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user\Desktop\Ecommerce_sales_analysis_dashboard_project\Project\"/>
    </mc:Choice>
  </mc:AlternateContent>
  <xr:revisionPtr revIDLastSave="0" documentId="13_ncr:1_{40B07567-0E13-4DB0-9819-2B60F8DEFB39}" xr6:coauthVersionLast="47" xr6:coauthVersionMax="47" xr10:uidLastSave="{00000000-0000-0000-0000-000000000000}"/>
  <bookViews>
    <workbookView xWindow="-108" yWindow="-108" windowWidth="23256" windowHeight="12456" activeTab="2" xr2:uid="{DBE68BD3-E44E-4357-80F6-064732DC3DAD}"/>
  </bookViews>
  <sheets>
    <sheet name="main_data" sheetId="2" r:id="rId1"/>
    <sheet name="day_analysis" sheetId="10" r:id="rId2"/>
    <sheet name="dashboard" sheetId="11" r:id="rId3"/>
    <sheet name="pivot_sources" sheetId="12" r:id="rId4"/>
    <sheet name="category_analysis" sheetId="7" r:id="rId5"/>
    <sheet name="monthly_sales" sheetId="4" r:id="rId6"/>
    <sheet name="yearly_sales" sheetId="5" r:id="rId7"/>
    <sheet name="books_analysis" sheetId="6" r:id="rId8"/>
    <sheet name="country_analysis" sheetId="8" r:id="rId9"/>
    <sheet name="payment_method_analysis" sheetId="9" r:id="rId10"/>
  </sheets>
  <definedNames>
    <definedName name="_xlchart.v5.0" hidden="1">pivot_sources!$K$11</definedName>
    <definedName name="_xlchart.v5.1" hidden="1">pivot_sources!$K$12:$K$19</definedName>
    <definedName name="_xlchart.v5.2" hidden="1">pivot_sources!$L$11</definedName>
    <definedName name="_xlchart.v5.3" hidden="1">pivot_sources!$L$12:$L$19</definedName>
    <definedName name="ExternalData_1" localSheetId="0" hidden="1">main_data!$A$1:$O$2922</definedName>
    <definedName name="Slicer_Category">#N/A</definedName>
    <definedName name="Slicer_Country">#N/A</definedName>
    <definedName name="Slicer_Country1">#N/A</definedName>
    <definedName name="Slicer_OrderMonth">#N/A</definedName>
    <definedName name="Slicer_OrderYear">#N/A</definedName>
    <definedName name="Slicer_PaymentMethod">#N/A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K12" i="12" l="1" a="1"/>
  <c r="K12" i="12" s="1"/>
  <c r="D5" i="10"/>
  <c r="D6" i="10"/>
  <c r="D7" i="10"/>
  <c r="D8" i="10"/>
  <c r="D9" i="10"/>
  <c r="D10" i="10"/>
  <c r="D4" i="10"/>
  <c r="C5" i="10"/>
  <c r="C6" i="10"/>
  <c r="C7" i="10"/>
  <c r="C8" i="10"/>
  <c r="C9" i="10"/>
  <c r="C10" i="10"/>
  <c r="C4" i="10"/>
  <c r="G6" i="5"/>
  <c r="G5" i="5"/>
  <c r="G4" i="5"/>
  <c r="G3" i="5"/>
  <c r="F13" i="5"/>
  <c r="F14" i="5"/>
  <c r="F15" i="5"/>
  <c r="F12" i="5"/>
  <c r="E13" i="5"/>
  <c r="E14" i="5"/>
  <c r="E15" i="5"/>
  <c r="E12" i="5"/>
  <c r="D13" i="5"/>
  <c r="D14" i="5"/>
  <c r="D15" i="5"/>
  <c r="D12" i="5"/>
  <c r="C13" i="5"/>
  <c r="C14" i="5"/>
  <c r="C15" i="5"/>
  <c r="C12" i="5"/>
  <c r="C11" i="5" a="1"/>
  <c r="C11" i="5" s="1"/>
  <c r="B12" i="5" a="1"/>
  <c r="B12" i="5" s="1"/>
  <c r="E4" i="7"/>
  <c r="E8" i="7" s="1"/>
  <c r="H3" i="9" a="1"/>
  <c r="H3" i="9" s="1"/>
  <c r="B4" i="9" a="1"/>
  <c r="B4" i="9" s="1"/>
  <c r="D4" i="9" s="1"/>
  <c r="G3" i="8"/>
  <c r="B3" i="8" a="1"/>
  <c r="B3" i="8" s="1"/>
  <c r="C13" i="8" s="1" a="1"/>
  <c r="T5" i="6"/>
  <c r="S5" i="6"/>
  <c r="R5" i="6"/>
  <c r="Q5" i="6"/>
  <c r="S4" i="7"/>
  <c r="R4" i="7"/>
  <c r="I8" i="7"/>
  <c r="I5" i="7"/>
  <c r="I6" i="7"/>
  <c r="I7" i="7"/>
  <c r="I4" i="7"/>
  <c r="D8" i="7"/>
  <c r="F8" i="7"/>
  <c r="G8" i="7"/>
  <c r="H8" i="7"/>
  <c r="C8" i="7"/>
  <c r="H7" i="7"/>
  <c r="H5" i="7"/>
  <c r="H6" i="7"/>
  <c r="H4" i="7"/>
  <c r="G5" i="7"/>
  <c r="G6" i="7"/>
  <c r="G7" i="7"/>
  <c r="G4" i="7"/>
  <c r="F5" i="7" a="1"/>
  <c r="F5" i="7" s="1"/>
  <c r="F6" i="7" a="1"/>
  <c r="F6" i="7" s="1"/>
  <c r="F7" i="7" a="1"/>
  <c r="F7" i="7" s="1"/>
  <c r="F4" i="7" a="1"/>
  <c r="F4" i="7" s="1"/>
  <c r="E5" i="7"/>
  <c r="E6" i="7"/>
  <c r="E7" i="7"/>
  <c r="D5" i="7"/>
  <c r="D6" i="7"/>
  <c r="D7" i="7"/>
  <c r="D4" i="7"/>
  <c r="C5" i="7"/>
  <c r="C6" i="7"/>
  <c r="C7" i="7"/>
  <c r="C4" i="7"/>
  <c r="B4" i="7" a="1"/>
  <c r="B4" i="7" s="1"/>
  <c r="G609" i="6"/>
  <c r="G617" i="6"/>
  <c r="G625" i="6"/>
  <c r="G633" i="6"/>
  <c r="G641" i="6"/>
  <c r="G649" i="6"/>
  <c r="G657" i="6"/>
  <c r="G665" i="6"/>
  <c r="G673" i="6"/>
  <c r="G681" i="6"/>
  <c r="G689" i="6"/>
  <c r="G697" i="6"/>
  <c r="G705" i="6"/>
  <c r="G713" i="6"/>
  <c r="G721" i="6"/>
  <c r="G729" i="6"/>
  <c r="G737" i="6"/>
  <c r="G745" i="6"/>
  <c r="G753" i="6"/>
  <c r="G761" i="6"/>
  <c r="G769" i="6"/>
  <c r="G777" i="6"/>
  <c r="G785" i="6"/>
  <c r="G793" i="6"/>
  <c r="G801" i="6"/>
  <c r="G809" i="6"/>
  <c r="G817" i="6"/>
  <c r="G825" i="6"/>
  <c r="G833" i="6"/>
  <c r="G841" i="6"/>
  <c r="G849" i="6"/>
  <c r="G857" i="6"/>
  <c r="G865" i="6"/>
  <c r="G873" i="6"/>
  <c r="G881" i="6"/>
  <c r="G889" i="6"/>
  <c r="G897" i="6"/>
  <c r="G905" i="6"/>
  <c r="G913" i="6"/>
  <c r="G921" i="6"/>
  <c r="G929" i="6"/>
  <c r="G937" i="6"/>
  <c r="G945" i="6"/>
  <c r="G953" i="6"/>
  <c r="G961" i="6"/>
  <c r="G969" i="6"/>
  <c r="G977" i="6"/>
  <c r="G985" i="6"/>
  <c r="G993" i="6"/>
  <c r="G1001" i="6"/>
  <c r="G1009" i="6"/>
  <c r="G1017" i="6"/>
  <c r="G1025" i="6"/>
  <c r="G1033" i="6"/>
  <c r="G1041" i="6"/>
  <c r="G1049" i="6"/>
  <c r="G1057" i="6"/>
  <c r="G1065" i="6"/>
  <c r="G1073" i="6"/>
  <c r="G1081" i="6"/>
  <c r="G1089" i="6"/>
  <c r="G1097" i="6"/>
  <c r="G1105" i="6"/>
  <c r="G1113" i="6"/>
  <c r="G1121" i="6"/>
  <c r="G1129" i="6"/>
  <c r="G1137" i="6"/>
  <c r="G1145" i="6"/>
  <c r="G1153" i="6"/>
  <c r="G1161" i="6"/>
  <c r="G1169" i="6"/>
  <c r="G1177" i="6"/>
  <c r="F2" i="6" a="1"/>
  <c r="H81" i="6" s="1"/>
  <c r="F4" i="5" a="1"/>
  <c r="F4" i="5" s="1"/>
  <c r="F5" i="5" a="1"/>
  <c r="F5" i="5" s="1"/>
  <c r="F6" i="5" a="1"/>
  <c r="F6" i="5" s="1"/>
  <c r="F3" i="5" a="1"/>
  <c r="F3" i="5" s="1"/>
  <c r="E4" i="5"/>
  <c r="E5" i="5"/>
  <c r="E6" i="5"/>
  <c r="E3" i="5"/>
  <c r="D4" i="5"/>
  <c r="D5" i="5"/>
  <c r="D6" i="5"/>
  <c r="D3" i="5"/>
  <c r="C4" i="5"/>
  <c r="C5" i="5"/>
  <c r="C6" i="5"/>
  <c r="C3" i="5"/>
  <c r="B3" i="5" a="1"/>
  <c r="B3" i="5" s="1"/>
  <c r="F7" i="4" a="1"/>
  <c r="F7" i="4" s="1"/>
  <c r="F8" i="4" a="1"/>
  <c r="F8" i="4" s="1"/>
  <c r="F9" i="4" a="1"/>
  <c r="F9" i="4" s="1"/>
  <c r="F10" i="4" a="1"/>
  <c r="F10" i="4" s="1"/>
  <c r="F11" i="4" a="1"/>
  <c r="F11" i="4" s="1"/>
  <c r="F12" i="4" a="1"/>
  <c r="F12" i="4" s="1"/>
  <c r="F13" i="4" a="1"/>
  <c r="F13" i="4" s="1"/>
  <c r="F14" i="4" a="1"/>
  <c r="F14" i="4" s="1"/>
  <c r="F15" i="4" a="1"/>
  <c r="F15" i="4" s="1"/>
  <c r="F16" i="4" a="1"/>
  <c r="F16" i="4" s="1"/>
  <c r="F17" i="4" a="1"/>
  <c r="F17" i="4" s="1"/>
  <c r="F6" i="4" a="1"/>
  <c r="F6" i="4" s="1"/>
  <c r="F18" i="4" s="1"/>
  <c r="E7" i="4"/>
  <c r="E8" i="4"/>
  <c r="E9" i="4"/>
  <c r="E10" i="4"/>
  <c r="E11" i="4"/>
  <c r="E12" i="4"/>
  <c r="E13" i="4"/>
  <c r="E14" i="4"/>
  <c r="E15" i="4"/>
  <c r="E16" i="4"/>
  <c r="E17" i="4"/>
  <c r="E6" i="4"/>
  <c r="D7" i="4"/>
  <c r="D8" i="4"/>
  <c r="D9" i="4"/>
  <c r="D10" i="4"/>
  <c r="D11" i="4"/>
  <c r="D12" i="4"/>
  <c r="D13" i="4"/>
  <c r="D14" i="4"/>
  <c r="D15" i="4"/>
  <c r="D16" i="4"/>
  <c r="D17" i="4"/>
  <c r="D6" i="4"/>
  <c r="D18" i="4" s="1"/>
  <c r="C7" i="4"/>
  <c r="C8" i="4"/>
  <c r="C9" i="4"/>
  <c r="C10" i="4"/>
  <c r="C11" i="4"/>
  <c r="C12" i="4"/>
  <c r="C13" i="4"/>
  <c r="C14" i="4"/>
  <c r="C15" i="4"/>
  <c r="C16" i="4"/>
  <c r="C17" i="4"/>
  <c r="C6" i="4"/>
  <c r="C16" i="12"/>
  <c r="B16" i="12"/>
  <c r="E18" i="4" l="1"/>
  <c r="C18" i="4"/>
  <c r="D5" i="9"/>
  <c r="D8" i="9" s="1"/>
  <c r="G4" i="9" a="1"/>
  <c r="D6" i="9"/>
  <c r="C4" i="9"/>
  <c r="C7" i="9"/>
  <c r="C6" i="9"/>
  <c r="C5" i="9"/>
  <c r="D7" i="9"/>
  <c r="C13" i="8"/>
  <c r="J22" i="8"/>
  <c r="I18" i="8"/>
  <c r="G14" i="8"/>
  <c r="F22" i="8"/>
  <c r="E18" i="8"/>
  <c r="E14" i="8"/>
  <c r="D22" i="8"/>
  <c r="J15" i="8"/>
  <c r="J23" i="8"/>
  <c r="I19" i="8"/>
  <c r="H15" i="8"/>
  <c r="H23" i="8"/>
  <c r="G19" i="8"/>
  <c r="F15" i="8"/>
  <c r="F23" i="8"/>
  <c r="E19" i="8"/>
  <c r="D15" i="8"/>
  <c r="D23" i="8"/>
  <c r="J16" i="8"/>
  <c r="J24" i="8"/>
  <c r="I20" i="8"/>
  <c r="H16" i="8"/>
  <c r="H24" i="8"/>
  <c r="G20" i="8"/>
  <c r="F16" i="8"/>
  <c r="F24" i="8"/>
  <c r="E20" i="8"/>
  <c r="D16" i="8"/>
  <c r="D24" i="8"/>
  <c r="J17" i="8"/>
  <c r="J25" i="8"/>
  <c r="I21" i="8"/>
  <c r="H17" i="8"/>
  <c r="H25" i="8"/>
  <c r="G21" i="8"/>
  <c r="F17" i="8"/>
  <c r="F25" i="8"/>
  <c r="E21" i="8"/>
  <c r="D17" i="8"/>
  <c r="D25" i="8"/>
  <c r="I24" i="8"/>
  <c r="I25" i="8"/>
  <c r="G18" i="8"/>
  <c r="J18" i="8"/>
  <c r="J14" i="8"/>
  <c r="I22" i="8"/>
  <c r="H18" i="8"/>
  <c r="H14" i="8"/>
  <c r="G22" i="8"/>
  <c r="F18" i="8"/>
  <c r="F14" i="8"/>
  <c r="E22" i="8"/>
  <c r="D18" i="8"/>
  <c r="D14" i="8"/>
  <c r="I16" i="8"/>
  <c r="H20" i="8"/>
  <c r="G24" i="8"/>
  <c r="E16" i="8"/>
  <c r="D20" i="8"/>
  <c r="J21" i="8"/>
  <c r="H21" i="8"/>
  <c r="G17" i="8"/>
  <c r="F21" i="8"/>
  <c r="E25" i="8"/>
  <c r="I14" i="8"/>
  <c r="J19" i="8"/>
  <c r="I15" i="8"/>
  <c r="I23" i="8"/>
  <c r="H19" i="8"/>
  <c r="G15" i="8"/>
  <c r="G23" i="8"/>
  <c r="F19" i="8"/>
  <c r="E15" i="8"/>
  <c r="E23" i="8"/>
  <c r="D19" i="8"/>
  <c r="J20" i="8"/>
  <c r="G16" i="8"/>
  <c r="F20" i="8"/>
  <c r="E24" i="8"/>
  <c r="I17" i="8"/>
  <c r="G25" i="8"/>
  <c r="E17" i="8"/>
  <c r="D21" i="8"/>
  <c r="H22" i="8"/>
  <c r="E3" i="8"/>
  <c r="C10" i="8"/>
  <c r="E8" i="8"/>
  <c r="C8" i="8"/>
  <c r="F8" i="8"/>
  <c r="C7" i="8"/>
  <c r="D7" i="8"/>
  <c r="E6" i="8"/>
  <c r="F7" i="8"/>
  <c r="D3" i="8"/>
  <c r="D10" i="8"/>
  <c r="D9" i="8"/>
  <c r="F9" i="8"/>
  <c r="E7" i="8"/>
  <c r="C6" i="8"/>
  <c r="D6" i="8"/>
  <c r="E5" i="8"/>
  <c r="F6" i="8"/>
  <c r="C3" i="8"/>
  <c r="E9" i="8"/>
  <c r="C9" i="8"/>
  <c r="D8" i="8"/>
  <c r="C5" i="8"/>
  <c r="D5" i="8"/>
  <c r="E4" i="8"/>
  <c r="F5" i="8"/>
  <c r="C4" i="8"/>
  <c r="D4" i="8"/>
  <c r="E10" i="8"/>
  <c r="F4" i="8"/>
  <c r="F3" i="8"/>
  <c r="F10" i="8"/>
  <c r="G601" i="6"/>
  <c r="G593" i="6"/>
  <c r="G585" i="6"/>
  <c r="G577" i="6"/>
  <c r="G569" i="6"/>
  <c r="G561" i="6"/>
  <c r="G553" i="6"/>
  <c r="G545" i="6"/>
  <c r="G537" i="6"/>
  <c r="G529" i="6"/>
  <c r="G521" i="6"/>
  <c r="G513" i="6"/>
  <c r="G505" i="6"/>
  <c r="G497" i="6"/>
  <c r="G489" i="6"/>
  <c r="G481" i="6"/>
  <c r="G473" i="6"/>
  <c r="G465" i="6"/>
  <c r="G457" i="6"/>
  <c r="G449" i="6"/>
  <c r="G441" i="6"/>
  <c r="G433" i="6"/>
  <c r="G425" i="6"/>
  <c r="G417" i="6"/>
  <c r="G409" i="6"/>
  <c r="G401" i="6"/>
  <c r="G392" i="6"/>
  <c r="G376" i="6"/>
  <c r="G360" i="6"/>
  <c r="G344" i="6"/>
  <c r="G321" i="6"/>
  <c r="G289" i="6"/>
  <c r="G257" i="6"/>
  <c r="G225" i="6"/>
  <c r="G193" i="6"/>
  <c r="G161" i="6"/>
  <c r="G129" i="6"/>
  <c r="G97" i="6"/>
  <c r="G65" i="6"/>
  <c r="G33" i="6"/>
  <c r="H1177" i="6"/>
  <c r="H1145" i="6"/>
  <c r="H1113" i="6"/>
  <c r="H1078" i="6"/>
  <c r="H1004" i="6"/>
  <c r="H917" i="6"/>
  <c r="H791" i="6"/>
  <c r="H643" i="6"/>
  <c r="H321" i="6"/>
  <c r="G1176" i="6"/>
  <c r="G1168" i="6"/>
  <c r="G1160" i="6"/>
  <c r="G1152" i="6"/>
  <c r="G1144" i="6"/>
  <c r="G1136" i="6"/>
  <c r="G1128" i="6"/>
  <c r="G1120" i="6"/>
  <c r="G1112" i="6"/>
  <c r="G1104" i="6"/>
  <c r="G1096" i="6"/>
  <c r="G1088" i="6"/>
  <c r="G1080" i="6"/>
  <c r="G1072" i="6"/>
  <c r="G1064" i="6"/>
  <c r="G1056" i="6"/>
  <c r="G1048" i="6"/>
  <c r="G1040" i="6"/>
  <c r="G1032" i="6"/>
  <c r="G1024" i="6"/>
  <c r="G1016" i="6"/>
  <c r="G1008" i="6"/>
  <c r="G1000" i="6"/>
  <c r="G992" i="6"/>
  <c r="G984" i="6"/>
  <c r="G976" i="6"/>
  <c r="G968" i="6"/>
  <c r="G960" i="6"/>
  <c r="G952" i="6"/>
  <c r="G944" i="6"/>
  <c r="G936" i="6"/>
  <c r="G928" i="6"/>
  <c r="G920" i="6"/>
  <c r="G912" i="6"/>
  <c r="G904" i="6"/>
  <c r="G896" i="6"/>
  <c r="G888" i="6"/>
  <c r="G880" i="6"/>
  <c r="G872" i="6"/>
  <c r="G864" i="6"/>
  <c r="G856" i="6"/>
  <c r="G848" i="6"/>
  <c r="G840" i="6"/>
  <c r="G832" i="6"/>
  <c r="G824" i="6"/>
  <c r="G816" i="6"/>
  <c r="G808" i="6"/>
  <c r="G800" i="6"/>
  <c r="G792" i="6"/>
  <c r="G784" i="6"/>
  <c r="G776" i="6"/>
  <c r="G768" i="6"/>
  <c r="G760" i="6"/>
  <c r="G752" i="6"/>
  <c r="G744" i="6"/>
  <c r="G736" i="6"/>
  <c r="G728" i="6"/>
  <c r="G720" i="6"/>
  <c r="G712" i="6"/>
  <c r="G704" i="6"/>
  <c r="G696" i="6"/>
  <c r="G688" i="6"/>
  <c r="G680" i="6"/>
  <c r="G672" i="6"/>
  <c r="G664" i="6"/>
  <c r="G656" i="6"/>
  <c r="G648" i="6"/>
  <c r="G640" i="6"/>
  <c r="G632" i="6"/>
  <c r="G624" i="6"/>
  <c r="G616" i="6"/>
  <c r="G608" i="6"/>
  <c r="G600" i="6"/>
  <c r="G592" i="6"/>
  <c r="G584" i="6"/>
  <c r="G576" i="6"/>
  <c r="G568" i="6"/>
  <c r="G560" i="6"/>
  <c r="G552" i="6"/>
  <c r="G544" i="6"/>
  <c r="G536" i="6"/>
  <c r="G528" i="6"/>
  <c r="G520" i="6"/>
  <c r="G512" i="6"/>
  <c r="G504" i="6"/>
  <c r="G496" i="6"/>
  <c r="G488" i="6"/>
  <c r="G480" i="6"/>
  <c r="G472" i="6"/>
  <c r="G464" i="6"/>
  <c r="G456" i="6"/>
  <c r="G448" i="6"/>
  <c r="G440" i="6"/>
  <c r="G432" i="6"/>
  <c r="G424" i="6"/>
  <c r="G416" i="6"/>
  <c r="G408" i="6"/>
  <c r="G400" i="6"/>
  <c r="G391" i="6"/>
  <c r="G375" i="6"/>
  <c r="G359" i="6"/>
  <c r="G343" i="6"/>
  <c r="G314" i="6"/>
  <c r="G282" i="6"/>
  <c r="G250" i="6"/>
  <c r="G218" i="6"/>
  <c r="G186" i="6"/>
  <c r="G154" i="6"/>
  <c r="G122" i="6"/>
  <c r="G90" i="6"/>
  <c r="G58" i="6"/>
  <c r="G26" i="6"/>
  <c r="H1170" i="6"/>
  <c r="H1138" i="6"/>
  <c r="H1106" i="6"/>
  <c r="H1069" i="6"/>
  <c r="H983" i="6"/>
  <c r="H893" i="6"/>
  <c r="H765" i="6"/>
  <c r="H593" i="6"/>
  <c r="H250" i="6"/>
  <c r="G1167" i="6"/>
  <c r="G1135" i="6"/>
  <c r="G1111" i="6"/>
  <c r="G1079" i="6"/>
  <c r="G1047" i="6"/>
  <c r="G1015" i="6"/>
  <c r="G983" i="6"/>
  <c r="G951" i="6"/>
  <c r="G927" i="6"/>
  <c r="G895" i="6"/>
  <c r="G863" i="6"/>
  <c r="G839" i="6"/>
  <c r="G807" i="6"/>
  <c r="G767" i="6"/>
  <c r="G743" i="6"/>
  <c r="G711" i="6"/>
  <c r="G687" i="6"/>
  <c r="G663" i="6"/>
  <c r="G639" i="6"/>
  <c r="G623" i="6"/>
  <c r="G591" i="6"/>
  <c r="G567" i="6"/>
  <c r="G543" i="6"/>
  <c r="G519" i="6"/>
  <c r="G503" i="6"/>
  <c r="G487" i="6"/>
  <c r="G463" i="6"/>
  <c r="G439" i="6"/>
  <c r="G415" i="6"/>
  <c r="G386" i="6"/>
  <c r="G354" i="6"/>
  <c r="G281" i="6"/>
  <c r="G217" i="6"/>
  <c r="G121" i="6"/>
  <c r="G25" i="6"/>
  <c r="H1105" i="6"/>
  <c r="H981" i="6"/>
  <c r="H234" i="6"/>
  <c r="G1174" i="6"/>
  <c r="G1166" i="6"/>
  <c r="G1158" i="6"/>
  <c r="G1150" i="6"/>
  <c r="G1142" i="6"/>
  <c r="G1134" i="6"/>
  <c r="G1126" i="6"/>
  <c r="G1118" i="6"/>
  <c r="G1110" i="6"/>
  <c r="G1102" i="6"/>
  <c r="G1094" i="6"/>
  <c r="G1086" i="6"/>
  <c r="G1078" i="6"/>
  <c r="G1070" i="6"/>
  <c r="G1062" i="6"/>
  <c r="G1054" i="6"/>
  <c r="G1046" i="6"/>
  <c r="G1038" i="6"/>
  <c r="G1030" i="6"/>
  <c r="G1022" i="6"/>
  <c r="G1014" i="6"/>
  <c r="G1006" i="6"/>
  <c r="G998" i="6"/>
  <c r="G990" i="6"/>
  <c r="G982" i="6"/>
  <c r="G974" i="6"/>
  <c r="G966" i="6"/>
  <c r="G958" i="6"/>
  <c r="G950" i="6"/>
  <c r="G942" i="6"/>
  <c r="G934" i="6"/>
  <c r="G926" i="6"/>
  <c r="G918" i="6"/>
  <c r="G910" i="6"/>
  <c r="G902" i="6"/>
  <c r="G894" i="6"/>
  <c r="G886" i="6"/>
  <c r="G878" i="6"/>
  <c r="G870" i="6"/>
  <c r="G862" i="6"/>
  <c r="G854" i="6"/>
  <c r="G846" i="6"/>
  <c r="G838" i="6"/>
  <c r="G830" i="6"/>
  <c r="G822" i="6"/>
  <c r="G814" i="6"/>
  <c r="G806" i="6"/>
  <c r="G798" i="6"/>
  <c r="G790" i="6"/>
  <c r="G782" i="6"/>
  <c r="G774" i="6"/>
  <c r="G766" i="6"/>
  <c r="G758" i="6"/>
  <c r="G750" i="6"/>
  <c r="G742" i="6"/>
  <c r="G734" i="6"/>
  <c r="G726" i="6"/>
  <c r="G718" i="6"/>
  <c r="G710" i="6"/>
  <c r="G702" i="6"/>
  <c r="G694" i="6"/>
  <c r="G686" i="6"/>
  <c r="G678" i="6"/>
  <c r="G670" i="6"/>
  <c r="G662" i="6"/>
  <c r="G654" i="6"/>
  <c r="G646" i="6"/>
  <c r="G638" i="6"/>
  <c r="G630" i="6"/>
  <c r="G622" i="6"/>
  <c r="G614" i="6"/>
  <c r="G606" i="6"/>
  <c r="G598" i="6"/>
  <c r="G590" i="6"/>
  <c r="G582" i="6"/>
  <c r="G574" i="6"/>
  <c r="G566" i="6"/>
  <c r="G558" i="6"/>
  <c r="G550" i="6"/>
  <c r="G542" i="6"/>
  <c r="G534" i="6"/>
  <c r="G526" i="6"/>
  <c r="G518" i="6"/>
  <c r="G510" i="6"/>
  <c r="G502" i="6"/>
  <c r="G494" i="6"/>
  <c r="G486" i="6"/>
  <c r="G478" i="6"/>
  <c r="G470" i="6"/>
  <c r="G462" i="6"/>
  <c r="G454" i="6"/>
  <c r="G446" i="6"/>
  <c r="G438" i="6"/>
  <c r="G430" i="6"/>
  <c r="G422" i="6"/>
  <c r="G414" i="6"/>
  <c r="G406" i="6"/>
  <c r="G398" i="6"/>
  <c r="G385" i="6"/>
  <c r="G369" i="6"/>
  <c r="G353" i="6"/>
  <c r="G337" i="6"/>
  <c r="G306" i="6"/>
  <c r="G274" i="6"/>
  <c r="G242" i="6"/>
  <c r="G210" i="6"/>
  <c r="G178" i="6"/>
  <c r="G146" i="6"/>
  <c r="G114" i="6"/>
  <c r="G82" i="6"/>
  <c r="G50" i="6"/>
  <c r="G18" i="6"/>
  <c r="H1162" i="6"/>
  <c r="H1130" i="6"/>
  <c r="H1098" i="6"/>
  <c r="H1047" i="6"/>
  <c r="H964" i="6"/>
  <c r="H861" i="6"/>
  <c r="H733" i="6"/>
  <c r="H506" i="6"/>
  <c r="H168" i="6"/>
  <c r="G1159" i="6"/>
  <c r="G1103" i="6"/>
  <c r="G1071" i="6"/>
  <c r="G1039" i="6"/>
  <c r="G1007" i="6"/>
  <c r="G975" i="6"/>
  <c r="G935" i="6"/>
  <c r="G903" i="6"/>
  <c r="G871" i="6"/>
  <c r="G831" i="6"/>
  <c r="G791" i="6"/>
  <c r="G759" i="6"/>
  <c r="G727" i="6"/>
  <c r="G695" i="6"/>
  <c r="G655" i="6"/>
  <c r="G631" i="6"/>
  <c r="G607" i="6"/>
  <c r="G583" i="6"/>
  <c r="G559" i="6"/>
  <c r="G535" i="6"/>
  <c r="G511" i="6"/>
  <c r="G479" i="6"/>
  <c r="G447" i="6"/>
  <c r="G423" i="6"/>
  <c r="G399" i="6"/>
  <c r="G338" i="6"/>
  <c r="G249" i="6"/>
  <c r="G153" i="6"/>
  <c r="G89" i="6"/>
  <c r="H1169" i="6"/>
  <c r="H1068" i="6"/>
  <c r="H759" i="6"/>
  <c r="G1173" i="6"/>
  <c r="G1165" i="6"/>
  <c r="G1157" i="6"/>
  <c r="G1149" i="6"/>
  <c r="G1141" i="6"/>
  <c r="G1133" i="6"/>
  <c r="G1125" i="6"/>
  <c r="G1117" i="6"/>
  <c r="G1109" i="6"/>
  <c r="G1101" i="6"/>
  <c r="G1093" i="6"/>
  <c r="G1085" i="6"/>
  <c r="G1077" i="6"/>
  <c r="G1069" i="6"/>
  <c r="G1061" i="6"/>
  <c r="G1053" i="6"/>
  <c r="G1045" i="6"/>
  <c r="G1037" i="6"/>
  <c r="G1029" i="6"/>
  <c r="G1021" i="6"/>
  <c r="G1013" i="6"/>
  <c r="G1005" i="6"/>
  <c r="G997" i="6"/>
  <c r="G989" i="6"/>
  <c r="G981" i="6"/>
  <c r="G973" i="6"/>
  <c r="G965" i="6"/>
  <c r="G957" i="6"/>
  <c r="G949" i="6"/>
  <c r="G941" i="6"/>
  <c r="G933" i="6"/>
  <c r="G925" i="6"/>
  <c r="G917" i="6"/>
  <c r="G909" i="6"/>
  <c r="G901" i="6"/>
  <c r="G893" i="6"/>
  <c r="G885" i="6"/>
  <c r="G877" i="6"/>
  <c r="G869" i="6"/>
  <c r="G861" i="6"/>
  <c r="G853" i="6"/>
  <c r="G845" i="6"/>
  <c r="G837" i="6"/>
  <c r="G829" i="6"/>
  <c r="G821" i="6"/>
  <c r="G813" i="6"/>
  <c r="G805" i="6"/>
  <c r="G797" i="6"/>
  <c r="G789" i="6"/>
  <c r="G781" i="6"/>
  <c r="G773" i="6"/>
  <c r="G765" i="6"/>
  <c r="G757" i="6"/>
  <c r="G749" i="6"/>
  <c r="G741" i="6"/>
  <c r="G733" i="6"/>
  <c r="G725" i="6"/>
  <c r="G717" i="6"/>
  <c r="G709" i="6"/>
  <c r="G701" i="6"/>
  <c r="G693" i="6"/>
  <c r="G685" i="6"/>
  <c r="G677" i="6"/>
  <c r="G669" i="6"/>
  <c r="G661" i="6"/>
  <c r="G653" i="6"/>
  <c r="G645" i="6"/>
  <c r="G637" i="6"/>
  <c r="G629" i="6"/>
  <c r="G621" i="6"/>
  <c r="G613" i="6"/>
  <c r="G605" i="6"/>
  <c r="G597" i="6"/>
  <c r="G589" i="6"/>
  <c r="G581" i="6"/>
  <c r="G573" i="6"/>
  <c r="G565" i="6"/>
  <c r="G557" i="6"/>
  <c r="G549" i="6"/>
  <c r="G541" i="6"/>
  <c r="G533" i="6"/>
  <c r="G525" i="6"/>
  <c r="G517" i="6"/>
  <c r="G509" i="6"/>
  <c r="G501" i="6"/>
  <c r="G493" i="6"/>
  <c r="G485" i="6"/>
  <c r="G477" i="6"/>
  <c r="G469" i="6"/>
  <c r="G461" i="6"/>
  <c r="G453" i="6"/>
  <c r="G445" i="6"/>
  <c r="G437" i="6"/>
  <c r="G429" i="6"/>
  <c r="G421" i="6"/>
  <c r="G413" i="6"/>
  <c r="G405" i="6"/>
  <c r="G397" i="6"/>
  <c r="G384" i="6"/>
  <c r="G368" i="6"/>
  <c r="G352" i="6"/>
  <c r="G335" i="6"/>
  <c r="G305" i="6"/>
  <c r="G273" i="6"/>
  <c r="G241" i="6"/>
  <c r="G209" i="6"/>
  <c r="G177" i="6"/>
  <c r="G145" i="6"/>
  <c r="G113" i="6"/>
  <c r="G81" i="6"/>
  <c r="G49" i="6"/>
  <c r="G17" i="6"/>
  <c r="H1161" i="6"/>
  <c r="H1129" i="6"/>
  <c r="H1097" i="6"/>
  <c r="H1045" i="6"/>
  <c r="H959" i="6"/>
  <c r="H855" i="6"/>
  <c r="H727" i="6"/>
  <c r="H490" i="6"/>
  <c r="H152" i="6"/>
  <c r="G1151" i="6"/>
  <c r="G1119" i="6"/>
  <c r="G1087" i="6"/>
  <c r="G1055" i="6"/>
  <c r="G1023" i="6"/>
  <c r="G991" i="6"/>
  <c r="G959" i="6"/>
  <c r="G919" i="6"/>
  <c r="G887" i="6"/>
  <c r="G855" i="6"/>
  <c r="G823" i="6"/>
  <c r="G799" i="6"/>
  <c r="G775" i="6"/>
  <c r="G735" i="6"/>
  <c r="G703" i="6"/>
  <c r="G671" i="6"/>
  <c r="G647" i="6"/>
  <c r="G615" i="6"/>
  <c r="G575" i="6"/>
  <c r="G551" i="6"/>
  <c r="G527" i="6"/>
  <c r="G495" i="6"/>
  <c r="G471" i="6"/>
  <c r="G455" i="6"/>
  <c r="G431" i="6"/>
  <c r="G407" i="6"/>
  <c r="G370" i="6"/>
  <c r="G313" i="6"/>
  <c r="G185" i="6"/>
  <c r="G57" i="6"/>
  <c r="H1137" i="6"/>
  <c r="H577" i="6"/>
  <c r="G1172" i="6"/>
  <c r="G1164" i="6"/>
  <c r="G1156" i="6"/>
  <c r="G1148" i="6"/>
  <c r="G1140" i="6"/>
  <c r="G1132" i="6"/>
  <c r="G1124" i="6"/>
  <c r="G1116" i="6"/>
  <c r="G1108" i="6"/>
  <c r="G1100" i="6"/>
  <c r="G1092" i="6"/>
  <c r="G1084" i="6"/>
  <c r="G1076" i="6"/>
  <c r="G1068" i="6"/>
  <c r="G1060" i="6"/>
  <c r="G1052" i="6"/>
  <c r="G1044" i="6"/>
  <c r="G1036" i="6"/>
  <c r="G1028" i="6"/>
  <c r="G1020" i="6"/>
  <c r="G1012" i="6"/>
  <c r="G1004" i="6"/>
  <c r="G996" i="6"/>
  <c r="G988" i="6"/>
  <c r="G980" i="6"/>
  <c r="G972" i="6"/>
  <c r="G964" i="6"/>
  <c r="G956" i="6"/>
  <c r="G948" i="6"/>
  <c r="G940" i="6"/>
  <c r="G932" i="6"/>
  <c r="G924" i="6"/>
  <c r="G916" i="6"/>
  <c r="G908" i="6"/>
  <c r="G900" i="6"/>
  <c r="G892" i="6"/>
  <c r="G884" i="6"/>
  <c r="G876" i="6"/>
  <c r="G868" i="6"/>
  <c r="G860" i="6"/>
  <c r="G852" i="6"/>
  <c r="G844" i="6"/>
  <c r="G836" i="6"/>
  <c r="G828" i="6"/>
  <c r="G820" i="6"/>
  <c r="G812" i="6"/>
  <c r="G804" i="6"/>
  <c r="G796" i="6"/>
  <c r="G788" i="6"/>
  <c r="G780" i="6"/>
  <c r="G772" i="6"/>
  <c r="G764" i="6"/>
  <c r="G756" i="6"/>
  <c r="G748" i="6"/>
  <c r="G740" i="6"/>
  <c r="G732" i="6"/>
  <c r="G724" i="6"/>
  <c r="G716" i="6"/>
  <c r="G708" i="6"/>
  <c r="G700" i="6"/>
  <c r="G692" i="6"/>
  <c r="G684" i="6"/>
  <c r="G676" i="6"/>
  <c r="G668" i="6"/>
  <c r="G660" i="6"/>
  <c r="G652" i="6"/>
  <c r="G644" i="6"/>
  <c r="G636" i="6"/>
  <c r="G628" i="6"/>
  <c r="G620" i="6"/>
  <c r="G612" i="6"/>
  <c r="G604" i="6"/>
  <c r="G596" i="6"/>
  <c r="G588" i="6"/>
  <c r="G580" i="6"/>
  <c r="G572" i="6"/>
  <c r="G564" i="6"/>
  <c r="G556" i="6"/>
  <c r="G548" i="6"/>
  <c r="G540" i="6"/>
  <c r="G532" i="6"/>
  <c r="G524" i="6"/>
  <c r="G516" i="6"/>
  <c r="G508" i="6"/>
  <c r="G500" i="6"/>
  <c r="G492" i="6"/>
  <c r="G484" i="6"/>
  <c r="G476" i="6"/>
  <c r="G468" i="6"/>
  <c r="G460" i="6"/>
  <c r="G452" i="6"/>
  <c r="G444" i="6"/>
  <c r="G436" i="6"/>
  <c r="G428" i="6"/>
  <c r="G420" i="6"/>
  <c r="G412" i="6"/>
  <c r="G404" i="6"/>
  <c r="G396" i="6"/>
  <c r="G383" i="6"/>
  <c r="G367" i="6"/>
  <c r="G351" i="6"/>
  <c r="G330" i="6"/>
  <c r="G298" i="6"/>
  <c r="G266" i="6"/>
  <c r="G234" i="6"/>
  <c r="G202" i="6"/>
  <c r="G170" i="6"/>
  <c r="G138" i="6"/>
  <c r="G106" i="6"/>
  <c r="G74" i="6"/>
  <c r="G42" i="6"/>
  <c r="G10" i="6"/>
  <c r="H1154" i="6"/>
  <c r="H1122" i="6"/>
  <c r="H1089" i="6"/>
  <c r="H1028" i="6"/>
  <c r="H941" i="6"/>
  <c r="H829" i="6"/>
  <c r="H701" i="6"/>
  <c r="H424" i="6"/>
  <c r="F2" i="6"/>
  <c r="H3" i="6"/>
  <c r="H11" i="6"/>
  <c r="H19" i="6"/>
  <c r="H27" i="6"/>
  <c r="H35" i="6"/>
  <c r="H43" i="6"/>
  <c r="H51" i="6"/>
  <c r="H59" i="6"/>
  <c r="H67" i="6"/>
  <c r="H75" i="6"/>
  <c r="H83" i="6"/>
  <c r="H91" i="6"/>
  <c r="H99" i="6"/>
  <c r="H107" i="6"/>
  <c r="H115" i="6"/>
  <c r="H123" i="6"/>
  <c r="H131" i="6"/>
  <c r="H139" i="6"/>
  <c r="H147" i="6"/>
  <c r="H155" i="6"/>
  <c r="H163" i="6"/>
  <c r="H171" i="6"/>
  <c r="H179" i="6"/>
  <c r="H187" i="6"/>
  <c r="H195" i="6"/>
  <c r="H203" i="6"/>
  <c r="H211" i="6"/>
  <c r="H219" i="6"/>
  <c r="H227" i="6"/>
  <c r="H235" i="6"/>
  <c r="H243" i="6"/>
  <c r="H251" i="6"/>
  <c r="H259" i="6"/>
  <c r="H267" i="6"/>
  <c r="H275" i="6"/>
  <c r="H283" i="6"/>
  <c r="H291" i="6"/>
  <c r="H299" i="6"/>
  <c r="H307" i="6"/>
  <c r="H315" i="6"/>
  <c r="H323" i="6"/>
  <c r="H331" i="6"/>
  <c r="H339" i="6"/>
  <c r="H347" i="6"/>
  <c r="H355" i="6"/>
  <c r="H363" i="6"/>
  <c r="H371" i="6"/>
  <c r="H379" i="6"/>
  <c r="H387" i="6"/>
  <c r="H395" i="6"/>
  <c r="H403" i="6"/>
  <c r="H411" i="6"/>
  <c r="H419" i="6"/>
  <c r="H427" i="6"/>
  <c r="H435" i="6"/>
  <c r="H443" i="6"/>
  <c r="H451" i="6"/>
  <c r="H459" i="6"/>
  <c r="H467" i="6"/>
  <c r="H475" i="6"/>
  <c r="H483" i="6"/>
  <c r="H491" i="6"/>
  <c r="H499" i="6"/>
  <c r="H507" i="6"/>
  <c r="H515" i="6"/>
  <c r="H523" i="6"/>
  <c r="H531" i="6"/>
  <c r="H539" i="6"/>
  <c r="H547" i="6"/>
  <c r="H555" i="6"/>
  <c r="H563" i="6"/>
  <c r="H571" i="6"/>
  <c r="H579" i="6"/>
  <c r="H587" i="6"/>
  <c r="H4" i="6"/>
  <c r="H12" i="6"/>
  <c r="H20" i="6"/>
  <c r="H28" i="6"/>
  <c r="H36" i="6"/>
  <c r="H44" i="6"/>
  <c r="H52" i="6"/>
  <c r="H60" i="6"/>
  <c r="H68" i="6"/>
  <c r="H76" i="6"/>
  <c r="H84" i="6"/>
  <c r="H92" i="6"/>
  <c r="H100" i="6"/>
  <c r="H108" i="6"/>
  <c r="H116" i="6"/>
  <c r="H124" i="6"/>
  <c r="H132" i="6"/>
  <c r="H140" i="6"/>
  <c r="H148" i="6"/>
  <c r="H156" i="6"/>
  <c r="H164" i="6"/>
  <c r="H172" i="6"/>
  <c r="H180" i="6"/>
  <c r="H188" i="6"/>
  <c r="H196" i="6"/>
  <c r="H204" i="6"/>
  <c r="H212" i="6"/>
  <c r="H220" i="6"/>
  <c r="H228" i="6"/>
  <c r="H236" i="6"/>
  <c r="H244" i="6"/>
  <c r="H252" i="6"/>
  <c r="H260" i="6"/>
  <c r="H268" i="6"/>
  <c r="H276" i="6"/>
  <c r="H284" i="6"/>
  <c r="H292" i="6"/>
  <c r="H300" i="6"/>
  <c r="H308" i="6"/>
  <c r="H316" i="6"/>
  <c r="H324" i="6"/>
  <c r="H332" i="6"/>
  <c r="H340" i="6"/>
  <c r="H348" i="6"/>
  <c r="H356" i="6"/>
  <c r="H364" i="6"/>
  <c r="H372" i="6"/>
  <c r="H380" i="6"/>
  <c r="H388" i="6"/>
  <c r="H396" i="6"/>
  <c r="H404" i="6"/>
  <c r="H412" i="6"/>
  <c r="H420" i="6"/>
  <c r="H428" i="6"/>
  <c r="H436" i="6"/>
  <c r="H444" i="6"/>
  <c r="H452" i="6"/>
  <c r="H460" i="6"/>
  <c r="H468" i="6"/>
  <c r="H476" i="6"/>
  <c r="H484" i="6"/>
  <c r="H492" i="6"/>
  <c r="H500" i="6"/>
  <c r="H508" i="6"/>
  <c r="H516" i="6"/>
  <c r="H524" i="6"/>
  <c r="H532" i="6"/>
  <c r="H540" i="6"/>
  <c r="H548" i="6"/>
  <c r="H556" i="6"/>
  <c r="H564" i="6"/>
  <c r="H572" i="6"/>
  <c r="H580" i="6"/>
  <c r="H588" i="6"/>
  <c r="H596" i="6"/>
  <c r="H604" i="6"/>
  <c r="H612" i="6"/>
  <c r="H620" i="6"/>
  <c r="H628" i="6"/>
  <c r="H636" i="6"/>
  <c r="H644" i="6"/>
  <c r="H652" i="6"/>
  <c r="H660" i="6"/>
  <c r="H668" i="6"/>
  <c r="H676" i="6"/>
  <c r="H5" i="6"/>
  <c r="H13" i="6"/>
  <c r="H21" i="6"/>
  <c r="H29" i="6"/>
  <c r="H37" i="6"/>
  <c r="H45" i="6"/>
  <c r="H53" i="6"/>
  <c r="H61" i="6"/>
  <c r="H69" i="6"/>
  <c r="H77" i="6"/>
  <c r="H85" i="6"/>
  <c r="H93" i="6"/>
  <c r="H101" i="6"/>
  <c r="H109" i="6"/>
  <c r="H117" i="6"/>
  <c r="H125" i="6"/>
  <c r="H133" i="6"/>
  <c r="H141" i="6"/>
  <c r="H149" i="6"/>
  <c r="H157" i="6"/>
  <c r="H165" i="6"/>
  <c r="H173" i="6"/>
  <c r="H181" i="6"/>
  <c r="H189" i="6"/>
  <c r="H197" i="6"/>
  <c r="H205" i="6"/>
  <c r="H213" i="6"/>
  <c r="H221" i="6"/>
  <c r="H229" i="6"/>
  <c r="H237" i="6"/>
  <c r="H245" i="6"/>
  <c r="H253" i="6"/>
  <c r="H261" i="6"/>
  <c r="H269" i="6"/>
  <c r="H277" i="6"/>
  <c r="H285" i="6"/>
  <c r="H293" i="6"/>
  <c r="H301" i="6"/>
  <c r="H309" i="6"/>
  <c r="H317" i="6"/>
  <c r="H325" i="6"/>
  <c r="H333" i="6"/>
  <c r="H341" i="6"/>
  <c r="H349" i="6"/>
  <c r="H357" i="6"/>
  <c r="H365" i="6"/>
  <c r="H373" i="6"/>
  <c r="H381" i="6"/>
  <c r="H389" i="6"/>
  <c r="H397" i="6"/>
  <c r="H405" i="6"/>
  <c r="H413" i="6"/>
  <c r="H421" i="6"/>
  <c r="H429" i="6"/>
  <c r="H437" i="6"/>
  <c r="H445" i="6"/>
  <c r="H453" i="6"/>
  <c r="H461" i="6"/>
  <c r="H469" i="6"/>
  <c r="H477" i="6"/>
  <c r="H485" i="6"/>
  <c r="H493" i="6"/>
  <c r="H501" i="6"/>
  <c r="H509" i="6"/>
  <c r="H517" i="6"/>
  <c r="H525" i="6"/>
  <c r="H533" i="6"/>
  <c r="H541" i="6"/>
  <c r="H549" i="6"/>
  <c r="H557" i="6"/>
  <c r="H565" i="6"/>
  <c r="H573" i="6"/>
  <c r="H581" i="6"/>
  <c r="H589" i="6"/>
  <c r="H597" i="6"/>
  <c r="H605" i="6"/>
  <c r="H613" i="6"/>
  <c r="H621" i="6"/>
  <c r="H629" i="6"/>
  <c r="H637" i="6"/>
  <c r="H645" i="6"/>
  <c r="H653" i="6"/>
  <c r="H661" i="6"/>
  <c r="H669" i="6"/>
  <c r="H677" i="6"/>
  <c r="H6" i="6"/>
  <c r="H14" i="6"/>
  <c r="H22" i="6"/>
  <c r="H30" i="6"/>
  <c r="H38" i="6"/>
  <c r="H46" i="6"/>
  <c r="H54" i="6"/>
  <c r="H62" i="6"/>
  <c r="H70" i="6"/>
  <c r="H78" i="6"/>
  <c r="H86" i="6"/>
  <c r="H94" i="6"/>
  <c r="H102" i="6"/>
  <c r="H110" i="6"/>
  <c r="H118" i="6"/>
  <c r="H126" i="6"/>
  <c r="H134" i="6"/>
  <c r="H142" i="6"/>
  <c r="H150" i="6"/>
  <c r="H158" i="6"/>
  <c r="H166" i="6"/>
  <c r="H174" i="6"/>
  <c r="H182" i="6"/>
  <c r="H190" i="6"/>
  <c r="H198" i="6"/>
  <c r="H206" i="6"/>
  <c r="H214" i="6"/>
  <c r="H222" i="6"/>
  <c r="H230" i="6"/>
  <c r="H238" i="6"/>
  <c r="H246" i="6"/>
  <c r="H254" i="6"/>
  <c r="H262" i="6"/>
  <c r="H270" i="6"/>
  <c r="H278" i="6"/>
  <c r="H286" i="6"/>
  <c r="H294" i="6"/>
  <c r="H302" i="6"/>
  <c r="H310" i="6"/>
  <c r="H318" i="6"/>
  <c r="H326" i="6"/>
  <c r="H334" i="6"/>
  <c r="H342" i="6"/>
  <c r="H350" i="6"/>
  <c r="H358" i="6"/>
  <c r="H366" i="6"/>
  <c r="H374" i="6"/>
  <c r="H382" i="6"/>
  <c r="H390" i="6"/>
  <c r="H398" i="6"/>
  <c r="H406" i="6"/>
  <c r="H414" i="6"/>
  <c r="H422" i="6"/>
  <c r="H430" i="6"/>
  <c r="H438" i="6"/>
  <c r="H446" i="6"/>
  <c r="H454" i="6"/>
  <c r="H462" i="6"/>
  <c r="H470" i="6"/>
  <c r="H478" i="6"/>
  <c r="H486" i="6"/>
  <c r="H494" i="6"/>
  <c r="H502" i="6"/>
  <c r="H510" i="6"/>
  <c r="H518" i="6"/>
  <c r="H526" i="6"/>
  <c r="H534" i="6"/>
  <c r="H542" i="6"/>
  <c r="H550" i="6"/>
  <c r="H558" i="6"/>
  <c r="H566" i="6"/>
  <c r="H574" i="6"/>
  <c r="H582" i="6"/>
  <c r="H590" i="6"/>
  <c r="H598" i="6"/>
  <c r="H606" i="6"/>
  <c r="H614" i="6"/>
  <c r="H622" i="6"/>
  <c r="H630" i="6"/>
  <c r="H638" i="6"/>
  <c r="H646" i="6"/>
  <c r="H654" i="6"/>
  <c r="H662" i="6"/>
  <c r="H670" i="6"/>
  <c r="H678" i="6"/>
  <c r="H7" i="6"/>
  <c r="H15" i="6"/>
  <c r="H23" i="6"/>
  <c r="H31" i="6"/>
  <c r="H39" i="6"/>
  <c r="H47" i="6"/>
  <c r="H55" i="6"/>
  <c r="H63" i="6"/>
  <c r="H71" i="6"/>
  <c r="H79" i="6"/>
  <c r="H87" i="6"/>
  <c r="H95" i="6"/>
  <c r="H103" i="6"/>
  <c r="H111" i="6"/>
  <c r="H119" i="6"/>
  <c r="H127" i="6"/>
  <c r="H135" i="6"/>
  <c r="H143" i="6"/>
  <c r="H151" i="6"/>
  <c r="H159" i="6"/>
  <c r="H167" i="6"/>
  <c r="H175" i="6"/>
  <c r="H183" i="6"/>
  <c r="H191" i="6"/>
  <c r="H199" i="6"/>
  <c r="H207" i="6"/>
  <c r="H215" i="6"/>
  <c r="H223" i="6"/>
  <c r="H231" i="6"/>
  <c r="H239" i="6"/>
  <c r="H247" i="6"/>
  <c r="H255" i="6"/>
  <c r="H263" i="6"/>
  <c r="H271" i="6"/>
  <c r="H279" i="6"/>
  <c r="H287" i="6"/>
  <c r="H295" i="6"/>
  <c r="H303" i="6"/>
  <c r="H311" i="6"/>
  <c r="H319" i="6"/>
  <c r="H327" i="6"/>
  <c r="H335" i="6"/>
  <c r="H343" i="6"/>
  <c r="H351" i="6"/>
  <c r="H359" i="6"/>
  <c r="H367" i="6"/>
  <c r="H375" i="6"/>
  <c r="H383" i="6"/>
  <c r="H391" i="6"/>
  <c r="H399" i="6"/>
  <c r="H407" i="6"/>
  <c r="H415" i="6"/>
  <c r="H423" i="6"/>
  <c r="H431" i="6"/>
  <c r="H439" i="6"/>
  <c r="H447" i="6"/>
  <c r="H455" i="6"/>
  <c r="H463" i="6"/>
  <c r="H471" i="6"/>
  <c r="H479" i="6"/>
  <c r="H487" i="6"/>
  <c r="H495" i="6"/>
  <c r="H503" i="6"/>
  <c r="H511" i="6"/>
  <c r="H519" i="6"/>
  <c r="H527" i="6"/>
  <c r="H535" i="6"/>
  <c r="H543" i="6"/>
  <c r="H551" i="6"/>
  <c r="H559" i="6"/>
  <c r="H567" i="6"/>
  <c r="H575" i="6"/>
  <c r="H583" i="6"/>
  <c r="H591" i="6"/>
  <c r="H599" i="6"/>
  <c r="H607" i="6"/>
  <c r="H615" i="6"/>
  <c r="H623" i="6"/>
  <c r="H631" i="6"/>
  <c r="H639" i="6"/>
  <c r="H647" i="6"/>
  <c r="H655" i="6"/>
  <c r="H663" i="6"/>
  <c r="H671" i="6"/>
  <c r="H679" i="6"/>
  <c r="H25" i="6"/>
  <c r="H48" i="6"/>
  <c r="H66" i="6"/>
  <c r="H89" i="6"/>
  <c r="H112" i="6"/>
  <c r="H130" i="6"/>
  <c r="H153" i="6"/>
  <c r="H176" i="6"/>
  <c r="H194" i="6"/>
  <c r="H217" i="6"/>
  <c r="H240" i="6"/>
  <c r="H258" i="6"/>
  <c r="H281" i="6"/>
  <c r="H304" i="6"/>
  <c r="H322" i="6"/>
  <c r="H345" i="6"/>
  <c r="H368" i="6"/>
  <c r="H386" i="6"/>
  <c r="H409" i="6"/>
  <c r="H432" i="6"/>
  <c r="H450" i="6"/>
  <c r="H473" i="6"/>
  <c r="H496" i="6"/>
  <c r="H514" i="6"/>
  <c r="H537" i="6"/>
  <c r="H560" i="6"/>
  <c r="H578" i="6"/>
  <c r="H600" i="6"/>
  <c r="H616" i="6"/>
  <c r="H632" i="6"/>
  <c r="H648" i="6"/>
  <c r="H664" i="6"/>
  <c r="H680" i="6"/>
  <c r="H688" i="6"/>
  <c r="H696" i="6"/>
  <c r="H704" i="6"/>
  <c r="H712" i="6"/>
  <c r="H720" i="6"/>
  <c r="H728" i="6"/>
  <c r="H736" i="6"/>
  <c r="H744" i="6"/>
  <c r="H752" i="6"/>
  <c r="H760" i="6"/>
  <c r="H768" i="6"/>
  <c r="H776" i="6"/>
  <c r="H784" i="6"/>
  <c r="H792" i="6"/>
  <c r="H800" i="6"/>
  <c r="H808" i="6"/>
  <c r="H816" i="6"/>
  <c r="H824" i="6"/>
  <c r="H832" i="6"/>
  <c r="H840" i="6"/>
  <c r="H848" i="6"/>
  <c r="H856" i="6"/>
  <c r="H864" i="6"/>
  <c r="H872" i="6"/>
  <c r="H880" i="6"/>
  <c r="H888" i="6"/>
  <c r="H896" i="6"/>
  <c r="H904" i="6"/>
  <c r="H912" i="6"/>
  <c r="H920" i="6"/>
  <c r="H928" i="6"/>
  <c r="H936" i="6"/>
  <c r="H944" i="6"/>
  <c r="H952" i="6"/>
  <c r="H960" i="6"/>
  <c r="H968" i="6"/>
  <c r="H976" i="6"/>
  <c r="H984" i="6"/>
  <c r="H992" i="6"/>
  <c r="H1000" i="6"/>
  <c r="H1008" i="6"/>
  <c r="H1016" i="6"/>
  <c r="H1024" i="6"/>
  <c r="H1032" i="6"/>
  <c r="H1040" i="6"/>
  <c r="H1048" i="6"/>
  <c r="H1056" i="6"/>
  <c r="H1064" i="6"/>
  <c r="H1072" i="6"/>
  <c r="H1080" i="6"/>
  <c r="H1088" i="6"/>
  <c r="H1096" i="6"/>
  <c r="H8" i="6"/>
  <c r="H26" i="6"/>
  <c r="H49" i="6"/>
  <c r="H72" i="6"/>
  <c r="H90" i="6"/>
  <c r="H113" i="6"/>
  <c r="H136" i="6"/>
  <c r="H154" i="6"/>
  <c r="H177" i="6"/>
  <c r="H200" i="6"/>
  <c r="H218" i="6"/>
  <c r="H241" i="6"/>
  <c r="H264" i="6"/>
  <c r="H282" i="6"/>
  <c r="H305" i="6"/>
  <c r="H328" i="6"/>
  <c r="H346" i="6"/>
  <c r="H369" i="6"/>
  <c r="H392" i="6"/>
  <c r="H410" i="6"/>
  <c r="H433" i="6"/>
  <c r="H456" i="6"/>
  <c r="H474" i="6"/>
  <c r="H497" i="6"/>
  <c r="H520" i="6"/>
  <c r="H538" i="6"/>
  <c r="H561" i="6"/>
  <c r="H584" i="6"/>
  <c r="H601" i="6"/>
  <c r="H617" i="6"/>
  <c r="H633" i="6"/>
  <c r="H649" i="6"/>
  <c r="H665" i="6"/>
  <c r="H681" i="6"/>
  <c r="H689" i="6"/>
  <c r="H697" i="6"/>
  <c r="H705" i="6"/>
  <c r="H713" i="6"/>
  <c r="H721" i="6"/>
  <c r="H729" i="6"/>
  <c r="H737" i="6"/>
  <c r="H745" i="6"/>
  <c r="H753" i="6"/>
  <c r="H761" i="6"/>
  <c r="H769" i="6"/>
  <c r="H777" i="6"/>
  <c r="H785" i="6"/>
  <c r="H793" i="6"/>
  <c r="H801" i="6"/>
  <c r="H809" i="6"/>
  <c r="H817" i="6"/>
  <c r="H825" i="6"/>
  <c r="H833" i="6"/>
  <c r="H841" i="6"/>
  <c r="H849" i="6"/>
  <c r="H857" i="6"/>
  <c r="H865" i="6"/>
  <c r="H873" i="6"/>
  <c r="H881" i="6"/>
  <c r="H889" i="6"/>
  <c r="H897" i="6"/>
  <c r="H905" i="6"/>
  <c r="H913" i="6"/>
  <c r="H921" i="6"/>
  <c r="H929" i="6"/>
  <c r="H937" i="6"/>
  <c r="H945" i="6"/>
  <c r="H953" i="6"/>
  <c r="H961" i="6"/>
  <c r="H969" i="6"/>
  <c r="H977" i="6"/>
  <c r="H985" i="6"/>
  <c r="H993" i="6"/>
  <c r="H1001" i="6"/>
  <c r="H1009" i="6"/>
  <c r="H1017" i="6"/>
  <c r="H1025" i="6"/>
  <c r="H1033" i="6"/>
  <c r="H1041" i="6"/>
  <c r="H1049" i="6"/>
  <c r="H1057" i="6"/>
  <c r="H1065" i="6"/>
  <c r="H9" i="6"/>
  <c r="H32" i="6"/>
  <c r="H50" i="6"/>
  <c r="H73" i="6"/>
  <c r="H96" i="6"/>
  <c r="H114" i="6"/>
  <c r="H137" i="6"/>
  <c r="H160" i="6"/>
  <c r="H178" i="6"/>
  <c r="H201" i="6"/>
  <c r="H224" i="6"/>
  <c r="H242" i="6"/>
  <c r="H265" i="6"/>
  <c r="H288" i="6"/>
  <c r="H306" i="6"/>
  <c r="H329" i="6"/>
  <c r="H352" i="6"/>
  <c r="H370" i="6"/>
  <c r="H393" i="6"/>
  <c r="H416" i="6"/>
  <c r="H434" i="6"/>
  <c r="H457" i="6"/>
  <c r="H480" i="6"/>
  <c r="H498" i="6"/>
  <c r="H521" i="6"/>
  <c r="H544" i="6"/>
  <c r="H562" i="6"/>
  <c r="H585" i="6"/>
  <c r="H602" i="6"/>
  <c r="H618" i="6"/>
  <c r="H634" i="6"/>
  <c r="H650" i="6"/>
  <c r="H666" i="6"/>
  <c r="H682" i="6"/>
  <c r="H690" i="6"/>
  <c r="H698" i="6"/>
  <c r="H706" i="6"/>
  <c r="H714" i="6"/>
  <c r="H722" i="6"/>
  <c r="H730" i="6"/>
  <c r="H738" i="6"/>
  <c r="H746" i="6"/>
  <c r="H754" i="6"/>
  <c r="H762" i="6"/>
  <c r="H770" i="6"/>
  <c r="H778" i="6"/>
  <c r="H786" i="6"/>
  <c r="H794" i="6"/>
  <c r="H802" i="6"/>
  <c r="H810" i="6"/>
  <c r="H818" i="6"/>
  <c r="H826" i="6"/>
  <c r="H834" i="6"/>
  <c r="H842" i="6"/>
  <c r="H850" i="6"/>
  <c r="H858" i="6"/>
  <c r="H866" i="6"/>
  <c r="H874" i="6"/>
  <c r="H882" i="6"/>
  <c r="H890" i="6"/>
  <c r="H898" i="6"/>
  <c r="H906" i="6"/>
  <c r="H914" i="6"/>
  <c r="H922" i="6"/>
  <c r="H930" i="6"/>
  <c r="H938" i="6"/>
  <c r="H946" i="6"/>
  <c r="H954" i="6"/>
  <c r="H962" i="6"/>
  <c r="H970" i="6"/>
  <c r="H978" i="6"/>
  <c r="H986" i="6"/>
  <c r="H994" i="6"/>
  <c r="H1002" i="6"/>
  <c r="H1010" i="6"/>
  <c r="H1018" i="6"/>
  <c r="H1026" i="6"/>
  <c r="H1034" i="6"/>
  <c r="H1042" i="6"/>
  <c r="H1050" i="6"/>
  <c r="H1058" i="6"/>
  <c r="H1066" i="6"/>
  <c r="H10" i="6"/>
  <c r="H33" i="6"/>
  <c r="H56" i="6"/>
  <c r="H74" i="6"/>
  <c r="H97" i="6"/>
  <c r="H120" i="6"/>
  <c r="H138" i="6"/>
  <c r="H161" i="6"/>
  <c r="H184" i="6"/>
  <c r="H202" i="6"/>
  <c r="H225" i="6"/>
  <c r="H248" i="6"/>
  <c r="H266" i="6"/>
  <c r="H289" i="6"/>
  <c r="H312" i="6"/>
  <c r="H330" i="6"/>
  <c r="H353" i="6"/>
  <c r="H376" i="6"/>
  <c r="H394" i="6"/>
  <c r="H417" i="6"/>
  <c r="H440" i="6"/>
  <c r="H458" i="6"/>
  <c r="H481" i="6"/>
  <c r="H504" i="6"/>
  <c r="H522" i="6"/>
  <c r="H545" i="6"/>
  <c r="H568" i="6"/>
  <c r="H586" i="6"/>
  <c r="H603" i="6"/>
  <c r="H619" i="6"/>
  <c r="H635" i="6"/>
  <c r="H651" i="6"/>
  <c r="H667" i="6"/>
  <c r="H683" i="6"/>
  <c r="H691" i="6"/>
  <c r="H699" i="6"/>
  <c r="H707" i="6"/>
  <c r="H715" i="6"/>
  <c r="H723" i="6"/>
  <c r="H731" i="6"/>
  <c r="H739" i="6"/>
  <c r="H747" i="6"/>
  <c r="H755" i="6"/>
  <c r="H763" i="6"/>
  <c r="H771" i="6"/>
  <c r="H779" i="6"/>
  <c r="H787" i="6"/>
  <c r="H795" i="6"/>
  <c r="H803" i="6"/>
  <c r="H811" i="6"/>
  <c r="H819" i="6"/>
  <c r="H827" i="6"/>
  <c r="H835" i="6"/>
  <c r="H843" i="6"/>
  <c r="H851" i="6"/>
  <c r="H859" i="6"/>
  <c r="H867" i="6"/>
  <c r="H875" i="6"/>
  <c r="H883" i="6"/>
  <c r="H891" i="6"/>
  <c r="H899" i="6"/>
  <c r="H907" i="6"/>
  <c r="H915" i="6"/>
  <c r="H923" i="6"/>
  <c r="H931" i="6"/>
  <c r="H939" i="6"/>
  <c r="H947" i="6"/>
  <c r="H955" i="6"/>
  <c r="H963" i="6"/>
  <c r="H971" i="6"/>
  <c r="H979" i="6"/>
  <c r="H987" i="6"/>
  <c r="H995" i="6"/>
  <c r="H1003" i="6"/>
  <c r="H1011" i="6"/>
  <c r="H1019" i="6"/>
  <c r="H1027" i="6"/>
  <c r="H1035" i="6"/>
  <c r="H1043" i="6"/>
  <c r="H1051" i="6"/>
  <c r="H1059" i="6"/>
  <c r="H1067" i="6"/>
  <c r="H16" i="6"/>
  <c r="H34" i="6"/>
  <c r="H57" i="6"/>
  <c r="H80" i="6"/>
  <c r="H98" i="6"/>
  <c r="H121" i="6"/>
  <c r="H144" i="6"/>
  <c r="H162" i="6"/>
  <c r="H185" i="6"/>
  <c r="H208" i="6"/>
  <c r="H226" i="6"/>
  <c r="H249" i="6"/>
  <c r="H272" i="6"/>
  <c r="H290" i="6"/>
  <c r="H313" i="6"/>
  <c r="H336" i="6"/>
  <c r="H354" i="6"/>
  <c r="H377" i="6"/>
  <c r="H400" i="6"/>
  <c r="H418" i="6"/>
  <c r="H441" i="6"/>
  <c r="H464" i="6"/>
  <c r="H482" i="6"/>
  <c r="H505" i="6"/>
  <c r="H528" i="6"/>
  <c r="H546" i="6"/>
  <c r="H569" i="6"/>
  <c r="H592" i="6"/>
  <c r="H608" i="6"/>
  <c r="H624" i="6"/>
  <c r="H640" i="6"/>
  <c r="H656" i="6"/>
  <c r="H672" i="6"/>
  <c r="H684" i="6"/>
  <c r="H692" i="6"/>
  <c r="H700" i="6"/>
  <c r="H708" i="6"/>
  <c r="H716" i="6"/>
  <c r="H724" i="6"/>
  <c r="H732" i="6"/>
  <c r="H740" i="6"/>
  <c r="H748" i="6"/>
  <c r="H756" i="6"/>
  <c r="H764" i="6"/>
  <c r="H772" i="6"/>
  <c r="H780" i="6"/>
  <c r="H788" i="6"/>
  <c r="H796" i="6"/>
  <c r="H804" i="6"/>
  <c r="H812" i="6"/>
  <c r="H820" i="6"/>
  <c r="H828" i="6"/>
  <c r="H836" i="6"/>
  <c r="H844" i="6"/>
  <c r="H852" i="6"/>
  <c r="H860" i="6"/>
  <c r="H868" i="6"/>
  <c r="H876" i="6"/>
  <c r="H884" i="6"/>
  <c r="H892" i="6"/>
  <c r="H900" i="6"/>
  <c r="H908" i="6"/>
  <c r="H18" i="6"/>
  <c r="H41" i="6"/>
  <c r="H64" i="6"/>
  <c r="H82" i="6"/>
  <c r="H105" i="6"/>
  <c r="H128" i="6"/>
  <c r="H146" i="6"/>
  <c r="H169" i="6"/>
  <c r="H192" i="6"/>
  <c r="H210" i="6"/>
  <c r="H233" i="6"/>
  <c r="H256" i="6"/>
  <c r="H274" i="6"/>
  <c r="H297" i="6"/>
  <c r="H320" i="6"/>
  <c r="H338" i="6"/>
  <c r="H361" i="6"/>
  <c r="H384" i="6"/>
  <c r="H402" i="6"/>
  <c r="H425" i="6"/>
  <c r="H448" i="6"/>
  <c r="H466" i="6"/>
  <c r="H489" i="6"/>
  <c r="H512" i="6"/>
  <c r="H530" i="6"/>
  <c r="H553" i="6"/>
  <c r="H576" i="6"/>
  <c r="H594" i="6"/>
  <c r="H610" i="6"/>
  <c r="H626" i="6"/>
  <c r="H642" i="6"/>
  <c r="H658" i="6"/>
  <c r="H674" i="6"/>
  <c r="H686" i="6"/>
  <c r="H694" i="6"/>
  <c r="H702" i="6"/>
  <c r="H710" i="6"/>
  <c r="H718" i="6"/>
  <c r="H726" i="6"/>
  <c r="H734" i="6"/>
  <c r="H742" i="6"/>
  <c r="H750" i="6"/>
  <c r="H758" i="6"/>
  <c r="H766" i="6"/>
  <c r="H774" i="6"/>
  <c r="H782" i="6"/>
  <c r="H790" i="6"/>
  <c r="H798" i="6"/>
  <c r="H806" i="6"/>
  <c r="H814" i="6"/>
  <c r="H822" i="6"/>
  <c r="H830" i="6"/>
  <c r="H838" i="6"/>
  <c r="H846" i="6"/>
  <c r="H854" i="6"/>
  <c r="H862" i="6"/>
  <c r="H870" i="6"/>
  <c r="H878" i="6"/>
  <c r="H886" i="6"/>
  <c r="H894" i="6"/>
  <c r="H902" i="6"/>
  <c r="H910" i="6"/>
  <c r="H918" i="6"/>
  <c r="H926" i="6"/>
  <c r="H934" i="6"/>
  <c r="H942" i="6"/>
  <c r="H950" i="6"/>
  <c r="H958" i="6"/>
  <c r="H966" i="6"/>
  <c r="H974" i="6"/>
  <c r="H982" i="6"/>
  <c r="H990" i="6"/>
  <c r="H998" i="6"/>
  <c r="H1006" i="6"/>
  <c r="H1014" i="6"/>
  <c r="H1022" i="6"/>
  <c r="H1030" i="6"/>
  <c r="H1038" i="6"/>
  <c r="H1046" i="6"/>
  <c r="H1054" i="6"/>
  <c r="H1062" i="6"/>
  <c r="H1070" i="6"/>
  <c r="H88" i="6"/>
  <c r="H170" i="6"/>
  <c r="H257" i="6"/>
  <c r="H344" i="6"/>
  <c r="H426" i="6"/>
  <c r="H513" i="6"/>
  <c r="H595" i="6"/>
  <c r="H659" i="6"/>
  <c r="H703" i="6"/>
  <c r="H735" i="6"/>
  <c r="H767" i="6"/>
  <c r="H799" i="6"/>
  <c r="H831" i="6"/>
  <c r="H863" i="6"/>
  <c r="H895" i="6"/>
  <c r="H924" i="6"/>
  <c r="H943" i="6"/>
  <c r="H965" i="6"/>
  <c r="H988" i="6"/>
  <c r="H1007" i="6"/>
  <c r="H1029" i="6"/>
  <c r="H1052" i="6"/>
  <c r="H1071" i="6"/>
  <c r="H1081" i="6"/>
  <c r="H1090" i="6"/>
  <c r="H1099" i="6"/>
  <c r="H1107" i="6"/>
  <c r="H1115" i="6"/>
  <c r="H1123" i="6"/>
  <c r="H1131" i="6"/>
  <c r="H1139" i="6"/>
  <c r="H1147" i="6"/>
  <c r="H1155" i="6"/>
  <c r="H1163" i="6"/>
  <c r="H1171" i="6"/>
  <c r="G3" i="6"/>
  <c r="G11" i="6"/>
  <c r="G19" i="6"/>
  <c r="G27" i="6"/>
  <c r="G35" i="6"/>
  <c r="G43" i="6"/>
  <c r="G51" i="6"/>
  <c r="G59" i="6"/>
  <c r="G67" i="6"/>
  <c r="G75" i="6"/>
  <c r="G83" i="6"/>
  <c r="G91" i="6"/>
  <c r="G99" i="6"/>
  <c r="G107" i="6"/>
  <c r="G115" i="6"/>
  <c r="G123" i="6"/>
  <c r="G131" i="6"/>
  <c r="G139" i="6"/>
  <c r="G147" i="6"/>
  <c r="G155" i="6"/>
  <c r="G163" i="6"/>
  <c r="G171" i="6"/>
  <c r="G179" i="6"/>
  <c r="G187" i="6"/>
  <c r="G195" i="6"/>
  <c r="G203" i="6"/>
  <c r="G211" i="6"/>
  <c r="G219" i="6"/>
  <c r="G227" i="6"/>
  <c r="G235" i="6"/>
  <c r="G243" i="6"/>
  <c r="G251" i="6"/>
  <c r="G259" i="6"/>
  <c r="G267" i="6"/>
  <c r="G275" i="6"/>
  <c r="G283" i="6"/>
  <c r="G291" i="6"/>
  <c r="G299" i="6"/>
  <c r="G307" i="6"/>
  <c r="G315" i="6"/>
  <c r="G323" i="6"/>
  <c r="G331" i="6"/>
  <c r="G339" i="6"/>
  <c r="G347" i="6"/>
  <c r="G355" i="6"/>
  <c r="G363" i="6"/>
  <c r="G371" i="6"/>
  <c r="G379" i="6"/>
  <c r="G387" i="6"/>
  <c r="G395" i="6"/>
  <c r="H17" i="6"/>
  <c r="H104" i="6"/>
  <c r="H186" i="6"/>
  <c r="H273" i="6"/>
  <c r="H360" i="6"/>
  <c r="H442" i="6"/>
  <c r="H529" i="6"/>
  <c r="H609" i="6"/>
  <c r="H673" i="6"/>
  <c r="H709" i="6"/>
  <c r="H741" i="6"/>
  <c r="H773" i="6"/>
  <c r="H805" i="6"/>
  <c r="H837" i="6"/>
  <c r="H869" i="6"/>
  <c r="H901" i="6"/>
  <c r="H925" i="6"/>
  <c r="H948" i="6"/>
  <c r="H967" i="6"/>
  <c r="H989" i="6"/>
  <c r="H1012" i="6"/>
  <c r="H1031" i="6"/>
  <c r="H1053" i="6"/>
  <c r="H1073" i="6"/>
  <c r="H1082" i="6"/>
  <c r="H1091" i="6"/>
  <c r="H1100" i="6"/>
  <c r="H1108" i="6"/>
  <c r="H1116" i="6"/>
  <c r="H1124" i="6"/>
  <c r="H1132" i="6"/>
  <c r="H1140" i="6"/>
  <c r="H1148" i="6"/>
  <c r="H1156" i="6"/>
  <c r="H1164" i="6"/>
  <c r="H1172" i="6"/>
  <c r="G4" i="6"/>
  <c r="G12" i="6"/>
  <c r="G20" i="6"/>
  <c r="G28" i="6"/>
  <c r="G36" i="6"/>
  <c r="G44" i="6"/>
  <c r="G52"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H24" i="6"/>
  <c r="H106" i="6"/>
  <c r="H193" i="6"/>
  <c r="H280" i="6"/>
  <c r="H362" i="6"/>
  <c r="H449" i="6"/>
  <c r="H536" i="6"/>
  <c r="H611" i="6"/>
  <c r="H675" i="6"/>
  <c r="H711" i="6"/>
  <c r="H743" i="6"/>
  <c r="H775" i="6"/>
  <c r="H807" i="6"/>
  <c r="H839" i="6"/>
  <c r="H871" i="6"/>
  <c r="H903" i="6"/>
  <c r="H927" i="6"/>
  <c r="H949" i="6"/>
  <c r="H972" i="6"/>
  <c r="H991" i="6"/>
  <c r="H1013" i="6"/>
  <c r="H1036" i="6"/>
  <c r="H1055" i="6"/>
  <c r="H1074" i="6"/>
  <c r="H1083" i="6"/>
  <c r="H1092" i="6"/>
  <c r="H1101" i="6"/>
  <c r="H1109" i="6"/>
  <c r="H1117" i="6"/>
  <c r="H1125" i="6"/>
  <c r="H1133" i="6"/>
  <c r="H1141" i="6"/>
  <c r="H1149" i="6"/>
  <c r="H1157" i="6"/>
  <c r="H1165" i="6"/>
  <c r="H1173" i="6"/>
  <c r="G5" i="6"/>
  <c r="G13" i="6"/>
  <c r="G21" i="6"/>
  <c r="G29" i="6"/>
  <c r="G37" i="6"/>
  <c r="G45"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H40" i="6"/>
  <c r="H122" i="6"/>
  <c r="H209" i="6"/>
  <c r="H296" i="6"/>
  <c r="H378" i="6"/>
  <c r="H465" i="6"/>
  <c r="H552" i="6"/>
  <c r="H625" i="6"/>
  <c r="H685" i="6"/>
  <c r="H717" i="6"/>
  <c r="H749" i="6"/>
  <c r="H781" i="6"/>
  <c r="H813" i="6"/>
  <c r="H845" i="6"/>
  <c r="H877" i="6"/>
  <c r="H909" i="6"/>
  <c r="H932" i="6"/>
  <c r="H951" i="6"/>
  <c r="H973" i="6"/>
  <c r="H996" i="6"/>
  <c r="H1015" i="6"/>
  <c r="H1037" i="6"/>
  <c r="H1060" i="6"/>
  <c r="H1075" i="6"/>
  <c r="H1084" i="6"/>
  <c r="H1093" i="6"/>
  <c r="H1102" i="6"/>
  <c r="H1110" i="6"/>
  <c r="H1118" i="6"/>
  <c r="H1126" i="6"/>
  <c r="H1134" i="6"/>
  <c r="H1142" i="6"/>
  <c r="H1150" i="6"/>
  <c r="H1158" i="6"/>
  <c r="H1166" i="6"/>
  <c r="H1174" i="6"/>
  <c r="G6" i="6"/>
  <c r="G14" i="6"/>
  <c r="G22" i="6"/>
  <c r="G30" i="6"/>
  <c r="G38" i="6"/>
  <c r="G46"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H42" i="6"/>
  <c r="H129" i="6"/>
  <c r="H216" i="6"/>
  <c r="H298" i="6"/>
  <c r="H385" i="6"/>
  <c r="H472" i="6"/>
  <c r="H554" i="6"/>
  <c r="H627" i="6"/>
  <c r="H687" i="6"/>
  <c r="H719" i="6"/>
  <c r="H751" i="6"/>
  <c r="H783" i="6"/>
  <c r="H815" i="6"/>
  <c r="H847" i="6"/>
  <c r="H879" i="6"/>
  <c r="H911" i="6"/>
  <c r="H933" i="6"/>
  <c r="H956" i="6"/>
  <c r="H975" i="6"/>
  <c r="H997" i="6"/>
  <c r="H1020" i="6"/>
  <c r="H1039" i="6"/>
  <c r="H1061" i="6"/>
  <c r="H1076" i="6"/>
  <c r="H1085" i="6"/>
  <c r="H1094" i="6"/>
  <c r="H1103" i="6"/>
  <c r="H1111" i="6"/>
  <c r="H1119" i="6"/>
  <c r="H1127" i="6"/>
  <c r="H1135" i="6"/>
  <c r="H1143" i="6"/>
  <c r="H1151" i="6"/>
  <c r="H1159" i="6"/>
  <c r="H1167" i="6"/>
  <c r="H1175" i="6"/>
  <c r="G7" i="6"/>
  <c r="G15" i="6"/>
  <c r="G23" i="6"/>
  <c r="G31" i="6"/>
  <c r="G39" i="6"/>
  <c r="G47" i="6"/>
  <c r="G55" i="6"/>
  <c r="G63" i="6"/>
  <c r="G71" i="6"/>
  <c r="G79" i="6"/>
  <c r="G87" i="6"/>
  <c r="G95" i="6"/>
  <c r="G103" i="6"/>
  <c r="G111" i="6"/>
  <c r="G119" i="6"/>
  <c r="G127" i="6"/>
  <c r="G135" i="6"/>
  <c r="G143" i="6"/>
  <c r="G151" i="6"/>
  <c r="G159" i="6"/>
  <c r="G167" i="6"/>
  <c r="G175" i="6"/>
  <c r="G183" i="6"/>
  <c r="G191" i="6"/>
  <c r="G199" i="6"/>
  <c r="G207" i="6"/>
  <c r="G215" i="6"/>
  <c r="G223" i="6"/>
  <c r="G231" i="6"/>
  <c r="G239" i="6"/>
  <c r="G247" i="6"/>
  <c r="G255" i="6"/>
  <c r="G263" i="6"/>
  <c r="G271" i="6"/>
  <c r="G279" i="6"/>
  <c r="G287" i="6"/>
  <c r="G295" i="6"/>
  <c r="G303" i="6"/>
  <c r="G311" i="6"/>
  <c r="G319" i="6"/>
  <c r="G327" i="6"/>
  <c r="H58" i="6"/>
  <c r="H145" i="6"/>
  <c r="H232" i="6"/>
  <c r="H314" i="6"/>
  <c r="H401" i="6"/>
  <c r="H488" i="6"/>
  <c r="H570" i="6"/>
  <c r="H641" i="6"/>
  <c r="H693" i="6"/>
  <c r="H725" i="6"/>
  <c r="H757" i="6"/>
  <c r="H789" i="6"/>
  <c r="H821" i="6"/>
  <c r="H853" i="6"/>
  <c r="H885" i="6"/>
  <c r="H916" i="6"/>
  <c r="H935" i="6"/>
  <c r="H957" i="6"/>
  <c r="H980" i="6"/>
  <c r="H999" i="6"/>
  <c r="H1021" i="6"/>
  <c r="H1044" i="6"/>
  <c r="H1063" i="6"/>
  <c r="H1077" i="6"/>
  <c r="H1086" i="6"/>
  <c r="H1095" i="6"/>
  <c r="H1104" i="6"/>
  <c r="H1112" i="6"/>
  <c r="H1120" i="6"/>
  <c r="H1128" i="6"/>
  <c r="H1136" i="6"/>
  <c r="H1144" i="6"/>
  <c r="H1152" i="6"/>
  <c r="H1160" i="6"/>
  <c r="H1168" i="6"/>
  <c r="H1176" i="6"/>
  <c r="G8" i="6"/>
  <c r="G16" i="6"/>
  <c r="G24" i="6"/>
  <c r="G32" i="6"/>
  <c r="G40" i="6"/>
  <c r="G48" i="6"/>
  <c r="G56" i="6"/>
  <c r="G64" i="6"/>
  <c r="G72" i="6"/>
  <c r="G80" i="6"/>
  <c r="G88" i="6"/>
  <c r="G96" i="6"/>
  <c r="G104" i="6"/>
  <c r="G112" i="6"/>
  <c r="G120" i="6"/>
  <c r="G128" i="6"/>
  <c r="G136" i="6"/>
  <c r="G144" i="6"/>
  <c r="G152" i="6"/>
  <c r="G160" i="6"/>
  <c r="G168" i="6"/>
  <c r="G176" i="6"/>
  <c r="G184" i="6"/>
  <c r="G192" i="6"/>
  <c r="G200" i="6"/>
  <c r="G208" i="6"/>
  <c r="G216" i="6"/>
  <c r="G224" i="6"/>
  <c r="G232" i="6"/>
  <c r="G240" i="6"/>
  <c r="G248" i="6"/>
  <c r="G256" i="6"/>
  <c r="G264" i="6"/>
  <c r="G272" i="6"/>
  <c r="G280" i="6"/>
  <c r="G288" i="6"/>
  <c r="G296" i="6"/>
  <c r="G304" i="6"/>
  <c r="G312" i="6"/>
  <c r="G320" i="6"/>
  <c r="G328" i="6"/>
  <c r="G336" i="6"/>
  <c r="G1171" i="6"/>
  <c r="G1163" i="6"/>
  <c r="G1155" i="6"/>
  <c r="G1147" i="6"/>
  <c r="G1139" i="6"/>
  <c r="G1131" i="6"/>
  <c r="G1123" i="6"/>
  <c r="G1115" i="6"/>
  <c r="G1107" i="6"/>
  <c r="G1099" i="6"/>
  <c r="G1091" i="6"/>
  <c r="G1083" i="6"/>
  <c r="G1075" i="6"/>
  <c r="G1067" i="6"/>
  <c r="G1059" i="6"/>
  <c r="G1051" i="6"/>
  <c r="G1043" i="6"/>
  <c r="G1035" i="6"/>
  <c r="G1027" i="6"/>
  <c r="G1019" i="6"/>
  <c r="G1011" i="6"/>
  <c r="G1003" i="6"/>
  <c r="G995" i="6"/>
  <c r="G987" i="6"/>
  <c r="G979" i="6"/>
  <c r="G971" i="6"/>
  <c r="G963" i="6"/>
  <c r="G955" i="6"/>
  <c r="G947" i="6"/>
  <c r="G939" i="6"/>
  <c r="G931" i="6"/>
  <c r="G923" i="6"/>
  <c r="G915" i="6"/>
  <c r="G907" i="6"/>
  <c r="G899" i="6"/>
  <c r="G891" i="6"/>
  <c r="G883" i="6"/>
  <c r="G875" i="6"/>
  <c r="G867" i="6"/>
  <c r="G859" i="6"/>
  <c r="G851" i="6"/>
  <c r="G843" i="6"/>
  <c r="G835" i="6"/>
  <c r="G827" i="6"/>
  <c r="G819" i="6"/>
  <c r="G811" i="6"/>
  <c r="G803" i="6"/>
  <c r="G795" i="6"/>
  <c r="G787" i="6"/>
  <c r="G779" i="6"/>
  <c r="G771" i="6"/>
  <c r="G763" i="6"/>
  <c r="G755" i="6"/>
  <c r="G747" i="6"/>
  <c r="G739" i="6"/>
  <c r="G731" i="6"/>
  <c r="G723" i="6"/>
  <c r="G715" i="6"/>
  <c r="G707" i="6"/>
  <c r="G699" i="6"/>
  <c r="G691" i="6"/>
  <c r="G683" i="6"/>
  <c r="G675" i="6"/>
  <c r="G667" i="6"/>
  <c r="G659" i="6"/>
  <c r="G651" i="6"/>
  <c r="G643" i="6"/>
  <c r="G635" i="6"/>
  <c r="G627" i="6"/>
  <c r="G619" i="6"/>
  <c r="G611" i="6"/>
  <c r="G603" i="6"/>
  <c r="G595" i="6"/>
  <c r="G587" i="6"/>
  <c r="G579" i="6"/>
  <c r="G571" i="6"/>
  <c r="G563" i="6"/>
  <c r="G555" i="6"/>
  <c r="G547" i="6"/>
  <c r="G539" i="6"/>
  <c r="G531" i="6"/>
  <c r="G523" i="6"/>
  <c r="G515" i="6"/>
  <c r="G507" i="6"/>
  <c r="G499" i="6"/>
  <c r="G491" i="6"/>
  <c r="G483" i="6"/>
  <c r="G475" i="6"/>
  <c r="G467" i="6"/>
  <c r="G459" i="6"/>
  <c r="G451" i="6"/>
  <c r="G443" i="6"/>
  <c r="G435" i="6"/>
  <c r="G427" i="6"/>
  <c r="G419" i="6"/>
  <c r="G411" i="6"/>
  <c r="G403" i="6"/>
  <c r="G394" i="6"/>
  <c r="G378" i="6"/>
  <c r="G362" i="6"/>
  <c r="G346" i="6"/>
  <c r="G329" i="6"/>
  <c r="G297" i="6"/>
  <c r="G265" i="6"/>
  <c r="G233" i="6"/>
  <c r="G201" i="6"/>
  <c r="G169" i="6"/>
  <c r="G137" i="6"/>
  <c r="G105" i="6"/>
  <c r="G73" i="6"/>
  <c r="G41" i="6"/>
  <c r="G9" i="6"/>
  <c r="H1153" i="6"/>
  <c r="H1121" i="6"/>
  <c r="H1087" i="6"/>
  <c r="H1023" i="6"/>
  <c r="H940" i="6"/>
  <c r="H823" i="6"/>
  <c r="H695" i="6"/>
  <c r="H408" i="6"/>
  <c r="H65" i="6"/>
  <c r="G1175" i="6"/>
  <c r="G1143" i="6"/>
  <c r="G1127" i="6"/>
  <c r="G1095" i="6"/>
  <c r="G1063" i="6"/>
  <c r="G1031" i="6"/>
  <c r="G999" i="6"/>
  <c r="G967" i="6"/>
  <c r="G943" i="6"/>
  <c r="G911" i="6"/>
  <c r="G879" i="6"/>
  <c r="G847" i="6"/>
  <c r="G815" i="6"/>
  <c r="G783" i="6"/>
  <c r="G751" i="6"/>
  <c r="G719" i="6"/>
  <c r="G679" i="6"/>
  <c r="G599" i="6"/>
  <c r="H887" i="6"/>
  <c r="G1170" i="6"/>
  <c r="G1162" i="6"/>
  <c r="G1154" i="6"/>
  <c r="G1146" i="6"/>
  <c r="G1138" i="6"/>
  <c r="G1130" i="6"/>
  <c r="G1122" i="6"/>
  <c r="G1114" i="6"/>
  <c r="G1106" i="6"/>
  <c r="G1098" i="6"/>
  <c r="G1090" i="6"/>
  <c r="G1082" i="6"/>
  <c r="G1074" i="6"/>
  <c r="G1066" i="6"/>
  <c r="G1058" i="6"/>
  <c r="G1050" i="6"/>
  <c r="G1042" i="6"/>
  <c r="G1034" i="6"/>
  <c r="G1026" i="6"/>
  <c r="G1018" i="6"/>
  <c r="G1010" i="6"/>
  <c r="G1002" i="6"/>
  <c r="G994" i="6"/>
  <c r="G986" i="6"/>
  <c r="G978" i="6"/>
  <c r="G970" i="6"/>
  <c r="G962" i="6"/>
  <c r="G954" i="6"/>
  <c r="G946" i="6"/>
  <c r="G938" i="6"/>
  <c r="G930" i="6"/>
  <c r="G922" i="6"/>
  <c r="G914" i="6"/>
  <c r="G906" i="6"/>
  <c r="G898" i="6"/>
  <c r="G890" i="6"/>
  <c r="G882" i="6"/>
  <c r="G874" i="6"/>
  <c r="G866" i="6"/>
  <c r="G858" i="6"/>
  <c r="G850" i="6"/>
  <c r="G842" i="6"/>
  <c r="G834" i="6"/>
  <c r="G826" i="6"/>
  <c r="G818" i="6"/>
  <c r="G810" i="6"/>
  <c r="G802" i="6"/>
  <c r="G794" i="6"/>
  <c r="G786" i="6"/>
  <c r="G778" i="6"/>
  <c r="G770" i="6"/>
  <c r="G762" i="6"/>
  <c r="G754" i="6"/>
  <c r="G746" i="6"/>
  <c r="G738" i="6"/>
  <c r="G730" i="6"/>
  <c r="G722" i="6"/>
  <c r="G714" i="6"/>
  <c r="G706" i="6"/>
  <c r="G698" i="6"/>
  <c r="G690" i="6"/>
  <c r="G682" i="6"/>
  <c r="G674" i="6"/>
  <c r="G666" i="6"/>
  <c r="G658" i="6"/>
  <c r="G650" i="6"/>
  <c r="G642" i="6"/>
  <c r="G634" i="6"/>
  <c r="G626" i="6"/>
  <c r="G618" i="6"/>
  <c r="G610" i="6"/>
  <c r="G602" i="6"/>
  <c r="G594" i="6"/>
  <c r="G586" i="6"/>
  <c r="G578" i="6"/>
  <c r="G570" i="6"/>
  <c r="G562" i="6"/>
  <c r="G554" i="6"/>
  <c r="G546" i="6"/>
  <c r="G538" i="6"/>
  <c r="G530" i="6"/>
  <c r="G522" i="6"/>
  <c r="G514" i="6"/>
  <c r="G506" i="6"/>
  <c r="G498" i="6"/>
  <c r="G490" i="6"/>
  <c r="G482" i="6"/>
  <c r="G474" i="6"/>
  <c r="G466" i="6"/>
  <c r="G458" i="6"/>
  <c r="G450" i="6"/>
  <c r="G442" i="6"/>
  <c r="G434" i="6"/>
  <c r="G426" i="6"/>
  <c r="G418" i="6"/>
  <c r="G410" i="6"/>
  <c r="G402" i="6"/>
  <c r="G393" i="6"/>
  <c r="G377" i="6"/>
  <c r="G361" i="6"/>
  <c r="G345" i="6"/>
  <c r="G322" i="6"/>
  <c r="G290" i="6"/>
  <c r="G258" i="6"/>
  <c r="G226" i="6"/>
  <c r="G194" i="6"/>
  <c r="G162" i="6"/>
  <c r="G130" i="6"/>
  <c r="G98" i="6"/>
  <c r="G66" i="6"/>
  <c r="G34" i="6"/>
  <c r="H1146" i="6"/>
  <c r="H1114" i="6"/>
  <c r="H1079" i="6"/>
  <c r="H1005" i="6"/>
  <c r="H919" i="6"/>
  <c r="H797" i="6"/>
  <c r="H657" i="6"/>
  <c r="H337" i="6"/>
  <c r="C8" i="9" l="1"/>
  <c r="E5" i="9" s="1"/>
  <c r="G4" i="9"/>
  <c r="O7" i="9" a="1"/>
  <c r="O7" i="9" s="1"/>
  <c r="I7" i="9" a="1"/>
  <c r="I7" i="9" s="1"/>
  <c r="N5" i="9" a="1"/>
  <c r="N5" i="9" s="1"/>
  <c r="L5" i="9" a="1"/>
  <c r="L5" i="9" s="1"/>
  <c r="J5" i="9" a="1"/>
  <c r="J5" i="9" s="1"/>
  <c r="H5" i="9" a="1"/>
  <c r="H5" i="9" s="1"/>
  <c r="O6" i="9" a="1"/>
  <c r="O6" i="9" s="1"/>
  <c r="N6" i="9" a="1"/>
  <c r="N6" i="9" s="1"/>
  <c r="L6" i="9" a="1"/>
  <c r="L6" i="9" s="1"/>
  <c r="J6" i="9" a="1"/>
  <c r="J6" i="9" s="1"/>
  <c r="H6" i="9" a="1"/>
  <c r="H6" i="9" s="1"/>
  <c r="M7" i="9" a="1"/>
  <c r="M7" i="9" s="1"/>
  <c r="N7" i="9" a="1"/>
  <c r="N7" i="9" s="1"/>
  <c r="L7" i="9" a="1"/>
  <c r="L7" i="9" s="1"/>
  <c r="J7" i="9" a="1"/>
  <c r="J7" i="9" s="1"/>
  <c r="H7" i="9" a="1"/>
  <c r="H7" i="9" s="1"/>
  <c r="P7" i="9" s="1"/>
  <c r="K7" i="9" a="1"/>
  <c r="K7" i="9" s="1"/>
  <c r="O5" i="9" a="1"/>
  <c r="O5" i="9" s="1"/>
  <c r="M5" i="9" a="1"/>
  <c r="M5" i="9" s="1"/>
  <c r="K5" i="9" a="1"/>
  <c r="K5" i="9" s="1"/>
  <c r="I5" i="9" a="1"/>
  <c r="I5" i="9" s="1"/>
  <c r="M6" i="9" a="1"/>
  <c r="M6" i="9" s="1"/>
  <c r="K6" i="9" a="1"/>
  <c r="K6" i="9" s="1"/>
  <c r="I6" i="9" a="1"/>
  <c r="I6" i="9" s="1"/>
  <c r="G4" i="8"/>
  <c r="G5" i="8"/>
  <c r="G10" i="8"/>
  <c r="G6" i="8"/>
  <c r="G7" i="8"/>
  <c r="G9" i="8"/>
  <c r="G8" i="8"/>
  <c r="C18" i="8"/>
  <c r="C19" i="8"/>
  <c r="C20" i="8"/>
  <c r="C21" i="8"/>
  <c r="C23" i="8"/>
  <c r="C16" i="8"/>
  <c r="C17" i="8"/>
  <c r="C14" i="8"/>
  <c r="C22" i="8"/>
  <c r="C15" i="8"/>
  <c r="C24" i="8"/>
  <c r="C25" i="8"/>
  <c r="H2" i="6"/>
  <c r="G2" i="6"/>
  <c r="I3" i="6" s="1" a="1"/>
  <c r="I3" i="6" s="1"/>
  <c r="M4" i="9" l="1" a="1"/>
  <c r="M4" i="9" s="1"/>
  <c r="K4" i="9" a="1"/>
  <c r="K4" i="9" s="1"/>
  <c r="I4" i="9" a="1"/>
  <c r="I4" i="9" s="1"/>
  <c r="N4" i="9" a="1"/>
  <c r="N4" i="9" s="1"/>
  <c r="L4" i="9" a="1"/>
  <c r="L4" i="9" s="1"/>
  <c r="J4" i="9" a="1"/>
  <c r="J4" i="9" s="1"/>
  <c r="H4" i="9" a="1"/>
  <c r="H4" i="9" s="1"/>
  <c r="O4" i="9" a="1"/>
  <c r="O4" i="9" s="1"/>
  <c r="P5" i="9"/>
  <c r="E4" i="9"/>
  <c r="E8" i="9" s="1"/>
  <c r="E7" i="9"/>
  <c r="E6" i="9"/>
  <c r="P6" i="9"/>
  <c r="P4" i="9" l="1"/>
  <c r="P8"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8EBACD-472F-4B1D-8AA8-A11B22AE81D2}"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<sst xmlns="http://schemas.openxmlformats.org/spreadsheetml/2006/main" count="29452" uniqueCount="6704">
  <si>
    <t>OrderID</t>
  </si>
  <si>
    <t>OrderDate</t>
  </si>
  <si>
    <t>OrderMonth</t>
  </si>
  <si>
    <t>OrderYear</t>
  </si>
  <si>
    <t>CustomerID</t>
  </si>
  <si>
    <t>CustomerName</t>
  </si>
  <si>
    <t>BookID</t>
  </si>
  <si>
    <t>BookTitle</t>
  </si>
  <si>
    <t>Category</t>
  </si>
  <si>
    <t>Price</t>
  </si>
  <si>
    <t>Quantity</t>
  </si>
  <si>
    <t>TotalSales</t>
  </si>
  <si>
    <t>PaymentMethod</t>
  </si>
  <si>
    <t>Country</t>
  </si>
  <si>
    <t>O2993</t>
  </si>
  <si>
    <t>March</t>
  </si>
  <si>
    <t>C527</t>
  </si>
  <si>
    <t>Monique Gould</t>
  </si>
  <si>
    <t>B1890</t>
  </si>
  <si>
    <t>Which level</t>
  </si>
  <si>
    <t>Fiction</t>
  </si>
  <si>
    <t>Credit Card</t>
  </si>
  <si>
    <t>UK</t>
  </si>
  <si>
    <t>O2486</t>
  </si>
  <si>
    <t>June</t>
  </si>
  <si>
    <t>C977</t>
  </si>
  <si>
    <t>Rebecca Cisneros</t>
  </si>
  <si>
    <t>B1013</t>
  </si>
  <si>
    <t>Here level</t>
  </si>
  <si>
    <t>Cash</t>
  </si>
  <si>
    <t>France</t>
  </si>
  <si>
    <t>O3426</t>
  </si>
  <si>
    <t>July</t>
  </si>
  <si>
    <t>C597</t>
  </si>
  <si>
    <t>Joseph Cook</t>
  </si>
  <si>
    <t>B1206</t>
  </si>
  <si>
    <t>Just list</t>
  </si>
  <si>
    <t>USA</t>
  </si>
  <si>
    <t>O1554</t>
  </si>
  <si>
    <t>February</t>
  </si>
  <si>
    <t>C310</t>
  </si>
  <si>
    <t>Theodore Brown</t>
  </si>
  <si>
    <t>B1849</t>
  </si>
  <si>
    <t>Serious there also true</t>
  </si>
  <si>
    <t>Germany</t>
  </si>
  <si>
    <t>O1275</t>
  </si>
  <si>
    <t>May</t>
  </si>
  <si>
    <t>C232</t>
  </si>
  <si>
    <t>Lauren Payne</t>
  </si>
  <si>
    <t>B1669</t>
  </si>
  <si>
    <t>She measure</t>
  </si>
  <si>
    <t>Educational</t>
  </si>
  <si>
    <t>Canada</t>
  </si>
  <si>
    <t>O3485</t>
  </si>
  <si>
    <t>November</t>
  </si>
  <si>
    <t>C479</t>
  </si>
  <si>
    <t>Joseph Allen</t>
  </si>
  <si>
    <t>B1987</t>
  </si>
  <si>
    <t>Himself resource fall</t>
  </si>
  <si>
    <t>O3070</t>
  </si>
  <si>
    <t>September</t>
  </si>
  <si>
    <t>C765</t>
  </si>
  <si>
    <t>Timothy Smith</t>
  </si>
  <si>
    <t>B1090</t>
  </si>
  <si>
    <t>Call religious score strong</t>
  </si>
  <si>
    <t>O1699</t>
  </si>
  <si>
    <t>C161</t>
  </si>
  <si>
    <t>Nicholas Harris</t>
  </si>
  <si>
    <t>B1468</t>
  </si>
  <si>
    <t>Truth woman allow</t>
  </si>
  <si>
    <t>Non-Fiction</t>
  </si>
  <si>
    <t>O3238</t>
  </si>
  <si>
    <t>Laurie Matthews</t>
  </si>
  <si>
    <t>B1835</t>
  </si>
  <si>
    <t>Save hundred unit letter</t>
  </si>
  <si>
    <t>O3902</t>
  </si>
  <si>
    <t>C574</t>
  </si>
  <si>
    <t>Debra Gonzalez</t>
  </si>
  <si>
    <t>B1338</t>
  </si>
  <si>
    <t>Always</t>
  </si>
  <si>
    <t>Italy</t>
  </si>
  <si>
    <t>O1430</t>
  </si>
  <si>
    <t>April</t>
  </si>
  <si>
    <t>C362</t>
  </si>
  <si>
    <t>Edward Strong</t>
  </si>
  <si>
    <t>B1514</t>
  </si>
  <si>
    <t>Control cultural</t>
  </si>
  <si>
    <t>Comics</t>
  </si>
  <si>
    <t>Voucher</t>
  </si>
  <si>
    <t>O3638</t>
  </si>
  <si>
    <t>August</t>
  </si>
  <si>
    <t>C453</t>
  </si>
  <si>
    <t>Blake Evans</t>
  </si>
  <si>
    <t>B1261</t>
  </si>
  <si>
    <t>Pretty system government</t>
  </si>
  <si>
    <t>Spain</t>
  </si>
  <si>
    <t>O2214</t>
  </si>
  <si>
    <t>C532</t>
  </si>
  <si>
    <t>Jimmy Gomez</t>
  </si>
  <si>
    <t>B1069</t>
  </si>
  <si>
    <t>Real term public</t>
  </si>
  <si>
    <t>O3236</t>
  </si>
  <si>
    <t>C400</t>
  </si>
  <si>
    <t>Antonio Palmer</t>
  </si>
  <si>
    <t>B1963</t>
  </si>
  <si>
    <t>Truth</t>
  </si>
  <si>
    <t>O2264</t>
  </si>
  <si>
    <t>December</t>
  </si>
  <si>
    <t>C545</t>
  </si>
  <si>
    <t>Pamela Davis</t>
  </si>
  <si>
    <t>B1696</t>
  </si>
  <si>
    <t>Mention marriage</t>
  </si>
  <si>
    <t>O1939</t>
  </si>
  <si>
    <t>C390</t>
  </si>
  <si>
    <t>Adrian Alexander</t>
  </si>
  <si>
    <t>B1454</t>
  </si>
  <si>
    <t>Large minute appear</t>
  </si>
  <si>
    <t>O1027</t>
  </si>
  <si>
    <t>C780</t>
  </si>
  <si>
    <t>Tyler Smith</t>
  </si>
  <si>
    <t>B1742</t>
  </si>
  <si>
    <t>Painting yard</t>
  </si>
  <si>
    <t>O1473</t>
  </si>
  <si>
    <t>C594</t>
  </si>
  <si>
    <t>Amanda Barrett</t>
  </si>
  <si>
    <t>B1602</t>
  </si>
  <si>
    <t>Her structure</t>
  </si>
  <si>
    <t>O1662</t>
  </si>
  <si>
    <t>C407</t>
  </si>
  <si>
    <t>Brandon Nguyen</t>
  </si>
  <si>
    <t>B1167</t>
  </si>
  <si>
    <t>Sister commercial lawyer</t>
  </si>
  <si>
    <t>O2412</t>
  </si>
  <si>
    <t>October</t>
  </si>
  <si>
    <t>C478</t>
  </si>
  <si>
    <t>Michael Munoz</t>
  </si>
  <si>
    <t>B1549</t>
  </si>
  <si>
    <t>Appear factor possible</t>
  </si>
  <si>
    <t>O3645</t>
  </si>
  <si>
    <t>C328</t>
  </si>
  <si>
    <t>Oscar Norris</t>
  </si>
  <si>
    <t>B1756</t>
  </si>
  <si>
    <t>Minute their likely</t>
  </si>
  <si>
    <t>O3926</t>
  </si>
  <si>
    <t>C196</t>
  </si>
  <si>
    <t>Brent Jones</t>
  </si>
  <si>
    <t>B1066</t>
  </si>
  <si>
    <t>Color</t>
  </si>
  <si>
    <t>O1983</t>
  </si>
  <si>
    <t>C229</t>
  </si>
  <si>
    <t>Paul Castillo</t>
  </si>
  <si>
    <t>B1192</t>
  </si>
  <si>
    <t>World position</t>
  </si>
  <si>
    <t>O3515</t>
  </si>
  <si>
    <t>C912</t>
  </si>
  <si>
    <t>James Mcconnell</t>
  </si>
  <si>
    <t>B1378</t>
  </si>
  <si>
    <t>Account million result</t>
  </si>
  <si>
    <t>O1183</t>
  </si>
  <si>
    <t>C580</t>
  </si>
  <si>
    <t>William Hogan</t>
  </si>
  <si>
    <t>B1076</t>
  </si>
  <si>
    <t>Head total sell program</t>
  </si>
  <si>
    <t>O2338</t>
  </si>
  <si>
    <t>C774</t>
  </si>
  <si>
    <t>Anna Bennett</t>
  </si>
  <si>
    <t>B1745</t>
  </si>
  <si>
    <t>Act exist argue</t>
  </si>
  <si>
    <t>O2499</t>
  </si>
  <si>
    <t>C183</t>
  </si>
  <si>
    <t>James Harrison</t>
  </si>
  <si>
    <t>B1557</t>
  </si>
  <si>
    <t>Specific everything</t>
  </si>
  <si>
    <t>O3787</t>
  </si>
  <si>
    <t>C719</t>
  </si>
  <si>
    <t>Casey Maldonado</t>
  </si>
  <si>
    <t>B1916</t>
  </si>
  <si>
    <t>Back present</t>
  </si>
  <si>
    <t>O1915</t>
  </si>
  <si>
    <t>C875</t>
  </si>
  <si>
    <t>James Jones</t>
  </si>
  <si>
    <t>B1231</t>
  </si>
  <si>
    <t>Hospital goal present</t>
  </si>
  <si>
    <t>O3355</t>
  </si>
  <si>
    <t>C472</t>
  </si>
  <si>
    <t>Eric Jimenez</t>
  </si>
  <si>
    <t>B1880</t>
  </si>
  <si>
    <t>Wide</t>
  </si>
  <si>
    <t>O3427</t>
  </si>
  <si>
    <t>C542</t>
  </si>
  <si>
    <t>Lauren Lee</t>
  </si>
  <si>
    <t>B1855</t>
  </si>
  <si>
    <t>Material word</t>
  </si>
  <si>
    <t>Lebanon</t>
  </si>
  <si>
    <t>O2736</t>
  </si>
  <si>
    <t>C739</t>
  </si>
  <si>
    <t>Robert Jensen</t>
  </si>
  <si>
    <t>B1729</t>
  </si>
  <si>
    <t>Might win pay</t>
  </si>
  <si>
    <t>O3035</t>
  </si>
  <si>
    <t>C470</t>
  </si>
  <si>
    <t>Jeffrey Johnson</t>
  </si>
  <si>
    <t>B1960</t>
  </si>
  <si>
    <t>Morning past</t>
  </si>
  <si>
    <t>O3920</t>
  </si>
  <si>
    <t>C923</t>
  </si>
  <si>
    <t>Kathy Martin</t>
  </si>
  <si>
    <t>B1208</t>
  </si>
  <si>
    <t>Pm then</t>
  </si>
  <si>
    <t>O3267</t>
  </si>
  <si>
    <t>January</t>
  </si>
  <si>
    <t>C673</t>
  </si>
  <si>
    <t>Catherine Chase</t>
  </si>
  <si>
    <t>B1581</t>
  </si>
  <si>
    <t>Camera despite</t>
  </si>
  <si>
    <t>O3701</t>
  </si>
  <si>
    <t>C558</t>
  </si>
  <si>
    <t>Steve Kennedy</t>
  </si>
  <si>
    <t>B1695</t>
  </si>
  <si>
    <t>Represent too</t>
  </si>
  <si>
    <t>O2870</t>
  </si>
  <si>
    <t>C248</t>
  </si>
  <si>
    <t>Brian Foster</t>
  </si>
  <si>
    <t>B1921</t>
  </si>
  <si>
    <t>Agree suddenly</t>
  </si>
  <si>
    <t>O3362</t>
  </si>
  <si>
    <t>C632</t>
  </si>
  <si>
    <t>Philip Stafford</t>
  </si>
  <si>
    <t>B1799</t>
  </si>
  <si>
    <t>Arm once</t>
  </si>
  <si>
    <t>O2154</t>
  </si>
  <si>
    <t>C615</t>
  </si>
  <si>
    <t>Gary Sullivan</t>
  </si>
  <si>
    <t>Health sell</t>
  </si>
  <si>
    <t>O1081</t>
  </si>
  <si>
    <t>C811</t>
  </si>
  <si>
    <t>Lindsey Clark</t>
  </si>
  <si>
    <t>B1021</t>
  </si>
  <si>
    <t>Among</t>
  </si>
  <si>
    <t>O1104</t>
  </si>
  <si>
    <t>C703</t>
  </si>
  <si>
    <t>Tonya Stephenson</t>
  </si>
  <si>
    <t>B1754</t>
  </si>
  <si>
    <t>Simply fact</t>
  </si>
  <si>
    <t>O3857</t>
  </si>
  <si>
    <t>C692</t>
  </si>
  <si>
    <t>Andrea Khan</t>
  </si>
  <si>
    <t>B1958</t>
  </si>
  <si>
    <t>Much evidence</t>
  </si>
  <si>
    <t>O2938</t>
  </si>
  <si>
    <t>C716</t>
  </si>
  <si>
    <t>Edgar Garcia</t>
  </si>
  <si>
    <t>B1832</t>
  </si>
  <si>
    <t>Approach</t>
  </si>
  <si>
    <t>O3484</t>
  </si>
  <si>
    <t>C696</t>
  </si>
  <si>
    <t>Kenneth Patrick</t>
  </si>
  <si>
    <t>B1839</t>
  </si>
  <si>
    <t>Part black</t>
  </si>
  <si>
    <t>O3972</t>
  </si>
  <si>
    <t>C983</t>
  </si>
  <si>
    <t>Elizabeth Farley</t>
  </si>
  <si>
    <t>B1482</t>
  </si>
  <si>
    <t>Draw public</t>
  </si>
  <si>
    <t>O2790</t>
  </si>
  <si>
    <t>C595</t>
  </si>
  <si>
    <t>Danielle Charles</t>
  </si>
  <si>
    <t>B1111</t>
  </si>
  <si>
    <t>Late watch read</t>
  </si>
  <si>
    <t>O2705</t>
  </si>
  <si>
    <t>C510</t>
  </si>
  <si>
    <t>David Fletcher</t>
  </si>
  <si>
    <t>B1020</t>
  </si>
  <si>
    <t>Apply government method suddenly</t>
  </si>
  <si>
    <t>O1072</t>
  </si>
  <si>
    <t>C254</t>
  </si>
  <si>
    <t>Ryan Hunt</t>
  </si>
  <si>
    <t>B1905</t>
  </si>
  <si>
    <t>Statement late live</t>
  </si>
  <si>
    <t>O3299</t>
  </si>
  <si>
    <t>C152</t>
  </si>
  <si>
    <t>Steven Curry</t>
  </si>
  <si>
    <t>B1806</t>
  </si>
  <si>
    <t>Reason participant</t>
  </si>
  <si>
    <t>O1386</t>
  </si>
  <si>
    <t>C749</t>
  </si>
  <si>
    <t>Gabriella Gonzalez</t>
  </si>
  <si>
    <t>B1025</t>
  </si>
  <si>
    <t>Power until source worker</t>
  </si>
  <si>
    <t>O2732</t>
  </si>
  <si>
    <t>C853</t>
  </si>
  <si>
    <t>Christopher Franklin</t>
  </si>
  <si>
    <t>B1195</t>
  </si>
  <si>
    <t>Know water</t>
  </si>
  <si>
    <t>O2872</t>
  </si>
  <si>
    <t>C222</t>
  </si>
  <si>
    <t>Paul Davis</t>
  </si>
  <si>
    <t>B1147</t>
  </si>
  <si>
    <t>Want nation view finally</t>
  </si>
  <si>
    <t>O3962</t>
  </si>
  <si>
    <t>C671</t>
  </si>
  <si>
    <t>Jessica Elliott</t>
  </si>
  <si>
    <t>B1875</t>
  </si>
  <si>
    <t>Apply pattern</t>
  </si>
  <si>
    <t>O3528</t>
  </si>
  <si>
    <t>C304</t>
  </si>
  <si>
    <t>Julie Wang</t>
  </si>
  <si>
    <t>O1258</t>
  </si>
  <si>
    <t>C242</t>
  </si>
  <si>
    <t>Charles Clarke</t>
  </si>
  <si>
    <t>B1959</t>
  </si>
  <si>
    <t>International their</t>
  </si>
  <si>
    <t>O3184</t>
  </si>
  <si>
    <t>C385</t>
  </si>
  <si>
    <t>Sandra Torres</t>
  </si>
  <si>
    <t>Test score second</t>
  </si>
  <si>
    <t>O1921</t>
  </si>
  <si>
    <t>C386</t>
  </si>
  <si>
    <t>Paige English</t>
  </si>
  <si>
    <t>B1937</t>
  </si>
  <si>
    <t>Eat best</t>
  </si>
  <si>
    <t>O3517</t>
  </si>
  <si>
    <t>C679</t>
  </si>
  <si>
    <t>Scott Barron</t>
  </si>
  <si>
    <t>B1667</t>
  </si>
  <si>
    <t>Exactly range believe</t>
  </si>
  <si>
    <t>C936</t>
  </si>
  <si>
    <t>Marilyn Perry</t>
  </si>
  <si>
    <t>B1236</t>
  </si>
  <si>
    <t>O1948</t>
  </si>
  <si>
    <t>C154</t>
  </si>
  <si>
    <t>Victor Petty</t>
  </si>
  <si>
    <t>B1735</t>
  </si>
  <si>
    <t>Night blue little herself</t>
  </si>
  <si>
    <t>O1087</t>
  </si>
  <si>
    <t>C163</t>
  </si>
  <si>
    <t>Kelly Kirby</t>
  </si>
  <si>
    <t>B1798</t>
  </si>
  <si>
    <t>Or prevent agreement</t>
  </si>
  <si>
    <t>O3828</t>
  </si>
  <si>
    <t>C270</t>
  </si>
  <si>
    <t>Not Mentioned</t>
  </si>
  <si>
    <t>B1757</t>
  </si>
  <si>
    <t>Tax without</t>
  </si>
  <si>
    <t>O2172</t>
  </si>
  <si>
    <t>B1435</t>
  </si>
  <si>
    <t>Yet quickly</t>
  </si>
  <si>
    <t>O3764</t>
  </si>
  <si>
    <t>C260</t>
  </si>
  <si>
    <t>Jennifer Mitchell</t>
  </si>
  <si>
    <t>B1002</t>
  </si>
  <si>
    <t>Already could</t>
  </si>
  <si>
    <t>O3203</t>
  </si>
  <si>
    <t>C106</t>
  </si>
  <si>
    <t>April Miller</t>
  </si>
  <si>
    <t>B1887</t>
  </si>
  <si>
    <t>Positive way</t>
  </si>
  <si>
    <t>O3519</t>
  </si>
  <si>
    <t>C427</t>
  </si>
  <si>
    <t>Mitchell Wallace</t>
  </si>
  <si>
    <t>B1768</t>
  </si>
  <si>
    <t>Shake drive</t>
  </si>
  <si>
    <t>O1185</t>
  </si>
  <si>
    <t>C863</t>
  </si>
  <si>
    <t>Patrick Scott</t>
  </si>
  <si>
    <t>B1621</t>
  </si>
  <si>
    <t>Maintain some lose</t>
  </si>
  <si>
    <t>O2441</t>
  </si>
  <si>
    <t>C760</t>
  </si>
  <si>
    <t>Brenda Long</t>
  </si>
  <si>
    <t>B1578</t>
  </si>
  <si>
    <t>Or</t>
  </si>
  <si>
    <t>O2344</t>
  </si>
  <si>
    <t>C741</t>
  </si>
  <si>
    <t>Taylor Gonzalez</t>
  </si>
  <si>
    <t>B1795</t>
  </si>
  <si>
    <t>Including news vote</t>
  </si>
  <si>
    <t>O2395</t>
  </si>
  <si>
    <t>C461</t>
  </si>
  <si>
    <t>Kimberly Alvarez</t>
  </si>
  <si>
    <t>Size voice</t>
  </si>
  <si>
    <t>O1518</t>
  </si>
  <si>
    <t>C970</t>
  </si>
  <si>
    <t>Alexis Russell</t>
  </si>
  <si>
    <t>B1977</t>
  </si>
  <si>
    <t>Discussion skill</t>
  </si>
  <si>
    <t>O2502</t>
  </si>
  <si>
    <t>C565</t>
  </si>
  <si>
    <t>Kaitlyn Black</t>
  </si>
  <si>
    <t>B1566</t>
  </si>
  <si>
    <t>Share whatever</t>
  </si>
  <si>
    <t>C315</t>
  </si>
  <si>
    <t>Jonathan Tate</t>
  </si>
  <si>
    <t>B1003</t>
  </si>
  <si>
    <t>Piece protect</t>
  </si>
  <si>
    <t>O3248</t>
  </si>
  <si>
    <t>C498</t>
  </si>
  <si>
    <t>Rebecca Long</t>
  </si>
  <si>
    <t>B1972</t>
  </si>
  <si>
    <t>Catch work summer explain</t>
  </si>
  <si>
    <t>O2425</t>
  </si>
  <si>
    <t>C293</t>
  </si>
  <si>
    <t>Rebecca Brown</t>
  </si>
  <si>
    <t>O2218</t>
  </si>
  <si>
    <t>C507</t>
  </si>
  <si>
    <t>Laurie Zhang</t>
  </si>
  <si>
    <t>B1555</t>
  </si>
  <si>
    <t>Knowledge establish</t>
  </si>
  <si>
    <t>O2124</t>
  </si>
  <si>
    <t>C347</t>
  </si>
  <si>
    <t>Laura Snyder</t>
  </si>
  <si>
    <t>B1688</t>
  </si>
  <si>
    <t>Look every</t>
  </si>
  <si>
    <t>O3063</t>
  </si>
  <si>
    <t>C406</t>
  </si>
  <si>
    <t>Melvin Lee</t>
  </si>
  <si>
    <t>B1651</t>
  </si>
  <si>
    <t>Begin that wind</t>
  </si>
  <si>
    <t>O1957</t>
  </si>
  <si>
    <t>C999</t>
  </si>
  <si>
    <t>Zachary Sanchez</t>
  </si>
  <si>
    <t>B1679</t>
  </si>
  <si>
    <t>Mean forward</t>
  </si>
  <si>
    <t>O2477</t>
  </si>
  <si>
    <t>C233</t>
  </si>
  <si>
    <t>Paige Cunningham</t>
  </si>
  <si>
    <t>B1986</t>
  </si>
  <si>
    <t>Cut admit</t>
  </si>
  <si>
    <t>O1318</t>
  </si>
  <si>
    <t>Billy Barker</t>
  </si>
  <si>
    <t>B1102</t>
  </si>
  <si>
    <t>Life she fire</t>
  </si>
  <si>
    <t>O3797</t>
  </si>
  <si>
    <t>C926</t>
  </si>
  <si>
    <t>Eric Clark</t>
  </si>
  <si>
    <t>B1954</t>
  </si>
  <si>
    <t>Appear interview would another</t>
  </si>
  <si>
    <t>O1300</t>
  </si>
  <si>
    <t>C948</t>
  </si>
  <si>
    <t>Michael Carlson</t>
  </si>
  <si>
    <t>B1794</t>
  </si>
  <si>
    <t>Practice father</t>
  </si>
  <si>
    <t>O1143</t>
  </si>
  <si>
    <t>C988</t>
  </si>
  <si>
    <t>Stacy Snyder</t>
  </si>
  <si>
    <t>B1328</t>
  </si>
  <si>
    <t>Late begin</t>
  </si>
  <si>
    <t>O1819</t>
  </si>
  <si>
    <t>C514</t>
  </si>
  <si>
    <t>Kimberly Morris</t>
  </si>
  <si>
    <t>B1764</t>
  </si>
  <si>
    <t>Successful</t>
  </si>
  <si>
    <t>O3437</t>
  </si>
  <si>
    <t>C487</t>
  </si>
  <si>
    <t>Stephanie Dean</t>
  </si>
  <si>
    <t>B1229</t>
  </si>
  <si>
    <t>Gun area</t>
  </si>
  <si>
    <t>O3369</t>
  </si>
  <si>
    <t>C343</t>
  </si>
  <si>
    <t>Travis Davis</t>
  </si>
  <si>
    <t>B1600</t>
  </si>
  <si>
    <t>Parent eat skill</t>
  </si>
  <si>
    <t>O2611</t>
  </si>
  <si>
    <t>C365</t>
  </si>
  <si>
    <t>Brian Baker</t>
  </si>
  <si>
    <t>O1887</t>
  </si>
  <si>
    <t>C878</t>
  </si>
  <si>
    <t>Mrs. Leslie Flores PhD</t>
  </si>
  <si>
    <t>B1572</t>
  </si>
  <si>
    <t>Prove tax</t>
  </si>
  <si>
    <t>O2323</t>
  </si>
  <si>
    <t>C624</t>
  </si>
  <si>
    <t>Laura Bennett</t>
  </si>
  <si>
    <t>B1251</t>
  </si>
  <si>
    <t>Himself pattern environment admit</t>
  </si>
  <si>
    <t>O1624</t>
  </si>
  <si>
    <t>C437</t>
  </si>
  <si>
    <t>Donna Thompson</t>
  </si>
  <si>
    <t>B1466</t>
  </si>
  <si>
    <t>Least current</t>
  </si>
  <si>
    <t>O2806</t>
  </si>
  <si>
    <t>C898</t>
  </si>
  <si>
    <t>Douglas Bond</t>
  </si>
  <si>
    <t>Know democratic still</t>
  </si>
  <si>
    <t>O1952</t>
  </si>
  <si>
    <t>C429</t>
  </si>
  <si>
    <t>Michael Best</t>
  </si>
  <si>
    <t>B1145</t>
  </si>
  <si>
    <t>Administration</t>
  </si>
  <si>
    <t>O2276</t>
  </si>
  <si>
    <t>C738</t>
  </si>
  <si>
    <t>Jaime Carr</t>
  </si>
  <si>
    <t>B1379</t>
  </si>
  <si>
    <t>Order</t>
  </si>
  <si>
    <t>O1032</t>
  </si>
  <si>
    <t>C955</t>
  </si>
  <si>
    <t>Stacey Brown</t>
  </si>
  <si>
    <t>Language current</t>
  </si>
  <si>
    <t>O1526</t>
  </si>
  <si>
    <t>C251</t>
  </si>
  <si>
    <t>Lisa Schmidt</t>
  </si>
  <si>
    <t>B1657</t>
  </si>
  <si>
    <t>Sell born career</t>
  </si>
  <si>
    <t>O3252</t>
  </si>
  <si>
    <t>B1856</t>
  </si>
  <si>
    <t>Music large</t>
  </si>
  <si>
    <t>O3963</t>
  </si>
  <si>
    <t>Nicole Gay</t>
  </si>
  <si>
    <t>B1274</t>
  </si>
  <si>
    <t>Cup player population</t>
  </si>
  <si>
    <t>O1733</t>
  </si>
  <si>
    <t>C164</t>
  </si>
  <si>
    <t>Scott Joseph</t>
  </si>
  <si>
    <t>B1704</t>
  </si>
  <si>
    <t>State follow about</t>
  </si>
  <si>
    <t>O3379</t>
  </si>
  <si>
    <t>C359</t>
  </si>
  <si>
    <t>Michael Smith</t>
  </si>
  <si>
    <t>B1565</t>
  </si>
  <si>
    <t>For tonight allow</t>
  </si>
  <si>
    <t>O3707</t>
  </si>
  <si>
    <t>C221</t>
  </si>
  <si>
    <t>Amanda Rivera</t>
  </si>
  <si>
    <t>O1455</t>
  </si>
  <si>
    <t>C313</t>
  </si>
  <si>
    <t>Stephanie Andersen</t>
  </si>
  <si>
    <t>B1245</t>
  </si>
  <si>
    <t>Support defense</t>
  </si>
  <si>
    <t>O1427</t>
  </si>
  <si>
    <t>C172</t>
  </si>
  <si>
    <t>James Lewis</t>
  </si>
  <si>
    <t>Number young</t>
  </si>
  <si>
    <t>O2237</t>
  </si>
  <si>
    <t>C854</t>
  </si>
  <si>
    <t>Robert Raymond</t>
  </si>
  <si>
    <t>B1864</t>
  </si>
  <si>
    <t>West officer</t>
  </si>
  <si>
    <t>O3095</t>
  </si>
  <si>
    <t>C177</t>
  </si>
  <si>
    <t>Jeffrey Wood</t>
  </si>
  <si>
    <t>B1563</t>
  </si>
  <si>
    <t>Especially improve seek</t>
  </si>
  <si>
    <t>O1519</t>
  </si>
  <si>
    <t>C676</t>
  </si>
  <si>
    <t>Sara Lindsey</t>
  </si>
  <si>
    <t>B1337</t>
  </si>
  <si>
    <t>Activity past</t>
  </si>
  <si>
    <t>O1262</t>
  </si>
  <si>
    <t>C978</t>
  </si>
  <si>
    <t>Jennifer Dyer</t>
  </si>
  <si>
    <t>System hard bag</t>
  </si>
  <si>
    <t>O2466</t>
  </si>
  <si>
    <t>C376</t>
  </si>
  <si>
    <t>Timothy Barr</t>
  </si>
  <si>
    <t>B1357</t>
  </si>
  <si>
    <t>Research</t>
  </si>
  <si>
    <t>O3377</t>
  </si>
  <si>
    <t>C945</t>
  </si>
  <si>
    <t>Jamie Smith</t>
  </si>
  <si>
    <t>B1144</t>
  </si>
  <si>
    <t>Total message activity</t>
  </si>
  <si>
    <t>O1566</t>
  </si>
  <si>
    <t>Renee Ortiz</t>
  </si>
  <si>
    <t>B1450</t>
  </si>
  <si>
    <t>Push learn</t>
  </si>
  <si>
    <t>O1947</t>
  </si>
  <si>
    <t>C257</t>
  </si>
  <si>
    <t>Barbara King</t>
  </si>
  <si>
    <t>B1180</t>
  </si>
  <si>
    <t>Group imagine PM</t>
  </si>
  <si>
    <t>O3763</t>
  </si>
  <si>
    <t>Amanda Farmer</t>
  </si>
  <si>
    <t>B1724</t>
  </si>
  <si>
    <t>Scene start</t>
  </si>
  <si>
    <t>O3622</t>
  </si>
  <si>
    <t>C833</t>
  </si>
  <si>
    <t>Sarah Rodriguez</t>
  </si>
  <si>
    <t>O3751</t>
  </si>
  <si>
    <t>C127</t>
  </si>
  <si>
    <t>Alexander Phillips</t>
  </si>
  <si>
    <t>B1225</t>
  </si>
  <si>
    <t>Entire couple</t>
  </si>
  <si>
    <t>O2995</t>
  </si>
  <si>
    <t>C252</t>
  </si>
  <si>
    <t>Amy Chavez</t>
  </si>
  <si>
    <t>B1935</t>
  </si>
  <si>
    <t>Study wonder</t>
  </si>
  <si>
    <t>O2823</t>
  </si>
  <si>
    <t>B1247</t>
  </si>
  <si>
    <t>Tonight however threat</t>
  </si>
  <si>
    <t>O1809</t>
  </si>
  <si>
    <t>C971</t>
  </si>
  <si>
    <t>Anna Perez DDS</t>
  </si>
  <si>
    <t>B1874</t>
  </si>
  <si>
    <t>Use author from</t>
  </si>
  <si>
    <t>O3803</t>
  </si>
  <si>
    <t>C899</t>
  </si>
  <si>
    <t>Carl Rodriguez</t>
  </si>
  <si>
    <t>B1073</t>
  </si>
  <si>
    <t>Director position reason across</t>
  </si>
  <si>
    <t>O1147</t>
  </si>
  <si>
    <t>C860</t>
  </si>
  <si>
    <t>daniel meyers</t>
  </si>
  <si>
    <t>B1870</t>
  </si>
  <si>
    <t>Can section</t>
  </si>
  <si>
    <t>O1264</t>
  </si>
  <si>
    <t>C468</t>
  </si>
  <si>
    <t>Gloria Cruz</t>
  </si>
  <si>
    <t>B1530</t>
  </si>
  <si>
    <t>Finally too enough onto</t>
  </si>
  <si>
    <t>O2733</t>
  </si>
  <si>
    <t>C569</t>
  </si>
  <si>
    <t>Michael Burns</t>
  </si>
  <si>
    <t>B1730</t>
  </si>
  <si>
    <t>Task morning community</t>
  </si>
  <si>
    <t>O3382</t>
  </si>
  <si>
    <t>C572</t>
  </si>
  <si>
    <t>Kimberly Holmes</t>
  </si>
  <si>
    <t>B1792</t>
  </si>
  <si>
    <t>More natural commercial</t>
  </si>
  <si>
    <t>O1005</t>
  </si>
  <si>
    <t>C835</t>
  </si>
  <si>
    <t>Jacob Velasquez</t>
  </si>
  <si>
    <t>B1995</t>
  </si>
  <si>
    <t>Policy turn</t>
  </si>
  <si>
    <t>O3021</t>
  </si>
  <si>
    <t>C321</t>
  </si>
  <si>
    <t>Ashley Avery</t>
  </si>
  <si>
    <t>B1554</t>
  </si>
  <si>
    <t>Prepare trial</t>
  </si>
  <si>
    <t>O3114</t>
  </si>
  <si>
    <t>C823</t>
  </si>
  <si>
    <t>Ms. Donna Green</t>
  </si>
  <si>
    <t>B1586</t>
  </si>
  <si>
    <t>Professor record style</t>
  </si>
  <si>
    <t>O1562</t>
  </si>
  <si>
    <t>C327</t>
  </si>
  <si>
    <t>Allison Powell</t>
  </si>
  <si>
    <t>Measure suggest possible</t>
  </si>
  <si>
    <t>O3179</t>
  </si>
  <si>
    <t>C980</t>
  </si>
  <si>
    <t>Anita Snow</t>
  </si>
  <si>
    <t>O3069</t>
  </si>
  <si>
    <t>C458</t>
  </si>
  <si>
    <t>Brandon Thomas</t>
  </si>
  <si>
    <t>B1424</t>
  </si>
  <si>
    <t>Know space against safe</t>
  </si>
  <si>
    <t>O3430</t>
  </si>
  <si>
    <t>C618</t>
  </si>
  <si>
    <t>Ryan Smith</t>
  </si>
  <si>
    <t>B1472</t>
  </si>
  <si>
    <t>Pay ahead few magazine</t>
  </si>
  <si>
    <t>O2069</t>
  </si>
  <si>
    <t>C647</t>
  </si>
  <si>
    <t>Ryan Murray</t>
  </si>
  <si>
    <t>B1781</t>
  </si>
  <si>
    <t>Church if</t>
  </si>
  <si>
    <t>O1965</t>
  </si>
  <si>
    <t>C133</t>
  </si>
  <si>
    <t>Anna Brock</t>
  </si>
  <si>
    <t>B1936</t>
  </si>
  <si>
    <t>Evening deal public</t>
  </si>
  <si>
    <t>O1979</t>
  </si>
  <si>
    <t>B1489</t>
  </si>
  <si>
    <t>Fill</t>
  </si>
  <si>
    <t>O3131</t>
  </si>
  <si>
    <t>C604</t>
  </si>
  <si>
    <t>Kevin Johnson</t>
  </si>
  <si>
    <t>B1331</t>
  </si>
  <si>
    <t>Reality different</t>
  </si>
  <si>
    <t>O1985</t>
  </si>
  <si>
    <t>C992</t>
  </si>
  <si>
    <t>Mrs. Rebecca Davis</t>
  </si>
  <si>
    <t>B1036</t>
  </si>
  <si>
    <t>Account assume</t>
  </si>
  <si>
    <t>O3126</t>
  </si>
  <si>
    <t>C259</t>
  </si>
  <si>
    <t>Dr. Joseph Kent</t>
  </si>
  <si>
    <t>B1125</t>
  </si>
  <si>
    <t>Message hotel</t>
  </si>
  <si>
    <t>O2942</t>
  </si>
  <si>
    <t>C357</t>
  </si>
  <si>
    <t>Christopher Smith</t>
  </si>
  <si>
    <t>B1218</t>
  </si>
  <si>
    <t>House political</t>
  </si>
  <si>
    <t>O3931</t>
  </si>
  <si>
    <t>C540</t>
  </si>
  <si>
    <t>Craig Dean</t>
  </si>
  <si>
    <t>Near condition cost</t>
  </si>
  <si>
    <t>O3768</t>
  </si>
  <si>
    <t>C711</t>
  </si>
  <si>
    <t>Kristin Johnson</t>
  </si>
  <si>
    <t>B1611</t>
  </si>
  <si>
    <t>Beat maintain</t>
  </si>
  <si>
    <t>O1943</t>
  </si>
  <si>
    <t>C227</t>
  </si>
  <si>
    <t>Denise Thomas</t>
  </si>
  <si>
    <t>B1931</t>
  </si>
  <si>
    <t>Who training size</t>
  </si>
  <si>
    <t>O2334</t>
  </si>
  <si>
    <t>C934</t>
  </si>
  <si>
    <t>Troy Hardy</t>
  </si>
  <si>
    <t>B1327</t>
  </si>
  <si>
    <t>Player send</t>
  </si>
  <si>
    <t>O3217</t>
  </si>
  <si>
    <t>C940</t>
  </si>
  <si>
    <t>Donna Turner</t>
  </si>
  <si>
    <t>B1912</t>
  </si>
  <si>
    <t>Produce trip site</t>
  </si>
  <si>
    <t>O3452</t>
  </si>
  <si>
    <t>C274</t>
  </si>
  <si>
    <t>Dave Jackson</t>
  </si>
  <si>
    <t>B1700</t>
  </si>
  <si>
    <t>Career second</t>
  </si>
  <si>
    <t>O3948</t>
  </si>
  <si>
    <t>C132</t>
  </si>
  <si>
    <t>Derrick Lamb MD</t>
  </si>
  <si>
    <t>B1708</t>
  </si>
  <si>
    <t>American mother</t>
  </si>
  <si>
    <t>O2647</t>
  </si>
  <si>
    <t>B1320</t>
  </si>
  <si>
    <t>Employee would</t>
  </si>
  <si>
    <t>O1110</t>
  </si>
  <si>
    <t>C648</t>
  </si>
  <si>
    <t>John Brown</t>
  </si>
  <si>
    <t>B1885</t>
  </si>
  <si>
    <t>Doctor maybe campaign</t>
  </si>
  <si>
    <t>O3222</t>
  </si>
  <si>
    <t>C830</t>
  </si>
  <si>
    <t>Kevin Ayers</t>
  </si>
  <si>
    <t>B1433</t>
  </si>
  <si>
    <t>Weight here</t>
  </si>
  <si>
    <t>C543</t>
  </si>
  <si>
    <t>Jasmin House</t>
  </si>
  <si>
    <t>B1276</t>
  </si>
  <si>
    <t>Party computer base</t>
  </si>
  <si>
    <t>O2003</t>
  </si>
  <si>
    <t>C263</t>
  </si>
  <si>
    <t>Bailey Miles</t>
  </si>
  <si>
    <t>B1597</t>
  </si>
  <si>
    <t>Great rise</t>
  </si>
  <si>
    <t>O3560</t>
  </si>
  <si>
    <t>C575</t>
  </si>
  <si>
    <t>Tammy Davis</t>
  </si>
  <si>
    <t>Mean fund</t>
  </si>
  <si>
    <t>O3875</t>
  </si>
  <si>
    <t>Brandon Hall</t>
  </si>
  <si>
    <t>B1018</t>
  </si>
  <si>
    <t>Hour however</t>
  </si>
  <si>
    <t>O1009</t>
  </si>
  <si>
    <t>C717</t>
  </si>
  <si>
    <t>Kristin Rogers</t>
  </si>
  <si>
    <t>B1160</t>
  </si>
  <si>
    <t>Personal safe summer</t>
  </si>
  <si>
    <t>O3527</t>
  </si>
  <si>
    <t>C299</t>
  </si>
  <si>
    <t>Emily Adams</t>
  </si>
  <si>
    <t>B1126</t>
  </si>
  <si>
    <t>Data happy</t>
  </si>
  <si>
    <t>O3456</t>
  </si>
  <si>
    <t>C346</t>
  </si>
  <si>
    <t>Timothy Reed</t>
  </si>
  <si>
    <t>B1269</t>
  </si>
  <si>
    <t>Shoulder debate</t>
  </si>
  <si>
    <t>O1054</t>
  </si>
  <si>
    <t>C256</t>
  </si>
  <si>
    <t>John Lucas</t>
  </si>
  <si>
    <t>B1585</t>
  </si>
  <si>
    <t>Partner another</t>
  </si>
  <si>
    <t>O2616</t>
  </si>
  <si>
    <t>C821</t>
  </si>
  <si>
    <t>Cory Espinoza</t>
  </si>
  <si>
    <t>B1234</t>
  </si>
  <si>
    <t>Father center</t>
  </si>
  <si>
    <t>O1218</t>
  </si>
  <si>
    <t>C901</t>
  </si>
  <si>
    <t>Michael Wilson</t>
  </si>
  <si>
    <t>B1440</t>
  </si>
  <si>
    <t>Government decade citizen avoid</t>
  </si>
  <si>
    <t>O3289</t>
  </si>
  <si>
    <t>C816</t>
  </si>
  <si>
    <t>Andrea Young</t>
  </si>
  <si>
    <t>B1448</t>
  </si>
  <si>
    <t>Drive food</t>
  </si>
  <si>
    <t>O2187</t>
  </si>
  <si>
    <t>B1930</t>
  </si>
  <si>
    <t>Night all</t>
  </si>
  <si>
    <t>O1030</t>
  </si>
  <si>
    <t>C273</t>
  </si>
  <si>
    <t>Laura Adkins</t>
  </si>
  <si>
    <t>O1946</t>
  </si>
  <si>
    <t>B1016</t>
  </si>
  <si>
    <t>Yet reach question</t>
  </si>
  <si>
    <t>O2554</t>
  </si>
  <si>
    <t>C672</t>
  </si>
  <si>
    <t>Shannon Anderson</t>
  </si>
  <si>
    <t>B1879</t>
  </si>
  <si>
    <t>Purpose trial</t>
  </si>
  <si>
    <t>O3381</t>
  </si>
  <si>
    <t>C408</t>
  </si>
  <si>
    <t>Matthew Murphy</t>
  </si>
  <si>
    <t>O2858</t>
  </si>
  <si>
    <t>C962</t>
  </si>
  <si>
    <t>Russell Gonzalez</t>
  </si>
  <si>
    <t>O3044</t>
  </si>
  <si>
    <t>Brandy Ballard</t>
  </si>
  <si>
    <t>B1143</t>
  </si>
  <si>
    <t>Throughout statement husband</t>
  </si>
  <si>
    <t>O3994</t>
  </si>
  <si>
    <t>C431</t>
  </si>
  <si>
    <t>Stephanie Aguilar</t>
  </si>
  <si>
    <t>B1739</t>
  </si>
  <si>
    <t>If</t>
  </si>
  <si>
    <t>O3085</t>
  </si>
  <si>
    <t>C862</t>
  </si>
  <si>
    <t>Jasmine Franklin</t>
  </si>
  <si>
    <t>B1395</t>
  </si>
  <si>
    <t>Mention own</t>
  </si>
  <si>
    <t>O2786</t>
  </si>
  <si>
    <t>C623</t>
  </si>
  <si>
    <t>Jamie Schroeder</t>
  </si>
  <si>
    <t>B1119</t>
  </si>
  <si>
    <t>Different imagine down</t>
  </si>
  <si>
    <t>O3029</t>
  </si>
  <si>
    <t>C590</t>
  </si>
  <si>
    <t>Warren Brown</t>
  </si>
  <si>
    <t>B1939</t>
  </si>
  <si>
    <t>Image process machine</t>
  </si>
  <si>
    <t>O2288</t>
  </si>
  <si>
    <t>C881</t>
  </si>
  <si>
    <t>Jessica Hansen</t>
  </si>
  <si>
    <t>B1121</t>
  </si>
  <si>
    <t>Consider myself</t>
  </si>
  <si>
    <t>O2468</t>
  </si>
  <si>
    <t>C601</t>
  </si>
  <si>
    <t>Mr. Brian Ellison</t>
  </si>
  <si>
    <t>B1580</t>
  </si>
  <si>
    <t>Part attorney</t>
  </si>
  <si>
    <t>O1460</t>
  </si>
  <si>
    <t>C352</t>
  </si>
  <si>
    <t>Stephanie Cunningham</t>
  </si>
  <si>
    <t>B1381</t>
  </si>
  <si>
    <t>Manage wish condition</t>
  </si>
  <si>
    <t>O2901</t>
  </si>
  <si>
    <t>C450</t>
  </si>
  <si>
    <t>Melinda Adams</t>
  </si>
  <si>
    <t>B1082</t>
  </si>
  <si>
    <t>Yard series beat</t>
  </si>
  <si>
    <t>O2265</t>
  </si>
  <si>
    <t>C225</t>
  </si>
  <si>
    <t>Troy Clark</t>
  </si>
  <si>
    <t>B1232</t>
  </si>
  <si>
    <t>All why</t>
  </si>
  <si>
    <t>O2787</t>
  </si>
  <si>
    <t>C639</t>
  </si>
  <si>
    <t>Taylor Jones</t>
  </si>
  <si>
    <t>B1594</t>
  </si>
  <si>
    <t>Whose trade</t>
  </si>
  <si>
    <t>O2266</t>
  </si>
  <si>
    <t>C214</t>
  </si>
  <si>
    <t>Eddie Mccoy</t>
  </si>
  <si>
    <t>B1398</t>
  </si>
  <si>
    <t>Whole traditional</t>
  </si>
  <si>
    <t>O3618</t>
  </si>
  <si>
    <t>Wendy Garcia</t>
  </si>
  <si>
    <t>B1948</t>
  </si>
  <si>
    <t>Chair</t>
  </si>
  <si>
    <t>O1888</t>
  </si>
  <si>
    <t>C480</t>
  </si>
  <si>
    <t>Lance Le</t>
  </si>
  <si>
    <t>B1840</t>
  </si>
  <si>
    <t>Theory fall wall simple</t>
  </si>
  <si>
    <t>O3838</t>
  </si>
  <si>
    <t>C415</t>
  </si>
  <si>
    <t>William Edwards</t>
  </si>
  <si>
    <t>Call artist through</t>
  </si>
  <si>
    <t>O2905</t>
  </si>
  <si>
    <t>Melissa Bailey</t>
  </si>
  <si>
    <t>B1273</t>
  </si>
  <si>
    <t>Reveal reflect</t>
  </si>
  <si>
    <t>O2622</t>
  </si>
  <si>
    <t>C286</t>
  </si>
  <si>
    <t>Brian Peters</t>
  </si>
  <si>
    <t>B1726</t>
  </si>
  <si>
    <t>Business success</t>
  </si>
  <si>
    <t>O1049</t>
  </si>
  <si>
    <t>B1624</t>
  </si>
  <si>
    <t>Notice Mrs language</t>
  </si>
  <si>
    <t>O2135</t>
  </si>
  <si>
    <t>C460</t>
  </si>
  <si>
    <t>Frank Johnson</t>
  </si>
  <si>
    <t>B1189</t>
  </si>
  <si>
    <t>Interesting either</t>
  </si>
  <si>
    <t>O3596</t>
  </si>
  <si>
    <t>C995</t>
  </si>
  <si>
    <t>Curtis Harvey</t>
  </si>
  <si>
    <t>B1736</t>
  </si>
  <si>
    <t>Whether remember</t>
  </si>
  <si>
    <t>C930</t>
  </si>
  <si>
    <t>Stephanie Perkins</t>
  </si>
  <si>
    <t>B1281</t>
  </si>
  <si>
    <t>O3653</t>
  </si>
  <si>
    <t>Perhaps low economy page</t>
  </si>
  <si>
    <t>O2949</t>
  </si>
  <si>
    <t>Michelle Hamilton</t>
  </si>
  <si>
    <t>B1332</t>
  </si>
  <si>
    <t>Wish</t>
  </si>
  <si>
    <t>O2507</t>
  </si>
  <si>
    <t>C771</t>
  </si>
  <si>
    <t>B1918</t>
  </si>
  <si>
    <t>Describe</t>
  </si>
  <si>
    <t>O3246</t>
  </si>
  <si>
    <t>C412</t>
  </si>
  <si>
    <t>Suzanne Smith</t>
  </si>
  <si>
    <t>Election gun</t>
  </si>
  <si>
    <t>O2202</t>
  </si>
  <si>
    <t>We town too</t>
  </si>
  <si>
    <t>O3296</t>
  </si>
  <si>
    <t>C388</t>
  </si>
  <si>
    <t>Amanda Adams</t>
  </si>
  <si>
    <t>O1709</t>
  </si>
  <si>
    <t>C396</t>
  </si>
  <si>
    <t>Monica Stone</t>
  </si>
  <si>
    <t>B1744</t>
  </si>
  <si>
    <t>Institution night pull</t>
  </si>
  <si>
    <t>O1022</t>
  </si>
  <si>
    <t>Brian Johnson</t>
  </si>
  <si>
    <t>B1008</t>
  </si>
  <si>
    <t>Story partner professional</t>
  </si>
  <si>
    <t>O2810</t>
  </si>
  <si>
    <t>C538</t>
  </si>
  <si>
    <t>John Taylor</t>
  </si>
  <si>
    <t>B1560</t>
  </si>
  <si>
    <t>American list</t>
  </si>
  <si>
    <t>O1094</t>
  </si>
  <si>
    <t>Randy Yoder</t>
  </si>
  <si>
    <t>B1721</t>
  </si>
  <si>
    <t>Draw study</t>
  </si>
  <si>
    <t>O1791</t>
  </si>
  <si>
    <t>C336</t>
  </si>
  <si>
    <t>Robert Goodman</t>
  </si>
  <si>
    <t>B1490</t>
  </si>
  <si>
    <t>Source affect too</t>
  </si>
  <si>
    <t>O1828</t>
  </si>
  <si>
    <t>C107</t>
  </si>
  <si>
    <t>Kevin Bates</t>
  </si>
  <si>
    <t>O3605</t>
  </si>
  <si>
    <t>B1552</t>
  </si>
  <si>
    <t>Simply available</t>
  </si>
  <si>
    <t>O1870</t>
  </si>
  <si>
    <t>B1542</t>
  </si>
  <si>
    <t>Mission bit</t>
  </si>
  <si>
    <t>O1038</t>
  </si>
  <si>
    <t>C204</t>
  </si>
  <si>
    <t>Maria Berry</t>
  </si>
  <si>
    <t>B1943</t>
  </si>
  <si>
    <t>Specific eat</t>
  </si>
  <si>
    <t>O2883</t>
  </si>
  <si>
    <t>C109</t>
  </si>
  <si>
    <t>Victoria Brady</t>
  </si>
  <si>
    <t>O2080</t>
  </si>
  <si>
    <t>C568</t>
  </si>
  <si>
    <t>Angie Alexander</t>
  </si>
  <si>
    <t>Matter community fund</t>
  </si>
  <si>
    <t>O3692</t>
  </si>
  <si>
    <t>Information once affect</t>
  </si>
  <si>
    <t>O1606</t>
  </si>
  <si>
    <t>C438</t>
  </si>
  <si>
    <t>Jeffery Byrd</t>
  </si>
  <si>
    <t>B1596</t>
  </si>
  <si>
    <t>Type stay politics</t>
  </si>
  <si>
    <t>O3249</t>
  </si>
  <si>
    <t>C278</t>
  </si>
  <si>
    <t>adam sparks</t>
  </si>
  <si>
    <t>B1528</t>
  </si>
  <si>
    <t>Per executive let</t>
  </si>
  <si>
    <t>O3572</t>
  </si>
  <si>
    <t>C677</t>
  </si>
  <si>
    <t>Rebecca Bates</t>
  </si>
  <si>
    <t>B1659</t>
  </si>
  <si>
    <t>Nothing about</t>
  </si>
  <si>
    <t>O2031</t>
  </si>
  <si>
    <t>C234</t>
  </si>
  <si>
    <t>Russell Stanley</t>
  </si>
  <si>
    <t>B1462</t>
  </si>
  <si>
    <t>Field better</t>
  </si>
  <si>
    <t>O2584</t>
  </si>
  <si>
    <t>C709</t>
  </si>
  <si>
    <t>Mrs. Emily Gray</t>
  </si>
  <si>
    <t>B1064</t>
  </si>
  <si>
    <t>International college</t>
  </si>
  <si>
    <t>O1688</t>
  </si>
  <si>
    <t>C333</t>
  </si>
  <si>
    <t>Jennifer Donovan</t>
  </si>
  <si>
    <t>B1652</t>
  </si>
  <si>
    <t>Improve become price against</t>
  </si>
  <si>
    <t>O1851</t>
  </si>
  <si>
    <t>C120</t>
  </si>
  <si>
    <t>Melissa Savage</t>
  </si>
  <si>
    <t>B1556</t>
  </si>
  <si>
    <t>Major of determine</t>
  </si>
  <si>
    <t>O2037</t>
  </si>
  <si>
    <t>C876</t>
  </si>
  <si>
    <t>Heather Burns</t>
  </si>
  <si>
    <t>B1349</t>
  </si>
  <si>
    <t>Allow</t>
  </si>
  <si>
    <t>O2953</t>
  </si>
  <si>
    <t>B1903</t>
  </si>
  <si>
    <t>Walk blue address</t>
  </si>
  <si>
    <t>O1677</t>
  </si>
  <si>
    <t>C993</t>
  </si>
  <si>
    <t>Thomas Harrell</t>
  </si>
  <si>
    <t>B1501</t>
  </si>
  <si>
    <t>Hotel imagine sign</t>
  </si>
  <si>
    <t>O2443</t>
  </si>
  <si>
    <t>C998</t>
  </si>
  <si>
    <t>Kevin Reed</t>
  </si>
  <si>
    <t>Reach game black</t>
  </si>
  <si>
    <t>O3407</t>
  </si>
  <si>
    <t>C446</t>
  </si>
  <si>
    <t>Steven Morrow</t>
  </si>
  <si>
    <t>B1240</t>
  </si>
  <si>
    <t>Manage catch maybe</t>
  </si>
  <si>
    <t>O1076</t>
  </si>
  <si>
    <t>B1377</t>
  </si>
  <si>
    <t>Activity system</t>
  </si>
  <si>
    <t>O2673</t>
  </si>
  <si>
    <t>C366</t>
  </si>
  <si>
    <t>Kyle Bruce</t>
  </si>
  <si>
    <t>B1876</t>
  </si>
  <si>
    <t>Around garden</t>
  </si>
  <si>
    <t>O2505</t>
  </si>
  <si>
    <t>C151</t>
  </si>
  <si>
    <t>Patrick Green IV</t>
  </si>
  <si>
    <t>O1555</t>
  </si>
  <si>
    <t>C114</t>
  </si>
  <si>
    <t>Brian Davis</t>
  </si>
  <si>
    <t>B1006</t>
  </si>
  <si>
    <t>Report every force</t>
  </si>
  <si>
    <t>O2615</t>
  </si>
  <si>
    <t>C100</t>
  </si>
  <si>
    <t>Jon Reyes</t>
  </si>
  <si>
    <t>O2538</t>
  </si>
  <si>
    <t>C562</t>
  </si>
  <si>
    <t>Joshua Smith</t>
  </si>
  <si>
    <t>B1613</t>
  </si>
  <si>
    <t>Anything skill blood</t>
  </si>
  <si>
    <t>O3673</t>
  </si>
  <si>
    <t>C714</t>
  </si>
  <si>
    <t>Courtney Taylor</t>
  </si>
  <si>
    <t>B1038</t>
  </si>
  <si>
    <t>Include know</t>
  </si>
  <si>
    <t>O2379</t>
  </si>
  <si>
    <t>C873</t>
  </si>
  <si>
    <t>Ashley Hubbard</t>
  </si>
  <si>
    <t>B1492</t>
  </si>
  <si>
    <t>Adult</t>
  </si>
  <si>
    <t>O2211</t>
  </si>
  <si>
    <t>C455</t>
  </si>
  <si>
    <t>Douglas Jimenez</t>
  </si>
  <si>
    <t>B1573</t>
  </si>
  <si>
    <t>Decade step</t>
  </si>
  <si>
    <t>O2096</t>
  </si>
  <si>
    <t>C573</t>
  </si>
  <si>
    <t>Teresa Brennan</t>
  </si>
  <si>
    <t>O1767</t>
  </si>
  <si>
    <t>C942</t>
  </si>
  <si>
    <t>lauren dixon</t>
  </si>
  <si>
    <t>B1612</t>
  </si>
  <si>
    <t>Baby realize</t>
  </si>
  <si>
    <t>O3849</t>
  </si>
  <si>
    <t>B1157</t>
  </si>
  <si>
    <t>Certain option</t>
  </si>
  <si>
    <t>O3045</t>
  </si>
  <si>
    <t>Donald Anderson</t>
  </si>
  <si>
    <t>B1753</t>
  </si>
  <si>
    <t>Audience into think</t>
  </si>
  <si>
    <t>O3623</t>
  </si>
  <si>
    <t>C844</t>
  </si>
  <si>
    <t>Julie Young</t>
  </si>
  <si>
    <t>B1761</t>
  </si>
  <si>
    <t>Explain discover</t>
  </si>
  <si>
    <t>O2430</t>
  </si>
  <si>
    <t>C247</t>
  </si>
  <si>
    <t>Richard Allen</t>
  </si>
  <si>
    <t>B1504</t>
  </si>
  <si>
    <t>Card throughout across</t>
  </si>
  <si>
    <t>O3255</t>
  </si>
  <si>
    <t>Michelle Ryan</t>
  </si>
  <si>
    <t>B1344</t>
  </si>
  <si>
    <t>Herself wrong deal brother</t>
  </si>
  <si>
    <t>O1470</t>
  </si>
  <si>
    <t>C536</t>
  </si>
  <si>
    <t>Jeffrey Bolton</t>
  </si>
  <si>
    <t>O1186</t>
  </si>
  <si>
    <t>C130</t>
  </si>
  <si>
    <t>Malik Morris</t>
  </si>
  <si>
    <t>Type action</t>
  </si>
  <si>
    <t>O2925</t>
  </si>
  <si>
    <t>Jason Morton</t>
  </si>
  <si>
    <t>B1738</t>
  </si>
  <si>
    <t>Relate tree</t>
  </si>
  <si>
    <t>O1106</t>
  </si>
  <si>
    <t>C339</t>
  </si>
  <si>
    <t>Angela Lopez</t>
  </si>
  <si>
    <t>O2855</t>
  </si>
  <si>
    <t>C651</t>
  </si>
  <si>
    <t>Claudia Williams</t>
  </si>
  <si>
    <t>B1506</t>
  </si>
  <si>
    <t>Avoid financial career</t>
  </si>
  <si>
    <t>O2033</t>
  </si>
  <si>
    <t>C616</t>
  </si>
  <si>
    <t>Alexander Collins</t>
  </si>
  <si>
    <t>O3018</t>
  </si>
  <si>
    <t>C586</t>
  </si>
  <si>
    <t>Christopher Douglas</t>
  </si>
  <si>
    <t>Budget season</t>
  </si>
  <si>
    <t>O3745</t>
  </si>
  <si>
    <t>Tami Clark</t>
  </si>
  <si>
    <t>O3411</t>
  </si>
  <si>
    <t>C710</t>
  </si>
  <si>
    <t>Donna Clements</t>
  </si>
  <si>
    <t>O2531</t>
  </si>
  <si>
    <t>C158</t>
  </si>
  <si>
    <t>Beth Bridges</t>
  </si>
  <si>
    <t>B1223</t>
  </si>
  <si>
    <t>Carry movie</t>
  </si>
  <si>
    <t>O1735</t>
  </si>
  <si>
    <t>C392</t>
  </si>
  <si>
    <t>Randy Olson</t>
  </si>
  <si>
    <t>B1925</t>
  </si>
  <si>
    <t>Spend</t>
  </si>
  <si>
    <t>O1423</t>
  </si>
  <si>
    <t>C886</t>
  </si>
  <si>
    <t>Tammy Hardy</t>
  </si>
  <si>
    <t>Consider box</t>
  </si>
  <si>
    <t>O2629</t>
  </si>
  <si>
    <t>O1687</t>
  </si>
  <si>
    <t>Kayla Snow</t>
  </si>
  <si>
    <t>O3917</t>
  </si>
  <si>
    <t>B1179</t>
  </si>
  <si>
    <t>Despite animal</t>
  </si>
  <si>
    <t>O2385</t>
  </si>
  <si>
    <t>C713</t>
  </si>
  <si>
    <t>Phillip Bailey</t>
  </si>
  <si>
    <t>O2181</t>
  </si>
  <si>
    <t>C621</t>
  </si>
  <si>
    <t>Amy Obrien</t>
  </si>
  <si>
    <t>B1460</t>
  </si>
  <si>
    <t>Happy</t>
  </si>
  <si>
    <t>O2122</t>
  </si>
  <si>
    <t>Chloe Santiago</t>
  </si>
  <si>
    <t>B1109</t>
  </si>
  <si>
    <t>Perform wait wait</t>
  </si>
  <si>
    <t>O2805</t>
  </si>
  <si>
    <t>B1805</t>
  </si>
  <si>
    <t>From house push stuff</t>
  </si>
  <si>
    <t>O1988</t>
  </si>
  <si>
    <t>B1105</t>
  </si>
  <si>
    <t>Front action</t>
  </si>
  <si>
    <t>O2440</t>
  </si>
  <si>
    <t>becky chen</t>
  </si>
  <si>
    <t>O1182</t>
  </si>
  <si>
    <t>C746</t>
  </si>
  <si>
    <t>Brent Wise</t>
  </si>
  <si>
    <t>B1996</t>
  </si>
  <si>
    <t>As value recently</t>
  </si>
  <si>
    <t>O2405</t>
  </si>
  <si>
    <t>C825</t>
  </si>
  <si>
    <t>Alexis Sanders</t>
  </si>
  <si>
    <t>Notice cell</t>
  </si>
  <si>
    <t>O3307</t>
  </si>
  <si>
    <t>House food</t>
  </si>
  <si>
    <t>O2798</t>
  </si>
  <si>
    <t>Particular trouble soon</t>
  </si>
  <si>
    <t>O3980</t>
  </si>
  <si>
    <t>C908</t>
  </si>
  <si>
    <t>John Woods</t>
  </si>
  <si>
    <t>Organization himself play whole</t>
  </si>
  <si>
    <t>O3627</t>
  </si>
  <si>
    <t>C403</t>
  </si>
  <si>
    <t>Kevin Sanchez</t>
  </si>
  <si>
    <t>Difficult doctor</t>
  </si>
  <si>
    <t>O3997</t>
  </si>
  <si>
    <t>O3196</t>
  </si>
  <si>
    <t>B1413</t>
  </si>
  <si>
    <t>Thus movie and</t>
  </si>
  <si>
    <t>O2557</t>
  </si>
  <si>
    <t>C768</t>
  </si>
  <si>
    <t>James Wagner</t>
  </si>
  <si>
    <t>Tv during song</t>
  </si>
  <si>
    <t>O3718</t>
  </si>
  <si>
    <t>C531</t>
  </si>
  <si>
    <t>Tammy Li</t>
  </si>
  <si>
    <t>B1172</t>
  </si>
  <si>
    <t>Represent pretty ten</t>
  </si>
  <si>
    <t>O2365</t>
  </si>
  <si>
    <t>B1851</t>
  </si>
  <si>
    <t>Glass trip though</t>
  </si>
  <si>
    <t>O1004</t>
  </si>
  <si>
    <t>B1553</t>
  </si>
  <si>
    <t>Region where gas</t>
  </si>
  <si>
    <t>O2914</t>
  </si>
  <si>
    <t>C236</t>
  </si>
  <si>
    <t>Michael Roberts</t>
  </si>
  <si>
    <t>B1350</t>
  </si>
  <si>
    <t>Yet</t>
  </si>
  <si>
    <t>O3995</t>
  </si>
  <si>
    <t>C809</t>
  </si>
  <si>
    <t>Kimberly King</t>
  </si>
  <si>
    <t>B1237</t>
  </si>
  <si>
    <t>Successful move</t>
  </si>
  <si>
    <t>O2667</t>
  </si>
  <si>
    <t>Helen Wilson</t>
  </si>
  <si>
    <t>O1346</t>
  </si>
  <si>
    <t>C887</t>
  </si>
  <si>
    <t>Sheila Mann</t>
  </si>
  <si>
    <t>Office</t>
  </si>
  <si>
    <t>O2734</t>
  </si>
  <si>
    <t>B1910</t>
  </si>
  <si>
    <t>After</t>
  </si>
  <si>
    <t>O1505</t>
  </si>
  <si>
    <t>Ann Lambert</t>
  </si>
  <si>
    <t>Nation do price</t>
  </si>
  <si>
    <t>O1239</t>
  </si>
  <si>
    <t>C435</t>
  </si>
  <si>
    <t>Carrie Adams</t>
  </si>
  <si>
    <t>B1737</t>
  </si>
  <si>
    <t>Among after value</t>
  </si>
  <si>
    <t>O3317</t>
  </si>
  <si>
    <t>C796</t>
  </si>
  <si>
    <t>Michael Kirk</t>
  </si>
  <si>
    <t>B1850</t>
  </si>
  <si>
    <t>Such step way</t>
  </si>
  <si>
    <t>O1539</t>
  </si>
  <si>
    <t>C745</t>
  </si>
  <si>
    <t>Todd Cook</t>
  </si>
  <si>
    <t>Board player</t>
  </si>
  <si>
    <t>O3913</t>
  </si>
  <si>
    <t>Jennifer Klein</t>
  </si>
  <si>
    <t>O2312</t>
  </si>
  <si>
    <t>C654</t>
  </si>
  <si>
    <t>Kelly Johnson</t>
  </si>
  <si>
    <t>B1715</t>
  </si>
  <si>
    <t>Way style difficult</t>
  </si>
  <si>
    <t>O3461</t>
  </si>
  <si>
    <t>B1475</t>
  </si>
  <si>
    <t>Goal bit alone wife</t>
  </si>
  <si>
    <t>O3133</t>
  </si>
  <si>
    <t>C166</t>
  </si>
  <si>
    <t>Julie Hinton</t>
  </si>
  <si>
    <t>B1607</t>
  </si>
  <si>
    <t>She so event</t>
  </si>
  <si>
    <t>O2340</t>
  </si>
  <si>
    <t>C885</t>
  </si>
  <si>
    <t>Crystal Bowman</t>
  </si>
  <si>
    <t>B1763</t>
  </si>
  <si>
    <t>Surface music</t>
  </si>
  <si>
    <t>O2474</t>
  </si>
  <si>
    <t>C169</t>
  </si>
  <si>
    <t>Rachel Guerrero</t>
  </si>
  <si>
    <t>B1777</t>
  </si>
  <si>
    <t>Technology guess</t>
  </si>
  <si>
    <t>O1570</t>
  </si>
  <si>
    <t>C192</t>
  </si>
  <si>
    <t>Brian Garrison</t>
  </si>
  <si>
    <t>Hope these</t>
  </si>
  <si>
    <t>O2582</t>
  </si>
  <si>
    <t>Emily Moody</t>
  </si>
  <si>
    <t>Knowledge white</t>
  </si>
  <si>
    <t>O1976</t>
  </si>
  <si>
    <t>C329</t>
  </si>
  <si>
    <t>James Lopez</t>
  </si>
  <si>
    <t>Want pretty</t>
  </si>
  <si>
    <t>O3892</t>
  </si>
  <si>
    <t>C813</t>
  </si>
  <si>
    <t>Leslie Johns</t>
  </si>
  <si>
    <t>B1071</t>
  </si>
  <si>
    <t>Nor book</t>
  </si>
  <si>
    <t>O3019</t>
  </si>
  <si>
    <t>C110</t>
  </si>
  <si>
    <t>Jeffrey Cole</t>
  </si>
  <si>
    <t>B1558</t>
  </si>
  <si>
    <t>Him truth seem</t>
  </si>
  <si>
    <t>O1534</t>
  </si>
  <si>
    <t>C974</t>
  </si>
  <si>
    <t>Alexandra Blake</t>
  </si>
  <si>
    <t>B1258</t>
  </si>
  <si>
    <t>Heart issue top</t>
  </si>
  <si>
    <t>O2020</t>
  </si>
  <si>
    <t>C794</t>
  </si>
  <si>
    <t>Michelle Reed</t>
  </si>
  <si>
    <t>Close free mention</t>
  </si>
  <si>
    <t>O2110</t>
  </si>
  <si>
    <t>C554</t>
  </si>
  <si>
    <t>Dave Vasquez</t>
  </si>
  <si>
    <t>B1226</t>
  </si>
  <si>
    <t>Free</t>
  </si>
  <si>
    <t>O1599</t>
  </si>
  <si>
    <t>C426</t>
  </si>
  <si>
    <t>Jonathan Lawrence</t>
  </si>
  <si>
    <t>B1297</t>
  </si>
  <si>
    <t>Effort white any majority</t>
  </si>
  <si>
    <t>O1319</t>
  </si>
  <si>
    <t>C255</t>
  </si>
  <si>
    <t>Michael Valentine</t>
  </si>
  <si>
    <t>B1815</t>
  </si>
  <si>
    <t>Picture event place four</t>
  </si>
  <si>
    <t>O2244</t>
  </si>
  <si>
    <t>O2766</t>
  </si>
  <si>
    <t>C449</t>
  </si>
  <si>
    <t>Lauren Best</t>
  </si>
  <si>
    <t>O3547</t>
  </si>
  <si>
    <t>C551</t>
  </si>
  <si>
    <t>B1775</t>
  </si>
  <si>
    <t>Occur type</t>
  </si>
  <si>
    <t>O1937</t>
  </si>
  <si>
    <t>C539</t>
  </si>
  <si>
    <t>Andrea Miller</t>
  </si>
  <si>
    <t>B1382</t>
  </si>
  <si>
    <t>Key send make</t>
  </si>
  <si>
    <t>O3637</t>
  </si>
  <si>
    <t>C891</t>
  </si>
  <si>
    <t>Christie Novak</t>
  </si>
  <si>
    <t>Market region issue</t>
  </si>
  <si>
    <t>O3529</t>
  </si>
  <si>
    <t>C984</t>
  </si>
  <si>
    <t>Aaron Baker</t>
  </si>
  <si>
    <t>O3911</t>
  </si>
  <si>
    <t>O1327</t>
  </si>
  <si>
    <t>Melissa Ramirez</t>
  </si>
  <si>
    <t>B1982</t>
  </si>
  <si>
    <t>Suddenly medical</t>
  </si>
  <si>
    <t>William Parker</t>
  </si>
  <si>
    <t>B1620</t>
  </si>
  <si>
    <t>Shake research</t>
  </si>
  <si>
    <t>O3955</t>
  </si>
  <si>
    <t>B1828</t>
  </si>
  <si>
    <t>Car rock billion</t>
  </si>
  <si>
    <t>O3272</t>
  </si>
  <si>
    <t>Juan Lynch</t>
  </si>
  <si>
    <t>O1752</t>
  </si>
  <si>
    <t>Monica Aguilar</t>
  </si>
  <si>
    <t>O3576</t>
  </si>
  <si>
    <t>C356</t>
  </si>
  <si>
    <t>Jimmy Simmons</t>
  </si>
  <si>
    <t>Difficult others</t>
  </si>
  <si>
    <t>O1660</t>
  </si>
  <si>
    <t>Blake Gibson</t>
  </si>
  <si>
    <t>O3848</t>
  </si>
  <si>
    <t>B1356</t>
  </si>
  <si>
    <t>Church discover ago</t>
  </si>
  <si>
    <t>O1203</t>
  </si>
  <si>
    <t>C309</t>
  </si>
  <si>
    <t>Jennifer Haynes</t>
  </si>
  <si>
    <t>Space them</t>
  </si>
  <si>
    <t>O2864</t>
  </si>
  <si>
    <t>B1822</t>
  </si>
  <si>
    <t>Toward spend</t>
  </si>
  <si>
    <t>O1549</t>
  </si>
  <si>
    <t>Sean Jenkins MD</t>
  </si>
  <si>
    <t>B1033</t>
  </si>
  <si>
    <t>Commercial move finally</t>
  </si>
  <si>
    <t>O2693</t>
  </si>
  <si>
    <t>Lynn Jones</t>
  </si>
  <si>
    <t>B1407</t>
  </si>
  <si>
    <t>Now thus because</t>
  </si>
  <si>
    <t>O2958</t>
  </si>
  <si>
    <t>C378</t>
  </si>
  <si>
    <t>Toni White</t>
  </si>
  <si>
    <t>B1093</t>
  </si>
  <si>
    <t>Treatment place</t>
  </si>
  <si>
    <t>O3580</t>
  </si>
  <si>
    <t>B1911</t>
  </si>
  <si>
    <t>Technology real oil</t>
  </si>
  <si>
    <t>O1410</t>
  </si>
  <si>
    <t>C707</t>
  </si>
  <si>
    <t>James Barber</t>
  </si>
  <si>
    <t>B1841</t>
  </si>
  <si>
    <t>Stop opportunity tonight</t>
  </si>
  <si>
    <t>O3423</t>
  </si>
  <si>
    <t>B1984</t>
  </si>
  <si>
    <t>True somebody</t>
  </si>
  <si>
    <t>O1331</t>
  </si>
  <si>
    <t>Timothy Hernandez</t>
  </si>
  <si>
    <t>B1417</t>
  </si>
  <si>
    <t>Third whatever</t>
  </si>
  <si>
    <t>O1050</t>
  </si>
  <si>
    <t>C958</t>
  </si>
  <si>
    <t>Lydia Carter</t>
  </si>
  <si>
    <t>B1564</t>
  </si>
  <si>
    <t>Consider or</t>
  </si>
  <si>
    <t>O2885</t>
  </si>
  <si>
    <t>Terry Wright</t>
  </si>
  <si>
    <t>B1725</t>
  </si>
  <si>
    <t>Relationship treatment</t>
  </si>
  <si>
    <t>O3466</t>
  </si>
  <si>
    <t>Victoria Morrow</t>
  </si>
  <si>
    <t>B1968</t>
  </si>
  <si>
    <t>Would large</t>
  </si>
  <si>
    <t>O2002</t>
  </si>
  <si>
    <t>Debra Barton</t>
  </si>
  <si>
    <t>Common hear simple</t>
  </si>
  <si>
    <t>O3223</t>
  </si>
  <si>
    <t>O3630</t>
  </si>
  <si>
    <t>C757</t>
  </si>
  <si>
    <t>Laura Miller</t>
  </si>
  <si>
    <t>O2517</t>
  </si>
  <si>
    <t>C393</t>
  </si>
  <si>
    <t>Courtney Anderson</t>
  </si>
  <si>
    <t>B1277</t>
  </si>
  <si>
    <t>Will foot wait</t>
  </si>
  <si>
    <t>O1486</t>
  </si>
  <si>
    <t>C553</t>
  </si>
  <si>
    <t>Angela Dennis</t>
  </si>
  <si>
    <t>B1425</t>
  </si>
  <si>
    <t>Though nation during community</t>
  </si>
  <si>
    <t>O2064</t>
  </si>
  <si>
    <t>C870</t>
  </si>
  <si>
    <t>Gregory Simmons</t>
  </si>
  <si>
    <t>Prove off</t>
  </si>
  <si>
    <t>O1047</t>
  </si>
  <si>
    <t>C814</t>
  </si>
  <si>
    <t>Grace Hartman</t>
  </si>
  <si>
    <t>O1097</t>
  </si>
  <si>
    <t>B1117</t>
  </si>
  <si>
    <t>Expert at health</t>
  </si>
  <si>
    <t>O3794</t>
  </si>
  <si>
    <t>B1782</t>
  </si>
  <si>
    <t>Debate deep</t>
  </si>
  <si>
    <t>O2027</t>
  </si>
  <si>
    <t>B1969</t>
  </si>
  <si>
    <t>Become medical</t>
  </si>
  <si>
    <t>O2155</t>
  </si>
  <si>
    <t>C389</t>
  </si>
  <si>
    <t>Mr. Kyle Walker</t>
  </si>
  <si>
    <t>B1127</t>
  </si>
  <si>
    <t>As name manager</t>
  </si>
  <si>
    <t>O3333</t>
  </si>
  <si>
    <t>C907</t>
  </si>
  <si>
    <t>Casey Diaz</t>
  </si>
  <si>
    <t>Seven exist whatever development</t>
  </si>
  <si>
    <t>O1101</t>
  </si>
  <si>
    <t>C379</t>
  </si>
  <si>
    <t>Jeremy Sparks</t>
  </si>
  <si>
    <t>Great forward</t>
  </si>
  <si>
    <t>O3845</t>
  </si>
  <si>
    <t>School</t>
  </si>
  <si>
    <t>O2537</t>
  </si>
  <si>
    <t>C858</t>
  </si>
  <si>
    <t>Justin Salazar</t>
  </si>
  <si>
    <t>O3177</t>
  </si>
  <si>
    <t>C839</t>
  </si>
  <si>
    <t>Beverly Arroyo</t>
  </si>
  <si>
    <t>B1698</t>
  </si>
  <si>
    <t>Before station</t>
  </si>
  <si>
    <t>O2100</t>
  </si>
  <si>
    <t>Peggy Tucker</t>
  </si>
  <si>
    <t>Nothing approach image</t>
  </si>
  <si>
    <t>C868</t>
  </si>
  <si>
    <t>Tara Lane</t>
  </si>
  <si>
    <t>O1458</t>
  </si>
  <si>
    <t>B1319</t>
  </si>
  <si>
    <t>Which</t>
  </si>
  <si>
    <t>O1695</t>
  </si>
  <si>
    <t>C165</t>
  </si>
  <si>
    <t>John Davis</t>
  </si>
  <si>
    <t>West however election</t>
  </si>
  <si>
    <t>O1245</t>
  </si>
  <si>
    <t>Writer despite</t>
  </si>
  <si>
    <t>O2046</t>
  </si>
  <si>
    <t>C287</t>
  </si>
  <si>
    <t>Kristin Black</t>
  </si>
  <si>
    <t>O3738</t>
  </si>
  <si>
    <t>C340</t>
  </si>
  <si>
    <t>Amanda Thompson</t>
  </si>
  <si>
    <t>O3186</t>
  </si>
  <si>
    <t>C758</t>
  </si>
  <si>
    <t>Robert Williams</t>
  </si>
  <si>
    <t>B1767</t>
  </si>
  <si>
    <t>Arrive</t>
  </si>
  <si>
    <t>O2511</t>
  </si>
  <si>
    <t>C418</t>
  </si>
  <si>
    <t>Lauren Nguyen</t>
  </si>
  <si>
    <t>O1216</t>
  </si>
  <si>
    <t>C933</t>
  </si>
  <si>
    <t>Daniel Dillon</t>
  </si>
  <si>
    <t>B1308</t>
  </si>
  <si>
    <t>Leader well they most</t>
  </si>
  <si>
    <t>O3771</t>
  </si>
  <si>
    <t>C249</t>
  </si>
  <si>
    <t>Brittany Schmidt</t>
  </si>
  <si>
    <t>O3286</t>
  </si>
  <si>
    <t>Pamela Thompson</t>
  </si>
  <si>
    <t>O1368</t>
  </si>
  <si>
    <t>C235</t>
  </si>
  <si>
    <t>Richard Osborne</t>
  </si>
  <si>
    <t>B1080</t>
  </si>
  <si>
    <t>Set wall</t>
  </si>
  <si>
    <t>O3754</t>
  </si>
  <si>
    <t>C920</t>
  </si>
  <si>
    <t>Angelica Zhang</t>
  </si>
  <si>
    <t>O2284</t>
  </si>
  <si>
    <t>C750</t>
  </si>
  <si>
    <t>Ann Smith</t>
  </si>
  <si>
    <t>B1895</t>
  </si>
  <si>
    <t>Summer agent improve</t>
  </si>
  <si>
    <t>O1878</t>
  </si>
  <si>
    <t>C987</t>
  </si>
  <si>
    <t>Pamela Allen</t>
  </si>
  <si>
    <t>O1357</t>
  </si>
  <si>
    <t>C303</t>
  </si>
  <si>
    <t>Michael Walker</t>
  </si>
  <si>
    <t>B1074</t>
  </si>
  <si>
    <t>Present listen</t>
  </si>
  <si>
    <t>O2523</t>
  </si>
  <si>
    <t>C755</t>
  </si>
  <si>
    <t>Jesus Torres</t>
  </si>
  <si>
    <t>B1773</t>
  </si>
  <si>
    <t>Drive recognize accept</t>
  </si>
  <si>
    <t>O2179</t>
  </si>
  <si>
    <t>C294</t>
  </si>
  <si>
    <t>Steven Santos</t>
  </si>
  <si>
    <t>O2895</t>
  </si>
  <si>
    <t>C683</t>
  </si>
  <si>
    <t>Sarah Porter</t>
  </si>
  <si>
    <t>O3171</t>
  </si>
  <si>
    <t>C405</t>
  </si>
  <si>
    <t>Kenneth Webb</t>
  </si>
  <si>
    <t>Christina Steele MD</t>
  </si>
  <si>
    <t>B1471</t>
  </si>
  <si>
    <t>O1002</t>
  </si>
  <si>
    <t>Team provide</t>
  </si>
  <si>
    <t>O3328</t>
  </si>
  <si>
    <t>James Miller</t>
  </si>
  <si>
    <t>B1335</t>
  </si>
  <si>
    <t>Religious partner southern</t>
  </si>
  <si>
    <t>O1173</t>
  </si>
  <si>
    <t>B1926</t>
  </si>
  <si>
    <t>Where member</t>
  </si>
  <si>
    <t>O2599</t>
  </si>
  <si>
    <t>B1933</t>
  </si>
  <si>
    <t>Radio we crime</t>
  </si>
  <si>
    <t>O3104</t>
  </si>
  <si>
    <t>C267</t>
  </si>
  <si>
    <t>Lauren Jenkins</t>
  </si>
  <si>
    <t>B1917</t>
  </si>
  <si>
    <t>Ok American probably</t>
  </si>
  <si>
    <t>O1259</t>
  </si>
  <si>
    <t>C239</t>
  </si>
  <si>
    <t>Tammy Griffin</t>
  </si>
  <si>
    <t>O1494</t>
  </si>
  <si>
    <t>B1294</t>
  </si>
  <si>
    <t>Strategy never anyone</t>
  </si>
  <si>
    <t>O1247</t>
  </si>
  <si>
    <t>C179</t>
  </si>
  <si>
    <t>Corey Howard</t>
  </si>
  <si>
    <t>B1614</t>
  </si>
  <si>
    <t>News air</t>
  </si>
  <si>
    <t>O2410</t>
  </si>
  <si>
    <t>C641</t>
  </si>
  <si>
    <t>Emily Dyer</t>
  </si>
  <si>
    <t>Always lot</t>
  </si>
  <si>
    <t>O2300</t>
  </si>
  <si>
    <t>C483</t>
  </si>
  <si>
    <t>Michael Reed</t>
  </si>
  <si>
    <t>B1728</t>
  </si>
  <si>
    <t>Surface daughter hair</t>
  </si>
  <si>
    <t>O3635</t>
  </si>
  <si>
    <t>C985</t>
  </si>
  <si>
    <t>Ronald Howard</t>
  </si>
  <si>
    <t>B1099</t>
  </si>
  <si>
    <t>Affect a coach</t>
  </si>
  <si>
    <t>O3259</t>
  </si>
  <si>
    <t>Angela Montes</t>
  </si>
  <si>
    <t>O3914</t>
  </si>
  <si>
    <t>Martin Hutchinson</t>
  </si>
  <si>
    <t>Usually pay attorney</t>
  </si>
  <si>
    <t>O2706</t>
  </si>
  <si>
    <t>Lindsay Scott</t>
  </si>
  <si>
    <t>B1295</t>
  </si>
  <si>
    <t>Stay beyond</t>
  </si>
  <si>
    <t>O1958</t>
  </si>
  <si>
    <t>C982</t>
  </si>
  <si>
    <t>Blake Moore</t>
  </si>
  <si>
    <t>O3244</t>
  </si>
  <si>
    <t>Offer say</t>
  </si>
  <si>
    <t>O3327</t>
  </si>
  <si>
    <t>C966</t>
  </si>
  <si>
    <t>John Moore</t>
  </si>
  <si>
    <t>B1512</t>
  </si>
  <si>
    <t>Job somebody</t>
  </si>
  <si>
    <t>O2164</t>
  </si>
  <si>
    <t>C759</t>
  </si>
  <si>
    <t>Travis Hicks</t>
  </si>
  <si>
    <t>O1842</t>
  </si>
  <si>
    <t>C559</t>
  </si>
  <si>
    <t>Catherine Lee</t>
  </si>
  <si>
    <t>Personal</t>
  </si>
  <si>
    <t>O3945</t>
  </si>
  <si>
    <t>C695</t>
  </si>
  <si>
    <t>Lori Hoffman</t>
  </si>
  <si>
    <t>B1983</t>
  </si>
  <si>
    <t>Knowledge other ground</t>
  </si>
  <si>
    <t>O1966</t>
  </si>
  <si>
    <t>Christopher Peterson</t>
  </si>
  <si>
    <t>B1348</t>
  </si>
  <si>
    <t>Wear life song</t>
  </si>
  <si>
    <t>O1379</t>
  </si>
  <si>
    <t>B1341</t>
  </si>
  <si>
    <t>Person very always</t>
  </si>
  <si>
    <t>O2937</t>
  </si>
  <si>
    <t>Hannah Smith</t>
  </si>
  <si>
    <t>B1046</t>
  </si>
  <si>
    <t>Must government</t>
  </si>
  <si>
    <t>O1140</t>
  </si>
  <si>
    <t>C358</t>
  </si>
  <si>
    <t>Dalton Anderson</t>
  </si>
  <si>
    <t>B1654</t>
  </si>
  <si>
    <t>Something describe security</t>
  </si>
  <si>
    <t>O3191</t>
  </si>
  <si>
    <t>C947</t>
  </si>
  <si>
    <t>Alicia Walker</t>
  </si>
  <si>
    <t>O1417</t>
  </si>
  <si>
    <t>C210</t>
  </si>
  <si>
    <t>Evan Santana</t>
  </si>
  <si>
    <t>Old billion research</t>
  </si>
  <si>
    <t>O1726</t>
  </si>
  <si>
    <t>O2882</t>
  </si>
  <si>
    <t>Michelle Castillo</t>
  </si>
  <si>
    <t>B1521</t>
  </si>
  <si>
    <t>Final responsibility</t>
  </si>
  <si>
    <t>O3501</t>
  </si>
  <si>
    <t>C175</t>
  </si>
  <si>
    <t>Stephanie Watkins</t>
  </si>
  <si>
    <t>Music thought</t>
  </si>
  <si>
    <t>O2451</t>
  </si>
  <si>
    <t>C456</t>
  </si>
  <si>
    <t>Maureen Cole</t>
  </si>
  <si>
    <t>B1086</t>
  </si>
  <si>
    <t>Wall center its</t>
  </si>
  <si>
    <t>O1769</t>
  </si>
  <si>
    <t>C622</t>
  </si>
  <si>
    <t>William Klein</t>
  </si>
  <si>
    <t>Peace collection theory</t>
  </si>
  <si>
    <t>O3105</t>
  </si>
  <si>
    <t>B1383</t>
  </si>
  <si>
    <t>Leg see low true</t>
  </si>
  <si>
    <t>O2025</t>
  </si>
  <si>
    <t>C124</t>
  </si>
  <si>
    <t>Joseph Scott</t>
  </si>
  <si>
    <t>B1094</t>
  </si>
  <si>
    <t>Discuss bad article</t>
  </si>
  <si>
    <t>O1234</t>
  </si>
  <si>
    <t>B1823</t>
  </si>
  <si>
    <t>Six</t>
  </si>
  <si>
    <t>O1227</t>
  </si>
  <si>
    <t>C752</t>
  </si>
  <si>
    <t>Megan Smith</t>
  </si>
  <si>
    <t>O2863</t>
  </si>
  <si>
    <t>Amy Mejia</t>
  </si>
  <si>
    <t>B1072</t>
  </si>
  <si>
    <t>Space art bed wall</t>
  </si>
  <si>
    <t>O1261</t>
  </si>
  <si>
    <t>Vanessa Tate</t>
  </si>
  <si>
    <t>B1389</t>
  </si>
  <si>
    <t>President read lawyer</t>
  </si>
  <si>
    <t>O2047</t>
  </si>
  <si>
    <t>C171</t>
  </si>
  <si>
    <t>John Cunningham</t>
  </si>
  <si>
    <t>O2362</t>
  </si>
  <si>
    <t>C776</t>
  </si>
  <si>
    <t>Peggy Rivera</t>
  </si>
  <si>
    <t>B1780</t>
  </si>
  <si>
    <t>Course turn also</t>
  </si>
  <si>
    <t>O1189</t>
  </si>
  <si>
    <t>Felicia Rodriguez</t>
  </si>
  <si>
    <t>B1453</t>
  </si>
  <si>
    <t>Record statement phone</t>
  </si>
  <si>
    <t>O3489</t>
  </si>
  <si>
    <t>C871</t>
  </si>
  <si>
    <t>Erica Meyer</t>
  </si>
  <si>
    <t>O2094</t>
  </si>
  <si>
    <t>C843</t>
  </si>
  <si>
    <t>Donald Wilson</t>
  </si>
  <si>
    <t>B1165</t>
  </si>
  <si>
    <t>Recognize range since particularly</t>
  </si>
  <si>
    <t>O2782</t>
  </si>
  <si>
    <t>C850</t>
  </si>
  <si>
    <t>Luke Martinez</t>
  </si>
  <si>
    <t>O3444</t>
  </si>
  <si>
    <t>C877</t>
  </si>
  <si>
    <t>Samuel Hawkins</t>
  </si>
  <si>
    <t>Bit bed</t>
  </si>
  <si>
    <t>O1740</t>
  </si>
  <si>
    <t>O2495</t>
  </si>
  <si>
    <t>Robert Jackson</t>
  </si>
  <si>
    <t>O3563</t>
  </si>
  <si>
    <t>Jenna Vazquez</t>
  </si>
  <si>
    <t>O1556</t>
  </si>
  <si>
    <t>C219</t>
  </si>
  <si>
    <t>Angela Gates</t>
  </si>
  <si>
    <t>B1323</t>
  </si>
  <si>
    <t>Actually west</t>
  </si>
  <si>
    <t>O3439</t>
  </si>
  <si>
    <t>C949</t>
  </si>
  <si>
    <t>Aaron Wilson</t>
  </si>
  <si>
    <t>B1246</t>
  </si>
  <si>
    <t>Real teacher</t>
  </si>
  <si>
    <t>O3207</t>
  </si>
  <si>
    <t>Thomas Ross</t>
  </si>
  <si>
    <t>Better</t>
  </si>
  <si>
    <t>O2482</t>
  </si>
  <si>
    <t>B1502</t>
  </si>
  <si>
    <t>Dinner side</t>
  </si>
  <si>
    <t>O3062</t>
  </si>
  <si>
    <t>O1766</t>
  </si>
  <si>
    <t>Bad knowledge already</t>
  </si>
  <si>
    <t>O2612</t>
  </si>
  <si>
    <t>C836</t>
  </si>
  <si>
    <t>Angela Schwartz</t>
  </si>
  <si>
    <t>Here positive necessary</t>
  </si>
  <si>
    <t>O1145</t>
  </si>
  <si>
    <t>Bobby Mayo</t>
  </si>
  <si>
    <t>Receive add past</t>
  </si>
  <si>
    <t>O3240</t>
  </si>
  <si>
    <t>C440</t>
  </si>
  <si>
    <t>Timothy Horton</t>
  </si>
  <si>
    <t>Service go</t>
  </si>
  <si>
    <t>O2799</t>
  </si>
  <si>
    <t>B1788</t>
  </si>
  <si>
    <t>Technology</t>
  </si>
  <si>
    <t>O2318</t>
  </si>
  <si>
    <t>C893</t>
  </si>
  <si>
    <t>Emily Martin</t>
  </si>
  <si>
    <t>B1124</t>
  </si>
  <si>
    <t>Partner we guess record</t>
  </si>
  <si>
    <t>O1674</t>
  </si>
  <si>
    <t>C846</t>
  </si>
  <si>
    <t>Rachel Cline</t>
  </si>
  <si>
    <t>Open large difficult summer</t>
  </si>
  <si>
    <t>O1696</t>
  </si>
  <si>
    <t>C788</t>
  </si>
  <si>
    <t>Kyle Thompson</t>
  </si>
  <si>
    <t>Research base</t>
  </si>
  <si>
    <t>O2195</t>
  </si>
  <si>
    <t>C669</t>
  </si>
  <si>
    <t>Robert Cross</t>
  </si>
  <si>
    <t>B1203</t>
  </si>
  <si>
    <t>Student child</t>
  </si>
  <si>
    <t>O2868</t>
  </si>
  <si>
    <t>C207</t>
  </si>
  <si>
    <t>Mary Lucero</t>
  </si>
  <si>
    <t>President food news</t>
  </si>
  <si>
    <t>O1136</t>
  </si>
  <si>
    <t>B1485</t>
  </si>
  <si>
    <t>Station resource lot</t>
  </si>
  <si>
    <t>O3812</t>
  </si>
  <si>
    <t>O1029</t>
  </si>
  <si>
    <t>Susan Miller</t>
  </si>
  <si>
    <t>Sort group</t>
  </si>
  <si>
    <t>O3343</t>
  </si>
  <si>
    <t>B1052</t>
  </si>
  <si>
    <t>Than pass</t>
  </si>
  <si>
    <t>O1345</t>
  </si>
  <si>
    <t>B1041</t>
  </si>
  <si>
    <t>Drug economic</t>
  </si>
  <si>
    <t>O2178</t>
  </si>
  <si>
    <t>Douglas Terry</t>
  </si>
  <si>
    <t>O1690</t>
  </si>
  <si>
    <t>C708</t>
  </si>
  <si>
    <t>Donald Ali</t>
  </si>
  <si>
    <t>O2865</t>
  </si>
  <si>
    <t>Sheila Peterson</t>
  </si>
  <si>
    <t>Significant too fill</t>
  </si>
  <si>
    <t>O1513</t>
  </si>
  <si>
    <t>O2206</t>
  </si>
  <si>
    <t>C125</t>
  </si>
  <si>
    <t>Christine Barker</t>
  </si>
  <si>
    <t>Standard real</t>
  </si>
  <si>
    <t>O1232</t>
  </si>
  <si>
    <t>Amy Ramirez</t>
  </si>
  <si>
    <t>B1128</t>
  </si>
  <si>
    <t>Move term</t>
  </si>
  <si>
    <t>O1003</t>
  </si>
  <si>
    <t>C979</t>
  </si>
  <si>
    <t>Lisa Carpenter</t>
  </si>
  <si>
    <t>B1762</t>
  </si>
  <si>
    <t>Treatment in weight</t>
  </si>
  <si>
    <t>O1490</t>
  </si>
  <si>
    <t>Jessica Smith</t>
  </si>
  <si>
    <t>O2961</t>
  </si>
  <si>
    <t>O1849</t>
  </si>
  <si>
    <t>C583</t>
  </si>
  <si>
    <t>Jose Smith</t>
  </si>
  <si>
    <t>B1656</t>
  </si>
  <si>
    <t>Entire far admit</t>
  </si>
  <si>
    <t>O2735</t>
  </si>
  <si>
    <t>B1818</t>
  </si>
  <si>
    <t>Will system call</t>
  </si>
  <si>
    <t>O3129</t>
  </si>
  <si>
    <t>Performance which</t>
  </si>
  <si>
    <t>O3540</t>
  </si>
  <si>
    <t>O3280</t>
  </si>
  <si>
    <t>C822</t>
  </si>
  <si>
    <t>Jacqueline Moore</t>
  </si>
  <si>
    <t>B1248</t>
  </si>
  <si>
    <t>New hotel</t>
  </si>
  <si>
    <t>O3464</t>
  </si>
  <si>
    <t>Station else nation</t>
  </si>
  <si>
    <t>O3766</t>
  </si>
  <si>
    <t>Deborah Johnson</t>
  </si>
  <si>
    <t>B1077</t>
  </si>
  <si>
    <t>Hundred owner baby</t>
  </si>
  <si>
    <t>O2305</t>
  </si>
  <si>
    <t>C957</t>
  </si>
  <si>
    <t>Maria Garza</t>
  </si>
  <si>
    <t>O3843</t>
  </si>
  <si>
    <t>O1583</t>
  </si>
  <si>
    <t>C374</t>
  </si>
  <si>
    <t>Bruce Brown</t>
  </si>
  <si>
    <t>B1877</t>
  </si>
  <si>
    <t>Fine move</t>
  </si>
  <si>
    <t>O2713</t>
  </si>
  <si>
    <t>Paul Day</t>
  </si>
  <si>
    <t>B1817</t>
  </si>
  <si>
    <t>Weight attorney</t>
  </si>
  <si>
    <t>O3128</t>
  </si>
  <si>
    <t>Forward city direction</t>
  </si>
  <si>
    <t>O2353</t>
  </si>
  <si>
    <t>C806</t>
  </si>
  <si>
    <t>William Rodriguez</t>
  </si>
  <si>
    <t>B1663</t>
  </si>
  <si>
    <t>Evening detail under</t>
  </si>
  <si>
    <t>O1108</t>
  </si>
  <si>
    <t>O1778</t>
  </si>
  <si>
    <t>C705</t>
  </si>
  <si>
    <t>Mark Munoz</t>
  </si>
  <si>
    <t>Better company</t>
  </si>
  <si>
    <t>O2497</t>
  </si>
  <si>
    <t>C477</t>
  </si>
  <si>
    <t>Tami Rodriguez</t>
  </si>
  <si>
    <t>O3888</t>
  </si>
  <si>
    <t>B1266</t>
  </si>
  <si>
    <t>Vote source outside</t>
  </si>
  <si>
    <t>O1469</t>
  </si>
  <si>
    <t>C855</t>
  </si>
  <si>
    <t>Cole Edwards</t>
  </si>
  <si>
    <t>B1703</t>
  </si>
  <si>
    <t>Crime market</t>
  </si>
  <si>
    <t>O1339</t>
  </si>
  <si>
    <t>Kara Rivas</t>
  </si>
  <si>
    <t>O2900</t>
  </si>
  <si>
    <t>O1044</t>
  </si>
  <si>
    <t>He almost health light</t>
  </si>
  <si>
    <t>O3753</t>
  </si>
  <si>
    <t>B1385</t>
  </si>
  <si>
    <t>Course plant</t>
  </si>
  <si>
    <t>O1052</t>
  </si>
  <si>
    <t>B1517</t>
  </si>
  <si>
    <t>Discover truth about</t>
  </si>
  <si>
    <t>O2600</t>
  </si>
  <si>
    <t>B1949</t>
  </si>
  <si>
    <t>Dream agree</t>
  </si>
  <si>
    <t>O1033</t>
  </si>
  <si>
    <t>Courtney Cox</t>
  </si>
  <si>
    <t>B1140</t>
  </si>
  <si>
    <t>Idea each south</t>
  </si>
  <si>
    <t>O3898</t>
  </si>
  <si>
    <t>Jeff Oneal</t>
  </si>
  <si>
    <t>Away specific</t>
  </si>
  <si>
    <t>O1571</t>
  </si>
  <si>
    <t>Edwin Brown</t>
  </si>
  <si>
    <t>Mean sing</t>
  </si>
  <si>
    <t>O3273</t>
  </si>
  <si>
    <t>William Howell</t>
  </si>
  <si>
    <t>O2807</t>
  </si>
  <si>
    <t>C246</t>
  </si>
  <si>
    <t>Kelli Butler</t>
  </si>
  <si>
    <t>B1264</t>
  </si>
  <si>
    <t>Learn enter military</t>
  </si>
  <si>
    <t>O1157</t>
  </si>
  <si>
    <t>Antonio Schultz</t>
  </si>
  <si>
    <t>O1359</t>
  </si>
  <si>
    <t>C620</t>
  </si>
  <si>
    <t>Elizabeth Brown</t>
  </si>
  <si>
    <t>B1394</t>
  </si>
  <si>
    <t>Defense result</t>
  </si>
  <si>
    <t>O2191</t>
  </si>
  <si>
    <t>Kyle Leblanc</t>
  </si>
  <si>
    <t>B1437</t>
  </si>
  <si>
    <t>Brother old</t>
  </si>
  <si>
    <t>O1927</t>
  </si>
  <si>
    <t>Robert Cooper</t>
  </si>
  <si>
    <t>B1978</t>
  </si>
  <si>
    <t>Defense enjoy newspaper</t>
  </si>
  <si>
    <t>O3409</t>
  </si>
  <si>
    <t>C281</t>
  </si>
  <si>
    <t>Mark Rice</t>
  </si>
  <si>
    <t>B1714</t>
  </si>
  <si>
    <t>Wonder position save</t>
  </si>
  <si>
    <t>O2223</t>
  </si>
  <si>
    <t>C975</t>
  </si>
  <si>
    <t>Jeremy Stevenson</t>
  </si>
  <si>
    <t>Interview worry edge</t>
  </si>
  <si>
    <t>O2696</t>
  </si>
  <si>
    <t>C801</t>
  </si>
  <si>
    <t>Tommy Murphy</t>
  </si>
  <si>
    <t>B1268</t>
  </si>
  <si>
    <t>Generation behind</t>
  </si>
  <si>
    <t>O3283</t>
  </si>
  <si>
    <t>B1901</t>
  </si>
  <si>
    <t>Of move somebody</t>
  </si>
  <si>
    <t>O2401</t>
  </si>
  <si>
    <t>C140</t>
  </si>
  <si>
    <t>Andrew Nelson</t>
  </si>
  <si>
    <t>O3752</t>
  </si>
  <si>
    <t>C664</t>
  </si>
  <si>
    <t>Adrian Braun</t>
  </si>
  <si>
    <t>B1896</t>
  </si>
  <si>
    <t>Idea direction</t>
  </si>
  <si>
    <t>O2263</t>
  </si>
  <si>
    <t>Aaron Kelly</t>
  </si>
  <si>
    <t>O3603</t>
  </si>
  <si>
    <t>Michael Pierce</t>
  </si>
  <si>
    <t>Indicate rich</t>
  </si>
  <si>
    <t>O1548</t>
  </si>
  <si>
    <t>Matthew Williams</t>
  </si>
  <si>
    <t>Bring picture</t>
  </si>
  <si>
    <t>O2215</t>
  </si>
  <si>
    <t>Sharon Owens</t>
  </si>
  <si>
    <t>O1225</t>
  </si>
  <si>
    <t>C996</t>
  </si>
  <si>
    <t>Jeffery Dominguez</t>
  </si>
  <si>
    <t>B1439</t>
  </si>
  <si>
    <t>Main</t>
  </si>
  <si>
    <t>O2015</t>
  </si>
  <si>
    <t>C111</t>
  </si>
  <si>
    <t>Craig Henry</t>
  </si>
  <si>
    <t>B1797</t>
  </si>
  <si>
    <t>Billion similar</t>
  </si>
  <si>
    <t>O1498</t>
  </si>
  <si>
    <t>C950</t>
  </si>
  <si>
    <t>Shannon Wells</t>
  </si>
  <si>
    <t>B1994</t>
  </si>
  <si>
    <t>Pressure father exist hour</t>
  </si>
  <si>
    <t>O1521</t>
  </si>
  <si>
    <t>Jason Collier</t>
  </si>
  <si>
    <t>B1217</t>
  </si>
  <si>
    <t>Task Democrat last</t>
  </si>
  <si>
    <t>O2059</t>
  </si>
  <si>
    <t>C686</t>
  </si>
  <si>
    <t>Mary Hardy</t>
  </si>
  <si>
    <t>B1353</t>
  </si>
  <si>
    <t>Early prepare</t>
  </si>
  <si>
    <t>O1568</t>
  </si>
  <si>
    <t>O2697</t>
  </si>
  <si>
    <t>C134</t>
  </si>
  <si>
    <t>Spencer Sampson</t>
  </si>
  <si>
    <t>B1486</t>
  </si>
  <si>
    <t>Help executive arrive</t>
  </si>
  <si>
    <t>O1373</t>
  </si>
  <si>
    <t>Church on</t>
  </si>
  <si>
    <t>O2931</t>
  </si>
  <si>
    <t>Never day</t>
  </si>
  <si>
    <t>O1179</t>
  </si>
  <si>
    <t>C742</t>
  </si>
  <si>
    <t>Rachel Williams</t>
  </si>
  <si>
    <t>B1662</t>
  </si>
  <si>
    <t>Guess growth</t>
  </si>
  <si>
    <t>O3397</t>
  </si>
  <si>
    <t>C428</t>
  </si>
  <si>
    <t>Jillian Lopez</t>
  </si>
  <si>
    <t>O3197</t>
  </si>
  <si>
    <t>B1488</t>
  </si>
  <si>
    <t>Make machine budget</t>
  </si>
  <si>
    <t>O2685</t>
  </si>
  <si>
    <t>Jennifer Erickson</t>
  </si>
  <si>
    <t>B1496</t>
  </si>
  <si>
    <t>Heavy issue</t>
  </si>
  <si>
    <t>O1246</t>
  </si>
  <si>
    <t>B1639</t>
  </si>
  <si>
    <t>Pull behind bring</t>
  </si>
  <si>
    <t>Education fear difficult</t>
  </si>
  <si>
    <t>O2572</t>
  </si>
  <si>
    <t>Michael Burton</t>
  </si>
  <si>
    <t>B1047</t>
  </si>
  <si>
    <t>Professor more</t>
  </si>
  <si>
    <t>O1909</t>
  </si>
  <si>
    <t>Stephanie Jones</t>
  </si>
  <si>
    <t>B1191</t>
  </si>
  <si>
    <t>Land rate treat</t>
  </si>
  <si>
    <t>O3424</t>
  </si>
  <si>
    <t>C448</t>
  </si>
  <si>
    <t>Patrick Calderon</t>
  </si>
  <si>
    <t>O2976</t>
  </si>
  <si>
    <t>O1879</t>
  </si>
  <si>
    <t>O3302</t>
  </si>
  <si>
    <t>C462</t>
  </si>
  <si>
    <t>Tanner Williams</t>
  </si>
  <si>
    <t>Goal child development</t>
  </si>
  <si>
    <t>O2986</t>
  </si>
  <si>
    <t>Jennifer Collins</t>
  </si>
  <si>
    <t>B1243</t>
  </si>
  <si>
    <t>Few remain</t>
  </si>
  <si>
    <t>O1968</t>
  </si>
  <si>
    <t>C919</t>
  </si>
  <si>
    <t>Elizabeth Schultz</t>
  </si>
  <si>
    <t>High</t>
  </si>
  <si>
    <t>O2182</t>
  </si>
  <si>
    <t>Jeremy Stuart</t>
  </si>
  <si>
    <t>B1635</t>
  </si>
  <si>
    <t>Though resource five</t>
  </si>
  <si>
    <t>O3078</t>
  </si>
  <si>
    <t>C269</t>
  </si>
  <si>
    <t>Katherine Howard</t>
  </si>
  <si>
    <t>O3932</t>
  </si>
  <si>
    <t>C884</t>
  </si>
  <si>
    <t>Thomas Cook</t>
  </si>
  <si>
    <t>B1991</t>
  </si>
  <si>
    <t>Thought tough everybody</t>
  </si>
  <si>
    <t>O2084</t>
  </si>
  <si>
    <t>C591</t>
  </si>
  <si>
    <t>Mr. Joe Williams</t>
  </si>
  <si>
    <t>O3727</t>
  </si>
  <si>
    <t>B1800</t>
  </si>
  <si>
    <t>Nor city</t>
  </si>
  <si>
    <t>O3546</t>
  </si>
  <si>
    <t>C384</t>
  </si>
  <si>
    <t>Kathryn Daniels</t>
  </si>
  <si>
    <t>O1575</t>
  </si>
  <si>
    <t>Kathryn Sanchez</t>
  </si>
  <si>
    <t>B1075</t>
  </si>
  <si>
    <t>Probably seek subject</t>
  </si>
  <si>
    <t>O1495</t>
  </si>
  <si>
    <t>C213</t>
  </si>
  <si>
    <t>Christopher Richard</t>
  </si>
  <si>
    <t>B1091</t>
  </si>
  <si>
    <t>Security although</t>
  </si>
  <si>
    <t>O1334</t>
  </si>
  <si>
    <t>Brittany Roberson</t>
  </si>
  <si>
    <t>O3229</t>
  </si>
  <si>
    <t>C642</t>
  </si>
  <si>
    <t>Kevin Wright</t>
  </si>
  <si>
    <t>O3443</t>
  </si>
  <si>
    <t>C895</t>
  </si>
  <si>
    <t>Carl Harris</t>
  </si>
  <si>
    <t>O3091</t>
  </si>
  <si>
    <t>B1515</t>
  </si>
  <si>
    <t>Tell should away</t>
  </si>
  <si>
    <t>O1684</t>
  </si>
  <si>
    <t>C697</t>
  </si>
  <si>
    <t>Kimberly Cummings</t>
  </si>
  <si>
    <t>B1690</t>
  </si>
  <si>
    <t>Option loss</t>
  </si>
  <si>
    <t>O1434</t>
  </si>
  <si>
    <t>Breanna Bell</t>
  </si>
  <si>
    <t>O3101</t>
  </si>
  <si>
    <t>Andrea Brown</t>
  </si>
  <si>
    <t>O3292</t>
  </si>
  <si>
    <t>Which money</t>
  </si>
  <si>
    <t>O1977</t>
  </si>
  <si>
    <t>B1649</t>
  </si>
  <si>
    <t>Analysis per</t>
  </si>
  <si>
    <t>O1414</t>
  </si>
  <si>
    <t>B1481</t>
  </si>
  <si>
    <t>Piece thought during fly</t>
  </si>
  <si>
    <t>O2198</t>
  </si>
  <si>
    <t>Joseph Moody</t>
  </si>
  <si>
    <t>O2613</t>
  </si>
  <si>
    <t>B1746</t>
  </si>
  <si>
    <t>Particularly fast day</t>
  </si>
  <si>
    <t>O1475</t>
  </si>
  <si>
    <t>Elizabeth Mcbride</t>
  </si>
  <si>
    <t>B1392</t>
  </si>
  <si>
    <t>Answer accept</t>
  </si>
  <si>
    <t>O3037</t>
  </si>
  <si>
    <t>C187</t>
  </si>
  <si>
    <t>Joshua Thompson</t>
  </si>
  <si>
    <t>B1465</t>
  </si>
  <si>
    <t>Entire month</t>
  </si>
  <si>
    <t>O1128</t>
  </si>
  <si>
    <t>C305</t>
  </si>
  <si>
    <t>Linda Murphy</t>
  </si>
  <si>
    <t>B1221</t>
  </si>
  <si>
    <t>Together training few</t>
  </si>
  <si>
    <t>O2815</t>
  </si>
  <si>
    <t>Administration despite everyone</t>
  </si>
  <si>
    <t>O3060</t>
  </si>
  <si>
    <t>C354</t>
  </si>
  <si>
    <t>Brian Scott MD</t>
  </si>
  <si>
    <t>Difference back</t>
  </si>
  <si>
    <t>O3872</t>
  </si>
  <si>
    <t>B1096</t>
  </si>
  <si>
    <t>Later light avoid</t>
  </si>
  <si>
    <t>O1296</t>
  </si>
  <si>
    <t>B1456</t>
  </si>
  <si>
    <t>May agent</t>
  </si>
  <si>
    <t>O1420</t>
  </si>
  <si>
    <t>C280</t>
  </si>
  <si>
    <t>Joseph Chapman</t>
  </si>
  <si>
    <t>B1304</t>
  </si>
  <si>
    <t>Purpose present Mr</t>
  </si>
  <si>
    <t>O2707</t>
  </si>
  <si>
    <t>C973</t>
  </si>
  <si>
    <t>Michael Brooks</t>
  </si>
  <si>
    <t>B1361</t>
  </si>
  <si>
    <t>Goal girl culture</t>
  </si>
  <si>
    <t>O1288</t>
  </si>
  <si>
    <t>Jessica Thompson</t>
  </si>
  <si>
    <t>B1469</t>
  </si>
  <si>
    <t>Nation reduce lot</t>
  </si>
  <si>
    <t>O3339</t>
  </si>
  <si>
    <t>C115</t>
  </si>
  <si>
    <t>Amber Brown</t>
  </si>
  <si>
    <t>B1684</t>
  </si>
  <si>
    <t>Challenge federal</t>
  </si>
  <si>
    <t>O2564</t>
  </si>
  <si>
    <t>Kayla Potter</t>
  </si>
  <si>
    <t>Structure body fine include</t>
  </si>
  <si>
    <t>B1396</t>
  </si>
  <si>
    <t>Defense identify</t>
  </si>
  <si>
    <t>O1899</t>
  </si>
  <si>
    <t>C927</t>
  </si>
  <si>
    <t>Dustin Thomas</t>
  </si>
  <si>
    <t>B1686</t>
  </si>
  <si>
    <t>Finally protect</t>
  </si>
  <si>
    <t>O2014</t>
  </si>
  <si>
    <t>C728</t>
  </si>
  <si>
    <t>Thomas Jones</t>
  </si>
  <si>
    <t>B1464</t>
  </si>
  <si>
    <t>O1663</t>
  </si>
  <si>
    <t>Austin Jenkins</t>
  </si>
  <si>
    <t>B1610</t>
  </si>
  <si>
    <t>Choose mission ten</t>
  </si>
  <si>
    <t>O2448</t>
  </si>
  <si>
    <t>C526</t>
  </si>
  <si>
    <t>Sarah Wright</t>
  </si>
  <si>
    <t>School into</t>
  </si>
  <si>
    <t>O3387</t>
  </si>
  <si>
    <t>C712</t>
  </si>
  <si>
    <t>Sarah Osborn</t>
  </si>
  <si>
    <t>O1190</t>
  </si>
  <si>
    <t>C691</t>
  </si>
  <si>
    <t>Joyce Davis</t>
  </si>
  <si>
    <t>O3199</t>
  </si>
  <si>
    <t>C401</t>
  </si>
  <si>
    <t>Miranda Shepherd</t>
  </si>
  <si>
    <t>O3725</t>
  </si>
  <si>
    <t>C517</t>
  </si>
  <si>
    <t>Andrew Miller</t>
  </si>
  <si>
    <t>B1290</t>
  </si>
  <si>
    <t>Per occur speech</t>
  </si>
  <si>
    <t>O2601</t>
  </si>
  <si>
    <t>C636</t>
  </si>
  <si>
    <t>Trevor Thornton</t>
  </si>
  <si>
    <t>B1375</t>
  </si>
  <si>
    <t>Computer alone</t>
  </si>
  <si>
    <t>O3652</t>
  </si>
  <si>
    <t>O2121</t>
  </si>
  <si>
    <t>Richard Ellis</t>
  </si>
  <si>
    <t>B1106</t>
  </si>
  <si>
    <t>Seem heart arrive</t>
  </si>
  <si>
    <t>O3723</t>
  </si>
  <si>
    <t>C121</t>
  </si>
  <si>
    <t>Dr. Lynn Hansen</t>
  </si>
  <si>
    <t>B1416</t>
  </si>
  <si>
    <t>Everyone window</t>
  </si>
  <si>
    <t>O1328</t>
  </si>
  <si>
    <t>C523</t>
  </si>
  <si>
    <t>Joshua Boyd</t>
  </si>
  <si>
    <t>B1083</t>
  </si>
  <si>
    <t>Trip again since front</t>
  </si>
  <si>
    <t>O1634</t>
  </si>
  <si>
    <t>B1536</t>
  </si>
  <si>
    <t>Good simply</t>
  </si>
  <si>
    <t>O3882</t>
  </si>
  <si>
    <t>B1115</t>
  </si>
  <si>
    <t>Window support early</t>
  </si>
  <si>
    <t>O2335</t>
  </si>
  <si>
    <t>C381</t>
  </si>
  <si>
    <t>Gregory Williams</t>
  </si>
  <si>
    <t>B1476</t>
  </si>
  <si>
    <t>How</t>
  </si>
  <si>
    <t>O1580</t>
  </si>
  <si>
    <t>B1177</t>
  </si>
  <si>
    <t>Mouth young simply</t>
  </si>
  <si>
    <t>O1567</t>
  </si>
  <si>
    <t>Colin Scott</t>
  </si>
  <si>
    <t>B1718</t>
  </si>
  <si>
    <t>Change cultural</t>
  </si>
  <si>
    <t>O1422</t>
  </si>
  <si>
    <t>C546</t>
  </si>
  <si>
    <t>Sarah Lynch</t>
  </si>
  <si>
    <t>Cause official</t>
  </si>
  <si>
    <t>O2959</t>
  </si>
  <si>
    <t>C521</t>
  </si>
  <si>
    <t>Daniel Cohen</t>
  </si>
  <si>
    <t>O3140</t>
  </si>
  <si>
    <t>C785</t>
  </si>
  <si>
    <t>stephanie gibson</t>
  </si>
  <si>
    <t>O3198</t>
  </si>
  <si>
    <t>B1360</t>
  </si>
  <si>
    <t>Professional scene author</t>
  </si>
  <si>
    <t>O3498</t>
  </si>
  <si>
    <t>O3765</t>
  </si>
  <si>
    <t>C300</t>
  </si>
  <si>
    <t>Angela Pierce</t>
  </si>
  <si>
    <t>B1222</t>
  </si>
  <si>
    <t>Wait reality</t>
  </si>
  <si>
    <t>O3750</t>
  </si>
  <si>
    <t>O1657</t>
  </si>
  <si>
    <t>Vanessa Walker</t>
  </si>
  <si>
    <t>B1085</t>
  </si>
  <si>
    <t>Business new public</t>
  </si>
  <si>
    <t>O2322</t>
  </si>
  <si>
    <t>C661</t>
  </si>
  <si>
    <t>Brittany Jackson</t>
  </si>
  <si>
    <t>Nice effort surface</t>
  </si>
  <si>
    <t>O1483</t>
  </si>
  <si>
    <t>C334</t>
  </si>
  <si>
    <t>Brooke Reyes</t>
  </si>
  <si>
    <t>O2392</t>
  </si>
  <si>
    <t>Donna Aguilar</t>
  </si>
  <si>
    <t>B1533</t>
  </si>
  <si>
    <t>Political threat</t>
  </si>
  <si>
    <t>O3565</t>
  </si>
  <si>
    <t>C726</t>
  </si>
  <si>
    <t>Matthew Spencer</t>
  </si>
  <si>
    <t>B1716</t>
  </si>
  <si>
    <t>World sit</t>
  </si>
  <si>
    <t>O3971</t>
  </si>
  <si>
    <t>Hear black writer</t>
  </si>
  <si>
    <t>O3957</t>
  </si>
  <si>
    <t>B1022</t>
  </si>
  <si>
    <t>National feeling</t>
  </si>
  <si>
    <t>O3081</t>
  </si>
  <si>
    <t>O1426</t>
  </si>
  <si>
    <t>Luis Davis</t>
  </si>
  <si>
    <t>B1541</t>
  </si>
  <si>
    <t>Happen network represent</t>
  </si>
  <si>
    <t>O2922</t>
  </si>
  <si>
    <t>Teresa Armstrong</t>
  </si>
  <si>
    <t>Theory charge</t>
  </si>
  <si>
    <t>O1278</t>
  </si>
  <si>
    <t>Jamie Chavez</t>
  </si>
  <si>
    <t>B1098</t>
  </si>
  <si>
    <t>Understand citizen</t>
  </si>
  <si>
    <t>O1986</t>
  </si>
  <si>
    <t>B1044</t>
  </si>
  <si>
    <t>Letter process cause</t>
  </si>
  <si>
    <t>O2948</t>
  </si>
  <si>
    <t>B1599</t>
  </si>
  <si>
    <t>Beyond each teacher</t>
  </si>
  <si>
    <t>O2485</t>
  </si>
  <si>
    <t>Support well</t>
  </si>
  <si>
    <t>O1799</t>
  </si>
  <si>
    <t>Girl ready</t>
  </si>
  <si>
    <t>O3308</t>
  </si>
  <si>
    <t>C549</t>
  </si>
  <si>
    <t>Melinda Valenzuela</t>
  </si>
  <si>
    <t>Interview sound</t>
  </si>
  <si>
    <t>O3592</t>
  </si>
  <si>
    <t>Jason Reynolds</t>
  </si>
  <si>
    <t>Shake spring care</t>
  </si>
  <si>
    <t>O3521</t>
  </si>
  <si>
    <t>C350</t>
  </si>
  <si>
    <t>Randall Lopez</t>
  </si>
  <si>
    <t>B1186</t>
  </si>
  <si>
    <t>Yourself what lot</t>
  </si>
  <si>
    <t>O1320</t>
  </si>
  <si>
    <t>Kelly Hernandez</t>
  </si>
  <si>
    <t>B1945</t>
  </si>
  <si>
    <t>First wind view</t>
  </si>
  <si>
    <t>O2595</t>
  </si>
  <si>
    <t>Brittney Burch</t>
  </si>
  <si>
    <t>Eight</t>
  </si>
  <si>
    <t>C688</t>
  </si>
  <si>
    <t>Cory Davis</t>
  </si>
  <si>
    <t>Grow magazine</t>
  </si>
  <si>
    <t>O3613</t>
  </si>
  <si>
    <t>C167</t>
  </si>
  <si>
    <t>Brenda Gonzalez</t>
  </si>
  <si>
    <t>Clear resource follow</t>
  </si>
  <si>
    <t>O2444</t>
  </si>
  <si>
    <t>C452</t>
  </si>
  <si>
    <t>Sheena Hernandez</t>
  </si>
  <si>
    <t>B1942</t>
  </si>
  <si>
    <t>Example relate break</t>
  </si>
  <si>
    <t>O3658</t>
  </si>
  <si>
    <t>B1307</t>
  </si>
  <si>
    <t>Treat</t>
  </si>
  <si>
    <t>O2954</t>
  </si>
  <si>
    <t>Anthony Hammond</t>
  </si>
  <si>
    <t>O3200</t>
  </si>
  <si>
    <t>C772</t>
  </si>
  <si>
    <t>Crystal Powell</t>
  </si>
  <si>
    <t>Itself TV</t>
  </si>
  <si>
    <t>O3679</t>
  </si>
  <si>
    <t>Source raise</t>
  </si>
  <si>
    <t>O1175</t>
  </si>
  <si>
    <t>C420</t>
  </si>
  <si>
    <t>Kathleen Johnson</t>
  </si>
  <si>
    <t>Gun watch culture identify</t>
  </si>
  <si>
    <t>O1928</t>
  </si>
  <si>
    <t>Enter dream</t>
  </si>
  <si>
    <t>O1973</t>
  </si>
  <si>
    <t>C766</t>
  </si>
  <si>
    <t>Amanda May</t>
  </si>
  <si>
    <t>B1650</t>
  </si>
  <si>
    <t>Affect son sister</t>
  </si>
  <si>
    <t>O3275</t>
  </si>
  <si>
    <t>B1689</t>
  </si>
  <si>
    <t>Eight ability section</t>
  </si>
  <si>
    <t>O1905</t>
  </si>
  <si>
    <t>Fly ground measure</t>
  </si>
  <si>
    <t>O3689</t>
  </si>
  <si>
    <t>C240</t>
  </si>
  <si>
    <t>Jordan Richardson</t>
  </si>
  <si>
    <t>B1169</t>
  </si>
  <si>
    <t>Find reveal</t>
  </si>
  <si>
    <t>O1918</t>
  </si>
  <si>
    <t>Themselves in from</t>
  </si>
  <si>
    <t>O1158</t>
  </si>
  <si>
    <t>B1355</t>
  </si>
  <si>
    <t>Toward area</t>
  </si>
  <si>
    <t>O3341</t>
  </si>
  <si>
    <t>C720</t>
  </si>
  <si>
    <t>Norma Walker</t>
  </si>
  <si>
    <t>O3152</t>
  </si>
  <si>
    <t>C423</t>
  </si>
  <si>
    <t>Ashley Duncan</t>
  </si>
  <si>
    <t>Simply cell recently</t>
  </si>
  <si>
    <t>O1333</t>
  </si>
  <si>
    <t>B1539</t>
  </si>
  <si>
    <t>Our deal record</t>
  </si>
  <si>
    <t>O1643</t>
  </si>
  <si>
    <t>C635</t>
  </si>
  <si>
    <t>Daniel Martin</t>
  </si>
  <si>
    <t>Go society interest</t>
  </si>
  <si>
    <t>O2918</t>
  </si>
  <si>
    <t>Star long</t>
  </si>
  <si>
    <t>O2849</t>
  </si>
  <si>
    <t>Tax hour budget more</t>
  </si>
  <si>
    <t>O1880</t>
  </si>
  <si>
    <t>C690</t>
  </si>
  <si>
    <t>Christina Martinez</t>
  </si>
  <si>
    <t>O2731</t>
  </si>
  <si>
    <t>Elizabeth Skinner</t>
  </si>
  <si>
    <t>B1300</t>
  </si>
  <si>
    <t>Table huge</t>
  </si>
  <si>
    <t>O3410</t>
  </si>
  <si>
    <t>O1795</t>
  </si>
  <si>
    <t>C743</t>
  </si>
  <si>
    <t>Robert Barry</t>
  </si>
  <si>
    <t>O1066</t>
  </si>
  <si>
    <t>B1844</t>
  </si>
  <si>
    <t>Those attack themselves together</t>
  </si>
  <si>
    <t>O1865</t>
  </si>
  <si>
    <t>B1056</t>
  </si>
  <si>
    <t>Reveal each them</t>
  </si>
  <si>
    <t>O2023</t>
  </si>
  <si>
    <t>Arthur Wilson</t>
  </si>
  <si>
    <t>O3681</t>
  </si>
  <si>
    <t>O2144</t>
  </si>
  <si>
    <t>B1369</t>
  </si>
  <si>
    <t>Goal thank</t>
  </si>
  <si>
    <t>O1635</t>
  </si>
  <si>
    <t>C541</t>
  </si>
  <si>
    <t>Mr. Robert Tanner DDS</t>
  </si>
  <si>
    <t>Population reflect issue father</t>
  </si>
  <si>
    <t>O2501</t>
  </si>
  <si>
    <t>C657</t>
  </si>
  <si>
    <t>Steven Kirby</t>
  </si>
  <si>
    <t>B1997</t>
  </si>
  <si>
    <t>What seem</t>
  </si>
  <si>
    <t>O2681</t>
  </si>
  <si>
    <t>O1557</t>
  </si>
  <si>
    <t>Argue sort</t>
  </si>
  <si>
    <t>O3819</t>
  </si>
  <si>
    <t>C826</t>
  </si>
  <si>
    <t>Teresa Miller</t>
  </si>
  <si>
    <t>B1701</t>
  </si>
  <si>
    <t>Half three board</t>
  </si>
  <si>
    <t>O1310</t>
  </si>
  <si>
    <t>Tiffany Lawson</t>
  </si>
  <si>
    <t>O1615</t>
  </si>
  <si>
    <t>C377</t>
  </si>
  <si>
    <t>Kimberly Davenport</t>
  </si>
  <si>
    <t>O1785</t>
  </si>
  <si>
    <t>Gregory Cook</t>
  </si>
  <si>
    <t>O3483</t>
  </si>
  <si>
    <t>Mr. William Harrison</t>
  </si>
  <si>
    <t>B1766</t>
  </si>
  <si>
    <t>Write very</t>
  </si>
  <si>
    <t>O3722</t>
  </si>
  <si>
    <t>B1011</t>
  </si>
  <si>
    <t>Similar whatever care</t>
  </si>
  <si>
    <t>O2462</t>
  </si>
  <si>
    <t>C473</t>
  </si>
  <si>
    <t>Joshua Rogers</t>
  </si>
  <si>
    <t>O1201</t>
  </si>
  <si>
    <t>Rachel Morris</t>
  </si>
  <si>
    <t>B1882</t>
  </si>
  <si>
    <t>From son account little</t>
  </si>
  <si>
    <t>O1902</t>
  </si>
  <si>
    <t>C959</t>
  </si>
  <si>
    <t>Derrick Bean</t>
  </si>
  <si>
    <t>Image Mrs</t>
  </si>
  <si>
    <t>O1812</t>
  </si>
  <si>
    <t>Derrick Carter</t>
  </si>
  <si>
    <t>B1826</t>
  </si>
  <si>
    <t>Instead resource</t>
  </si>
  <si>
    <t>O2840</t>
  </si>
  <si>
    <t>Nicole Clark</t>
  </si>
  <si>
    <t>B1588</t>
  </si>
  <si>
    <t>Budget</t>
  </si>
  <si>
    <t>O2941</t>
  </si>
  <si>
    <t>O3833</t>
  </si>
  <si>
    <t>B1403</t>
  </si>
  <si>
    <t>Our could reality</t>
  </si>
  <si>
    <t>O3816</t>
  </si>
  <si>
    <t>C291</t>
  </si>
  <si>
    <t>Robert Henderson Jr.</t>
  </si>
  <si>
    <t>B1500</t>
  </si>
  <si>
    <t>Box foreign deal whom</t>
  </si>
  <si>
    <t>O1771</t>
  </si>
  <si>
    <t>Kristen Williams</t>
  </si>
  <si>
    <t>B1004</t>
  </si>
  <si>
    <t>Care edge</t>
  </si>
  <si>
    <t>O3169</t>
  </si>
  <si>
    <t>Angela Pineda</t>
  </si>
  <si>
    <t>Exactly however choice green</t>
  </si>
  <si>
    <t>O2892</t>
  </si>
  <si>
    <t>Penny Lewis</t>
  </si>
  <si>
    <t>O3842</t>
  </si>
  <si>
    <t>Mia Herman</t>
  </si>
  <si>
    <t>O2205</t>
  </si>
  <si>
    <t>B1583</t>
  </si>
  <si>
    <t>Home study</t>
  </si>
  <si>
    <t>O3342</t>
  </si>
  <si>
    <t>O2841</t>
  </si>
  <si>
    <t>Heart score beautiful</t>
  </si>
  <si>
    <t>O2645</t>
  </si>
  <si>
    <t>Derrick Thomas</t>
  </si>
  <si>
    <t>Listen</t>
  </si>
  <si>
    <t>O1978</t>
  </si>
  <si>
    <t>C290</t>
  </si>
  <si>
    <t>Michael Nichols</t>
  </si>
  <si>
    <t>B1814</t>
  </si>
  <si>
    <t>Find available your prove</t>
  </si>
  <si>
    <t>O3758</t>
  </si>
  <si>
    <t>Kyle Nelson</t>
  </si>
  <si>
    <t>Allow page indicate</t>
  </si>
  <si>
    <t>O1161</t>
  </si>
  <si>
    <t>C198</t>
  </si>
  <si>
    <t>Frances Shaw</t>
  </si>
  <si>
    <t>O2739</t>
  </si>
  <si>
    <t>C571</t>
  </si>
  <si>
    <t>Joyce Garrison</t>
  </si>
  <si>
    <t>O3564</t>
  </si>
  <si>
    <t>Police include dream</t>
  </si>
  <si>
    <t>O1907</t>
  </si>
  <si>
    <t>C148</t>
  </si>
  <si>
    <t>Cynthia Potter</t>
  </si>
  <si>
    <t>O3778</t>
  </si>
  <si>
    <t>Clarence Washington</t>
  </si>
  <si>
    <t>O3977</t>
  </si>
  <si>
    <t>Angela Anthony</t>
  </si>
  <si>
    <t>O2035</t>
  </si>
  <si>
    <t>B1359</t>
  </si>
  <si>
    <t>Information central</t>
  </si>
  <si>
    <t>O3516</t>
  </si>
  <si>
    <t>C552</t>
  </si>
  <si>
    <t>Barry Mosley</t>
  </si>
  <si>
    <t>Draw able</t>
  </si>
  <si>
    <t>O2373</t>
  </si>
  <si>
    <t>C325</t>
  </si>
  <si>
    <t>Jocelyn Hill</t>
  </si>
  <si>
    <t>O1653</t>
  </si>
  <si>
    <t>O3135</t>
  </si>
  <si>
    <t>O2074</t>
  </si>
  <si>
    <t>C729</t>
  </si>
  <si>
    <t>Lauren Foster</t>
  </si>
  <si>
    <t>Series film better</t>
  </si>
  <si>
    <t>O3331</t>
  </si>
  <si>
    <t>O1070</t>
  </si>
  <si>
    <t>Patrick Jacobson</t>
  </si>
  <si>
    <t>B1263</t>
  </si>
  <si>
    <t>Similar attorney</t>
  </si>
  <si>
    <t>O1672</t>
  </si>
  <si>
    <t>C607</t>
  </si>
  <si>
    <t>Angel Flowers</t>
  </si>
  <si>
    <t>B1569</t>
  </si>
  <si>
    <t>Wall take</t>
  </si>
  <si>
    <t>O3908</t>
  </si>
  <si>
    <t>O2301</t>
  </si>
  <si>
    <t>B1053</t>
  </si>
  <si>
    <t>And fine</t>
  </si>
  <si>
    <t>O1440</t>
  </si>
  <si>
    <t>B1410</t>
  </si>
  <si>
    <t>Artist glass</t>
  </si>
  <si>
    <t>O2670</t>
  </si>
  <si>
    <t>O1477</t>
  </si>
  <si>
    <t>B1957</t>
  </si>
  <si>
    <t>Part social</t>
  </si>
  <si>
    <t>O1607</t>
  </si>
  <si>
    <t>C730</t>
  </si>
  <si>
    <t>Yesenia Glenn</t>
  </si>
  <si>
    <t>B1414</t>
  </si>
  <si>
    <t>Record attention ability name</t>
  </si>
  <si>
    <t>O2151</t>
  </si>
  <si>
    <t>Laura Garner</t>
  </si>
  <si>
    <t>Skill could</t>
  </si>
  <si>
    <t>O1210</t>
  </si>
  <si>
    <t>C361</t>
  </si>
  <si>
    <t>Cathy Hanson</t>
  </si>
  <si>
    <t>B1411</t>
  </si>
  <si>
    <t>The same ten</t>
  </si>
  <si>
    <t>O3374</t>
  </si>
  <si>
    <t>Jill Brown</t>
  </si>
  <si>
    <t>B1067</t>
  </si>
  <si>
    <t>Must notice million</t>
  </si>
  <si>
    <t>O3398</t>
  </si>
  <si>
    <t>Heather Hines</t>
  </si>
  <si>
    <t>Marriage have</t>
  </si>
  <si>
    <t>O3358</t>
  </si>
  <si>
    <t>B1976</t>
  </si>
  <si>
    <t>Join source successful</t>
  </si>
  <si>
    <t>O3561</t>
  </si>
  <si>
    <t>O2249</t>
  </si>
  <si>
    <t>Seven everybody</t>
  </si>
  <si>
    <t>O2428</t>
  </si>
  <si>
    <t>C275</t>
  </si>
  <si>
    <t>Debbie Adams</t>
  </si>
  <si>
    <t>B1028</t>
  </si>
  <si>
    <t>Price senior whom down</t>
  </si>
  <si>
    <t>O2104</t>
  </si>
  <si>
    <t>Michael Jones</t>
  </si>
  <si>
    <t>B1999</t>
  </si>
  <si>
    <t>Need meeting hope</t>
  </si>
  <si>
    <t>O3802</t>
  </si>
  <si>
    <t>C322</t>
  </si>
  <si>
    <t>Alexander Garcia</t>
  </si>
  <si>
    <t>O3965</t>
  </si>
  <si>
    <t>Reach third else</t>
  </si>
  <si>
    <t>O2552</t>
  </si>
  <si>
    <t>Garden company</t>
  </si>
  <si>
    <t>O1174</t>
  </si>
  <si>
    <t>C186</t>
  </si>
  <si>
    <t>Thomas Woods</t>
  </si>
  <si>
    <t>B1713</t>
  </si>
  <si>
    <t>Fill customer off</t>
  </si>
  <si>
    <t>O2243</t>
  </si>
  <si>
    <t>C272</t>
  </si>
  <si>
    <t>Elizabeth Garner</t>
  </si>
  <si>
    <t>O3111</t>
  </si>
  <si>
    <t>O3165</t>
  </si>
  <si>
    <t>Chance Democrat college</t>
  </si>
  <si>
    <t>O1207</t>
  </si>
  <si>
    <t>Andrew Marsh</t>
  </si>
  <si>
    <t>B1924</t>
  </si>
  <si>
    <t>Act service place</t>
  </si>
  <si>
    <t>O3514</t>
  </si>
  <si>
    <t>Shannon Vance</t>
  </si>
  <si>
    <t>O3154</t>
  </si>
  <si>
    <t>B1576</t>
  </si>
  <si>
    <t>He kid budget</t>
  </si>
  <si>
    <t>O1863</t>
  </si>
  <si>
    <t>Michelle Forbes</t>
  </si>
  <si>
    <t>O1394</t>
  </si>
  <si>
    <t>C416</t>
  </si>
  <si>
    <t>Eric Spencer</t>
  </si>
  <si>
    <t>Husband throughout pattern</t>
  </si>
  <si>
    <t>O1450</t>
  </si>
  <si>
    <t>B1176</t>
  </si>
  <si>
    <t>Power on town</t>
  </si>
  <si>
    <t>O1120</t>
  </si>
  <si>
    <t>Jennifer Greene</t>
  </si>
  <si>
    <t>B1664</t>
  </si>
  <si>
    <t>Game side</t>
  </si>
  <si>
    <t>O1283</t>
  </si>
  <si>
    <t>Paul Small</t>
  </si>
  <si>
    <t>B1199</t>
  </si>
  <si>
    <t>Mind either need</t>
  </si>
  <si>
    <t>O1614</t>
  </si>
  <si>
    <t>Alexander Bradford</t>
  </si>
  <si>
    <t>O1969</t>
  </si>
  <si>
    <t>C324</t>
  </si>
  <si>
    <t>Catherine Rodriguez</t>
  </si>
  <si>
    <t>B1137</t>
  </si>
  <si>
    <t>Lawyer modern south somebody</t>
  </si>
  <si>
    <t>O3478</t>
  </si>
  <si>
    <t>C353</t>
  </si>
  <si>
    <t>Cody Simon</t>
  </si>
  <si>
    <t>B1449</t>
  </si>
  <si>
    <t>Process social room</t>
  </si>
  <si>
    <t>O2857</t>
  </si>
  <si>
    <t>O2605</t>
  </si>
  <si>
    <t>Class argue</t>
  </si>
  <si>
    <t>O1872</t>
  </si>
  <si>
    <t>Bill fly</t>
  </si>
  <si>
    <t>O1739</t>
  </si>
  <si>
    <t>O3357</t>
  </si>
  <si>
    <t>B1567</t>
  </si>
  <si>
    <t>Economic open</t>
  </si>
  <si>
    <t>O2534</t>
  </si>
  <si>
    <t>Jocelyn Reyes</t>
  </si>
  <si>
    <t>O3900</t>
  </si>
  <si>
    <t>Kelsey Vasquez</t>
  </si>
  <si>
    <t>High alone without</t>
  </si>
  <si>
    <t>O1838</t>
  </si>
  <si>
    <t>C646</t>
  </si>
  <si>
    <t>Jennifer Davidson</t>
  </si>
  <si>
    <t>O2568</t>
  </si>
  <si>
    <t>C845</t>
  </si>
  <si>
    <t>Melissa Sanford</t>
  </si>
  <si>
    <t>O1561</t>
  </si>
  <si>
    <t>B1104</t>
  </si>
  <si>
    <t>Four leg</t>
  </si>
  <si>
    <t>O1930</t>
  </si>
  <si>
    <t>Jillian Horn</t>
  </si>
  <si>
    <t>O2432</t>
  </si>
  <si>
    <t>Jeffrey Whitaker</t>
  </si>
  <si>
    <t>O3607</t>
  </si>
  <si>
    <t>C904</t>
  </si>
  <si>
    <t>Bryan Larson</t>
  </si>
  <si>
    <t>B1293</t>
  </si>
  <si>
    <t>Rest</t>
  </si>
  <si>
    <t>O3611</t>
  </si>
  <si>
    <t>Jennifer Garrett</t>
  </si>
  <si>
    <t>Black tree</t>
  </si>
  <si>
    <t>O1552</t>
  </si>
  <si>
    <t>O2356</t>
  </si>
  <si>
    <t>Ask house produce</t>
  </si>
  <si>
    <t>O3621</t>
  </si>
  <si>
    <t>O3122</t>
  </si>
  <si>
    <t>C504</t>
  </si>
  <si>
    <t>Paula Mosley</t>
  </si>
  <si>
    <t>B1368</t>
  </si>
  <si>
    <t>Line board</t>
  </si>
  <si>
    <t>O2547</t>
  </si>
  <si>
    <t>Aaron Rodriguez</t>
  </si>
  <si>
    <t>O3910</t>
  </si>
  <si>
    <t>C660</t>
  </si>
  <si>
    <t>Ricky Wall</t>
  </si>
  <si>
    <t>O1589</t>
  </si>
  <si>
    <t>Late</t>
  </si>
  <si>
    <t>O2434</t>
  </si>
  <si>
    <t>Lindsay Parker</t>
  </si>
  <si>
    <t>B1254</t>
  </si>
  <si>
    <t>Forward trial</t>
  </si>
  <si>
    <t>O1533</t>
  </si>
  <si>
    <t>C519</t>
  </si>
  <si>
    <t>Mitchell Hall</t>
  </si>
  <si>
    <t>Plant ago</t>
  </si>
  <si>
    <t>O3119</t>
  </si>
  <si>
    <t>Bonnie Jackson</t>
  </si>
  <si>
    <t>B1455</t>
  </si>
  <si>
    <t>Home part</t>
  </si>
  <si>
    <t>O3639</t>
  </si>
  <si>
    <t>C818</t>
  </si>
  <si>
    <t>Nicole Martinez</t>
  </si>
  <si>
    <t>O1236</t>
  </si>
  <si>
    <t>Amy Saunders</t>
  </si>
  <si>
    <t>Authority music writer</t>
  </si>
  <si>
    <t>O3151</t>
  </si>
  <si>
    <t>Lauren White</t>
  </si>
  <si>
    <t>O3664</t>
  </si>
  <si>
    <t>Around today</t>
  </si>
  <si>
    <t>O1273</t>
  </si>
  <si>
    <t>C488</t>
  </si>
  <si>
    <t>Lauren Drake</t>
  </si>
  <si>
    <t>Far happy fight</t>
  </si>
  <si>
    <t>O3016</t>
  </si>
  <si>
    <t>O3966</t>
  </si>
  <si>
    <t>O3798</t>
  </si>
  <si>
    <t>O3853</t>
  </si>
  <si>
    <t>B1342</t>
  </si>
  <si>
    <t>Mind beyond result</t>
  </si>
  <si>
    <t>O2624</t>
  </si>
  <si>
    <t>C802</t>
  </si>
  <si>
    <t>Michael Fox</t>
  </si>
  <si>
    <t>O2549</t>
  </si>
  <si>
    <t>Joshua Mccullough</t>
  </si>
  <si>
    <t>B1162</t>
  </si>
  <si>
    <t>Media without who</t>
  </si>
  <si>
    <t>O3347</t>
  </si>
  <si>
    <t>C123</t>
  </si>
  <si>
    <t>Kurt Lynch</t>
  </si>
  <si>
    <t>B1434</t>
  </si>
  <si>
    <t>Day relationship than buy</t>
  </si>
  <si>
    <t>O2980</t>
  </si>
  <si>
    <t>O2423</t>
  </si>
  <si>
    <t>Charles Humphrey</t>
  </si>
  <si>
    <t>Threat yes often</t>
  </si>
  <si>
    <t>O3436</t>
  </si>
  <si>
    <t>B1058</t>
  </si>
  <si>
    <t>Big strong above</t>
  </si>
  <si>
    <t>O1289</t>
  </si>
  <si>
    <t>Russell Odonnell</t>
  </si>
  <si>
    <t>B1834</t>
  </si>
  <si>
    <t>Catch practice</t>
  </si>
  <si>
    <t>O3790</t>
  </si>
  <si>
    <t>Account year movement</t>
  </si>
  <si>
    <t>O1488</t>
  </si>
  <si>
    <t>Dana Patrick</t>
  </si>
  <si>
    <t>B1279</t>
  </si>
  <si>
    <t>Nice nation</t>
  </si>
  <si>
    <t>O3632</t>
  </si>
  <si>
    <t>C610</t>
  </si>
  <si>
    <t>Ricky Wong</t>
  </si>
  <si>
    <t>Where today</t>
  </si>
  <si>
    <t>O2000</t>
  </si>
  <si>
    <t>Structure security good two</t>
  </si>
  <si>
    <t>O2402</t>
  </si>
  <si>
    <t>O1843</t>
  </si>
  <si>
    <t>C367</t>
  </si>
  <si>
    <t>Brittany Giles</t>
  </si>
  <si>
    <t>O2130</t>
  </si>
  <si>
    <t>Renee Scott</t>
  </si>
  <si>
    <t>Thing able church</t>
  </si>
  <si>
    <t>O3144</t>
  </si>
  <si>
    <t>O3459</t>
  </si>
  <si>
    <t>Katherine Henry</t>
  </si>
  <si>
    <t>Record your</t>
  </si>
  <si>
    <t>O3543</t>
  </si>
  <si>
    <t>O3881</t>
  </si>
  <si>
    <t>Theresa Webb</t>
  </si>
  <si>
    <t>O3048</t>
  </si>
  <si>
    <t>B1853</t>
  </si>
  <si>
    <t>Dark hope</t>
  </si>
  <si>
    <t>O2821</t>
  </si>
  <si>
    <t>O2142</t>
  </si>
  <si>
    <t>B1561</t>
  </si>
  <si>
    <t>Long fire</t>
  </si>
  <si>
    <t>O3677</t>
  </si>
  <si>
    <t>Andre Cohen</t>
  </si>
  <si>
    <t>O3422</t>
  </si>
  <si>
    <t>O1914</t>
  </si>
  <si>
    <t>Joshua Sandoval</t>
  </si>
  <si>
    <t>O3780</t>
  </si>
  <si>
    <t>B1457</t>
  </si>
  <si>
    <t>New they ever long</t>
  </si>
  <si>
    <t>O2068</t>
  </si>
  <si>
    <t>C633</t>
  </si>
  <si>
    <t>Impact else born</t>
  </si>
  <si>
    <t>O1271</t>
  </si>
  <si>
    <t>Christopher Lee</t>
  </si>
  <si>
    <t>Cultural put buy</t>
  </si>
  <si>
    <t>O1600</t>
  </si>
  <si>
    <t>O1537</t>
  </si>
  <si>
    <t>C869</t>
  </si>
  <si>
    <t>Erica York</t>
  </si>
  <si>
    <t>B1548</t>
  </si>
  <si>
    <t>Room short</t>
  </si>
  <si>
    <t>O2099</t>
  </si>
  <si>
    <t>Reflect</t>
  </si>
  <si>
    <t>O1710</t>
  </si>
  <si>
    <t>Sean Harper</t>
  </si>
  <si>
    <t>O1999</t>
  </si>
  <si>
    <t>C476</t>
  </si>
  <si>
    <t>Dr. Alexis Smith DVM</t>
  </si>
  <si>
    <t>B1322</t>
  </si>
  <si>
    <t>Son job watch attorney</t>
  </si>
  <si>
    <t>O3225</t>
  </si>
  <si>
    <t>B1012</t>
  </si>
  <si>
    <t>Apply</t>
  </si>
  <si>
    <t>O2039</t>
  </si>
  <si>
    <t>Wife why</t>
  </si>
  <si>
    <t>O1099</t>
  </si>
  <si>
    <t>B1388</t>
  </si>
  <si>
    <t>Quickly five direction</t>
  </si>
  <si>
    <t>O3136</t>
  </si>
  <si>
    <t>C589</t>
  </si>
  <si>
    <t>Brittany Hall</t>
  </si>
  <si>
    <t>O1416</t>
  </si>
  <si>
    <t>Kimberly Pena</t>
  </si>
  <si>
    <t>O2956</t>
  </si>
  <si>
    <t>B1503</t>
  </si>
  <si>
    <t>House attention check</t>
  </si>
  <si>
    <t>O2063</t>
  </si>
  <si>
    <t>C795</t>
  </si>
  <si>
    <t>Margaret Orozco</t>
  </si>
  <si>
    <t>O2957</t>
  </si>
  <si>
    <t>Katrina Young</t>
  </si>
  <si>
    <t>O3773</t>
  </si>
  <si>
    <t>B1149</t>
  </si>
  <si>
    <t>Piece choice</t>
  </si>
  <si>
    <t>O3982</t>
  </si>
  <si>
    <t>C911</t>
  </si>
  <si>
    <t>Anthony Underwood</t>
  </si>
  <si>
    <t>B1441</t>
  </si>
  <si>
    <t>Two son</t>
  </si>
  <si>
    <t>O3039</t>
  </si>
  <si>
    <t>Stephanie Schmidt</t>
  </si>
  <si>
    <t>B1354</t>
  </si>
  <si>
    <t>Create issue</t>
  </si>
  <si>
    <t>O1801</t>
  </si>
  <si>
    <t>C951</t>
  </si>
  <si>
    <t>Cynthia Torres MD</t>
  </si>
  <si>
    <t>Or top</t>
  </si>
  <si>
    <t>O2610</t>
  </si>
  <si>
    <t>Danielle Howell</t>
  </si>
  <si>
    <t>O1622</t>
  </si>
  <si>
    <t>C402</t>
  </si>
  <si>
    <t>Travis Salinas</t>
  </si>
  <si>
    <t>B1627</t>
  </si>
  <si>
    <t>Score compare</t>
  </si>
  <si>
    <t>O3746</t>
  </si>
  <si>
    <t>B1487</t>
  </si>
  <si>
    <t>Social much generation</t>
  </si>
  <si>
    <t>O3391</t>
  </si>
  <si>
    <t>C682</t>
  </si>
  <si>
    <t>Alicia Rosario</t>
  </si>
  <si>
    <t>B1278</t>
  </si>
  <si>
    <t>Inside green</t>
  </si>
  <si>
    <t>Jeffery Davidson</t>
  </si>
  <si>
    <t>O3473</t>
  </si>
  <si>
    <t>Kelly Ramirez</t>
  </si>
  <si>
    <t>O3858</t>
  </si>
  <si>
    <t>O3014</t>
  </si>
  <si>
    <t>C842</t>
  </si>
  <si>
    <t>Dr. Nicole Davis MD</t>
  </si>
  <si>
    <t>O1164</t>
  </si>
  <si>
    <t>C550</t>
  </si>
  <si>
    <t>Christopher Oliver</t>
  </si>
  <si>
    <t>O3315</t>
  </si>
  <si>
    <t>C191</t>
  </si>
  <si>
    <t>Nicholas Larson</t>
  </si>
  <si>
    <t>B1591</t>
  </si>
  <si>
    <t>Loss test word produce</t>
  </si>
  <si>
    <t>O1442</t>
  </si>
  <si>
    <t>C335</t>
  </si>
  <si>
    <t>Jeanne Lewis</t>
  </si>
  <si>
    <t>B1296</t>
  </si>
  <si>
    <t>Trouble two</t>
  </si>
  <si>
    <t>O2945</t>
  </si>
  <si>
    <t>C266</t>
  </si>
  <si>
    <t>Christina Warner</t>
  </si>
  <si>
    <t>O3859</t>
  </si>
  <si>
    <t>Kristie Molina</t>
  </si>
  <si>
    <t>O2585</t>
  </si>
  <si>
    <t>Jordan Koch</t>
  </si>
  <si>
    <t>B1088</t>
  </si>
  <si>
    <t>Reach budget</t>
  </si>
  <si>
    <t>O2604</t>
  </si>
  <si>
    <t>O2640</t>
  </si>
  <si>
    <t>C754</t>
  </si>
  <si>
    <t>Heather Blake</t>
  </si>
  <si>
    <t>O2437</t>
  </si>
  <si>
    <t>Andrew Yoder</t>
  </si>
  <si>
    <t>Those small</t>
  </si>
  <si>
    <t>O3318</t>
  </si>
  <si>
    <t>O3270</t>
  </si>
  <si>
    <t>C783</t>
  </si>
  <si>
    <t>Cheyenne Sullivan</t>
  </si>
  <si>
    <t>Middle serve understand</t>
  </si>
  <si>
    <t>O3806</t>
  </si>
  <si>
    <t>Kristin Stewart</t>
  </si>
  <si>
    <t>O1836</t>
  </si>
  <si>
    <t>Kimberly Perez</t>
  </si>
  <si>
    <t>B1865</t>
  </si>
  <si>
    <t>Interview quickly central</t>
  </si>
  <si>
    <t>O2594</t>
  </si>
  <si>
    <t>Ricardo Richards</t>
  </si>
  <si>
    <t>O3598</t>
  </si>
  <si>
    <t>Performance performance continue</t>
  </si>
  <si>
    <t>O2388</t>
  </si>
  <si>
    <t>O3782</t>
  </si>
  <si>
    <t>C383</t>
  </si>
  <si>
    <t>Sarah Richards</t>
  </si>
  <si>
    <t>B1922</t>
  </si>
  <si>
    <t>Lay arm</t>
  </si>
  <si>
    <t>O1215</t>
  </si>
  <si>
    <t>C856</t>
  </si>
  <si>
    <t>Dale Brown</t>
  </si>
  <si>
    <t>B1316</t>
  </si>
  <si>
    <t>Image purpose notice</t>
  </si>
  <si>
    <t>O2456</t>
  </si>
  <si>
    <t>O1124</t>
  </si>
  <si>
    <t>B1989</t>
  </si>
  <si>
    <t>Activity field weight</t>
  </si>
  <si>
    <t>O2590</t>
  </si>
  <si>
    <t>C101</t>
  </si>
  <si>
    <t>Dr. Patrick Frazier PhD</t>
  </si>
  <si>
    <t>B1197</t>
  </si>
  <si>
    <t>Ago event history</t>
  </si>
  <si>
    <t>O1344</t>
  </si>
  <si>
    <t>B1317</t>
  </si>
  <si>
    <t>House chair occur</t>
  </si>
  <si>
    <t>O3538</t>
  </si>
  <si>
    <t>O1853</t>
  </si>
  <si>
    <t>B1677</t>
  </si>
  <si>
    <t>Event spend buy</t>
  </si>
  <si>
    <t>O3209</t>
  </si>
  <si>
    <t>O2642</t>
  </si>
  <si>
    <t>Now act maybe way</t>
  </si>
  <si>
    <t>O3555</t>
  </si>
  <si>
    <t>O3728</t>
  </si>
  <si>
    <t>B1438</t>
  </si>
  <si>
    <t>Me over stock practice</t>
  </si>
  <si>
    <t>O3883</t>
  </si>
  <si>
    <t>Mackenzie Lee</t>
  </si>
  <si>
    <t>Culture argue</t>
  </si>
  <si>
    <t>O3188</t>
  </si>
  <si>
    <t>C883</t>
  </si>
  <si>
    <t>Matthew Miller</t>
  </si>
  <si>
    <t>Author</t>
  </si>
  <si>
    <t>O2975</t>
  </si>
  <si>
    <t>O3300</t>
  </si>
  <si>
    <t>Send manage offer</t>
  </si>
  <si>
    <t>O3890</t>
  </si>
  <si>
    <t>B1139</t>
  </si>
  <si>
    <t>News</t>
  </si>
  <si>
    <t>O3304</t>
  </si>
  <si>
    <t>Jody Camacho</t>
  </si>
  <si>
    <t>Activity little</t>
  </si>
  <si>
    <t>O2745</t>
  </si>
  <si>
    <t>C874</t>
  </si>
  <si>
    <t>Tammy Perez</t>
  </si>
  <si>
    <t>O2972</t>
  </si>
  <si>
    <t>Lisa Patterson</t>
  </si>
  <si>
    <t>Will door case</t>
  </si>
  <si>
    <t>O1654</t>
  </si>
  <si>
    <t>Capital art</t>
  </si>
  <si>
    <t>O3959</t>
  </si>
  <si>
    <t>O3068</t>
  </si>
  <si>
    <t>Staff rest</t>
  </si>
  <si>
    <t>O3173</t>
  </si>
  <si>
    <t>Robyn Campbell</t>
  </si>
  <si>
    <t>O1205</t>
  </si>
  <si>
    <t>C775</t>
  </si>
  <si>
    <t>Janet Woods</t>
  </si>
  <si>
    <t>Despite easy there</t>
  </si>
  <si>
    <t>O3831</t>
  </si>
  <si>
    <t>Woman within</t>
  </si>
  <si>
    <t>O1784</t>
  </si>
  <si>
    <t>Brian Figueroa</t>
  </si>
  <si>
    <t>Laugh</t>
  </si>
  <si>
    <t>O3544</t>
  </si>
  <si>
    <t>Danielle Wall</t>
  </si>
  <si>
    <t>B1257</t>
  </si>
  <si>
    <t>Central professional sort</t>
  </si>
  <si>
    <t>O1760</t>
  </si>
  <si>
    <t>James Gonzales MD</t>
  </si>
  <si>
    <t>Put knowledge consumer</t>
  </si>
  <si>
    <t>O1815</t>
  </si>
  <si>
    <t>Evan Hardy</t>
  </si>
  <si>
    <t>It sit</t>
  </si>
  <si>
    <t>O2217</t>
  </si>
  <si>
    <t>Avoid pay</t>
  </si>
  <si>
    <t>O3481</t>
  </si>
  <si>
    <t>O3429</t>
  </si>
  <si>
    <t>Kimberly Garcia</t>
  </si>
  <si>
    <t>O2026</t>
  </si>
  <si>
    <t>Might free standard</t>
  </si>
  <si>
    <t>O1720</t>
  </si>
  <si>
    <t>O3089</t>
  </si>
  <si>
    <t>Daniel Fernandez</t>
  </si>
  <si>
    <t>O2168</t>
  </si>
  <si>
    <t>A music per deal</t>
  </si>
  <si>
    <t>O2493</t>
  </si>
  <si>
    <t>O2679</t>
  </si>
  <si>
    <t>Diane Ramsey</t>
  </si>
  <si>
    <t>O3215</t>
  </si>
  <si>
    <t>O2236</t>
  </si>
  <si>
    <t>C791</t>
  </si>
  <si>
    <t>Bryan Jenkins</t>
  </si>
  <si>
    <t>B1063</t>
  </si>
  <si>
    <t>Best weight yeah</t>
  </si>
  <si>
    <t>O1813</t>
  </si>
  <si>
    <t>C570</t>
  </si>
  <si>
    <t>Tammy Lynn</t>
  </si>
  <si>
    <t>O2476</t>
  </si>
  <si>
    <t>C502</t>
  </si>
  <si>
    <t>Stephen Bryant</t>
  </si>
  <si>
    <t>O1675</t>
  </si>
  <si>
    <t>C732</t>
  </si>
  <si>
    <t>Tracy Martin</t>
  </si>
  <si>
    <t>O2491</t>
  </si>
  <si>
    <t>C364</t>
  </si>
  <si>
    <t>Susan Fowler</t>
  </si>
  <si>
    <t>B1774</t>
  </si>
  <si>
    <t>Increase about catch hold</t>
  </si>
  <si>
    <t>O1676</t>
  </si>
  <si>
    <t>B1230</t>
  </si>
  <si>
    <t>Third yeah</t>
  </si>
  <si>
    <t>O3372</t>
  </si>
  <si>
    <t>O1886</t>
  </si>
  <si>
    <t>C147</t>
  </si>
  <si>
    <t>Mr. Lucas Hansen MD</t>
  </si>
  <si>
    <t>O2363</t>
  </si>
  <si>
    <t>O1776</t>
  </si>
  <si>
    <t>O2969</t>
  </si>
  <si>
    <t>Richard Perkins</t>
  </si>
  <si>
    <t>Government far</t>
  </si>
  <si>
    <t>O2687</t>
  </si>
  <si>
    <t>Quickly short measure</t>
  </si>
  <si>
    <t>O3011</t>
  </si>
  <si>
    <t>Katherine Smith</t>
  </si>
  <si>
    <t>O3026</t>
  </si>
  <si>
    <t>Mark Moore</t>
  </si>
  <si>
    <t>O3499</t>
  </si>
  <si>
    <t>C436</t>
  </si>
  <si>
    <t>Kenneth Brown</t>
  </si>
  <si>
    <t>O1449</t>
  </si>
  <si>
    <t>B1532</t>
  </si>
  <si>
    <t>Inside section figure</t>
  </si>
  <si>
    <t>O1199</t>
  </si>
  <si>
    <t>Career hot</t>
  </si>
  <si>
    <t>O3583</t>
  </si>
  <si>
    <t>O3655</t>
  </si>
  <si>
    <t>Laura Vega</t>
  </si>
  <si>
    <t>O1358</t>
  </si>
  <si>
    <t>Dustin Anderson</t>
  </si>
  <si>
    <t>Third course interesting</t>
  </si>
  <si>
    <t>O1761</t>
  </si>
  <si>
    <t>C939</t>
  </si>
  <si>
    <t>Heather Gonzales</t>
  </si>
  <si>
    <t>Congress by old nature</t>
  </si>
  <si>
    <t>O2162</t>
  </si>
  <si>
    <t>C960</t>
  </si>
  <si>
    <t>Angelica Thomas</t>
  </si>
  <si>
    <t>O2684</t>
  </si>
  <si>
    <t>Put star expect close</t>
  </si>
  <si>
    <t>O3922</t>
  </si>
  <si>
    <t>C913</t>
  </si>
  <si>
    <t>Tammy Pineda</t>
  </si>
  <si>
    <t>O2159</t>
  </si>
  <si>
    <t>C471</t>
  </si>
  <si>
    <t>Jacqueline Heath</t>
  </si>
  <si>
    <t>O1516</t>
  </si>
  <si>
    <t>C501</t>
  </si>
  <si>
    <t>Christy Scott</t>
  </si>
  <si>
    <t>O1057</t>
  </si>
  <si>
    <t>Jimmy Nichols</t>
  </si>
  <si>
    <t>O2478</t>
  </si>
  <si>
    <t>Seth Roberts</t>
  </si>
  <si>
    <t>Day worry</t>
  </si>
  <si>
    <t>O3455</t>
  </si>
  <si>
    <t>O3385</t>
  </si>
  <si>
    <t>O3400</t>
  </si>
  <si>
    <t>O2730</t>
  </si>
  <si>
    <t>B1518</t>
  </si>
  <si>
    <t>Require difficult find</t>
  </si>
  <si>
    <t>O3633</t>
  </si>
  <si>
    <t>Kathy Hensley</t>
  </si>
  <si>
    <t>Notice sense pass</t>
  </si>
  <si>
    <t>O1854</t>
  </si>
  <si>
    <t>Oil size up</t>
  </si>
  <si>
    <t>O1682</t>
  </si>
  <si>
    <t>Jessica Cooper</t>
  </si>
  <si>
    <t>O3250</t>
  </si>
  <si>
    <t>B1173</t>
  </si>
  <si>
    <t>Design while</t>
  </si>
  <si>
    <t>O1704</t>
  </si>
  <si>
    <t>C241</t>
  </si>
  <si>
    <t>Tanya Townsend</t>
  </si>
  <si>
    <t>B1390</t>
  </si>
  <si>
    <t>Commercial more</t>
  </si>
  <si>
    <t>O3258</t>
  </si>
  <si>
    <t>O3985</t>
  </si>
  <si>
    <t>C199</t>
  </si>
  <si>
    <t>James Rivas</t>
  </si>
  <si>
    <t>O1193</t>
  </si>
  <si>
    <t>Frank Reed</t>
  </si>
  <si>
    <t>Set fine soldier</t>
  </si>
  <si>
    <t>O3490</t>
  </si>
  <si>
    <t>Robert Martin</t>
  </si>
  <si>
    <t>Experience suggest</t>
  </si>
  <si>
    <t>O2126</t>
  </si>
  <si>
    <t>C852</t>
  </si>
  <si>
    <t>Larry Fuller</t>
  </si>
  <si>
    <t>B1409</t>
  </si>
  <si>
    <t>Friend reveal no</t>
  </si>
  <si>
    <t>O2813</t>
  </si>
  <si>
    <t>O3836</t>
  </si>
  <si>
    <t>Cassidy Long</t>
  </si>
  <si>
    <t>B1034</t>
  </si>
  <si>
    <t>Instead sea</t>
  </si>
  <si>
    <t>O2352</t>
  </si>
  <si>
    <t>O3642</t>
  </si>
  <si>
    <t>Lori Gray</t>
  </si>
  <si>
    <t>O3017</t>
  </si>
  <si>
    <t>C484</t>
  </si>
  <si>
    <t>Karen Schultz</t>
  </si>
  <si>
    <t>O2902</t>
  </si>
  <si>
    <t>C441</t>
  </si>
  <si>
    <t>Jessica Rogers</t>
  </si>
  <si>
    <t>Senior yeah</t>
  </si>
  <si>
    <t>O3933</t>
  </si>
  <si>
    <t>Lisa Martinez</t>
  </si>
  <si>
    <t>O1126</t>
  </si>
  <si>
    <t>C864</t>
  </si>
  <si>
    <t>Brandon Mays</t>
  </si>
  <si>
    <t>Later baby everybody</t>
  </si>
  <si>
    <t>O1195</t>
  </si>
  <si>
    <t>C944</t>
  </si>
  <si>
    <t>Dustin Hinton</t>
  </si>
  <si>
    <t>B1640</t>
  </si>
  <si>
    <t>Hundred your</t>
  </si>
  <si>
    <t>O3616</t>
  </si>
  <si>
    <t>C464</t>
  </si>
  <si>
    <t>Matthew Wilson</t>
  </si>
  <si>
    <t>O2071</t>
  </si>
  <si>
    <t>C155</t>
  </si>
  <si>
    <t>Kimberly Nunez</t>
  </si>
  <si>
    <t>O3582</t>
  </si>
  <si>
    <t>C563</t>
  </si>
  <si>
    <t>Kevin Williams</t>
  </si>
  <si>
    <t>For art modern</t>
  </si>
  <si>
    <t>O1834</t>
  </si>
  <si>
    <t>B1351</t>
  </si>
  <si>
    <t>Seat food sort</t>
  </si>
  <si>
    <t>O2788</t>
  </si>
  <si>
    <t>B1250</t>
  </si>
  <si>
    <t>Republican</t>
  </si>
  <si>
    <t>O3013</t>
  </si>
  <si>
    <t>Daniel Rogers</t>
  </si>
  <si>
    <t>O1553</t>
  </si>
  <si>
    <t>Kristen Blair</t>
  </si>
  <si>
    <t>B1623</t>
  </si>
  <si>
    <t>Capital soldier situation</t>
  </si>
  <si>
    <t>O3103</t>
  </si>
  <si>
    <t>O3918</t>
  </si>
  <si>
    <t>C799</t>
  </si>
  <si>
    <t>Kayla Stanton</t>
  </si>
  <si>
    <t>O2930</t>
  </si>
  <si>
    <t>Over pick</t>
  </si>
  <si>
    <t>O3332</t>
  </si>
  <si>
    <t>C849</t>
  </si>
  <si>
    <t>Autumn Little</t>
  </si>
  <si>
    <t>B1451</t>
  </si>
  <si>
    <t>Decision edge</t>
  </si>
  <si>
    <t>O2232</t>
  </si>
  <si>
    <t>C417</t>
  </si>
  <si>
    <t>William Hatfield</t>
  </si>
  <si>
    <t>B1253</t>
  </si>
  <si>
    <t>News better</t>
  </si>
  <si>
    <t>O3057</t>
  </si>
  <si>
    <t>Deborah Hunt</t>
  </si>
  <si>
    <t>O3071</t>
  </si>
  <si>
    <t>Regina Porter</t>
  </si>
  <si>
    <t>O3552</t>
  </si>
  <si>
    <t>B1114</t>
  </si>
  <si>
    <t>Be</t>
  </si>
  <si>
    <t>O2779</t>
  </si>
  <si>
    <t>O3325</t>
  </si>
  <si>
    <t>B1647</t>
  </si>
  <si>
    <t>Finish recent each</t>
  </si>
  <si>
    <t>O1712</t>
  </si>
  <si>
    <t>C143</t>
  </si>
  <si>
    <t>Samantha Hall</t>
  </si>
  <si>
    <t>Fish question lay</t>
  </si>
  <si>
    <t>O2438</t>
  </si>
  <si>
    <t>B1305</t>
  </si>
  <si>
    <t>Choice yard list</t>
  </si>
  <si>
    <t>O3562</t>
  </si>
  <si>
    <t>O2873</t>
  </si>
  <si>
    <t>O1091</t>
  </si>
  <si>
    <t>Rise</t>
  </si>
  <si>
    <t>O2509</t>
  </si>
  <si>
    <t>C699</t>
  </si>
  <si>
    <t>Charles Hobbs</t>
  </si>
  <si>
    <t>O3277</t>
  </si>
  <si>
    <t>C131</t>
  </si>
  <si>
    <t>Anthony Lowe</t>
  </si>
  <si>
    <t>O2184</t>
  </si>
  <si>
    <t>Karen Reed</t>
  </si>
  <si>
    <t>Task without</t>
  </si>
  <si>
    <t>O1835</t>
  </si>
  <si>
    <t>B1340</t>
  </si>
  <si>
    <t>Phone move base</t>
  </si>
  <si>
    <t>O3469</t>
  </si>
  <si>
    <t>O2876</t>
  </si>
  <si>
    <t>O3074</t>
  </si>
  <si>
    <t>C880</t>
  </si>
  <si>
    <t>Alan Zamora</t>
  </si>
  <si>
    <t>B1474</t>
  </si>
  <si>
    <t>Every bill</t>
  </si>
  <si>
    <t>O2947</t>
  </si>
  <si>
    <t>Nancy Green</t>
  </si>
  <si>
    <t>O3585</t>
  </si>
  <si>
    <t>Drop necessary course</t>
  </si>
  <si>
    <t>O2273</t>
  </si>
  <si>
    <t>C902</t>
  </si>
  <si>
    <t>Deanna Rose</t>
  </si>
  <si>
    <t>O1950</t>
  </si>
  <si>
    <t>Tyler Wade</t>
  </si>
  <si>
    <t>B1932</t>
  </si>
  <si>
    <t>Democratic mother</t>
  </si>
  <si>
    <t>O3413</t>
  </si>
  <si>
    <t>Rule become</t>
  </si>
  <si>
    <t>O2251</t>
  </si>
  <si>
    <t>B1894</t>
  </si>
  <si>
    <t>Home material the</t>
  </si>
  <si>
    <t>O2253</t>
  </si>
  <si>
    <t>C567</t>
  </si>
  <si>
    <t>Sean Butler</t>
  </si>
  <si>
    <t>O3779</t>
  </si>
  <si>
    <t>Joshua Rodriguez</t>
  </si>
  <si>
    <t>O3818</t>
  </si>
  <si>
    <t>Mary Taylor</t>
  </si>
  <si>
    <t>B1210</t>
  </si>
  <si>
    <t>Door my respond</t>
  </si>
  <si>
    <t>O3820</t>
  </si>
  <si>
    <t>C773</t>
  </si>
  <si>
    <t>Thomas Thompson</t>
  </si>
  <si>
    <t>B1691</t>
  </si>
  <si>
    <t>Carry part</t>
  </si>
  <si>
    <t>O3792</t>
  </si>
  <si>
    <t>O1936</t>
  </si>
  <si>
    <t>Larry Watson</t>
  </si>
  <si>
    <t>Recently some</t>
  </si>
  <si>
    <t>O3187</t>
  </si>
  <si>
    <t>C828</t>
  </si>
  <si>
    <t>Tracey Reynolds</t>
  </si>
  <si>
    <t>Teacher eye star them</t>
  </si>
  <si>
    <t>O3127</t>
  </si>
  <si>
    <t>O2442</t>
  </si>
  <si>
    <t>B1138</t>
  </si>
  <si>
    <t>Peace</t>
  </si>
  <si>
    <t>O2748</t>
  </si>
  <si>
    <t>O3909</t>
  </si>
  <si>
    <t>O1746</t>
  </si>
  <si>
    <t>Paul Delacruz</t>
  </si>
  <si>
    <t>O1146</t>
  </si>
  <si>
    <t>Travis Cervantes</t>
  </si>
  <si>
    <t>Full after wear</t>
  </si>
  <si>
    <t>O1109</t>
  </si>
  <si>
    <t>Andrea Burch</t>
  </si>
  <si>
    <t>O2587</t>
  </si>
  <si>
    <t>C798</t>
  </si>
  <si>
    <t>Sheri Anderson</t>
  </si>
  <si>
    <t>B1252</t>
  </si>
  <si>
    <t>School price federal</t>
  </si>
  <si>
    <t>O2067</t>
  </si>
  <si>
    <t>C867</t>
  </si>
  <si>
    <t>Joyce Foster</t>
  </si>
  <si>
    <t>Sense</t>
  </si>
  <si>
    <t>O1574</t>
  </si>
  <si>
    <t>O1332</t>
  </si>
  <si>
    <t>Through well spend</t>
  </si>
  <si>
    <t>O3737</t>
  </si>
  <si>
    <t>B1299</t>
  </si>
  <si>
    <t>Not shoulder</t>
  </si>
  <si>
    <t>O2045</t>
  </si>
  <si>
    <t>C150</t>
  </si>
  <si>
    <t>Scott Richardson</t>
  </si>
  <si>
    <t>B1751</t>
  </si>
  <si>
    <t>At two early company</t>
  </si>
  <si>
    <t>O3674</t>
  </si>
  <si>
    <t>B1444</t>
  </si>
  <si>
    <t>Market</t>
  </si>
  <si>
    <t>O3488</t>
  </si>
  <si>
    <t>C297</t>
  </si>
  <si>
    <t>Craig Little</t>
  </si>
  <si>
    <t>B1510</t>
  </si>
  <si>
    <t>Environment what executive</t>
  </si>
  <si>
    <t>O2689</t>
  </si>
  <si>
    <t>O1370</t>
  </si>
  <si>
    <t>C491</t>
  </si>
  <si>
    <t>Matthew Warner</t>
  </si>
  <si>
    <t>B1866</t>
  </si>
  <si>
    <t>Economic likely determine newspaper</t>
  </si>
  <si>
    <t>O3827</t>
  </si>
  <si>
    <t>B1339</t>
  </si>
  <si>
    <t>Skill action view</t>
  </si>
  <si>
    <t>O3525</t>
  </si>
  <si>
    <t>O1119</t>
  </si>
  <si>
    <t>O1364</t>
  </si>
  <si>
    <t>O2169</t>
  </si>
  <si>
    <t>Whether seven</t>
  </si>
  <si>
    <t>O2921</t>
  </si>
  <si>
    <t>O2602</t>
  </si>
  <si>
    <t>O1509</t>
  </si>
  <si>
    <t>B1604</t>
  </si>
  <si>
    <t>Sit trial those</t>
  </si>
  <si>
    <t>O2879</t>
  </si>
  <si>
    <t>B1055</t>
  </si>
  <si>
    <t>Later</t>
  </si>
  <si>
    <t>O1984</t>
  </si>
  <si>
    <t>C689</t>
  </si>
  <si>
    <t>Victoria Travis</t>
  </si>
  <si>
    <t>O1096</t>
  </si>
  <si>
    <t>O3271</t>
  </si>
  <si>
    <t>O1384</t>
  </si>
  <si>
    <t>Sergio Brown</t>
  </si>
  <si>
    <t>O2174</t>
  </si>
  <si>
    <t>C505</t>
  </si>
  <si>
    <t>Breanna Howell</t>
  </si>
  <si>
    <t>Concern capital</t>
  </si>
  <si>
    <t>O2403</t>
  </si>
  <si>
    <t>O1178</t>
  </si>
  <si>
    <t>O3625</t>
  </si>
  <si>
    <t>O3688</t>
  </si>
  <si>
    <t>C790</t>
  </si>
  <si>
    <t>Gregory Mahoney</t>
  </si>
  <si>
    <t>B1391</t>
  </si>
  <si>
    <t>Be entire phone actually</t>
  </si>
  <si>
    <t>O2055</t>
  </si>
  <si>
    <t>C637</t>
  </si>
  <si>
    <t>Mr. Jacob Perez PhD</t>
  </si>
  <si>
    <t>O1903</t>
  </si>
  <si>
    <t>C162</t>
  </si>
  <si>
    <t>lisa fowler dds</t>
  </si>
  <si>
    <t>O1438</t>
  </si>
  <si>
    <t>C777</t>
  </si>
  <si>
    <t>Adrian Deleon</t>
  </si>
  <si>
    <t>Newspaper put key</t>
  </si>
  <si>
    <t>O2331</t>
  </si>
  <si>
    <t>Jennifer Alvarado</t>
  </si>
  <si>
    <t>O2245</t>
  </si>
  <si>
    <t>O1034</t>
  </si>
  <si>
    <t>O1369</t>
  </si>
  <si>
    <t>Kaitlyn Richardson</t>
  </si>
  <si>
    <t>B1374</t>
  </si>
  <si>
    <t>Different although wall</t>
  </si>
  <si>
    <t>O3175</t>
  </si>
  <si>
    <t>O1844</t>
  </si>
  <si>
    <t>Derek Bush</t>
  </si>
  <si>
    <t>B1367</t>
  </si>
  <si>
    <t>Picture particularly season together</t>
  </si>
  <si>
    <t>O1866</t>
  </si>
  <si>
    <t>C649</t>
  </si>
  <si>
    <t>Thomas Richards</t>
  </si>
  <si>
    <t>O2822</t>
  </si>
  <si>
    <t>Become option marriage</t>
  </si>
  <si>
    <t>O2682</t>
  </si>
  <si>
    <t>C925</t>
  </si>
  <si>
    <t>Julie Drake</t>
  </si>
  <si>
    <t>B1040</t>
  </si>
  <si>
    <t>Section attorney last take</t>
  </si>
  <si>
    <t>O2984</t>
  </si>
  <si>
    <t>Tracie White</t>
  </si>
  <si>
    <t>O3700</t>
  </si>
  <si>
    <t>Task admit sit</t>
  </si>
  <si>
    <t>O2259</t>
  </si>
  <si>
    <t>Melissa Cruz</t>
  </si>
  <si>
    <t>O2971</t>
  </si>
  <si>
    <t>Sherri Rice</t>
  </si>
  <si>
    <t>O1139</t>
  </si>
  <si>
    <t>B1668</t>
  </si>
  <si>
    <t>Try occur</t>
  </si>
  <si>
    <t>O1229</t>
  </si>
  <si>
    <t>B1166</t>
  </si>
  <si>
    <t>Ever</t>
  </si>
  <si>
    <t>O3448</t>
  </si>
  <si>
    <t>O3557</t>
  </si>
  <si>
    <t>C218</t>
  </si>
  <si>
    <t>Jessica Butler</t>
  </si>
  <si>
    <t>O2695</t>
  </si>
  <si>
    <t>C687</t>
  </si>
  <si>
    <t>Robert Holland</t>
  </si>
  <si>
    <t>B1302</t>
  </si>
  <si>
    <t>Focus politics major</t>
  </si>
  <si>
    <t>O1255</t>
  </si>
  <si>
    <t>C173</t>
  </si>
  <si>
    <t>Alicia Thomas</t>
  </si>
  <si>
    <t>B1419</t>
  </si>
  <si>
    <t>Can</t>
  </si>
  <si>
    <t>O1100</t>
  </si>
  <si>
    <t>O2136</t>
  </si>
  <si>
    <t>C292</t>
  </si>
  <si>
    <t>Darlene Cole</t>
  </si>
  <si>
    <t>B1867</t>
  </si>
  <si>
    <t>Care interest themselves</t>
  </si>
  <si>
    <t>O1487</t>
  </si>
  <si>
    <t>C136</t>
  </si>
  <si>
    <t>Lee Blair</t>
  </si>
  <si>
    <t>O3735</t>
  </si>
  <si>
    <t>John Raymond</t>
  </si>
  <si>
    <t>O3288</t>
  </si>
  <si>
    <t>Robert Hall</t>
  </si>
  <si>
    <t>O3984</t>
  </si>
  <si>
    <t>Amanda Bailey</t>
  </si>
  <si>
    <t>B1666</t>
  </si>
  <si>
    <t>Fast foot whom</t>
  </si>
  <si>
    <t>O1137</t>
  </si>
  <si>
    <t>B1031</t>
  </si>
  <si>
    <t>Letter possible</t>
  </si>
  <si>
    <t>O3075</t>
  </si>
  <si>
    <t>Justin Olsen</t>
  </si>
  <si>
    <t>O1403</t>
  </si>
  <si>
    <t>Mitchell Shepherd</t>
  </si>
  <si>
    <t>Black commercial</t>
  </si>
  <si>
    <t>O3821</t>
  </si>
  <si>
    <t>O2771</t>
  </si>
  <si>
    <t>O3734</t>
  </si>
  <si>
    <t>O3028</t>
  </si>
  <si>
    <t>Allison Coleman</t>
  </si>
  <si>
    <t>Mother ball</t>
  </si>
  <si>
    <t>O2699</t>
  </si>
  <si>
    <t>O2077</t>
  </si>
  <si>
    <t>C372</t>
  </si>
  <si>
    <t>Nicholas Nelson</t>
  </si>
  <si>
    <t>O3854</t>
  </si>
  <si>
    <t>O2795</t>
  </si>
  <si>
    <t>Leah Harper</t>
  </si>
  <si>
    <t>O2982</t>
  </si>
  <si>
    <t>Decade section gun including</t>
  </si>
  <si>
    <t>O2500</t>
  </si>
  <si>
    <t>C178</t>
  </si>
  <si>
    <t>Brian Byrd</t>
  </si>
  <si>
    <t>O1698</t>
  </si>
  <si>
    <t>Jennifer Kelly</t>
  </si>
  <si>
    <t>Hot tree cost</t>
  </si>
  <si>
    <t>O2884</t>
  </si>
  <si>
    <t>C380</t>
  </si>
  <si>
    <t>William Clark</t>
  </si>
  <si>
    <t>Experience let</t>
  </si>
  <si>
    <t>O2277</t>
  </si>
  <si>
    <t>O1992</t>
  </si>
  <si>
    <t>Brian Walsh</t>
  </si>
  <si>
    <t>Phone</t>
  </si>
  <si>
    <t>O3651</t>
  </si>
  <si>
    <t>C413</t>
  </si>
  <si>
    <t>Lucas Cortez</t>
  </si>
  <si>
    <t>O3929</t>
  </si>
  <si>
    <t>Art allow</t>
  </si>
  <si>
    <t>O2480</t>
  </si>
  <si>
    <t>C592</t>
  </si>
  <si>
    <t>Tyler Schultz</t>
  </si>
  <si>
    <t>O3575</t>
  </si>
  <si>
    <t>B1198</t>
  </si>
  <si>
    <t>Remember share this</t>
  </si>
  <si>
    <t>O2625</t>
  </si>
  <si>
    <t>O2267</t>
  </si>
  <si>
    <t>C112</t>
  </si>
  <si>
    <t>Monica Horton</t>
  </si>
  <si>
    <t>Amount finish</t>
  </si>
  <si>
    <t>O1658</t>
  </si>
  <si>
    <t>B1432</t>
  </si>
  <si>
    <t>Girl last say</t>
  </si>
  <si>
    <t>O2618</t>
  </si>
  <si>
    <t>B1365</t>
  </si>
  <si>
    <t>Stuff all arrive</t>
  </si>
  <si>
    <t>O1610</t>
  </si>
  <si>
    <t>Joseph Hammond</t>
  </si>
  <si>
    <t>Behavior</t>
  </si>
  <si>
    <t>O1680</t>
  </si>
  <si>
    <t>C253</t>
  </si>
  <si>
    <t>Crystal Ross</t>
  </si>
  <si>
    <t>Friend style agent</t>
  </si>
  <si>
    <t>O3290</t>
  </si>
  <si>
    <t>C600</t>
  </si>
  <si>
    <t>Mark Moody</t>
  </si>
  <si>
    <t>Thank</t>
  </si>
  <si>
    <t>O3206</t>
  </si>
  <si>
    <t>O2928</t>
  </si>
  <si>
    <t>O3559</t>
  </si>
  <si>
    <t>O1713</t>
  </si>
  <si>
    <t>O3141</t>
  </si>
  <si>
    <t>Easy bar</t>
  </si>
  <si>
    <t>O2097</t>
  </si>
  <si>
    <t>Craig Miller</t>
  </si>
  <si>
    <t>In</t>
  </si>
  <si>
    <t>O2607</t>
  </si>
  <si>
    <t>C756</t>
  </si>
  <si>
    <t>Steven Brown</t>
  </si>
  <si>
    <t>O1435</t>
  </si>
  <si>
    <t>O3927</t>
  </si>
  <si>
    <t>C457</t>
  </si>
  <si>
    <t>Sara Heath</t>
  </si>
  <si>
    <t>O3160</t>
  </si>
  <si>
    <t>Water investment federal</t>
  </si>
  <si>
    <t>O1060</t>
  </si>
  <si>
    <t>B1852</t>
  </si>
  <si>
    <t>Mean</t>
  </si>
  <si>
    <t>O1728</t>
  </si>
  <si>
    <t>C953</t>
  </si>
  <si>
    <t>Rickey Martinez DDS</t>
  </si>
  <si>
    <t>Field growth</t>
  </si>
  <si>
    <t>O2160</t>
  </si>
  <si>
    <t>C865</t>
  </si>
  <si>
    <t>Ronald Goodwin</t>
  </si>
  <si>
    <t>Street president course</t>
  </si>
  <si>
    <t>O2856</t>
  </si>
  <si>
    <t>O2408</t>
  </si>
  <si>
    <t>C492</t>
  </si>
  <si>
    <t>Chad Pena</t>
  </si>
  <si>
    <t>O2361</t>
  </si>
  <si>
    <t>O1751</t>
  </si>
  <si>
    <t>C582</t>
  </si>
  <si>
    <t>Kenneth Gonzalez</t>
  </si>
  <si>
    <t>Writer raise rate</t>
  </si>
  <si>
    <t>O3683</t>
  </si>
  <si>
    <t>Stay determine number</t>
  </si>
  <si>
    <t>O3086</t>
  </si>
  <si>
    <t>C892</t>
  </si>
  <si>
    <t>Debra Booker</t>
  </si>
  <si>
    <t>O1448</t>
  </si>
  <si>
    <t>C767</t>
  </si>
  <si>
    <t>Collin Rivera</t>
  </si>
  <si>
    <t>Reveal second</t>
  </si>
  <si>
    <t>O1528</t>
  </si>
  <si>
    <t>Dan Smith</t>
  </si>
  <si>
    <t>O1935</t>
  </si>
  <si>
    <t>Stephanie Gibson</t>
  </si>
  <si>
    <t>Myself number hold</t>
  </si>
  <si>
    <t>O3871</t>
  </si>
  <si>
    <t>O2935</t>
  </si>
  <si>
    <t>C395</t>
  </si>
  <si>
    <t>Bradley Flynn</t>
  </si>
  <si>
    <t>B1598</t>
  </si>
  <si>
    <t>People instead thousand</t>
  </si>
  <si>
    <t>O3480</t>
  </si>
  <si>
    <t>O2391</t>
  </si>
  <si>
    <t>O1389</t>
  </si>
  <si>
    <t>Someone live bill</t>
  </si>
  <si>
    <t>O1335</t>
  </si>
  <si>
    <t>Treatment see point</t>
  </si>
  <si>
    <t>O3438</t>
  </si>
  <si>
    <t>Prepare world court</t>
  </si>
  <si>
    <t>O2677</t>
  </si>
  <si>
    <t>Positive near</t>
  </si>
  <si>
    <t>O3036</t>
  </si>
  <si>
    <t>C411</t>
  </si>
  <si>
    <t>Emily Rodriguez</t>
  </si>
  <si>
    <t>Music human</t>
  </si>
  <si>
    <t>O2897</t>
  </si>
  <si>
    <t>O2861</t>
  </si>
  <si>
    <t>C659</t>
  </si>
  <si>
    <t>Emily Barrett</t>
  </si>
  <si>
    <t>B1497</t>
  </si>
  <si>
    <t>House significant forget war</t>
  </si>
  <si>
    <t>O2623</t>
  </si>
  <si>
    <t>O2859</t>
  </si>
  <si>
    <t>C722</t>
  </si>
  <si>
    <t>Elizabeth Kelly</t>
  </si>
  <si>
    <t>B1727</t>
  </si>
  <si>
    <t>Physical prove</t>
  </si>
  <si>
    <t>O3146</t>
  </si>
  <si>
    <t>O2650</t>
  </si>
  <si>
    <t>Father pass debate</t>
  </si>
  <si>
    <t>O1485</t>
  </si>
  <si>
    <t>Larry Haynes</t>
  </si>
  <si>
    <t>Audience new although</t>
  </si>
  <si>
    <t>O1603</t>
  </si>
  <si>
    <t>O1807</t>
  </si>
  <si>
    <t>O1192</t>
  </si>
  <si>
    <t>B1314</t>
  </si>
  <si>
    <t>Green treat speech</t>
  </si>
  <si>
    <t>O2620</t>
  </si>
  <si>
    <t>George Rollins</t>
  </si>
  <si>
    <t>O2797</t>
  </si>
  <si>
    <t>O3338</t>
  </si>
  <si>
    <t>Olivia Harris</t>
  </si>
  <si>
    <t>O1191</t>
  </si>
  <si>
    <t>O1681</t>
  </si>
  <si>
    <t>Jeffrey Smith</t>
  </si>
  <si>
    <t>O3992</t>
  </si>
  <si>
    <t>C320</t>
  </si>
  <si>
    <t>Elizabeth Cook</t>
  </si>
  <si>
    <t>O2712</t>
  </si>
  <si>
    <t>O3976</t>
  </si>
  <si>
    <t>B1820</t>
  </si>
  <si>
    <t>City if</t>
  </si>
  <si>
    <t>O1122</t>
  </si>
  <si>
    <t>Catherine Rasmussen</t>
  </si>
  <si>
    <t>O2001</t>
  </si>
  <si>
    <t>B1616</t>
  </si>
  <si>
    <t>Court break hear</t>
  </si>
  <si>
    <t>O2526</t>
  </si>
  <si>
    <t>B1861</t>
  </si>
  <si>
    <t>Chair Mrs</t>
  </si>
  <si>
    <t>O1445</t>
  </si>
  <si>
    <t>David Craig</t>
  </si>
  <si>
    <t>Choose consider draw</t>
  </si>
  <si>
    <t>O3419</t>
  </si>
  <si>
    <t>Jason Jackson</t>
  </si>
  <si>
    <t>O3597</t>
  </si>
  <si>
    <t>B1387</t>
  </si>
  <si>
    <t>Scene two among</t>
  </si>
  <si>
    <t>O2525</t>
  </si>
  <si>
    <t>O1159</t>
  </si>
  <si>
    <t>Melissa Carrillo</t>
  </si>
  <si>
    <t>Pressure American</t>
  </si>
  <si>
    <t>O3365</t>
  </si>
  <si>
    <t>Green while early</t>
  </si>
  <si>
    <t>O3973</t>
  </si>
  <si>
    <t>Six value blood</t>
  </si>
  <si>
    <t>O1845</t>
  </si>
  <si>
    <t>C454</t>
  </si>
  <si>
    <t>Jacqueline Brady</t>
  </si>
  <si>
    <t>O2752</t>
  </si>
  <si>
    <t>O2358</t>
  </si>
  <si>
    <t>O1267</t>
  </si>
  <si>
    <t>Sean Robles</t>
  </si>
  <si>
    <t>O1608</t>
  </si>
  <si>
    <t>White it</t>
  </si>
  <si>
    <t>O1491</t>
  </si>
  <si>
    <t>Brooke Bennett</t>
  </si>
  <si>
    <t>B1154</t>
  </si>
  <si>
    <t>Next admit</t>
  </si>
  <si>
    <t>O2463</t>
  </si>
  <si>
    <t>B1740</t>
  </si>
  <si>
    <t>International play</t>
  </si>
  <si>
    <t>O1638</t>
  </si>
  <si>
    <t>Matthew Stevenson</t>
  </si>
  <si>
    <t>Hit store</t>
  </si>
  <si>
    <t>O1142</t>
  </si>
  <si>
    <t>Director</t>
  </si>
  <si>
    <t>O3090</t>
  </si>
  <si>
    <t>C535</t>
  </si>
  <si>
    <t>Ashley Morgan</t>
  </si>
  <si>
    <t>O1355</t>
  </si>
  <si>
    <t>Media suddenly</t>
  </si>
  <si>
    <t>O2203</t>
  </si>
  <si>
    <t>O3983</t>
  </si>
  <si>
    <t>Christopher Nichols</t>
  </si>
  <si>
    <t>O1655</t>
  </si>
  <si>
    <t>Samuel Perez</t>
  </si>
  <si>
    <t>O1102</t>
  </si>
  <si>
    <t>Cynthia Conrad</t>
  </si>
  <si>
    <t>O2290</t>
  </si>
  <si>
    <t>Manage piece</t>
  </si>
  <si>
    <t>O2469</t>
  </si>
  <si>
    <t>David Mccoy</t>
  </si>
  <si>
    <t>B1634</t>
  </si>
  <si>
    <t>Campaign take mention</t>
  </si>
  <si>
    <t>O2522</t>
  </si>
  <si>
    <t>Local citizen</t>
  </si>
  <si>
    <t>O1048</t>
  </si>
  <si>
    <t>C938</t>
  </si>
  <si>
    <t>John Hansen</t>
  </si>
  <si>
    <t>O1284</t>
  </si>
  <si>
    <t>Behind staff</t>
  </si>
  <si>
    <t>O2150</t>
  </si>
  <si>
    <t>Sarah Schaefer</t>
  </si>
  <si>
    <t>O2459</t>
  </si>
  <si>
    <t>C475</t>
  </si>
  <si>
    <t>Mary Gilbert</t>
  </si>
  <si>
    <t>O2983</t>
  </si>
  <si>
    <t>Peace least find</t>
  </si>
  <si>
    <t>O1456</t>
  </si>
  <si>
    <t>Amanda Dorsey</t>
  </si>
  <si>
    <t>B1426</t>
  </si>
  <si>
    <t>Others series lay</t>
  </si>
  <si>
    <t>O1774</t>
  </si>
  <si>
    <t>Richard Snyder</t>
  </si>
  <si>
    <t>Thus will watch</t>
  </si>
  <si>
    <t>O3468</t>
  </si>
  <si>
    <t>Daniel Clements</t>
  </si>
  <si>
    <t>B1284</t>
  </si>
  <si>
    <t>Wife without</t>
  </si>
  <si>
    <t>O1584</t>
  </si>
  <si>
    <t>B1183</t>
  </si>
  <si>
    <t>Sea hold</t>
  </si>
  <si>
    <t>O3899</t>
  </si>
  <si>
    <t>Taylor Chambers</t>
  </si>
  <si>
    <t>O3096</t>
  </si>
  <si>
    <t>C706</t>
  </si>
  <si>
    <t>Jason Collins</t>
  </si>
  <si>
    <t>Mention smile</t>
  </si>
  <si>
    <t>O1587</t>
  </si>
  <si>
    <t>Vincent Mcneil</t>
  </si>
  <si>
    <t>Clearly day</t>
  </si>
  <si>
    <t>O2586</t>
  </si>
  <si>
    <t>Michael Vincent</t>
  </si>
  <si>
    <t>O1312</t>
  </si>
  <si>
    <t>Victoria Banks</t>
  </si>
  <si>
    <t>B1120</t>
  </si>
  <si>
    <t>Claim particular</t>
  </si>
  <si>
    <t>O2791</t>
  </si>
  <si>
    <t>B1445</t>
  </si>
  <si>
    <t>Factor buy</t>
  </si>
  <si>
    <t>O1747</t>
  </si>
  <si>
    <t>C250</t>
  </si>
  <si>
    <t>Carla Rodriguez</t>
  </si>
  <si>
    <t>Second reduce career</t>
  </si>
  <si>
    <t>O3937</t>
  </si>
  <si>
    <t>O2435</t>
  </si>
  <si>
    <t>Rebecca Byrd</t>
  </si>
  <si>
    <t>O1803</t>
  </si>
  <si>
    <t>B1511</t>
  </si>
  <si>
    <t>Live</t>
  </si>
  <si>
    <t>O1402</t>
  </si>
  <si>
    <t>Emily Rowe</t>
  </si>
  <si>
    <t>O2608</t>
  </si>
  <si>
    <t>O3180</t>
  </si>
  <si>
    <t>C135</t>
  </si>
  <si>
    <t>Sarah Herring</t>
  </si>
  <si>
    <t>O1000</t>
  </si>
  <si>
    <t>C439</t>
  </si>
  <si>
    <t>Erin Hernandez</t>
  </si>
  <si>
    <t>B1049</t>
  </si>
  <si>
    <t>Poor film measure</t>
  </si>
  <si>
    <t>O2472</t>
  </si>
  <si>
    <t>C217</t>
  </si>
  <si>
    <t>Christopher Cruz</t>
  </si>
  <si>
    <t>O2165</t>
  </si>
  <si>
    <t>C694</t>
  </si>
  <si>
    <t>Michele Roberts</t>
  </si>
  <si>
    <t>O1540</t>
  </si>
  <si>
    <t>Small approach doctor</t>
  </si>
  <si>
    <t>O2974</t>
  </si>
  <si>
    <t>C509</t>
  </si>
  <si>
    <t>Thomas Smith</t>
  </si>
  <si>
    <t>Nothing</t>
  </si>
  <si>
    <t>O2129</t>
  </si>
  <si>
    <t>Friend pass</t>
  </si>
  <si>
    <t>O3486</t>
  </si>
  <si>
    <t>Future look</t>
  </si>
  <si>
    <t>O3506</t>
  </si>
  <si>
    <t>C678</t>
  </si>
  <si>
    <t>Daniel Burgess</t>
  </si>
  <si>
    <t>O2173</t>
  </si>
  <si>
    <t>Paula Atkinson</t>
  </si>
  <si>
    <t>O2540</t>
  </si>
  <si>
    <t>O3297</t>
  </si>
  <si>
    <t>C737</t>
  </si>
  <si>
    <t>Denise Bright</t>
  </si>
  <si>
    <t>O1748</t>
  </si>
  <si>
    <t>Nothing summer</t>
  </si>
  <si>
    <t>O2291</t>
  </si>
  <si>
    <t>Within major other</t>
  </si>
  <si>
    <t>O1885</t>
  </si>
  <si>
    <t>Melissa Carter</t>
  </si>
  <si>
    <t>O1130</t>
  </si>
  <si>
    <t>Beyond may official</t>
  </si>
  <si>
    <t>O3999</t>
  </si>
  <si>
    <t>Woman mother</t>
  </si>
  <si>
    <t>O3695</t>
  </si>
  <si>
    <t>Jacqueline Mitchell</t>
  </si>
  <si>
    <t>O3406</t>
  </si>
  <si>
    <t>O3741</t>
  </si>
  <si>
    <t>O2814</t>
  </si>
  <si>
    <t>O3788</t>
  </si>
  <si>
    <t>John Hall</t>
  </si>
  <si>
    <t>O1890</t>
  </si>
  <si>
    <t>Mario King</t>
  </si>
  <si>
    <t>B1772</t>
  </si>
  <si>
    <t>Watch prevent</t>
  </si>
  <si>
    <t>O1649</t>
  </si>
  <si>
    <t>Jessica Maldonado</t>
  </si>
  <si>
    <t>Interview professor per</t>
  </si>
  <si>
    <t>O2393</t>
  </si>
  <si>
    <t>Nicholas Johnson</t>
  </si>
  <si>
    <t>O3137</t>
  </si>
  <si>
    <t>Hunter Montoya</t>
  </si>
  <si>
    <t>Option</t>
  </si>
  <si>
    <t>O3719</t>
  </si>
  <si>
    <t>O3205</t>
  </si>
  <si>
    <t>Patrick Castro</t>
  </si>
  <si>
    <t>O2319</t>
  </si>
  <si>
    <t>B1927</t>
  </si>
  <si>
    <t>Wish fly admit</t>
  </si>
  <si>
    <t>O3460</t>
  </si>
  <si>
    <t>Friend clearly</t>
  </si>
  <si>
    <t>O1188</t>
  </si>
  <si>
    <t>C193</t>
  </si>
  <si>
    <t>Cathy Lopez</t>
  </si>
  <si>
    <t>O2433</t>
  </si>
  <si>
    <t>B1262</t>
  </si>
  <si>
    <t>Expect itself involve study</t>
  </si>
  <si>
    <t>O2107</t>
  </si>
  <si>
    <t>C946</t>
  </si>
  <si>
    <t>Shannon Perez</t>
  </si>
  <si>
    <t>Item morning</t>
  </si>
  <si>
    <t>O3390</t>
  </si>
  <si>
    <t>B1376</t>
  </si>
  <si>
    <t>Girl happy quickly</t>
  </si>
  <si>
    <t>O3535</t>
  </si>
  <si>
    <t>O1314</t>
  </si>
  <si>
    <t>Lay region</t>
  </si>
  <si>
    <t>O3234</t>
  </si>
  <si>
    <t>O2886</t>
  </si>
  <si>
    <t>O1351</t>
  </si>
  <si>
    <t>O1859</t>
  </si>
  <si>
    <t>Brett Baker</t>
  </si>
  <si>
    <t>Under little able</t>
  </si>
  <si>
    <t>O3161</t>
  </si>
  <si>
    <t>O1861</t>
  </si>
  <si>
    <t>Steven Kennedy</t>
  </si>
  <si>
    <t>Health recognize</t>
  </si>
  <si>
    <t>O3739</t>
  </si>
  <si>
    <t>B1015</t>
  </si>
  <si>
    <t>Each agent</t>
  </si>
  <si>
    <t>O3530</t>
  </si>
  <si>
    <t>C530</t>
  </si>
  <si>
    <t>Samuel Walker</t>
  </si>
  <si>
    <t>O3761</t>
  </si>
  <si>
    <t>O2977</t>
  </si>
  <si>
    <t>B1131</t>
  </si>
  <si>
    <t>Indeed fast too</t>
  </si>
  <si>
    <t>O3040</t>
  </si>
  <si>
    <t>Deep lay</t>
  </si>
  <si>
    <t>O2634</t>
  </si>
  <si>
    <t>Ashley Brown</t>
  </si>
  <si>
    <t>B1362</t>
  </si>
  <si>
    <t>Risk quickly finally</t>
  </si>
  <si>
    <t>O3239</t>
  </si>
  <si>
    <t>O2772</t>
  </si>
  <si>
    <t>O1800</t>
  </si>
  <si>
    <t>C681</t>
  </si>
  <si>
    <t>Nancy Johnson</t>
  </si>
  <si>
    <t>B1152</t>
  </si>
  <si>
    <t>Exactly Republican</t>
  </si>
  <si>
    <t>O3504</t>
  </si>
  <si>
    <t>Television</t>
  </si>
  <si>
    <t>O3629</t>
  </si>
  <si>
    <t>O1425</t>
  </si>
  <si>
    <t>C989</t>
  </si>
  <si>
    <t>Past try American</t>
  </si>
  <si>
    <t>O2321</t>
  </si>
  <si>
    <t>O2112</t>
  </si>
  <si>
    <t>Surface past</t>
  </si>
  <si>
    <t>O3584</t>
  </si>
  <si>
    <t>O2636</t>
  </si>
  <si>
    <t>O2189</t>
  </si>
  <si>
    <t>Ashley Lewis</t>
  </si>
  <si>
    <t>B1803</t>
  </si>
  <si>
    <t>Behavior available</t>
  </si>
  <si>
    <t>O3644</t>
  </si>
  <si>
    <t>O3213</t>
  </si>
  <si>
    <t>Thought him may</t>
  </si>
  <si>
    <t>O3805</t>
  </si>
  <si>
    <t>O2773</t>
  </si>
  <si>
    <t>Include form</t>
  </si>
  <si>
    <t>O2296</t>
  </si>
  <si>
    <t>Coach by</t>
  </si>
  <si>
    <t>O3990</t>
  </si>
  <si>
    <t>C613</t>
  </si>
  <si>
    <t>Phyllis Dunn</t>
  </si>
  <si>
    <t>Free when recently</t>
  </si>
  <si>
    <t>O2368</t>
  </si>
  <si>
    <t>Kelly Brooks</t>
  </si>
  <si>
    <t>B1042</t>
  </si>
  <si>
    <t>Star when</t>
  </si>
  <si>
    <t>O2842</t>
  </si>
  <si>
    <t>C433</t>
  </si>
  <si>
    <t>Jeffrey Thornton</t>
  </si>
  <si>
    <t>B1648</t>
  </si>
  <si>
    <t>Investment figure sing</t>
  </si>
  <si>
    <t>O3606</t>
  </si>
  <si>
    <t>C181</t>
  </si>
  <si>
    <t>David Cross</t>
  </si>
  <si>
    <t>O1078</t>
  </si>
  <si>
    <t>Center</t>
  </si>
  <si>
    <t>O2078</t>
  </si>
  <si>
    <t>robert anderson</t>
  </si>
  <si>
    <t>O1503</t>
  </si>
  <si>
    <t>Indeed trade main</t>
  </si>
  <si>
    <t>O2399</t>
  </si>
  <si>
    <t>O1906</t>
  </si>
  <si>
    <t>C537</t>
  </si>
  <si>
    <t>Mark Mitchell</t>
  </si>
  <si>
    <t>O2521</t>
  </si>
  <si>
    <t>B1181</t>
  </si>
  <si>
    <t>Green level</t>
  </si>
  <si>
    <t>O2419</t>
  </si>
  <si>
    <t>O2400</t>
  </si>
  <si>
    <t>O1163</t>
  </si>
  <si>
    <t>Mind morning</t>
  </si>
  <si>
    <t>O3577</t>
  </si>
  <si>
    <t>O1777</t>
  </si>
  <si>
    <t>Back wonder follow</t>
  </si>
  <si>
    <t>O3670</t>
  </si>
  <si>
    <t>O2738</t>
  </si>
  <si>
    <t>Jacqueline Smith</t>
  </si>
  <si>
    <t>Very population</t>
  </si>
  <si>
    <t>O1542</t>
  </si>
  <si>
    <t>Johnny Morgan</t>
  </si>
  <si>
    <t>O3454</t>
  </si>
  <si>
    <t>O3867</t>
  </si>
  <si>
    <t>Andrea Sims</t>
  </si>
  <si>
    <t>Stuff yet</t>
  </si>
  <si>
    <t>O3970</t>
  </si>
  <si>
    <t>Elaine Rivera</t>
  </si>
  <si>
    <t>O2955</t>
  </si>
  <si>
    <t>Fast forward appear</t>
  </si>
  <si>
    <t>O2166</t>
  </si>
  <si>
    <t>Erica Medina</t>
  </si>
  <si>
    <t>Single country huge</t>
  </si>
  <si>
    <t>O2923</t>
  </si>
  <si>
    <t>Amanda Smith</t>
  </si>
  <si>
    <t>B1645</t>
  </si>
  <si>
    <t>Need red</t>
  </si>
  <si>
    <t>O1826</t>
  </si>
  <si>
    <t>C159</t>
  </si>
  <si>
    <t>Carol Kim</t>
  </si>
  <si>
    <t>About nature social above</t>
  </si>
  <si>
    <t>O2770</t>
  </si>
  <si>
    <t>C337</t>
  </si>
  <si>
    <t>Matthew Jackson</t>
  </si>
  <si>
    <t>O2246</t>
  </si>
  <si>
    <t>C557</t>
  </si>
  <si>
    <t>Marvin Hughes</t>
  </si>
  <si>
    <t>O1759</t>
  </si>
  <si>
    <t>Jennifer Hill</t>
  </si>
  <si>
    <t>Justin Williams</t>
  </si>
  <si>
    <t>B1062</t>
  </si>
  <si>
    <t>O3266</t>
  </si>
  <si>
    <t>O3740</t>
  </si>
  <si>
    <t>O1405</t>
  </si>
  <si>
    <t>C763</t>
  </si>
  <si>
    <t>Heather Rogers</t>
  </si>
  <si>
    <t>O2832</t>
  </si>
  <si>
    <t>O1852</t>
  </si>
  <si>
    <t>O1788</t>
  </si>
  <si>
    <t>Wind minute never</t>
  </si>
  <si>
    <t>O2313</t>
  </si>
  <si>
    <t>O2494</t>
  </si>
  <si>
    <t>B1633</t>
  </si>
  <si>
    <t>Final usually former</t>
  </si>
  <si>
    <t>O3837</t>
  </si>
  <si>
    <t>O3958</t>
  </si>
  <si>
    <t>O2146</t>
  </si>
  <si>
    <t>O3687</t>
  </si>
  <si>
    <t>O3364</t>
  </si>
  <si>
    <t>B1270</t>
  </si>
  <si>
    <t>Position clear question</t>
  </si>
  <si>
    <t>O1419</t>
  </si>
  <si>
    <t>C820</t>
  </si>
  <si>
    <t>Jennifer Taylor</t>
  </si>
  <si>
    <t>Low machine</t>
  </si>
  <si>
    <t>O1602</t>
  </si>
  <si>
    <t>C474</t>
  </si>
  <si>
    <t>Darin Brown</t>
  </si>
  <si>
    <t>O2725</t>
  </si>
  <si>
    <t>Sport catch</t>
  </si>
  <si>
    <t>O3573</t>
  </si>
  <si>
    <t>C500</t>
  </si>
  <si>
    <t>Allen Wallace</t>
  </si>
  <si>
    <t>O2257</t>
  </si>
  <si>
    <t>Stephanie Ramirez</t>
  </si>
  <si>
    <t>Project develop decide</t>
  </si>
  <si>
    <t>O1697</t>
  </si>
  <si>
    <t>B1891</t>
  </si>
  <si>
    <t>Deal conference director</t>
  </si>
  <si>
    <t>O2691</t>
  </si>
  <si>
    <t>B1133</t>
  </si>
  <si>
    <t>Easy stock</t>
  </si>
  <si>
    <t>O2503</t>
  </si>
  <si>
    <t>Kristina Wyatt</t>
  </si>
  <si>
    <t>O1276</t>
  </si>
  <si>
    <t>O1131</t>
  </si>
  <si>
    <t>Edward Patterson</t>
  </si>
  <si>
    <t>Art position staff</t>
  </si>
  <si>
    <t>O3895</t>
  </si>
  <si>
    <t>C138</t>
  </si>
  <si>
    <t>John Hess</t>
  </si>
  <si>
    <t>O2460</t>
  </si>
  <si>
    <t>O2216</t>
  </si>
  <si>
    <t>O1991</t>
  </si>
  <si>
    <t>O2539</t>
  </si>
  <si>
    <t>O2558</t>
  </si>
  <si>
    <t>Majority reduce</t>
  </si>
  <si>
    <t>O1576</t>
  </si>
  <si>
    <t>Mary Gregory</t>
  </si>
  <si>
    <t>B1029</t>
  </si>
  <si>
    <t>Material economy</t>
  </si>
  <si>
    <t>O3610</t>
  </si>
  <si>
    <t>Kayla Hill</t>
  </si>
  <si>
    <t>O1848</t>
  </si>
  <si>
    <t>O2372</t>
  </si>
  <si>
    <t>C787</t>
  </si>
  <si>
    <t>Allen Newman</t>
  </si>
  <si>
    <t>O3321</t>
  </si>
  <si>
    <t>O2519</t>
  </si>
  <si>
    <t>B1519</t>
  </si>
  <si>
    <t>Compare two hand</t>
  </si>
  <si>
    <t>O3696</t>
  </si>
  <si>
    <t>O2453</t>
  </si>
  <si>
    <t>Kim Watkins</t>
  </si>
  <si>
    <t>O2034</t>
  </si>
  <si>
    <t>Nicole Ortega</t>
  </si>
  <si>
    <t>Five PM glass</t>
  </si>
  <si>
    <t>O2794</t>
  </si>
  <si>
    <t>B1170</t>
  </si>
  <si>
    <t>Admit smile</t>
  </si>
  <si>
    <t>O1165</t>
  </si>
  <si>
    <t>O1572</t>
  </si>
  <si>
    <t>Shelby Gonzales</t>
  </si>
  <si>
    <t>O2808</t>
  </si>
  <si>
    <t>O1896</t>
  </si>
  <si>
    <t>C805</t>
  </si>
  <si>
    <t>Diana Butler</t>
  </si>
  <si>
    <t>O1365</t>
  </si>
  <si>
    <t>Kevin Wilson</t>
  </si>
  <si>
    <t>O1971</t>
  </si>
  <si>
    <t>Michael Friedman</t>
  </si>
  <si>
    <t>Gun mother paper</t>
  </si>
  <si>
    <t>Remember key</t>
  </si>
  <si>
    <t>O3408</t>
  </si>
  <si>
    <t>C829</t>
  </si>
  <si>
    <t>Rachel Herring</t>
  </si>
  <si>
    <t>O1609</t>
  </si>
  <si>
    <t>C459</t>
  </si>
  <si>
    <t>Lisa Lee</t>
  </si>
  <si>
    <t>B1259</t>
  </si>
  <si>
    <t>Traditional four talk</t>
  </si>
  <si>
    <t>O2632</t>
  </si>
  <si>
    <t>O1377</t>
  </si>
  <si>
    <t>Zachary Harris</t>
  </si>
  <si>
    <t>Though land garden</t>
  </si>
  <si>
    <t>O1063</t>
  </si>
  <si>
    <t>B1873</t>
  </si>
  <si>
    <t>Read moment</t>
  </si>
  <si>
    <t>O3309</t>
  </si>
  <si>
    <t>C307</t>
  </si>
  <si>
    <t>Chelsea King</t>
  </si>
  <si>
    <t>O2417</t>
  </si>
  <si>
    <t>O3301</t>
  </si>
  <si>
    <t>Caitlin Pham</t>
  </si>
  <si>
    <t>O3615</t>
  </si>
  <si>
    <t>C561</t>
  </si>
  <si>
    <t>Samantha Ortega</t>
  </si>
  <si>
    <t>B1010</t>
  </si>
  <si>
    <t>Eat any</t>
  </si>
  <si>
    <t>O2328</t>
  </si>
  <si>
    <t>C812</t>
  </si>
  <si>
    <t>John Lowe DDS</t>
  </si>
  <si>
    <t>O2101</t>
  </si>
  <si>
    <t>Dylan Baker</t>
  </si>
  <si>
    <t>Herself</t>
  </si>
  <si>
    <t>O2119</t>
  </si>
  <si>
    <t>Decide</t>
  </si>
  <si>
    <t>O1706</t>
  </si>
  <si>
    <t>O1876</t>
  </si>
  <si>
    <t>O2638</t>
  </si>
  <si>
    <t>C489</t>
  </si>
  <si>
    <t>David Roy</t>
  </si>
  <si>
    <t>Visit key</t>
  </si>
  <si>
    <t>O2726</t>
  </si>
  <si>
    <t>O3084</t>
  </si>
  <si>
    <t>C888</t>
  </si>
  <si>
    <t>Debra King</t>
  </si>
  <si>
    <t>O2339</t>
  </si>
  <si>
    <t>O2415</t>
  </si>
  <si>
    <t>C265</t>
  </si>
  <si>
    <t>Ethan Macias</t>
  </si>
  <si>
    <t>O2926</t>
  </si>
  <si>
    <t>Sandra Jones</t>
  </si>
  <si>
    <t>B1364</t>
  </si>
  <si>
    <t>State create</t>
  </si>
  <si>
    <t>O3847</t>
  </si>
  <si>
    <t>O1349</t>
  </si>
  <si>
    <t>John Wilson</t>
  </si>
  <si>
    <t>O2201</t>
  </si>
  <si>
    <t>C285</t>
  </si>
  <si>
    <t>Jamie Larson</t>
  </si>
  <si>
    <t>O3375</t>
  </si>
  <si>
    <t>C341</t>
  </si>
  <si>
    <t>Melissa Galvan</t>
  </si>
  <si>
    <t>O1279</t>
  </si>
  <si>
    <t>O1476</t>
  </si>
  <si>
    <t>O2580</t>
  </si>
  <si>
    <t>Moment customer</t>
  </si>
  <si>
    <t>O1717</t>
  </si>
  <si>
    <t>C556</t>
  </si>
  <si>
    <t>Steven Olsen</t>
  </si>
  <si>
    <t>B1709</t>
  </si>
  <si>
    <t>Prevent likely technology same</t>
  </si>
  <si>
    <t>O1551</t>
  </si>
  <si>
    <t>O1001</t>
  </si>
  <si>
    <t>Gregory Mathis</t>
  </si>
  <si>
    <t>O3757</t>
  </si>
  <si>
    <t>Region society</t>
  </si>
  <si>
    <t>O2366</t>
  </si>
  <si>
    <t>C244</t>
  </si>
  <si>
    <t>William Obrien</t>
  </si>
  <si>
    <t>Recently take</t>
  </si>
  <si>
    <t>O1013</t>
  </si>
  <si>
    <t>Child pick artist clear</t>
  </si>
  <si>
    <t>O1605</t>
  </si>
  <si>
    <t>Larry Lloyd</t>
  </si>
  <si>
    <t>O3942</t>
  </si>
  <si>
    <t>B1477</t>
  </si>
  <si>
    <t>Own today</t>
  </si>
  <si>
    <t>O2278</t>
  </si>
  <si>
    <t>Gabrielle Hernandez</t>
  </si>
  <si>
    <t>B1947</t>
  </si>
  <si>
    <t>Hour indeed</t>
  </si>
  <si>
    <t>O1855</t>
  </si>
  <si>
    <t>Daniel Wood</t>
  </si>
  <si>
    <t>Claim clear</t>
  </si>
  <si>
    <t>O1148</t>
  </si>
  <si>
    <t>Joshua Alvarado</t>
  </si>
  <si>
    <t>B1626</t>
  </si>
  <si>
    <t>Mrs collection</t>
  </si>
  <si>
    <t>O3000</t>
  </si>
  <si>
    <t>O3384</t>
  </si>
  <si>
    <t>B1159</t>
  </si>
  <si>
    <t>Nation somebody far</t>
  </si>
  <si>
    <t>O2234</t>
  </si>
  <si>
    <t>O1590</t>
  </si>
  <si>
    <t>O2013</t>
  </si>
  <si>
    <t>Mary Wu</t>
  </si>
  <si>
    <t>O2464</t>
  </si>
  <si>
    <t>O1378</t>
  </si>
  <si>
    <t>Gary Little</t>
  </si>
  <si>
    <t>O3841</t>
  </si>
  <si>
    <t>O1869</t>
  </si>
  <si>
    <t>O2357</t>
  </si>
  <si>
    <t>O3284</t>
  </si>
  <si>
    <t>O2655</t>
  </si>
  <si>
    <t>Ability rise</t>
  </si>
  <si>
    <t>O1429</t>
  </si>
  <si>
    <t>C840</t>
  </si>
  <si>
    <t>Justin Gilmore</t>
  </si>
  <si>
    <t>B1529</t>
  </si>
  <si>
    <t>Care soon</t>
  </si>
  <si>
    <t>O1336</t>
  </si>
  <si>
    <t>B1980</t>
  </si>
  <si>
    <t>Under treatment</t>
  </si>
  <si>
    <t>O2153</t>
  </si>
  <si>
    <t>B1309</t>
  </si>
  <si>
    <t>Force may</t>
  </si>
  <si>
    <t>O3080</t>
  </si>
  <si>
    <t>O3744</t>
  </si>
  <si>
    <t>O1874</t>
  </si>
  <si>
    <t>C832</t>
  </si>
  <si>
    <t>Jacob Adams</t>
  </si>
  <si>
    <t>Line perhaps enjoy</t>
  </si>
  <si>
    <t>O1960</t>
  </si>
  <si>
    <t>O1594</t>
  </si>
  <si>
    <t>C824</t>
  </si>
  <si>
    <t>Tina Fowler</t>
  </si>
  <si>
    <t>Allow personal</t>
  </si>
  <si>
    <t>O2700</t>
  </si>
  <si>
    <t>Beyond but</t>
  </si>
  <si>
    <t>O3503</t>
  </si>
  <si>
    <t>O2375</t>
  </si>
  <si>
    <t>O1846</t>
  </si>
  <si>
    <t>O2108</t>
  </si>
  <si>
    <t>C702</t>
  </si>
  <si>
    <t>Emily Johnson</t>
  </si>
  <si>
    <t>Look fall trip</t>
  </si>
  <si>
    <t>O1827</t>
  </si>
  <si>
    <t>B1352</t>
  </si>
  <si>
    <t>Now small whole upon</t>
  </si>
  <si>
    <t>O1794</t>
  </si>
  <si>
    <t>Act feeling</t>
  </si>
  <si>
    <t>O2021</t>
  </si>
  <si>
    <t>Melissa Morales</t>
  </si>
  <si>
    <t>Message pay race</t>
  </si>
  <si>
    <t>O1055</t>
  </si>
  <si>
    <t>O3799</t>
  </si>
  <si>
    <t>O1550</t>
  </si>
  <si>
    <t>O2371</t>
  </si>
  <si>
    <t>C848</t>
  </si>
  <si>
    <t>Monica Martin</t>
  </si>
  <si>
    <t>O2630</t>
  </si>
  <si>
    <t>Bobby Mckee</t>
  </si>
  <si>
    <t>O2532</t>
  </si>
  <si>
    <t>B1807</t>
  </si>
  <si>
    <t>Knowledge beyond lot</t>
  </si>
  <si>
    <t>O2775</t>
  </si>
  <si>
    <t>Mary Davis</t>
  </si>
  <si>
    <t>O2627</t>
  </si>
  <si>
    <t>B1227</t>
  </si>
  <si>
    <t>Half bad the</t>
  </si>
  <si>
    <t>O3581</t>
  </si>
  <si>
    <t>O1113</t>
  </si>
  <si>
    <t>Raymond Garcia</t>
  </si>
  <si>
    <t>O3567</t>
  </si>
  <si>
    <t>Car they</t>
  </si>
  <si>
    <t>O2254</t>
  </si>
  <si>
    <t>Rachel Porter</t>
  </si>
  <si>
    <t>O3539</t>
  </si>
  <si>
    <t>Randy Hall</t>
  </si>
  <si>
    <t>O2924</t>
  </si>
  <si>
    <t>O3699</t>
  </si>
  <si>
    <t>B1836</t>
  </si>
  <si>
    <t>Red themselves</t>
  </si>
  <si>
    <t>O1219</t>
  </si>
  <si>
    <t>Early garden position</t>
  </si>
  <si>
    <t>O1269</t>
  </si>
  <si>
    <t>Marilyn Parker</t>
  </si>
  <si>
    <t>O1042</t>
  </si>
  <si>
    <t>Anthony Best</t>
  </si>
  <si>
    <t>B1423</t>
  </si>
  <si>
    <t>Bring stuff adult</t>
  </si>
  <si>
    <t>O3767</t>
  </si>
  <si>
    <t>O2111</t>
  </si>
  <si>
    <t>Tanya Parks</t>
  </si>
  <si>
    <t>O2212</t>
  </si>
  <si>
    <t>O1893</t>
  </si>
  <si>
    <t>B1672</t>
  </si>
  <si>
    <t>Center color</t>
  </si>
  <si>
    <t>O2274</t>
  </si>
  <si>
    <t>O2965</t>
  </si>
  <si>
    <t>C129</t>
  </si>
  <si>
    <t>Robert Alvarez</t>
  </si>
  <si>
    <t>O3944</t>
  </si>
  <si>
    <t>O3463</t>
  </si>
  <si>
    <t>B1107</t>
  </si>
  <si>
    <t>Water require he</t>
  </si>
  <si>
    <t>O3912</t>
  </si>
  <si>
    <t>C104</t>
  </si>
  <si>
    <t>Dalton Mendoza</t>
  </si>
  <si>
    <t>O2377</t>
  </si>
  <si>
    <t>Help cause</t>
  </si>
  <si>
    <t>O3099</t>
  </si>
  <si>
    <t>O2467</t>
  </si>
  <si>
    <t>Debra Snyder</t>
  </si>
  <si>
    <t>O1295</t>
  </si>
  <si>
    <t>C216</t>
  </si>
  <si>
    <t>Casey Hines</t>
  </si>
  <si>
    <t>Down</t>
  </si>
  <si>
    <t>O1626</t>
  </si>
  <si>
    <t>John Gray</t>
  </si>
  <si>
    <t>O2996</t>
  </si>
  <si>
    <t>Likely red</t>
  </si>
  <si>
    <t>O3363</t>
  </si>
  <si>
    <t>O3698</t>
  </si>
  <si>
    <t>O1260</t>
  </si>
  <si>
    <t>C578</t>
  </si>
  <si>
    <t>Julie Anderson</t>
  </si>
  <si>
    <t>Them change</t>
  </si>
  <si>
    <t>O3351</t>
  </si>
  <si>
    <t>O2710</t>
  </si>
  <si>
    <t>Sarah Harris</t>
  </si>
  <si>
    <t>O2829</t>
  </si>
  <si>
    <t>C467</t>
  </si>
  <si>
    <t>Jamie Hanson</t>
  </si>
  <si>
    <t>O2513</t>
  </si>
  <si>
    <t>B1484</t>
  </si>
  <si>
    <t>Computer word</t>
  </si>
  <si>
    <t>O1302</t>
  </si>
  <si>
    <t>Melissa Ford</t>
  </si>
  <si>
    <t>B1546</t>
  </si>
  <si>
    <t>Lay agent account</t>
  </si>
  <si>
    <t>O1637</t>
  </si>
  <si>
    <t>O2692</t>
  </si>
  <si>
    <t>Hot meet list</t>
  </si>
  <si>
    <t>O2081</t>
  </si>
  <si>
    <t>Leave while</t>
  </si>
  <si>
    <t>O3536</t>
  </si>
  <si>
    <t>O3312</t>
  </si>
  <si>
    <t>B1883</t>
  </si>
  <si>
    <t>Part until</t>
  </si>
  <si>
    <t>O2906</t>
  </si>
  <si>
    <t>O2351</t>
  </si>
  <si>
    <t>O1399</t>
  </si>
  <si>
    <t>Start test standard</t>
  </si>
  <si>
    <t>O2553</t>
  </si>
  <si>
    <t>Gregory Allen</t>
  </si>
  <si>
    <t>O1311</t>
  </si>
  <si>
    <t>Joshua Bush</t>
  </si>
  <si>
    <t>Security human ground</t>
  </si>
  <si>
    <t>O3665</t>
  </si>
  <si>
    <t>Heather Baxter</t>
  </si>
  <si>
    <t>O1152</t>
  </si>
  <si>
    <t>O2784</t>
  </si>
  <si>
    <t>O1463</t>
  </si>
  <si>
    <t>B1748</t>
  </si>
  <si>
    <t>Trip newspaper</t>
  </si>
  <si>
    <t>O3210</t>
  </si>
  <si>
    <t>O3800</t>
  </si>
  <si>
    <t>B1463</t>
  </si>
  <si>
    <t>Half energy smile</t>
  </si>
  <si>
    <t>O1489</t>
  </si>
  <si>
    <t>Both agency shoulder</t>
  </si>
  <si>
    <t>O2869</t>
  </si>
  <si>
    <t>O3822</t>
  </si>
  <si>
    <t>O3392</t>
  </si>
  <si>
    <t>O1644</t>
  </si>
  <si>
    <t>C190</t>
  </si>
  <si>
    <t>Claire Kent</t>
  </si>
  <si>
    <t>O1447</t>
  </si>
  <si>
    <t>Participant development great much</t>
  </si>
  <si>
    <t>O1299</t>
  </si>
  <si>
    <t>B1813</t>
  </si>
  <si>
    <t>None push</t>
  </si>
  <si>
    <t>O2847</t>
  </si>
  <si>
    <t>B1112</t>
  </si>
  <si>
    <t>Choose ground staff</t>
  </si>
  <si>
    <t>O1592</t>
  </si>
  <si>
    <t>B1998</t>
  </si>
  <si>
    <t>More least low</t>
  </si>
  <si>
    <t>O3467</t>
  </si>
  <si>
    <t>O2022</t>
  </si>
  <si>
    <t>B1303</t>
  </si>
  <si>
    <t>Top Republican</t>
  </si>
  <si>
    <t>O2091</t>
  </si>
  <si>
    <t>Karina Wilkins</t>
  </si>
  <si>
    <t>O3760</t>
  </si>
  <si>
    <t>O2196</t>
  </si>
  <si>
    <t>O1123</t>
  </si>
  <si>
    <t>Brian Cook</t>
  </si>
  <si>
    <t>O1366</t>
  </si>
  <si>
    <t>Leader computer one</t>
  </si>
  <si>
    <t>O2514</t>
  </si>
  <si>
    <t>O2569</t>
  </si>
  <si>
    <t>O3523</t>
  </si>
  <si>
    <t>Adam Sparks</t>
  </si>
  <si>
    <t>O3487</t>
  </si>
  <si>
    <t>Cost edge</t>
  </si>
  <si>
    <t>O3678</t>
  </si>
  <si>
    <t>O3281</t>
  </si>
  <si>
    <t>C585</t>
  </si>
  <si>
    <t>Stephen Willis</t>
  </si>
  <si>
    <t>Country kid environment</t>
  </si>
  <si>
    <t>O1693</t>
  </si>
  <si>
    <t>Kenneth Johnson</t>
  </si>
  <si>
    <t>Assume</t>
  </si>
  <si>
    <t>O1718</t>
  </si>
  <si>
    <t>C827</t>
  </si>
  <si>
    <t>Lee Stephens</t>
  </si>
  <si>
    <t>B1909</t>
  </si>
  <si>
    <t>Eat certainly way</t>
  </si>
  <si>
    <t>O2190</t>
  </si>
  <si>
    <t>Nicole Cruz</t>
  </si>
  <si>
    <t>B1946</t>
  </si>
  <si>
    <t>Poor western market</t>
  </si>
  <si>
    <t>O1734</t>
  </si>
  <si>
    <t>O1472</t>
  </si>
  <si>
    <t>Erica Poole</t>
  </si>
  <si>
    <t>Fire stock</t>
  </si>
  <si>
    <t>O3893</t>
  </si>
  <si>
    <t>Reason</t>
  </si>
  <si>
    <t>O2889</t>
  </si>
  <si>
    <t>C188</t>
  </si>
  <si>
    <t>John Jones</t>
  </si>
  <si>
    <t>O3276</t>
  </si>
  <si>
    <t>Luis Pearson</t>
  </si>
  <si>
    <t>O1750</t>
  </si>
  <si>
    <t>C770</t>
  </si>
  <si>
    <t>Donna Higgins</t>
  </si>
  <si>
    <t>O2090</t>
  </si>
  <si>
    <t>C721</t>
  </si>
  <si>
    <t>Ashley Ellis</t>
  </si>
  <si>
    <t>B1289</t>
  </si>
  <si>
    <t>Tonight</t>
  </si>
  <si>
    <t>O3306</t>
  </si>
  <si>
    <t>O2252</t>
  </si>
  <si>
    <t>O2032</t>
  </si>
  <si>
    <t>O1428</t>
  </si>
  <si>
    <t>James Henry</t>
  </si>
  <si>
    <t>B1393</t>
  </si>
  <si>
    <t>Nor speak</t>
  </si>
  <si>
    <t>O2576</t>
  </si>
  <si>
    <t>O3998</t>
  </si>
  <si>
    <t>O1116</t>
  </si>
  <si>
    <t>B1706</t>
  </si>
  <si>
    <t>Receive hotel fly</t>
  </si>
  <si>
    <t>O1250</t>
  </si>
  <si>
    <t>Michelle Dougherty</t>
  </si>
  <si>
    <t>O3023</t>
  </si>
  <si>
    <t>O2803</t>
  </si>
  <si>
    <t>Society relate choose</t>
  </si>
  <si>
    <t>O2701</t>
  </si>
  <si>
    <t>B1418</t>
  </si>
  <si>
    <t>Themselves lay</t>
  </si>
  <si>
    <t>O3002</t>
  </si>
  <si>
    <t>Three blue property</t>
  </si>
  <si>
    <t>O3713</t>
  </si>
  <si>
    <t>O1224</t>
  </si>
  <si>
    <t>Jennifer Patton</t>
  </si>
  <si>
    <t>Simply camera</t>
  </si>
  <si>
    <t>O2666</t>
  </si>
  <si>
    <t>B1653</t>
  </si>
  <si>
    <t>Audience million strategy</t>
  </si>
  <si>
    <t>O3260</t>
  </si>
  <si>
    <t>What ability wonder</t>
  </si>
  <si>
    <t>O2907</t>
  </si>
  <si>
    <t>O3124</t>
  </si>
  <si>
    <t>O3680</t>
  </si>
  <si>
    <t>C323</t>
  </si>
  <si>
    <t>Stephanie Stone MD</t>
  </si>
  <si>
    <t>O3502</t>
  </si>
  <si>
    <t>B1618</t>
  </si>
  <si>
    <t>Benefit tax</t>
  </si>
  <si>
    <t>O1036</t>
  </si>
  <si>
    <t>O1868</t>
  </si>
  <si>
    <t>Jonathan Obrien</t>
  </si>
  <si>
    <t>O2314</t>
  </si>
  <si>
    <t>O3110</t>
  </si>
  <si>
    <t>Employee wonder scene</t>
  </si>
  <si>
    <t>O1535</t>
  </si>
  <si>
    <t>C338</t>
  </si>
  <si>
    <t>Sara Ramirez</t>
  </si>
  <si>
    <t>B1871</t>
  </si>
  <si>
    <t>Cold push country</t>
  </si>
  <si>
    <t>O3558</t>
  </si>
  <si>
    <t>C302</t>
  </si>
  <si>
    <t>Alyssa Chavez</t>
  </si>
  <si>
    <t>O2113</t>
  </si>
  <si>
    <t>C119</t>
  </si>
  <si>
    <t>Megan Riley</t>
  </si>
  <si>
    <t>O2789</t>
  </si>
  <si>
    <t>O2029</t>
  </si>
  <si>
    <t>C409</t>
  </si>
  <si>
    <t>Joseph Christian</t>
  </si>
  <si>
    <t>Standard something</t>
  </si>
  <si>
    <t>O1024</t>
  </si>
  <si>
    <t>Philip Watson III</t>
  </si>
  <si>
    <t>O1265</t>
  </si>
  <si>
    <t>C872</t>
  </si>
  <si>
    <t>Jeffrey Harris DDS</t>
  </si>
  <si>
    <t>O3368</t>
  </si>
  <si>
    <t>Kimberly Liu</t>
  </si>
  <si>
    <t>O3518</t>
  </si>
  <si>
    <t>O3553</t>
  </si>
  <si>
    <t>C271</t>
  </si>
  <si>
    <t>Chelsea Newman</t>
  </si>
  <si>
    <t>O1595</t>
  </si>
  <si>
    <t>Matthew Rogers</t>
  </si>
  <si>
    <t>Sometimes seek product</t>
  </si>
  <si>
    <t>O1452</t>
  </si>
  <si>
    <t>Kathryn Morrison</t>
  </si>
  <si>
    <t>O2496</t>
  </si>
  <si>
    <t>Result lead</t>
  </si>
  <si>
    <t>O1053</t>
  </si>
  <si>
    <t>O2420</t>
  </si>
  <si>
    <t>C667</t>
  </si>
  <si>
    <t>John Lopez</t>
  </si>
  <si>
    <t>O3178</t>
  </si>
  <si>
    <t>O1313</t>
  </si>
  <si>
    <t>C511</t>
  </si>
  <si>
    <t>Dawn Wright</t>
  </si>
  <si>
    <t>O1006</t>
  </si>
  <si>
    <t>C658</t>
  </si>
  <si>
    <t>O1062</t>
  </si>
  <si>
    <t>C797</t>
  </si>
  <si>
    <t>Michael Taylor</t>
  </si>
  <si>
    <t>O3668</t>
  </si>
  <si>
    <t>O1642</t>
  </si>
  <si>
    <t>C451</t>
  </si>
  <si>
    <t>William Martin</t>
  </si>
  <si>
    <t>Almost suggest behind</t>
  </si>
  <si>
    <t>O3636</t>
  </si>
  <si>
    <t>Less national</t>
  </si>
  <si>
    <t>O2289</t>
  </si>
  <si>
    <t>O2287</t>
  </si>
  <si>
    <t>Denise Young</t>
  </si>
  <si>
    <t>O1944</t>
  </si>
  <si>
    <t>Animal firm stand</t>
  </si>
  <si>
    <t>O3520</t>
  </si>
  <si>
    <t>C744</t>
  </si>
  <si>
    <t>Patrick Johnson</t>
  </si>
  <si>
    <t>O2270</t>
  </si>
  <si>
    <t>O1240</t>
  </si>
  <si>
    <t>O1772</t>
  </si>
  <si>
    <t>Season if story run</t>
  </si>
  <si>
    <t>O2817</t>
  </si>
  <si>
    <t>O2370</t>
  </si>
  <si>
    <t>B1345</t>
  </si>
  <si>
    <t>My establish indeed let</t>
  </si>
  <si>
    <t>O3232</t>
  </si>
  <si>
    <t>O2316</t>
  </si>
  <si>
    <t>Card</t>
  </si>
  <si>
    <t>O3065</t>
  </si>
  <si>
    <t>Painting vote</t>
  </si>
  <si>
    <t>O3474</t>
  </si>
  <si>
    <t>O3475</t>
  </si>
  <si>
    <t>O2224</t>
  </si>
  <si>
    <t>Beth Osborne</t>
  </si>
  <si>
    <t>B1722</t>
  </si>
  <si>
    <t>Exactly while rich</t>
  </si>
  <si>
    <t>O2487</t>
  </si>
  <si>
    <t>O3706</t>
  </si>
  <si>
    <t>C156</t>
  </si>
  <si>
    <t>Michael Ortega</t>
  </si>
  <si>
    <t>Similar gun</t>
  </si>
  <si>
    <t>O2479</t>
  </si>
  <si>
    <t>O2657</t>
  </si>
  <si>
    <t>O2964</t>
  </si>
  <si>
    <t>O1172</t>
  </si>
  <si>
    <t>O2387</t>
  </si>
  <si>
    <t>See exactly</t>
  </si>
  <si>
    <t>O2076</t>
  </si>
  <si>
    <t>C932</t>
  </si>
  <si>
    <t>Eric Johnson</t>
  </si>
  <si>
    <t>Though begin trouble</t>
  </si>
  <si>
    <t>O3886</t>
  </si>
  <si>
    <t>O3496</t>
  </si>
  <si>
    <t>O3669</t>
  </si>
  <si>
    <t>O2086</t>
  </si>
  <si>
    <t>Janet Mccullough</t>
  </si>
  <si>
    <t>B1283</t>
  </si>
  <si>
    <t>During final into</t>
  </si>
  <si>
    <t>O2871</t>
  </si>
  <si>
    <t>O3781</t>
  </si>
  <si>
    <t>O2073</t>
  </si>
  <si>
    <t>B1825</t>
  </si>
  <si>
    <t>System news enough</t>
  </si>
  <si>
    <t>O2617</t>
  </si>
  <si>
    <t>Justin Smith</t>
  </si>
  <si>
    <t>O1744</t>
  </si>
  <si>
    <t>O2820</t>
  </si>
  <si>
    <t>B1141</t>
  </si>
  <si>
    <t>Simple care</t>
  </si>
  <si>
    <t>O1507</t>
  </si>
  <si>
    <t>O1531</t>
  </si>
  <si>
    <t>Angela Scott</t>
  </si>
  <si>
    <t>O2951</t>
  </si>
  <si>
    <t>O2910</t>
  </si>
  <si>
    <t>B1809</t>
  </si>
  <si>
    <t>Action mother game</t>
  </si>
  <si>
    <t>O1897</t>
  </si>
  <si>
    <t>Dr. Philip Martin MD</t>
  </si>
  <si>
    <t>O3703</t>
  </si>
  <si>
    <t>O1941</t>
  </si>
  <si>
    <t>O1043</t>
  </si>
  <si>
    <t>O2528</t>
  </si>
  <si>
    <t>O1212</t>
  </si>
  <si>
    <t>Susan Curtis</t>
  </si>
  <si>
    <t>Us part data</t>
  </si>
  <si>
    <t>O3227</t>
  </si>
  <si>
    <t>B1577</t>
  </si>
  <si>
    <t>White six hard</t>
  </si>
  <si>
    <t>O3817</t>
  </si>
  <si>
    <t>Mary Vazquez</t>
  </si>
  <si>
    <t>O2429</t>
  </si>
  <si>
    <t>O1297</t>
  </si>
  <si>
    <t>C666</t>
  </si>
  <si>
    <t>Lisa Vega</t>
  </si>
  <si>
    <t>O2816</t>
  </si>
  <si>
    <t>O2651</t>
  </si>
  <si>
    <t>O1996</t>
  </si>
  <si>
    <t>Perform degree</t>
  </si>
  <si>
    <t>O3846</t>
  </si>
  <si>
    <t>O2087</t>
  </si>
  <si>
    <t>Impact family</t>
  </si>
  <si>
    <t>O3345</t>
  </si>
  <si>
    <t>O1847</t>
  </si>
  <si>
    <t>Christina White</t>
  </si>
  <si>
    <t>O2421</t>
  </si>
  <si>
    <t>O1084</t>
  </si>
  <si>
    <t>Julie Sullivan</t>
  </si>
  <si>
    <t>Already natural fine share</t>
  </si>
  <si>
    <t>O1501</t>
  </si>
  <si>
    <t>B1447</t>
  </si>
  <si>
    <t>Nearly western into</t>
  </si>
  <si>
    <t>O1922</t>
  </si>
  <si>
    <t>O2960</t>
  </si>
  <si>
    <t>O2436</t>
  </si>
  <si>
    <t>O1454</t>
  </si>
  <si>
    <t>C373</t>
  </si>
  <si>
    <t>Mary Smith</t>
  </si>
  <si>
    <t>Treatment them</t>
  </si>
  <si>
    <t>O1492</t>
  </si>
  <si>
    <t>O3712</t>
  </si>
  <si>
    <t>O2943</t>
  </si>
  <si>
    <t>O1171</t>
  </si>
  <si>
    <t>O3224</t>
  </si>
  <si>
    <t>B1493</t>
  </si>
  <si>
    <t>Sure money white</t>
  </si>
  <si>
    <t>O1959</t>
  </si>
  <si>
    <t>Democratic</t>
  </si>
  <si>
    <t>O1630</t>
  </si>
  <si>
    <t>C223</t>
  </si>
  <si>
    <t>Christopher Thomas</t>
  </si>
  <si>
    <t>People scientist</t>
  </si>
  <si>
    <t>O3201</t>
  </si>
  <si>
    <t>Member movement market</t>
  </si>
  <si>
    <t>O3121</t>
  </si>
  <si>
    <t>O2347</t>
  </si>
  <si>
    <t>B1260</t>
  </si>
  <si>
    <t>Even structure</t>
  </si>
  <si>
    <t>O3366</t>
  </si>
  <si>
    <t>Large history same</t>
  </si>
  <si>
    <t>O2247</t>
  </si>
  <si>
    <t>O1898</t>
  </si>
  <si>
    <t>Sure particularly</t>
  </si>
  <si>
    <t>O2163</t>
  </si>
  <si>
    <t>Eduardo Kennedy</t>
  </si>
  <si>
    <t>Establish</t>
  </si>
  <si>
    <t>O3417</t>
  </si>
  <si>
    <t>O1249</t>
  </si>
  <si>
    <t>Steven Lewis</t>
  </si>
  <si>
    <t>O3251</t>
  </si>
  <si>
    <t>C495</t>
  </si>
  <si>
    <t>Seth Stewart</t>
  </si>
  <si>
    <t>Benefit modern</t>
  </si>
  <si>
    <t>O3291</t>
  </si>
  <si>
    <t>C928</t>
  </si>
  <si>
    <t>Joyce Powell</t>
  </si>
  <si>
    <t>O2470</t>
  </si>
  <si>
    <t>O2141</t>
  </si>
  <si>
    <t>O1754</t>
  </si>
  <si>
    <t>B1900</t>
  </si>
  <si>
    <t>Country country</t>
  </si>
  <si>
    <t>O1285</t>
  </si>
  <si>
    <t>Jamie Peters</t>
  </si>
  <si>
    <t>Just speech whom</t>
  </si>
  <si>
    <t>O1337</t>
  </si>
  <si>
    <t>Vicki Ball</t>
  </si>
  <si>
    <t>B1233</t>
  </si>
  <si>
    <t>Work opportunity</t>
  </si>
  <si>
    <t>O2750</t>
  </si>
  <si>
    <t>O3755</t>
  </si>
  <si>
    <t>O1316</t>
  </si>
  <si>
    <t>Threat present really</t>
  </si>
  <si>
    <t>O2727</t>
  </si>
  <si>
    <t>B1201</t>
  </si>
  <si>
    <t>Time team want wish</t>
  </si>
  <si>
    <t>O2946</t>
  </si>
  <si>
    <t>O3804</t>
  </si>
  <si>
    <t>C394</t>
  </si>
  <si>
    <t>Lauren Holland</t>
  </si>
  <si>
    <t>O3532</t>
  </si>
  <si>
    <t>Tony Carson</t>
  </si>
  <si>
    <t>O3659</t>
  </si>
  <si>
    <t>C142</t>
  </si>
  <si>
    <t>Erin Garcia</t>
  </si>
  <si>
    <t>O3450</t>
  </si>
  <si>
    <t>O2085</t>
  </si>
  <si>
    <t>Sense economic against himself</t>
  </si>
  <si>
    <t>O3785</t>
  </si>
  <si>
    <t>O2853</t>
  </si>
  <si>
    <t>O3589</t>
  </si>
  <si>
    <t>O1317</t>
  </si>
  <si>
    <t>B1776</t>
  </si>
  <si>
    <t>Talk finish</t>
  </si>
  <si>
    <t>O3710</t>
  </si>
  <si>
    <t>C941</t>
  </si>
  <si>
    <t>Edward Lewis</t>
  </si>
  <si>
    <t>O2992</t>
  </si>
  <si>
    <t>Deep for rule</t>
  </si>
  <si>
    <t>O3880</t>
  </si>
  <si>
    <t>O2671</t>
  </si>
  <si>
    <t>O1743</t>
  </si>
  <si>
    <t>C929</t>
  </si>
  <si>
    <t>Daniel Young</t>
  </si>
  <si>
    <t>O2275</t>
  </si>
  <si>
    <t>O3054</t>
  </si>
  <si>
    <t>C202</t>
  </si>
  <si>
    <t>Kelsey Hammond</t>
  </si>
  <si>
    <t>O1705</t>
  </si>
  <si>
    <t>Joshua Aguilar</t>
  </si>
  <si>
    <t>Crime hospital others</t>
  </si>
  <si>
    <t>O2383</t>
  </si>
  <si>
    <t>O1756</t>
  </si>
  <si>
    <t>O2147</t>
  </si>
  <si>
    <t>Kyle Duran</t>
  </si>
  <si>
    <t>O2839</t>
  </si>
  <si>
    <t>B1194</t>
  </si>
  <si>
    <t>Positive about</t>
  </si>
  <si>
    <t>O1412</t>
  </si>
  <si>
    <t>O3189</t>
  </si>
  <si>
    <t>B1537</t>
  </si>
  <si>
    <t>Production significant wrong</t>
  </si>
  <si>
    <t>O1466</t>
  </si>
  <si>
    <t>Kyle Moore</t>
  </si>
  <si>
    <t>Production eight citizen</t>
  </si>
  <si>
    <t>O3646</t>
  </si>
  <si>
    <t>O1090</t>
  </si>
  <si>
    <t>Kenneth Savage</t>
  </si>
  <si>
    <t>Year</t>
  </si>
  <si>
    <t>O2152</t>
  </si>
  <si>
    <t>Jonathan Ferguson</t>
  </si>
  <si>
    <t>Hear its</t>
  </si>
  <si>
    <t>O2342</t>
  </si>
  <si>
    <t>O3685</t>
  </si>
  <si>
    <t>O2880</t>
  </si>
  <si>
    <t>O1731</t>
  </si>
  <si>
    <t>Justin Juarez</t>
  </si>
  <si>
    <t>O3789</t>
  </si>
  <si>
    <t>Jack Johnson</t>
  </si>
  <si>
    <t>B1061</t>
  </si>
  <si>
    <t>Goal eat discussion</t>
  </si>
  <si>
    <t>O2637</t>
  </si>
  <si>
    <t>O1340</t>
  </si>
  <si>
    <t>O3492</t>
  </si>
  <si>
    <t>Language</t>
  </si>
  <si>
    <t>O1150</t>
  </si>
  <si>
    <t>O2473</t>
  </si>
  <si>
    <t>C931</t>
  </si>
  <si>
    <t>Ronald Harris</t>
  </si>
  <si>
    <t>O1080</t>
  </si>
  <si>
    <t>C731</t>
  </si>
  <si>
    <t>Jason Robinson</t>
  </si>
  <si>
    <t>O2286</t>
  </si>
  <si>
    <t>O3356</t>
  </si>
  <si>
    <t>C355</t>
  </si>
  <si>
    <t>Blake Bates</t>
  </si>
  <si>
    <t>Perhaps seek</t>
  </si>
  <si>
    <t>O1926</t>
  </si>
  <si>
    <t>C486</t>
  </si>
  <si>
    <t>Virginia White</t>
  </si>
  <si>
    <t>O1222</t>
  </si>
  <si>
    <t>Belinda Hardy</t>
  </si>
  <si>
    <t>O1325</t>
  </si>
  <si>
    <t>O1382</t>
  </si>
  <si>
    <t>B1860</t>
  </si>
  <si>
    <t>Window hundred</t>
  </si>
  <si>
    <t>O1884</t>
  </si>
  <si>
    <t>Calvin Diaz</t>
  </si>
  <si>
    <t>O2341</t>
  </si>
  <si>
    <t>O1014</t>
  </si>
  <si>
    <t>O1253</t>
  </si>
  <si>
    <t>O2546</t>
  </si>
  <si>
    <t>O2009</t>
  </si>
  <si>
    <t>Miguel Watson</t>
  </si>
  <si>
    <t>May able bar</t>
  </si>
  <si>
    <t>O2177</t>
  </si>
  <si>
    <t>Timothy Sanchez</t>
  </si>
  <si>
    <t>Stay view truth</t>
  </si>
  <si>
    <t>O2793</t>
  </si>
  <si>
    <t>O1204</t>
  </si>
  <si>
    <t>O1342</t>
  </si>
  <si>
    <t>O1280</t>
  </si>
  <si>
    <t>O3950</t>
  </si>
  <si>
    <t>O1074</t>
  </si>
  <si>
    <t>O2656</t>
  </si>
  <si>
    <t>O2836</t>
  </si>
  <si>
    <t>O2092</t>
  </si>
  <si>
    <t>Michael Edwards</t>
  </si>
  <si>
    <t>B1059</t>
  </si>
  <si>
    <t>Often tend</t>
  </si>
  <si>
    <t>O2455</t>
  </si>
  <si>
    <t>Tv affect</t>
  </si>
  <si>
    <t>O2271</t>
  </si>
  <si>
    <t>B1228</t>
  </si>
  <si>
    <t>Around</t>
  </si>
  <si>
    <t>O3006</t>
  </si>
  <si>
    <t>Timothy Burns</t>
  </si>
  <si>
    <t>O1669</t>
  </si>
  <si>
    <t>Natalie Glover</t>
  </si>
  <si>
    <t>O3714</t>
  </si>
  <si>
    <t>O2543</t>
  </si>
  <si>
    <t>B1285</t>
  </si>
  <si>
    <t>Ten whose</t>
  </si>
  <si>
    <t>O1633</t>
  </si>
  <si>
    <t>Stacie Holmes</t>
  </si>
  <si>
    <t>Clearly</t>
  </si>
  <si>
    <t>O2668</t>
  </si>
  <si>
    <t>Already both</t>
  </si>
  <si>
    <t>O2374</t>
  </si>
  <si>
    <t>O1987</t>
  </si>
  <si>
    <t>B1155</t>
  </si>
  <si>
    <t>Source action recent</t>
  </si>
  <si>
    <t>O2714</t>
  </si>
  <si>
    <t>It wish</t>
  </si>
  <si>
    <t>O3007</t>
  </si>
  <si>
    <t>O2512</t>
  </si>
  <si>
    <t>Anthony Ali</t>
  </si>
  <si>
    <t>Later brother</t>
  </si>
  <si>
    <t>O1668</t>
  </si>
  <si>
    <t>C295</t>
  </si>
  <si>
    <t>Alex Bernard</t>
  </si>
  <si>
    <t>B1531</t>
  </si>
  <si>
    <t>Economic ok</t>
  </si>
  <si>
    <t>O1243</t>
  </si>
  <si>
    <t>O3891</t>
  </si>
  <si>
    <t>O2345</t>
  </si>
  <si>
    <t>Kristi Taylor</t>
  </si>
  <si>
    <t>O2720</t>
  </si>
  <si>
    <t>O3033</t>
  </si>
  <si>
    <t>O1636</t>
  </si>
  <si>
    <t>Gary Matthews</t>
  </si>
  <si>
    <t>B1692</t>
  </si>
  <si>
    <t>Outside want beyond</t>
  </si>
  <si>
    <t>O2228</t>
  </si>
  <si>
    <t>O2621</t>
  </si>
  <si>
    <t>O3211</t>
  </si>
  <si>
    <t>O2711</t>
  </si>
  <si>
    <t>B1200</t>
  </si>
  <si>
    <t>Site low important</t>
  </si>
  <si>
    <t>O1385</t>
  </si>
  <si>
    <t>O2903</t>
  </si>
  <si>
    <t>O3109</t>
  </si>
  <si>
    <t>Christina Payne</t>
  </si>
  <si>
    <t>O1496</t>
  </si>
  <si>
    <t>Drug might</t>
  </si>
  <si>
    <t>O3969</t>
  </si>
  <si>
    <t>O2646</t>
  </si>
  <si>
    <t>Stock</t>
  </si>
  <si>
    <t>O2728</t>
  </si>
  <si>
    <t>O3098</t>
  </si>
  <si>
    <t>O1238</t>
  </si>
  <si>
    <t>C258</t>
  </si>
  <si>
    <t>Brandi Beard</t>
  </si>
  <si>
    <t>O2109</t>
  </si>
  <si>
    <t>Joshua Hoover</t>
  </si>
  <si>
    <t>B1037</t>
  </si>
  <si>
    <t>To story claim</t>
  </si>
  <si>
    <t>O1305</t>
  </si>
  <si>
    <t>B1491</t>
  </si>
  <si>
    <t>Father if</t>
  </si>
  <si>
    <t>O3360</t>
  </si>
  <si>
    <t>O1802</t>
  </si>
  <si>
    <t>O1625</t>
  </si>
  <si>
    <t>Judy Mendoza</t>
  </si>
  <si>
    <t>Method building</t>
  </si>
  <si>
    <t>O3855</t>
  </si>
  <si>
    <t>O1824</t>
  </si>
  <si>
    <t>Timothy James</t>
  </si>
  <si>
    <t>Reveal wide</t>
  </si>
  <si>
    <t>O3263</t>
  </si>
  <si>
    <t>Site improve expect</t>
  </si>
  <si>
    <t>O3378</t>
  </si>
  <si>
    <t>Itself physical</t>
  </si>
  <si>
    <t>O2145</t>
  </si>
  <si>
    <t>O2749</t>
  </si>
  <si>
    <t>Andrew Brown</t>
  </si>
  <si>
    <t>O2741</t>
  </si>
  <si>
    <t>O1347</t>
  </si>
  <si>
    <t>Kelly Herman</t>
  </si>
  <si>
    <t>Everything everyone enter</t>
  </si>
  <si>
    <t>O3672</t>
  </si>
  <si>
    <t>O2279</t>
  </si>
  <si>
    <t>C918</t>
  </si>
  <si>
    <t>Kathryn Camacho MD</t>
  </si>
  <si>
    <t>O2981</t>
  </si>
  <si>
    <t>O2674</t>
  </si>
  <si>
    <t>O3415</t>
  </si>
  <si>
    <t>Natasha Morrow</t>
  </si>
  <si>
    <t>O3256</t>
  </si>
  <si>
    <t>O2936</t>
  </si>
  <si>
    <t>O2398</t>
  </si>
  <si>
    <t>O2664</t>
  </si>
  <si>
    <t>O1652</t>
  </si>
  <si>
    <t>Image opportunity</t>
  </si>
  <si>
    <t>O3235</t>
  </si>
  <si>
    <t>O3675</t>
  </si>
  <si>
    <t>O3003</t>
  </si>
  <si>
    <t>C584</t>
  </si>
  <si>
    <t>Teresa Martin</t>
  </si>
  <si>
    <t>O2970</t>
  </si>
  <si>
    <t>O3826</t>
  </si>
  <si>
    <t>O1520</t>
  </si>
  <si>
    <t>O2225</t>
  </si>
  <si>
    <t>O3393</t>
  </si>
  <si>
    <t>O3388</t>
  </si>
  <si>
    <t>O1381</t>
  </si>
  <si>
    <t>O1543</t>
  </si>
  <si>
    <t>C108</t>
  </si>
  <si>
    <t>Jimmy Bruce</t>
  </si>
  <si>
    <t>O3194</t>
  </si>
  <si>
    <t>O2075</t>
  </si>
  <si>
    <t>Dr. Victor Snyder</t>
  </si>
  <si>
    <t>B1759</t>
  </si>
  <si>
    <t>Third his indicate past</t>
  </si>
  <si>
    <t>O2447</t>
  </si>
  <si>
    <t>Financial service ten</t>
  </si>
  <si>
    <t>O2510</t>
  </si>
  <si>
    <t>Computer again cup</t>
  </si>
  <si>
    <t>O1611</t>
  </si>
  <si>
    <t>Mark Collins</t>
  </si>
  <si>
    <t>O3595</t>
  </si>
  <si>
    <t>O2348</t>
  </si>
  <si>
    <t>James Riley</t>
  </si>
  <si>
    <t>Professor sometimes</t>
  </si>
  <si>
    <t>O3470</t>
  </si>
  <si>
    <t>O2170</t>
  </si>
  <si>
    <t>kevin sanchez</t>
  </si>
  <si>
    <t>O3979</t>
  </si>
  <si>
    <t>Bryan Miller</t>
  </si>
  <si>
    <t>O3934</t>
  </si>
  <si>
    <t>O1942</t>
  </si>
  <si>
    <t>B1694</t>
  </si>
  <si>
    <t>Edge fact</t>
  </si>
  <si>
    <t>O2200</t>
  </si>
  <si>
    <t>O2188</t>
  </si>
  <si>
    <t>B1765</t>
  </si>
  <si>
    <t>Whom bit phone</t>
  </si>
  <si>
    <t>O3170</t>
  </si>
  <si>
    <t>O3053</t>
  </si>
  <si>
    <t>O3903</t>
  </si>
  <si>
    <t>O3736</t>
  </si>
  <si>
    <t>O1875</t>
  </si>
  <si>
    <t>O3769</t>
  </si>
  <si>
    <t>Jessica Jones</t>
  </si>
  <si>
    <t>O3601</t>
  </si>
  <si>
    <t>Joseph Russell</t>
  </si>
  <si>
    <t>O1156</t>
  </si>
  <si>
    <t>Exactly unit visit</t>
  </si>
  <si>
    <t>O2483</t>
  </si>
  <si>
    <t>O2007</t>
  </si>
  <si>
    <t>Robert Hoover</t>
  </si>
  <si>
    <t>O2988</t>
  </si>
  <si>
    <t>O1214</t>
  </si>
  <si>
    <t>Amanda Edwards</t>
  </si>
  <si>
    <t>B1717</t>
  </si>
  <si>
    <t>Sense race seat</t>
  </si>
  <si>
    <t>O1586</t>
  </si>
  <si>
    <t>At must your</t>
  </si>
  <si>
    <t>O2635</t>
  </si>
  <si>
    <t>O1823</t>
  </si>
  <si>
    <t>C994</t>
  </si>
  <si>
    <t>David Myers</t>
  </si>
  <si>
    <t>Why once</t>
  </si>
  <si>
    <t>O2004</t>
  </si>
  <si>
    <t>Monique Hernandez MD</t>
  </si>
  <si>
    <t>Staff example</t>
  </si>
  <si>
    <t>O2389</t>
  </si>
  <si>
    <t>O2574</t>
  </si>
  <si>
    <t>O1961</t>
  </si>
  <si>
    <t>O1714</t>
  </si>
  <si>
    <t>B1938</t>
  </si>
  <si>
    <t>World</t>
  </si>
  <si>
    <t>O3507</t>
  </si>
  <si>
    <t>O2465</t>
  </si>
  <si>
    <t>O1683</t>
  </si>
  <si>
    <t>O3087</t>
  </si>
  <si>
    <t>O1067</t>
  </si>
  <si>
    <t>C116</t>
  </si>
  <si>
    <t>Dr. Jesus Roy</t>
  </si>
  <si>
    <t>O1821</t>
  </si>
  <si>
    <t>O2042</t>
  </si>
  <si>
    <t>O1783</t>
  </si>
  <si>
    <t>Angela Johnson</t>
  </si>
  <si>
    <t>First newspaper stock nation</t>
  </si>
  <si>
    <t>O2597</t>
  </si>
  <si>
    <t>B1420</t>
  </si>
  <si>
    <t>Prove involve</t>
  </si>
  <si>
    <t>O2577</t>
  </si>
  <si>
    <t>B1702</t>
  </si>
  <si>
    <t>Party budget let month</t>
  </si>
  <si>
    <t>O2508</t>
  </si>
  <si>
    <t>O1375</t>
  </si>
  <si>
    <t>Scott Mejia</t>
  </si>
  <si>
    <t>O1071</t>
  </si>
  <si>
    <t>O2762</t>
  </si>
  <si>
    <t>O2763</t>
  </si>
  <si>
    <t>O3925</t>
  </si>
  <si>
    <t>Stacey Gibson</t>
  </si>
  <si>
    <t>B1508</t>
  </si>
  <si>
    <t>Improve eye</t>
  </si>
  <si>
    <t>O2043</t>
  </si>
  <si>
    <t>Tammy Johnson</t>
  </si>
  <si>
    <t>O2131</t>
  </si>
  <si>
    <t>Michael Johnson</t>
  </si>
  <si>
    <t>Common adult</t>
  </si>
  <si>
    <t>O3702</t>
  </si>
  <si>
    <t>O2149</t>
  </si>
  <si>
    <t>Melissa Cabrera</t>
  </si>
  <si>
    <t>O3032</t>
  </si>
  <si>
    <t>O2294</t>
  </si>
  <si>
    <t>Miss decade</t>
  </si>
  <si>
    <t>O3793</t>
  </si>
  <si>
    <t>O3218</t>
  </si>
  <si>
    <t>C344</t>
  </si>
  <si>
    <t>Cameron Hall</t>
  </si>
  <si>
    <t>Society floor red</t>
  </si>
  <si>
    <t>O3869</t>
  </si>
  <si>
    <t>C351</t>
  </si>
  <si>
    <t>Chad Jones</t>
  </si>
  <si>
    <t>O1051</t>
  </si>
  <si>
    <t>Ashley Mendez</t>
  </si>
  <si>
    <t>B1406</t>
  </si>
  <si>
    <t>Experience cell</t>
  </si>
  <si>
    <t>O2364</t>
  </si>
  <si>
    <t>O3190</t>
  </si>
  <si>
    <t>O3762</t>
  </si>
  <si>
    <t>Sense third commercial</t>
  </si>
  <si>
    <t>O1981</t>
  </si>
  <si>
    <t>Yvonne Jones</t>
  </si>
  <si>
    <t>O2527</t>
  </si>
  <si>
    <t>O2118</t>
  </si>
  <si>
    <t>Free assume position</t>
  </si>
  <si>
    <t>O2991</t>
  </si>
  <si>
    <t>O2747</t>
  </si>
  <si>
    <t>O3878</t>
  </si>
  <si>
    <t>O2093</t>
  </si>
  <si>
    <t>O2183</t>
  </si>
  <si>
    <t>O2210</t>
  </si>
  <si>
    <t>O1908</t>
  </si>
  <si>
    <t>Sheila Myers DDS</t>
  </si>
  <si>
    <t>B1854</t>
  </si>
  <si>
    <t>Career his</t>
  </si>
  <si>
    <t>O2890</t>
  </si>
  <si>
    <t>Although goal</t>
  </si>
  <si>
    <t>O2060</t>
  </si>
  <si>
    <t>O2120</t>
  </si>
  <si>
    <t>B1495</t>
  </si>
  <si>
    <t>Central small commercial</t>
  </si>
  <si>
    <t>O3801</t>
  </si>
  <si>
    <t>O2916</t>
  </si>
  <si>
    <t>Christopher Murphy</t>
  </si>
  <si>
    <t>O2226</t>
  </si>
  <si>
    <t>O1994</t>
  </si>
  <si>
    <t>Ronald Long</t>
  </si>
  <si>
    <t>Word traditional tend</t>
  </si>
  <si>
    <t>O1980</t>
  </si>
  <si>
    <t>Next</t>
  </si>
  <si>
    <t>O3708</t>
  </si>
  <si>
    <t>O2011</t>
  </si>
  <si>
    <t>O2998</t>
  </si>
  <si>
    <t>Lisa Estrada</t>
  </si>
  <si>
    <t>O1083</t>
  </si>
  <si>
    <t>Becky Chen</t>
  </si>
  <si>
    <t>O1588</t>
  </si>
  <si>
    <t>O2908</t>
  </si>
  <si>
    <t>O2641</t>
  </si>
  <si>
    <t>Drew Mcguire</t>
  </si>
  <si>
    <t>O3168</t>
  </si>
  <si>
    <t>O3349</t>
  </si>
  <si>
    <t>Claim need speak</t>
  </si>
  <si>
    <t>O2573</t>
  </si>
  <si>
    <t>O2562</t>
  </si>
  <si>
    <t>B1386</t>
  </si>
  <si>
    <t>Several phone seek rule</t>
  </si>
  <si>
    <t>O1408</t>
  </si>
  <si>
    <t>James Smith</t>
  </si>
  <si>
    <t>O3425</t>
  </si>
  <si>
    <t>O2040</t>
  </si>
  <si>
    <t>Leg close discuss</t>
  </si>
  <si>
    <t>O3221</t>
  </si>
  <si>
    <t>Elizabeth Roberson</t>
  </si>
  <si>
    <t>O1363</t>
  </si>
  <si>
    <t>B1525</t>
  </si>
  <si>
    <t>Other edge radio</t>
  </si>
  <si>
    <t>O1967</t>
  </si>
  <si>
    <t>C211</t>
  </si>
  <si>
    <t>Meghan Diaz</t>
  </si>
  <si>
    <t>O1166</t>
  </si>
  <si>
    <t>Dennis White</t>
  </si>
  <si>
    <t>Prevent allow</t>
  </si>
  <si>
    <t>O1640</t>
  </si>
  <si>
    <t>B1625</t>
  </si>
  <si>
    <t>Building pay</t>
  </si>
  <si>
    <t>O3042</t>
  </si>
  <si>
    <t>O3220</t>
  </si>
  <si>
    <t>Lisa Hunter</t>
  </si>
  <si>
    <t>O3513</t>
  </si>
  <si>
    <t>O3873</t>
  </si>
  <si>
    <t>O2781</t>
  </si>
  <si>
    <t>O1390</t>
  </si>
  <si>
    <t>Michelle Harris</t>
  </si>
  <si>
    <t>O3139</t>
  </si>
  <si>
    <t>O2676</t>
  </si>
  <si>
    <t>Short consumer</t>
  </si>
  <si>
    <t>O1692</t>
  </si>
  <si>
    <t>O1982</t>
  </si>
  <si>
    <t>O3693</t>
  </si>
  <si>
    <t>O3264</t>
  </si>
  <si>
    <t>O3093</t>
  </si>
  <si>
    <t>O1627</t>
  </si>
  <si>
    <t>Susan Campos</t>
  </si>
  <si>
    <t>O3149</t>
  </si>
  <si>
    <t>O3370</t>
  </si>
  <si>
    <t>O3866</t>
  </si>
  <si>
    <t>O3921</t>
  </si>
  <si>
    <t>O2219</t>
  </si>
  <si>
    <t>O3278</t>
  </si>
  <si>
    <t>C317</t>
  </si>
  <si>
    <t>Claire Bennett</t>
  </si>
  <si>
    <t>O1121</t>
  </si>
  <si>
    <t>Start way always</t>
  </si>
  <si>
    <t>O2324</t>
  </si>
  <si>
    <t>O2475</t>
  </si>
  <si>
    <t>Joseph Davis</t>
  </si>
  <si>
    <t>Produce imagine memory use</t>
  </si>
  <si>
    <t>O3285</t>
  </si>
  <si>
    <t>Or already along</t>
  </si>
  <si>
    <t>O1187</t>
  </si>
  <si>
    <t>O3156</t>
  </si>
  <si>
    <t>O1641</t>
  </si>
  <si>
    <t>O3420</t>
  </si>
  <si>
    <t>O1196</t>
  </si>
  <si>
    <t>O1564</t>
  </si>
  <si>
    <t>O3591</t>
  </si>
  <si>
    <t>O2920</t>
  </si>
  <si>
    <t>Wendy Hines</t>
  </si>
  <si>
    <t>O2186</t>
  </si>
  <si>
    <t>Alicia Horn</t>
  </si>
  <si>
    <t>O1722</t>
  </si>
  <si>
    <t>Thomas Oneill</t>
  </si>
  <si>
    <t>Case</t>
  </si>
  <si>
    <t>O2376</t>
  </si>
  <si>
    <t>O1020</t>
  </si>
  <si>
    <t>B1405</t>
  </si>
  <si>
    <t>Although physical some clear</t>
  </si>
  <si>
    <t>O3159</t>
  </si>
  <si>
    <t>O3479</t>
  </si>
  <si>
    <t>O2454</t>
  </si>
  <si>
    <t>O3600</t>
  </si>
  <si>
    <t>O1954</t>
  </si>
  <si>
    <t>O2089</t>
  </si>
  <si>
    <t>O3471</t>
  </si>
  <si>
    <t>They add season</t>
  </si>
  <si>
    <t>O2133</t>
  </si>
  <si>
    <t>Dawn Freeman</t>
  </si>
  <si>
    <t>O1350</t>
  </si>
  <si>
    <t>O2255</t>
  </si>
  <si>
    <t>C751</t>
  </si>
  <si>
    <t>Lisa Guerra</t>
  </si>
  <si>
    <t>O1307</t>
  </si>
  <si>
    <t>Short across happy</t>
  </si>
  <si>
    <t>O3143</t>
  </si>
  <si>
    <t>O1304</t>
  </si>
  <si>
    <t>Type everybody</t>
  </si>
  <si>
    <t>O1021</t>
  </si>
  <si>
    <t>O1804</t>
  </si>
  <si>
    <t>O3148</t>
  </si>
  <si>
    <t>O1621</t>
  </si>
  <si>
    <t>C410</t>
  </si>
  <si>
    <t>Carol Golden</t>
  </si>
  <si>
    <t>Month whole</t>
  </si>
  <si>
    <t>O2310</t>
  </si>
  <si>
    <t>O1028</t>
  </si>
  <si>
    <t>C316</t>
  </si>
  <si>
    <t>Vanessa Carter</t>
  </si>
  <si>
    <t>Difficult personal film</t>
  </si>
  <si>
    <t>O1536</t>
  </si>
  <si>
    <t>O1149</t>
  </si>
  <si>
    <t>O3620</t>
  </si>
  <si>
    <t>O2041</t>
  </si>
  <si>
    <t>Tiffany Simpson</t>
  </si>
  <si>
    <t>This billion per</t>
  </si>
  <si>
    <t>Daniel Perez</t>
  </si>
  <si>
    <t>O3100</t>
  </si>
  <si>
    <t>O2932</t>
  </si>
  <si>
    <t>O3155</t>
  </si>
  <si>
    <t>B1869</t>
  </si>
  <si>
    <t>Learn have culture</t>
  </si>
  <si>
    <t>O2490</t>
  </si>
  <si>
    <t>O2811</t>
  </si>
  <si>
    <t>O3852</t>
  </si>
  <si>
    <t>O1685</t>
  </si>
  <si>
    <t>C238</t>
  </si>
  <si>
    <t>Kerri Miller</t>
  </si>
  <si>
    <t>Structure much evidence</t>
  </si>
  <si>
    <t>O1287</t>
  </si>
  <si>
    <t>O1073</t>
  </si>
  <si>
    <t>Michelle Hess</t>
  </si>
  <si>
    <t>O2378</t>
  </si>
  <si>
    <t>C146</t>
  </si>
  <si>
    <t>Cathy Rodriguez</t>
  </si>
  <si>
    <t>O1107</t>
  </si>
  <si>
    <t>More discussion democratic</t>
  </si>
  <si>
    <t>O1929</t>
  </si>
  <si>
    <t>O2095</t>
  </si>
  <si>
    <t>C800</t>
  </si>
  <si>
    <t>Willie Hernandez</t>
  </si>
  <si>
    <t>O3556</t>
  </si>
  <si>
    <t>O1118</t>
  </si>
  <si>
    <t>C963</t>
  </si>
  <si>
    <t>Jaime Taylor</t>
  </si>
  <si>
    <t>O3241</t>
  </si>
  <si>
    <t>Why various</t>
  </si>
  <si>
    <t>O1522</t>
  </si>
  <si>
    <t>Daniel Lynn</t>
  </si>
  <si>
    <t>Great firm</t>
  </si>
  <si>
    <t>O2639</t>
  </si>
  <si>
    <t>O1089</t>
  </si>
  <si>
    <t>Section community</t>
  </si>
  <si>
    <t>O2222</t>
  </si>
  <si>
    <t>O1532</t>
  </si>
  <si>
    <t>O1372</t>
  </si>
  <si>
    <t>Juan Miller</t>
  </si>
  <si>
    <t>B1752</t>
  </si>
  <si>
    <t>Forward</t>
  </si>
  <si>
    <t>O1956</t>
  </si>
  <si>
    <t>O2484</t>
  </si>
  <si>
    <t>O1144</t>
  </si>
  <si>
    <t>O2767</t>
  </si>
  <si>
    <t>O2461</t>
  </si>
  <si>
    <t>O2723</t>
  </si>
  <si>
    <t>O3493</t>
  </si>
  <si>
    <t>B1783</t>
  </si>
  <si>
    <t>Though</t>
  </si>
  <si>
    <t>O2481</t>
  </si>
  <si>
    <t>O3887</t>
  </si>
  <si>
    <t>O2578</t>
  </si>
  <si>
    <t>O3724</t>
  </si>
  <si>
    <t>O2325</t>
  </si>
  <si>
    <t>O3125</t>
  </si>
  <si>
    <t>O1841</t>
  </si>
  <si>
    <t>O1443</t>
  </si>
  <si>
    <t>O1153</t>
  </si>
  <si>
    <t>Difference on</t>
  </si>
  <si>
    <t>O1497</t>
  </si>
  <si>
    <t>B1272</t>
  </si>
  <si>
    <t>All often growth friend</t>
  </si>
  <si>
    <t>O2530</t>
  </si>
  <si>
    <t>O3777</t>
  </si>
  <si>
    <t>Sara Cox</t>
  </si>
  <si>
    <t>O1117</t>
  </si>
  <si>
    <t>Nicole Mcdaniel</t>
  </si>
  <si>
    <t>Training easy</t>
  </si>
  <si>
    <t>O2406</t>
  </si>
  <si>
    <t>O1530</t>
  </si>
  <si>
    <t>O2306</t>
  </si>
  <si>
    <t>C685</t>
  </si>
  <si>
    <t>Brooke Alvarado</t>
  </si>
  <si>
    <t>O3877</t>
  </si>
  <si>
    <t>C518</t>
  </si>
  <si>
    <t>Kathryn Thompson</t>
  </si>
  <si>
    <t>O3453</t>
  </si>
  <si>
    <t>O1881</t>
  </si>
  <si>
    <t>O2702</t>
  </si>
  <si>
    <t>O1082</t>
  </si>
  <si>
    <t>C882</t>
  </si>
  <si>
    <t>Cindy Wilson</t>
  </si>
  <si>
    <t>O2208</t>
  </si>
  <si>
    <t>O3465</t>
  </si>
  <si>
    <t>Larry Brewer</t>
  </si>
  <si>
    <t>O2336</t>
  </si>
  <si>
    <t>O3824</t>
  </si>
  <si>
    <t>O2231</t>
  </si>
  <si>
    <t>O2686</t>
  </si>
  <si>
    <t>O1508</t>
  </si>
  <si>
    <t>C903</t>
  </si>
  <si>
    <t>Jeffery Brown</t>
  </si>
  <si>
    <t>O3619</t>
  </si>
  <si>
    <t>O1015</t>
  </si>
  <si>
    <t>Kirsten Pena</t>
  </si>
  <si>
    <t>O3116</t>
  </si>
  <si>
    <t>Ryan Wang</t>
  </si>
  <si>
    <t>O2742</t>
  </si>
  <si>
    <t>Roberto Ryan</t>
  </si>
  <si>
    <t>O2818</t>
  </si>
  <si>
    <t>O3661</t>
  </si>
  <si>
    <t>Marco Haas</t>
  </si>
  <si>
    <t>Catherine Rios</t>
  </si>
  <si>
    <t>O2862</t>
  </si>
  <si>
    <t>B1940</t>
  </si>
  <si>
    <t>Person near</t>
  </si>
  <si>
    <t>O1436</t>
  </si>
  <si>
    <t>O3163</t>
  </si>
  <si>
    <t>O1286</t>
  </si>
  <si>
    <t>Campaign</t>
  </si>
  <si>
    <t>O1667</t>
  </si>
  <si>
    <t>Brad Soto</t>
  </si>
  <si>
    <t>O1648</t>
  </si>
  <si>
    <t>Kevin Ruiz</t>
  </si>
  <si>
    <t>B1148</t>
  </si>
  <si>
    <t>Become wide onto</t>
  </si>
  <si>
    <t>O3442</t>
  </si>
  <si>
    <t>O3935</t>
  </si>
  <si>
    <t>O2180</t>
  </si>
  <si>
    <t>Finally remember</t>
  </si>
  <si>
    <t>O3907</t>
  </si>
  <si>
    <t>David Gutierrez</t>
  </si>
  <si>
    <t>B1256</t>
  </si>
  <si>
    <t>Future treatment last</t>
  </si>
  <si>
    <t>O3996</t>
  </si>
  <si>
    <t>Dinner usually</t>
  </si>
  <si>
    <t>O1900</t>
  </si>
  <si>
    <t>O3311</t>
  </si>
  <si>
    <t>B1693</t>
  </si>
  <si>
    <t>Claim run measure tax</t>
  </si>
  <si>
    <t>O3986</t>
  </si>
  <si>
    <t>O1913</t>
  </si>
  <si>
    <t>O2653</t>
  </si>
  <si>
    <t>O3061</t>
  </si>
  <si>
    <t>O3012</t>
  </si>
  <si>
    <t>O2167</t>
  </si>
  <si>
    <t>O3889</t>
  </si>
  <si>
    <t>O2079</t>
  </si>
  <si>
    <t>O1035</t>
  </si>
  <si>
    <t>O2768</t>
  </si>
  <si>
    <t>Player happen</t>
  </si>
  <si>
    <t>O2913</t>
  </si>
  <si>
    <t>O2867</t>
  </si>
  <si>
    <t>O1938</t>
  </si>
  <si>
    <t>O3056</t>
  </si>
  <si>
    <t>O1814</t>
  </si>
  <si>
    <t>B1014</t>
  </si>
  <si>
    <t>Impact could</t>
  </si>
  <si>
    <t>O3772</t>
  </si>
  <si>
    <t>O2298</t>
  </si>
  <si>
    <t>O2834</t>
  </si>
  <si>
    <t>O3989</t>
  </si>
  <si>
    <t>C718</t>
  </si>
  <si>
    <t>Peter Johnston</t>
  </si>
  <si>
    <t>O3604</t>
  </si>
  <si>
    <t>Michael Hartman</t>
  </si>
  <si>
    <t>O1825</t>
  </si>
  <si>
    <t>Aaron Gutierrez</t>
  </si>
  <si>
    <t>B1084</t>
  </si>
  <si>
    <t>Reach property</t>
  </si>
  <si>
    <t>O1679</t>
  </si>
  <si>
    <t>Raymond Thomas</t>
  </si>
  <si>
    <t>O1220</t>
  </si>
  <si>
    <t>Figure as</t>
  </si>
  <si>
    <t>O1479</t>
  </si>
  <si>
    <t>O3759</t>
  </si>
  <si>
    <t>O1923</t>
  </si>
  <si>
    <t>O2036</t>
  </si>
  <si>
    <t>Man direction door</t>
  </si>
  <si>
    <t>O2072</t>
  </si>
  <si>
    <t>O3449</t>
  </si>
  <si>
    <t>O3839</t>
  </si>
  <si>
    <t>O2800</t>
  </si>
  <si>
    <t>O3814</t>
  </si>
  <si>
    <t>O2680</t>
  </si>
  <si>
    <t>O2541</t>
  </si>
  <si>
    <t>Jacob Gibbs</t>
  </si>
  <si>
    <t>O3796</t>
  </si>
  <si>
    <t>O2698</t>
  </si>
  <si>
    <t>O2809</t>
  </si>
  <si>
    <t>Cynthia Hernandez</t>
  </si>
  <si>
    <t>O1917</t>
  </si>
  <si>
    <t>Environmental such tonight</t>
  </si>
  <si>
    <t>O3975</t>
  </si>
  <si>
    <t>O3334</t>
  </si>
  <si>
    <t>O1064</t>
  </si>
  <si>
    <t>O1995</t>
  </si>
  <si>
    <t>C668</t>
  </si>
  <si>
    <t>Roger Davis MD</t>
  </si>
  <si>
    <t>O2979</t>
  </si>
  <si>
    <t>O1322</t>
  </si>
  <si>
    <t>O3537</t>
  </si>
  <si>
    <t>O3335</t>
  </si>
  <si>
    <t>O1694</t>
  </si>
  <si>
    <t>O1670</t>
  </si>
  <si>
    <t>O2317</t>
  </si>
  <si>
    <t>O1732</t>
  </si>
  <si>
    <t>O2250</t>
  </si>
  <si>
    <t>O1862</t>
  </si>
  <si>
    <t>Stephen Ferrell</t>
  </si>
  <si>
    <t>O3860</t>
  </si>
  <si>
    <t>O3157</t>
  </si>
  <si>
    <t>O2678</t>
  </si>
  <si>
    <t>Michael Lamb</t>
  </si>
  <si>
    <t>O3626</t>
  </si>
  <si>
    <t>O3228</t>
  </si>
  <si>
    <t>O3367</t>
  </si>
  <si>
    <t>O3522</t>
  </si>
  <si>
    <t>Continue citizen whatever</t>
  </si>
  <si>
    <t>O2235</t>
  </si>
  <si>
    <t>O3242</t>
  </si>
  <si>
    <t>O1112</t>
  </si>
  <si>
    <t>B1791</t>
  </si>
  <si>
    <t>Talk teach both</t>
  </si>
  <si>
    <t>O2498</t>
  </si>
  <si>
    <t>O3380</t>
  </si>
  <si>
    <t>B1422</t>
  </si>
  <si>
    <t>Any body region</t>
  </si>
  <si>
    <t>O3268</t>
  </si>
  <si>
    <t>O3634</t>
  </si>
  <si>
    <t>O1806</t>
  </si>
  <si>
    <t>O1945</t>
  </si>
  <si>
    <t>kathryn sanchez</t>
  </si>
  <si>
    <t>Learn</t>
  </si>
  <si>
    <t>O2204</t>
  </si>
  <si>
    <t>O3313</t>
  </si>
  <si>
    <t>O3599</t>
  </si>
  <si>
    <t>Foot American</t>
  </si>
  <si>
    <t>O1391</t>
  </si>
  <si>
    <t>C698</t>
  </si>
  <si>
    <t>Brett Stewart</t>
  </si>
  <si>
    <t>O1046</t>
  </si>
  <si>
    <t>O2049</t>
  </si>
  <si>
    <t>Town through</t>
  </si>
  <si>
    <t>O3494</t>
  </si>
  <si>
    <t>Jared Gregory</t>
  </si>
  <si>
    <t>O3991</t>
  </si>
  <si>
    <t>O3550</t>
  </si>
  <si>
    <t>O2233</t>
  </si>
  <si>
    <t>O2330</t>
  </si>
  <si>
    <t>Actually again lot</t>
  </si>
  <si>
    <t>O3457</t>
  </si>
  <si>
    <t>Theory relationship structure</t>
  </si>
  <si>
    <t>O1871</t>
  </si>
  <si>
    <t>O2030</t>
  </si>
  <si>
    <t>Drive put</t>
  </si>
  <si>
    <t>O3106</t>
  </si>
  <si>
    <t>Matthew Mayer</t>
  </si>
  <si>
    <t>O3586</t>
  </si>
  <si>
    <t>O2239</t>
  </si>
  <si>
    <t>O3749</t>
  </si>
  <si>
    <t>O2404</t>
  </si>
  <si>
    <t>O3253</t>
  </si>
  <si>
    <t>Sean Delgado</t>
  </si>
  <si>
    <t>O2672</t>
  </si>
  <si>
    <t>O3978</t>
  </si>
  <si>
    <t>O1623</t>
  </si>
  <si>
    <t>O3783</t>
  </si>
  <si>
    <t>O3079</t>
  </si>
  <si>
    <t>Melinda Mcgee DDS</t>
  </si>
  <si>
    <t>Some value</t>
  </si>
  <si>
    <t>O1931</t>
  </si>
  <si>
    <t>O3072</t>
  </si>
  <si>
    <t>O1708</t>
  </si>
  <si>
    <t>C296</t>
  </si>
  <si>
    <t>Justin Oneal</t>
  </si>
  <si>
    <t>O2197</t>
  </si>
  <si>
    <t>O3401</t>
  </si>
  <si>
    <t>O3579</t>
  </si>
  <si>
    <t>O2533</t>
  </si>
  <si>
    <t>O3775</t>
  </si>
  <si>
    <t>O2350</t>
  </si>
  <si>
    <t>O2545</t>
  </si>
  <si>
    <t>O2737</t>
  </si>
  <si>
    <t>C588</t>
  </si>
  <si>
    <t>Julie Brown MD</t>
  </si>
  <si>
    <t>O1919</t>
  </si>
  <si>
    <t>O1529</t>
  </si>
  <si>
    <t>O3588</t>
  </si>
  <si>
    <t>O2878</t>
  </si>
  <si>
    <t>O1468</t>
  </si>
  <si>
    <t>O1282</t>
  </si>
  <si>
    <t>C230</t>
  </si>
  <si>
    <t>Robert Anderson</t>
  </si>
  <si>
    <t>O3350</t>
  </si>
  <si>
    <t>O3915</t>
  </si>
  <si>
    <t>O3055</t>
  </si>
  <si>
    <t>O2329</t>
  </si>
  <si>
    <t>O3733</t>
  </si>
  <si>
    <t>Elizabeth Boone</t>
  </si>
  <si>
    <t>O3657</t>
  </si>
  <si>
    <t>O3809</t>
  </si>
  <si>
    <t>Dawn Cook</t>
  </si>
  <si>
    <t>O1628</t>
  </si>
  <si>
    <t>B1833</t>
  </si>
  <si>
    <t>Worry government be</t>
  </si>
  <si>
    <t>O3102</t>
  </si>
  <si>
    <t>Tyler Kim</t>
  </si>
  <si>
    <t>O2898</t>
  </si>
  <si>
    <t>O1181</t>
  </si>
  <si>
    <t>C430</t>
  </si>
  <si>
    <t>William Ortiz</t>
  </si>
  <si>
    <t>B1928</t>
  </si>
  <si>
    <t>Lay form everyone</t>
  </si>
  <si>
    <t>O3870</t>
  </si>
  <si>
    <t>O3981</t>
  </si>
  <si>
    <t>O3279</t>
  </si>
  <si>
    <t>O1404</t>
  </si>
  <si>
    <t>O2563</t>
  </si>
  <si>
    <t>O3811</t>
  </si>
  <si>
    <t>O3183</t>
  </si>
  <si>
    <t>O2764</t>
  </si>
  <si>
    <t>O1474</t>
  </si>
  <si>
    <t>Finally note work</t>
  </si>
  <si>
    <t>O2722</t>
  </si>
  <si>
    <t>O1742</t>
  </si>
  <si>
    <t>O2833</t>
  </si>
  <si>
    <t>O2652</t>
  </si>
  <si>
    <t>O3747</t>
  </si>
  <si>
    <t>O3001</t>
  </si>
  <si>
    <t>O2054</t>
  </si>
  <si>
    <t>O2320</t>
  </si>
  <si>
    <t>O3919</t>
  </si>
  <si>
    <t>O1457</t>
  </si>
  <si>
    <t>B1540</t>
  </si>
  <si>
    <t>Stay tend</t>
  </si>
  <si>
    <t>O1025</t>
  </si>
  <si>
    <t>O2102</t>
  </si>
  <si>
    <t>O1151</t>
  </si>
  <si>
    <t>C579</t>
  </si>
  <si>
    <t>James Alvarez</t>
  </si>
  <si>
    <t>O2297</t>
  </si>
  <si>
    <t>B1845</t>
  </si>
  <si>
    <t>Line prepare some</t>
  </si>
  <si>
    <t>O3330</t>
  </si>
  <si>
    <t>O1577</t>
  </si>
  <si>
    <t>O3936</t>
  </si>
  <si>
    <t>O2038</t>
  </si>
  <si>
    <t>O3742</t>
  </si>
  <si>
    <t>O1894</t>
  </si>
  <si>
    <t>Joseph Thompson</t>
  </si>
  <si>
    <t>Sport positive central</t>
  </si>
  <si>
    <t>O1138</t>
  </si>
  <si>
    <t>William Rivera</t>
  </si>
  <si>
    <t>O2010</t>
  </si>
  <si>
    <t>Michele Cox</t>
  </si>
  <si>
    <t>O1467</t>
  </si>
  <si>
    <t>Wrong sit</t>
  </si>
  <si>
    <t>O3237</t>
  </si>
  <si>
    <t>O2369</t>
  </si>
  <si>
    <t>Kayla Garcia</t>
  </si>
  <si>
    <t>O3774</t>
  </si>
  <si>
    <t>O1387</t>
  </si>
  <si>
    <t>O2845</t>
  </si>
  <si>
    <t>O1745</t>
  </si>
  <si>
    <t>C102</t>
  </si>
  <si>
    <t>Sarah Perry</t>
  </si>
  <si>
    <t>O3195</t>
  </si>
  <si>
    <t>O1356</t>
  </si>
  <si>
    <t>O2127</t>
  </si>
  <si>
    <t>Page method strategy</t>
  </si>
  <si>
    <t>O1315</t>
  </si>
  <si>
    <t>Laura Edwards</t>
  </si>
  <si>
    <t>O3458</t>
  </si>
  <si>
    <t>Nathan Mclaughlin</t>
  </si>
  <si>
    <t>O2354</t>
  </si>
  <si>
    <t>O1439</t>
  </si>
  <si>
    <t>Our do</t>
  </si>
  <si>
    <t>O3960</t>
  </si>
  <si>
    <t>O1820</t>
  </si>
  <si>
    <t>O1738</t>
  </si>
  <si>
    <t>O3421</t>
  </si>
  <si>
    <t>O3614</t>
  </si>
  <si>
    <t>O3709</t>
  </si>
  <si>
    <t>O1645</t>
  </si>
  <si>
    <t>Ellen Gordon MD</t>
  </si>
  <si>
    <t>B1723</t>
  </si>
  <si>
    <t>Increase behind movie</t>
  </si>
  <si>
    <t>O3115</t>
  </si>
  <si>
    <t>B1920</t>
  </si>
  <si>
    <t>Face happen employee</t>
  </si>
  <si>
    <t>O3491</t>
  </si>
  <si>
    <t>B1326</t>
  </si>
  <si>
    <t>Crime hour</t>
  </si>
  <si>
    <t>O2844</t>
  </si>
  <si>
    <t>O1326</t>
  </si>
  <si>
    <t>O2665</t>
  </si>
  <si>
    <t>Jeffery Robinson</t>
  </si>
  <si>
    <t>O3233</t>
  </si>
  <si>
    <t>O2283</t>
  </si>
  <si>
    <t>O2285</t>
  </si>
  <si>
    <t>Three well</t>
  </si>
  <si>
    <t>O2801</t>
  </si>
  <si>
    <t>Danny Smith</t>
  </si>
  <si>
    <t>O3337</t>
  </si>
  <si>
    <t>O1702</t>
  </si>
  <si>
    <t>O1920</t>
  </si>
  <si>
    <t>O2579</t>
  </si>
  <si>
    <t>O1964</t>
  </si>
  <si>
    <t>O2888</t>
  </si>
  <si>
    <t>O1256</t>
  </si>
  <si>
    <t>O1421</t>
  </si>
  <si>
    <t>C370</t>
  </si>
  <si>
    <t>Rebecca King</t>
  </si>
  <si>
    <t>O2413</t>
  </si>
  <si>
    <t>O2912</t>
  </si>
  <si>
    <t>O1856</t>
  </si>
  <si>
    <t>Brian Wise</t>
  </si>
  <si>
    <t>O3569</t>
  </si>
  <si>
    <t>O2827</t>
  </si>
  <si>
    <t>O3939</t>
  </si>
  <si>
    <t>O1701</t>
  </si>
  <si>
    <t>C894</t>
  </si>
  <si>
    <t>Adriana Allen</t>
  </si>
  <si>
    <t>Even specific</t>
  </si>
  <si>
    <t>O1689</t>
  </si>
  <si>
    <t>O2240</t>
  </si>
  <si>
    <t>William Miller</t>
  </si>
  <si>
    <t>O1601</t>
  </si>
  <si>
    <t>C465</t>
  </si>
  <si>
    <t>Tabitha Calhoun</t>
  </si>
  <si>
    <t>O1617</t>
  </si>
  <si>
    <t>Mary Schroeder</t>
  </si>
  <si>
    <t>Too option health</t>
  </si>
  <si>
    <t>O3894</t>
  </si>
  <si>
    <t>Although police</t>
  </si>
  <si>
    <t>O3025</t>
  </si>
  <si>
    <t>O2471</t>
  </si>
  <si>
    <t>O1707</t>
  </si>
  <si>
    <t>O1502</t>
  </si>
  <si>
    <t>Per course my</t>
  </si>
  <si>
    <t>O3510</t>
  </si>
  <si>
    <t>O3879</t>
  </si>
  <si>
    <t>O2571</t>
  </si>
  <si>
    <t>O2761</t>
  </si>
  <si>
    <t>O3066</t>
  </si>
  <si>
    <t>C900</t>
  </si>
  <si>
    <t>Elizabeth Reyes</t>
  </si>
  <si>
    <t>O1437</t>
  </si>
  <si>
    <t>O2567</t>
  </si>
  <si>
    <t>O1341</t>
  </si>
  <si>
    <t>O2881</t>
  </si>
  <si>
    <t>Foot blood member</t>
  </si>
  <si>
    <t>O2631</t>
  </si>
  <si>
    <t>O2396</t>
  </si>
  <si>
    <t>O2148</t>
  </si>
  <si>
    <t>B1847</t>
  </si>
  <si>
    <t>Region assume career</t>
  </si>
  <si>
    <t>O2854</t>
  </si>
  <si>
    <t>System seek</t>
  </si>
  <si>
    <t>O3928</t>
  </si>
  <si>
    <t>O2987</t>
  </si>
  <si>
    <t>O2550</t>
  </si>
  <si>
    <t>O2994</t>
  </si>
  <si>
    <t>O2411</t>
  </si>
  <si>
    <t>O3447</t>
  </si>
  <si>
    <t>O3230</t>
  </si>
  <si>
    <t>O3609</t>
  </si>
  <si>
    <t>O3361</t>
  </si>
  <si>
    <t>Anna Williams</t>
  </si>
  <si>
    <t>O2106</t>
  </si>
  <si>
    <t>O2724</t>
  </si>
  <si>
    <t>O1538</t>
  </si>
  <si>
    <t>Arm third</t>
  </si>
  <si>
    <t>O3720</t>
  </si>
  <si>
    <t>O1703</t>
  </si>
  <si>
    <t>Decide ok wish</t>
  </si>
  <si>
    <t>O1656</t>
  </si>
  <si>
    <t>Sharon Kerr</t>
  </si>
  <si>
    <t>Authority open</t>
  </si>
  <si>
    <t>O2262</t>
  </si>
  <si>
    <t>O1353</t>
  </si>
  <si>
    <t>Elizabeth Miles</t>
  </si>
  <si>
    <t>B1473</t>
  </si>
  <si>
    <t>Enjoy couple herself cultural</t>
  </si>
  <si>
    <t>O3298</t>
  </si>
  <si>
    <t>O1481</t>
  </si>
  <si>
    <t>Meredith Stewart</t>
  </si>
  <si>
    <t>O1829</t>
  </si>
  <si>
    <t>Daniel Meyers</t>
  </si>
  <si>
    <t>O2661</t>
  </si>
  <si>
    <t>Julie Roberts</t>
  </si>
  <si>
    <t>O3073</t>
  </si>
  <si>
    <t>O1270</t>
  </si>
  <si>
    <t>O2457</t>
  </si>
  <si>
    <t>O1525</t>
  </si>
  <si>
    <t>Richard Simon</t>
  </si>
  <si>
    <t>O3587</t>
  </si>
  <si>
    <t>O1932</t>
  </si>
  <si>
    <t>O3371</t>
  </si>
  <si>
    <t>O2754</t>
  </si>
  <si>
    <t>O3004</t>
  </si>
  <si>
    <t>O2830</t>
  </si>
  <si>
    <t>O3590</t>
  </si>
  <si>
    <t>Item how</t>
  </si>
  <si>
    <t>O3247</t>
  </si>
  <si>
    <t>O3192</t>
  </si>
  <si>
    <t>O2088</t>
  </si>
  <si>
    <t>Mr. Luke Bradley PhD</t>
  </si>
  <si>
    <t>O1233</t>
  </si>
  <si>
    <t>C371</t>
  </si>
  <si>
    <t>Michelle Gilbert</t>
  </si>
  <si>
    <t>B1837</t>
  </si>
  <si>
    <t>Word right</t>
  </si>
  <si>
    <t>O1895</t>
  </si>
  <si>
    <t>B1329</t>
  </si>
  <si>
    <t>Stock once by</t>
  </si>
  <si>
    <t>O3034</t>
  </si>
  <si>
    <t>O2242</t>
  </si>
  <si>
    <t>O3923</t>
  </si>
  <si>
    <t>Sarah Walker</t>
  </si>
  <si>
    <t>O2380</t>
  </si>
  <si>
    <t>O2721</t>
  </si>
  <si>
    <t>O2019</t>
  </si>
  <si>
    <t>O3795</t>
  </si>
  <si>
    <t>O1810</t>
  </si>
  <si>
    <t>O1736</t>
  </si>
  <si>
    <t>Michael Wiley</t>
  </si>
  <si>
    <t>O1396</t>
  </si>
  <si>
    <t>O1111</t>
  </si>
  <si>
    <t>O2660</t>
  </si>
  <si>
    <t>O1811</t>
  </si>
  <si>
    <t>O2024</t>
  </si>
  <si>
    <t>O2307</t>
  </si>
  <si>
    <t>Taylor Mills</t>
  </si>
  <si>
    <t>O2756</t>
  </si>
  <si>
    <t>O2746</t>
  </si>
  <si>
    <t>O2227</t>
  </si>
  <si>
    <t>O1970</t>
  </si>
  <si>
    <t>O3705</t>
  </si>
  <si>
    <t>C419</t>
  </si>
  <si>
    <t>Charles Powell</t>
  </si>
  <si>
    <t>O1955</t>
  </si>
  <si>
    <t>Robert Garcia</t>
  </si>
  <si>
    <t>O3336</t>
  </si>
  <si>
    <t>O1659</t>
  </si>
  <si>
    <t>Jamie Adams</t>
  </si>
  <si>
    <t>Speak move</t>
  </si>
  <si>
    <t>O1361</t>
  </si>
  <si>
    <t>O1294</t>
  </si>
  <si>
    <t>O1558</t>
  </si>
  <si>
    <t>Rebecca Mathis</t>
  </si>
  <si>
    <t>B1116</t>
  </si>
  <si>
    <t>Top heavy executive</t>
  </si>
  <si>
    <t>O2837</t>
  </si>
  <si>
    <t>O2758</t>
  </si>
  <si>
    <t>O3445</t>
  </si>
  <si>
    <t>O3083</t>
  </si>
  <si>
    <t>O2272</t>
  </si>
  <si>
    <t>O1593</t>
  </si>
  <si>
    <t>C443</t>
  </si>
  <si>
    <t>Juan Le</t>
  </si>
  <si>
    <t>O3497</t>
  </si>
  <si>
    <t>Phillip Griffin</t>
  </si>
  <si>
    <t>O3142</t>
  </si>
  <si>
    <t>O1230</t>
  </si>
  <si>
    <t>B1603</t>
  </si>
  <si>
    <t>Television should product thought</t>
  </si>
  <si>
    <t>O1678</t>
  </si>
  <si>
    <t>Albert Key</t>
  </si>
  <si>
    <t>O2835</t>
  </si>
  <si>
    <t>C748</t>
  </si>
  <si>
    <t>Stephanie Mcdaniel</t>
  </si>
  <si>
    <t>O1612</t>
  </si>
  <si>
    <t>O2777</t>
  </si>
  <si>
    <t>C976</t>
  </si>
  <si>
    <t>Troy Hendrix</t>
  </si>
  <si>
    <t>O2103</t>
  </si>
  <si>
    <t>C715</t>
  </si>
  <si>
    <t>Amy Hall</t>
  </si>
  <si>
    <t>O2866</t>
  </si>
  <si>
    <t>O3671</t>
  </si>
  <si>
    <t>O3041</t>
  </si>
  <si>
    <t>O1446</t>
  </si>
  <si>
    <t>Attorney</t>
  </si>
  <si>
    <t>O1041</t>
  </si>
  <si>
    <t>O3956</t>
  </si>
  <si>
    <t>O3987</t>
  </si>
  <si>
    <t>O2609</t>
  </si>
  <si>
    <t>O3993</t>
  </si>
  <si>
    <t>O1380</t>
  </si>
  <si>
    <t>Gregory Dean</t>
  </si>
  <si>
    <t>O3376</t>
  </si>
  <si>
    <t>O3756</t>
  </si>
  <si>
    <t>O2114</t>
  </si>
  <si>
    <t>Bring cut</t>
  </si>
  <si>
    <t>O3876</t>
  </si>
  <si>
    <t>O2997</t>
  </si>
  <si>
    <t>O1786</t>
  </si>
  <si>
    <t>O2978</t>
  </si>
  <si>
    <t>O1597</t>
  </si>
  <si>
    <t>C243</t>
  </si>
  <si>
    <t>Angela Henderson</t>
  </si>
  <si>
    <t>It worker</t>
  </si>
  <si>
    <t>O1465</t>
  </si>
  <si>
    <t>O1581</t>
  </si>
  <si>
    <t>O3641</t>
  </si>
  <si>
    <t>O3402</t>
  </si>
  <si>
    <t>O3566</t>
  </si>
  <si>
    <t>O3172</t>
  </si>
  <si>
    <t>O3568</t>
  </si>
  <si>
    <t>O1462</t>
  </si>
  <si>
    <t>O1990</t>
  </si>
  <si>
    <t>O2132</t>
  </si>
  <si>
    <t>O2663</t>
  </si>
  <si>
    <t>O2052</t>
  </si>
  <si>
    <t>Joshua Jones</t>
  </si>
  <si>
    <t>B1760</t>
  </si>
  <si>
    <t>Agreement tree</t>
  </si>
  <si>
    <t>O1953</t>
  </si>
  <si>
    <t>O3482</t>
  </si>
  <si>
    <t>O3743</t>
  </si>
  <si>
    <t>O2176</t>
  </si>
  <si>
    <t>Eric Larson</t>
  </si>
  <si>
    <t>O3612</t>
  </si>
  <si>
    <t>O2899</t>
  </si>
  <si>
    <t>O2309</t>
  </si>
  <si>
    <t>O2156</t>
  </si>
  <si>
    <t>O3648</t>
  </si>
  <si>
    <t>O1514</t>
  </si>
  <si>
    <t>Kitchen think evening environmental</t>
  </si>
  <si>
    <t>O2824</t>
  </si>
  <si>
    <t>O1362</t>
  </si>
  <si>
    <t>O1170</t>
  </si>
  <si>
    <t>O3005</t>
  </si>
  <si>
    <t>O2565</t>
  </si>
  <si>
    <t>O3549</t>
  </si>
  <si>
    <t>B1399</t>
  </si>
  <si>
    <t>Yes skill their sort</t>
  </si>
  <si>
    <t>O1134</t>
  </si>
  <si>
    <t>Edward Howard</t>
  </si>
  <si>
    <t>O3874</t>
  </si>
  <si>
    <t>O3694</t>
  </si>
  <si>
    <t>O1075</t>
  </si>
  <si>
    <t>B1135</t>
  </si>
  <si>
    <t>Tv institution</t>
  </si>
  <si>
    <t>O2139</t>
  </si>
  <si>
    <t>Arthur Harrison</t>
  </si>
  <si>
    <t>O2062</t>
  </si>
  <si>
    <t>O1768</t>
  </si>
  <si>
    <t>C915</t>
  </si>
  <si>
    <t>Kimberly Brown</t>
  </si>
  <si>
    <t>O3138</t>
  </si>
  <si>
    <t>Girl kind</t>
  </si>
  <si>
    <t>O1217</t>
  </si>
  <si>
    <t>Such research</t>
  </si>
  <si>
    <t>O1061</t>
  </si>
  <si>
    <t>C548</t>
  </si>
  <si>
    <t>Lauren Dixon</t>
  </si>
  <si>
    <t>Sign meeting training bill</t>
  </si>
  <si>
    <t>O1321</t>
  </si>
  <si>
    <t>Michael Thomas</t>
  </si>
  <si>
    <t>O2709</t>
  </si>
  <si>
    <t>C967</t>
  </si>
  <si>
    <t>Anthony Ray</t>
  </si>
  <si>
    <t>O2927</t>
  </si>
  <si>
    <t>O1272</t>
  </si>
  <si>
    <t>O1730</t>
  </si>
  <si>
    <t>Mallory Dickerson</t>
  </si>
  <si>
    <t>O2934</t>
  </si>
  <si>
    <t>O3608</t>
  </si>
  <si>
    <t>O3721</t>
  </si>
  <si>
    <t>O1241</t>
  </si>
  <si>
    <t>C113</t>
  </si>
  <si>
    <t>Jenny Black</t>
  </si>
  <si>
    <t>Force road</t>
  </si>
  <si>
    <t>O1563</t>
  </si>
  <si>
    <t>O3389</t>
  </si>
  <si>
    <t>Barbara Moore</t>
  </si>
  <si>
    <t>O3715</t>
  </si>
  <si>
    <t>B1178</t>
  </si>
  <si>
    <t>Special seven</t>
  </si>
  <si>
    <t>O1598</t>
  </si>
  <si>
    <t>B1966</t>
  </si>
  <si>
    <t>Write image make</t>
  </si>
  <si>
    <t>O1974</t>
  </si>
  <si>
    <t>O2386</t>
  </si>
  <si>
    <t>O1858</t>
  </si>
  <si>
    <t>O3130</t>
  </si>
  <si>
    <t>O3348</t>
  </si>
  <si>
    <t>O2515</t>
  </si>
  <si>
    <t>Or environmental</t>
  </si>
  <si>
    <t>O2683</t>
  </si>
  <si>
    <t>O3542</t>
  </si>
  <si>
    <t>O2848</t>
  </si>
  <si>
    <t>O1616</t>
  </si>
  <si>
    <t>O2548</t>
  </si>
  <si>
    <t>O2123</t>
  </si>
  <si>
    <t>O2057</t>
  </si>
  <si>
    <t>Steven Smith</t>
  </si>
  <si>
    <t>Final key evening</t>
  </si>
  <si>
    <t>O2589</t>
  </si>
  <si>
    <t>Sound or</t>
  </si>
  <si>
    <t>O1200</t>
  </si>
  <si>
    <t>O3832</t>
  </si>
  <si>
    <t>O1040</t>
  </si>
  <si>
    <t>O1715</t>
  </si>
  <si>
    <t>O2851</t>
  </si>
  <si>
    <t>O2390</t>
  </si>
  <si>
    <t>O3394</t>
  </si>
  <si>
    <t>O2311</t>
  </si>
  <si>
    <t>O3462</t>
  </si>
  <si>
    <t>O1719</t>
  </si>
  <si>
    <t>However member let</t>
  </si>
  <si>
    <t>O3650</t>
  </si>
  <si>
    <t>O3404</t>
  </si>
  <si>
    <t>O2303</t>
  </si>
  <si>
    <t>O3548</t>
  </si>
  <si>
    <t>O3431</t>
  </si>
  <si>
    <t>O3663</t>
  </si>
  <si>
    <t>O1167</t>
  </si>
  <si>
    <t>Enjoy also</t>
  </si>
  <si>
    <t>O2066</t>
  </si>
  <si>
    <t>Series go actually</t>
  </si>
  <si>
    <t>O3373</t>
  </si>
  <si>
    <t>O2588</t>
  </si>
  <si>
    <t>O3807</t>
  </si>
  <si>
    <t>O2304</t>
  </si>
  <si>
    <t>O1248</t>
  </si>
  <si>
    <t>O2128</t>
  </si>
  <si>
    <t>O1309</t>
  </si>
  <si>
    <t>O1202</t>
  </si>
  <si>
    <t>O1132</t>
  </si>
  <si>
    <t>Kenneth Perez</t>
  </si>
  <si>
    <t>Hear camera</t>
  </si>
  <si>
    <t>O1949</t>
  </si>
  <si>
    <t>O3697</t>
  </si>
  <si>
    <t>O1753</t>
  </si>
  <si>
    <t>Caroline Prince</t>
  </si>
  <si>
    <t>O2719</t>
  </si>
  <si>
    <t>O2838</t>
  </si>
  <si>
    <t>O1716</t>
  </si>
  <si>
    <t>B1397</t>
  </si>
  <si>
    <t>Course</t>
  </si>
  <si>
    <t>O1023</t>
  </si>
  <si>
    <t>Antonio Kaufman</t>
  </si>
  <si>
    <t>O1591</t>
  </si>
  <si>
    <t>O2192</t>
  </si>
  <si>
    <t>Jeffrey Bailey</t>
  </si>
  <si>
    <t>O1789</t>
  </si>
  <si>
    <t>O3329</t>
  </si>
  <si>
    <t>O1506</t>
  </si>
  <si>
    <t>O1673</t>
  </si>
  <si>
    <t>Jade Fleming</t>
  </si>
  <si>
    <t>O3193</t>
  </si>
  <si>
    <t>Interview say</t>
  </si>
  <si>
    <t>O2302</t>
  </si>
  <si>
    <t>O1352</t>
  </si>
  <si>
    <t>Single contain</t>
  </si>
  <si>
    <t>O1500</t>
  </si>
  <si>
    <t>O1796</t>
  </si>
  <si>
    <t>O2765</t>
  </si>
  <si>
    <t>O2704</t>
  </si>
  <si>
    <t>B1207</t>
  </si>
  <si>
    <t>Great couple enjoy</t>
  </si>
  <si>
    <t>O1065</t>
  </si>
  <si>
    <t>O3861</t>
  </si>
  <si>
    <t>O2933</t>
  </si>
  <si>
    <t>O2143</t>
  </si>
  <si>
    <t>Coach recognize majority</t>
  </si>
  <si>
    <t>O2384</t>
  </si>
  <si>
    <t>O1911</t>
  </si>
  <si>
    <t>C851</t>
  </si>
  <si>
    <t>Kathy Davis</t>
  </si>
  <si>
    <t>O1211</t>
  </si>
  <si>
    <t>O3097</t>
  </si>
  <si>
    <t>O1213</t>
  </si>
  <si>
    <t>Logan Burgess</t>
  </si>
  <si>
    <t>O2939</t>
  </si>
  <si>
    <t>O1459</t>
  </si>
  <si>
    <t>O2492</t>
  </si>
  <si>
    <t>O2053</t>
  </si>
  <si>
    <t>Richard Harris</t>
  </si>
  <si>
    <t>B1784</t>
  </si>
  <si>
    <t>Power second everybody</t>
  </si>
  <si>
    <t>O3150</t>
  </si>
  <si>
    <t>O2315</t>
  </si>
  <si>
    <t>O3212</t>
  </si>
  <si>
    <t>O1565</t>
  </si>
  <si>
    <t>Michelle Williams</t>
  </si>
  <si>
    <t>O2194</t>
  </si>
  <si>
    <t>Emily Price</t>
  </si>
  <si>
    <t>O1432</t>
  </si>
  <si>
    <t>O2450</t>
  </si>
  <si>
    <t>O3022</t>
  </si>
  <si>
    <t>O1545</t>
  </si>
  <si>
    <t>Sarah Davila</t>
  </si>
  <si>
    <t>O2207</t>
  </si>
  <si>
    <t>O2917</t>
  </si>
  <si>
    <t>O2083</t>
  </si>
  <si>
    <t>O2524</t>
  </si>
  <si>
    <t>O2185</t>
  </si>
  <si>
    <t>O1517</t>
  </si>
  <si>
    <t>O2050</t>
  </si>
  <si>
    <t>Chase Castro</t>
  </si>
  <si>
    <t>B1749</t>
  </si>
  <si>
    <t>Page data ahead suggest</t>
  </si>
  <si>
    <t>O2804</t>
  </si>
  <si>
    <t>O2452</t>
  </si>
  <si>
    <t>O2566</t>
  </si>
  <si>
    <t>O3726</t>
  </si>
  <si>
    <t>B1182</t>
  </si>
  <si>
    <t>Require stay away</t>
  </si>
  <si>
    <t>O3118</t>
  </si>
  <si>
    <t>O1235</t>
  </si>
  <si>
    <t>Tracey Hartman</t>
  </si>
  <si>
    <t>O1910</t>
  </si>
  <si>
    <t>Mario Green</t>
  </si>
  <si>
    <t>O1511</t>
  </si>
  <si>
    <t>Cindy Taylor</t>
  </si>
  <si>
    <t>B1184</t>
  </si>
  <si>
    <t>Loss magazine</t>
  </si>
  <si>
    <t>O1367</t>
  </si>
  <si>
    <t>B1615</t>
  </si>
  <si>
    <t>Society interesting interest</t>
  </si>
  <si>
    <t>O2633</t>
  </si>
  <si>
    <t>O1168</t>
  </si>
  <si>
    <t>O3786</t>
  </si>
  <si>
    <t>O3319</t>
  </si>
  <si>
    <t>O2619</t>
  </si>
  <si>
    <t>O1997</t>
  </si>
  <si>
    <t>Cynthia Franklin</t>
  </si>
  <si>
    <t>They by need</t>
  </si>
  <si>
    <t>O1221</t>
  </si>
  <si>
    <t>O2675</t>
  </si>
  <si>
    <t>Jacob Johnson</t>
  </si>
  <si>
    <t>O1877</t>
  </si>
  <si>
    <t>Daniel Norman</t>
  </si>
  <si>
    <t>B1816</t>
  </si>
  <si>
    <t>His population factor</t>
  </si>
  <si>
    <t>O2760</t>
  </si>
  <si>
    <t>O3840</t>
  </si>
  <si>
    <t>O3314</t>
  </si>
  <si>
    <t>O1180</t>
  </si>
  <si>
    <t>O3216</t>
  </si>
  <si>
    <t>O3340</t>
  </si>
  <si>
    <t>O1883</t>
  </si>
  <si>
    <t>O1329</t>
  </si>
  <si>
    <t>B1719</t>
  </si>
  <si>
    <t>Away social</t>
  </si>
  <si>
    <t>O2134</t>
  </si>
  <si>
    <t>Nothing show both</t>
  </si>
  <si>
    <t>O1934</t>
  </si>
  <si>
    <t>Foreign consumer arrive</t>
  </si>
  <si>
    <t>O1729</t>
  </si>
  <si>
    <t>Henry Duncan</t>
  </si>
  <si>
    <t>Effect challenge kitchen</t>
  </si>
  <si>
    <t>O1133</t>
  </si>
  <si>
    <t>Allow trip military</t>
  </si>
  <si>
    <t>O3344</t>
  </si>
  <si>
    <t>O2349</t>
  </si>
  <si>
    <t>O3440</t>
  </si>
  <si>
    <t>O2843</t>
  </si>
  <si>
    <t>O2911</t>
  </si>
  <si>
    <t>O2299</t>
  </si>
  <si>
    <t>O3897</t>
  </si>
  <si>
    <t>O1413</t>
  </si>
  <si>
    <t>O1160</t>
  </si>
  <si>
    <t>O3164</t>
  </si>
  <si>
    <t>O1031</t>
  </si>
  <si>
    <t>O3412</t>
  </si>
  <si>
    <t>O2098</t>
  </si>
  <si>
    <t>Language serve</t>
  </si>
  <si>
    <t>O3432</t>
  </si>
  <si>
    <t>O3784</t>
  </si>
  <si>
    <t>O3346</t>
  </si>
  <si>
    <t>O1228</t>
  </si>
  <si>
    <t>O1691</t>
  </si>
  <si>
    <t>O3046</t>
  </si>
  <si>
    <t>O3204</t>
  </si>
  <si>
    <t>O1397</t>
  </si>
  <si>
    <t>B1707</t>
  </si>
  <si>
    <t>Fund</t>
  </si>
  <si>
    <t>O3791</t>
  </si>
  <si>
    <t>O1306</t>
  </si>
  <si>
    <t>Out agree spend</t>
  </si>
  <si>
    <t>O3027</t>
  </si>
  <si>
    <t>O1330</t>
  </si>
  <si>
    <t>Name third</t>
  </si>
  <si>
    <t>O3602</t>
  </si>
  <si>
    <t>O2360</t>
  </si>
  <si>
    <t>O2759</t>
  </si>
  <si>
    <t>O2606</t>
  </si>
  <si>
    <t>O2628</t>
  </si>
  <si>
    <t>O2929</t>
  </si>
  <si>
    <t>Happy behavior white</t>
  </si>
  <si>
    <t>O2016</t>
  </si>
  <si>
    <t>O3531</t>
  </si>
  <si>
    <t>O3120</t>
  </si>
  <si>
    <t>O1763</t>
  </si>
  <si>
    <t>Stephanie Willis</t>
  </si>
  <si>
    <t>Be task manager</t>
  </si>
  <si>
    <t>O1263</t>
  </si>
  <si>
    <t>O2367</t>
  </si>
  <si>
    <t>C576</t>
  </si>
  <si>
    <t>Dr. Joshua Jones</t>
  </si>
  <si>
    <t>O2989</t>
  </si>
  <si>
    <t>O2193</t>
  </si>
  <si>
    <t>O2583</t>
  </si>
  <si>
    <t>O2343</t>
  </si>
  <si>
    <t>O2896</t>
  </si>
  <si>
    <t>O1017</t>
  </si>
  <si>
    <t>B1205</t>
  </si>
  <si>
    <t>Admit his</t>
  </si>
  <si>
    <t>O1632</t>
  </si>
  <si>
    <t>O2333</t>
  </si>
  <si>
    <t>O3640</t>
  </si>
  <si>
    <t>O1962</t>
  </si>
  <si>
    <t>Suzanne Wilkerson</t>
  </si>
  <si>
    <t>O2422</t>
  </si>
  <si>
    <t>Brandon Miller</t>
  </si>
  <si>
    <t>O1177</t>
  </si>
  <si>
    <t>Space general game</t>
  </si>
  <si>
    <t>O2171</t>
  </si>
  <si>
    <t>Melissa Patrick</t>
  </si>
  <si>
    <t>B1587</t>
  </si>
  <si>
    <t>Read</t>
  </si>
  <si>
    <t>O1045</t>
  </si>
  <si>
    <t>Michael White</t>
  </si>
  <si>
    <t>O2877</t>
  </si>
  <si>
    <t>Lauren Guzman</t>
  </si>
  <si>
    <t>B1446</t>
  </si>
  <si>
    <t>Baby</t>
  </si>
  <si>
    <t>O1737</t>
  </si>
  <si>
    <t>O3446</t>
  </si>
  <si>
    <t>Door receive</t>
  </si>
  <si>
    <t>O1480</t>
  </si>
  <si>
    <t>C506</t>
  </si>
  <si>
    <t>David Allison</t>
  </si>
  <si>
    <t>O3320</t>
  </si>
  <si>
    <t>O3451</t>
  </si>
  <si>
    <t>O1618</t>
  </si>
  <si>
    <t>O1093</t>
  </si>
  <si>
    <t>O1510</t>
  </si>
  <si>
    <t>Sheryl Parker</t>
  </si>
  <si>
    <t>O3570</t>
  </si>
  <si>
    <t>O3930</t>
  </si>
  <si>
    <t>O2535</t>
  </si>
  <si>
    <t>Throughout front in</t>
  </si>
  <si>
    <t>O1686</t>
  </si>
  <si>
    <t>Candidate pressure</t>
  </si>
  <si>
    <t>O1252</t>
  </si>
  <si>
    <t>Need wrong benefit</t>
  </si>
  <si>
    <t>O2751</t>
  </si>
  <si>
    <t>O3010</t>
  </si>
  <si>
    <t>O2230</t>
  </si>
  <si>
    <t>O3511</t>
  </si>
  <si>
    <t>O3508</t>
  </si>
  <si>
    <t>O3158</t>
  </si>
  <si>
    <t>O3967</t>
  </si>
  <si>
    <t>O3884</t>
  </si>
  <si>
    <t>O3182</t>
  </si>
  <si>
    <t>O3185</t>
  </si>
  <si>
    <t>O3624</t>
  </si>
  <si>
    <t>O2688</t>
  </si>
  <si>
    <t>O3176</t>
  </si>
  <si>
    <t>O2669</t>
  </si>
  <si>
    <t>O1613</t>
  </si>
  <si>
    <t>O1882</t>
  </si>
  <si>
    <t>O3112</t>
  </si>
  <si>
    <t>O3257</t>
  </si>
  <si>
    <t>O1837</t>
  </si>
  <si>
    <t>Kimberly West</t>
  </si>
  <si>
    <t>O1274</t>
  </si>
  <si>
    <t>O3905</t>
  </si>
  <si>
    <t>O2559</t>
  </si>
  <si>
    <t>O3554</t>
  </si>
  <si>
    <t>Rebecca May</t>
  </si>
  <si>
    <t>O3684</t>
  </si>
  <si>
    <t>O2269</t>
  </si>
  <si>
    <t>O1444</t>
  </si>
  <si>
    <t>O2694</t>
  </si>
  <si>
    <t>O3524</t>
  </si>
  <si>
    <t>O2715</t>
  </si>
  <si>
    <t>O1343</t>
  </si>
  <si>
    <t>Do help</t>
  </si>
  <si>
    <t>O2952</t>
  </si>
  <si>
    <t>O2327</t>
  </si>
  <si>
    <t>O1484</t>
  </si>
  <si>
    <t>Maria Cummings</t>
  </si>
  <si>
    <t>O3418</t>
  </si>
  <si>
    <t>O3850</t>
  </si>
  <si>
    <t>O1559</t>
  </si>
  <si>
    <t>B1164</t>
  </si>
  <si>
    <t>Near lay</t>
  </si>
  <si>
    <t>O2292</t>
  </si>
  <si>
    <t>O3261</t>
  </si>
  <si>
    <t>O3863</t>
  </si>
  <si>
    <t>O1169</t>
  </si>
  <si>
    <t>O1114</t>
  </si>
  <si>
    <t>B1249</t>
  </si>
  <si>
    <t>Run pick carry pass</t>
  </si>
  <si>
    <t>O1308</t>
  </si>
  <si>
    <t>O3038</t>
  </si>
  <si>
    <t>O2826</t>
  </si>
  <si>
    <t>O2282</t>
  </si>
  <si>
    <t>O2488</t>
  </si>
  <si>
    <t>O1830</t>
  </si>
  <si>
    <t>O1818</t>
  </si>
  <si>
    <t>O2825</t>
  </si>
  <si>
    <t>O3896</t>
  </si>
  <si>
    <t>O2489</t>
  </si>
  <si>
    <t>O1650</t>
  </si>
  <si>
    <t>C662</t>
  </si>
  <si>
    <t>Jodi Carson</t>
  </si>
  <si>
    <t>O3662</t>
  </si>
  <si>
    <t>O2213</t>
  </si>
  <si>
    <t>O1582</t>
  </si>
  <si>
    <t>O3551</t>
  </si>
  <si>
    <t>O1925</t>
  </si>
  <si>
    <t>Donald Bennett</t>
  </si>
  <si>
    <t>O1711</t>
  </si>
  <si>
    <t>O3940</t>
  </si>
  <si>
    <t>O2140</t>
  </si>
  <si>
    <t>O1700</t>
  </si>
  <si>
    <t>O3654</t>
  </si>
  <si>
    <t>C631</t>
  </si>
  <si>
    <t>Emily Smith</t>
  </si>
  <si>
    <t>O2802</t>
  </si>
  <si>
    <t>O1493</t>
  </si>
  <si>
    <t>Us democratic phone nearly</t>
  </si>
  <si>
    <t>O1400</t>
  </si>
  <si>
    <t>O3323</t>
  </si>
  <si>
    <t>O3405</t>
  </si>
  <si>
    <t>O2875</t>
  </si>
  <si>
    <t>O3208</t>
  </si>
  <si>
    <t>O2268</t>
  </si>
  <si>
    <t>O3829</t>
  </si>
  <si>
    <t>O1039</t>
  </si>
  <si>
    <t>O2852</t>
  </si>
  <si>
    <t>O2261</t>
  </si>
  <si>
    <t>O2753</t>
  </si>
  <si>
    <t>O3076</t>
  </si>
  <si>
    <t>O2439</t>
  </si>
  <si>
    <t>O3043</t>
  </si>
  <si>
    <t>O2887</t>
  </si>
  <si>
    <t>O2963</t>
  </si>
  <si>
    <t>O2238</t>
  </si>
  <si>
    <t>O3865</t>
  </si>
  <si>
    <t>B1429</t>
  </si>
  <si>
    <t>Agency modern travel</t>
  </si>
  <si>
    <t>O1268</t>
  </si>
  <si>
    <t>Eat</t>
  </si>
  <si>
    <t>O1671</t>
  </si>
  <si>
    <t>O1725</t>
  </si>
  <si>
    <t>O2536</t>
  </si>
  <si>
    <t>Nicholas Williams</t>
  </si>
  <si>
    <t>O3476</t>
  </si>
  <si>
    <t>O3691</t>
  </si>
  <si>
    <t>O2831</t>
  </si>
  <si>
    <t>O1779</t>
  </si>
  <si>
    <t>Michael Griffin</t>
  </si>
  <si>
    <t>O3534</t>
  </si>
  <si>
    <t>Zachary Keller</t>
  </si>
  <si>
    <t>O3729</t>
  </si>
  <si>
    <t>O2778</t>
  </si>
  <si>
    <t>O2999</t>
  </si>
  <si>
    <t>O3262</t>
  </si>
  <si>
    <t>O1011</t>
  </si>
  <si>
    <t>O2968</t>
  </si>
  <si>
    <t>O2446</t>
  </si>
  <si>
    <t>O1409</t>
  </si>
  <si>
    <t>O1424</t>
  </si>
  <si>
    <t>C630</t>
  </si>
  <si>
    <t>James Wells</t>
  </si>
  <si>
    <t>O2414</t>
  </si>
  <si>
    <t>O3574</t>
  </si>
  <si>
    <t>O3472</t>
  </si>
  <si>
    <t>O2658</t>
  </si>
  <si>
    <t>O1058</t>
  </si>
  <si>
    <t>O1755</t>
  </si>
  <si>
    <t>O3730</t>
  </si>
  <si>
    <t>O1095</t>
  </si>
  <si>
    <t>O2570</t>
  </si>
  <si>
    <t>O1924</t>
  </si>
  <si>
    <t>O2332</t>
  </si>
  <si>
    <t>O3359</t>
  </si>
  <si>
    <t>O1541</t>
  </si>
  <si>
    <t>O3326</t>
  </si>
  <si>
    <t>O1135</t>
  </si>
  <si>
    <t>O3717</t>
  </si>
  <si>
    <t>O1127</t>
  </si>
  <si>
    <t>Offer fly</t>
  </si>
  <si>
    <t>O1453</t>
  </si>
  <si>
    <t>O2556</t>
  </si>
  <si>
    <t>O1115</t>
  </si>
  <si>
    <t>O3428</t>
  </si>
  <si>
    <t>O2070</t>
  </si>
  <si>
    <t>O1972</t>
  </si>
  <si>
    <t>O2644</t>
  </si>
  <si>
    <t>O2409</t>
  </si>
  <si>
    <t>O3269</t>
  </si>
  <si>
    <t>O3134</t>
  </si>
  <si>
    <t>O3123</t>
  </si>
  <si>
    <t>O3656</t>
  </si>
  <si>
    <t>Four set</t>
  </si>
  <si>
    <t>O3254</t>
  </si>
  <si>
    <t>C986</t>
  </si>
  <si>
    <t>Ashley Anderson</t>
  </si>
  <si>
    <t>O1916</t>
  </si>
  <si>
    <t>C786</t>
  </si>
  <si>
    <t>Jill Lopez</t>
  </si>
  <si>
    <t>B1050</t>
  </si>
  <si>
    <t>Bank able</t>
  </si>
  <si>
    <t>O2780</t>
  </si>
  <si>
    <t>O2175</t>
  </si>
  <si>
    <t>O2648</t>
  </si>
  <si>
    <t>O2729</t>
  </si>
  <si>
    <t>Teacher one base</t>
  </si>
  <si>
    <t>O1839</t>
  </si>
  <si>
    <t>Brian Marsh</t>
  </si>
  <si>
    <t>Read shoulder us</t>
  </si>
  <si>
    <t>O1998</t>
  </si>
  <si>
    <t>Light term</t>
  </si>
  <si>
    <t>O2028</t>
  </si>
  <si>
    <t>C656</t>
  </si>
  <si>
    <t>Lisa Hendrix</t>
  </si>
  <si>
    <t>Local difficult feeling</t>
  </si>
  <si>
    <t>O2221</t>
  </si>
  <si>
    <t>O3731</t>
  </si>
  <si>
    <t>O2115</t>
  </si>
  <si>
    <t>C645</t>
  </si>
  <si>
    <t>Jonathan Schwartz</t>
  </si>
  <si>
    <t>Partner community</t>
  </si>
  <si>
    <t>O3414</t>
  </si>
  <si>
    <t>O3924</t>
  </si>
  <si>
    <t>O1781</t>
  </si>
  <si>
    <t>O2138</t>
  </si>
  <si>
    <t>O3167</t>
  </si>
  <si>
    <t>O3830</t>
  </si>
  <si>
    <t>O3020</t>
  </si>
  <si>
    <t>O1298</t>
  </si>
  <si>
    <t>Republican after live</t>
  </si>
  <si>
    <t>O1790</t>
  </si>
  <si>
    <t>O1546</t>
  </si>
  <si>
    <t>William Mejia</t>
  </si>
  <si>
    <t>O3885</t>
  </si>
  <si>
    <t>O1547</t>
  </si>
  <si>
    <t>O3059</t>
  </si>
  <si>
    <t>O3951</t>
  </si>
  <si>
    <t>O2248</t>
  </si>
  <si>
    <t>O3052</t>
  </si>
  <si>
    <t>O1832</t>
  </si>
  <si>
    <t>O1569</t>
  </si>
  <si>
    <t>O3051</t>
  </si>
  <si>
    <t>O1418</t>
  </si>
  <si>
    <t>O2116</t>
  </si>
  <si>
    <t>B1617</t>
  </si>
  <si>
    <t>Attention teacher</t>
  </si>
  <si>
    <t>O2716</t>
  </si>
  <si>
    <t>O3295</t>
  </si>
  <si>
    <t>O1037</t>
  </si>
  <si>
    <t>C609</t>
  </si>
  <si>
    <t>Sylvia Anderson</t>
  </si>
  <si>
    <t>O1103</t>
  </si>
  <si>
    <t>C103</t>
  </si>
  <si>
    <t>James Woodward</t>
  </si>
  <si>
    <t>O1940</t>
  </si>
  <si>
    <t>Robin Harvey</t>
  </si>
  <si>
    <t>O1266</t>
  </si>
  <si>
    <t>History daughter movement</t>
  </si>
  <si>
    <t>O1411</t>
  </si>
  <si>
    <t>Live method girl visit</t>
  </si>
  <si>
    <t>O3594</t>
  </si>
  <si>
    <t>O3952</t>
  </si>
  <si>
    <t>O2355</t>
  </si>
  <si>
    <t>O3386</t>
  </si>
  <si>
    <t>O2018</t>
  </si>
  <si>
    <t>O1792</t>
  </si>
  <si>
    <t>O1867</t>
  </si>
  <si>
    <t>Sheryl Bates</t>
  </si>
  <si>
    <t>B1312</t>
  </si>
  <si>
    <t>Court answer task</t>
  </si>
  <si>
    <t>O1226</t>
  </si>
  <si>
    <t>O2117</t>
  </si>
  <si>
    <t>Just machine participant account</t>
  </si>
  <si>
    <t>O1604</t>
  </si>
  <si>
    <t>O3808</t>
  </si>
  <si>
    <t>C674</t>
  </si>
  <si>
    <t>Kevin Mcconnell</t>
  </si>
  <si>
    <t>O3834</t>
  </si>
  <si>
    <t>O1077</t>
  </si>
  <si>
    <t>O3628</t>
  </si>
  <si>
    <t>O3667</t>
  </si>
  <si>
    <t>O3676</t>
  </si>
  <si>
    <t>O1840</t>
  </si>
  <si>
    <t>O2561</t>
  </si>
  <si>
    <t>O1141</t>
  </si>
  <si>
    <t>O3245</t>
  </si>
  <si>
    <t>O2966</t>
  </si>
  <si>
    <t>Task make</t>
  </si>
  <si>
    <t>O1773</t>
  </si>
  <si>
    <t>O2740</t>
  </si>
  <si>
    <t>O3541</t>
  </si>
  <si>
    <t>O1441</t>
  </si>
  <si>
    <t>O2506</t>
  </si>
  <si>
    <t>O1619</t>
  </si>
  <si>
    <t>Major business single</t>
  </si>
  <si>
    <t>O2397</t>
  </si>
  <si>
    <t>O2555</t>
  </si>
  <si>
    <t>O1012</t>
  </si>
  <si>
    <t>C778</t>
  </si>
  <si>
    <t>Anthony Hanson</t>
  </si>
  <si>
    <t>O3433</t>
  </si>
  <si>
    <t>O3835</t>
  </si>
  <si>
    <t>O2757</t>
  </si>
  <si>
    <t>O2690</t>
  </si>
  <si>
    <t>O1354</t>
  </si>
  <si>
    <t>B1802</t>
  </si>
  <si>
    <t>Base Mrs various</t>
  </si>
  <si>
    <t>O2427</t>
  </si>
  <si>
    <t>O1727</t>
  </si>
  <si>
    <t>O2337</t>
  </si>
  <si>
    <t>O1891</t>
  </si>
  <si>
    <t>Democrat air chair</t>
  </si>
  <si>
    <t>O3690</t>
  </si>
  <si>
    <t>O1993</t>
  </si>
  <si>
    <t>O3265</t>
  </si>
  <si>
    <t>O3354</t>
  </si>
  <si>
    <t>O1665</t>
  </si>
  <si>
    <t>O1393</t>
  </si>
  <si>
    <t>O3495</t>
  </si>
  <si>
    <t>O3353</t>
  </si>
  <si>
    <t>O2394</t>
  </si>
  <si>
    <t>O3399</t>
  </si>
  <si>
    <t>O3856</t>
  </si>
  <si>
    <t>O3153</t>
  </si>
  <si>
    <t>O1154</t>
  </si>
  <si>
    <t>Wanda Frye</t>
  </si>
  <si>
    <t>O1392</t>
  </si>
  <si>
    <t>Nicole Lopez</t>
  </si>
  <si>
    <t>O3322</t>
  </si>
  <si>
    <t>O2407</t>
  </si>
  <si>
    <t>O1406</t>
  </si>
  <si>
    <t>O1105</t>
  </si>
  <si>
    <t>O2776</t>
  </si>
  <si>
    <t>O2703</t>
  </si>
  <si>
    <t>O3050</t>
  </si>
  <si>
    <t>O1765</t>
  </si>
  <si>
    <t>O1822</t>
  </si>
  <si>
    <t>O1579</t>
  </si>
  <si>
    <t>C740</t>
  </si>
  <si>
    <t>Jacob Young</t>
  </si>
  <si>
    <t>O2785</t>
  </si>
  <si>
    <t>O2985</t>
  </si>
  <si>
    <t>O3815</t>
  </si>
  <si>
    <t>C153</t>
  </si>
  <si>
    <t>Jesus Burch</t>
  </si>
  <si>
    <t>O2718</t>
  </si>
  <si>
    <t>O1912</t>
  </si>
  <si>
    <t>Best but</t>
  </si>
  <si>
    <t>O2293</t>
  </si>
  <si>
    <t>O1762</t>
  </si>
  <si>
    <t>O1798</t>
  </si>
  <si>
    <t>O3732</t>
  </si>
  <si>
    <t>Truth from wife myself</t>
  </si>
  <si>
    <t>O3864</t>
  </si>
  <si>
    <t>O2281</t>
  </si>
  <si>
    <t>O1451</t>
  </si>
  <si>
    <t>O3403</t>
  </si>
  <si>
    <t>O3092</t>
  </si>
  <si>
    <t>O2105</t>
  </si>
  <si>
    <t>O3968</t>
  </si>
  <si>
    <t>O2774</t>
  </si>
  <si>
    <t>O3117</t>
  </si>
  <si>
    <t>O2828</t>
  </si>
  <si>
    <t>Sherry Cross</t>
  </si>
  <si>
    <t>O3416</t>
  </si>
  <si>
    <t>O2158</t>
  </si>
  <si>
    <t>O1857</t>
  </si>
  <si>
    <t>O3058</t>
  </si>
  <si>
    <t>O2654</t>
  </si>
  <si>
    <t>B1908</t>
  </si>
  <si>
    <t>Page</t>
  </si>
  <si>
    <t>O2819</t>
  </si>
  <si>
    <t>O1524</t>
  </si>
  <si>
    <t>O2598</t>
  </si>
  <si>
    <t>O1461</t>
  </si>
  <si>
    <t>Easy ever</t>
  </si>
  <si>
    <t>O3132</t>
  </si>
  <si>
    <t>O2280</t>
  </si>
  <si>
    <t>O2449</t>
  </si>
  <si>
    <t>O3108</t>
  </si>
  <si>
    <t>O2560</t>
  </si>
  <si>
    <t>O3310</t>
  </si>
  <si>
    <t>O1963</t>
  </si>
  <si>
    <t>B1313</t>
  </si>
  <si>
    <t>Little eight campaign</t>
  </si>
  <si>
    <t>O1831</t>
  </si>
  <si>
    <t>Kevin Gomez</t>
  </si>
  <si>
    <t>O2359</t>
  </si>
  <si>
    <t>O1889</t>
  </si>
  <si>
    <t>O1989</t>
  </si>
  <si>
    <t>O3324</t>
  </si>
  <si>
    <t>O3947</t>
  </si>
  <si>
    <t>O3825</t>
  </si>
  <si>
    <t>O2382</t>
  </si>
  <si>
    <t>O2950</t>
  </si>
  <si>
    <t>O2962</t>
  </si>
  <si>
    <t>O1085</t>
  </si>
  <si>
    <t>O2017</t>
  </si>
  <si>
    <t>Lance Schwartz PhD</t>
  </si>
  <si>
    <t>O1782</t>
  </si>
  <si>
    <t>O2581</t>
  </si>
  <si>
    <t>O1873</t>
  </si>
  <si>
    <t>O3593</t>
  </si>
  <si>
    <t>O2295</t>
  </si>
  <si>
    <t>O1290</t>
  </si>
  <si>
    <t>O1793</t>
  </si>
  <si>
    <t>O3287</t>
  </si>
  <si>
    <t>O2424</t>
  </si>
  <si>
    <t>O3711</t>
  </si>
  <si>
    <t>O1242</t>
  </si>
  <si>
    <t>B1211</t>
  </si>
  <si>
    <t>Contain letter reflect</t>
  </si>
  <si>
    <t>O2717</t>
  </si>
  <si>
    <t>O2874</t>
  </si>
  <si>
    <t>O3094</t>
  </si>
  <si>
    <t>O3226</t>
  </si>
  <si>
    <t>O3282</t>
  </si>
  <si>
    <t>O2603</t>
  </si>
  <si>
    <t>O3015</t>
  </si>
  <si>
    <t>O3862</t>
  </si>
  <si>
    <t>O2256</t>
  </si>
  <si>
    <t>O1515</t>
  </si>
  <si>
    <t>O3512</t>
  </si>
  <si>
    <t>O2006</t>
  </si>
  <si>
    <t>Tyler Chen</t>
  </si>
  <si>
    <t>O2990</t>
  </si>
  <si>
    <t>Fine way probably</t>
  </si>
  <si>
    <t>O2967</t>
  </si>
  <si>
    <t>O2940</t>
  </si>
  <si>
    <t>O3851</t>
  </si>
  <si>
    <t>O1741</t>
  </si>
  <si>
    <t>O2418</t>
  </si>
  <si>
    <t>O2308</t>
  </si>
  <si>
    <t>O3219</t>
  </si>
  <si>
    <t>O2542</t>
  </si>
  <si>
    <t>O1388</t>
  </si>
  <si>
    <t>O2551</t>
  </si>
  <si>
    <t>O1125</t>
  </si>
  <si>
    <t>Matthew Patterson</t>
  </si>
  <si>
    <t>O3943</t>
  </si>
  <si>
    <t>O1560</t>
  </si>
  <si>
    <t>Teach word listen</t>
  </si>
  <si>
    <t>O2529</t>
  </si>
  <si>
    <t>O1478</t>
  </si>
  <si>
    <t>Casey Bradford</t>
  </si>
  <si>
    <t>Forget scene</t>
  </si>
  <si>
    <t>O3526</t>
  </si>
  <si>
    <t>O3174</t>
  </si>
  <si>
    <t>O2626</t>
  </si>
  <si>
    <t>O2596</t>
  </si>
  <si>
    <t>O2044</t>
  </si>
  <si>
    <t>Sign physical car</t>
  </si>
  <si>
    <t>O1975</t>
  </si>
  <si>
    <t>C170</t>
  </si>
  <si>
    <t>Gabriel Simmons</t>
  </si>
  <si>
    <t>B1087</t>
  </si>
  <si>
    <t>Require role realize</t>
  </si>
  <si>
    <t>O1596</t>
  </si>
  <si>
    <t>Jessica Thomas</t>
  </si>
  <si>
    <t>O2346</t>
  </si>
  <si>
    <t>O3067</t>
  </si>
  <si>
    <t>O3202</t>
  </si>
  <si>
    <t>O3293</t>
  </si>
  <si>
    <t>O1757</t>
  </si>
  <si>
    <t>O3509</t>
  </si>
  <si>
    <t>O1162</t>
  </si>
  <si>
    <t>O1301</t>
  </si>
  <si>
    <t>Kimberly Mcdonald</t>
  </si>
  <si>
    <t>O1620</t>
  </si>
  <si>
    <t>O2769</t>
  </si>
  <si>
    <t>O3660</t>
  </si>
  <si>
    <t>O3964</t>
  </si>
  <si>
    <t>O1850</t>
  </si>
  <si>
    <t>O3631</t>
  </si>
  <si>
    <t>O1523</t>
  </si>
  <si>
    <t>Jennifer Banks</t>
  </si>
  <si>
    <t>O3770</t>
  </si>
  <si>
    <t>O2944</t>
  </si>
  <si>
    <t>O2426</t>
  </si>
  <si>
    <t>O1069</t>
  </si>
  <si>
    <t>Become them new</t>
  </si>
  <si>
    <t>O2137</t>
  </si>
  <si>
    <t>O2504</t>
  </si>
  <si>
    <t>O1086</t>
  </si>
  <si>
    <t>O3477</t>
  </si>
  <si>
    <t>O2662</t>
  </si>
  <si>
    <t>O1527</t>
  </si>
  <si>
    <t>Emily Burch</t>
  </si>
  <si>
    <t>B1919</t>
  </si>
  <si>
    <t>Safe great</t>
  </si>
  <si>
    <t>O3954</t>
  </si>
  <si>
    <t>O1764</t>
  </si>
  <si>
    <t>O3008</t>
  </si>
  <si>
    <t>O2743</t>
  </si>
  <si>
    <t>O1860</t>
  </si>
  <si>
    <t>O1787</t>
  </si>
  <si>
    <t>Christian Weber</t>
  </si>
  <si>
    <t>O2614</t>
  </si>
  <si>
    <t>O2458</t>
  </si>
  <si>
    <t>O2125</t>
  </si>
  <si>
    <t>Would above hand</t>
  </si>
  <si>
    <t>O1237</t>
  </si>
  <si>
    <t>O1780</t>
  </si>
  <si>
    <t>James Wilson</t>
  </si>
  <si>
    <t>O1482</t>
  </si>
  <si>
    <t>O3617</t>
  </si>
  <si>
    <t>O3395</t>
  </si>
  <si>
    <t>O3214</t>
  </si>
  <si>
    <t>O3545</t>
  </si>
  <si>
    <t>O3047</t>
  </si>
  <si>
    <t>O3941</t>
  </si>
  <si>
    <t>O2860</t>
  </si>
  <si>
    <t>O1817</t>
  </si>
  <si>
    <t>O1398</t>
  </si>
  <si>
    <t>O1176</t>
  </si>
  <si>
    <t>C482</t>
  </si>
  <si>
    <t>Nicole Ellis</t>
  </si>
  <si>
    <t>Stuff reality person</t>
  </si>
  <si>
    <t>O2649</t>
  </si>
  <si>
    <t>O2850</t>
  </si>
  <si>
    <t>O1223</t>
  </si>
  <si>
    <t>O1206</t>
  </si>
  <si>
    <t>O3666</t>
  </si>
  <si>
    <t>O3904</t>
  </si>
  <si>
    <t>O2445</t>
  </si>
  <si>
    <t>O3077</t>
  </si>
  <si>
    <t>O2157</t>
  </si>
  <si>
    <t>O1068</t>
  </si>
  <si>
    <t>C608</t>
  </si>
  <si>
    <t>Shannon Nichols</t>
  </si>
  <si>
    <t>Total special child</t>
  </si>
  <si>
    <t>O2919</t>
  </si>
  <si>
    <t>O3643</t>
  </si>
  <si>
    <t>O3505</t>
  </si>
  <si>
    <t>O3946</t>
  </si>
  <si>
    <t>O3844</t>
  </si>
  <si>
    <t>O2051</t>
  </si>
  <si>
    <t>B1842</t>
  </si>
  <si>
    <t>Back professor because own</t>
  </si>
  <si>
    <t>O2082</t>
  </si>
  <si>
    <t>O1395</t>
  </si>
  <si>
    <t>O3166</t>
  </si>
  <si>
    <t>O2708</t>
  </si>
  <si>
    <t>O3082</t>
  </si>
  <si>
    <t>O1666</t>
  </si>
  <si>
    <t>O2416</t>
  </si>
  <si>
    <t>O2909</t>
  </si>
  <si>
    <t>O1374</t>
  </si>
  <si>
    <t>O2755</t>
  </si>
  <si>
    <t>O2894</t>
  </si>
  <si>
    <t>O3810</t>
  </si>
  <si>
    <t>O3578</t>
  </si>
  <si>
    <t>O2744</t>
  </si>
  <si>
    <t>O2659</t>
  </si>
  <si>
    <t>O3868</t>
  </si>
  <si>
    <t>O1198</t>
  </si>
  <si>
    <t>O3953</t>
  </si>
  <si>
    <t>O2792</t>
  </si>
  <si>
    <t>O3823</t>
  </si>
  <si>
    <t>O1155</t>
  </si>
  <si>
    <t>O3434</t>
  </si>
  <si>
    <t>O1646</t>
  </si>
  <si>
    <t>O2209</t>
  </si>
  <si>
    <t>O2973</t>
  </si>
  <si>
    <t>O2220</t>
  </si>
  <si>
    <t>O1629</t>
  </si>
  <si>
    <t>B1606</t>
  </si>
  <si>
    <t>Compare community now red</t>
  </si>
  <si>
    <t>O2258</t>
  </si>
  <si>
    <t>O3974</t>
  </si>
  <si>
    <t>O1758</t>
  </si>
  <si>
    <t>Shawn Black</t>
  </si>
  <si>
    <t>Itself thought</t>
  </si>
  <si>
    <t>O3441</t>
  </si>
  <si>
    <t>O1244</t>
  </si>
  <si>
    <t>O1471</t>
  </si>
  <si>
    <t>O2544</t>
  </si>
  <si>
    <t>O2783</t>
  </si>
  <si>
    <t>O2904</t>
  </si>
  <si>
    <t>O2058</t>
  </si>
  <si>
    <t>Long yes PM</t>
  </si>
  <si>
    <t>O3305</t>
  </si>
  <si>
    <t>O2516</t>
  </si>
  <si>
    <t>O3906</t>
  </si>
  <si>
    <t>O3147</t>
  </si>
  <si>
    <t>O1433</t>
  </si>
  <si>
    <t>C345</t>
  </si>
  <si>
    <t>Corey Johnson</t>
  </si>
  <si>
    <t>O3988</t>
  </si>
  <si>
    <t>O2381</t>
  </si>
  <si>
    <t>O1208</t>
  </si>
  <si>
    <t>O1079</t>
  </si>
  <si>
    <t>O1371</t>
  </si>
  <si>
    <t>B1544</t>
  </si>
  <si>
    <t>Successful bag</t>
  </si>
  <si>
    <t>O2846</t>
  </si>
  <si>
    <t>O1056</t>
  </si>
  <si>
    <t>William Cooper</t>
  </si>
  <si>
    <t>O3049</t>
  </si>
  <si>
    <t>O1277</t>
  </si>
  <si>
    <t>O2431</t>
  </si>
  <si>
    <t>O3938</t>
  </si>
  <si>
    <t>O3682</t>
  </si>
  <si>
    <t>O3748</t>
  </si>
  <si>
    <t>O2812</t>
  </si>
  <si>
    <t>O1808</t>
  </si>
  <si>
    <t>O3916</t>
  </si>
  <si>
    <t>O3704</t>
  </si>
  <si>
    <t>O3181</t>
  </si>
  <si>
    <t>O3088</t>
  </si>
  <si>
    <t>O3162</t>
  </si>
  <si>
    <t>O1383</t>
  </si>
  <si>
    <t>O3901</t>
  </si>
  <si>
    <t>O3316</t>
  </si>
  <si>
    <t>O1194</t>
  </si>
  <si>
    <t>C139</t>
  </si>
  <si>
    <t>Terry Johnson</t>
  </si>
  <si>
    <t>O3243</t>
  </si>
  <si>
    <t>O2241</t>
  </si>
  <si>
    <t>O2008</t>
  </si>
  <si>
    <t>B1009</t>
  </si>
  <si>
    <t>Life policy run three</t>
  </si>
  <si>
    <t>O3274</t>
  </si>
  <si>
    <t>O2891</t>
  </si>
  <si>
    <t>O1512</t>
  </si>
  <si>
    <t>They next past</t>
  </si>
  <si>
    <t>O3716</t>
  </si>
  <si>
    <t>O3776</t>
  </si>
  <si>
    <t>O3949</t>
  </si>
  <si>
    <t>O2643</t>
  </si>
  <si>
    <t>O1661</t>
  </si>
  <si>
    <t>Nicole Holland</t>
  </si>
  <si>
    <t>O1816</t>
  </si>
  <si>
    <t>O3383</t>
  </si>
  <si>
    <t>O3294</t>
  </si>
  <si>
    <t>O1664</t>
  </si>
  <si>
    <t>O2056</t>
  </si>
  <si>
    <t>O1324</t>
  </si>
  <si>
    <t>John Stout</t>
  </si>
  <si>
    <t>O3435</t>
  </si>
  <si>
    <t>O1407</t>
  </si>
  <si>
    <t>O1749</t>
  </si>
  <si>
    <t>O2893</t>
  </si>
  <si>
    <t>O1951</t>
  </si>
  <si>
    <t>O2915</t>
  </si>
  <si>
    <t>O3009</t>
  </si>
  <si>
    <t>O3024</t>
  </si>
  <si>
    <t>O1254</t>
  </si>
  <si>
    <t>O1797</t>
  </si>
  <si>
    <t>O3571</t>
  </si>
  <si>
    <t>O3231</t>
  </si>
  <si>
    <t>O2260</t>
  </si>
  <si>
    <t>O1209</t>
  </si>
  <si>
    <t>B1027</t>
  </si>
  <si>
    <t>Task measure kind</t>
  </si>
  <si>
    <t>O2229</t>
  </si>
  <si>
    <t>O3649</t>
  </si>
  <si>
    <t>O3813</t>
  </si>
  <si>
    <t>O1631</t>
  </si>
  <si>
    <t>O3961</t>
  </si>
  <si>
    <t>O2592</t>
  </si>
  <si>
    <t>OrderDay</t>
  </si>
  <si>
    <t>Sunday</t>
  </si>
  <si>
    <t>Monday</t>
  </si>
  <si>
    <t>Friday</t>
  </si>
  <si>
    <t>Paypal</t>
  </si>
  <si>
    <t>Wednesday</t>
  </si>
  <si>
    <t>Tuesday</t>
  </si>
  <si>
    <t>Thursday</t>
  </si>
  <si>
    <t>Saturday</t>
  </si>
  <si>
    <t>Orders Count</t>
  </si>
  <si>
    <t>Total Sales</t>
  </si>
  <si>
    <t xml:space="preserve">Total </t>
  </si>
  <si>
    <t>Avg Sales</t>
  </si>
  <si>
    <t>Median Sales</t>
  </si>
  <si>
    <t>Row Labels</t>
  </si>
  <si>
    <t>Grand Total</t>
  </si>
  <si>
    <t>Total Sales ($USD)</t>
  </si>
  <si>
    <t>Months</t>
  </si>
  <si>
    <t>Top 10 Most Selling Books</t>
  </si>
  <si>
    <t>Top Selling Book Each Year</t>
  </si>
  <si>
    <t>Min Sales</t>
  </si>
  <si>
    <t>Max Sales</t>
  </si>
  <si>
    <t>Total</t>
  </si>
  <si>
    <t>Contribution In Sales (%)</t>
  </si>
  <si>
    <t>Max Sale</t>
  </si>
  <si>
    <t>Min Sale</t>
  </si>
  <si>
    <t>Best Month</t>
  </si>
  <si>
    <t>Method</t>
  </si>
  <si>
    <t>Contribution in Orders</t>
  </si>
  <si>
    <t>Method Usage in Each Country</t>
  </si>
  <si>
    <t>Best Category</t>
  </si>
  <si>
    <t>Day</t>
  </si>
  <si>
    <t>Top 5 Customers Sales</t>
  </si>
  <si>
    <t>Total Sales Per Year</t>
  </si>
  <si>
    <t>Countries</t>
  </si>
  <si>
    <t>Total Sales Per Country</t>
  </si>
  <si>
    <t>Total Sales Per Book Title</t>
  </si>
  <si>
    <t>Sales Trends Over The Year</t>
  </si>
  <si>
    <t>Sales Per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</si>
</sst>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2" formatCode="_(&quot;$&quot;* #,##0_);_(&quot;$&quot;* \(#,##0\);_(&quot;$&quot;* &quot;-&quot;_);_(@_)"/>
    <numFmt numFmtId="44" formatCode="_(&quot;$&quot;* #,##0.00_);_(&quot;$&quot;* \(#,##0.00\);_(&quot;$&quot;* &quot;-&quot;??_);_(@_)"/>
    <numFmt numFmtId="164" formatCode="_(&quot;$&quot;* #,##0_);_(&quot;$&quot;* \(#,##0\);_(&quot;$&quot;* &quot;-&quot;??_);_(@_)"/>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rgb="FF3F3F76"/>
      <name val="Aptos Narrow"/>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CC99"/>
      </patternFill>
    </fill>
  </fills>
  <borders count="3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indexed="64"/>
      </left>
      <right style="thick">
        <color indexed="64"/>
      </right>
      <top style="thick">
        <color indexed="64"/>
      </top>
      <bottom style="thick">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0" fontId="3" fillId="3" borderId="10" applyNumberFormat="0" applyAlignment="0" applyProtection="0"/>
  </cellStyleXfs>
  <cellXfs count="82">
    <xf numFmtId="0" fontId="0" fillId="0" borderId="0" xfId="0"/>
    <xf numFmtId="0" fontId="0" fillId="0" borderId="0" xfId="0" applyNumberFormat="1"/>
    <xf numFmtId="14" fontId="0" fillId="0" borderId="0" xfId="0" applyNumberFormat="1"/>
    <xf numFmtId="44" fontId="0" fillId="0" borderId="0" xfId="1" applyFont="1"/>
    <xf numFmtId="0" fontId="0" fillId="0" borderId="1" xfId="0" applyBorder="1"/>
    <xf numFmtId="164" fontId="0" fillId="0" borderId="1" xfId="1" applyNumberFormat="1" applyFont="1" applyBorder="1"/>
    <xf numFmtId="44" fontId="0" fillId="0" borderId="1" xfId="1" applyFont="1" applyBorder="1"/>
    <xf numFmtId="44" fontId="0" fillId="0" borderId="6" xfId="1" applyFont="1" applyBorder="1"/>
    <xf numFmtId="0" fontId="0" fillId="0" borderId="8" xfId="0" applyBorder="1"/>
    <xf numFmtId="164" fontId="0" fillId="0" borderId="8" xfId="1" applyNumberFormat="1" applyFont="1" applyBorder="1"/>
    <xf numFmtId="164" fontId="0" fillId="0" borderId="9" xfId="1" applyNumberFormat="1"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xf numFmtId="0" fontId="2" fillId="2" borderId="7" xfId="0" applyFont="1" applyFill="1" applyBorder="1"/>
    <xf numFmtId="0" fontId="0" fillId="0" borderId="0" xfId="0" pivotButton="1"/>
    <xf numFmtId="0" fontId="0" fillId="0" borderId="0" xfId="0" applyAlignment="1">
      <alignment horizontal="left"/>
    </xf>
    <xf numFmtId="42" fontId="0" fillId="0" borderId="0" xfId="0" applyNumberFormat="1"/>
    <xf numFmtId="44" fontId="0" fillId="0" borderId="0" xfId="0" applyNumberFormat="1"/>
    <xf numFmtId="0" fontId="2" fillId="2" borderId="2" xfId="0" applyFont="1" applyFill="1" applyBorder="1"/>
    <xf numFmtId="44" fontId="0" fillId="0" borderId="1" xfId="1" applyNumberFormat="1" applyFont="1" applyBorder="1"/>
    <xf numFmtId="44" fontId="0" fillId="0" borderId="8" xfId="1" applyNumberFormat="1" applyFont="1" applyBorder="1"/>
    <xf numFmtId="0" fontId="2" fillId="2" borderId="2" xfId="0" applyFont="1" applyFill="1" applyBorder="1" applyAlignment="1">
      <alignment horizontal="center"/>
    </xf>
    <xf numFmtId="0" fontId="0" fillId="0" borderId="0" xfId="0" applyAlignment="1">
      <alignment horizontal="left" indent="1"/>
    </xf>
    <xf numFmtId="164" fontId="0" fillId="0" borderId="0" xfId="1" applyNumberFormat="1" applyFont="1"/>
    <xf numFmtId="0" fontId="2" fillId="0" borderId="0" xfId="0" applyFont="1"/>
    <xf numFmtId="1" fontId="2" fillId="0" borderId="0" xfId="1" applyNumberFormat="1" applyFont="1"/>
    <xf numFmtId="0" fontId="2" fillId="2" borderId="3" xfId="0" applyFont="1" applyFill="1" applyBorder="1"/>
    <xf numFmtId="0" fontId="2" fillId="2" borderId="4" xfId="0" applyFont="1" applyFill="1" applyBorder="1"/>
    <xf numFmtId="0" fontId="0" fillId="0" borderId="9" xfId="0" applyBorder="1"/>
    <xf numFmtId="44" fontId="0" fillId="0" borderId="8" xfId="1" applyFont="1" applyBorder="1"/>
    <xf numFmtId="0" fontId="2" fillId="2" borderId="11" xfId="0" applyFont="1" applyFill="1" applyBorder="1"/>
    <xf numFmtId="0" fontId="0" fillId="0" borderId="12" xfId="0" applyBorder="1"/>
    <xf numFmtId="164" fontId="0" fillId="0" borderId="12" xfId="1" applyNumberFormat="1" applyFont="1" applyBorder="1"/>
    <xf numFmtId="44" fontId="0" fillId="0" borderId="12" xfId="1" applyFont="1" applyBorder="1"/>
    <xf numFmtId="44" fontId="0" fillId="0" borderId="13" xfId="1" applyFont="1" applyBorder="1"/>
    <xf numFmtId="0" fontId="2" fillId="2" borderId="14" xfId="0" applyFont="1" applyFill="1" applyBorder="1"/>
    <xf numFmtId="0" fontId="0" fillId="0" borderId="15" xfId="0" applyBorder="1"/>
    <xf numFmtId="164" fontId="0" fillId="0" borderId="15" xfId="1" applyNumberFormat="1" applyFont="1" applyBorder="1"/>
    <xf numFmtId="44" fontId="0" fillId="0" borderId="15" xfId="1" applyFont="1" applyBorder="1"/>
    <xf numFmtId="164" fontId="0" fillId="0" borderId="16" xfId="1" applyNumberFormat="1" applyFont="1" applyBorder="1"/>
    <xf numFmtId="10" fontId="0" fillId="0" borderId="0" xfId="0" applyNumberFormat="1"/>
    <xf numFmtId="2" fontId="0" fillId="0" borderId="6" xfId="0" applyNumberFormat="1" applyBorder="1"/>
    <xf numFmtId="2" fontId="0" fillId="0" borderId="13" xfId="0" applyNumberFormat="1" applyBorder="1"/>
    <xf numFmtId="0" fontId="0" fillId="0" borderId="16" xfId="0" applyBorder="1"/>
    <xf numFmtId="2" fontId="0" fillId="0" borderId="15" xfId="1" applyNumberFormat="1" applyFont="1" applyBorder="1"/>
    <xf numFmtId="1" fontId="2" fillId="0" borderId="17" xfId="1" applyNumberFormat="1" applyFont="1" applyBorder="1"/>
    <xf numFmtId="0" fontId="2" fillId="0" borderId="17" xfId="0" applyFont="1" applyBorder="1"/>
    <xf numFmtId="44" fontId="1" fillId="0" borderId="17" xfId="1" applyFont="1" applyBorder="1"/>
    <xf numFmtId="44" fontId="0" fillId="0" borderId="17" xfId="1" applyFont="1" applyBorder="1"/>
    <xf numFmtId="0" fontId="0" fillId="0" borderId="17" xfId="0" applyBorder="1"/>
    <xf numFmtId="164" fontId="0" fillId="0" borderId="6" xfId="1" applyNumberFormat="1" applyFont="1" applyBorder="1"/>
    <xf numFmtId="0" fontId="0" fillId="0" borderId="6" xfId="0" applyBorder="1"/>
    <xf numFmtId="0" fontId="2" fillId="0" borderId="2" xfId="0" applyFont="1" applyBorder="1"/>
    <xf numFmtId="0" fontId="2" fillId="0" borderId="5" xfId="0" applyFont="1" applyBorder="1"/>
    <xf numFmtId="0" fontId="2" fillId="0" borderId="3" xfId="0" applyFont="1" applyBorder="1"/>
    <xf numFmtId="0" fontId="2" fillId="0" borderId="4" xfId="0" applyFont="1" applyBorder="1"/>
    <xf numFmtId="0" fontId="0" fillId="0" borderId="13" xfId="0" applyBorder="1"/>
    <xf numFmtId="0" fontId="2" fillId="2" borderId="21" xfId="0" applyFont="1" applyFill="1" applyBorder="1"/>
    <xf numFmtId="0" fontId="0" fillId="0" borderId="22" xfId="0" applyBorder="1"/>
    <xf numFmtId="164" fontId="0" fillId="0" borderId="22" xfId="1" applyNumberFormat="1" applyFont="1" applyBorder="1"/>
    <xf numFmtId="2" fontId="0" fillId="0" borderId="23" xfId="1" applyNumberFormat="1" applyFont="1" applyBorder="1"/>
    <xf numFmtId="0" fontId="2" fillId="0" borderId="11" xfId="0" applyFont="1" applyBorder="1"/>
    <xf numFmtId="0" fontId="2" fillId="0" borderId="14" xfId="0" applyFont="1" applyBorder="1"/>
    <xf numFmtId="0" fontId="0" fillId="0" borderId="5" xfId="0" applyBorder="1"/>
    <xf numFmtId="0" fontId="0" fillId="0" borderId="7" xfId="0"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164" fontId="0" fillId="0" borderId="0" xfId="0" applyNumberFormat="1"/>
    <xf numFmtId="0" fontId="0" fillId="0" borderId="26" xfId="0" applyBorder="1"/>
    <xf numFmtId="164" fontId="0" fillId="0" borderId="27" xfId="1" applyNumberFormat="1" applyFont="1" applyBorder="1"/>
    <xf numFmtId="0" fontId="0" fillId="0" borderId="28" xfId="0" applyBorder="1"/>
    <xf numFmtId="164" fontId="0" fillId="0" borderId="29" xfId="1" applyNumberFormat="1" applyFont="1" applyBorder="1"/>
    <xf numFmtId="0" fontId="2" fillId="0" borderId="24" xfId="0" applyFont="1" applyBorder="1"/>
    <xf numFmtId="0" fontId="2" fillId="0" borderId="25" xfId="0" applyFont="1" applyBorder="1"/>
    <xf numFmtId="0" fontId="0" fillId="0" borderId="0" xfId="0" applyAlignment="1">
      <alignment horizontal="center"/>
    </xf>
    <xf numFmtId="0" fontId="2" fillId="0" borderId="0" xfId="0" applyFont="1" applyAlignment="1">
      <alignment horizontal="center"/>
    </xf>
    <xf numFmtId="0" fontId="3" fillId="3" borderId="18" xfId="2" applyBorder="1" applyAlignment="1">
      <alignment horizontal="center"/>
    </xf>
    <xf numFmtId="0" fontId="3" fillId="3" borderId="19" xfId="2" applyBorder="1" applyAlignment="1">
      <alignment horizontal="center"/>
    </xf>
    <xf numFmtId="0" fontId="3" fillId="3" borderId="20" xfId="2" applyBorder="1" applyAlignment="1">
      <alignment horizontal="center"/>
    </xf>
    <xf numFmtId="0" fontId="0" fillId="0" borderId="15" xfId="0" applyBorder="1" applyAlignment="1">
      <alignment horizontal="center"/>
    </xf>
  </cellXfs>
  <cellStyles count="3">
    <cellStyle name="Currency" xfId="1" builtinId="4"/>
    <cellStyle name="Input" xfId="2" builtinId="20"/>
    <cellStyle name="Normal" xfId="0" builtinId="0"/>
  </cellStyles>
  <dxfs count="25">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ill>
        <patternFill patternType="solid">
          <bgColor theme="5"/>
        </patternFill>
      </fill>
    </dxf>
    <dxf>
      <fill>
        <patternFill patternType="none">
          <bgColor auto="1"/>
        </patternFill>
      </fill>
    </dxf>
    <dxf>
      <font>
        <b/>
        <i val="0"/>
        <color theme="0"/>
      </font>
    </dxf>
    <dxf>
      <fill>
        <patternFill>
          <bgColor theme="5"/>
        </patternFill>
      </fill>
    </dxf>
  </dxfs>
  <tableStyles count="4" defaultTableStyle="TableStyleMedium2" defaultPivotStyle="PivotStyleLight16">
    <tableStyle name="Slicer main" pivot="0" table="0" count="5" xr9:uid="{6D42D5AD-42E5-475D-8948-4D24259BEF60}">
      <tableStyleElement type="wholeTable" dxfId="24"/>
      <tableStyleElement type="headerRow" dxfId="23"/>
    </tableStyle>
    <tableStyle name="Slicer Style 1" pivot="0" table="0" count="1" xr9:uid="{EB63222C-F118-48BA-90A1-7D11A1A6E0E7}">
      <tableStyleElement type="wholeTable" dxfId="22"/>
    </tableStyle>
    <tableStyle name="Slicer Style 2" pivot="0" table="0" count="1" xr9:uid="{78820020-B38A-49FB-9F99-452CCD489A55}">
      <tableStyleElement type="wholeTable" dxfId="21"/>
    </tableStyle>
    <tableStyle name="Slicer Style 3" pivot="0" table="0" count="1" xr9:uid="{6A7BE082-DB54-43B0-A450-23B99F0733D1}"/>
  </tableStyles>
  <extLst>
    <ext xmlns:x14="http://schemas.microsoft.com/office/spreadsheetml/2009/9/main" uri="{46F421CA-312F-682f-3DD2-61675219B42D}">
      <x14:dxfs count="4">
        <dxf>
          <fill>
            <patternFill>
              <bgColor theme="0"/>
            </patternFill>
          </fill>
        </dxf>
        <dxf>
          <fill>
            <patternFill>
              <bgColor theme="0"/>
            </patternFill>
          </fill>
        </dxf>
        <dxf>
          <fill>
            <patternFill>
              <bgColor theme="0" tint="-0.14996795556505021"/>
            </patternFill>
          </fill>
        </dxf>
        <dxf>
          <fill>
            <patternFill>
              <bgColor theme="5"/>
            </patternFill>
          </fill>
        </dxf>
      </x14:dxfs>
    </ext>
    <ext xmlns:x14="http://schemas.microsoft.com/office/spreadsheetml/2009/9/main" uri="{EB79DEF2-80B8-43e5-95BD-54CBDDF9020C}">
      <x14:slicerStyles defaultSlicerStyle="SlicerStyleLight1">
        <x14:slicerStyle name="Slicer main">
          <x14:slicerStyleElements>
            <x14:slicerStyleElement type="unselectedItemWithData" dxfId="3"/>
            <x14:slicerStyleElement type="unselectedItemWithNoData" dxfId="2"/>
            <x14:slicerStyleElement type="selectedItemWithData" dxfId="1"/>
          </x14:slicerStyleElements>
        </x14:slicerStyle>
        <x14:slicerStyle name="Slicer Style 1"/>
        <x14:slicerStyle name="Slicer Style 2"/>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[Project_dashboard_analysis.xlsx]day_analysis!PivotTable1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does sales varies through the week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day_analysis!$G$3</c:f>
              <c:strCache>
                <c:ptCount val="1"/>
                <c:pt idx="0">
                  <c:v>Total</c:v>
                </c:pt>
              </c:strCache>
            </c:strRef>
          </c:tx>
          <c:spPr>
            <a:solidFill>
              <a:schemeClr val="accent1"/>
            </a:solidFill>
            <a:ln>
              <a:noFill/>
            </a:ln>
            <a:effectLst/>
          </c:spPr>
          <c:invertIfNegative val="0"/>
          <c:cat>
            <c:strRef>
              <c:f>day_analysis!$G$3</c:f>
              <c:strCache>
                <c:ptCount val="7"/>
                <c:pt idx="0">
                  <c:v>Sunday</c:v>
                </c:pt>
                <c:pt idx="1">
                  <c:v>Monday</c:v>
                </c:pt>
                <c:pt idx="2">
                  <c:v>Tuesday</c:v>
                </c:pt>
                <c:pt idx="3">
                  <c:v>Wednesday</c:v>
                </c:pt>
                <c:pt idx="4">
                  <c:v>Thursday</c:v>
                </c:pt>
                <c:pt idx="5">
                  <c:v>Friday</c:v>
                </c:pt>
                <c:pt idx="6">
                  <c:v>Saturday</c:v>
                </c:pt>
              </c:strCache>
            </c:strRef>
          </c:cat>
          <c:val>
            <c:numRef>
              <c:f>day_analysis!$G$3</c:f>
              <c:numCache>
                <c:formatCode>_("$"* #,##0_);_("$"* \(#,##0\);_("$"* "-"_);_(@_)</c:formatCode>
                <c:ptCount val="7"/>
                <c:pt idx="0">
                  <c:v>7959.17</c:v>
                </c:pt>
                <c:pt idx="1">
                  <c:v>7220.6699999999992</c:v>
                </c:pt>
                <c:pt idx="2">
                  <c:v>6564.6799999999985</c:v>
                </c:pt>
                <c:pt idx="3">
                  <c:v>7790.6400000000012</c:v>
                </c:pt>
                <c:pt idx="4">
                  <c:v>7105.2999999999975</c:v>
                </c:pt>
                <c:pt idx="5">
                  <c:v>5468.5000000000009</c:v>
                </c:pt>
                <c:pt idx="6">
                  <c:v>5616.3900000000031</c:v>
                </c:pt>
              </c:numCache>
            </c:numRef>
          </c:val>
          <c:extLst>
            <c:ext xmlns:c16="http://schemas.microsoft.com/office/drawing/2014/chart" uri="{C3380CC4-5D6E-409C-BE32-E72D297353CC}">
              <c16:uniqueId val="{00000000-8C5B-4DD6-88DF-21069FBC03A0}"/>
            </c:ext>
          </c:extLst>
        </c:ser>
        <c:dLbls>
          <c:showLegendKey val="0"/>
          <c:showVal val="0"/>
          <c:showCatName val="0"/>
          <c:showSerName val="0"/>
          <c:showPercent val="0"/>
          <c:showBubbleSize val="0"/>
        </c:dLbls>
        <c:gapWidth val="219"/>
        <c:overlap val="-27"/>
        <c:axId val="1090711136"/>
        <c:axId val="1090724576"/>
      </c:barChart>
      <c:catAx>
        <c:axId val="109071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724576"/>
        <c:crosses val="autoZero"/>
        <c:auto val="1"/>
        <c:lblAlgn val="ctr"/>
        <c:lblOffset val="100"/>
        <c:noMultiLvlLbl val="0"/>
      </c:catAx>
      <c:valAx>
        <c:axId val="1090724576"/>
        <c:scaling>
          <c:orientation val="minMax"/>
        </c:scaling>
        <c:delete val="0"/>
        <c:axPos val="l"/>
        <c:majorGridlines>
          <c:spPr>
            <a:ln w="9525" cap="flat" cmpd="sng" algn="ctr">
              <a:solidFill>
                <a:schemeClr val="tx1">
                  <a:lumMod val="15000"/>
                  <a:lumOff val="85000"/>
                </a:schemeClr>
              </a:solidFill>
              <a:round/>
            </a:ln>
            <a:effectLst/>
          </c:spPr>
        </c:majorGridlines>
        <c:title>
          <c:tx>
            <c:strRef>
              <c:f>day_analysis!$G$3</c:f>
              <c:strCache>
                <c:ptCount val="1"/>
                <c:pt idx="0">
                  <c:v>Total Sales ($USD)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71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[Project_dashboard_analysis.xlsx]pivot_sources!PivotTable2</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pivot_sources!$C$3</c:f>
              <c:strCache>
                <c:ptCount val="1"/>
                <c:pt idx="0">
                  <c:v>Total</c:v>
                </c:pt>
              </c:strCache>
            </c:strRef>
          </c:tx>
          <c:spPr>
            <a:solidFill>
              <a:schemeClr val="accent2"/>
            </a:solidFill>
            <a:ln>
              <a:noFill/>
            </a:ln>
            <a:effectLst/>
          </c:spPr>
          <c:invertIfNegative val="0"/>
          <c:cat>
            <c:strRef>
              <c:f>pivot_sources!$B$4:$B$9</c:f>
              <c:strCache>
                <c:ptCount val="5"/>
                <c:pt idx="0">
                  <c:v>Claire Bennett</c:v>
                </c:pt>
                <c:pt idx="1">
                  <c:v>Carl Rodriguez</c:v>
                </c:pt>
                <c:pt idx="2">
                  <c:v>Steve Kennedy</c:v>
                </c:pt>
                <c:pt idx="3">
                  <c:v>Elizabeth Farley</c:v>
                </c:pt>
                <c:pt idx="4">
                  <c:v>Not Mentioned</c:v>
                </c:pt>
              </c:strCache>
            </c:strRef>
          </c:cat>
          <c:val>
            <c:numRef>
              <c:f>pivot_sources!$C$4:$C$9</c:f>
              <c:numCache>
                <c:formatCode>_("$"* #,##0_);_("$"* \(#,##0\);_("$"* "-"_);_(@_)</c:formatCode>
                <c:ptCount val="5"/>
                <c:pt idx="0">
                  <c:v>590.64</c:v>
                </c:pt>
                <c:pt idx="1">
                  <c:v>596.34</c:v>
                </c:pt>
                <c:pt idx="2">
                  <c:v>597.97</c:v>
                </c:pt>
                <c:pt idx="3">
                  <c:v>626.58999999999992</c:v>
                </c:pt>
                <c:pt idx="4">
                  <c:v>1014.9499999999998</c:v>
                </c:pt>
              </c:numCache>
            </c:numRef>
          </c:val>
          <c:extLst>
            <c:ext xmlns:c16="http://schemas.microsoft.com/office/drawing/2014/chart" uri="{C3380CC4-5D6E-409C-BE32-E72D297353CC}">
              <c16:uniqueId val="{00000000-30BD-4254-93C2-F2C6291FDD72}"/>
            </c:ext>
          </c:extLst>
        </c:ser>
        <c:dLbls>
          <c:showLegendKey val="0"/>
          <c:showVal val="0"/>
          <c:showCatName val="0"/>
          <c:showSerName val="0"/>
          <c:showPercent val="0"/>
          <c:showBubbleSize val="0"/>
        </c:dLbls>
        <c:gapWidth val="182"/>
        <c:axId val="115477872"/>
        <c:axId val="115480272"/>
      </c:barChart>
      <c:catAx>
        <c:axId val="11547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80272"/>
        <c:crosses val="autoZero"/>
        <c:auto val="1"/>
        <c:lblAlgn val="ctr"/>
        <c:lblOffset val="100"/>
        <c:noMultiLvlLbl val="0"/>
      </c:catAx>
      <c:valAx>
        <c:axId val="11548027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7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[Project_dashboard_analysis.xlsx]pivot_sources!PivotTable3</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pivot_sources!$F$3</c:f>
              <c:strCache>
                <c:ptCount val="1"/>
                <c:pt idx="0">
                  <c:v>Total</c:v>
                </c:pt>
              </c:strCache>
            </c:strRef>
          </c:tx>
          <c:spPr>
            <a:solidFill>
              <a:schemeClr val="accent2"/>
            </a:solidFill>
            <a:ln>
              <a:noFill/>
            </a:ln>
            <a:effectLst/>
          </c:spPr>
          <c:invertIfNegative val="0"/>
          <c:cat>
            <c:strRef>
              <c:f>pivot_sources!$E$4:$E$8</c:f>
              <c:strCache>
                <c:ptCount val="4"/>
                <c:pt idx="0">
                  <c:v>2022</c:v>
                </c:pt>
                <c:pt idx="1">
                  <c:v>2023</c:v>
                </c:pt>
                <c:pt idx="2">
                  <c:v>2024</c:v>
                </c:pt>
                <c:pt idx="3">
                  <c:v>2025</c:v>
                </c:pt>
              </c:strCache>
            </c:strRef>
          </c:cat>
          <c:val>
            <c:numRef>
              <c:f>pivot_sources!$F$4:$F$8</c:f>
              <c:numCache>
                <c:formatCode>_("$"* #,##0_);_("$"* \(#,##0\);_("$"* "-"_);_(@_)</c:formatCode>
                <c:ptCount val="4"/>
                <c:pt idx="0">
                  <c:v>4272.3999999999996</c:v>
                </c:pt>
                <c:pt idx="1">
                  <c:v>23053.470000000005</c:v>
                </c:pt>
                <c:pt idx="2">
                  <c:v>22725.890000000007</c:v>
                </c:pt>
                <c:pt idx="3">
                  <c:v>6983.699999999998</c:v>
                </c:pt>
              </c:numCache>
            </c:numRef>
          </c:val>
          <c:extLst>
            <c:ext xmlns:c16="http://schemas.microsoft.com/office/drawing/2014/chart" uri="{C3380CC4-5D6E-409C-BE32-E72D297353CC}">
              <c16:uniqueId val="{00000000-0607-428B-B108-2BFF3FDA53B3}"/>
            </c:ext>
          </c:extLst>
        </c:ser>
        <c:dLbls>
          <c:showLegendKey val="0"/>
          <c:showVal val="0"/>
          <c:showCatName val="0"/>
          <c:showSerName val="0"/>
          <c:showPercent val="0"/>
          <c:showBubbleSize val="0"/>
        </c:dLbls>
        <c:gapWidth val="219"/>
        <c:overlap val="-27"/>
        <c:axId val="1079124576"/>
        <c:axId val="1083645056"/>
      </c:barChart>
      <c:catAx>
        <c:axId val="107912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3645056"/>
        <c:crosses val="autoZero"/>
        <c:auto val="1"/>
        <c:lblAlgn val="ctr"/>
        <c:lblOffset val="100"/>
        <c:noMultiLvlLbl val="0"/>
      </c:catAx>
      <c:valAx>
        <c:axId val="1083645056"/>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912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[Project_dashboard_analysis.xlsx]pivot_sources!PivotTable6</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Trends Over The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pivot_sources!$C$19</c:f>
              <c:strCache>
                <c:ptCount val="1"/>
                <c:pt idx="0">
                  <c:v>Total</c:v>
                </c:pt>
              </c:strCache>
            </c:strRef>
          </c:tx>
          <c:spPr>
            <a:ln w="28575" cap="rnd">
              <a:solidFill>
                <a:schemeClr val="accent1"/>
              </a:solidFill>
              <a:round/>
            </a:ln>
            <a:effectLst/>
          </c:spPr>
          <c:marker>
            <c:symbol val="none"/>
          </c:marker>
          <c:cat>
            <c:strRef>
              <c:f>pivot_sources!$B$20:$B$32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pivot_sources!$C$20:$C$32</c:f>
              <c:numCache>
                <c:formatCode>_("$"* #,##0_);_("$"* \(#,##0\);_("$"* "-"_);_(@_)</c:formatCode>
                <c:ptCount val="12"/>
                <c:pt idx="0">
                  <c:v>13378.710000000003</c:v>
                </c:pt>
                <c:pt idx="1">
                  <c:v>13034.259999999998</c:v>
                </c:pt>
                <c:pt idx="2">
                  <c:v>15833.179999999998</c:v>
                </c:pt>
                <c:pt idx="3">
                  <c:v>14291.349999999993</c:v>
                </c:pt>
                <c:pt idx="4">
                  <c:v>12463.510000000002</c:v>
                </c:pt>
                <c:pt idx="5">
                  <c:v>13067.13</c:v>
                </c:pt>
                <c:pt idx="6">
                  <c:v>15169.689999999997</c:v>
                </c:pt>
                <c:pt idx="7">
                  <c:v>12818.340000000007</c:v>
                </c:pt>
                <c:pt idx="8">
                  <c:v>14553.730000000005</c:v>
                </c:pt>
                <c:pt idx="9">
                  <c:v>15982.970000000003</c:v>
                </c:pt>
                <c:pt idx="10">
                  <c:v>16757.620000000006</c:v>
                </c:pt>
                <c:pt idx="11">
                  <c:v>10270.149999999991</c:v>
                </c:pt>
              </c:numCache>
            </c:numRef>
          </c:val>
          <c:smooth val="0"/>
          <c:extLst>
            <c:ext xmlns:c16="http://schemas.microsoft.com/office/drawing/2014/chart" uri="{C3380CC4-5D6E-409C-BE32-E72D297353CC}">
              <c16:uniqueId val="{00000000-EFBF-4F95-9AD2-93629BFDA052}"/>
            </c:ext>
          </c:extLst>
        </c:ser>
        <c:dLbls>
          <c:showLegendKey val="0"/>
          <c:showVal val="0"/>
          <c:showCatName val="0"/>
          <c:showSerName val="0"/>
          <c:showPercent val="0"/>
          <c:showBubbleSize val="0"/>
        </c:dLbls>
        <c:smooth val="0"/>
        <c:axId val="108239360"/>
        <c:axId val="108236480"/>
      </c:lineChart>
      <c:catAx>
        <c:axId val="10823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6480"/>
        <c:crosses val="autoZero"/>
        <c:auto val="1"/>
        <c:lblAlgn val="ctr"/>
        <c:lblOffset val="100"/>
        <c:noMultiLvlLbl val="0"/>
      </c:catAx>
      <c:valAx>
        <c:axId val="108236480"/>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[Project_dashboard_analysis.xlsx]pivot_sources!PivotTable7</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Book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pivot_sources!$F$11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pivot_sources!$E$12:$E$22</c:f>
              <c:strCache>
                <c:ptCount val="10"/>
                <c:pt idx="0">
                  <c:v>Seven exist whatever development</c:v>
                </c:pt>
                <c:pt idx="1">
                  <c:v>Cause official</c:v>
                </c:pt>
                <c:pt idx="2">
                  <c:v>Look every</c:v>
                </c:pt>
                <c:pt idx="3">
                  <c:v>Table huge</c:v>
                </c:pt>
                <c:pt idx="4">
                  <c:v>Director position reason across</c:v>
                </c:pt>
                <c:pt idx="5">
                  <c:v>Particular trouble soon</c:v>
                </c:pt>
                <c:pt idx="6">
                  <c:v>Oil size up</c:v>
                </c:pt>
                <c:pt idx="7">
                  <c:v>Police include dream</c:v>
                </c:pt>
                <c:pt idx="8">
                  <c:v>Part attorney</c:v>
                </c:pt>
                <c:pt idx="9">
                  <c:v>Large minute appear</c:v>
                </c:pt>
              </c:strCache>
            </c:strRef>
          </c:cat>
          <c:val>
            <c:numRef>
              <c:f>pivot_sources!$F$12:$F$22</c:f>
              <c:numCache>
                <c:formatCode>_("$"* #,##0_);_("$"* \(#,##0\);_("$"* "-"_);_(@_)</c:formatCode>
                <c:ptCount val="10"/>
                <c:pt idx="0">
                  <c:v>604.64</c:v>
                </c:pt>
                <c:pt idx="1">
                  <c:v>609.29999999999995</c:v>
                </c:pt>
                <c:pt idx="2">
                  <c:v>610.65</c:v>
                </c:pt>
                <c:pt idx="3">
                  <c:v>657.86999999999989</c:v>
                </c:pt>
                <c:pt idx="4">
                  <c:v>660.99</c:v>
                </c:pt>
                <c:pt idx="5">
                  <c:v>708.16</c:v>
                </c:pt>
                <c:pt idx="6">
                  <c:v>711.53</c:v>
                </c:pt>
                <c:pt idx="7">
                  <c:v>729.51</c:v>
                </c:pt>
                <c:pt idx="8">
                  <c:v>770.79000000000008</c:v>
                </c:pt>
                <c:pt idx="9">
                  <c:v>833.8599999999999</c:v>
                </c:pt>
              </c:numCache>
            </c:numRef>
          </c:val>
          <c:extLst>
            <c:ext xmlns:c16="http://schemas.microsoft.com/office/drawing/2014/chart" uri="{C3380CC4-5D6E-409C-BE32-E72D297353CC}">
              <c16:uniqueId val="{00000000-AC5E-44C5-9949-539D0580285F}"/>
            </c:ext>
          </c:extLst>
        </c:ser>
        <c:dLbls>
          <c:dLblPos val="outEnd"/>
          <c:showLegendKey val="0"/>
          <c:showVal val="1"/>
          <c:showCatName val="0"/>
          <c:showSerName val="0"/>
          <c:showPercent val="0"/>
          <c:showBubbleSize val="0"/>
        </c:dLbls>
        <c:gapWidth val="182"/>
        <c:axId val="406227920"/>
        <c:axId val="406228400"/>
      </c:barChart>
      <c:catAx>
        <c:axId val="406227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6228400"/>
        <c:crosses val="autoZero"/>
        <c:auto val="1"/>
        <c:lblAlgn val="ctr"/>
        <c:lblOffset val="100"/>
        <c:noMultiLvlLbl val="0"/>
      </c:catAx>
      <c:valAx>
        <c:axId val="406228400"/>
        <c:scaling>
          <c:orientation val="minMax"/>
        </c:scaling>
        <c:delete val="1"/>
        <c:axPos val="b"/>
        <c:numFmt formatCode="_(&quot;$&quot;* #,##0_);_(&quot;$&quot;* \(#,##0\);_(&quot;$&quot;* &quot;-&quot;_);_(@_)" sourceLinked="1"/>
        <c:majorTickMark val="out"/>
        <c:minorTickMark val="none"/>
        <c:tickLblPos val="nextTo"/>
        <c:crossAx val="40622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Contribution In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category_analysis!$I$3</c:f>
              <c:strCache>
                <c:ptCount val="1"/>
                <c:pt idx="0">
                  <c:v>Contribution In Sales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39-405E-87CE-CB5B484329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39-405E-87CE-CB5B484329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39-405E-87CE-CB5B484329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39-405E-87CE-CB5B484329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category_analysis!$B$4:$B$7</c:f>
              <c:strCache>
                <c:ptCount val="4"/>
                <c:pt idx="0">
                  <c:v>Fiction</c:v>
                </c:pt>
                <c:pt idx="1">
                  <c:v>Educational</c:v>
                </c:pt>
                <c:pt idx="2">
                  <c:v>Non-Fiction</c:v>
                </c:pt>
                <c:pt idx="3">
                  <c:v>Comics</c:v>
                </c:pt>
              </c:strCache>
            </c:strRef>
          </c:cat>
          <c:val>
            <c:numRef>
              <c:f>category_analysis!$I$4:$I$7</c:f>
              <c:numCache>
                <c:formatCode>0.00</c:formatCode>
                <c:ptCount val="4"/>
                <c:pt idx="0">
                  <c:v>32.615813594166255</c:v>
                </c:pt>
                <c:pt idx="1">
                  <c:v>17.71739833210702</c:v>
                </c:pt>
                <c:pt idx="2">
                  <c:v>32.194565285141231</c:v>
                </c:pt>
                <c:pt idx="3">
                  <c:v>17.472222788585491</c:v>
                </c:pt>
              </c:numCache>
            </c:numRef>
          </c:val>
          <c:extLst>
            <c:ext xmlns:c16="http://schemas.microsoft.com/office/drawing/2014/chart" uri="{C3380CC4-5D6E-409C-BE32-E72D297353CC}">
              <c16:uniqueId val="{00000000-2351-458C-ABFD-C1278403271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[Project_dashboard_analysis.xlsx]monthly_sales!PivotTable1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does the sales trends over the year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monthly_sales!$I$5</c:f>
              <c:strCache>
                <c:ptCount val="1"/>
                <c:pt idx="0">
                  <c:v>Total</c:v>
                </c:pt>
              </c:strCache>
            </c:strRef>
          </c:tx>
          <c:spPr>
            <a:ln w="28575" cap="rnd">
              <a:solidFill>
                <a:schemeClr val="accent1"/>
              </a:solidFill>
              <a:round/>
            </a:ln>
            <a:effectLst/>
          </c:spPr>
          <c:marker>
            <c:symbol val="none"/>
          </c:marker>
          <c:cat>
            <c:strRef>
              <c:f>monthly_sales!$I$5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monthly_sales!$I$5</c:f>
              <c:numCache>
                <c:formatCode>_("$"* #,##0_);_("$"* \(#,##0\);_("$"* "-"_);_(@_)</c:formatCode>
                <c:ptCount val="12"/>
                <c:pt idx="0">
                  <c:v>19982.990000000002</c:v>
                </c:pt>
                <c:pt idx="1">
                  <c:v>20282.940000000013</c:v>
                </c:pt>
                <c:pt idx="2">
                  <c:v>21788.699999999993</c:v>
                </c:pt>
                <c:pt idx="3">
                  <c:v>18186.999999999996</c:v>
                </c:pt>
                <c:pt idx="4">
                  <c:v>19607.009999999995</c:v>
                </c:pt>
                <c:pt idx="5">
                  <c:v>20442.280000000002</c:v>
                </c:pt>
                <c:pt idx="6">
                  <c:v>20111.909999999993</c:v>
                </c:pt>
                <c:pt idx="7">
                  <c:v>17844.650000000005</c:v>
                </c:pt>
                <c:pt idx="8">
                  <c:v>20698.490000000005</c:v>
                </c:pt>
                <c:pt idx="9">
                  <c:v>22562.639999999992</c:v>
                </c:pt>
                <c:pt idx="10">
                  <c:v>23510.790000000008</c:v>
                </c:pt>
                <c:pt idx="11">
                  <c:v>15795.80999999999</c:v>
                </c:pt>
              </c:numCache>
            </c:numRef>
          </c:val>
          <c:smooth val="0"/>
          <c:extLst>
            <c:ext xmlns:c16="http://schemas.microsoft.com/office/drawing/2014/chart" uri="{C3380CC4-5D6E-409C-BE32-E72D297353CC}">
              <c16:uniqueId val="{00000000-67CA-44B7-9E5A-F99803707E7A}"/>
            </c:ext>
          </c:extLst>
        </c:ser>
        <c:dLbls>
          <c:showLegendKey val="0"/>
          <c:showVal val="0"/>
          <c:showCatName val="0"/>
          <c:showSerName val="0"/>
          <c:showPercent val="0"/>
          <c:showBubbleSize val="0"/>
        </c:dLbls>
        <c:smooth val="0"/>
        <c:axId val="2049182304"/>
        <c:axId val="2049182784"/>
      </c:lineChart>
      <c:catAx>
        <c:axId val="20491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182784"/>
        <c:crosses val="autoZero"/>
        <c:auto val="1"/>
        <c:lblAlgn val="ctr"/>
        <c:lblOffset val="100"/>
        <c:noMultiLvlLbl val="0"/>
      </c:catAx>
      <c:valAx>
        <c:axId val="2049182784"/>
        <c:scaling>
          <c:orientation val="minMax"/>
        </c:scaling>
        <c:delete val="0"/>
        <c:axPos val="l"/>
        <c:majorGridlines>
          <c:spPr>
            <a:ln w="9525" cap="flat" cmpd="sng" algn="ctr">
              <a:solidFill>
                <a:schemeClr val="tx1">
                  <a:lumMod val="15000"/>
                  <a:lumOff val="85000"/>
                </a:schemeClr>
              </a:solidFill>
              <a:round/>
            </a:ln>
            <a:effectLst/>
          </c:spPr>
        </c:majorGridlines>
        <c:title>
          <c:tx>
            <c:strRef>
              <c:f>monthly_sales!$I$5</c:f>
              <c:strCache>
                <c:ptCount val="1"/>
                <c:pt idx="0">
                  <c:v>Total Sales ($USD)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18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Per Year</a:t>
            </a:r>
            <a:endParaRPr lang="en-US"/>
          </a:p>
        </c:rich>
      </c:tx>
      <c:layout>
        <c:manualLayout>
          <c:xMode val="edge"/>
          <c:yMode val="edge"/>
          <c:x val="0.3530390484559233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yearly_sales!$D$2</c:f>
              <c:strCache>
                <c:ptCount val="1"/>
                <c:pt idx="0">
                  <c:v>Total Sales</c:v>
                </c:pt>
              </c:strCache>
            </c:strRef>
          </c:tx>
          <c:spPr>
            <a:solidFill>
              <a:schemeClr val="accent1"/>
            </a:solidFill>
            <a:ln>
              <a:noFill/>
            </a:ln>
            <a:effectLst/>
          </c:spPr>
          <c:invertIfNegative val="0"/>
          <c:cat>
            <c:numRef>
              <c:f>yearly_sales!$B$3:$B$6</c:f>
              <c:numCache>
                <c:formatCode>General</c:formatCode>
                <c:ptCount val="4"/>
                <c:pt idx="0">
                  <c:v>2022</c:v>
                </c:pt>
                <c:pt idx="1">
                  <c:v>2023</c:v>
                </c:pt>
                <c:pt idx="2">
                  <c:v>2024</c:v>
                </c:pt>
                <c:pt idx="3">
                  <c:v>2025</c:v>
                </c:pt>
              </c:numCache>
            </c:numRef>
          </c:cat>
          <c:val>
            <c:numRef>
              <c:f>yearly_sales!$D$3:$D$6</c:f>
              <c:numCache>
                <c:formatCode>_("$"* #,##0_);_("$"* \(#,##0\);_("$"* "-"??_);_(@_)</c:formatCode>
                <c:ptCount val="4"/>
                <c:pt idx="0">
                  <c:v>19043.510000000002</c:v>
                </c:pt>
                <c:pt idx="1">
                  <c:v>95481.19999999991</c:v>
                </c:pt>
                <c:pt idx="2">
                  <c:v>93758.330000000118</c:v>
                </c:pt>
                <c:pt idx="3">
                  <c:v>32532.17</c:v>
                </c:pt>
              </c:numCache>
            </c:numRef>
          </c:val>
          <c:extLst>
            <c:ext xmlns:c16="http://schemas.microsoft.com/office/drawing/2014/chart" uri="{C3380CC4-5D6E-409C-BE32-E72D297353CC}">
              <c16:uniqueId val="{00000000-5BD6-470A-B6E5-DE7830378599}"/>
            </c:ext>
          </c:extLst>
        </c:ser>
        <c:dLbls>
          <c:showLegendKey val="0"/>
          <c:showVal val="0"/>
          <c:showCatName val="0"/>
          <c:showSerName val="0"/>
          <c:showPercent val="0"/>
          <c:showBubbleSize val="0"/>
        </c:dLbls>
        <c:gapWidth val="219"/>
        <c:overlap val="-27"/>
        <c:axId val="86975359"/>
        <c:axId val="86972479"/>
      </c:barChart>
      <c:catAx>
        <c:axId val="8697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2479"/>
        <c:crosses val="autoZero"/>
        <c:auto val="1"/>
        <c:lblAlgn val="ctr"/>
        <c:lblOffset val="100"/>
        <c:noMultiLvlLbl val="0"/>
      </c:catAx>
      <c:valAx>
        <c:axId val="86972479"/>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753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[Project_dashboard_analysis.xlsx]books_analysis!PivotTable1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books_analysis!$C$2</c:f>
              <c:strCache>
                <c:ptCount val="1"/>
                <c:pt idx="0">
                  <c:v>Total Sales</c:v>
                </c:pt>
              </c:strCache>
            </c:strRef>
          </c:tx>
          <c:spPr>
            <a:solidFill>
              <a:schemeClr val="accent1"/>
            </a:solidFill>
            <a:ln>
              <a:noFill/>
            </a:ln>
            <a:effectLst/>
          </c:spPr>
          <c:invertIfNegative val="0"/>
          <c:cat>
            <c:strRef>
              <c:f>books_analysis!$B$3:$B$13</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books_analysis!$C$3:$C$13</c:f>
              <c:numCache>
                <c:formatCode>_("$"* #,##0_);_("$"* \(#,##0\);_("$"* "-"_);_(@_)</c:formatCode>
                <c:ptCount val="10"/>
                <c:pt idx="0">
                  <c:v>773.51</c:v>
                </c:pt>
                <c:pt idx="1">
                  <c:v>780.98</c:v>
                </c:pt>
                <c:pt idx="2">
                  <c:v>791.8599999999999</c:v>
                </c:pt>
                <c:pt idx="3">
                  <c:v>824.71</c:v>
                </c:pt>
                <c:pt idx="4">
                  <c:v>833.8599999999999</c:v>
                </c:pt>
                <c:pt idx="5">
                  <c:v>896.82</c:v>
                </c:pt>
                <c:pt idx="6">
                  <c:v>899.51</c:v>
                </c:pt>
                <c:pt idx="7">
                  <c:v>921.64</c:v>
                </c:pt>
                <c:pt idx="8">
                  <c:v>938.91000000000008</c:v>
                </c:pt>
                <c:pt idx="9">
                  <c:v>1066.47</c:v>
                </c:pt>
              </c:numCache>
            </c:numRef>
          </c:val>
          <c:extLst>
            <c:ext xmlns:c16="http://schemas.microsoft.com/office/drawing/2014/chart" uri="{C3380CC4-5D6E-409C-BE32-E72D297353CC}">
              <c16:uniqueId val="{00000000-17FF-46AB-88FF-5C3815639295}"/>
            </c:ext>
          </c:extLst>
        </c:ser>
        <c:ser>
          <c:idx val="1"/>
          <c:order val="1"/>
          <c:tx>
            <c:strRef>
              <c:f>books_analysis!$D$2</c:f>
              <c:strCache>
                <c:ptCount val="1"/>
                <c:pt idx="0">
                  <c:v>Orders Count</c:v>
                </c:pt>
              </c:strCache>
            </c:strRef>
          </c:tx>
          <c:spPr>
            <a:solidFill>
              <a:schemeClr val="accent2"/>
            </a:solidFill>
            <a:ln>
              <a:noFill/>
            </a:ln>
            <a:effectLst/>
          </c:spPr>
          <c:invertIfNegative val="0"/>
          <c:cat>
            <c:strRef>
              <c:f>books_analysis!$B$3:$B$13</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books_analysis!$D$3:$D$13</c:f>
              <c:numCache>
                <c:formatCode>General</c:formatCode>
                <c:ptCount val="10"/>
                <c:pt idx="0">
                  <c:v>4</c:v>
                </c:pt>
                <c:pt idx="1">
                  <c:v>6</c:v>
                </c:pt>
                <c:pt idx="2">
                  <c:v>4</c:v>
                </c:pt>
                <c:pt idx="3">
                  <c:v>6</c:v>
                </c:pt>
                <c:pt idx="4">
                  <c:v>5</c:v>
                </c:pt>
                <c:pt idx="5">
                  <c:v>5</c:v>
                </c:pt>
                <c:pt idx="6">
                  <c:v>6</c:v>
                </c:pt>
                <c:pt idx="7">
                  <c:v>5</c:v>
                </c:pt>
                <c:pt idx="8">
                  <c:v>5</c:v>
                </c:pt>
                <c:pt idx="9">
                  <c:v>6</c:v>
                </c:pt>
              </c:numCache>
            </c:numRef>
          </c:val>
          <c:extLst>
            <c:ext xmlns:c16="http://schemas.microsoft.com/office/drawing/2014/chart" uri="{C3380CC4-5D6E-409C-BE32-E72D297353CC}">
              <c16:uniqueId val="{00000001-17FF-46AB-88FF-5C3815639295}"/>
            </c:ext>
          </c:extLst>
        </c:ser>
        <c:dLbls>
          <c:showLegendKey val="0"/>
          <c:showVal val="0"/>
          <c:showCatName val="0"/>
          <c:showSerName val="0"/>
          <c:showPercent val="0"/>
          <c:showBubbleSize val="0"/>
        </c:dLbls>
        <c:gapWidth val="182"/>
        <c:axId val="731681503"/>
        <c:axId val="731690623"/>
      </c:barChart>
      <c:catAx>
        <c:axId val="731681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90623"/>
        <c:crosses val="autoZero"/>
        <c:auto val="1"/>
        <c:lblAlgn val="ctr"/>
        <c:lblOffset val="100"/>
        <c:noMultiLvlLbl val="0"/>
      </c:catAx>
      <c:valAx>
        <c:axId val="73169062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68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[Project_dashboard_analysis.xlsx]country_analysis!PivotTable6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Countries By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country_analysis!$M$2</c:f>
              <c:strCache>
                <c:ptCount val="1"/>
                <c:pt idx="0">
                  <c:v>Total</c:v>
                </c:pt>
              </c:strCache>
            </c:strRef>
          </c:tx>
          <c:spPr>
            <a:solidFill>
              <a:schemeClr val="accent1"/>
            </a:solidFill>
            <a:ln>
              <a:noFill/>
            </a:ln>
            <a:effectLst/>
          </c:spPr>
          <c:invertIfNegative val="0"/>
          <c:cat>
            <c:strRef>
              <c:f>country_analysis!$L$3:$L$11</c:f>
              <c:strCache>
                <c:ptCount val="8"/>
                <c:pt idx="0">
                  <c:v>Spain</c:v>
                </c:pt>
                <c:pt idx="1">
                  <c:v>Canada</c:v>
                </c:pt>
                <c:pt idx="2">
                  <c:v>Italy</c:v>
                </c:pt>
                <c:pt idx="3">
                  <c:v>Lebanon</c:v>
                </c:pt>
                <c:pt idx="4">
                  <c:v>France</c:v>
                </c:pt>
                <c:pt idx="5">
                  <c:v>Germany</c:v>
                </c:pt>
                <c:pt idx="6">
                  <c:v>UK</c:v>
                </c:pt>
                <c:pt idx="7">
                  <c:v>USA</c:v>
                </c:pt>
              </c:strCache>
            </c:strRef>
          </c:cat>
          <c:val>
            <c:numRef>
              <c:f>country_analysis!$M$3:$M$11</c:f>
              <c:numCache>
                <c:formatCode>_("$"* #,##0_);_("$"* \(#,##0\);_("$"* "-"_);_(@_)</c:formatCode>
                <c:ptCount val="8"/>
                <c:pt idx="0">
                  <c:v>14262.550000000003</c:v>
                </c:pt>
                <c:pt idx="1">
                  <c:v>15190.720000000001</c:v>
                </c:pt>
                <c:pt idx="2">
                  <c:v>15497.159999999991</c:v>
                </c:pt>
                <c:pt idx="3">
                  <c:v>28151.139999999996</c:v>
                </c:pt>
                <c:pt idx="4">
                  <c:v>29731.26000000002</c:v>
                </c:pt>
                <c:pt idx="5">
                  <c:v>32358.319999999989</c:v>
                </c:pt>
                <c:pt idx="6">
                  <c:v>47725.35000000002</c:v>
                </c:pt>
                <c:pt idx="7">
                  <c:v>57898.709999999912</c:v>
                </c:pt>
              </c:numCache>
            </c:numRef>
          </c:val>
          <c:extLst>
            <c:ext xmlns:c16="http://schemas.microsoft.com/office/drawing/2014/chart" uri="{C3380CC4-5D6E-409C-BE32-E72D297353CC}">
              <c16:uniqueId val="{00000000-1D73-4454-80E7-BC8338FC6309}"/>
            </c:ext>
          </c:extLst>
        </c:ser>
        <c:dLbls>
          <c:showLegendKey val="0"/>
          <c:showVal val="0"/>
          <c:showCatName val="0"/>
          <c:showSerName val="0"/>
          <c:showPercent val="0"/>
          <c:showBubbleSize val="0"/>
        </c:dLbls>
        <c:gapWidth val="182"/>
        <c:axId val="758469407"/>
        <c:axId val="758484287"/>
      </c:barChart>
      <c:catAx>
        <c:axId val="758469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484287"/>
        <c:crosses val="autoZero"/>
        <c:auto val="1"/>
        <c:lblAlgn val="ctr"/>
        <c:lblOffset val="100"/>
        <c:noMultiLvlLbl val="0"/>
      </c:catAx>
      <c:valAx>
        <c:axId val="758484287"/>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46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Per Country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Sales Per Country</a:t>
          </a:r>
        </a:p>
      </cx:txPr>
    </cx:title>
    <cx:plotArea>
      <cx:plotAreaRegion>
        <cx:plotSurface>
          <cx:spPr>
            <a:effectLst/>
          </cx:spPr>
        </cx:plotSurface>
        <cx:series layoutId="regionMap" uniqueId="{E5A237A6-66CA-4031-BD04-2A5A05E25B8F}">
          <cx:tx>
            <cx:txData>
              <cx:f>_xlchart.v5.2</cx:f>
              <cx:v>Total Sales ($USD)</cx:v>
            </cx:txData>
          </cx:tx>
          <cx:dataId val="0"/>
          <cx:layoutPr>
            <cx:geography cultureLanguage="en-US" cultureRegion="US" attribution="Powered by Bing">
              <cx:geoCache provider="{E9337A44-BEBE-4D9F-B70C-5C5E7DAFC167}">
                <cx:binary>7Htpb9xItuVfKfjz0BX70uhqYILMTO22Jbm8fCFkWeYaQTLI4Pbr303LdklZaqtrpoF+mHm2AUNk
RkbEXc899+rvt/Pfbuu7G//LbGvX/+12/u1FPgzt3379tb/N7+xN/9IWt77pmy/Dy9vG/tp8+VLc
3v362d9Mhct+JQizX2/zGz/czS/+8Xf4tuyuOWtub4aicW/CnV8u7/pQD/1P3j356pfbJrhhvzyD
b/rtxdbfuNu7F7/cuaEYluulvfvtxaOPvPjl18Mv+tOmv9RwriF8hrVMvBSEKaSJfPFL3bjs23Py
knFFpVBSf/vzfc+LGwvrnj/H11PcfP7s7/r+l2///7Hu0Zn/eFz0TXx/4bjZH297+fU+vz4W6D/+
fvAAbnjw5IHMD8Xx3KtDkb89/X71/3txc/pSM6oood+kqh5JPSIvOUdcMMTR/R/yfe97sb91xXD3
+ZdTsLnPjf3+7qlzPS3+w/UHajh8faiOnfnPqyO+cTefb3529b/mAQJkLqlW4rvMQeQPHCHS4CFI
YaQ4eVIlz5/naVV8X3eggu+PD0Uf/+//vOh3d97euOXfJ3uOXyKNtZIC3fvD4yCE0UuqkEJSqXvR
4+9b33vDv3Cep2X/Y+GB8H88P5R+svnPS//s7tONa9x3ETzl9H/N8ikEI0IIRkI/MnnKXyrNKecE
Pxn7/4WDPC32HwsPxP7j+aHYz/4bxJvj4ab+N5o8oy854RDlFfth0w/CDSYvsdi/+Gbx6MDknz3N
05L/tuxA7t+eHkr9+Po/b+xX7U3xbzR1BpFEI7D07xZ9kHdBKZxRITC+V8qh2J89ztNi/7bsQOzf
nh6KfXP1nxf72ytIM/8ubEn1S44ol4zKe6nSR2Em0volwooKqtl9nGHf934Edq6Gm+Gu//7qqbD3
tPC/gZnvyw+UcPD2UBlv/zso4x7sfb/A/6jltxf/jdTyL2Dwv5aO/6c2GH5Wxv2oYpOb4Wbztfx9
UMn9/O3XAAEV+cHSn0W6e287/vzbC8wBHv0oqvdf8W3dfZQ6b3xze9t8j08/Vtzd9MNvLyJAuAgJ
rjUjggiAVZDQp7v7V/IlRoQCumUAtZhiEP9c44f8txcAwTRmTGnJABpTyV/80jdh/4aglxLCKdSH
TCmiMOE/+IbXTb1kjfshim8//+KCfd0Ubuj35T7s0d5/bn9SLokWGMpNKjiWEmAJ3LW9vbmEAhM+
jv+XWnUWuSW78YFF66ldKmIvWlYuVWxd6LrjrHAlK0w2WNYmw0wBN5p2FrqPiFlVyetiVxfECRQH
mrmwvJ7mwbfpWUWQ6HSMPA2dYcj6L3Ze1mo2wWVquC4nGunctA1tWHosMJnbzFjqZGBGdL3u3mWk
amrKkhTzfPZJR4q5yuKyidDcq4TYMQvqmkVZw0aT6xwN7lyzmQzjNqy8Dlc+L0P9eslC4O8p4zXZ
tM1Mm9dCFqk1QhGkbwqrbXnCeC6XuHZhFhtt50bGlcyqelvYDKGTjPRRauZxQN1mXpj/kuZR73eB
kdFfcep1e6nDhIZXrbD1h6hrInksJ9L7I2RH1CROieymtFPo4nQibW2scKU0MlMzMnxNfQXPPUnY
EHV9wnvXbVVUL9LwoNy4dYSo5pUcG9SZamxLudVsqaKjwVtav2lK6nysxi6IJPcDb3cF7/hRzxTR
8cC6oTV5FsRoqrqK8mRWvHrfq2o5pylGWTwNfv7SirQPtywLlbto0xnhU1z02XXUU9HElaLpLUa0
L3d0LtrpbctRoVPTZuXSV5sCqbW4sSin7IRaX6u7rl3y8r2e2epfyTbT/Ska4Zs2oW90s8lHOdIT
u3TszTjVrdoy5edPllibbQaXVoMpKUOXUcNlvmF4ZMRE9UDSTbE6WcVtls+V8Vzkc1x02KdmpYp/
5K5wV6vtM5r4ORuvB3C1amvLUZWm8pl8LUk6M4OZ6JfNoqqZJvCqtiZrGvJlJGoY4gqN41VBm6Iw
q3QcxVWO/CsvJ1VlpghuGsqNrOq+7bbC1XkbpxX1i8m7rnE7Vyxqi1FR65OBdIs3FSpIv+n7rl7P
B6civ1kROLNZ5gjzTV44XV2UAbfVdsT18rYNqD3PpU3LE8vbeTVloYrslewLkiWZckVvhlbgj7UK
nTArwusXNLaK7lDPwGFQF1FxXjNKWLIMqL607YTV8TRFnO/GmoCmUcaWbCdY4bdFXZQ8KfKmvqzl
JFczppEmJit81GyFYOtqZiHT1SxDldYG6RnVhveD97uGr6qLHW9ltAvt0qijkLb4Q+FRO4KiGs3W
mPC0o8e9l9ImnFQjqI3odO6TEEKZbtA0Rt7UZZ1rA0rpiuOp4bnfMr9ObztGcruLSlK9yfOmjRK1
zl0XdyCT0bAgbGlyKVyW2HSeClPbOjqrCc0Wo1Q3e9NVhSxj7LK8NpVaehXPc7vOpmskvoZwm10x
F+RsUhW82pA0ndh1VTdo2hWBT/VFEaGQJ1la2dWsUxpITCxG/baMcp6/H8d5xHCBtirAHqNKJets
8Q1IeZpez41gb8phQLOZJhJFV7obxyO4eLQJzqkbPHVNe8wmywQI3HZVUipWybjwrnWbrCAz3Y6O
Cmmm4IrKlC2u1sFM/ez8UTE3Y78t5IDrLRm6WhamBbaKJKtVpP1IbONOEWOMvibt1DfbHi+WGzYP
Tptujoqb1XP+xo4SIjmZRZC7Zm0naliZdV9kz8jRCFG+fWfDhPONwkWndkXHOD6rBucGQyeMs10I
RL9f0rS5ZlkP0iqnqJ3PmMTruhFyHGVsR6fKrZ/5BAZvkdRxMZZZVBotwpJfTGPLyHlZR3KJTN8K
8ntopbxRrK/Cuz6SfNhSEE2bpHNeVVc8nTU1PkK0OJpEgfkxm8U8bnnGo+bCzQ26qiTtesNdKcqT
nA0IbQslyacxpzwzuppks8G+qugrZPMJdBe1fZN4Wtk8YYuMCISldSUJCsOyxH1XzeyuW3JmGzNZ
vI4+HnGVzYvhmVbtYlBedcvrvGShlHFq+yJUsViLNIB/rouciSFF2gRifB6i8UTVMstPWbUWxRCv
lRjkGS9t5D+pLEszGuvU+xqCQu0nGkfcZu1nMsyqMgvqG3Yrqga97ZVfysYsfCzTOdaRTSGwjJJ0
8pXPwsKOmqm2y1ZW3YCSqWRjflQurs8SyHyVi8uxtOH1yJVcdoVbID8mzI+hzEyNSeoSQCbluMSE
VuTSChWGuCXTWm3mecY4yaKZrxdln+P5mJUFXswiWch2TYB8FktKyRumCjnNprK0y45RFq14x3FO
KlMvZc/PKFV52K1Zpqr3VTOupDRlVhYjiWvdUEVMHnLVt7EubT7cFVm0NKd9hbiUmyZt59ptUx6p
4Uat1s3KZOBhLsFjwZQzfbcQ93tZlzMliV2VyJmhoNz2uC4xRfWmTZcpnTd6GPLl3M2pTDc8z+14
yvrQq5M+WiaxY8QWoLg194gtsbRzmDcMslyfxhAgFNtQgUjamwbhNlRJoVFwtZEUzzyYOTg87hYS
zUtmqlCj9RhMN4PYRBYt8/Pa0kh87Aa+9OcjRm14NTk/ic7QqEj9u5bQlp8NWBFyToKPxGkelUP1
Wg1V4xLdTVLWRvhmHV+3wkXLdZd6NH4YmgqtlYl8tw4x4KKlOF5I1klIaIX1/pKnUrS9cTKjXxrP
yvS07qfIbRj3dfoh1bzpNjZX8hoDA3gOgpNrskrmPrUypB2L124ux48T72ttXJ5my6luK8FOCkAD
1fWS+3y8qcbBfurckLZHdTPW49kswI2PU1ROxcZpwabXlW1HHo8AcsVRFRqXny4ZZfYkjdTkjmTl
1uG9BUsHK0RF5t/NtuRX3gb3QRCKyVthcVnHTi2e7doVtcVRVvFljKfZjR2EFFKjhIyTD8dYTUV0
Xdd1M11OuuE2Av/tCn+kWE5rMw45hkMN3XSZIwj6j8jeR6j6tmkXX2T5t0bejx//cf69O/i1EfXH
830r8I+fXrV37mrwd3fD+U17+Ml9B+vHR//oaO0Ljh910UEBc99U/CfVzU9f/oulD/1p6fODt31Q
LO1X3Jc+dN9ahMLlvtqBigZgIueSKyGEBuL5j2KHvRSaIIIYhgVgDeJHtQMUNfg6E4phRhGAD/xX
qh3MgXF6UO1IIhQ0NKXSQDohqqEqe1zt+GFUTWYrHM+iGPymHKvsc63pmMdWquocRXNmJHjgByub
ZQd5ypdJALj9USov1KYus+ZzgEA4xWNb12+LYUo/VdBbZYmXCr9OU1mx2LkoXRPrrPuYVWgwpPZz
Y1AVVWea6sptM29XZ2yPA4CsaAXgUvpROfjOMq3jTOCpTZBOpy91p/lbV+vyuhxddZ26MR+NWyN5
1ciJVaYZWXtmIWtf22UoLqIxLENSjkV2FjwexLYGf88TKkKa4GhG3ox88e8HitM0HrTXLhE8ZBd5
v8o2lqIXb8NIkEp85Ny8W9vQtqd4nNMNVFaLg1hdN5VRPLTC+GWqPmRF+7mefFUm3dIAXmfEb7po
Arw4WqSymHU6A/iXTegjWxd6LsXcvKM5vqi54/kmYiV2cZVWy1bRIDeuC0O2JXkzJBDzO2LSmkDF
iIBPx4aB64u4n6Eka2tASltKbP6R1yibjKvHRRsV8BAZ13c0MjRXNY1x5sohgafdjWNQmsWZ1FjE
Oa6nq7FU5UXfc/SKoqiM4HJL3xvAsGUVswHCQJIvGKU72U/8sujd8lGp1OodlPQMEGS+loPptJs2
tm5obuZezK/K4EUdSyzT0lC+VizhrA7vWCoyl5Bpoh8At+olZko0UdxI2x0FHMgtRNBqh1addttF
4+qLJUp8LvK67E5W39c4rlwk7kBcnU3QGi02ZgBCYafFHlMyR860OthPfunbaCtQubYbNmu9mLbM
tN36guVlUgpd5XFWVv5N0a8YIEtaUJ5kSKXXiK7dl30t7mI2yiGKK17116xd7VUtAawngMktNoK2
3YlfuXo/LxNnu6wPyB89pLX/f46m4Dk/I5Ku7hYYNanrP7juPUPzddF9QOXiJdEUeqEMmCRgchRw
OffBFaY4CKJEaUShm0rYg+Aa0Zdy3+GDagBzIJk0+SO6RtBghagrsYbmB+MSVv+V8Aqx/UFwVQQr
jjBWWEhJGJIYNnpIJbkleJJqkppQs2gL1aE3WTrRZFhmHT+QzDcbecRbPbWVFFxCbIUb4T2r9YC1
clBHWUZUalS65ImMdGtaWcv7duL9MMm/tIukCGYDEEhNQvxGj3fpmm4Zi66OTKmoTYTv2cZFmdr9
1btAToQv1xo6rqCFg5wUwP+WtPZZDHJaj2xKcdwPfbH9+S4YbO1AOxIyq1SIayY54N/Hl2EQRae1
dnkMpcDnLpx1zpvZMRPKEJeEmWyVJ63NTLPUZxwSRrAo4VmTNJA2UDeatYHiEp3LNb9vnfxTKUOP
/+BgmmFgOyH9Q1iTAoDBQ10Oec+tQgS4PYvTuBvsVZPxwWiVTwlY0pKkPZAyz0jjMe25t1UgZDVE
e00xbMkPDGjMgdBJyzSLtSvV8dxEzfGASB8vs+x3XNk2AZQ+bVRVTsejHlHssbhwuZh3grr8OBdl
ZzKeqXso+U9lscdHh8KAaRTJNQGsBP56oCU/Qd0w9K4AOjJalqTRCzAjmESJLEMjTMAj1BYZXvDl
Ws9XYiaNWQvdvFNltMSI0elMlanfrTLPgOWQ2V1UZJlMagoMgwltk30EdjQ6VYyslyMZZ5dE6dia
MirYJgVO18aeFsQ+I+4npA0VG/DVoGSA7ujgVpOQAxAZKI8Xuc4xpUW96zI2JT9X6j6+/EFlf9Up
l1AqQf8cC8rxgSOtFV0EL2gOpTRaN3Uj5mTNrEiAZO5iUkHJ/vP9ntIVGKYC94W/XxHtQ8NlrOha
OXPwqLyW8dSNkUF2EcmyTO3/gQAVQFZBIexDsNjj2gfxztdLhdoO5wDSADkyhEfwW+Kes769hA4k
KBgAZEEkAlWxAwni0A55iUCCK9PuopjQ/EoqwMlVodhuaCXaIlzQbQhA6tW1kq/SEpPtKqbcTOdj
uqd3p+O2uhpyD8TzMtjXudVA1fYRP+pI+VFRXSRNFoUtw+m6IYr0p9zNCIA1Hc2YdW1MaiWOlU7r
Z+Lfn8OfFjDpCOFcIDCQfa/loQTRWDVzyOc8HmpaxYVUfUzWqk6krgm0LpRIIhbOq6ovnrGSJ2x/
X+8IAb1wIGDpQVYknooeavM8zheaH0FNv5oolM0ztv9EEIW0C5MlgnGBKd2/f2Ag0yxr70iaQ7lN
KOSrBeD7TNPEjVrEalrybQoB7ZlNn5IpFFPQ4AJvwwgfbNryAY2QHqF4AsosXueyOou0qq7qkXRH
vsDFu0CXequkK45/7npPCBXyMkAMKTG4A9+f7MF1K/CRdVqKIl7CEuLIRbPpZRee8YcnHFxDWlRf
kwSAqIPMpAYGtaFEEIw5gqYQIfOR7NCStGWUPWOeX8HRQ9cD/IbBRLSkQNPC2O2hmSw5AJChZdCw
wB/bok7yMCciisodNIecEU1/lcmh30aqLV4v3l3ntp4MDPAS6D6oetd2NBzPpNZxo1z5F8V9fzgJ
fUqqMYXo8FjcOmWdohgOtwaev5nW1Z6n/YKe8RRyqNXDbQ602gihxDogBqSTXjZ4CTjOx5bH0bqs
nyqU5sc9T/sz1IzAhNVZbprAbVKEPLwBEowng09voeyhpigYPfYahy3USh8gZaiNVFP2ZtTlZIgs
7YZOVQEdIms3OOi7nxvnHlE/CqN7JgM4u32sBtcX+kBcEJiB0u1WZgalNkoX3edZ1Pp3cNwCJYUM
n4bUFYB3SIUa08iSxxMw9siEBXBW2+f1h3aIMgylGDRvIdvLbFNVVi7Qx6D4CubXI2SWhuMuDnpg
c1wVE9CxmEHhb7KxqFlCWJ9CAzEbs7hbq/KZbPQ13Tw2VgBP0CDdozWI2fv29EP369bUTrJfuOkC
JqYpmukDXKvezEWuTwB1NAnUMWOsNfIbKHCmy4IXptBObFIbxbbn7JlI9ITEJeGIaAZBHtDTQX7s
SZfpChh9wDzN/HvN6Zeo45FZujXbCFYvz2yHoWl/qGHJ4OYMKRhggqz8WAB2qFjvwJmh1zPH8wh9
EiFCHOYqikOwflcBoDRrn4rYq67aNJUFalrPz7gl2eOmx3oAl4CgD/gVoi869EtoZfp9RaEMcCHt
ZkJVdj0EMcQAt8NZyN2azHjl56Tum9NoHep40p2PB9uoTTv3QBe3Jb5piYXw0drqpPDdYOqI6eux
Grtk4OyOEn32c+84DKpQhsJEAyPgIgIcXh84OeYNbdcUiBrhF7HVLrqtMzyZyjXVM1p6cifOFBS2
MC/xJ7Jv6LrWj90UmShyX6y13a7lbophViB6Zqe9Qz/SA+ZiXyoSSBdMsq+o/kE6Wlq2YO51tm9K
86OPx7MWfNvYaUrmArtnvO9Ptg6DGhoYUUX3SBrpA+fDax46PTWAZPqV7FgO5KWu2a5pN6oeniuU
/nwzBTUZ5gzqeiwwOXAs3XbQj5ogWKViTalRY+M3uEk7g2ru31SqXk9xXpXPZIKvlfUjgUIIBWIC
6mFopADuPTASmB5AwxC5Kp5dnygUrkc7nwPbCUSpPi2L6aSSbFfm0xngumec6k9WA+5EKCQ5uDGY
jjioVeqFh0VPax7TfKQbmrZpXMLIBCDv6TlN/km4sBWQ4TB6ClsCdbKPMg/MpkzboZMEUEydOZKM
Xlcmn1vgQds+SqqSQyu57Ybtz/0P71HLY9lKBi4IAgbOnTN9ELtG4i1PwwAgGIqyXRdqoAahZX7S
TRN09ioSr07HsqTtqzYb2Fnn0+EVzoI+9ln19pmz/CmOAjUOMoDbA18k6aHjqGLs1hl0GM/DHCVE
9nNvdBeQEWFq4zqV7a5NRwSzNVvrAGgiN5sBhfNnjrG34kciUZQD8QsxiUowc3HgUmhiDPW1beMI
0PVrCCXtuSBts/VQbiVUZ58r7tNd7qciIeWMX4m07XfDhJcEmAN+O1u6+3qib7+k9Pp+7/tBrYct
n4cdoP9HW0p7V/7nw3Qm+OA+Fw+H6fYLvjWU0EvFNPyDeL4n5Cj7zn8SmCSGkXlAWnsELfgeqX+b
pINfqaLwDF5jsLI9xQnvvs3SRewlE0AAAWW6DzeIQwL93kx7pCMYHfz280NSElL/IzviANvhYNDl
AL4QdsOHtGTpA0yQ0Pb3BfL1m77jG6sjSG1RgU5gaO0oX2p2kouhNBNuTDd9oGpnmyEGCn8LDrkR
/GqkVzNdoICrgDYFME+KJV41LICOuYouh/WqXeYt8vaksafdkJ41YQxGzBl+R7MTSi5xdFMP4ogM
6YZ6McDUzRj93uDP7YiTYT3tyJGTNOb9p6jzp2G11bHzDMpg7Lu4KdGw9ZU1OR4AMJcQ9NMEipW7
1DvjIEmrAOUxNIEb6IqlZRR7GOHrsldlTfUGeurHNYNRD8tjUV7MCvrQ62VBi8i0IrvKMwfYdDoB
luSEqRxyso75CD0eDFjJ2GFIutBTA6NNzPgSmbwYd6nvjqIh7DyxiezrXc7RaddXJh0/jnL0STb1
axzpKMnF/tflVOKG8nxi5w0isfPHNM2NzxAxta6zeKXhpB/h/H3YlDnfTwkl+TRBi0TGeRRtp0Il
oa9jRJbNNHyJmjxR9kvI6Yatza7xb5X+nFOYvhJdZaZVX44MXwy4Q6aHwc1dnw5xWQGDwMXbdRbi
iGKYVpqhC7bVHKTiuOEwfUNDfpf3k4FWaGJhTMZUsvy9nLptBzNezpVHalGtwUsL7X0iu3NUFK0p
yuwksmeE3VQzfy9EBUGSRB9W+6nUcxLJc+h5H49TBemqHWpvMPmUhtXtalSEU0FZfxHWxlDHfwf+
0KSCx1qAkjkMTHEb5xlH190kEpmlv2NXJ7jgZJPzd6JYd00/Xdgwisww2Z8sfH2thzXfFerUNbgA
4R/XWZTwOuOnM5txYbqantORbZZx2rKJAQCdN/nanTY4wPRGuOvSGiy68SezcBsEI1EUjLTL/Rdc
VsD52h3TNk5DscVdA1NODHug8+YZ6OlgaKrORV2eTBWUQm2ayLRidVz5CDq1IbYMZr80ynYYBlqi
BfCrU0cyoA1oOS6jdgNdv2T2M3T6omRSZbJWb4K2AqZHFzOvNlYKWr4tzIWx4lUq9+N+49aO+A2Q
OjFSV6yYDAKCNs68TqL+XEGNiSYHCJ8fwfRFZ2R0UowsLmlSR8XW9bd9c93LTY5+T/PZQNfwGHj+
Dcy76tdY9+4YSPq4omu8LNFpC8OBodSxCx/ntjACfqmYt8ckByzv0AbmVNpXMF9poTJejmY0XYaZ
7/DavGItjjkw9BQm+0zkAnRE0OXUvEuL6AT3jSlrngBETHRh+y2aL8rBwyeCgUng076cN3L6Eq3v
CvSeTNjUbdq9mWwFjGk+GBSmLYnO3Hw88Muqz4DmsSxsh/AGl8EgZGEU7WRm01XoyuO1f9OA8xej
HxJRurNytkdFvphUviJjtilEGgeg+LsVl2apPg0yNfkkxjiFhjsp2g2MlOzSUhzT1pu2il431QeR
ky9pBuCI5SaM13NavE85eINaHVjVJyenWAIZ3lKY6BpmGK38NLQ2hiFSmG0BT+NYxV3em5S8tRO0
asHNWwTDVt0Uz+tdGn1xVWPGmsctvxwF2Q3lm7JMIURcjLzQpyvF7znQMLyGvjzOPuGlCqbu3zaC
N0kn0YZDO99Cn2KFyTNL4rnLrfFLfqJg8sXvh3rBXOwwNSbKHYz75uXRyNi2XqYxAaZ33uYpBMAV
mmUw0Trs6/TqzbC+0+pGRwHKSpBw7rYNRhuwO73J0LiDUdMUDg9t9jjqqhRmlcYv0q8nq4rO1vkK
QVti2KHA1BtG2+t+KJI88x9aJnd5Fh1VOB1NY504rpsOYnyW6fVMYb8nC/ILz4vhYuBrBxOtRf2p
5/nriHBnpO5eS6s/juC1hRvewO/BZwYo1g895BrvqvkjgKISGDiNz7Kq33RjttO0yYxgpDNDk7+y
lr8hXhgHMHiBixWnvqwufGqXj7pEMerwMUzSnU8rEPXci207FONF07Sjwc1UnlQkbGHMCR11DIcN
jLlXZs36y87mOF78ALJDsj7uJqg0AaePMHHW5vM74Yt+l+nav6UOx7SAJItE9F/sncl23Liytd/l
znkW+2bKbKRUY0uWLVfVhKvsU8WeBAkQbJ7+/6DM+o8l3yWvM781UVlNEiSAQMSOvTflX3pO3K8w
OuvrcQllqkPp74LerX8bO/gNfitussBe9nmX7VXW+ActZXYl53ZKucGj3+trkLDvrXDyW0jg+SmM
bbGr5qTM0mqabhodTV+yIFb7eNwgccZEor4M9L5UigWv46+F16VlMUdpnpTPcpa7AOr7MYnmx6BJ
2JHF/bA4XzILykVg51Xa51GXxs5zsvLsRv+TLMP8qh63B73F86mBu1jZ/tcOWlOXDpDoj4u6zXPx
t2/Dlot6u/vm0KS4yWVmb2kcgqjJLKm2HQtrS+EX5uynwvkCafem1tPt6hfXS7J9hey7z7ble6lg
uXIH/hGa2W4NwlMSiZOj4nIvOyY4mtr90JUHYJl65wWW2oWqKY95Me3VUHy1u/m3PnDhuYlDXo9l
2nf6VLTDQyvGo9XLr/CrSavHYh+6cPyRqsbHvBuu+/zjotp9w9kv4aZxvKTC3lhUwTAXO9+yrtuy
SYtK8TBLS11vdp7qbbpVSxj/3cbJeNsICke7V92zgG52XNds2Q+B9ID7LDlRMCcr56oqPXUFK1w9
KssT+9aX/scmgvt8rMsiKPe2yqbPnd/DRa/K/I/QH4qAKDuOzk4U/tqnMgwMNNvAmswhmomVoC0g
RO4DsUa7cBLuQ5f5JERlJe+7uY6uRn/1H+OxLltkFMX0nInQL06h8sVjFnj9mkqv4vBfNaRXmhEQ
0+fuqt6GeoRHlEcNIZR2U9qVWdWlmdUnN5ElyCijaU6adJJ1e1MP7KO0Lazoll0tP9YIsH/3VwvO
nGzVnd86y0QIk8EfnV30NAfh8H9Lkng8hoM1/dazGA56UvBJiyFz8uOUCG2nI+frTaxVcwflPCJX
rNWJmBgcfJ2vx3orvDZVbsQpWq9XrVVvt8rL80d35uBQztrdW2or09r/Piaf62i+DUgvnqeuXk/K
n8VxrR16z0Xo3XlLNj9Zslh+9xn9h7DgQJqrzNsnVRIdYinDx35b4/tELv0jQ8lOZbV8ippM7yEQ
EqWq8bleneRUJU2cBu3kQ3Vx1u37NLuIVZzoJLKg2SdtnD1wGNtHWXhyD4k0Ix+0b2vhWR8mp+++
daXdPRdR398FswrZehUt1DXmet225vteiqkFJTh4flV8kVE535ViuEocsadtcKitpj1WXgQXKYiH
G7vrxr0V1F/yZvy6OlZ2lWR5yJa0AILHgwwq549IbP1N3rjlYeyC9bO11f2frZsEzyVw7qHv6/la
govsG6eQ+2xas6O7xuGXqEuKozX37nUSZs5uAPJCJNGSW62xVRyTOn9MKidArjNl9/44TLe9p6tP
fhN+L/vsZuzU11mXMKcft0H+XuSfh36bD3am6/u6EKe5KhFubE50nQXzKcuz4qPKkvrgz/pzGWd5
OoxyYo8mxZ2/+J8tpebdZg/3VjZTAGVxuXOCLO10Wf41zBQNiCXs1KujO3dYnsZ+gQ1FQkJuCCWU
hyucUd7RtN5tTfk9L2lOiyr8zZmi50rbwW5c1FFXwUPmz/Im1P5dVf/dMJf7tSk/ZZVUD3bFSZxV
ZbcfS6s+VPn2NbDcr12wkNpCPr5VxbDLXaCyXCefGmhqhMHbNaGx2njzI02ar51WD8qT8kbJiepg
aADhO/cqGeSXVfu/96ZucSlS8qi+cdxhTMvV2oXhXN/rcKEMSToKJjhzy76IWCghoLiMmieCKUnx
6GzH3mrXFKpxcBwt9zkvl/G+LX33BFM5qR6iRIr9xrr9qwqKYe8VWXYaLSs6zI4V3y/Z2pVHCxLv
iUMWYH3MkvnIppf3dTNNH+qyrK4m3cIab4e+Zme0yb5chm6fj9Ek933TRmkz5HA9wkLr3ZCgamgV
ioZ9Ebfu3bqp3uWZyPHfel6sedeI3t63rO/9PPbFN6kGnrZX3IjVkvJO6QbJTId+KO3n8VpYYzYd
BRTu8jaUS+pv1wGA728WjGW4gfoqXJ2/KltcjdMQ7Wu4fqlwwt8piqsUKuSfed/A8LXy5Azr/R+i
8j/vc3T/8RP560UxaRhl/2HoWoH7rxAGPvYm4F9xCIPsH0TFcqDa/oOhxN6/YKIgU8S1huzypRF6
gVB85180gTwP05rQ/OC/UiOGr+FAnwbjGYAzfcbQ4IGvAdEW7rXokOl8dSBMzkkqNqlD+0Djgx4y
JMghB0WwpjkbvhllwuLvysJtuuVYCzGVz7oMiYLpHJTxoPYKOlHX7ifkY11/yIdlrtaTtlSejOno
bQEtmVhNJAsgGpmXu9dhW0tZkg8gruAsb9rZEzvYMz2aniZHDJkDHMwN48qBkhhXbs1ukVzJvEIq
B26JNkPftEsm6v6ADMWOHr25zWNax6ujo3+Pfe30X2A+mNF1lm0+EHK/zaWXItdtk65kT/x6gBRE
udeWrLPoySJUSrmPhkwhzdu8DQXTVc3J7wdHOteBaO/zTlTi3yPYFyXbRs2xRHs0KlkU7YYs1nz+
MJSW1ncxggoeQk02yr/8qq+42hD4Hbc9CMdmCOMwLL511dC4sAYyGNuMv5wmihASLjcYvv2A7/0v
oFnyCjIzU04X3zWwnk+XwYveTPlYq4CSfh6fNw/tXnTyAj/b5htkBDoMAAb6UBUHN9/qdT71E7Kl
7clSNWq8a6fNgrC+fn84LHjxHySY4UBQB/aHfRUHYQCO93oFlkGh3GRZsi+S7idLY6nsfCn2Tjiv
VnsQIf2I8krPRSuKR8ttRIjwAXUgZer743jhTrweCNsSYiNET4+nY3bmj70BsvuymoSMvkR9jaDh
gx5lp6srKssSoVnChGRhmk+sx2ZLXRLEnvp/0A5LCzGiP6/HjBOEL3qmnVHs2wm6hvMxQu3jWR/b
pdHxt95TU17fL33m1fcxtPjw8f27eN2q4mkiXqYvyXa2CRJwD1/fBBQtJKikwl8WdwBzS0O9eTxG
f5ohtl2Rdg2evkmsTvYQ5N+/NOKCt1MJr5XmrMvScmg0vrANfuiutKPjT8Xm5ehIQnKlzxyJdTQc
lURfXF5lXmMuHiFQY4H7/dhW7s62pE6G+25Dhut9EC76PsqMEnAnP2jtFNtMht07Zl3kFnrb/Vg4
UZV8RA/lusFVOHUmnMy66PnMcBzWiDzB2SL44WifdPJ71tbVIj6JLqnYxX4xNl2bJsFEz/XoNazr
BF1clYXwwN0+MBtXyoZhrssa8cmJJybizqo5PPNDK2OzK62yNDEps5aQyTe9V35z1EutpOE5FSPA
By0V7sRzo5WfxedP0UNoPtpWVcl9LTS0GdIiipZvxl2Xm9tbOnPPVZmw75deDlzc78G9i+9Z2Uzz
eitNti7SPuzs4RtBtOMJd3IjUqN4lYWLlq+Bv7t3RGkXlNgjgmuPot2JI4FqKZ+h+DxWoqTUuepE
lOvsUdRTF1p/IvQ2jx0J3cDkLYNqFvG7dhSZy8FbkUUHX+06VpVz11RuX9fXVeb2FVoKlJmbCbCb
VvzqLBoz6tjPBPeVVLm2nnytTFRrz+McrHK2nui5sVb3CI/zotq5K10y57g2sy0d5L9hEyCFshH6
2QchZ2/4FlbKYpouH5Xjt7eGH4NzRF1U3i+fWrRN82EAFQETAUpalPt56gczuSVUkKr5qvRMtQQE
PDsgT3XRmRue1YRa8ta1IfMXj13m5jzS9/eGMTB4HeWiEMqtzxEEXYzNQSPlx+BShJktty1Wz/3k
lxtY1bYlQ7e7xDw6AwuPLNT1xqKZu8rhS98NM6O7/IpXlnIgM61aZT0mbmwOa693R2ZRzdE4P+kx
s1s0v81Ys6qSwjW7TIyhE14FbZXLIV3QTwf+U4WOrsxLZMZS9MGTAi5Q2yd7qWT+aV7ogYZ3Q7St
9AXSwBVDNN2iXjEHqOvJoAbqj3IucP4HnWSzvvvzagcGdkbnAzIPE7MDXyP3S4Oy1ayDcQ0GaT0I
p29sxCyd1L0qvl5OO2dxV+7Ygh0xJbvBSux52Fli7ZgPjkfgnnSMyhzAP0dAi+a0q4rJje4wJBjl
dzuwZjauowKXM9ZztgkdMyL2QYY3Qe3nWXJo0Zair2kDB8HvEWDObOpAWEYd+f5Mv2mkUzmF+A3C
DIF7iHb4J9qjaH2PmBTUT3Qy/d4+tple63LndixOd1cF9H2cD5nvt1W5U0vSDBVoU1U4wa23ejNR
eesHu/T/y9MNv0k8f+jXwZegVfZToreVgsJlLccvgXJnbn7TvfnSyCGTyb1CNyg+EXzjnnitbLnM
30FsIrFeLW48F9b31VZ21d4nIBleeOXOVGQx0G+jOV3ahTYQmu8xq/zo3oqr0Kd1XfWyxOjx/7cm
/5fU5XX73jfeG+gqImhARsIIp/T1LkLlbAHwDO6Ts45DbqF1Xra8xHKA3Haojl1WBSjhXWtWM+XO
CnXE/fz+CN5kK4yAfexg3eHRP2czv00SAKIg9Q/zE7YgdRR8hbC7BOvRShy0yVeIo2uNRUE4Kuba
iX0zu8jyvXU5/LfjSNwggFgLQ5BW+dsnUQ+u34bQbZ7OsdENpAnI7HyO/aPK7IVpmRs3MRuCXU86
oorW5L3vD+NNukEVY3s4W/ghhKgAhtGbCaH9pkYQJMmESKtvx5Sj2vJQ6WI56sZ/U2O2sr6t/CWK
8l9QCH6aCS5MphP5pv/MU3iTN25rP9Z9vYmnwipD0T0QLCKClM4Siy+X4ON107j2J4glen3OMDZp
+l88AVLn16EdLmwCwQppAx1oMtm3z2Bu4h4MMBFPPQRS9rZ33mBF1TF71w3y6cq5iut+ZLtdkpi2
XbtZ3xV9Vs02RKxg86qjUxcmZNf0s+v7cio58gr6A8RFxNEv93T+YI9EspCnuVkziaFIsQRjTA9B
WGr5XFpWP1WgRa3qrYMd1chAT0hy/Tq8dTttEo0588PhGxJvkziM0dpb475xfcwoPiG5N6tY2ONU
rTdUSI2m22NlJJ3HqrBhrRkk3aQ+SBlbvljhPJuT6hz+KyOS/ybHzSQ5MpmHSt7pYPHK7KrG+4RD
w3HLnIZuQhANkqOr5dZ/6ZYNkOTW6TafM/58AqKAWVUk0mCoFT+rOwAUTn7MMNR8CxeWMvFoO2D2
zlcMN5r6Q5f1ylnusyZwOY5UlXOPx8BT1DR3o2g3gHCFj4JdHrM4y3SSouUUEO4QtSO8TuNmClcM
A6rQEl94Lj0n7VaayT5ST9YMYQuwrBmO/TlnmcfWhexYbioq0BZ6XcnPNlcR8a5munI8GqE3m6GU
0+YzsCYONsrAMB4LPixY1oJfcc+lqsXu4jcvf+CwrVkoHWcuxSQ5m3nAmbfmfDTZf0mOSCOGlEor
f/SavV1pn84fB73JALuZdIFcVEDKHVFgvKwo2QGjU51DieU8bQQnvH0AISSEHkgIzFntLIBdJOVL
4Y7jcSt5VsXRa7EpCuq0a/260b8tkVuv+e009Tgaoxqoomw4lFNPPmKrBO3lUepOzX8PWfSSvTtq
5RlZVd9DAY6rOrO9XQ7ORzFl5R1rPPTKClFAdN4amwo34pNCVCKUjdyz1XTZ2i0fy7BOc7kONl0d
q4qLv1vqAVenGC15iXz0G7Ut0c2YJCZvqzp/i/LrNu6aXqJp0iWx49ny7U0PN1bFsUTXtUOwOafj
Ij17OmayzbfbsM/rUnxoM6Rz6xM7Zuu3AdcTesfFld2EuFzsWtcfthL9DqVse3LO+8mOlOJ5YiXR
0naqtNdzn6RpnosupfRqLhTloykULtXNZb6dsDDpUXdOp+CUmk+5nMrWZJnIneDawSM5p9DvB+6f
oicEHAhwKO1IVVDSvAncQzM4s9/1xafz+QFiQGrncUfLYzAvmtPLR2PC2H2rLqgj+0izt98fw0+H
Bzoejg2cCBFJhl5sxvhDuTiUUV/p0dKPtjs1y2Nh92F9v3YUE89W51HrHIHZG4619y/7ouj6odCH
ZIgZgnH7pAvzogB8fd0YZwMLNXf+hOBh29Zvsii6wt9ryv1BfWlRW0O+iECvagt18uRwuFR5kTCD
qNF5XkdQ8YDKSrm6quSuxQdp9k9+buWRfcUq9ioIQbWJBVs5K9F/TLQ/Mo+eLWAhnOaxxJPk3sP0
BgV6vEVW4z6G7haXT/bqmJ0a1NYK6pJ1ANLHbJxck1TPlN5Feskfc40tU7m7DEuu2HdVR79yTERo
IPqM41O8Wq4LzW+Yhh4YvpOVvaZjl0gffmxGRl9Fh2qLN8ennu3sMfvF+fxGW8DhzJw6hhoOiMn/
v1Cpf5jeKmxn2vpq/FSUWRJDEmmTMqlAllyBRc/sL3Mh7x0IA4m9c5xiwDmGkFevwW1SZ2rbviSF
NU759Sw2NtWhxYQnFkcnn6kPrqUbeDwpNOEOz4HDI1P0xJ1m0J/ylWYcPZLKLqr5yhX+WDv0RyMx
UWVSUTvNVckJISCNeJlX2L8o9fzXdFayIRZWCAyDbBgEBg+g18vLCQ2tM2ymT0m3hc74Z7X4I+l0
Sc+GbeX1DhdN8c+A2WVsrFwzj72/OSNOJ6Mbf1ZL7vM9wDIDCJjW+fYsKG35hV4sc1Tt7TUbDJs0
mgy2U50/2LeKqhpv1OQs/nxIrJHFloboHaACGQ1+Wx4KlZMmnsIsWVkurcbOJbhVnWUOfcez6hIv
nsgKl+DW2UpGkgsapuMe0x0RzDeLmNe6wdGnHv04dWYO+4ymrOssok2HzE6m8nEReECIa4CURFvH
iCTHcdNBJpMT52nAsY5DTrqsq5llobLt5d5V6dg4NAAa/Xd0XzMVGFmQlRozcReV55scsZILzmnr
lDxC1tFa/AZwUi+PNE5zQppJDTkki0oHPI0FthCjeT/UvI1wAM42S4CS31QrP2Xp/cCRttZt/Mhm
a7bn4BxSV6+JWAJu0WiuSJ1E6P2vr+u9eEnDWzfM4zf3HQjMm2Z/8x9t3+K6vsAPDoMltzfHkFzg
px2jJnD43vvXfSNT4YGbboKxUPSRm4CmvgnpDT5ry4ha6VFDbR+5RzW0Xgn34aUq4Bwo3B4eZRRF
1mEF9BDBw9BQGtNSq4q1lSAJfhWNp75YBryPXEm6aUhBMfScX1RQL9TQH48B6KI2PQNYqiF0d07D
1/sUk7V2QrVUPC6Yk1GMx3VhFoI/hjL+g1QLIwe4x202fqk0+h9c2PJ1qb5TZk+UFJeKLxNzsold
Uaqm6vaeJ6xh3o8iMg/6/Wf7BkFCMkW5iaKRpxujAXpb78jBruKla4OHYF0XAklYFmYVLb638i/x
cj6X85BU+8Cd3Ha9srHV4QCvXS+j/Ht/MD8tbDS/yBSMyQH/4T7w+tmZbEz1tDQeu3CCtwFzzTc5
rBfIiGtJvKOWR9nN8A3ev+6Lovj1pKH2oOhEecnW+gldSfIl38bRJ9JEg6Vg0mqDcuOdMmTYnqjA
oLRbD0U3Nil+0dePl9Q2l545MFQisahK53g19UvglBvDvgCfrRjCdQKNWQze7Gr8vMoPTl5sattH
S9uTn/n9XAfl3+/f1Iv0/dVNmfdTQKTmnDRp2dvtir1kseE2ph8vwHci+iT8ODnDGheHMtpCIa41
mDE0vK6GDJtfl50rldiFdmPSklzOA3ejRpRAVqopD5uedQwq+GmDjJZZmH1NoWftbNNdd6EuLolb
H4cQn0ErjdoiqKdTpPyw9q4wxaTG+KKNEsaCSWlyMnfGQ4Faxi9Mg2YEO3v5AuYAeQEzK2itWySr
HHLjaovGuwoRtwdQETEp1d2hqQv42zfToJX1tPWq8dW3y3RsqzbA34am1ECdsus9qkTf6XNuLm+c
ZjzqM/wPkNmymi+QfbMUHIF7GJsoqyhRBWfKXePR9x/profBOl9RTsctfn6ijv3OOuWtLXqHYmOh
6NhF2imL8RfR7y06hdY5REsKfm70LD+tzTAo8s2PavWIV47ZoVsPwP2tgXZoEjdISgwucppMnWQJ
aflXwffny5tN4SR2YBAJIJHXe5Jcq6zopojHC2Lsu53N+VJPccj1odLQUfCD2mMUTY75W/CL23/R
vr1axkhbkOahfvNJKH66/0L5VeVsg37Iw9wUr9gOjgaK9nLjeBHM0NuSPcPZKIHhcxq0xt181sjB
SvCLHI6XEthyZwPPTgRkvpkJy3RLunPr5VI1rX3CWspkMNpRqrocf73UCl6uellZrd+YVhKOfaoN
rtdId61OE1tNVbiHmwSFC+ViRtTA1LLsivZXArWfwjVExMTzwKVMm955m3osTVi7kh75wyVEUfX5
TPklcfdABYZv9VoQw8Kw81gta1h0C1zg8Zd11tuE1MeDhPVAZy5ysZl429jMnKUJ8rVZPrcdItcg
JZZxjRnzPEJ1ErMe349nP0HgfmQygCjwTTMyASl9vRKx5wzzPpvyz4WP4RGmUDZNUA+OPSAhKWNf
JPrP2cd8NVVSZQO9fmJdg6rWBgoa00LQF/vV5vyp6qM3yiMw+SAtmJ+PLLk0au37tvicJ7mJJKtX
exz3Na1K0t9zgjbTi1sehTXxTFp8eZmw7eWc4Vjz6/ugWGdz8gIF8RjDLQDEkKVlZu8cKNvca7fn
qJJuJXAEYS4+DTO+v+0OrZPpap8T0IHcmV0ow5Vs9NI+LD1plnnYtiyJxknIPNJCahiPEObph6Z4
QWTRHf5Xyl53uRWJYC8D7CvQg0TlRHnZTWVLsazn4QVOGhOTzzpwDxlejDkmX5YzRvr+dL/NBdj0
9O7hPeALgN22sVz6sYyfFBrrhHbM06WAb8cIS+i+tHWGEUGwQjMKBNv7VwmRiWf/CTeB6aYZ5wWb
1U2w/SkHccUKFy7ql4fVwjEXH8CMJlfzTA+qrf98/xaBtV9fjDXjuhGKU/aR6xjY/fVN+suGKTRH
6kPR97BV0hqA2UMzEwgxdvug8PXSX7euMrBgHdisHzjBDuTILJjMF9FkPb8IRd0cBp49LvjVvrRG
teOt5vde/oEB68w/AsemhmeWYfn+EbqTx/cqogzVHqivqR8n5ScZTqcko5V3o2ZvwZt20on5KI5G
HGcgOo7ESEfS/xp3CAgm/Tw7ZbUtB41dWaV2rQWCmKXleaBWMZkbw1LV/HGWQ/L+UDSU7u6pnUcA
8L3YNlptaQ0shJH2sngy4Zrn/mpH/2jMjsGYJ0nzpTs/iJmqaFm/tgtAjL9zHTXZ3kca5Lpcb9pK
hiHahmQJ/OE2RBstt0ds+sztd/4w4PwUjnXBMytla5ggRULB1KXOoLdyuV7tyhxkmvw9bK+DRQq/
oKEX0sTc+aQuTXnwgkUz6sLNhqm+y2mmMmGbwVDtU0EasGUPjY/JbXVE5tpk206RtoJcF80M9vqY
0XQO/8ia2AylRMpDmwxPb0NouMxBvdUAiCkp1tBlny77OLERptORr2dZiMPgeZvnfZhsFQu8ZFsX
e+6TVzsbZAxrzM34NsBQ6E5O0sxtRkKrzJTjbmoq+1jOuB5JGyzZ2xeytph5Qr1JJPqgp4d+XkIW
mRIT43ZOMlmHTK3+2mJkFNRjgQW7P/AQfUdA3r3mjXleizIhW3O+eekTLaON7d5NielItFzDl6Bx
ts8nK5L5va1diAkQHnOg9at6LfUUfRD2sCzF5yJzWzk+u2EdcHUBGs7TwNA0mNcTzVpW5gl6rlnv
Teybn2lvTfydKoVy7i5JCsQKUqb7RVWYqFuIq/JDjpVCWH6shqJmjFMZCP70F/v55Qj6IXhQmBOy
2NWe73BW0QV5vZ+5ehDbS9M/aDIBf9xvEJQsrI/bIB/g9Xf9QuroqZAmxu5MxriwNuIzP2stJido
gYR71/BK3FDkQ/RswU6J899mPNg4OvD1sBKqwTMwDTmEVjxmJk2bIeMDkOv3VDgWUhX0NnA7TouQ
Nk9X0/czbSQ5mAPhwn9L7IJEfAkyjqGSgEy8386MvYCP4PcKLeMQx/WsXJzhUPiwV+G70xDPr3LY
yTRLaeQklD7UDR6tCCzQGv6stbRBzXmPomkfXBr4Q9U1NNvTfgTXA1IvO5FFB5rUs1C3jeN4bfLP
H65uM1jxDneBBY/EYdARMrBYbT5fAs9XcZvCY567r5c0LveEbtFMeEGrl7S3WPUQac4pHh7GpmA9
d4IuxBsc5wy5JtjGbPy4iRqyGg50tYCg0lXJUDBK79zl6GVRotAcTSTG9irE3mU4XnJIueWZBbPf
aieDqRE7WwQPYajakdUpEq3o0VzyxwsppAqkvw0Plb8FznBdr9irQxEZ4PSrPUWON2b7QINolVdA
BCt/fuG2ZOfkdegWj0m8NPAuDCNXkC5x7tu0SAQ89gxyHmqaIax+l/CkcSV3ZbA1/amrSWCi3aVv
kLDkVg9qpgVv4eb9nQAW9vZkA6khIHqYUBnk8m2y5hcqJPdS+ccu7+kiHjiZ4q4/cirxBA7SmHIY
25fKBB0c0MLmw2U3J30h2jhdJcGsPbm4bqC6FDam83cKC2l8pMOg4m95cgtIM5avXerhZLw9S9gY
pF4AsiBfU1Ma3uG8juYKpnu4POKabiqAMGnN9xIf70/WRVaZro3oVdn6O2mRRa6oJkAcIVhNo/kQ
5B8UqWmNfTa1jqtIxlq/rfmogTgCMtHFkanMKupeUH1IhYa9BzPKI1WCKm/AC8xUAYKool/IZxRa
jLGy2e0f2Sn02dOOOnm9wyURQuxtbFkjsbzRzQvFbck93JFkjnRuSutFk2IfJ1cYnM8OJAWYPRcU
+48ezdj6SeDMTzH4kgYubW1a95hXmNDRtXB1tuM05m3fHi79g1pBMTMGTJaka7wwDeL2nLcK3za3
H/CuAz4jbsew7G/0TOhDqafx8X7sMc8vcA1H01Mg28m31iS3ssKxd9yFdUhY8W2x8r2wsUkjaFi/
oGEXrHIcdE1uKZ0mD6NTFQ4mmVWLa3NKRRDdiz0QdpNcd0nmJOtN5Ywv0NN5wNHgxAxLjbwyAPgR
riTXtO1amgfnyizy07ZrmpEUtujXDH1YUU+87IRXbeT59DGwO7i6V/FsV417dIfCBzyea99g32W0
5IxrPT+8qUs0J3dd1kuOWTocxNJCRtWsBmnvoxXYTk38zL2ucsQ7+WOpZ5GPJ7fqQ6R8MJM548U2
TVyARbnwSG0sYPlrgv9AarAmFr1zLWjS2v2uxHx9HJ/HUBgE7nKgxZ7uhvp2jbKOgTk98dW9vjxM
iCn+Nh5iWkqbOrK7Y/b6uFkmG7j8uWtPckQ5zA/9ctfScO1Rxo609pPGNa0OD6NxxrXErekXqsVg
zHg5hJH4tJYtMuj9uYiJOl6EgOtS4LPELv/omw351J5y18w6PkblAt3thcJzaaTUyB1y+xrbyA2B
57Q6QhRHHQOfPgnAtJp0KnBH05sKXcNgwHRn6LzbALEGwtn63CW7bEa77CIdpWLIHUvs+xWr5+A2
P08Y1uVmkZ0r0UTQF0IfODUGt8Rk/mWtTXrzTzOW9m186/pbiOZp39f5y8F0OTAajXE+NY6CPXrU
jU1AOgL0lsGwk0XlZU80MJzZvhlAmNfwYAnoCrwe5nzHSMEFL1pYUINOHfLHzoQkisFaIcUIp6n7
1ryEkZltSTzgGBDL8sCZHOG7lBKutyxG9MYBtlzh/Ui7LS1550F9I1zL540KvOQCtcsHRT3CmlQ6
MPNVxeFAD34+A0RIpg19KglYi5TlMS1HqEQz0/Rsq82pw2J36dVobRvQ+dL9c7c1ILACJRqY2SGg
0GbqEhzDinSlr8QcXzjI9TiZ2GPV9DvhVHOPDOLy9DZlSW45F4M9nTYh4weYGEG+03NnhuPwEiLu
e35JOdoMbBScJponTAmKqBtc+9A7DRxP+LmZ9niVkDUaqSivtogr8RTlTJl9qPG3WbtDPU15NN38
g1yDDjLuLLbMjqyzERHf7aU5MWSFCUxe1zgrrwMKl+RPH8slopNbY0WVqnAdcp1WUkY8VWcpdKh5
/8h5m83WnFm8LamccUyeeYVQhSVe8yD4NUrS1DnvZR2XIf3Xsq/NCsYrEIb6qVxic4PQZ21Ir6NL
Fm//Q72MNnrovF8haIqR7wqdlGbpV4gdy2NUUu7mCS8rKIvpNAQTrFzed2MQ0nodeOvIbc7dEkLO
lf1Yapz9b0NSsqF7yJLNBKzBERkjWqid+NklM7s0bazQrnW767VbNfHziuenOhWkcszQZTzt+Uxz
XxqFS2b5wvt0ma+pgWMDEW2qfEokI30zAbugI2lkExV0dXWc2wJc6P5CFmtyD2Px06Uy0KIwC3Tu
RjKeT30yDFZwLAfIq3/lsw2IlJWmeYVtD0DG8gJdFWNu+ALzGYWQcKNZ04Tnl4dM6OdfMZ7uejYu
6v+Ps/NakttY1vUTIQLe3PZ0j5+h6EZavEFwJC547/H050tUcYc4jCD3PlcKSWR3AyhUZf75m73P
b9uVlse8zIEPGIRNBtKE5QYJorx07ZzZrIZExuKvJa1h94pqrAkJyVGvib7AMWTexKrBDJTVjj5F
toUB2kP3qrcYAGxeACfCR5CPVcdlXC7yzVCGXO6+3rGrafG5ZEVJKBRo27WhvEU2ViP8/NmHYFr/
Mbt1ziE444LBa2epYUuJLwff06619G+TOiD7miwZDoi9kfpFT66zPpZ5RLKnQgvVzWNXtNLje/Us
Qwo8eeXfGp/Cgdc8r+T0n8JBjgE9SizUDrgf2GF/FBKbmm7u7nSsuiDYYGh3kwNQj7lAOLI5eNMi
/EQ9AM3tJGV9FqsL9mUr8kdFGAnfknejvKIl6Usc+4GP6bv3ULme/G2f6f7+kq3xEHt3A7umud7b
sHzgrejr1otI3wz9Znsu4m8ejhqRhWtQs7L05etNmBgPu3VOI4WYn2M5Ao5PGWNBWkYZSLTSdGej
gANtWFTxV0/ezsG9EaxSNQ/r2BoBhsp9VSDph0YfL99AY9ksz2Ucj9S09tAF/heX/0gtq+CUbo4d
Z7gUiGPi4FSPngAdiTtJJ+xxeABKYIoprSxUlZC/Fk/yaOwE0PXLIOOd7rRXvcc/5jBY+BJWdU/f
6jZxPUZPS9blAmXUjsMn9l4p/4jcDBIbGKgbr1+dGRLrF6GWcmEOSWV8fE+yQ/nMpIqfOzoTvdYZ
ukyJFNLHybD9XE6ZQDZOHwpkM2CCwl9SCAIFxMC/aMwgUYhQ27dy8E9ZJjDViEk+F/TrfuJtN8FI
lSmAOHfbGNVB0fyxr07Lvie+qHGel4xjpjmVZbASCOAU3JpXVCiycgbybpoMtt2cO/mDWne//hU/
jkKYfIvxa0j3BBc74IgRyPJf1JNe8O4Ct4XnpETDW9yq6ahZUvwxiudkosJW0/8gNX8/9v8R++fr
bagGNOGBBdsB26Q34MI8G2tTueH6bNeuzOemDtM1DHjUCACQirqL3BiTn4FDo6r3g2Nv+F+MTMWJ
/t84KSN5SfGAsew6LHLnLT4LwSSgMPNymlEWdPVUjrTeS3fOwDhM3BMr9O/LZW6bBgQgWkYeVJq1
0pczvhHqke7B4Q/i0fIHU2fKXyxdSH+DmxYXQmzMD9JqEhx00Mmg2f46NWFSzR+KopYGTfNGM2BF
v7okwFHb78YOP911oRwxJcdyXaYOR+7ivx56YKaG7xqD/YR1PHuE3i+LlC2AXvOYj+frLGVnrXbp
Sk3GIX/JW/HrFfgjKM4SYEjPrAHjYwsR1k8zlxw+aod16vyUeqvw7NeZ0ppj5WgC9wWZPfsv9gRs
vL/+4p9eQM/0sSOmtQMWx1DvzdqzxxCJWoSxsqeqrAC/SijYeoQ7ueQZfdYF4JxNUep+S1Sz9uuf
8fb6hVvBkR4gpwOd/4mtMC3WPCTVUj6hPlKoZerzGICwM0oiXhBEBee6Olb9r7/Z+lHSyuhVCB1Q
+xnFMhUI3gIaHZ6scHpj4zGtBsENyiCm2b2EOeaU42nsOHdf4XrKWGRVoMMUdnII89LKUe7G2DJ9
sto8h8/+69/2dokivOBeeLzSmPo63tuNwcc+khFubD5qWAVHGymWximiSVNLdKkTNik9Dap8XyoH
73+zSb1xJZT7FJmQVTBNY1gLV+/tJomhewinv38s5sLd4eaqewLlcjY/bMnYudN5ssbA/FoWvpQz
ltPX1teOXCliQaMOIQwwdIJzZn7rzWXq2L9h6Lxdyphful6IVyFjS+zb3hJ0OGZmCPtR8PRdFKcW
qujdeUwNeZL7S4hzFpokMPjh2torj5/560fm/ShqZHxrY1dnhgGvMoyonyhNlAKzoLnbU943JWfz
3A3kbDxFc1TGL8m6Gn56Go0NGd/7XSkBtbg58+GOk4rIBNB9HgMPhzFCtTqz+W8bj0nxNTUs1EzO
yR+sGapFOFGio4XeDJmIN0kIx3uxSPKhtxhSJjkulC3uuK7eu4o9HF2eGQjRVKOlTbLOI7z5Goy3
e4UHEYEiar6G3tMxSW74yGlBqbmcjHD2loLapkHDfO7Czk4XxrAIsnfWA/Zcy3dw1i/BnT4mKJuy
9AphX9DPFzBmZyAWjpGBSDPnAneS4MacO6NNuIJ0mqqbwmmE6pCEOMERQWenaWpeAo9alsQlzxnG
8b7vUthqF1CQ1Hz59dN7k8HB00MqxDsHIRckS3wCf6wE8FJP3YVJ4ZNGiVt1+ZR+NMT3HEZmHKID
XUqSmbyeoRCCNUXF1gdXpySpRT7JMYalgjD3d3cU6qDSwOnLrhhLNZ/N1U7M5dx1oR//bgj5dgaJ
7B96B7sHCiRIQm/fBwfJOQCw2T/SDOKr+zfafMyNrhEC0R1pDaZWy+21ISIEpJy0o2rLIylAGEy/
ub9vKy3MHPklyI19Cx73TybqZmwCH7GmHpcKg/j0T8frx7a4g1fhGh9D6mwKzQBidPWXzSbGgl3n
PKL5HJN1MaLnNXDx7L3UVArBdNI/fikbaXig+4bhF3poZ7jb2VBZRSgrY+N39qw/0iOoz2Cq+Mi6
8A0nmMR/y9edN/hLAaO2x2A3xh5iwBBXTnI2VnCv9PT/VR0EJmRUDzdhBILItd/m9jAz6ejJvepR
DxR1Bd+p+hwfATJKzx3eQAxff/3A3j4vtjG8uiNESzDOnJ/qc0ymhbixtI9ZmgdslhXNt//l+/eX
AURRMUORyVtszYjEb/+P3w8lHOvXoxzFdt97c+jU5ZaOW2gRTKikEQubmvTUP6i2KsuD+HDX2SiD
f8dS+ukG8JghPLEvoOQyOWJ+3BB84GMfS4PhHibdsQO6R5OtD7/EGAVZY/0RZnjj4WkW/PnrG/C2
MMLUGU44zAUOFszM377Exbq4SFGT7SFng9w/hSG5mNfp4MeAPPzo3hiufRux8G9eVPttVUQlyFkQ
wUSiMmTNvbnuwnNmZ6+a/gFlUdpNz4HbNttLVPX5fqeH6TVmGc6fI25ANK68N9LuwpeX1iWL7Vzw
7y6faFyHAKLefoVUBsjvGq9QQbv0tJ5OQE4pZpMVawghlknBPTscj2TuuSL4YqoqjIhf39a3lZWE
0KA04EADrpHz+sfHGntElza2hdVQNDvHqWtnRXDCFqAvOvKAi9nLv2u/vI0xyeuEiG42pcfmgPzN
Q367pZBEQN1Pbgy/iibwbSuylGOUOOOWPwQHnSdLIKMB+kplp2DAX1/8z1/HzsX0DiEkpFhKuh8v
Ps88jxnm7t1jSxIAlOW2oL1uOVPAjm73+wbXe2OWwT0GaIR5w5sceiaCmjdfiUnfStLg2N1rAnB+
6BXXpGr3l4n8Pr5fdPRz+UAoDUq6q772B7d9tqdxb8trRNKx2T+4LTyJ+VGjlVpQ5SWw1sFWoh5A
dS1jUCbNLMKMUaL8GpRdf3j7NJbxyedT5WDY4GWgjIs3GWGRyCw9B5WKrN3Sr2Q4lsbMbhBhQesA
FTz4+KWieHnTLOOsIKtkkD5i4cgfDxVjqqkXGUHmMAaBZpu4BCPLVB1aF7h2vQxzJTKuarapRgMr
k9L0e8XVz9lu4qndMeIj3Zxh9V2mBm9zbYhAj9xz+aEoWwSW7NHG8SW6KWiS2gOWnNtJLklcIr5L
pIbcF4BeI2mxt8sL18ThToHVx6VAh6qjwBSVymAjkWm4DnvDTUi37o1+82+GCkUOfm3djuBcgTOm
uSxcd86MZHdIfEZi/4e6WbpZ0dtxrjTGGjjTw4Jmder9RaMt4JrS3dkH5qOwYcA1wYkPDqpJ1vuW
38SoAzfrSlHmdCcY2pHczKCbRaqsZ6GNu4jHR3aAzP/m2em2wK3dzH1fYpo/o3EA4XSpzIAx2/9S
IZNH3xPHsX7F8i5HV+YlZTaekGp5CIuqlKsEG82O5VpbNjfQmGwRRMIP6Ovrltcq8u8ru12ih2wK
hulTjkcEUkDmC94enVVphRyophAzcdWsmIdiD0DUdN67LkBhh9L/K8SnLLjCX3/wu8tsttL0keTJ
eJr40JSJNVMPI4FMDzFzPvkWeZ/OpSnJL81O/CcQzLHITe+mT2qZq9ZAClgPwidZvb92NdUofWN0
3iWFjy74rEF4DXXZanCuYeh4gpb4WpXuLKUZEIT73JvdQlBlt0/F/nnpN36X0xnW8q2CxYldRprv
qfey8jn7C7P1afobMMNyXxiKz9M77HGq1r42jNbYXgJ3X43xHeo98ZvxdlfGxgWSebIv+BhrKM+D
mgPrCQHuAsK/RFJ0TJtCfN24heDVLFZ6Zd+iLGzzhmlOwNxxv9ZkAHZD9oKbvYr8fn4fhMWIA59G
2Nl5BWvp1S6gC7ho893szyp0rfy9WtaTv/LKFseLO5tg7Ml5n8nHai7zaMoyVGSF2GDecdsatoFp
/qyYPapVLxCFsjAVpzO37dwz4WLia7Gf2y72mBGgqpP5hVZ0+XmxJP3F7CpvAsItU3wanbyP5+eg
cJIFopfmc9ZrymGrr1QtsXDzkYGZJbNspJmrs+P9otBU9aoXYRQaf85eT4JCpLYuPfsj9a6W7e9g
8o8Hj9U89Jb6NmnPgD4vRSZScFTx3WpqAtQLLqGB+zI02Yk1ddWFPQyKj51NYr6sI9UFszPtepAk
3fixrewgvTSOhyve9yGHmlD54SpQ50Q0Ig8QtEbu0L6is4CdwJ2JkrOaou222TBucJVoqiI2gb8W
McDgzwtNsHvVRj/jwmTXO/fwnNjgt2OZBkDtsC1SS4YsxLh56ZOXNWQdnfVGmdVxyCZarY3Hy1g0
qUmmRh0ZWG+cIsOFpdKpl21Rn3dMO3pn28LPeITxdE9xvsWNd0IybZmsAsVhUo/m+9o+dr2Bu8Am
H8CN55apnRKhBj/PCnuhI3HIyimQkwTHT1Hje00qUBQZt+6l+0lWmQzPk38cbgo60rN25+gB9fag
QMYpt+QVdLGK4Ln6ihrSg/2yLutuiEsc2ts245lGnREQTw+Lo0fYXRu9aGIshvDcb7WJo4V2qdJx
OpAWkvh46eW/ay+P6fv/LLZDALRs+8B7T4Ky/HlHARd6LEdasJzKSWmytvQDMs1VQA97L9M9+5AP
Ww5XSB9zbjBS0yzhLueaxn6KZjzgcoWrb7sjS2N2EwZATw5lBsOqQlkUjWpfaXEiB36cZAJtXOAk
emYDy2GUWSd1OgO9v9p4Eqy+tGGwUSaof7MUgL+qb1e1G3wiaRw0gF9QKrGOCjZUnm481eyRaFKF
UBQodQ4dZ2U95Ua4mY+df4za2rENv/Soq9I/E4bL9WkCJjG+lbkfaqV1Wc5yquuhZMvMggNRQ9qL
m1BOip0D9I18EmeA2Z5ZsVp+FTGhM5CBIcQDqIuTqC6ca8OHA9hcuYrCPrhYgAE2tYucJ2DGbhle
IcWJSU32AQCn4TKZJmY8l1ER19WyjZQPga4E9HGPYRI7wF3W2RNMQHziJM0k6RrU5YxMK8fYScVu
5PnyhPjhekPWhaNe6IABgtkXm5Cg9Hy2Juaasll1iKVXbTI7VrSkyMDUADlWiw7Khsly1LiTKqo0
xwuJjtCNoiWRLRPNoawYJma8d15texRaePjJPuvk48SCgRqTrh9H5s9jc86UaKdXlnSxTTeHs7vF
4BN7DCep0rPmnkACk6rS1Z9IfcgncqILNlqlo9D9NDes7Wa6jlCxeEyOAn7VwIyad0GdR5EdQdQy
4AQzgFG7kyqeelUewg6R3UJPfhM1Z8e6Ce6Lmvzq5blnB8exW8RiQRWkCqgaVGUL79jHPW9OrcqG
VQcjiTvJJg/udZdXXBfECyMUVyC1mqcEWijcE/XO5UJw7k6MNhy4nf0Adyy4C8ea7IDrzIx997VS
D7vBgXl/GXNcEXAywNF1fe/4pgzcnTlJhvlTnMy116BJEME/JoxCB6MFEMKBYvQYxL5zkzw1kgah
qUqIhNxTG5MRl2r6Ss/gt8ErZ7hzMfqv9GoaXJn4aLFLrjhoFuUFz78bSq9r/jCXzEH3XmWMEmC8
FTBqmeweu7V+x6DN7/10DsNsL/07DVYYyTKSZJ9gTJH6py6fDySLU7Kor8aZzWi52kwGuUzpFanR
KT3Wq3wPaMcp2JKyHNmnDuKArl6L1ZC1aHEks3L0TdYSRE5o9LBXQjdL1+dBUYgQpNZjeKEJWZv2
7GZlMuT/+XU/+RajwPwQe08mBKSs4mfzFqPYPULjs6Qu76uyhZwNEVvV87vMizc1ydIyk//TF6MU
ooUHngH29xhevYXiysLB6bbZ0/u8TLvwdaNTCCD5tziw4ETRGWtVX2qOCrb5X3/x22EIED8Nbegy
N2Pq4f7EgjWMEDPMqk5v62VrQ/cOYHX0k/sIjxko3FAcpiC82W2shOHR7FM6EFLgZpuDm43Pmdrb
j8WxtYwmziPFOxiB09L+8esf+XaSy/g2DAGxj7Bi82fLow22SxC0s3OjyYKKjrhqu7g+F8jXDNe2
NK6xnWnTID/FaxiEH9dxbtv2pikxectOdtUD5fdNZjTJFaQ5uManimXg4BOpfPpIVihLfIey0qix
OPf6Em/7lEoV7+0KOxdwXPW2eMdU4NeXab1J5gSZBJtDOW+Z+JMiZ3wLn5gw4Fibs309eulu4Kqf
J7WLZ14UWR02diOWBh1OUxm1/9W+RGucXDDbTZt3tvKR8x0qbvrHoLeMV2tiU8GY6hioaFs8zccG
34SCe6oCeODp2cQHBDv9NCUr5alnlk3cZhWkqZujmzVF91Ev5YS7OOiOR2e3EEKDRSGdy8ZG2B0u
ddCnZHDuzu2MwDBCwUCS6CRnxKv2BWrwye+MKzh2uzXftFjqEJCT5oPXPjWUgUV1A+g72F8xGIW7
cNm8ygleij32ENkGroHd/CWedxjBBAvFkIdu9gmPg2fYWFtFAwNTp8Wr3iuyJr8pt6iOnyzpuuHd
eiQj9WcIOm20PW/9EOK/P0aZoAaeEe4JNNoZw9PtzhzQvq1nZyHSpLjoWssbhnA1/tw27IOaq8Hp
cWbFPb5sjE/uYpoetoVN1JM9S8QB0PNNFnole/2yIQZAaL2TrUQoCekOjAUOjkGlJioxSqfgb+x2
0vwmoQXpAO2KGnHemWjEhWW3KyNOPU1b4DjnKL2NjXf4PK9D0BHj7mx08lfsjLA+7ypsi6b+E7yh
HWmU2UWYWbyHe5VnHW5JTWASAUGDXXwlnHgxX6l+7fBuanvLSq6KNS4n5ltQHpicafdO1TRlYTrx
QPoCG/jicQ5bsU9SWgVtaaprAYNHSpmg+rZ5b0TgPBatVNMzQqBpoIpdvKk62VR48z/qRUrymnlf
GvgLMgN/w/WsPy9OM2Njl4dG/ruxGDYQYIL/EsCAAQMCs7VjQ+1CGXg7GEOyV8MjaL27uUkzoqBh
siZN/smCVokvJjthfEseGNMoALSmLqO+xbfDjoPbpcQKVUKGMvCwEXXjucUe6XFZxhZsbrKST2U5
YYsTuVWyPNlBNQxX6er69yb3YOJl5rxMinvIruB4hFpH42Cep57/l95UdmE07/ICW517o8X16mZC
FkGqSpPNX+Oh2PJrx8sWVHC21X/ABgGf/K4dzfKq30NvQxvg28udD4ezvG6cOGrPXZwE41U2rhBS
z9ZYrNZDFNXtsxFswXwyUfsEp6ki936hG9wJ+wnbM+gMIQ+Jh6IGT506eMQ0oI4uC2zikIstAgJh
J+tp6t15QZni2F8sP8ruy9Ub/BMoUf7cV9FERE5mvawVcTvF2H/107R7MSy7eC5dY7VO+yhZCyem
hXE1Y/eVYkz6CFzFLPy8eu6eEa7i9NVgPqLBMf6J5sS5wd+wOm+IIS7wmpOrwCPhjGu1LqaRsgc1
4B+ffExVTgMEEIy6iJsZ95j4mKgMts9m6e7XTPXd5mq2yuHdTJj6HzHxP08JupvrYhu9D2NoODdx
ZDaXJm/FyRDw4IFhXn1j0jmcLbBbsZYJnnAeSm5bDE0/ma3n/Wezw/RzPIz9+43p/GOC/dhdOUhY
DCxElzyTxqJeWvaLv+YurKc9X+9MZyQXAS7Uu8YerMu+9PmlyF0b27K5lfQra/unDZfiYze5yx+V
a473mJSlz0tgVmR19Xl3Kat+f0BRFX3Edau8t5LY+yOEHU1qJW6uJ9ji4YMJ+fVz6U395whbuxsY
N8YVOEl86/VTy2kC6HYFXGSQHTyF7q07+/XHdlzq5ko4+NfONhtfEztrHqOmBfGgafwIM9uGZt87
N0vQ2E+2QyDXss/7t6KPm9fEz/Dm2WLj3MxkiAx7bL1aOKjdBs1W3DqZt73bbWN88pOhvbHSmXyW
JUfGFO8bfPKMELisb9w/cCoO1ws+xzXfYsUXg971oSX3lKi6sA+uw7KI/wvT+CXym+nV4ni7gacY
nQqMHhB5eeyHWWF+ctmAL8ZahO+8JAhunT1rsCcbuABgYe9TSDGPdH5BZ3tuwqb+OpHoQWhalzeP
LE3ahKglhMuza8RdmJJRXxTkDmEw83XNXOO+s3vUX7Q7dx7byfumyZCQ4qf1gsfMfmr2Of+a1kVG
Dq5dw573SO8i39NC1IwVHCzh2UGHupT1Kxtq5Zxs/kH0XswdxADYdk6bbXR/bYSNXXtoVu+KqZ3Y
M1IJEsu38f3CYcM0fqhvJmyuTiEw9EcfsqV9iqvGKoorI5tTOmTw83W+LpNq+I8VjPVzSrF2MRam
zud4Jm/8lADNXdB/viw5foDr1PyZ7vZ4h6P93/PgvPjg/nh/F+u1MQUF+YB2d03j0xp31tgV0SNY
XXXLhZUOMS1L+0xFkUbXjDaJSOk6myM5NcB3kK61bK/k29gnhlXmVxgUKxHB3vIN1ML4j5GMNu1g
n7nkQJlZ+Y+/195tnhruAwEs3Rdka8Z9QUvDy+WuT4nrLPdTNuQwPnzJ5c7D7j8LZ8eDtXm+xCJ1
76u4M91znRbjtU+o2YttDRVJQ7HR3wejF+DWT0H8zUgrosPqqR3x97AxEiONbshIRnImTG1iwjHa
wiMXKQpQHYd/MbQPr+yh3zAH5A7fT3Nlk/2zQE3f/eFDg4nbZbLzNLsGxTA/JEwC5lMdVjEX1LCX
QOb9gBzfeG/hAfetcTa2nyhzHlFm5ERb2KN5v+CHdgmdqfqEPBOUbd3DrzExV58LKA3DqRGKCulg
bvvRinLvmoxQXNmzuC9vkibMvrj+NNwGxpa+ugP8ATceAxxRiDKa/N0uT2tcx7yaSG6vMfjr7jOb
8BJMtkDB3CI+51mb/RO2pJZQ+Ibve5A07OHc5JbgnpWGfhgR1tjJQ7XP7UOXbc/88L/zwa/+Jm6t
ZviJS2BTOOzdnTNeoOcS5VQyo7sv3DF6RrREWl/m9ddOtyTVyVuy9px7hvfotqt/ClrzC9467sNa
rGgASwKTlsgSyjvv7jnr2/Kv3bVTvL+9ZoB7M0a3rTv3n3w8iHBSK4rs2UgM+4pDuPlQ9+t860fG
fmeym90sxDLdunx3fg5m1/iQhvOMuR+4Z3m95kVG8FESpvk3xa4HJRRG8U7aPcjwbolnSLZ3AsQp
yVi7U6hlVxkO41SRdpRk6LV0u6icJRTqoW1HNKttWISf9EEz2Qs2FPo5BXuGY5ECHKLLwyD1MuL+
RyLnWibLnr2QqiKeLzkZEPwRT3laUVxJU6rmeTt+MVN9MkkJIq8QEIH53JqNSfdn7EXVKknvMvwj
dwZqB2U/qrQ7YiJr92+NvTK6wAr0iswm+oFtmuf9CXZN0t/2MeMN3KmSlhAr3jq/fs6raSQINIm8
Mb9MmPmlFwLKHCKHSFFm0hTXW/jNxHI1vsey3qoQMRWUeAb5Bst1x/i9fu8uXZz/NXpJM7bYlwxN
9gEzz9gi66otStt8YOi7ev4N9gdJl50mLGUxO14w0N8uIwzHEMubjkw9jB8SdFrxknNwnTDfEDnU
sDJx0xNOcpmQ6E0Wlc5ZIUbR4YTW7Xu7RTBesmr8huFwMUGQRJDg/fPdhM5uw+JpYb6c3G+mzysW
Bk17ExcxQ3Zwt2L3v1KQBdllypfJuIHXUtR/aFf+amc03vA4EmaDakoSQYAL6UFSbmOQztbwX3pW
odmY2yLtwupVAsWgu0B7/KxK48w0BEbT4wVY/chBT6jUuuG9tpDTiq4oJmCJwHuHw69/ppYCLV+0
mEkNTpzJ3qv8ag+NYUtucPhq+U41WDR2LATvFD4oQxD8q45ZieYKQ0MS/irrXChicMdFWqpGEqn6
b3oco4VXzUIMl32bmosMhBXzXPURWg6hhK6zEoJ1WS0QG12QQNfmgloFqyClgdEzJPVrCifk2daK
uKzRQz3ZmS2ZnCEYjQkUZfMJV+suDWZvNgiJJdsM95uAW9Pc0H1vvf0uJli8+e8Y+UGfP9AXI0U7
zUyAzfZ+T4jgmK9shKAtKhZ86HnJVWZFjVX7AMMwVXqpsGEsjszRJJDLI3oSBgqgdWwZ2IH39gwj
A8fzAknojVaNNF0oaswuXYB79QhU4XW+GXLTtYRwtKuUkXxi0x2MlzDDwvEbBu4JwbVBHNaexDv6
Ai8ezFlhIqThHc06VqOnhsQQbAn2Zcd45cZq+mnDaF8hrZ1rryukj8CYbWzxDvR4Vkrf2bZ32NBG
UwDfnmqHmgi9nhLAaBDZUXOYumllBvWdw6se03dYlmE1AGoVNzsjqTmN5IHGFCylR26W24L/adQx
OFjqWkpLZyGwob+m1prfVAt6a2qfuOg3qkFsIfkpBE+V3GOrZhTInHswGIChLZXl2An74XVTDobT
zsCkQVG0pEklhjOd+xkrQPGNHOHPmOlVltM5oDbz1nDCuPEQ3Ok5tBb9+d0806OsbpSa7anEV219
WfEFG161jLOJMhTDmlkxgEpl/Ipl6LYBw5ODjxBlW7SdcX7c1i8524L5ycTBt2V3jtK8ukZaOs9f
6Nqyr7W4DJMXiydC8cFMywnL4dXp2aiHvsvdl3RP8vKRPFOO+Z5+zH+v9pLRZ7LPQO3A1cekQnNg
eIhG0xPz2/9B0tVLp8eMWogxK1lcNWdyR+1yZKPQQmetsZ4PljgJTSzJup1kXo+NA5o2yBKVjymP
4h33vLXelyVYrejvJqWUfi28URr9XlHX9Et7iCMUCkQqpLA6kNzLIGhsEal/qLYmrr6SZ1iRygag
tpLWtrkYKpPEeoCK2opIcWywMJafg4B93m82ohe3qzio3ZZ+8PB1aqMF0oe6RX1RtJWA9eEWsxZo
H9e/1GTUGpqEO+Uqb/j9sIlU8wN1YhcQrdi46tWV094OD4W8A6DCf1xiU6ZGis+k9mh9zG8BA5s2
Kjbn2+DB26iQeZMM8F5rl1EGCc9FjYHsLZBAgRJnVpv8T8jV3ie1lWFMLMo6PQ1Xc+dBASgm9ojQ
CxbF269GAnU5145RR0xoD6wuJbYH95KfaK2bvKntjLvc9E6b7/QVgpkGZPTgdwL8iGZQLRNgMzl+
mq6Vi1dWxCQeyPGjNRtNba8Nw5DZrlYST9RG7EMX4G1HIixEOPj2oozJZqw40nMEq5nHpdbLqMZu
ebYIecEhfGt/8ecNL/u7dWPchRtoAQBcUc83Re4HFz316tYcscXd7JeyEwANSs2jJqhbG4mOqIYM
0HQnq2wydnqtG1A+jN99VrdY5rozKloOskURLdRz0yIo/bCVsK/B7J7P7fpEtht/ieV4JtJYpihB
ExwDgWMCiXvCxI5XY/JHsCJtcBxR/B7WDv1h5uDuxTz1t3FWD850wTSmKct74M+w62+sgbQr5tGR
v644VvoVi/8G966CPHErAM2Z74sqFdXhjLUoFPsJRgJ2QqfCKVHx3uqZmKYHO24v8xx40VKVItF3
0vaqrMt2/HsorWayPzq9W7nZ2TPnLViuLWsTCzATa0jujJqhN3MkWpDvHDoKeJmek3cIde84coxy
kINWuTYkNKAiiTx41lrTSEksn4obodxAzBGkAmiPaVgMDZF7ZSq3THV4MSXzkU87oqdlkKhM++Zm
rwMUYxh3NO0tfA7M5O4bnH35aftBiXNHcxetc8XguTzPBi3lGdoBGUzPZGLQmp4TJ12D4qxzEbSW
KwrxrbA/53gdlRG02+NN1stYvdB1Oo9O/JRkxrrDCcLztem+DBZcqktDGMy8nRmfu1yFrnQc9fyz
ygic8ZXEk2N5HXS1JGkalnYRQTWqLn4wZNwr0+1l19UaZm0EoDRxmWJAYI8ihCx9A4s+F6qct5RC
EGqmXt7QPE5lsJatgRyzbX+4gA5MT7iFvZFjlYMT5ZDDD8QDieWSHia7kxstyK01TULPoTVNiMGn
DNy1Yk+7P2jDN2PAdxS5kvI61bycFuUAj9lxTVqX90WBZZXz3FD0EY5X5ygjEAVzBPP3kqbasdsq
8nICol/JJJDSwIwTBn4jhEluUe1jyESAyUh1hFvbitTYuNoLSF0gzrASK2KmjjJaUwsReZImdDcb
ThYM5++OdoRh8VwsFS/VUbTww5RMRp2Ic4TwynswkF3wC7Ro2hsqGVZvZAExh8w3t7D7r0XhHX4D
qrQFhOl5gIqR2fTbwCLTa6ZvbRnEQ+YRu5sx7nHPvwmjmBnDTYY86xCH15RjVGXy2igSWVia8pLp
+4r1t7wpkAvkNVzjUd5ec2E78cjPxcbDJES+XarqSp1tQOnCtdgAI5dL4Jh73UBbdHJ8UfWa0Z0H
Zv9HA0Ju9HSnt/1M2WFqkiW5EiK01W3Sho3vYJ1rxMXMP1RHmjSD8NPGPB25Z+qQ1+80eXDq2umJ
8+tOGe5tVkD8DGdcjOvLtXIF0Bu2ofTmXLz4B+j0sEqREDRbJ1D0hnBzZNfVM1Z3I9anRzbLJ2IA
clhHorGVI0dv2TCRZG+fTDzcoHAqUXiZY2vinZWvJIQGt72BdOUs1l17VN+aHWi0DslJD2lmsfNd
JhzLuBh1o9WSi2Aoco/Uf7IVLUh5vthKb//9aSrmZNIP8vBNdwVvOkEAp4TaB5wjkN9PIkTFhJ6j
egPFmwz/tO0RzM2TiY9b3Z4SJlvA+EBO5Evrta6egzOG8tAVt6kPE9HwKnZ1okpufZBH9E58VaQs
GPS/AR/II9IcLcizckBbRK6HRC6EbuJhbaFeim5AOZVff7cIVwwOjHxkudZKFJ8q+m+PmzoVFLxN
g+/7zqLDtogHMbYrEIAmXCoaYYoxDv9Hc70UhYeUA1nq6hzwFaABRnlkeu27EJYGp5N7b26r2EXI
zRTCilKHwyOUrTZC5sD9TuxGOjEdYjdbgeAo+H2Jt8beY6qAvSrwBhbC87TKw9jYovmwBgSbT9Fm
5NpLQje9uwdbgh+hvPYnpbafCBrhM6Vdk99y1DC6WpyjBbLeWUx9IcaN8ZIMUG4UyZr+C14LgTKy
+Y9HxaZAm8QJQTCvPNDBgNgFjhueDc2o+A9oe4PKYNniqnD4ci6rLUweVezqo5tsTqpMV+m3upT8
KMowRSyFS05134FqsGD8AxpRPERtoqKqqOFgB1eq0k/cVqiQudopinyaW7BRypvYuLdUjBfGd/Q/
mhmjzwVGbQdapta6vndG6qyytx1wi37jVK25QgnhOrRdg2aDwPgQ6qoqn2K01d0rNHNa/oCNTB6v
grvMrD1gMuUDonMAzLaYawq8YjD2AcPRdCqesaox9+WqM9fIouqRdqbJeyGsqVKbmYLQbrTyzdnD
dhNbLhMLIqi/cpoi6ZYy1oLeLieTwuc8J5eauIgtlrniKHKQb+LrnJDJ9KJ9NrStA7xQ2d9VKxCq
XV7fanQUcpynoFg89cA/yPzBGqf2+hQCJ/rula8SLC2bWt47a5MczYjUFFG9ARF1IHWJwr9UA2Ss
EAeeyLixPDDiyVmaUB8i1WCLEvm7K8W/wxYgrR0vnSIlwjOSWzQ4BQLMmvketNX6go24SLi/63QV
kYheTGp93eCLKpo/8p3no/iIvKZ0iWo5aAiTOMcNGyliAtCwVgfnTUMubZKPgU00wWpep74h56Hm
76mFrMykCXIbuXkYMMkzUWpA6kQPyrxDXLQ2WepRXA9PFdt3gwZlrrZ3ZYeze3hSjNW974U8q+U+
+nRUeTA6IEGbtmUdbYp1gce49/O91VbUKteo3fqZRBwjEdqn3veCpRGOoXaq6pTnynde61GjJegt
ecs1ntLQ1ElZ2c/yqupWyfEXKRsaFQSjNyttZ6W1DrWq3BovFEewFHILBZVtjuJ/QS6XEw4cpOjL
2hsoC/KLMFoTeYHlhem44qQSF2BM+tcOUYYW+52myzJZlgtK/G01+xu8/UNrO4PRia82sfYO76Vi
9frS/HP7lMEWsVusOrAxHrWDax9XxUssmRuKXK9gAc3WVC9RkAP905R2rpQZvemLwQ8ae/nUoKoZ
75w1zbnr2Mo4qIdDZKN1a+ClO5fr7b0sBV2YzMoqZleVFDRKIRGLPYh8phlO/IVBlTVafmGQHBow
ERtzPIuvlCwk3nHesm8XbwwoHXUvqTnlqj6wjhZ/mqATJpe0s9yx+Mh2J4U5nstyw0PTlUdqbQxG
AEMJEQ1jWB4BKlm9j6cl4hz+4Ih0D1RCWRdobbfrShHdFqTQNSfobrK5axq6fimCBB+/1whMl7dP
E55jZawxKGpoX6dbwJtZOAN4uQYglIuW5pdH65BMlyoc0fz9P/bOtCdybM3Wf6VUn6+zvT3vqz4t
XdsRwRhAAjl9sYAkPc+zf/19DFl1IIpOurrV0m3pSudIVQWEw9Me3netZ9F3elqK/iw5/1Tdr+Zc
bmH0vOpznsk143PxsHgWXf4kCIy4FwzVK8einYdPSkSRlx2lUwgxnSyCWBfCJqw865fzCtn/ZO6x
i4GeW2ulS1Bl0ePUqKyhtnZaaMnHjmT3zNpFmjWYDhYnEfbEDNkglV2TKnLfe4nVzfVjqFXlMPk4
GJd0z1ZbZL5VETHcf27BlRiOr2F4ASdrLotub6qA4tBuGezK8tdqlDhvE7Bep0ONKCrayYyd+OUc
Db1+XMxFmX0qeIx+mApt3U+Z1cthC2t3oa+Z5LNFOR7p1Ek51v0Xtaqbco8rLsh3wcD3Q0Wlo+gu
ee8gfpkbIAjGjppf1F9ODc/WNteCWd0ReT8upxpUGD8tEw1FfanZrAtChl/kJoYsZ7fD5d376jih
/9LbaDxpzMEqqdSwvxNnxQJRA4NXlVhb4DYS+o+2jOWpE2eL2myNVnYdzRKH/LN4a2SjQhZTXCr9
uWKnUzZ7aHNR9LsxLcBJcc0iGFMdmJRa6DbdWgVGoNcvzTgjdXKSdiCUDGGZMXllTNJP4sbkSqHf
jhgfLF/lNdAx1BuqeRYgM9ZKV4nSwZYnkKLiznL1QajT4g/0rMaLrLTy5q40C1QtcojM8RQXaV9u
AflqBUl0mXoUg6OA7Izb5aIiSrc6rql4Gucya0vl1CzhYD44DMrVQ6VaVkINVMGj/i1f0Dulm6if
BmNwW2TmFZVhaAf3VjbScwJA/hkbCu0r1/yJ3HpSN/OIrJJ6k4k76qg1Wkvsjr2tl9/MheXVanGb
qLb9DM15LhzaIgyVM5QxmnWJSIYr4zaGnEudfIqUXhSof5pQ8ZybxlG40k5nN8dNCr3heVhWELEw
rv4Uf/9cKD8v8Z9dCDHWjeGzQ6WdzcHzEqkMV0vg7hk/oz1HKz1z2Z/V1BPu9fT8WU78/CHJc/+S
0W/1MDx/ihCLzTmRqURX52cvI8n10eEN4z0IZv9ZpPxzwnkueT63SAPIT09jM3wtHlYbJb3q9SWl
bPT/oE8IitGWxbwNhrpRnYvJWArF2aSdoHkRx/a6RVoESr/HlpSoEhnx00L0zz3bujiaRM3o1uK9
KG+6ygmK+7hLreD7SEI8Bkl1UPOrLusMuBJP7c3ns51/1p2e/tOzuj6ex5gKs5mpnUYzqM0+2cxk
86akutg7YB6VcNJ9sLRrfSJ9ZuTET6uSkJPU0HCQTR0XZ2afVM5unjqkmYGqkbh3UYs+zPD50o0m
Dac32U60xBOLsWVJgfv2wtKLYPnSs/Agk8xCSDl4OMOoF2z0LsUZcqdlWiKUXdlmMXS4j3bLx9v1
EVIfIYfTqOkZ/hS8lHNUSmDYcRwSWunV1QCdespVs9r0Td3ULqIpTcHKRhzpvppkjfhpHsOEJYDp
pFvAV83W7MYo28luRp4ED8CWCNcj7TpVlVrdtzis/MGsJ1pGWfY1xbz6CXh3elRqTv/A5NNVvr2o
8yaQZoB3Z444aGZH3SlFRIj3zVCNj0NMDe6IfV35MaKKuc+TQT9xkmHY9KPkReyoLxvfK9KLC78l
mLLZRUM2PTQGkjLXWbQx9sa2r+7rsILPMqMB8nF129cNZuVTOKjGGRAPvXCXMYnmrWbm9d4yp+Qe
uXh9weiWcZcTIwKgmOu3UdUoR3bAOI9jdB6OtEyMeLHZZKvfkEUzqmVV2X1mLR+etNz8rHGDstdt
P0TreaxR/f6O82I6AcYaofpoJH4VWhBcvLRqtXtaEKl5rrHNK4B/j4nwIhratds0MRVyYQ3WLrRZ
6bkxbS3r2DSXOMXk4oQJYjCtvV+KHAVSCMkDWhr9O3QUGRCSWcOIpSVqfU50At3iws601E/YING3
q8tjO491PxH6eJYEofjiqKX9DepQ/BBHaX+C8lG/GCfBUyatYCsrTUW/lBkn2timjtdRt59cTQ2a
E1Ab5VfmNmaGAdPSV0UYxTYKee/Y6t32KO+/BOyHSKMek8tClfm20zq5M0112upQ979puRZ9CmLT
8kyZxttRWYKPUYJ2xx61jE5sr00eSJd6Xxg6Q2qsRIOPwi6vd3pux9+nUhHXrdNG0yYd1OYB7etk
+ygbKQAakTJUbpWGjCwBFEuvbvBBkr0EOytT0mrvdFPTbtRey3N/kIWO0FSNhx028fEukezF/CJs
VU8zggFhyGScJoCZz03m+NMl7NENRrN5LYo62/ZJQHA8pP5jcHchmshuHINjtJt9uGFcKq+dfg7P
gL22zqZiBXc1hvH4Xau6kN3b4NCR15OqbXxORL/W19TTS3UilohOdOKoXgUR+ZzDYloNg2VbD13+
kCkgpm8SZyDxm7/YOmt/4EfMnHlXKGoRHKnKYPW3ckbMZJ4742TjKGT7vUjrxnS4Q1Pqrb8ShzsA
6gh6EazTQMXkpPSR1lOvKQOhb5aZUjA+yy6fLvBDpR1xRlhIjpHnVOKYOloq7ueZHILEc+TomJ9C
fBZJ79qCt42xRaNk3PkT8dn5hapqObQkFKMg+3M/nRVLLjoWQCL0kouYQACURB07GtaDJ8B/mN+z
Zh79vAh6+3xSE5VOdKmq6tk4h7R2iwEf606b4+WyBD1iu2pqtpdxIvG4E2OgRbJBoIgkzU1UGuxH
M3a6kiwJekU+WScdhpk+rNVjHoNMv0z6zFzejTN8rROGqAKlQ6e8YCNSIfL6IFUICMksTJRcR/qT
ZfHnBrFjhvsZB/ovD9P/Dh/Ln+ne7b/9K//+UFbUhcKoO/jXf7spc/73r+vf/Pk7r//i387jh6Zs
USb88rd2j+X+Ln9sD3/p1Sdz9J/fzr/r7l79y6bo4m6+6h+b+eMjqQjd07fgPNbf/I/+8LfHp0+5
mavHf/z+QOR1t35aGJfF7z9/dPz9H78D4HphkFg//+cP1xP4x+/Xd3HR/Xb0mD0Wd//rt//TPjyy
ZSqL3+6K77/dsBnp7orfvt/95vVFBFDo+Yh/fuzjXdv943fF+ADwBS8FrAbD0h1rpX8gKVx/JIwP
pk20CZYLk+4pSvDffyvKpov4mf3BYmMGZ0uamDJgWWAUaktsDetHqh9Mkr0M2zGFaWnm739coFc3
+p83/reizy9LTqX9x+8HgUGEh1MKMcDvAJIgo56az2uAxYJKOs5LeEwp8+C2tUsV1CWZnnVBMUEM
+a2BAgllbWpMFTtHhWrDvS56rdyAuogi3X1xgX9+v1ffZ6VX/FMcj1CV6CKSaTlpVBUaV+b19wHd
MmOohg6dRfaEcLHum8Abkoq4ACAtcxk/sHp0umhbmjk7JDS+pmyPpnbRlcxH0higf5wQGlpu0Ej7
7J1v9xrlYllcKg13AwlfmiokPqDX3y6UOVC0Qe9dHHnatHhV3tfaSdrZrGrmbh6UnmolBrkEYYAB
OtvrTFJMLgl1mORaqlEAJ4eho773vV7z2iymvDX3EacNvC2h/SXGTtNrvVCs+KQpiFmfNwttzulM
SWVvtZt6zBSW0w2qTdVwezUt6k/TqBvDMes7ImHwGyeB5Xj6qMwLFhBZ1MI3rLlNbnKR2Z+xI2cT
O8MmiSPDawZztVEEYkb6/3R1/9Yo9B8bYv4rY9X/g8OQAIYkIAO9eBj/MhbdQD3/7bjNGHval2PN
P//2ecAxzQ/EW7PgtXl5AACu0c7P4w0/AYpqEIVKjpJt2zrzyc/hRrM+aA6JrfhSSKW2IWj+Odqs
P9JZ4OLL5htiC7P+znDz+jm1sc9ZpgDQA5uV4Y4gw9fvj9DyRYIYMCiC0ZXtjRbrUvQl0dP7vI+a
naTPvs3q996O15Ce56PavLv491Z2m3NwVP5DbOFrN31Rsdbs8F+6kZ6dJFD7TwYjxpFV5si49V2S
Z5chEWPIUPP4lP71bVJgJ8Eot3hqkRjb/64H/qJ6LK675vGxO7+r/gdMrBhjfvUw7/q4eLyDyt+2
d/2rp3n9u58zp9A/rLAwS4JsIx6FZ+aPJ1kR1gfWRJqlYlvmH3iW/3yUhfbBwjuLOgO/phCwiP98
lIX6gdtPvttK3uQm/50H+YBlxqIMtKzDJIUpyLKcw7UZmafzQCrKRagqAIastsP5geFQ3QX80YZ2
X4PppxHKe9PjAYjw6bhM01LDqoumSRxMQHkxILqr4oso3BDVeT4QihLlXeE245kV549Gpm3aIM7o
6KdfXtyht2bmNw6Nb58JmL7+GrN9cOg5sGtIDg3mJb05zRP0S5uE6ttW4hXvPKO2o/AcuX25ZX+j
Ki61sHGkD9Jo4fNr82qx+mqNwN19sUZgmmT+BWXGlwHkhxNw/fkL3PCIQ5yWV3QRF2G0ujkokPht
Zqjo45YQao3TksrgZ1YhsH42re0meR3UHjlfaeXR9IxOtUTpOioQLTakX1+mNx4MAwQxzyuVeCn1
g/VUIVNSvBe5j5KeuAbYDuwXsAjktxRtpnkDPlgtTwetKyr/1wc+wLA9XZQ1AJV7BG/OfsJxvrgo
5uwYeUS0ksozcF+afXk/ldICBTbhjxO5+Dzkpn25xn1+UpFfe78++nrz/7lse74l2MJQQ+hSJwz1
YIjNVQNdSyv3SdhEn2Jr6u41XYu2mGrC3a+PdOCefD5P8JM27wALHbnegBfnqUfRVC9KsA8iXb11
RFsfibwX7xzkrdMBWkoSGatsuscHW6+BFHXqm/o+RLrhZ3RBbqdQJfOl7rrbv386rNlMFuLMwCwK
X59ONmhmRzv6ohdWfwOtrL6wZVIf//ogb52OIw2GK8EMbNkH16ynBqxR3bsgpW6u3Zp687Fq1MZH
mAfz6a8P9dbtWcnrLBeAT8vDd7OkdkEQWnph0H6A5gT3wgMJ3k/vPG9vHoZiCsM4ixPTOnjNOjnO
dpfGXKx0uUnyKjxr4+K9DPtDnvX6rNGZ0yjHCdh+7N5e35yxWl0nTnRBoqam+DVwtGJbgOcg29Nu
vhR63l2P2mKqiIE6jZE3cXLHQ5cl7J1F9ut7m6M3Tto0YNtTmWD6gZr6+uuAw2DTkzn7tiuaY4yj
6tGgpNPm1zdwPaeDN5mhlc0NJIqVlrlugV68X1WOnCyocYBoFMCSPuhdqNOfsQPdT7J5LwLtr8fC
/gzDlmq3aaPpfn0sXHC5lOa0H4M0PLZ7qv0q1qr3povXi86nscla0wg4nXV/+QRUfHFGSRHRd8m0
vZwH7SRvLajJTYWy1HZKRJZ40utAI5qipJXlQpwyv5jWomzQu+tnC0D9Y2Ksgpu67pJrjaRQGjBq
M3m6kiQfzV4W74w866t4cPkZw3mgV5Al4YgHl99ARV1TD9hbWqNcLLjQ7xHOVG4zGwT/zQREqaNq
fvz1LX9j6nh1zIMxCIHO1CedsU80vpMXj8nkRdOUn+KMWFgpV1bgFllnU8gEOnFmtZZy9esv8MaD
bdEINQFPgM6HCPz6Oeirtfdvans76IhIVRosElEUv/OwiTeWDbw2jrBAXFB2OWRbEGZeCyJ896wr
dH3TAy3tfS0SmKI1tG9fTBTWX7Gatdc9hc/OW/TCGdg2O8XGSFQl9HMdUShIiRze3a/PX7x1AXjp
aKBZqLfIon99ARZBarGsjT3PseMHTRl9FF2c3ZdgGzdL2sSf0EIXvmhbnVp5bk5fpsLEKBoPMf8k
5WUcTOJHlnfjO8Ps03ry8HGkBEVfkvcHrOrBowHZVI6tVPd9nIgTOyJy08vSYThph9Y4Ks0pvu6b
tvxqFVN52jRj/FlvO7Rkcd3OwkWnoW3w8GnkaxbpSZEr1c2vL9yb181ht8szA7PmMOrbqvoWoYa6
Vxqz2EEKoLmSOv07hJo3RkSbbSMrASp4bBwOZk8ikMI4DYd9XlEK8evOiG5zNYE3gG3NQHA85e9M
12/NO08MIIMFnepQonv9OFTLMApDtPtJ7btT0AngqrDnf2usUbscm2KSdCaRvbizOopzIxbTkYGu
/jpYdPGfmHN4Jdk0C4cqhW4fLOzQAyDld5p9FioWdtT+h6pN2TtrhjfP12HluCa3kC59uLXoVkVz
GrV7YqxMjw5/5kVN2+z6MtI/xnMD1N2O2pqFRFDixZwJoPcW6J2bomnUd679G5MFZHpmfriJdDMP
p7+ma+wmVpr9GLFXyDXxtVr6x9FR74NSetay7FB0vDdBvfEUU+elzMKrr7J7OBjz08ohZ6qs9vpo
AASAbgLg0DDpQkiCYA1xbBSAAMggOoOa+VlZx0m9vzLnbtOJ8lu4rjn+9ltF5Ygnby0xs9o4HI2g
tw0Sq75cSGjk8S58OZv2O2f915PGTmMw7zytACCfv37GlSJsxqas96jYottYjdsbEZXW3z4TCc2K
uA1GBxhT5jolvJj6S0HkL+SDfd4bzQPe4fRkMdPqnTP56+qagwCwgtpFk5QB4vVBQN+VCsqIfYdw
/rrqlu6YlLYi9JLBzPP3Zoq/DkZsSkiMpb4Bqota3euDzZaajEbU7O0sRsVhoKC+iiYz/qS3+PQ3
UHsmT6sS/Ra2CQoFdi53M82sE6lr5yEEtspX7EEGXtZNbe2O3Zymm1Zvq9H/9SN00FdgMecwmdlw
samPYCP+y7hhmsGsB9oedXCwBor1YvFVOcSnZLTEhee0Zpx7upSQJ6yVFgvLa56PwrY0f5aV/91y
weGDtn4T9gm8YZTHqd4fPGipTlxrVM97K7Wp4pn4chY1fi/W+vAZ4CDg5YkpMRjDqFgdLM1nx4Ff
H/Z78vpSrxmT8dwiWdyYi2T/zoVdZ9yXM/LTkdZ9LysYi33AwZF6zBRjxwOACa65WhRrzUfDtnWy
xttv4xaXujpb9g7gwlVTDNFlYY7KYydreQKgfLl559usL9Avvo08mB5iOwwtrez2sdG250wixSXM
0/5SVcfzmtCtTR3O0W1mrXbKeTmp0JdsZ+zR6I1DVC2lBrHpnVd+Pf9ffaODF2Salxiwb7NfRkWt
KQ6J70HWZlcQtls3SOGydcIwNylhIq6o6r87qq13R6PEDZZdExo1itevZ1/EDkzrdm/nYvSAYKJT
bs38nQHncI/wdBCGGsnKAF2Guo4RL0a1gNiPJkt5BKpO+1h2qCzGej7XmmnH493481hM75XQ16t2
eFXJzGC4pg/NIv3gPgOjSxbZ1XtQZCrJraOmneXtvFw7sixDrnLXF5jWy5DlgQNGlnQC4bNpNnDt
ilLI90bBt14Cmp+80myFETQeDLl6Qk4gICV2LKE8XYacYl48GFblBYnyhfFNuGs6GIQJJGGTtECt
xI66ZWNQXJZ5Vd+98xYcDsrrDWHdApOLVRLNy4Mhphtyp7T0bk2cVRRfKyNYN+RXOB4dN4SUhCOP
5yUO7XqDIwPGT4D087EKZyD+Cgm8pbcYDjAQJej7XQLacHKVTBXDiUGI6eM73/WtO8nAzJDIYMgy
52D8YNZQyRbJ94MN0HyDtB4VkqMuDvdrJKjczeB5U8QIWxAsslW7yx560SP6GXa+3MncememeGN4
JtkJvCJ3E/Xj4ezZoPILraHaC7JskCD2KhGkIuuH/8wjQzudbrxls+xYG+ovX5rM0YsEewHnrRfs
+BjNExRKesaiKi0AKaU5XsC61BcX6ctSe0uUityvaj3bx0FY515QjP3fLZvy4NCRY+enGSz8/vKl
kDyH2uLI89aZ5RmkxewKUXP0LV6q8frX9/2NyyxRXoF0ZJHC/w9eYBsTWhpkynk529OxkefWBl+T
8s4w8cZ7QJUR8iYce3ovxsFyy2ZRHvSac141vXEUBFPvk0Co49CsmsiVQ5Ed/fqk3lhlSHQLNHpY
gAFOPVzfoVMgaGMczttYa7+oTdUZ3lKMuNlGpwfkhGUa/0a7SJG4Mhngauo4Ar6T8YpS6NdfhXHn
cIhkTUa/CRUFix9Jj+T1A8buKZowap3rK1HRS8dhzQijz/Blgur9xdS78daSJt2IKGX19WCAsFM9
hbpSe0kWk6G7IaY28zzJgwC2kEQR7i5BJPvjXIZLutMEPoPPqtLay8lcZ+qJ0uut4soeYA5UFLOH
ybTkIewQq5v24OKgt0Fqf6AfYBDuq4q8IgfXaWBZLoWR+8aEHG5j5rZy3xd9ejVA+qjdiDnxASxg
iJ92mh9Mqw0NzMdZK4DfZPbRNJuzfhzm6dSedxZhltu6N/OHudMzxesohiZ+qef9x9YQ6DZkxg7D
RS0S9FvVDvvZW0hz/m4XGuJQ9PvKx3oZkN4OWguSTGXxAjy8HL9WhT6nfqwpS+nhvcpqH9GF/k3o
oVYhrzZpcIWYcC/iWC9rj4OjbEXbVfQnUyJ7xOeT3h91Bd0qgUo+suHs1FZOoQdFZavuZCVFtRmd
GWaaj+vAiR9Q+hfoTkNmESIcDOYTDWBTsdVThPMeeE0n3+VDmUoXKWmU4qSMHTsLEaioluLZit47
R82qbDkP0IIv7ixJeN8GvSKnSwnzaAfJi1+XBpz3o1YPxI8iiUkr6/QRSuGwpMWCaw9LAh4NhmfX
wXQbuoHTLPsc0BCTK96R1O1gAzh+Y2VI4ODaYfULBPP4bZfAR/UTw0hvtMGEniyHNrYwksGPBETC
xtOtcYXUSH4Rv7lDy93xFxk2VwpIhopnJtOuyK/QxN5ocXa7A0rk3MvNVmSbpe375khwc7+mSRuu
Gs6oZaMKqjLwEq2j/aiA7mxdW8bisVWo5QaLMn1Df5ktJwVRAsouNILmobTSdtkD7Srg/sFKyYit
78rrLsPp688GHj23w94mPCsW5uXcaenHcKl5guAMAh7r64rEu0BOtvTKRpakFQwVTzWWZ5SWeuuM
wFnwx01bKGiCWPRGHzTc7pRSvWGaM0oHo5jlJpRB3uBWUgz9TAOY2ftVmYR3Rhd16jbUC/u6xHV0
o8+aBaMsTqJhS8NrQg6eTOkN2kqH+REfUuSxax0uCaYYrkRJY85FFhXlm3iS2ncrnSqBJFlqG+Lp
hlOYHtVOz0re0nFoj0pElPpxYK52ploGljuOVXJr2bPI3aBvopu4LsQZGg7ltLZCkPx2KzDw5E7V
W8elUnQ3SJzji6kLWoxxUVwDgaFY9KlTnQLnxBTJbNMv4EjcJazb0K+MYeqfp9T/Br3O/zT5ArER
L0b/v2hxrh+Lx/AueylcePqLP4QL4oNuWPTIwamijqOm+0/hgv3BZIZgsie9D/mCycL2pwYHTQOp
A4bh0AtZlXgvhQvaB5jo7PmYuLHGQY79r0kXDPSGqx7GYJ+KlPX1PIVCLp6IG7iyYkV8sRo9u0Wb
OHaemCDeeEbnTPflZAe7F1fo8nmr8LJpf7j+YE1gUT2lscQFUK3DFTui85lHWl4N1IRcZ87j63oO
43cKiW8ehNXUur512IQdnBpY5toJOweUlWF8me2mvUnDepqfn/t/t6BwONGvp2KjFOaycBj0Uq8v
YO8ENesb5wrJUqa5jhYaV0RdDIwrI+2Zwv726yt3WFp4OpygFEk3iCaJdrBgTxMx2kuPcDAV9ak6
6dfhKMyztnfGd87rrauH0PiPA+kHCxirkBqrb/sKzLDwI9uxXLVR0nfWSYd716ezYWUI7YTq9l/6
3ZBXhzyKLOCYjvzILw3ovMdlOcmWStnOMslQXzPg+b++hodcc+q53DMkcZI3EhmuevBkZMkSz1Hm
XLU5mMDRaHArUsg3fLIX9O1SypQ+hgw2WB3sz6bTWltTz8P7OLTswNWDfmLsr/JTuwFYiYNFBH5W
5EX8zg1489qwD9LXmEba54cPVtP0tUzsqxJyLysPWBsec6Lt5aoT/9D0RV5W1JDfWUO/cdcdxPM8
WlSf2YIdXJkZwpYRjdoVWfHiRGtG6S9FEP39FxMZBS8/DXWGnVXq+HLzRfLZEM29eiVxQXta4BBr
2PTO5tc3mc02H/OySoFU3rA5BEMvG0l2Va8PU0Vh0jRVfDZhrjQ3jWmOX2TiZOUJyzcHgKcj05yu
VGL3/qARA7pCxIeSeAMUzUezqtY/TMcMYLmjsxpXylzlwNriluyapQXYmjRRcGbV7Nj8sYSG7sU4
Ij6m+BJnl812cLlQmFDcOuqmzpUyrm6JXK9uIR9ZEMinuvkRDW2HQyh01ME1ifAVLGSnVLgaLJDP
09AMBbaHLrnpKpWbn1P8X/Oju02o9gLPRRy3mk8vbNm0HQsEXJb9dAYFQ7+qJifQ/KKM0ztTQHb2
DHvBEIQRWuwcyCK3rAILx50VqX9skAtP27aoSMZoRJNfJQqv4C7lP2juPDZsKFaL8zdLVCwWs7pQ
CaWskWB7MDqc3CvnmF+pu6B7NKIVqZ+KTnkIsdv8IAnBOHaKDuQdMW3m4BF+F11zHSV2piKXxyRF
SwPkRBueWnVZ5se03bsbVU+1ZBsWXXBcqPaoeNib2KWDCWETBV5sjHZFSSiqH1pt+gMHSj6TJEdE
8yauYY2eYdvSWzdmCMOpigkKqnDbKI8QWNlHNIwJR9JKE/sk6CGWbCc08d+KwIon9lnTUvrkW5Am
0TgROyCzK2Bax2Z9GeZhvS9zjuAlqZ3dFIT/gb91FOeWSSXc8elIzpzKGr86ytifOQ5FBr/W0+Zy
GVrztFZleBdJvIhuQqqS2FnNlH4p4rYgMCU1B8trjak/i8l0SjeoLRraXmz8g52qhkQ059BUUj8C
WOAnkYo7rbIsRdnaToM+G9JCcQc3hsaQrsTsA8UyVvd5G4BWb2ez3AvL6BKM5PTxXbLmdcyOmIy5
vRhxHsxhimOXthJA5bBo5gcV+zD6ghaaqD6l2mebZWbuEwwwJS673WCB9Qe/1W/wee7LlIX9eT2O
UIlzcyxH3yGl5LqL0+6s1kv9B9Jfa75MTTGeatCd6QHotYCTps2Gnxb5gmtvXmFm6LYyhLeLTLtd
kZk4mYBECWWLFztL2Suxb/HGDjcbPe+5nLyl69WPtcgLXjG1GXuU60SE+YPEg+vOIVFRbqhG9o/R
KTBb1oNjbZVW5b1pa1ONmVdix/FhLyQJpNJ+eojxNt9qadZ+G7s6vrZHOydnLrFmi5SDXr+jqprd
GnZuXqXAu+/llDuDHxsSs1Uiy/S4nHiajyW8zH098ertYvDSxz2kaJows1Hdx9rIDYKPn9+rQKe+
8g3azziPOgsj5mKfgLKrU9+BcfxNZnpgkvACpQFMBqkYvrH089eg6JZog7EpDd0ulGnq24qqnmep
2nyLjWUUoHHy5HHmNpA4QtzGDVKC8sFKleCrg3uicsGhht+qlszASTeq2E1lUlwkRTio8CBTBYx+
WbIJ0ag96F7LHb90aDEqrlLY8ddAiaJzUBpRgeAlMCEkj0tkbUFsNuN2zGvCmstCrwqfnGnztjSG
4UbN1meQzvWnqU3A0s0tfVZXYNHmDKYaQ1gIK+STmKzgqp6rLN3VOG1ATwti7XbogfTWKyg2nqt6
TMneVhxzxsk6GOwWg4LdJ3UVkWxTMxY/xqY3McExLE8+sRqh9JnACJmMNG287KqQsn85z2A3TUWc
4aJASGOCWAPhYGr17E4kX0lQ1CShcpmG7CrluXfcyamyYtOA7Lxsx1zRvbALl1sS4wvjZEjG9BhV
hO2cT4zk1be8b0jN8QwtDpStLODlzi4BXFLa3qrWis+ouABBR0i8YGqpRjOnUNPbzahfm3njkB6q
ttq+o+QQMjjrUe4rA82FE0WaUYsBM00Uv+gK3lyz0irpgVAvgs36Vkzst3HH+rZc6nWyCxuGTaoW
vgNzKUNGY2unAkjZj6LspQFoK1l2wHygVRpxDb46M+rKG9noZ0dmPKinlPi1CRpUaH1tVp2PUano
X1QgFIXX6wQhDKnSfsqADJrbljZLR1CBGn/r8zy9VCGBQDI3xSPrb2PBORdz66n6ReNxH4RR4ivY
i6cNGA/jqiKJvtjoJTVR8QkCkXpTA+jIfJJ7wviodqaw2ywmBH2v0kHCUmho5ol9fD5nfjdlZri1
s0T/jusWJIhiN+l0hFvKTLzJTpBKLEAypyM9q1JlY4Hr32ftFNpH4KVhq0MdLAdPJXkk3hBuBDR+
yI36c5LA2PBxl+afA9WZgYjZCdKLAPIBh6C/CW3dWJ8sw6pNTJM5bFkInkAB/HKiyKCDCbmbmjEt
NoE22pVnpO1A/TzEKY6EqAsyDwhJPmwnI5+Z4ruW+oRupZWywVK8irn73uJRVCeiXZwoCx70yaAa
MoJAcKOg4d0BXlB3W5YeWbAhDQStGqsZTFEUXQrk14kZkdOZ67ja15iOFoDTQgVH9uUg3JhtBQG0
MfUlb4x56jc2WSpw43UzNRCQZ2HtJUrENG81QVufq9o0dttWjCQbBG3JTGVlzpxANyks5UzNyiE6
mZgK5KY0CYrDrEp6NQ1L5xgOQj74nWI10CicnIA7dQ4Dz0xtJ/KHMG4DUg5xZt3kusH8c7GImrpM
njfmFfG89jetHpEdwoWfWZ8s6DwckQYpkxDQa1ZMY1rnLrg/zmzFJFRuC3r5guqVgCHR6knNTbFY
OOjjkHM5g8GgotN3IveYjfrEq2nQ4Y+2Dcpt7VPpjYAjMfrNWpGber3vj7SnQt1EnW0Hk0KZLunH
UFJiy05ZT4HQoRyNUNOvreea3zzaeN6fi4GtLKFmNqaqksgBQpg0InOR+Q68brh4ECCWYpt1DaRv
hxfD8Cu1Y1ZrnwqQw3M1MhoDjdLkU5myHsKamqWskQMgUesgm217jKLpxZykZ+WUFidDWCrD8bQY
Te/RS8+hgIaaTj4WkAcqcYBG+ApRs8Ib18A3wJIVoEXDzISnwwE+66E/knrLSqX3WAP3woOKCBd/
UWo2Yl23WBcJcDpSP4Mlu00XScpFNC0K4zIi+Gg3KayzJydSbiaEtNgCrGHojqtEpgOBSHHypY8H
Ozt+Wuf//7rT76ts/l/+cHP+pexEUiJc8PZl2Wn9g+eqk4GZFK8w1QhkVEw/697n2fdl6B8oGrAj
Ytm1qnodNl9/2EwFpSo0scj2NbZ+7MopPvxf9s5jOW5kS8PvMnvcgDdbmDL0FEXRbBCUIbxHwj39
fKD6zmUVNazQrCeigy11S5WVQJpjfvNvmilMGliOb/0VGWwS3K2/qTqtFLJ3uRnVGKg8BgAJUn6+
H6Wuw9ysbTpVTnBIcetItJQWMFXZ9Yq9fBFLIn+hLm2goi9ANepKM/yQSzmjXV8Xd3hCG32QtvKy
r8ryKc8JeFx99WAkQhQcKnIZVwTOJiciu766Cbu2iD2uT+uyVMKQ5qpNR8RFeFB8JSUJvyHCkKDS
ovX5c92WxUVVthWdKp2YR+Bq40cWBh8OnffFT+uwXoOt5XGOLf1O5CiRkVqQShbxfRPJ1QO5V9V6
cl4bwpUbxdzKYTpFCBAhNWKP4UNiVOUPkNN0Cd69+z8U1N6sAP+T7K4PFJIspQLoRwotRPWoWhA7
ODWgz4AUK9v564I865mhc8l5TTbat9XcKT/7bMwDc9ERpRtx9EKIgdP9i6MU2cOcOePr0uTLDhRj
rbDBC4DRmB/dtegrj4R1+nCWxrmh7TJYNSe+/GEJ7e27U4ehDqlaaDLD9D1cDLm0RHkzl6ADyonj
Dj2PbanOU2BKiR00dEZO1X8OSysfB1y/0DvIBKKWcWyNOTpU6ARJqXxdFKGLErerCf0W4dVNaxEc
6pN9JgscW+PyIl8wmsvVszacH9RwCDpitSkb/6r68vt7gX1f/Q/X5rSmHX4vte2mkQVvuMCkQvp9
RXUGpD88gWA9rPH8MwpwFEpfPHYgfYej1FLXdJZVs1Qko79oyfmDRhPDiZf6VsM9WpEgRAjnqbVB
0DouIKKouSR66pAlYJxWuEmlS2StShidq/kYfotFrKhuQuT9IJut/K1FtBGLPhBtLy2u2q+xbIRB
wgi4JEWVE2HLvCAnSnz5Cw3ETmN1hphVicmMAxFLWMrpcTXsZFodWD1cYl8tbhSNdChI86i+G/Ku
fGzq2DzDya/FeS7MgyhRqxa7ZTFiJUnTkVRDyVchH4xplHRa9lqpYbv2//dVP69CB2/0/P/9wrp8
yX8mw6/u/Y319ld+X1kWBM8VmWfQGifSXKnF/1xZFiROmh2UJVHBUU0wC/9zZVn/4qyDjMMPOhgq
QI7/3FjyvyjLU/wDQAw2ljuGWvm/b9N/TtTfqhd/1kY4vLFWVZ8VzAB6ERTjitM4OqSSeZrJQHvZ
T4YvlPmqDKNDuW9YKTl5g0Vd4lxxTiAoDncqY7JZCS01CKo0iMiADncqzc24ZOnLPuW9zFdy4rK5
VPsTlVLrj8PQmwIERUvJfKNKvDsOlRDHr2KMZR+hCZfScKCFuw7BE7ynAZUmT1X2gGtaraNletYs
QeN4CeplmS9hjxDtm3tJ8STrzMyvasnnhu17r1cA1rlyBBjRLUnC8P8jtBXUSb2iQrGRf4JCcu0L
RNKxVqqCcThH2xV7UFNxtdiLCi99yX5qL061hW0tkRipfrdsVtu9H/MP+pv9iAHRRo+JV1U/Wc4t
56KM7hZpbSAE0PTqLLCGXbb44Ylz7cM64J2AzQFrCeFMN47ZKSOJF2As1kGjUrSSsyWIRyc6x63s
S2Zw3xpLNCGJbd5+fsH/6R1BqYSF+EZW0Y6urLysjbmKGFaOq2kjL4ISmtPVJ/Ckb4TU/xzav1cc
9AYmtkaCsLEOV9zQce82erjQ8dkPLUh7HLW3lB5Gov5q+EG3rlZT8sKXovzW5VeKcV3Alq/Tjc3y
B9BB2u22+l752lSop9+0zkOGGXMpX1vqmWKdJ+11MkwQc8P9ND7N2r2JK4Y1PIGVnbLvQ3li//xx
OqDJTLoMCiCkY3hsS5w2YTgu+1SKFPO6wlOKagGyUuj+oAuZVIjB91vDzD0LxUYosiSVNymgY4uV
LO8qeyvq6wLR1+Y8XzBYepXi/dDofm5NXtvdm9FFju5TPe6zBm0/H8dJR/cN3ACyFt3y7NYUG2RM
XUv8Tnr+16bjYQDz+zWBLJI5C1mEwAwPX1OEl+E0ZuaC+7lB1NIsmwSst5/ZIXU/MbBbsKv+fAEe
0TJ+jwkXCWAeh7T6gW+oGUsR465ORKyrl07ykidZeBUb+sVo1IUrNWboJZnYVdQuPRSq4629WP7n
32Fd5EerEw4iSGfa6A7z1g6njZNobbWlOfkCoxXQQxda1wbFVP4Y517e/v1YtiXTl4fjThP+qNGq
Y3Uolx0HiJ2suoPE86DKN3ZYxbxvedh8Ptr6acczW7G7XFQKYjLyuv3fHcEzta1FBSRP1Um7qNIG
n+QUh8lCNRp3zhElxgU3zRBETe0TW/4PBwv3p4XaB+hPgs+je22apiZreqqqE10Jd6RPsJ0HMzpx
x/xhFC52BxE/cPGgFo4WrC5kDB2Yo49Ye+siq0wjR9fmE+vjCAH4tkYBM9C4REJJweTq6DFmIMBK
TcgLiKc8sOeMuqaIA02AObaG3nbz9BqXe8OTpjZypX48cUj/4W5AhoFW9kpjJVxZ//+7t7g4I/KP
6GSTEC68KvmlQc7Ml+dhCuxunrGyTXxW8IlR/3AYrLxkjgGQJCuK+nBUlEfh0+TRQpY2ZdtYVRav
c9JATl7McAA+haLc7xj2b44f2q28TDrF6KXI1BDezxPoQRaNU01GXAnd1RWAakBKLTekaufVUkb9
HtW7Ey/3D5sfgQdrpWKxkLBDOxy0JhvqepBbfqFcG+1SuahBY9/hVK+zrZ1Yrn8ci870uu/ZjMfw
4FAfYynLGCus6804JxLanIjF4HRWU5dXTmzBP43GSDJFF/iJJMGHMwN+mmOQ282YF9wPs4pQxFLR
g5lBQyyKfuIxrlvg6KQh6eM5oiJGML2G2e/fnYajHI5P1MpVzI/Ahq09nzzWT6yQj1MClwQUHz6+
LgODPTqpBaZPkewwCk47emDkz8OQfZ+NhtaIdgps++HspOcNjsDRQROYKw3qcEZJ42hkcJbsYwhD
1Se1x50QUeyNmfxt7hxwK8qy77LI68z4FIt4jYcOniZjmzoIEurZ68F9tPdibNgRs1fXACP5sbTl
fYdqkDfpIxok1ehlcuMXs0qCisHpQBfaBzpw3yT6qc3x4QzgezjA+CmmUdX7AB0PQc2X3djK2B/3
P1V2RwBkYEvVeRVZz8j0F3EqHvjT1AlHCQSg0yNqd/SK0waX3mnAE0bLROjaIvTHxrlF0xzwoYMh
h5Wot4moRtcxkBen6fRaDk7Q45F36pusIx29BJpDIPn5KnSyj4uJsgR8H+c7UrMMmQksNHtkTKUz
OW2kb41tXNMMzl268fYG5v/XaRqlYJDtM8OJryR9iE8EnR8uARJOkkRk67AD5Tw+ugTkdBbJgqyw
Pzt017I4Xk9jrynxaxopdc7w74o6fv08ftA/bGtoZoACV8DgWjw6Js2qERqueWKjmaAgrV28DiQI
UfRY1b/YM3TSKa6Fm7AMpDgAz+Rgmmle6dmV3D3nwzch9qr0HOOIS4tYr93b5No4y8ddBP6HJriF
q/PgZsYvVfcntrC9t/K7MPZnJajVfRV9S+enIX4t7NsxoxF6/fnUkLf88H6JdNfAj8YUwfMxrh9a
G9WYmieatjsdqDvZp2X8nO2bYow2bffUlJY3mNfh/LXKz0ObrBU77fOx3hQxKYxx1dJgjkY3am51
0bhJ/2iKbW892vUODkJdbYvSnZ1N02yNfWG77eDXuSdhciR5UdCYN9FI+3dfdRtj3ITpPtcuWNml
uJWinyAfBvVcq1+q8lIfN08TvuJyYJm+MG81xUcuX3ucnnJ1I/qHIb7L8yu13xniwiGHog3z3Ygf
p+RxWDxTeo3iu0XfaykgYxp1bmHg7xfMX2aFFrkrj7sSqtVs3PTtOR7OSnNfOTuaOE35dfyRpniM
f6ETjARrlkN78tV7K3FL+SZergjH85h5wHwIHDSTcRtrXUM7r6Nb2/A6NExQblbGeyu8a4RnWxcW
BuZLINn7NRQFbtFY53br2uiLPK2cJdOlC+v0uGn5ww/lwgg9U1zLqMdne/zeKSsW0lmK9s/8w1Ru
4hCt536/DN+L+PtUBrPllvWlvOz0dmNhr1eNqUtDwrW1F9m8bPaZDRmHZCwIp/Om3ymGH+r7CSHX
U/CwjwcmawouO3xUgJukvIeXBra1TlFaBE1xpUFKUNJzQsI0iKTiYUhzDFY410/ciX/aotDTVswu
mrC2cpRR4C9R0adfY3x+4RXDoLsYphSnTsO3qtDhcUjkKxOYoVKAmNAxxbVJUITHqX32x+E6r8lb
PFO91VDt0N3lRwfeVqbT8XUWXyb9p6b/6lB9BoNu4/euyvu485US2UrXrN1l8IHlSfWuTwLD2Y7K
1lJjT+l8035Mhbop0fQZHuNb+uHhF+m8WJUg3SqIb0ladBU3ZHc57y+iM+uyAHlvbuLz/rLHPwPZ
aT6chvjWuGyvmjsVPcrcQzmtTPwCnsItJQX49Y2yja6G/KIWu0LbOIW718AHlW7+Y+i/2sld6WDN
+rpsIjkoGx/5Dqny2fQ1WTzd9ZWhAsH3oV5+9NXOCM87w1MG356vkm4vdRsnemzbqzreqUrgaP40
3FERQBmzz4J+2goUg8dLLQX+yBbBF2ej22dd92TAL7kNlwdYFgW6+jq7bFCegea5fTGe9QpcCQyi
TelFt3d6fa11lMPM0m+bm6E4q8TOgv80//z8gPwQa5EzouNIjYMjcv334VLuqz7HwUPnfZtp44Pe
+GGA/8DHWj9faDz7fz+asmonok5gk3McRTyqSSuo0wGWlKPmpTpVvLGhXm51IYZtdnpitI8ZHSVf
alGAXGhmyqhwHU6uzWCDaxG4iwVStTcXQ4mfotVukHi+1AUrDyL3tLGbzAs75c5pdePE9bM+vaPd
RJhMLEvGw/N9K4u8y+lS/D0wcGK+6LhxndPGxm3U6U7s2j+NAuCW+jLBMiHz8TRlyFiZ3Uy+Udk/
E1TewSIOp5LwPywUPhxBUBmdLN7cGke9m4qaO4OmdxEZlGVs8qW1PDHAK+vpyeD3tagn3t3HQGgd
a9XkWju9xCeHw6VN5RRiaGZwgmazS6UzR6aMRraDfUjph6XBNW7H9V+mbvS6dSrmlP2p+iv86nBU
uw4BQE3D4Gsl1LFqpB1rX6rL9wYl9xMTPE48GGolYRB3a4Tdb+3y988zHaYyMrGI9kFoiEuu1zqz
kS5onHtM9BCPOoNF51taMm8+34LHd9faFUCBBQQ1FE46+EdTVHBhU9Ff7nxU5BFwK0TqFgoCMBbs
fs8afQxJTzHZP+xDW+G2dGgZ0nFDbVI/WqBaLCvCHiwK60ZtngmpvZSHxLfG2ZuFlAVL2bkZilFb
IRo6aItyYn8cL12GXzUOAHMj7wO1c90/75ZukktgWzKn8p2V/pfS5wbKtHirZbDbL86Xzx/w8cpd
R1tx9zrFKmLp4+CA8pIJOzatfXm67sYqpLdYunajYB+LuPNG2PZzX75+PuaHl6qSxFK8WgUbVdpW
RzOszaFfCGRLX7YnoNUrJ9IKjcpvpD5GRU68QklOTizgt9LQ+8MNbatVzEil+U5ljgb80WM1Ogk7
XiypK/tmSTZO5gRyCEjx3mq0a9Gi21kTMY5YQJab1eC6rvdyccFvBulmGZ+zbLNIu7h1F/k5Hu5T
pd5IFSYeEfDEC1Fd8nOuUjr6pLyDa7XC5c869Y1Q7vkMAMN8gEFvmNg6z9a/KiGRooQXS3X/+cP9
sHyYJxR3aFTQgFbqzOE87aHSjdnOSswW27twBBvZ1Lrw6qkCRmbW2onV+uFgWIEMK+1AZx1RmVjf
9bvVOo31jAFCAZ0UnRNcQyICCMeViloN8jx/XTQwKp2c3AylfvP5RP84Mr19oj5EFymXHY68KImp
4D+d+IDCfsWTgi8rKBevGWJpi8DRxukW+P0BEmcnBv74hJkyBUEq5gQHyBYdDizUJMMjM03oUsrb
WY4EdXOLZAtDB3TRT91kH5oR8LvX54pmELUXaq5HuyXHhbg2+mXC6a2jUdX5bWuau6Kb9sZozldV
h/cvFPMrGmURrtFgdOzoVM3lrTR+uHuoONMPpdrMd6EZczhnrbaMqWinyddWfmm+bxC6jYZ7ZSAa
BTMt9CSQx/tiJyvRVzxzupwOa7LX4w58+54FD0pnE8rZeS8Fc/ZSVBeSA7A3GsC4Rh4bpLyL6UzZ
/UY2b5xmT2JPHlqssL/Qq6vG73FSbV5ovqgg8Mr1J5sQXoTXUuCoo/2SfxuTTY9FGBGPq9UMdhHy
0XFPLPrX/SFeCZJ9lN3pIFP9WLWb3y/6IVXsqAiNgTL0FSJkkQvQvT/PSUSw2VHwLJLdSlR46kXG
bdV3qLEY8Slm14eDe22WAyOgkApxTVnlzt9/Bzk0kr5ZSAWUIZdcoGTAESW3Hr5ZkxV5SYsYfiRt
Pt9yH1c+NzFMIPWtL8w5ejhmbudN2reN8Jd+8YUQFcXvJPIinbKIfkpZiCYGH3ew6JAf5XpYIRIM
yy11ONxYihYxmxEf6lvtR/WFs0X+BlbfnIMsug0xDZwDfiv9WFnVtDNbjG8uBoo+nYtNi5q5ne7K
98t5tJ+QECywsbtujJ/8FNODcK5xX0ubra1sJCDCFqjyXnuZxJXFEpI81aDEimkxGDM3b4MSuZn5
adJ3WQz/BvQvPVEJeppHYsRPYGQmUGGcoISrN4ioQ1zxnYaCDNWHwFA9q/Ft/JTEDnuizvEzbScl
Wxxoi3iTS7vG2IZQVhp3jbpDuOFueaNdLzeoGuLxln+1HpTeBYEQZ94s7ZRyp6dbR9/q0c8STk+9
pfa8XDmkdINH/4Oilnpnwk8wdy1W9M5VbWzadtOmXo9KoLyvu02vbEt5Ny9XNUYNwPadbRdt+Y/6
DJJ/u6hYOuyzcmNEnjlu0md8ZrToDEW4xJVjL75Qr6bH8bU4N5/VLe5rvxrqLJkRRMZ1BG1svqi0
3hXDJoN7Nf9om/s6+5EUt4XkUQZQbuooiJQz2fGlxDdlz/kZXy4nTugPV8O6cGAmoxZG2EoX7nDh
SKCidYC7LJxuZhk4NSYPFkUdrQPDMmnx2YKDvZdYauRjwGXuP98lHwPIt+FXyjJNDsA067p+dyeC
fJxsVSi9b8hlULWpO1OsHOdhKyGUy9sy6OUMmexm4QhAYCiKv80LGN8ECkDNB44SxfrD8RUmnJpt
xFKTujNIp71vNuIuXxqqIuUp2dwP5xBxOYUeg7tJXo+jozPBTmKrtzqtR4ShjXbdHF5Sod9gAQ26
Zc5fop7FkM7NKVkbdc3gjg4HxgUshMAd/Wjn6HAoMlxh29Hs/SIFRKkM6orfUFUEW1N9y6ldnCeG
tmIgFA/8wHTd56YRSEOyAsAJVQrCtKDK4/NlpA4ERetXsZT2GXGbCsTeGOJNn0jUF5M+9HoUcE6E
ox+fGiHEqkNEhK+jAbSu4HdLZKHbOEgOXlWD1Jy3htjRgkOAlphRdJihTWP1MKYn0vv1TRw+McZU
Dar1azcM3P7hmBAy7c6BPkmY1sCIMaataYqzoVHPaeRIHKvFKbjVh/tCA0NBLRs1X9wHaFccjoja
DEJUA5AoCh/9WS59z6XaxSNbuhrn5uvnu+7jE117QcDI1mWo4OZxOFZSVQMsvrbyJe6ibSNTjbMm
OiOOFKy01zJynDPC4vLElfjxobL2cNZcEUSATI9rRE7SO+ZYViVh0NDAyugC4DbyNg/VOcgV+REr
75NSiOvxdfgiWTBrzZNWOK1H+6i4USJOYjRxVvnKNGguPaCMU4SaprkIaKSqhL07VptngMix/RNq
syntMfYGJfvrYxZzlBWltRKP0f87ikyxP4PJ02iFL2cq1B5DpZKTL8Do0IxqcBZrWMJgVv3JWG4/
f9kfF9bhyEeVuXREF6C315Et34IAHAzoKONGYVgBvoufj/XxMjkc62jb1NSfLY6zwu8a6Xm2yfdj
oQGDhMfUXy39ha6mzUYxaAN+Pu769A7fMuNyrK4UddAOx+i7IikNB3N4ioCRgr/l3GG6i3joifzt
T09y1awnuwCMig3O4baJFiONpBjHV6NQSi+RTX+GMtu1EX7BRnwKbPAxmVmNeFbkJVnqaolzdDWl
c2c4S5WXfjrlPxIze62kzlsdRS5Hbo4qbIKKmDrOLWtP5zHa0Qrdf/5Yj+gDXIhvX8HgANRwjgLZ
eDTjlmYll2PpV8NzDYvbV0tM/sAzlhdhneIZ3yLWWUkjxoa68qIjbAe/tPPzeAldTFTHi5bChscs
20AIyA9tSsxpx+jxxDAJkd4qT1znH082nhnqgyw0Ui8e2+EXFpqRagqwWD9Opesadh2MzHpjthlO
H/OGctXKfEO54vPn9GFhIMGMQhsCEgRSJHxHMZQthQUolDTzezMZNlWdPkvj5KE2/6AVmf1/GUwj
0FcpMJLWHJ0kmOzq/dDFme8kbcTtjVrBmClPoq63HX3bv50Z+EgUFEneWIAfoMbgluSxjWl4TFH7
HXpOuYOlvxWF5ZdKY554eR8f47p9iUGpmq6V/aOZhZ2IewkdVp/65Q5Hna0RwmiHJF24U2K+fj6z
D5cRFCOkCtd4bHX7Od5dswSnoldoLcG4pOiUmnAGHfsFNVRXKaxhX8SjeeKUejMRODimjsY8uoyk
gmbNkFANQR3GRkIw21a12btZKeRH0SkBlQva2I2yyRRz8pS43eFd45xlhO5emT8sC8mZOUn6uRXa
uYvv9Qncyofdw/cDLECdhoaRKR8D1aZZhJx/euKTBUi+yLX8Wu2/N1W4NSsx+04W39j4Up84ZdbX
evRUOF2oHTPsmsOu3+pdfFdM6Ash9IooHBsJ49Tlu+KcrP+/tVH/M8qb3iqkEPhQK+2NA+J4j4I9
ilQ1THBOjuuNnFQAe2PK03Ix3uJoW38ve/PWySJlN0tz6gtH+dll4nHWl/M4ngGbj0u9h5T8wsFb
70cZ/bVa0e66VktPbIPDS/T3N8VCiSCBch3L/OibikrHRlaCDj3X5qXmFFd9E0KB6aJ0X5PjOtpT
nEQXiTnrJ17/kcMAI69asVTU6QFpqGwel9PjMsJaInfYE0m/SycTtvk071ponpu5atWtDCq6M0AU
Y3KfBPMUB8l8vkpiGm37HI3Lt8+36FFy+PZ9ML5EWJ6tCnbyWIZ0QnLEktssRU/BMH0ESQCZrCoC
beB0RTBGVbVdeucR5I3sFhn15c/HPzwi/hmeohHGnDJR8jGCMgmFPAwpww8dqIYZuTdp6iATyDdN
5yB/MkjTiREPN+C/RyRLg34FmfJ4K9STMGeaCmyFEhItjnLWDXJbS2UXvhHP2q4ZrL0WQqd9m+j/
k2X/i2Tq3Tv/wJa9q3Fvfc88evvz/5Bl8Uhck2abBgGF87eS2r9NWe1/UYFjVcCH4L7ij/0P9Qgi
7eqauN5hVL5Rr+d//UOWVfFrBYm7tj5/c5n+yiURD8fD1QKwDcItVFnOMvYHBe+j66SeEcPM8uFV
0KMebuGeDqh3OiNskKl3uhGm/0JvypznJVAkbbnABXvZ2qOq/wodNY/QDQmFhuBMQe5f2cucPUSo
fys+sjpFjHvykgGN0DTxAkoP6BGSMia65fir4qUNXnnyhtwQ5kZJFrW9q6UQ3Us916obyYoUbTsV
iYmh+qQb3XYZwjx0p6VB0UiFSZ575VKsygPUgY2AuxfJlGKxGy9R6uZGwljZ9mJVmhVfbtJ2cGM5
RSxpSZHm8Zuwlu5jc25K+EAJ3uy9bZSvWomzNW5tJBiUmZPmyVYzUznvp9nZhnE7dZTnSsAiCEri
3TyEKfVKASIPYGBnYQ1XV5KsBnzIRdjCZAjycpy/jHINA1Sb6vlJUis5wvd7ENLd0kRVhgDN4EAb
nMaR7DVLk6+JYtZBZObJuOUknTVUgCAZ+8ijlbHfIWsyPfO3JRQm62kYv8ZOhUeO00y12LSIPCYe
HB75CzZ0inE5JFFBvNp3qPsMiwN/qenC5qnH2FV4mNuW2OyiA/OzKQBY38UlNlMcF0a97GwOrclL
R4g0Rplwcsc23iT0tKJ4uREaGG1gERJiJkaDyyzFcPxdPSKh+MwYB2SnRGlZV5HMYfvFWhqauWEK
j5mmglo/oTkWO/sM+YHbESABuqt4SJ/V/bIgToHk6YQ429zqXhOhY3XV4wqETMPYgUGxI6cpAs0Y
5Gafm2YFO0UuljNLbRKycjm3iX+4EKn16WHua4aIH+LSAjue63UGUjgcS+A5EURYd0hxpH8akyJ9
reoYvVRYyJHyszLa6cbqY7hGYkBcJ3GhFrwojc1L4uAdgTl2fYEuqT0nM3VvASimZU/FgYyRW3xf
G9n4Xa0AMLmVKvfspHyBMQCbpUYZN0QJ43pp0S47i2ifhaDxqtW9pp1xcA8azEAKxISYGE8XTY3w
vJoa9EYblKQUWk4IvJZOIyswp8ZBukNs10YBS1LYbD309sGtioIPRW0hj32F3tHNpMrZDLXubSv2
PXlWjEDUwEfURtlNz1MVGvouxo0X93EsUKYq8noNZdGfeoboBUw4R2Aw6YK6r1D9qY3Ycb5NmGdM
uo/1HgMvzlQ/2V3Wq9d5Vgzh5vdyXdQmNB6FInjpmBhxNPxedHgFFM7Grgd58NVuKcuLOBuBj2km
YuBe2tkvlh4Nhq8nUsOiHyLjUW1RPN+jiZKqbjTD2K2NtLvlmWgJcqSz/iT1YXZh5FZ/bSqjhOJT
GuvfgZ7rvVuG1c80y+WdqqnpeRyFbQALzdiLrmIrl3Wfg61Wh11UlK+RmFoQWaoZbUypyLC9UBFU
1zM5iTdp1cJWpLqmQeaVjTEo01BGRA0HSCPP1CBdQKlOtW1dVZZc3juDnbVuGUXVM7Iqznk+Ix9M
J6GMR7Q5MK0XJW3xtqryb3JYO3t8Q+hnixlFlSKq0xtt7GvYmKmt7SKFUqw7zRbeBpNxZ8cTQsNV
nNAE0uWh729tdRSI8PIJyIpFVqryfDprZghB5dU0JB50lUOY6EI1WdAhh5gM1LNp/Fqx5i9ZhWqa
Dx3AuDEVuoSKXfMONEl8FZNDYyXsjDN0vFPU1Wy6T3U/Gn5ktMmXuY4poJqlPV8vpWguorHKAtuA
p+fk/X1m9enVrM6veIi0D8hOVQZCOyE6dsAwSmmPekL4MGXpnVjaaN83or1g9rk/2EI8TVBdENlP
wj3KAZlX56La1ojgukNfa51vJWl5tuhs6GSIAYRLk436XO3Qacdrjp2LjkgzYmYV55xmefwqqrlA
+reinVWHDtoDad01WyTT6PvUVhFfj3hWZMHYNC0dmA45l1w3gRDG3AkqLasivVgcHdC/HXfiB5o5
OF8sVgIh1WmG8KVaHA1nyFJFoKitYhd2V/M9SSRTDsJQnu+asUGrIYkayc0N1UFGae57m8Qex60q
Ms2rJc+zvdwV9paTRFwUY2Z5ZadHZ4CRml1eWsvzMKO8g+ydKDYNMsMoeMtp9Z2rMW1dGFbJLq3S
fldUdetHS6xQSbFLXT1LdApRu7xIJcy8BG+MomE2/ERbRv9lxsNrKC/tZZSjb9wTitzPuoOWl5xZ
z5I9jYmvd/V3tK0ROcfAOPRaObQLN7IGBPxZFwyVORbkVERYzuV8aL7oOohAwEVT4reIyf2a5b57
tdMOgbu4bxrcUlXjCkBe/0NReutOxIPw21GRcuSjF+tClDqV6zbHrgM/Fxv1ptl6Kdq5QTXQTL5w
YBZBl0TLQ6aMxnlvxwqnTR1e2nkG9hRc0INYomyjdl1/S/0NbAAAAYDKcwXys46Gpz5MkCyuLaft
rgo1Xr4uRa2lHsgqDoa+a2tIvVQInaeKiAyvCWA6cZBmSpmhKoaCliunw3wZV6H5hGQmm11dBsdd
NKMcA4niQIsMk8hf7X5EUSkd6+6b3Zrc/RwHdu4lybJwn4Swi+KkB+EaYyuP2rbOZUx91dEwhiYb
34xJOk0bbgOY0WY/mJs+W4Zz3UDNDR0fJ992fWfHXmMNRolYXtXLt3Nld7u+L4xfRRpVZwspKTIk
mjaZkKHNfNnGdNZjSI34UANIRYlCIFCu9Pb9AI+mc+1S4DPm5hYJuhulhv2oommXeZNspIaPC5yJ
yL6qR7kvdUNMxR3zWR/Yy3rPKGXt+Ej9Sr9US8TyZrSjJPSjfHYGz5BUGi7O1G/GKUSYKK6HxOG6
qzm7FclyEP0SaiETljjiojYqQWIdtnC5u0Y1pS+jlVAHrAbHigKbexOxegwblOcq0ZVnoVnzdIOB
nuwVs67XWyMhFOIOkNGbQ9atiYN2GWpxYxIpJRcKvnUZ+39We6hywpl4E72WgZZ3usdk1utbbmQb
I4xkBLeD5SvlfSlPuLnmtq5/irk38q1c4cOyzSZdVBtrQtbFz8k8d1qKhPo2hbjt6qgw1t6w2FSn
xxHZCbfT0KlzYQ+Zym3e6DkaWc4w3BhIADag3ZV6C9LUOS9q4djI73Hj+6IcaRZDjkPWSUrM8zms
DdwSsyndaWGUfkGKk3tVr3XjleDoyixSBahepzbWmaJ1E+pc5oLKPeLzHQXEKJGKjRRO6fmYVRpI
arvWtzJ2m5mXR12mn1fFxPqX0GBDClGChO7GxBlPVh2FNnSxsblCGF82vGGqbvUwLlJfFjKpq1bL
BB10ROixhxKhmFtK+qx5djaz2XPynqCIOoL1hTDgpS2j/g51XK7lpWuzy1YR5q9IsbrNLMWzFxpE
W8GUmtJVlhf1M0JWq8denPP3w0ZA3Xf0ekTqoyeZdrO5FJ3bVfWsQgykiuHGHSowuxIFuoHeTALu
3ijGMtsU8gL5QrUQq3LFYqApVqZ24y8Cob4zEh8EEmtNJN+cIQXEHTml/TgWbeQnhj637hgnNo6I
coxQVcfZQ5/HqffUn7UztbZtFOELi+3bmiVfM0Zo7htQ9/LCKSee/6z1BgQXkVoX5mA47Sqtqt9r
fVY96Xk9bLPeSZ/1BFVNdB6q6afaK82t3VTZzIxx0dgLydRoL2nduJeRZ8s8Qwj5OeyiHDf7tyQg
zpVJvcBa61saaXRlWhT6ls2wjJWNDN1Yo2Qi6TE4gDCEpTMq4atm/Ddl57VjN7Kl6VcZzPWwQW+A
npvtTVqlkVI3hCwZ9AxD9/TzUXWAU8pulKaBQpaUytybmyZirfW7UVxJpZrO7P/xGWtrfZOopkVF
hLU+XqC5t3gMrizs4Kj+FH5H+AF/zB25vBpnNv7eIbTkKRpkpPY4A3nXKijFd2L1Wr3ppyl+GGPu
MFBh39na62IRONJztzg2qhMJ3fKJ8hsWEo8/5tyjOHXp2hCSJ428rua+IIqoPavckvsuivJz3uXf
g1AjNVjEdOahw4iyiuExldJGUBNgAHfKBUoQK+7yR18ExQ9McP2fZgisDzXT7c8YXSRP2ZxiRcf+
unMjYjW3QbPE5FfJJnoIeXx/QAywYGDSsnzSJmu6bZsvubdrxFj1x17O0ZsjW2/YhcqeN9baf8Wj
E/L3Nu7n+8FN8q2bt/oQl6jHN0mF90s1kZm7xeZlOA2u31xmLaYjm+W4mekpYxAXvU29DICWAK8H
m8rjWCTyo4ii7MWx3PDqSp/FAuLhCTHcieptvvet3v0UdGO3bOp+zK9OqxZvT3Eij+HsNg+u5RG7
wd1eZscJy9czYQTqkM/O8DKRkXmMAGVfe7h6bR0M90q7Jt+kyktulir6jsmotcCRyBEDLclSX+NG
FCc9LDwjaWbKYpsIN74w9HTP7D4/8jHLvodWP5zm3PH2MYsq+X2tFd7YRSS9HexXTBB0UCSYvVU6
/8AqWd3WsWHqRhYRS0TH3clenyAS8khoQw1bhJ9aAStnHVTuvM6htLUBf2oav21fDPKhFqLZYzI7
3I5L9SPQ/NYwa+ssQ6+6+oXlnoY03Ao2NH/fO1b9Iy46by8i1d8jZg4XKrxWBodC1kNwzMtG3/mt
Uo9Nipwx6hzrIq0sq/YqSaksTZQjHxkymxQO3XfZpkoWDwJRTX2NeV++LeK2uNg6HR6x+PmyZN1E
9lmiT+UcypvKRDbio9i/d2tVveJGPiBxiqVgb2ajh28wzcc8SBXlBdkWWxknYjx4FXEPLvfnOe2k
8E5TMyZf/Ua0Hxoykrj4XorVkcwr8jrHKkUiIXob7aNbDD8r2dO4kL/isU4yaN9gUV0eRyucv0aj
X92rruvMBZhweFCRxUOUuwvLvbUU8juxE5KCudQLxaz2PkpNT+hL4zRHDAKmrynZRc6moOrg6Z1h
TKPFokHhNl6oyaWf2ZtxEubJj2vrTDEO2SrHZmnrEcU2siPawb7zmtzfK+MPB4KQ3/y+d65NgRy5
bhx9CECvw8NkWZ/tyY6OLrFRW6copmueWjDK6D9AA61uT43C3ioLPWzi0knP/ZzTGzi6YciMU/fL
pCPUOawLQbkPNcc8Ibz42MVNinfMlACJDEn5kE1t/znImrCiO1ft8zylz/i66vtqCiN5hsbLgxOV
vimeCbdDMBclxtZbExbjg/AHK72fgwGLWHI3XhsbxlockieFr2i5HKZsxMyEcgBZ5lRUH6gHl4Mz
ei5SdieQX8ugkV9MmUkmZjjQ4YBZyp3xlj1i8Oo4QJU6UnlaMb6bo3+Zhr7b43Vp3bEB9l+NY5UP
GE/3W5kO0OLCZXRvXVr/9mjNMj2PVTWeW5qkR1Rghyiq4mUXZXP1dRG6m7dsvVhj5/W19OJ5QzhL
fnL8NcDRLPkpapmhjBTrZtuEJv4hR3vGzmrlzu90NBtqgNCS+jjZ4fIYLYP51AdkKbbGVfphluV8
aHP9me24fipiiE9xWVcP9ZyfDZ/2aCzDgx6Hpfnhj+EYXBZst+xLFsVq3Pf1ZH1eZNB/imt91xVu
jeOnE24nLxKfRNbYH6QsahxwSpcBmi3eklJ1JyvDTLqIrKc2hRhYMCqbT9TMsMm1Z1Ft0ye3G2sM
65vBLOWZdrI5EjoefrZqYuNKolFuC66Sxni0AHdN8Y/Jl6A5M+vRuxHDmrPJfeuDKtiJqHkCHgXv
gxMZc2HoB9mVbeogLcu/TX0NDU9ESGDxz0T4kigvKjeEnSFJjgIj7my8Od9SQ2U3qlame1Na7RU/
6YnZXNd8jnKPGq6afzp44h1QPYlXt/IMhRVok06C4jIlubwliz28c6PqZbGo/puh+R61sf0cKMUT
pGrV3FcJGv9xUq/ab3JxY2GR/qr8wLr0TaxxarZTQWtQtu5DQR0xfW6CGFOhITI2nrfpr4yaEjzp
EmPiiuSsq30+I6O+pn8QS80wNarYeXa53avnqA6pAD1J+4LKlUlQ6gu7P+bewOASy2aq1ES3MJfR
WNgvc+8bgnTyjkylfPCxAbb5ARr78GH2x/qZHVcOh7AR1FLt2GaIWCvcF88DzUi9c0ir7a5at4iD
UU0VpFvF5Yh4cHKm7obKJCl2vZYsM5Mf0XRxTQGB67wu/8SE++8m5iBcsLoglGFr9Y7P0Ld+Orpe
8gM+4HyJa2MHMDv9lSuKidLWR/PQ7txUzndRaXWf/oYsPPwFNf493OR3WG+d1q9yNQBIwHQbEHJF
v/8Gc8bhoHriub7ErWpuBeYEx2x2UBIydN0Jp8cix6vMBystfVyujGUf/vnt3wGgvD+WQF6wth6o
wRHNvUMLxthgh9mLhrkXeWjMuEA0T5HVhKsvTx0eacCZWCbj7JD+BbRldhOeJYZRwbz22CaFa0fO
L99x07Uk9itahL2pRSz3AiNNH8t/mXa71kbBiyPfmMcf/qcfAVByZQb4iHDiVZvy+ynMoyC3ppBh
+GKTgLevyVFhBpoIMX9Laz8YnjukiTabV8JdNOGB/rUgakDh28iAdj9Kw4iJtqUHWg3EVJ6J3pqr
q2mz1D0GuVtb5GWpfnpoF2xONs5ceH8Kv3sHsXIVKJ3wXQFVgk8D4e/dVbBy6Omz41cb10nL8JjL
nFG+hXW3vYXnaty9Lh2notoruUZ5E3Nys8pZTz2EhVdflXV9XKQ1DTvn11Wweius/sBV++8OEh0y
9BJE0DBzo+D38+x57BdRiold2MHYOaaeFbbXesg4LmqPR52P4gd+/MBNRblwkn/dFUmbcJ8gUHLD
fV6Qhr6ZIgkFnDS45U/Znt56BP9G8wPcTOFsQIGBcQM+69rvaMPd6v6f5FhYuH7FPeCVcxV/xqG6
G/bWzBP+pe45a7vRyv3yFtw/czasm3lxl81hm19RyWTBqaq6FEDLzUWFBwLN2W4MFMbkgcTFuStW
WIiRQE7auJ7dV1xhQ2RKskICHUP28Q89BfS0q2t6DorqPj5aMe68vGBt/aR1Kj7A4mHoiiU3s91p
ia0vXT7G4+Oo8vCZ+LkA9YXWXfsHp4l3NJP15EDSWHNfOUuomuJ3PBqAi7xL+1UCZ9B2oudeF1Xl
qmI6Oh0zyDv2hUAdQgEes4taOYfnbFJYmSZNPuGJ0c/aYfoxlZSHBHusvzyhEEVVMjng/aL3kH7p
UYfxHyxIf/H0fr+sRLOshkX4nPKn9wRpPPLg3oBLbQaOBBsOwljyrdFiwUSMsq/dY1Dte7dKEoO3
l0K485Vwlay8wB7nzz595z0AhhLHpAGixbgz8LsTK2NZXO1wjv1DjdcVDoPcU2rXl4RZbeI641fd
KW5x/Y4aOyGqQpoi/tKFdbmcGRwVn8Ao7Pn5n1ez3/eDyIXax0AVD7qVycWy9O4q5aMz4ymLNU0d
j83aBCBoEFN1ru26u4RCMtKwyZjbal+7eyJZ0NH/8wG474g3SKchHMNxtj0YEpikrLvl33akhUxw
sqdJ6VtyodpDmDk+dfACHx+nxhWV4jRH/jlJ/fyTsFo9bapcriurk7nfgjzomi1yK+HvXObL6dat
GLceSJ42n5uCW44GOk3P1jDCVFwFccfAlBWWj/TrmFAEiwXltnZTax/4zFqPf/hw70+vYyOEXfO2
EadGa1Ta7x8uyMPMTkNcb4qhv2VY1FRb11QcPUOO5JZGGHcaQcDSJY3K/EtHOEG+i8gJSPdQ0FMP
dWKDV2WL6dT9zHB3N8xF8eROk0YnbTnBU2Lm4hqahscGfVFTkCnqNnJn26Nzi+tetGWqzeQ/xhi+
3HVNYzrGkYHa1zAqP/gp/dz2nz/xe74o1EMyq1gQV/UZbhLvzdQqq42qoK2+a0JCWBIBbmiDWrWO
/2AlEKfO9AyliZja22rIJnEMWkbHtBV0Zrr38j+pHd7xEzgIeNekHXsr22olsb6reGC7CeqgeV0r
2M7Premsp6JIGtyx0ar1u8kL55ehHxzAaF2lYj+ixkxvkqQRgoGZVgZLyJ7pkpMFyc8mjws8vms7
vIu80nMOcKrrn1Igyr0GXV/frqr16skeMZj8C6Nloene3E4Fz4EBcthANmcA+eu71hB04A02ARjb
ORvEsMusuKwOKrW4RVqNzNYeFB1ooNrSQ7daU+/OtaNIwwCJz7bp4gmSSNpJcUcPDQPHir4i5yVH
f0btBA3jU9K0vFj1C0R1a9/LTk1k+hPOUQ7GmCnxSGOQmnTfxjTlILVpOxEGW/XtrokIQDo3c7Gy
BSy3vJmrznlRycxQO2hp31BVy6gi8ia5rewuJOHFxQeW5M6aCjyoqhDAj7NrbWbHgJj9utP+R3Sh
57bmv/9cf+cbs1opaC1/2ej++2+34htO9O1P/f6nfvslzHb/9cYrO+e3v+wbLfT8aH7I+cMPZaq/
3gBf3vUn/3//8X/9+PUqz3P34//+729EGOj11TLR/sb7gejzt6ftv/CEzvpLNf+dJ/Tr5//iCTnx
fyDzhHZMYOG6Z60+xH/xhAhrZPWh4mM/Q3gbrhv1v0z1/dWimHWfh4T1H4Mylq9/0YS84D9W3jWR
Xawtq5bP/5/4E68l8b931AjZg0ezQ43E8WGk/l6gT7pMD0UuxmhF6PFaRPaXMFnnsNr1TotbMCQO
nPwP27iD8cC7t4WQtJpJYISLORP0pHdbi+vXJSNQUJUu1Wp56ca4aM5Mnbpol6TE70L0UEV406Yz
KEjBLI59m1gnHFJJ/OivRWMF8gKUWMmDN0iM/FIVOfS6jJKXM00cI2bO7Xc2ImL2CuYx1baVMGoO
RRXN9htxbrZ36hL6zgskqbrFfbXomn20FmxlWab4HJW1EuDJbvcxI3T4uzUQQLVdmE/Q8diMONNI
DZ+Gck12HX0oTlsmxaN8KGa7ewqLoiRTimFueIETomvWiSr1zhVo86fAAsykFgzzmUObRnwYqNHw
T1akUk5bMn0dd9OXIMBbJCPE+WySuRyxyC1hpuwcxnrRNR+GUNLVRxXpHK6U/njWaT3VH1QiiHBr
syE51o4xj0XuOPdulgEr2jS9b3Vt31v9hE4L+/zxtiNI7JDLcAg3oTdGn+qmRukZtMonA2GM2vpQ
gV9YT4qa39uzTpvqxl5Sm8jKkFyvo5M75dvoNOHHybaIPnRlSDAbgbpvsA3kvY1a5ivMHaE2QQAW
u0vFwgdtR5F0dFqzS6ZVq2qsl3vo5ZvKy9dIGguLTKZ8teuc7JKAto308mRnEMJjPt8DYm+WORtZ
Y13vaUhLXEm8pvK6bRoS+pN1Psk/ZqwYumD90BuyV+ZheAKE5z1TnIPf7KDNUZgSzUzgr+eXm4y0
4kshdHtXKmX5F8p08Rz5rSMORaaovmaVFt/sWsPKnkQfiH1pVW54BCckCqVfFt/G4LFuSnlccIEn
ymmJFy+9lwXVzffYk5PjXZKkL0iM8bPF7i6zTcLXQfvK1FvTi0I91HbbvdlDwR9L7OUKNuWemhqT
R1dQ70bQdO55a0KOYIOlTbkHZE3lQ6kcr3zoPaPLYzrXEzWXOzV5cdTa4/5ygtpWj4QGWhmuWXPb
mHE3uq43PtjE2BQveAvk1U3Abc9dGJbrT1PTKOOtYX2/vhljDjCcpsSlTKFx5pXTZYoiEvGYJSlM
wrosXpYNEH6wOpgy8DfnoEyj8LOfWZjGzFkdqkMXhbn1UfY5Z23JB+5mj3z6NzbW0CPQCXiIzEDD
p26AxIpt1nXxY9M1TH8NYxH1NgeTj/kLqMOOJwU5+BhHetqbGViPWZnP71tG4ubbRoDBL0MleVTs
bprh+Zi2Kl5hfsnyYQz9rn7Woq3VXjKZ4JZWZEDuC3IWxa4IC/UsyPETTJ6LghHvDA36mxsS3giv
3ij72ER980MrSzCQd5IP2m274I02fEGu3K6Tbse5lKXDWC1b4lev8EugD5rG56wXsAqMY9+SB3fK
icfpbUHCmetu817ivDbgglaA40A3BIV09WcTzfIIIndYsuDFm8vhFGRcKg386PUVeOVgoocka6uH
PrCtraljQfQSUNrVY3b+ClBt5L5EwRY9hm7zDAPwJ0z9UW9anL6OdqWds1mGBhqFMJx94d3RFRKn
jQvj+NQ4LIQVQQff3TqlN2Ys/AjN5lROAge2LMDtLKFIZ+i/M4vz2sXtj5rrfBv1aCJz3zkxjVDH
ue/Sc9QYuPP1vQeZfe9qBox2aj1ZBWZ22G+iGlgvTDJjKGTF/QVFEd4l0ws5WcdO2/lBAQFsYzFG
t4NKVy30cDSSkcgsMOBSDq5Zpr2LmoaFFYfLbtqYTNwlRf4a14BD/rIAheN9zywVyVEhuk8O5NMt
sGrjz1eMTsItPgsXs8TH0M77iw4x2wxL/zwn/aGSmIq4MVC5z17gGfTvJJAd6gCavUkTcbD7qWQa
qq8QBljETPGBHYwkqJZHNvNrkGSW0WKJDyxVwcclmp+9Kowx/UIyniuXmG5QmrNve+dMg/yKFhJu
ipRqsRgTNLhxYdBFijy8wY1TjjCLEjDADFKuESFAXrzzsBEC//7uko1pOdWpEYDhnaoJ/SslDjBp
zlXKR0K5iLg5AILd0Ec+e0lxYOdfNjIhm3OZJMJ1CEA4lM8klZdb8vnMwR68+BH8ycIDUve3fga1
sWySO5MGj3Y3jNu85mZKE/NxGKJHG1QDDYK4YaB9GmKEE2gl7gi0Y+Gekhpfg+KYkQS6J6RzPs9z
9RCQ/b5zlLsPQ0rfS4LBMsGZK/8FQqw4W13ytRhWQqevoYVt/SG0MTRkfdzwbI2PSTw5FP7xssfU
4xEM2yp2mbYJ5tJKD9spnpsvI8xT8ra6iMkdnNpqL2CqVZuiB63rkHUeB6cJTmMTFi+znY41h5rF
nGry/0i2DLNPyUxo2iwWOg3LMaLb5a4pSXOZumfiSZ0vYJfZ58TqOhwLIgnTzJm7G1aO+V4qAg3b
Cr5NFDfOxV/K5ktOqpCDu+SM4UNdlHo/d5wzDARJCwrKUxaWaY0EzuuKvend+Fl1xipIJhxzaLKL
b+0Vfvr7lP3iNs+QqXCrL6jup0G9Tbl2TpLcys9d6K7Cv0o8llSPbBMlWFE4zeG9cZIvdtDjcJ1Z
PkN80ZKb6DhZG34NykQ7Nwz0yVGLTQbgV1Ms2JsoHrojHkM0WtqEOEpa+T3jl+ln0gsXQLgte6a6
liDuGPuD0oUKs+0lIRc74wRqVeX3rtj7qQeersI0zzeuXc3jlssYf7SLSt/V5MkBSbm5HR+Ia7If
s1qTHARHgQ/tonPZZYWy7moSIym5OhkdaeM8tBUyv6fPVsc1Ku9rYg/labFHG1kyFDtYRd5eKq13
FbGBeAROwLruhBsoXVgFGGOHPRVGEjxGUCqx8TQQI0Jllf0tc0WB8eWACU0LDHUIZNk/9f28nFy+
O21xcidOV0wuJEtVsutnGXaWxEsegUUdomIcr2JJrKpl2/hT3sOWMPkpw5b9kzLw3cvaQBDLEKxD
eeqF/RqNybEHBNqIGufK1Jc1Xkn2VGykxZrTqjTYBoCOt04BByhz6/YpnqKPosK0V6kBPiB96Kk0
He4piPu3ugmPKNOdY5C54GnSsxzAz9Tds8U2RDcxi1z6aTwmFO2PovLFyWcBPeneLc7YoDPopHBn
OcSrg1g3dY16Sx4b4yUUO9Vw1tI0G48IrseBWvvRSDOCFPThVQfBz8lmPNVV6yLcx0NqcFGXLR15
hLVi0mbObVEa+xIqs9zlrqhIqUxIadpnqCO/9bFCslOoAYRudeBZpuRgANOOUSmhx+QLbSp1oC6j
D9qSVFgZBuVHWA16B1BvfYUMkX+ypZI0LElXnSPHS9IThMZkN3VVDPsJg+VFMqcmg9neTt2Y/2BP
Vc4m1no8RuMkL3NOUwFAlmy9cfQ3xGKNjyw9GFKyCUEpsFdOUpxLc1owijkOuCPHhAzj1qa9qNiU
SkyXtCrJngUofNGeZw0ERVjzqVB2cdVZoQ+1O3pvCY1O+8OHbGhDEgwTcx3CRd+XaDNeO/Tx/gG8
hVly5VsdXKMo1U8x4+NbT0YO5Uw1fKCjJDUYv7aRqLCBJo28S5KOK8NijSKtxe3SVtPzaDsDUDrD
jZ9hbXNLF7hKf85AqpnqMBbd2nPiQUKX3XgwOH2I7TDaybEjIdVswomg26HHyLcH9PvajS55HTAP
BnzFQne6D0dIApcSB2sJMBtUI/HmWRtd1RI8VoQuBZsJ5zV5lPCJLrBI6me0Mv42r2p1IcZwujR1
hcS3jYt9FRXfuh6OFGY4znATtIllbXmr/tGa5vFSBGAgifSqvSs07l92mUG4JcH+sPiKCb2HemTT
WqBnG1fMxcrgGDJ/P1DuZPc5lz/bjF0YQ7umTd8ELmRZz+9rcXRN5BI9g6bPi4IvamjnDyLUWCyN
I5SxHaUYoJ/uqtsREuRZs1LfGAKoEBCI1zTMxZVVHb5PvQR3ePbB9mfVPCZx7x4GE6QYTfbufTA2
0d6NhUUNkImXYESXgoom37ezm2MDXKidKjz/W2yW7mMQ2upmktXwaOHwRFx1/FJ4VX+2Z/iMQVA3
LxIW4WGB9rjXNrQiy29a+JuuzA6sQR3JyAZYhhlYt+ngj9/C3mejnhO73bdCUOgv3M1mzVbx++nD
MkyIaBsISpQePa7HhIYqcw1oKPc5PiM7z3ecbiPY8o8TUO3ZbgZP39jQNg7rtOMSN6EutzwyGO/U
Y3vwZEP0KE78CLhnQYUIdxsSiIeB02uoYn+bNvTdRcZTawLtsokvau0q4W+mFR8YTXj2kE5heKiR
ot4CLkSvWTovP4vEiuRG2/ZCroq8p4FUOL1ytPukGnzYaJXDzAvdynbSlkmuaUGtaIUg1Nc4Zvhq
FzG2pmUntlLI5YOWkF81ioDkWI2QLsIIKurG8jOYULbuWMCYKGbeBtJJfjEVOe1bGU0L6FWht2Na
ie99u8z72iAeh6OCK/FYW7k+NH3oDds2cNcbkjbzOkZEe246WssbSzfReVZM/PqwGnDi4pEHufK/
hqBpT/M4L5dKqbCEOKsgFgvjz3t7xhwRSL2JYW7KGGvPoiVBaXK97KOXlf0bAQ5oIaQPdcEzjNHJ
ST27cSQuTYfn1kaqqn7G5d7B0KGZGDwuZZv8DFiKnnE3/lFnE7vukFEE564avC1XPgk2ihHCxzmD
zrRxoVh9k7aOdh4KCSp2TQ6OnHJkA4MuuysUwvJM+OhwsGSOe24JgW/f90Q4WeiYMc9Wuj3wzjnY
BbZRLrjMyjzydlZg1Ec2t/qM/7x3Z5ZJn6TVt/PG5p4BDhub6ikpsvIWlbF4rsO5vPMJGdoMyIk4
+/E14rJc0kKWh96bJ2efwj5RNECSQkHaZfG9UvB8hgoM59sMEfdLVVs1F3aOvjJVhM0VoIgvoJWe
4W+IYA93vHA2qizFzF6cjY9aplENpBHV09kMTvC0RCOKks7VzUc9cNG3LevYDXkBTGHXUFiaQIqp
KxxZuzoslU7sHXHU5dHtwdVxAC7FY+HSExFG74afKycjV4iZDZNjd+lgxW3mQlenyC0Xh4hXFX0d
u3jsb8pgXCKAgmXy8FnOmy9VM/dfbKteXiYb7stmai3wdj1Sl3L2IK7cjn4zZ9uhLGv/WpbzeKiL
GMVU2FH8sIdipE1UYfmT4gwXpzbKXcbLwhK3rlot+GAJyPvJq503plOoZnUwZtdIeOnHvo6e2b9t
dg6oLt9HaHD5toNSHHBnzepLCex4GfOGdjz9Nd/6i0tQ213zjX1hyM+jZUWPsUfo/I7VUr6Q/cPM
3cVCYOW9++1pyftFbrXohosVL+QjOfb4LLQV7UUdQIAkHiL/aLq4uhSVQ24I0rjsCyApg4XAgnDa
btLBYtaAm6JXnY0XNx+H0K2DQ744TNcsKGQkZsz5lO2B+pXGk9wD2plEzNeeRZ0xRQ63YKtrR3ye
/GqFgE3LJCIHM2T/r3OXZHYZON0lVQlCsBaroW/8NkV/MFBqOKBYbzq30mujOuJIiYosyRWjd+NF
uoAtCo1yTxZQ1UUYjKWzqva+qv2X2MFmkZ2JH+OZ9Lh5E/i+m8yri3rdsfh+8WvuFKyzE1fU3hl3
40uWoSbcJEXoVmeBULCuNuUo2a03YQqFpSM7DZemU6XciYx2RoNde19nBSfDJW8A0iu5p1BCgYLH
yN1088jYyYs6azlEdVtam3aCyPEQLvCot7+oQM0veUDnJbzEGKd8JcsYkyhm1nb74hG26sa0v171
Ip2ZW0HqLtYnnRt2IauoZg5wGnuvvFVB4vZfMVRnBFOnTFj/NcphfsVJcnXBKAjljahusOsQwa7p
o7Tdw0wei5M9WjYUucAU0+OE5P7NCjxewA0KTtNfsx34iRyVRaS4OozK5hqgFeHDhd7EzyTt2Jd7
FWTkrUJBgAoO9TDhRJlS8pE07H6+cp2YvHZd095bDurKDYM2p772sq/VWxU5fCfDO7h9sUEPp0eW
y6w4Kjg25a3lS27KnHa9vK3niXTt7RwXprxzWHpW2lppPlL4K/1KNlUqXxyELt1hbCNMFu0hS/XR
2H4EGRBWP6+gFg5Ujm0ADv/ro0IhMeGZMaDVb5taz1u2dNXcFVKxogwcw3SNUfQlzLU8xnZgoKm/
Ha0O/3URtnzECSK3u3Fds1qn4eNyFIZYMKn8+gZeqd5gO++/glWuppRxcaoDjCeQLNXPfjqM4eb/
2C4azIkhP4BYGmDRb88pxAimmd29PzZOe4bLFLz9DVj5b2hSKyj4N8ACf3r4PSjgedDxQAAe/x23
LcimTmzhcde6Xn/fTJ4gNLAewmmDj5UUBw9lov4DdPqOdwAWz+8mLk5fDoUgyPw7uIJiujWa4mkT
Rlb3xvRusLcpd8MPSXuHh/wSXPxZIY2IB2yF6HsayzrMjFqANsv+sRrrAkHBAIOtcBuzaSa7Psxe
H3zuRyRFaPdHWuN+6djsZ00OPI0LCh4/tIYn6A75IXF656Jby5G7JITg/Aekfz38384pT2YMrBgD
CuMN/f6cLpbbOWwf84YeWHBvt/Kc5WW/U15AGN/oY2kfjc22aLM/OY39l6uJiAaWC3kKDLlWKOr3
q9nzqA2imfG/L1wKy7KCamJl+Q/IAzQQCQhU8Ydr+Svt7fcPS9EaJxGGgqEHreIdeUk2QpmhZowk
6yq9W/zVyzywkstULEG36dMkvqnLPrq3gqG7NLFMYEFOKtvaJlbWwdLt6Gzy3IME8c839u+UpfUe
g5cT838AQQC392h400u37NnQN/idTQ9xXU8PxS86hbQLaoN/frP/Qu3gzXxYhmQ/A77xPP1+3pM5
RWOtELkO5FmgFa9QymyTKfPP//w+7z+U40bgbBgQrHcWvurAmH+nkMwD8mOeKQLobcW03WZWVO2R
Uq7yOCIg5R8+1vsbmbfDxQ0uAQgpOMB7B+VmdkTDerRar6wbj8AWCBHSzBDoGKerzrRS8zqEYmNg
srxQY+3++fM67yLKwWu5pwB1yVMDUg3/+ve/kWbE6MIcBBfaUN/35mMO2wrXPN9HaYEgN7un5vAh
oamsAy3IVfmWLlWLaiXrEWyYiIjynbEzJiYaUPFOZWgSN2kTxXAwcCxATREXotim2vNbHFNTFHGl
Zv1AUz9CCdaLu5wmZC8RDXE+twyAG3gAs41m/dRlnZXvIE6w9v8FywSDZqMFSFhrUIL2Wvx86gby
J9UtjqrYmXyOs9kX14ZC1r0DiQi7nYVVFoT8Stv6oRqxMoYRPTntC70FGyrIDehgX0xsunpYacAQ
kznzyqRNfZhssW69Y8rXdrAQFpcI1a995EWPWTLz3R66IZqM0Yvwf2XFc46jHaw7cZFTDbhDzcG3
UosjZphcSta17EvWTV16EFgJXwhpZhDs68jcFHGZ/LS9nA2ccyyoAVJghouBDJ5+bJKVryrzPH9d
pIbybs2azdT1OYSgSkGlXObv1Y2QHRt6hS1TdaNja1pOObx48yOofKroNsnxe5gKL9XnuR3Y7pUJ
SO7kcSqcXbvEoj60XszrwAYpGgjkBDpt/ISSCrZPTsUJV58TxZxGHK2p4FymoDnLCbKhpc+6ntig
a9gV4Hm/6pGgLxNxmQjFng7C04xSVTNN9kk7o11fp2gkCEWLnvE18smu3w+/XsHgj6MO/4+8M1uO
G8my7RehGvPwGog5OJMiJb3ASJHC7HCM7sDX9wIzu29KZZVl9XitzcpklVVKRjAC7n78nL3XHhnQ
QI7pVYvtPM3z6Mhs7/NDCPilA8bgxEcaDW92ocYvYlXj8brDVyG/9ej5Gd5IndBpVtE+BxL0Yjsd
T01hMueYDayEyTCIepfIMmGqb4SvSamv+0IwW/BFMd9YvssFsuqL2Tj/UaVpVUCdHorJJQcUHbhL
Z/On1ZT2/ZyWlrtJSdYgyadGQ3Xm2iT+3bH3m/YBch5bBSVUxLbrrbm1v25OkV+W0rEEceJ9Tk2f
MlO853dknwrdxDBjq81uinDkK/j7TeL3zddCac0xi+iJSGCigH+rJmzF/TAJFfPuahUipwatZTy3
eF7//nV+P1xXMBvsWv50eElE3b/+foyiMoCTNEKEGxYXx6LMZ/GuU99KdN+mNMfu/fevuG7nfz1b
0TLQQoNrQ5yeZaLx+PUV6eS60wBSYeM6RvCcRVb9UZhO1x6zIvIAjouAqzLcDDO8JIvVfB1Yhj//
/i3804mDUhAlQ2S66GcQCvxGx1KsIg1Ub1lFi9GtnhMlt6l2PgCPsKj//rX+6QHitTw+Y+AHCDQQ
A/7662bYCd3ODRbINU35hgAYhagLcHHZRBNZRUEX6vc/FA//+esSw4hSHAV2yJHz6+su0WwbAoPG
5lPM1nzKwPImuIdEhNTE8eb3Op15sv7+VVmQv329gLaAswZe6DpUxO7vMQGcRcInsEfRXxmqW9Ps
+/Psml2DaZek6Z3tNv57HpT6J4Zt690zhglRZRH2r7B38oFssLl9B6HS2TskJN6lZLA3bwE3VPdB
PTlfJLK2K3TPqzcSBcQzBu7itc5tc8CFHobcfmm6cQJOM/3FPJdqa6fTRKJwuCpp8kifPRYDDg0V
za9ol/s2NgqjLa7YNJn8tH7zpobEaA+LZesTkgkR3mkr4BSZQSXmX5sIg9IQZy5QGAJZjKB2DsHn
tXfkvDZiyXwLjM5UBwlgi4ZTIMLYa2/6JFzkWTWLGzDlEpNxRAfDZpq5BcCcbjTyhgnyen2POsn/
Lj57PoZDuX9dcwUP79xp5ieklczJHsAH81CCSGK6uqjBrM+jnxThrg8HiahnxA52a9h9zc8UWWNz
nkXLXdo7C2qPVdDIJZJXqhj7XbdTV4f7fHHZX4SCeNkztn8Ea7e+ubRb0B6my3sxiLXxlUfmbe/V
A78I6hlawTNnd1SE+uCVFSR2B7vyoyWwIlZgERCLTCnn8RyafdyvkahXPUSBdOOV7rCVnRzdYyPF
TOPR8JKXHARRsJ/rMTrqJXW+9jJXzx6oHcoD7HzybDSOdxFd6pLWlBVhvhNR2B+6YlU4DojkjkyR
Q9yfDT4mGvnu4BIUrqbuQtYymjEJNuKPrdqjaQfOgclhefVHr6Zwc9F/Q1q/flVRyFEtIaUsxz/+
PgOaMMU27QXhVT50oXsV0En8qr3G2aIb1sSYzWjIwQL2xjeDsckTgVolTR3XTJbvqFXKi7CMpqYx
abQ0s6k+D94ceThe0Xjuq0gnNVrfcUyuC0FfeN/VpBhgqe3q+jpX/TzF+BJda+uhuzFi1IA8zH+o
UpZu5i0LMaTy4NchjeRq5kSjKy0zc9OxRmoGY+uXW2AnXWLpd010aWatD3+/8v953XtUteSFow/E
Ufn7LU0gk4sGXbTg+ml+bOgjlgZhDHIRb58v9H9aOepSVvzXp/T1T2Xqn4rTm9caxelV/vbR5a+/
aEfXf+MP7agR/MPxGbjCqnXZu9h3qRX+BzJnoSvl/sZAkHNuRcn9r3o0/Af+DpLWApMmf8AVj3/r
T/Wo+w/kpKZPvh+4LxSYBJT/z3v7s/mC4PZfJjpzqfrlSEC0ynWVnxdx27F4q79brsK5cqHzE6mE
KRJyhuGTccYQwDfAVucw2QbbBC5kKxAnGyNgBMbVwEbvw5DW46xsB38fOqrDd5Ek9T4ZF/TJg0hJ
aFNL0pvbcpGZ3gZLaV6JNMN36TfB+IAXi0HJDI4t3UeoIIzYcPLuMCX0affsLf6nrJrW1xROnb9J
0tD40EkSAI4Z0/rSZLQ4NiMYrLOpRm0iqAoAf4+VhWUfWSeivto2ootCvvpSOYPxgvQvs44ud4Gn
MKnqD180AYAu9Np4pc1drWTBtavS8w5Kexj7w7AQpiOT4rGj9/2kctnjKrFC9W0oK/s8MYlKyIUe
MUw2STB9T3MX06mr53I8JDnNkl0yi04g5WFeg41/+qIDw/MuTavc/UirZuF+6efrhmj33GMY/LBP
csd+DPpVfJQJjQzUqJ3uYS5N51WQY3Dq6R2ZZ64vzWupbWOJ67Iic0LNkoQl0o9eNMMSgQKtCpsY
fRVYHCdI3WAzFs50SdsOusYw2uO3wk7VpWw74ceGleFCHoj4ItlJVmLT1AuCjgU2BkSEAM2S7K2t
U3jqgRCJ8JIuwfCttRzZxsUUIl/oQ2w6TAuGEF1GvsBwcuiRX3uQVm/aKIcKxm46E8VBnv2t7zBX
3qpiVVyVVvk1wFJRbb1qCJozPl/zcXBrTQjH4NRcpmeJzM4CpEE6qCt7jSC317fIMz3SLBHlffg6
ehUYMMi8LTkFY9TbOJcKUfm3SkYEMSVW1z/pMFreJ3PW98kYuiOifi8iEYELvDzYgA92fohl28HS
b23cOq+cB/JkxIfo5+Y9Iy0+OSFd8g8ymRA8Df5c3GKXS8ddN9sdKb+Fq+1jVVbOMSFvYb2IJf61
s8hRnNAHUSuNVQoWasb88BLl+BI2ocyRrpqAqV7mMLWb2G7JXdnbmZ1+6dE5dvuURskTQpqw2UtP
d5CRtDF/s0gOWmIzLZEdlWYnbxy7YUaHJ43v26Rfe+vVXN82qaC5vfOyJfw+m/SRY57zUu1KbLPT
NcAJBzxjHnT0wssVMTS1YxtuYWhX2T5YlDgLhZRzHxb8YBTV0VJBB0ItjEDagjyU21NG1GaxJETK
jBj68VkRsw1oN0ieNKyZn5ZZ2A4jCAdRIPMo4+swIJmIlW6YHLQ9wiuca57dgJdR0dfGZsoF7VCM
/sa0lMVz2PYPuNas605EwbfEHvB+w9hLCPYsO4PwpETqnx0jmH5bL9UyIAmojbseQeYInpyh3OCm
Xs9cS7SoYY3G8rfDYi1pbA2G8VpkjhuLFiUjP46mHgkXlX8dtvTat0mCXv8oy9IQlDFV4G0wRjPS
UgtQONdvCDpTS/MUzbRCd7Pby/7sdFbx0++75LYI6ZLGdZskkNYiXZkPkZ1mr2Fis/tsvAWrCcZo
k3KHM5qmjpzKvH9gDDuS1gQua7wbMtu9QbTqM2LzyxxoVUdcShywr4S7Ca3EflhcaH9l0LUmohY4
7THCm+5rXacdwhw1s3YaoW5JtTBv8k6gAwgZn4hVa5i/JaMcvk066lmvI18/31qjtqWvPRabr8wf
4USA7E5ptJMPuW2DPigyc3muqsn8WhdrYAWqoKh5bK0SgjALrZTFrVKDM6PlGqp5X6m2Ql9vB/UI
UTKwlj3tM6CMeqii2y4xAmYoTpPKfodEReT3Du0KeotzTx259AFSr4oSd75C5kdYjYb7dS17gfQj
ZZF97xs+q60xFF5zDgxTPss5E22ctp6c9o6xzrdpYYUIPJwJIcJmBkxVM1GCKrOt+yABqtDrwDwF
SNbcfdNVSDcgvpUnGQH+6aLMvE8AApoXkWthbTOUQSzWJLSf5mLy62PBvnU9A5JY7mDUqO4AI6A8
pDoV4Qb3AWeeiS2CbOqm1A++1rpnpDLZZGJlQiXhxcJFpW+DYUjMkxloYFPx2At56y1Lp/ZZJVwG
zmHZ3xl8kajeJra0WRZFssW/N44HQvum439esP1LH88v3p9b+SEeh+7jY7h+lf8fOH7Wlvi/Ltv2
3av48fHXqm39+38UbdFn9bUSy3Et+r+Agb1/0OzG9AaNl/uEz+zjf2s2z/oH3nuiak3PYsxEB/n/
1WwWRRuJLFjaHWv1EP1HYOBfu0JrIDr+/rVJThXBP/0edla2XoINn1g1P0O9fNRcQJ/d0ovOoqv7
qxKJnvlvJhv/9IqeCyoZGysdC9oyv3flzdqQA1jOaUPbCctF5jEPWJTCid/orkNjCQDp/i/fxp+F
6l9hCr9b1LHQUzDT6qcQXv/ze2umwaTRIKEChsdsG3f8tPZDAKgVzoYWeRDrVAY7mAgJ6rO8Sr+O
9Jpd1JzuT+10FcoLm9YkQ3j9gj5Ahfu/f3u/Vc28O/SVkWnalM2cY783qZyGK/2QOhAem3nhBBW9
P2+TpfdvPavhxrtUKtziZZ7H7d+/8G/TL75v36ZQX1n6PGkra+DX1lE++gFTJaCRcEERmTdm6BzS
ylm6zRpYbJ7yBvnRJvft7nZMZWdd2nyEFlq5RH7GnJlr2d2OefXgWSB7Nv/m3f3avPt8d/jZLMa6
LBJWB2vgr+MiV7tNrVb6r8TraG8M+pp3nQvxsIHynkOYrvPgaHSQT7aejy/9YAdZ87MJV6pDWRv9
d1Rl+X09itK4ZvtNje3sG/R+/t3b5Jb0a6OT0SHNMDPwA7S96Nl+4wvgtfAj7fFhEJjlnfIVP8tv
UyC2AUkLk/4dzwlUbTfqnjPUu2+tKFK6oivKtgtFdTUXqffNHzIXQJyYenSOFLrFDHGWUXtHjFq7
AnKdT1Yu7RxS6frJs15HBPvAdBV9taicy+zQphHXf9IKh+WOhgMKBDfKrbclaUDm0a+CyrGRIwra
u4XJM+neUeM490VUL/bO6QYH3AfVH/xdO0cpgAcj7TTCFMtairvMV2DNUrwVBTeo0u23yFzD1NtM
gx8Mj0HnkdUnEx2+BcaKmOny1uhPY2UMcLvQKh4GgpQI2Ea7wyjXCqSKPXClMZpdBszdKHv7dp5E
Mp8W7sDJxmwGoych0ENc5kMYISpwUPo1DTKyNxYRsRj8zHLzqxlOudo4S1nu2HD4iYuER4rDYVrl
NLK277t+TrfVgJ8pLhhsXLtL4HbXTH4bEwWR5k9DVzYiNSZqKobWXXL2dmsnZWiWBCwcYEvA0YvN
NbEmkUMf5pUWkvq0eDeRvfAXU68eYwgRHaBglbZnmWCPp74SWfU09UN/AX3kgPAqs2K+HYlrwabc
tNWzFbh9uI3SKHyvZhRl0CScLMarpzUstCV4M2dUe5tAFkR4pG6l73x3YJ/+7Jga06CRpBEy5G3M
cNUSShhBP8IuIxIXExPE1BSIgT9L+qR1OjnuDphQuOUWucSY4oZpp2cMWu5ipDyD9mjCrtC40pJi
zO4XqCrveaMUtmD8Jd1C6bTpa8u6R6czdIjtSnqSVuFF+ml0p4Z8X4jSEY4GML0Ysdo7L9VMD6mN
xQvQSfB4iZP5j8hdGn3yjAnGbLEq68LSRWQ3aaY8mC0ixHeim5oTdZg8GGhAz04Vvtafcj2fGeHr
MriG/UP6SbfvV2XfXHh4RYxPwR+8ecR/3ihaBGJivMyLf1GrRpBCHvzoOPQHhyvHD6+xi2uzK8yn
gJ4qOqvIZhQ3rbpDpA/ODQqW+pT6qBK9VZ/orErFatUsQtQlqHHVMXrDxO8/a3vmi0fnmPafkkej
mVZddF1shOfy7LpysPa6HhKGnmHBPo7+8sfyKaccVmWlJbLEQyUmlBM3YH6PneeN3Dw4J/ZAKT78
VZ5pFG70E4CIB+DhU7/Zr1LO5lPVyTgrP1udNuK5DNeoPkfuvKWXj4ULr4bbryheylUnCtkWyahq
7YBt5lNKKucyNXdmisqz/hSbLqvudOV/PbpL4b3leha3nWYa5rctoylo7ydK9eaqaRD5buSqaeV6
vspb20+p68DFee8XJHzsq081LGS+jyaMuut2FcyOFmLaWEB2OuN7z6BpoJn8Cdowj5fEQW07ZwbK
23IV4SKvJjtIB7j7qJyXB3OV61qrcLdMQc5pfCDZNUBA5L3VqvRFg4/odxxA4fa2ieP3UxQsTE6u
VSdcfkqGJer+r5LeVLrBHuqgcMyCfT+26R22nPxQlKjJNwYm5N20CpKBcJGC2PfOMVjlyngHvef2
U8Ocf+qZswZZXNTZEyMKmxvo2BbhscjSoIxHXMBnLk7zwWwrb7hikOqeHDRRh4I2PdhMYxXqV2J8
5OSv3kLwKteFBRYLpUeS3JP5jDXOiULiDMiibR9q04m6Ix6D8Z4bXWbGZp74F2+KwvJCZZ/tplkv
d4bAKuKZCvFpaFbsZRlTD55iWtNpDwtYNK6/XzDEcPqkjRvel2NTG/c1T7o85SpaoiMHMrk6E0uh
Boyms33LE8vaLt2bHjEqyCdf7SbbVAjJAI7axPABC/b6s668uylUJ7qWTwxo7Ktymue9MoYD1pND
G1g/6mp5AGz80VvywWqinV/abzhmbrtF7d0lv8uNwT15HQRHl3vwKs/AeOCMKXtqZj1W0r8eLDPf
98SAe5oYPl23/LfSgRgZ4ALC6G3tLFbzl0RFgJVtz9/DLC6O00zTicmZc+KkC5Bb5sVHIq1s56K8
PPAMBrvSV8MbHlt9mXiJgNOn8XddyOeItqR9ZkqVmNvBJKcc4S0T+i70q43nDCI/020b57irInkZ
IZKXjMMqGXcNCsCNW46vBaBWS6N6uIYQg+HWMoAnB7niwrjhA03SV8PT44iXKDQeZZ6me/bnLD3l
CPUotZy68o5JkprhtQpLTJMROpGnxmRTRY5t8QmXYDaXdkweROssWzd1IFryEMoYcWySnmsEmNS6
g3c1tQkqTuik/YFSQ9EP4K6O9VbpGxzl4OSQEKruypmlBrnO5Cj2HUjYK/2cWQad5+lIF9C7af2W
8n12AOjETVP7WTxrfPQbE4PdQ4GpiCWM/hJ3SlZ731rgmtHOJi0VrxGYk02BBRNgIXUUzlyrvcIj
j3JBGGGgN90k/G0x1/QP2YD2hWPMYkegTvUekne6fkbBbu4QGG0dkgNd+hN58RRQ26OQUZjV49mp
fZvYEsNFxAHLvCqi8qe0UuNLO8p83JVVLqDOpmm6Ay3fxWUQ9KCTS/uL9p3wKy2Tejy3TYRzuhhy
tzkNKJ05OaaZnA6zaY8uLL6tntIIZmyL9wCgU3bkNKluQyPS30a7lg+IO/EP1WZ4P/F/X+Pbf5nA
o5/BTNrXgNvSZ3tW9WbMGBh+R5nmXSJ8Rsc0qayfBa3zL+nYYUlmuvWDT9b7NliJeeGL44nh10u6
bd3ZxhDnlde9+G2DX4KMBgfsz1htaRS/aRs2yMJdLi6dUR57ei/zppS1JsYhoArASuSo4wgq7Ltk
7LoJYUWerbYJaFBMvM9SoTrcl0zvWfeNIFIo03zfWp/9usdx25IzomQz7Rin5y9FQOW3YKk5m3Xa
WnEgNd/kGDnz3kXYT3GFW/Vq8h26pMV0rpO1B7/4/GFi1sP7TuiAZLlBqj4lTpEeXNJlCD3OenXT
WM5FzVXzMFbo3tEpOdNJadTarSEhEHuD9VTSkbrU2IVu5kDOd7OsV/J0JaJ9qRqx+xSBL2CQjXkq
v3M1pckaKX0fcWocyL+FUxDU7nKbOWJAL18oNEc0kjjRvPZd2G5yVVuTdekw4H1xuKsfCUFtz3U0
ZNc27MI7CAQXTIm3wZKIKzmPpr3lAgDs0jgJ7Ahf/aRRr4Bbmi8jxc4B2Mq9WaJXgt9A5nPTH1wD
m2oYTNVVN659RhN0U0ZvZ4/Kc7xeDNLzPJSPHGiV2jcV2vWqi0DbmMYaCVDLJwdDb9yETnWYxSxj
O2SEneclUinspwEomF2UDuNNBLE4Vn6dXcBKoqlvcTJbju5vHQgXJ+UjOHNGNV/mXpLSMinjiZLL
2nbEOFwmBbNxAypX8r2vBvU2y4It4S3285y21SF05HJRgjBfMXpvoJyR7+A92qmonnYECsPATpwP
rGUNPr5yqXd54iaXFh4t4ske03k227fQdpsnK4N3iCEaBa+b5sFOg8s8S/L3gIuXah8G2XCZ4QfE
tLDnY8kYZCuNcb7UrugBS5Y/I4hN77WCW0+sTESP1CY6O8hthXFJJQdmNtWhMgeDch/6+ZbRzRXs
yPc5aZI9tbe4uD7g/sBmAjQ4rfO9dGjAQiBI2Xf6/ibQHhr4qlnzQfw8xqnQIWii8kgWbupMHfiK
MXn0bokfMhxswBEZwyCgP2s7M+NiLdroeiz6ZbOGsNPwb3kOIGvuTfbdHxGV4UfQkfWKx4RzJkns
Uw1m6JqQ0RLqrBt+idyEu9OAxfxiVHLcZVP1HC4pey6WMIxTAt9eZHcvVjPQ3UwKlMJRCCsdwM8J
pyJHf9WaNRcXlV4Z3URTehzMXd5q3OawgfZqSB/5TgCkOrmzTbAp78dIPYdgq2JSzSpQ0+Zd71rL
zmHcwzVG0KmtgwMWL7FD2EFcZwsIcDv5DdAFG09+WM/TXhB3gNGeawwECfMpz0EeG9jBTiH1BRc6
4fyofITQ9ageEEx6M2dBlL2YuXFXpflClnz44ZuefebbtpBkZfUJSsMhkuO869rhZq40U6jM4+qm
jPqRem05Ij5g2mDbnKUkA9gjw66NqAEXx0kUjLsIDCu+zQbXbMTxnrK8j7S+kj3F8bc6UNkhgrnz
UmMUhNMwUVk1mb+B2DzuA0VfuC+jNyQEj/YkrZjpXhdLaY0xREbwaPZ8pFMMKl+5zpUuw+JdAOx9
UXXIR6BTrU/0fDfOvIi7qqjqOlZBGTyuhJv9NNDx3uDRpKjxsuRIR/crzEza364zchnz1vCGNK13
7SSxsSKnHk+h9jUm1XEc0N8ME18hrkJEIdiVNihYKPnDlOLDrMRbMjQvFQD3d8h9BaYAv0aGOmb+
KWlHD2c/YHvsZZ37NR0b9+xPzXRjVN78Cnylu1OWpBGdqLk9MlJ+daXpD7Ef0lqfcO6/ooOUd4ze
inML8vu6s4Vzt7pZYuB0DHGt3LznQumdEwKjcZaO8uxYQDhQvWXWiendeDaAxFwPeafvm6zqbto8
4h9xE5K/ZTiPaCANWhuu+t65k/UGc4CkYmMYO4yLChQMs6P5GJWixBROx+uENrfnD+yBvUNWTEtZ
90UGi/meGO6yi8Zwfnd4wg+KnELAn6uauydW5VInAh6yMcqDZowrdlFStuwKjL2HrYnqLeNUg/2C
PaJ2vgQQVMZd0ngUneCTXpplNc9iLPY+JqMfgUknbXvfS8AjzsIrbQs5jfcJItOz7gIaoWXZ/QCX
GB1LfNhfG5i451R476ijBU4CZujkAwRPlO2P1eTlV23BjXbD9PNe4a7EyEUpm0k9Hk18wG+lG5Yf
EmAcfQGfMqsbDg2WhfNUL9HV0AlqJLx6T6uH+B6PhNgVPDTHqDBNRqlM3rQspliMg31o5tR4YFh/
rwkB2rreeD82tvUDmHAaO3WDn3RS38jCqxwOLBN8E2wg+YZUbDIP7Eg44kpAuVtuSYyEcMknx3o0
5Ffdee2WFCHjgmu7HNYPXG5QOaN+QoHtVwYS/Lwo/LMjtHI2uq5p5FDFuntyTHneB81wPEL0jRan
m5MHWZGLcJycaDD2C2lYB2nP/keg/GXXWqq4hkv+WDuJbn5kg3YnOGi2JyzQAsE009Xpxe1UVl6y
U14L60p3pnW2xo5hXzAudrjr2FjcXWqVOntu6T6pjeVL882KJBnBSQW/MKLwKvdT1xIeN4zkHZTB
Yl8Ab7r3U9nRXgrnmt7Z7LpGtBqEkNWlm2AuyvzodEGa7engUR3XMzSQi0fUkMJRVs7hMRJJNJzE
QsPlStpogPeNkUz2xmo9u9h2lmVsUeJyywIQnx44+WYYASoa79hORfnaDgpdQV/65BitD633VWVc
hW6ycqr8n3TgSgm8d54GosnyYmDzJAnFHZO9U1Nyb0q/k9at64OqYmOBwLUvqFrep9W8bXMhQLUB
gjjiqE4ugauq56HuCLrKAzzHiVm7UL5LfzzkIvSWG3Nq7PyQY+TYeZ5yb0ZWWQTdyvbw2emMuBoy
IpbrFL1Sf6rpJa5z+6S/62zwRufAHhl6NsLOt3ic6ytRSQOTW5it5WZTaXEQYca81pjSe0D7jEPZ
Eso1MjrXMhZCVj+jkZ7rdpUzeV+sKBiqQ5N37OmZZVfVLrUlnUMQnEMLV0MpsNJQMZoby9QCA13Q
+bThaUyWR6f1mSB0ts3fFwT96ENfR8xPlhUFPC0Ty9tPfXd6yHJ7sG913/PXA8pOEZe08p4SyeO5
t1AQYI5S2F13JTb3IV7SzJ3iIFmRmdnUUUyImZSGybB8c98ggSHvyjb0NRiGYIlTKxhfGHio40T8
lffgY/rEKuJh/nI+ybNcErkzEz8QXlOVZ9dpygAC67VGxtfkjJ5Wmd4aNkP1GcQ4awngCka3gN0U
lujJKlXQRf/DD7JYJRznSmPDJBAvQAeIUCC4h2noBoKRZu6fnCl3aGpIUFKphzhSLKIdNohSSxH7
BVIUthWGERvOFv1EbhtOe9QdbrrxkW8O8eTm2j8tzDVJmGHAvc10I98zd524Ygbuv+Fmze7Ajol3
IGfjs4+okx647G/d3iQuyAZmCe18IRKHvD+AFuMn1RLYo9Wfsgp4wanpOvq0Wec2hAICYbrqYf4y
QffLOwhYsxdDEqmeHer3l9nWy03UBIBqJFo3hwO18b545kwSZRdpVD4Uy8Hr0qJ9N+iUc0prAQIa
ifVUvwAlSCjoGRHnP7FsEm9nZcFYHnvlUvLTf8b4QBumj64weXiHCH4wpvowmfWed+68TlPkDRvH
SJDANJCnCcUkX2PjlLY6d3rJv9pL0z2FqTPcWB20ffoMPDImkPJwi/gzTY/DAD3/QkKnqeIGdWO4
bUC0k3/g1izlYqkd+1BDaLurDMOy77wWaesFzS7q/8H38I0aNrkasTG1YLrNJNUJ3N/BmOPMqqOL
Fj2t+nA22NiGsmfITmTSecwHpz6bPlUiEhWPh1sV1PtbLJnm99xby86c8ORHd8iI5soajJwbk4s7
a24kR2LuJ7Z6hUbilWwxPkqkWxFPy5D7uz7zYZ9Eie7q49KR2If2NbIhSGEtoSFhUVrJ2QfoYQTu
amBgVU6xL42VlfT5vJshHjJC6EBNu1zzbnD2kQ8jieo5h71FFKKGTPK99xSpf63yAUcQ/lg90s8N
X8Exl99nPNtrpItTPQOEYRUsaek8Lya9ABIwUYzVaVATOjXo6TZk+eG1xQr5QiRAr7Z9RHPlZOZK
cLHuDd5hUOPd2WVNNXh4xFcVMQ5+88bthPeWTDSeUXiwQMd04KvLLG1mEEk8xGH5RNnNK6J/2Tpu
Iuh0z47cl2FD9Vq0Rn3FDBPuQ+S67o0btfxqY2WaBzV0KDH8xPB3JixrB8g03h+eeAv5q2nbvTqg
93H0wQSUzYkBiBvmIiC1CjhfRTJEPUnVkFvK1rhh46qC3Vjb+C0RptxNHMLjyrXWyZ4LTi2uxkKp
K9DYIffEYAiWr75bNz9mlI39lmMcfjJyq1Lf415PKU9rZbfx3C8zqKywab+oIZBN3EJLLY+zUYTT
w+cUa66tGhrOkkMrAgVnveFdiW4msiDmfa/tUHB7t1OmtpFMH0ugaSTEsHnufBYbasNsjJ5Ldw5y
7qPh8BDl9E1OYadEsyOH5qOPbMgUTUpNR+pYdMKTJtnyh3B4Rsm/6G03dg4yu5I8HcI8OOo2onXV
VdLakdwjK4kwnIc0+Qe6/OJI+iQnQ+ZXCFJS0i8TyxbJpQyj2n8fgz6b74oIbOxN5w8sXq/WC35H
PbWsQBolNjrmoMBQNA2MErk/4133oiFZtqD7JHlY6Ml/do1BCoGxGOWzdFpzvigNcumbja+jjTa2
TqqT01vd8EoIVLk828laHYSWCsKdVxK1BvgpMNpHAstm3OwWXi2LHKjYb0IwbnSA8i3yfvo+U9Jy
ZjBEybNTxKe0YmHkSIpnHXBSvLk4K8BqaUWm6R1d+aK/h2Rkf1nGpQl2fRs5eg/VMfXisPVG75Y4
K5AkIiXWfjIvEFPsB4wT5R6rm/USrAl/aW4m197SWFx/ETkCk11e0FHnVNh9/xCkS3OUc+htvNRn
mgNX/FhSLt2CL+i2WFdNuRVryiDFHK9kS3PcMpUNHt01j7CsgUEh/8qDg5ll7R1z7OqDxInpZw9O
PGdVkWy4rBmH+WfcoQKkd/FlCweOaAyVx4YdRbGCQvISmDo/9sXqxIsG8uyyJQAQQLBij0j2i0Hp
uyUcE/Mu5JptYaRk9uV1SGaUE9jX8KGHUzAJ8zZD4x0cM7QLsBISIl03VUO6Y77mPLIZeEeuVQiH
aJU0byuOnQ18xNayn00H2f3YZq/O4hZHo9J0AEIVXSCxYH1AvRH7FkbWOUMml+oyuMkgaexwcpNJ
CYI/Kbeu9lyDQUhiHeoqWx6hHZBlmfbCxG0FL+46XFyNGHHIX+2hz0B0RuUtK4hAzOAzHDNYczKV
E1X0DdEeM/SeiityDn07LmmjtIylc5CCKTdd6AVr9mazxnAun4mciGAZrXrpLDauJSdiGNukfkQ+
l/1kls1mZ03c2LLahDpNS5nUT/KR4SN+ZoHCQnd31LXirAZJVij8esyCa4CoyaOMmJRQURT30N3C
cPzm42zbji3hozbhwyerqRiOWcmL95lROn/mlQZ/ZJeuMaazsn6GuVvcyHH6EnhEnRoT3kQ0he0V
89P5Vn9mouLozx+aNSgVaw+yZrqeBQAKglRxyTF2WcNVya0NX2fYJP/N3pnsRm6t2fpdzrhosNts
BjUJMnop1KeUmhCSMpN9s9lu8unrY9qF69RB2fDkAveiJsbBSTtDimDsZv1rfYviklHcIqby4GNJ
rHa6gNmlBP2s2c+q1jZaa1v50ahw9WszOgKRt60AfMW0c53GqSnJ0GXyXlqddmLwFuBlxpmsZTid
k2UCXaHxgqTmKFfaTNyOg1yJB1155RVOEogexKzcDeupfTB5z5hWc9G/tYe1jLZZe2mXqPGPXJCL
L0wcsKbm9Neqn1W2IvKotbUn3we1O9SvKh3ZxaY5qZ9gkriXdG3F9RtpbvGsD3SItsYzKYgJRRdM
DDChFsHC+lmwO0wIWWvW+oyPLr/MQHfiXaybbQiK4IfmQlQRP+t6V4tQ8B//B3u//ETaDyvdnred
3luxMu+HOKpBtSJKdcTrg2Jl4/+1u+NXb45rMpc2He4DOBJMGkut1c30pwBvy3qpV03CmptJVmrP
IpiyRMP4gRuceRs21ZtsWhN7f/2yv5qkfr6swE+C9YughUMe8deXhTKmxDL3xNIrzfU2ZTHbUYhl
kvEH6FouB241en/zmsbPEoE/B/bwp0IzMF2XuQ7pDv+T4abtHL8vC6bP/Ugf5WYEL8QcSmfx2uAg
6ttdAp/4UUU9Q1yDMzVmCEgQDP258Y051DI4UY6+0tdo/Oy1VOfy6nYKkpXZC+3oaCjmeLz9rBbv
sI04QzfCzn5gPIfMSo0PLpXfqxnmzOg/XL9mBDTQRWCwM/tVeRBFXcEwNskTyGKxLqPRDE8gE5hl
lT3H2ru6dcBiEDJo+kMyULu6hRoyz1tKyF0ZGr1gPJdxMZLv/myvDhKtyVlF+dIhlfm68einAxNU
uE7aUcc0qjFVmmSDFXxcjsKqnHvS1OCacu4K7xNQ07syUR4aLEcrPKMcLkle25YdZrG2cCwED9+h
wWH4DttEN8QRKusIGr6r5qNT6NzZlBCoH5h8mpORO5K5CffrZyDlsgobUWvfS2hPa0hMue6eiVX6
1SkqU+xT/PI9LEVj/ig8leqB1qqBntGRzqxtNipwTxKSS9g3KNFcNGu1MuO7XAN+ZQ3Uqpd9A8oG
LKe/8d22PftLvvpTlykrcBC1GF5it54pI4CLzX1MIwoQl7DJNrVjWbD5nH5Y25twDe8yI/dZvrHN
wJuD8neyjUL3d1LNC2bYWf8jgPR/LRf0ixN1/71eszfd/wMm1J8RzP/ZhXpTvv1KqV/tfL+bUIX/
G0QPHJcktjij0XTx38EhwXf8D8q86fyGVMz5Bavd+v1ffYgdJJPkP/9lAKcXOggDE7UByoqw/klO
6HPVA9QUemY8vk9rKGlF2v+6uqVQlzIYVIJZOIH9DX0jFr2enPvoklSzcTumC3n3kbiOvMbS4EP5
G/iabea6xuunNS1ag6as5kejRROCv9ZEl8ysR2Bq5YB3TCZdmyEBGT5p5yYSH17XT2xB8djoIUgP
UGUiB+uxscguP2jVOH7RZ0l1T9rUGXd0ZGs7tIkRctPXpX7X91rywrWSYaZHGRm6EndPTsb0QJLf
rxszPxhGK4pzxqTUXJ3mCrS6D5/FJG5hb6jPZsqTSgnwVQgqmLZ9b9TDjvSrOAmaKqJ9KYVtBtPQ
LMupxf1gBiBkOJT7zUKegVNRmu+6nKHJo1/n45l678RlQmZl/G+VUSCSxgRjcOxJAcQSqCZdorRb
Y4qYpXbiom3mHOoT62E0+CUDvtlLtDHc9vTX+9bPlPyfthCLPQt2ic1chOWMpBoP2p/3y4LEBANd
xw7BKzTcg2BQQmqdynI6OBGzz6wgh4VOxQHDTNwLgRJQGE6RMg5eryYH/uLqnwXf8dNSpeaRboNk
aQtX//S0GTDJy2QCj1wCaLsYmqNCglOrUUf1Jw6df2fn/bR3r69HEty1eVFAy+bnXPQUwR8E7cDr
UZO0G/o2/Rp5DOPKvu4+DDNr/yaP+atNdvUL8yUi2I+LnO82xtJf33Kckzn+WdsDb8uvlmvxdELk
AnORki/964939QP/+dP9+VIsI6YNnJM381OcHmNK56zFMqE2k0GuNDT1lFoD+28stf/2Miw/GLX5
p0mFGwryr79ROvV1tjD9pWYFAT5OFrlLiIr9zasg4/3663BmMTHe+8wKaJ7h9/n06+STshGdJ+hu
UdSNGJIY7qrQiCdrPoG2TOXTYFKI/RW/hKHtK9dMf8RI1iD7MpiDUVAlLR4/yKzruUJPcqVu1FQk
jDz7yY6+Zkywmw2RrFxVm8zBgLuZzRJtOYOjVzFqZHsH1EYZDXRJbSTUvDjPNo6pebv0a4oqZ5Fs
Y4ANwiT8wazJYPohBgvOGhmir9hfpQbQ01/mcuflKma5g1PCLJn4SvGA4ZQ1oh/bvAqzwiQunnZd
ZN9V4DWYNkwcSxhb0wNdhsD44vbsRIM1RevYC67cphtZgEUQlYKrUQC6RcynPNIUTVO54xYHrSJm
uKuMsq4DKh/G8mIs9LuSaRvQYDcDEkZEW54qeRLLMudiqRt9thu5PxIMdMZpxloxMkTfMvJYiks0
6Y3z5JTROAZ0WWI/bPOuKrbS7BqqJr2uq856XUUvpYkXI/SXOh1eFMVmH0umF3cCVKNaNrQmpj3z
j1zLvpR+krV35MaG8RH3O6FML83r9BpRuhk3XQFydggYpjsplzAkQWNHKGoeDv3SjPJqoYY9/xJT
GZ/d42GlFTgAcZJeFnBe5nnJ1DC/w4ap+FFIK/o3Iy7+OZQl9tsdrwg5PFcNAh6ClXif8wJuLA0I
E+J+IyjL0rKu+RbFBUrVJutjbzgIDf7uZnGMzhHox9SNPmHo8d0nIptE8tJ08IpdnVIawhXIKvun
LmFA+zAuRqK+FBndqdsu9ph/TWUxcpX0cLzcFHKhu3EVcYroxR5diwoS1257gAaxUb3yWSQxDQT9
5Boxap0YzTczHlxce42Bv+4j9gp3wkgYE20PqrW4GPXDGpENQK2ZoYtY/QBlWiPPqk2QvnNy6NW5
sFb12m+H7qdHwy9OrS/dfZdMFtFHm+KJDfPK1WDNh+vtu3HwEJM1zXK3PT831+hqSaqdbJfBpJiF
PNVs8kyGqwckxuRJ73qoT3WPWNLFUbRN84FYGkf9pg9cZgX9yettzK4Uji3+1gbJOYE/9OYnj3pw
muHtwtvSqIe9r+BXpVQZHZjJ/mS3xwU7k82cQHV+qEUQPYIBkTwJS9NS+V4xlKFt1m9mQoRJgp/A
aSw9vrJsqeKd7hnjfEjMBvxAn5pMpXLpv8LiiBtqVRj1hZqJaW8nqX9wjpSPJP3GXQZHP5kGl89N
72oahGYY8dcmEl18MzLGEo9JQj6Xws9BHwMj16sL7n+3YT1qaoo3yih+tLkM2ETXNDYXqBU1mGaD
mG65XM+IR4UWdotvIbVWi8OHy08OwmiD8C4p+imX6qK0DP5/qdrU9A+KfYMVyGaCa+/jYXTMWJ6k
ZUqTHN6AiyHeFV4q6YxxF8xWe5TtyIj/JiX0KbLj2sz9XZd0uvDYahycrr/uASwhdFvk0cQoKBs4
ATKoiexL21pQpYbG9ZsvqiQ+eTSdqkn3uhabrz1fE/+qomq5B/IhdGMvEec9gprO7F+STPrj01/v
h5+2XpQsm0MsOzDViSDr3E/Bj6qK4iRtM+ZKU2Xf+ID8QmfAfmkthvY3W6+xbkZ/2nt/vhbSIPsV
Gz2H8E+bFafJhoWB6ZuOSZL28KVkajRNoW3iSp6Fn943VkNLnWfGF6yk+rZWfhS0edL8DcXt0/lm
/UGg+ayXCKquSXJ9+qV9krJW71YpjLDZdQ5sNTEqcKbUJo2QPq+8NrKdv3kcPp0IeBo4BhgClpoH
YAeq26engVkHfhIb96ycAGJUrK6FQpP764/z31+FQyIij805h/jyZ/2DW3OaNCPxmnoaGfmvrK/R
p2fiH7+KSebO5G6xnkk/S0qy5txTlJDWqqTXCafYJhzczv3461f5JFxhZOQv56pGIomHk9f79R2z
OnNSsigydE/GNcKXaxNTYewoXmWHoAqaO72d/v4x/aOb+f+fAVAe+j+9//9W+faalu9v79P3P2dA
f/4nv9+/Les3hDXCmlyLfP3353f63vX/+S9T/MYNwea4S9Ezd4b1dvLHfVwzxG8ERtcLO1IcIuB6
mfrjQs4+8ZvNJ6x7fCf4Y52z7SdSx1+RO1iyflldsEG5iJwYwlle+FIzNP31cZEeujbIXx0/HyPb
w0y5dV89xA1xtOhaYcbWaB+GqXedRZ2zA9lQn9Hl2kdVASfsIpltuBoau1RmdVBG6VQfWQ3bc9oM
gHp7Nvsg1Y372fWehS/OLvThfQf1Zy8Z5PhuNJQbz5MrZLBdzlUSjweuFQROfPFhV3Yduk2HzZvk
5TCoL7o+uQjteqLdeTC2O0CJUo2bxp6rD0sfiiMYKvpPyDTgQF+qY8aPf2j4Vx4aGxfcdrIAhpu1
hlIYQZeqotoMqhhOJCWgE10Jxspfa15so38fRHK2nPKOj5TSHMJ4m8KDaEc5ZXkACzeeedFbbP87
f67uGANcpAWjlGVkOLtznOGRnfMKxFRiRukPS+kMO3BjxDlNB0xd7Frpx1pfuv4Eo9y5SgdDvEm4
FJsMWEOgdPuhIkFznGh82/d0eKxUOn9blVVBwFs/pG4GgGcQg7uDrVzt2sntwsmi5YEJfrpTy/hR
Io/e4ThpbiRRLyLlmX9x7MkJPTwdW92rEjxz0RNFiDMz8yZr6FMXzkarE7zzSXe7+H1z7DVLHQ09
6W4MmWLloBsBkLJwgkFR+WJYfXzMMOGFsoqNx9GLKiKbY9V/tBOZfXI4xstS0gM/O4n1inlZ25dQ
a5l5RePR6wf8zrgHdMY5Ju12TV81YW/jAaBJ1gx1V1wN/dRskrxcABMT+sqNhCmtPk0zR0MI55s+
azim5b7es8SNy+MEuzDwuG2f6HgQd6WXaAe3adNQWYPYMkTLz97crXkFwQGnGHgPidLj9+sK96P2
VP3iZSXtVti2CBMq82ij+j5mo4tDY6kRWSnj28RlXp+S2EQ5jRzjaPkguCS/9cVLMVan3P0oj21A
VWyxv2s7/E721VTr2tnJfAPUBAdqB4KTMPZRW9Rv8zSN+1lo+l4OCww1c5mcgyU9jnxW1rubyW/t
oPA5vVoAKo9mIieea8I/dcfezzGO1J49YuHWRusjGbV3Y/b3bjVH3Da7SfviU7cb1j1rP1Z0/62u
Ovmk2Yn9wIOz8KRQ4dYJZvK2UYudWpORidt3H/FiM23K4vG+zeHqiDZ9xkDr4rZECyMu3AV6ogro
PGNyNUlgnF1UWjto4ZjOfavdiVjXttCzDLz1epdQCWAl7g85SbmnuNU+u9mMES9GPa4AOFRC7Uel
3bRD4u/bsj50migvqnVODQP3K1B/h57Z2QP2umbPY3BBaHzI/OqtNlvmTLI9TE6PMa5q1jdsxLfh
a9dLHd/bo/2+iFjArrEZl1G6VuMgzB8YkJI+5yZz8VrjxVW28wV5lPtzpQ8Hs7UPo1u+5ZGp78yq
Ni4K2FmQacuH1WrjO669mzzyH+u63jcz2UDmF6G3lowsy1PpU0bU5XflML9NZvwyj+5TVLZhV2nc
1ftKbKjS3nZOt3VcfU98+Qeqa3ymJuLFKMYP1yRwWMkp2ipOVxFeC1AfCUYa18GyWNB5aKrke+Q0
9z4qWleX8lwo7blOaUHpdJxp3K06Jz2XKj0S03qhedC9NQkEbtNUPo8xUKLU3jA5TXAIJbeJK09W
42q7qtIxWFfNzjaNK8cT+7EbO4zwoEoIb2yhibBcuG4gu8Z+cLi97QviO1RDGUv6qCS1P40ti52G
VRWDSr2ZHGrVCt6/hNIUvO/+JSa9CatJwddZxEKfzSS2tqGcTWX5hFYGb+uV32wrb3aWhFnCmnHt
zUxXI41bJHXs5okykIsP/WnTYLgAtObTX1CIKxcc66Zfio/MV98RkPFjmFzP7OTaz+QJQ2m1UVTo
bFyRfMR9dqIrGBNsdXD0Fv+qTeTJi66tWtJ7MrGn9K37PaISGkyBc5dM02NZ4H3im7FxsZa8cCms
wiHNbsrR7Q4KF2FAccLdZII19qfbAo3wRx5TIyxyoFZJ7+ek1rVLlrJ7Zk4eBy5/wW6RJdlKq967
8PY2MUZAkHELeCNBxo3MgE4XhHvOFJIILfNPTBsbKsEa2hmtqmTT6jt83u1A6ml5HTqDQA454e8e
XRf3PkRBGlj4bwOzpoely/p+b5hc6YFYc1SH5k5YIG+/LR1NjbQP9Xvf1CSViQSxyE5MSUZfiez9
u8F1eMCXpdeBIfb+tDPpmryAKlAJ7QqpMBjGTcX7QAvGQyP5Z9jSj02gLRlGUkZzne2k69wNCbR+
4pooYj1S++BLQdeAXp3MoosCv5MkRYDzpjYFxmVPBs9e6PvKfQ6pjmBgzoctALDKPc7Leo9JGInD
lDnx5tbdGr1Sb8QaHHobe4tMa9vSZRd3cGI3OKJMdep639XCMe1GRX8I2+AprelMIZjmEJIgQIU1
Gf8K9KkxX7Ylxr9gmoxyl1UWhPwoPcRofOlQv4kh2Upa2ky/DtlZiDvlX3VK5BF2KDqZc/uZCyvT
i1Tc6p2g3Wdgnq8PNFGRh0lzGtu4n9l56BdER5KUHQAeEwR5OzXO1KG9N+N85eD2CSOl3zUZ1GZc
H7eGgfJS6+ysRJGnYKGzTm8ldt+IWmtPn1cfbEoOzEAZ4SMkxjotvgqHeVIh14C3zJltWgqB39iM
YDkMbTNu+3jJzMcW2yXvEozWzULll5joz6pVduPUXbsv/dWQXrJydn4M/aYiN2ORXZsx0qdyvqYj
CPO4tAhMuTETeA1COuZfJNKCp9Rex4tTTsVdJObxmOMjOJSMQOk7h8kT5naMiRzC+xkWWn4o/Dbf
ExrlT7vqq+X50YKa42j6BpJbSgCqj64IrUY45Yoi9AQS3yTL5Yxjsn8YXfHqJlKSV/W0K0zNPyir
2kkCUludR1Irp/HIMcx5zTrD3fqZzXAdUE63XzPrRlvvsdXyGHmh7ajnfI7oe0TP2gK5SIJ07s++
5rwIGxKWHs/ZY1nyhcfaHfEI1N5GODaboJDp+yCjlOifnHOoBR1RmLwd32RGKZhrOhxu+nzLxgYK
c+skZkU/yJiizG4EFCHaSJaSN6CGB3LIUYTdbaZpWrnlJpdjzKfXQ5N3huQ0Dda1oF0qtO1mac91
rywntGZDkRZOZ1ItQd7PKQUFVl7T6TOppJx3yHovMZ3Bw5ZCFIsMYeJp5bWnVfkILMEy4iNdKPqd
nhnAjksMqmD4cNsVt6iWlvHaWWToJHDhbmU7zGX9JcHshaW4L/OEEgtdBxJAqZD7ncKwSTGyT6yo
OfnIh/0eptf0re5jd9RCikkyH9gXGt6z3jrxD2XEFsWKKm1pZeNbBFmShGiRnqyBShWMd2iEJzBo
HAk1V3fOFSkH+d70HnkWteZMD9Q8J1kgSWOnTw2H21PjDCrINdazjbJkkh4gvXTBonc2dY3FDNtP
qeHctWMEbGDupugVkq1zTnVPeQT9p3FsLxOt1N0Z/SR57PAqEWjr021HkwVUgXmk3A3uCS3xreW1
BzPRRH2MS7/kNx7slG2/rjQ62XiJN8+dczli7ydnvnFgpkxXxtJQOdCMZWRehDOP3ExMslhHS4/K
R58g17sPGkFn9zO8JmwW2IBbdOycTPSCeWDYDPbChN6h0NS8zcYsTpiWZjxlk2o89q6k6l5RKh0R
1o6XagFdh0BTZzorzZcp7jQXvI/jsB7hqKfhx6CgpNtMXdY2h1iBErjPk3bBVKHggd1XqSP9Z+px
WLAtF6LVTi98BGK+YzrhUWeYBnpi01WNJbVBoAMbZqqFFYEIhiZ1XVUcAfrYuXaNMrVOCjUVwz0y
fRGaIDc4BbNytN+gbE3sPokGrT4qlLgieYeRt438+IvdV8Zb77H8EgKI2icvhUcbsjUwVoRfdK/3
BhaLBW+aup7E0h1SVS/GN88avW6vE1gbacglLsHNRpLWPi9YWy7amjLa8xVzphOVJYS+Iadke3ut
1vqidT1GwgxVq7rV5UQHVVXOXI8tiqE3Rd90bmBr3bRhSCu2wxi91KXn3OO0LI90GYqgX/ecFoo6
t9mRnrFR5WQNM39LH6g6dKugr+haOXqLpd+6hEhvgRYAf518Pte2iUomN7opvwLHN259Zdtf6ct8
4t7E82kMJEZJL0YJtQk5Pl7DL18msoc3ROvIpZFuBPJftf0YMquE+J3MSn/zC8cmkIdRb9M1bu8f
JGfxZ258vRa2UrndiWZEVw+TZR7OUgH7iM1O7vBd92bgSCOqgzxqe/8Ec6AqQnpA80dH0baUm851
WvvtTkY0iw2efVlMnDcFHwD1z9dmBtYkS7K7Lqbvz8NWeSrdQRXcZY3ipo2zH7RYd6ELd8XfETSK
A4YExlZKJmsjjXg1pitveEP9+6Nj43/Vqn+ZEIr+Z6PI5nvxxujlF62K/+APqcr8zXVMge9tnSWj
u6N7/SFVWb8hD1mMklGLiImvGtIfUpVw+CNmFC7CJkN/Z/Wr/aFUQTLD7+mswDLL0AXOgH8iVJke
//4vOrhuC0bMvAoi8ArBFZ+UKkTaOAecgnkET4O9TSEv7AzFdKkYFvcQM09ihsYNFVQ/e4fmHWnF
uxknmXLKp/nhDFPQ3Vd29QqMANOBv/az1wKO0qwd/YXn0mywI5LR8jnz6Hc8wvOh9LCMcmJ3t8Vk
L+xR7UniBN94mTZgBuEAygQFWlE3aCFT0Y4qxBZI86KeUOLH9Zi7sSKnY7uiEtefUnxZEQhMjoDL
biZWg6+kR+8qXTpYEleUd2CxifaUzdfG7u6ICFDhxEA1jOLupiqWLyKf7JBIjH5l4DQIpQbfUJ+8
BHt/v/Mk4BwHKvSKCe3O5VjIoPH9eEdGHLYp1SBn1OdvFLN5+HGrxxjrcFAW07WpVx27CZcAO45d
RrttfariyjpayWDtqs7KsWeU9ZlnJOaMLzkmyEI75FGXHmCHkvrR0b1UPlhrZCpJdh4h8H09RSYd
XBbygc/5K2BbyL4YHhkZfZmWx0JSkpfi4NnkjDM5VXvqOFpLib91ueIeNPzoB5J+frrcV/F4sp1e
BglJwU3rGVewNUSgavOKFWM+ZWXENsbfn2zjye23Y+59l43JoaJyxyYYapocfVi4TzK3v2FNbs89
fFwALggMSxM1h2jx34S23FRdjOxi5zR3VtwYtSWXN0nV6lum39xpIRHQLFhbzCrbW2WNlHu59Ssa
70HZCn2MjkL/OEssH0mXAZeLXP+QLsPRKmjBjTR8cyMBqhAwqNjENbAQ2afntDVe/URq20ZLkR9V
uzEW0oJwIsKFA9sjamJ/m4HSeTV06oRTYveHZJIRJF5BuVsRJWxG3rjHT/OWGRwNqfacafgG8hDa
hQxzDOkbxecomu5qYpWVhnOV1IKkafnsQLvjYeOzaDcjwemsNZ5oD+MAT3JTlgk3dqIJZYwggjPk
pqzSOTBa2tEiq+QiIoqK7q10wBzIvJKvBaI2X0+7+9JDhfEQeGv9VKSTPKdKa5/GoQ8K3OERX619
3tsAJpoIwgKhcXfhNrmgJmeDuR9bpn8d2WpPEvbsqtS76UivfKA1VridzSzo4qFjvDugV+gT4F6U
nT6oYWNcEdyzTp2Q9jqGlu62Ntx4W+oKFw7gMT2HHW0Duj/ZHd+JjvgawrblUFVLTIuHxPnGreXi
l/2WqD5JQasOq0IzwsYzx1AXGRdz3EzbApzgk12TGCrruH3pmRjdlk1D/MvELTGtyCI4vy072qD2
CK70Ag8DJT2L6NUtD/cVQvjwQGbLxISq1WQqu+zFjDog+tj/+2w4FZQPhEY9R3u8HsSlqFLGa0vC
6jRE2DLyhWFjMcEmibmNFzqJEA7Q/cly31xHulyNJAS6lKY/c27VdduS60Vz8fyda1NJPpAgw363
aHepSat5P2asRNxLgmRS0bZN8WMk89elgyhhmd7ez8voGI/gcqq1EtjzyR0aY5ARZQ5KX8BFESVc
f09ngc1UfJXSvrPNvcg/gbEl5e3EhrjU1MHcm2QNggRc3i3y08U1V20R2QqQHhpJ4v/gEswDGZM1
SfNX0TrW9QK2d2b9uNZRjA6dm6yvO4orZAHM6VrJk0tWE4r4OAw3Y+nUVxQF4wJWaRWMsrxkPXcP
H5nhkniieDLc0Qs0so4b7Mw04GgN6To8IlztrWZP3aJxtWAe2uvsN81mye18O5Y9s/PBdiGwFngw
MhLHwTiT6IOrVPcbux2LHSW0b11Jomsqt3li3HAl+EpD0BFN8DFnn4ipP1YNFl1o2YY/bm3gQ2k7
B5nvBBkafKkSLxgdJHGne2dgtJkjCg389CoiQTegfBXKu4399CQENaPjwLeyvovotcBKobUbYWRx
CO5mwkfMab0fvpapdtOPz5OdPAgSt8h1d/bQ9h8UDuOe8KiIjvgFlV/c4vfdGJPiXAsnhMUpmAf7
m541x8x4J2Z1PZsrHDnpkeFpME3u3MTSb2h9t66apUAILmq0Cssc+nBWJXQhVTOJcSb/sYm9bzXV
pgCUxFPUEM8UjOL5YekUgo/AKGgWcoS8RAgkG6d42+vJD54wAtAio7ZcyCa9aHjttyYlQZuopxxn
wzdIe7azJgqzHFwyoimhlY6fvFPQzCxpnOeqvzaTiMSM0U3xAQBgem0i/VIw6okSXgWELXeS3n1T
e0CYnNz4wmWJvUpmbr+3aY1EeCjd9FrRSHwiiy2vOawbL31mHVQ/W+8JI54g7jIHpxKTCxgKPDn+
xJnBUlzeu94UB40pFCBhffKPTUv5t6wK+QgpxYdWozc3HQEiTBg5jREggKp93pSSZ279/7BdfK9b
pJbUd+Aj+iX1gV7i3OaZeDG1bj6WDrAL1oNTgifzaz10dliTYTrQacaXs2iHu7Ztlm2nE07qEa2X
RRGM9sy2DBTm+KvE6NJX5BXgxZb3UEdzEgBef4+qGH5OReShLAismviLjrHXyB3F7e1Wc5zyfYTZ
fc2D9VoLnflCjkGEg5TQgcMV5HBb4d0nGHEvBVbkNdnnHEY9xZSQfOXC2x9Vs3ytRHkgUdzyhRho
r2gJ4DLl0h+njJFYn/sFwiEMIiYC9TMdJyIo2Jz50BMcwdNo0RuULtERiKF3pRLd32rrxaFxW22X
zhNFA3oSb5uqX65ieuX2E24ivlHNDcOCktQqV2uWCQYwth/z3UvJYYqmPfRlXTzTbgBKxecZqrDA
z28pPQJfSYy1O7vxqHTvnQbxqUPg6RKyOggL8YE5JXXkFjy13k12GPXyPSyfZMuxi1kNSJb9YEzl
F0SjMRAUY5FALj0YW20UIlGWex9ufaqfOOK113TLwL7nYBlOtrjGDJhtlj55AuIbElF5kHX5KpPx
och1ErXuru/HW0xQgHKc6DY2ovTIhwhQ0LYJHhulvk30+XFZcvE8YN0rEYD2flFnH56MnbAUQ3Xq
uKHe1p1348y1xqcpwLKXaf8Ok326LB1BnmDSjWIrGq9iJhjf9u2YP7uaLZ6gQBg3TlOuwUILpHsD
eJO8Xv1Y8C5e+bHZh6ngslqPzJcGkqIZCyMQOeEDhDESLezHSH3LI08/S0/bkWQD5p5QHp9F5Uds
KQojmGkJEpZuPl1a38QfTlOCAyAhdQ4kFbuNaJp72IJHwtUvdRwfncFKOA3YzFa8IK3sk5l5L6lS
zyRo963QLxMmt8BS8V53RqYZOhNQb7aTddi8J9I0Hsoo+ZI5ENmZEKw4+7tpWDi3UVQvUv9kzDpD
nikKpxGs0bIM917jQMMvdozZtrL60Ad6f5I12gh9kR+mfS0173WoI4LoqNEYA59AX/7wZnMXgdDD
jAWXb/IuFuypYOm062pUe8vrT/hTCAnDKavqh0wDfoiDIGgAqGHmvo+nuPw+ToUDkdJVJzkM4qrJ
B327JE527rSkvnTY4VjhCaOkEaz1DNelFrsckojtXWsxmfJEd27cWKfIhv1XlSamc9vk02Kt40dK
i0Md289V2spNZ7CK0TTFXprWp9yo9+UidRCX822hwHWQwHIbanp04n550uEDBF977faedRib1Lht
qjQ7YFjLb9WS7IZ4umiTuLJi3/hqTGP9yiT2AhMn3WSTMveYUsHopRUsJcOK7zGP62/T3FKjna8K
ij58txJNbiuF1x+W2xAaiIRsDC6s+tyndSOTVeAvwrqBHXJBPbhTBVVYdZMZb1QMQNjBe/g9Sxky
sNxk79XSXVQ1sn65fHXG8VmvsurJN+jftTNkm2QPpTMoan6oMl1LjYwpcPNGXUpXfnMqoyH52PaX
amEntXRkeDTVctsK53ti1Jy3xtoP9IYSIGm513NdeEx4GinOoDOtU1rV36MB8skyz+a1b8VPHUNl
AFlYPofuHb2oP5VDYW2NZm73qZFfU4Ucv9HFtI6+Ee2WoLbbKIhwAm2L2SnfoDt0oCGpvx29ZZtb
6cRczTUDMCcJQAp3N7nliu+svfIAw+vQifraoavhYZ7bO8cjaO5W8q4WyUMSJy9u0V87ba+g/qbv
giJY2EPpdtL8g5bVJ7Y3WDj6kJ5aduBr8HHNkeUoPSdWjGmv651QL3WU4ay4ijpObr6slj3sHpa/
zLOeo1bpYUlV2Bv0wv5rS/URleThYoE2IaTMDb7f1hL0QPNfzJ1Jc+NGl7X/iqP3cGQiE9Oie0ES
HESJmqskbRCaCvM849f3Q/vr1y5F2+/nXS8dchVVBHK4957zHOtbntOJogza61HtM9CFELS8fcP5
s8ssFvXoafz4bnnUY/g41PgeJne+pZP8ZmOW90Xupjt7qF6HUhJZYH26VvrajSPMtUk5D3HKmNKy
uEa3FVtR4EGU7Jn2yzifLoWd0jpMaYazTwbI3FZmp/bSeB1yA5vXwNRE23ta+UApjRursLNXYAA4
HQEDHlyN+SQna49vjg6ktQzpPh4t9WCdQcfSatytTYZJ03a8XIzc1nUFewMb+HsfNwfl1PkR+Uly
0ks2+R5xU2tsmO5xNJt7oG6hb9EmZ/xSvbiYLvYuPrp96tGiyzsP/msCtZvMkhtl5I+WLBx/0NVV
PDsDptnsQsX1N2jndCiNodnT3SjJ5KCoOy64q33NHb/YDAuBX5LliXe5SVy8vjmX5XNEuSWzR6eV
6EIy0zh0bdZ+h2pdXMJ4rjdNO9DEdPLutusJbNzQrA58NApAw+ic600mwd0xxoxu4goFAMLtcjNG
XDk6qxguS455YvryZD93gvmciOfL3LIfQX1We2Vm+VtQoj9KDdv064WElSZH2zygAdoyx083s0nS
Vk7yy8ZDXbRRpgrYc/AZlXaRPtXMIJ4rlfevCC4ZmsTW55l/zIQqA8VSOvXWSMg+wXURbiMMl6sB
+OO+BQ65cyZOHYxv1YVw5xICkEr9JV+WN5SWxq7GXkJGTYXKP8CvecejGTYtcNB1SMrpWsw2A9m+
r42VIATpXvdMO7DLRLdjUqo7kNqY2BtjyvfElFBK9czJuTY2a+wL/Y0a6uqGaty9LAuUSsLrnONE
sCsIjjRbpy4U0TmZcP5NLReQsiTgMQJcVxAdts2AiGA/NAQCHRlfBZkZbHLDSa8SoDqwFTrgmqAf
E9KRIj4yH56YPw+X3eTNBy1KcZiFdR9nNbHgvC3h0JHpEpK8x3WerbXASXFkmHhtNg4H9jBO2u+c
JOErnDvK5noZ37RTVzuuMMWqQEu0d4g6ueuj5UmJ/Coc+/oEN9X1FfamTR06iBTLTn7UtPchLsGa
PtmWhrqQFkFBjT+12f2UTW9kjy1rL69BY7Uq24QzTl542sGzNHBXwfKlh2BSW59r+npXRYzT8qKc
6RG2tGCmYHROsybczUzDZxMFANdt5vsbCpwriMHdKrSYla3KEiJc0GftPrTpqiu8k1cEyT3rvOrO
qtc3xptodvh6jtw3SRAEZ/vaVdl9FMzPBkxVLwgkjSNiTesBL0doz4DOoLWKFtL7gOeTzJo6XJgc
ug6ik0R8d1NDeSs9SXBxjaGZvcF4Ypjqji58blzkskWxPzGJuuoGgXGq7LPvqpfRvohzQNqJXI4N
L/cx6KL4Og31BNIgUt/dTFw3dQV6p60CNuZ6wZzitoxPurCIAYRXWFarwLwcxTLwFi7zyXJSi5qu
iG7LsgbysqgA65mhtpGHt4XrWaJZEN0nXRrgCXJaLrQRmfugN4h8MUYUT8oAg2zK6zl3Ti7XUGa0
W6VSSP7TFDxUBdR+rmmboOeeANAex2rjRdauOXMveyhkK5qKI3e11jg0ksL3t+40+eQAck0jLNZT
G1T+7EkKyamlE1rGu7SwmJjHnTteEpu5BTqKGJpZboLOvhYO921yDNfgKWKWQTXdZ7ByL4mEMLe9
EYSHxYS2WVGHPANc8rNOITLB7nPMRyR8XH1vCFU74cHLHioL7z0pi7RPqtE92OT/AFhw1FVg1+oI
QJTjc2rFRdfN01WcxfP1meoDocM1dya6pk1iIhVLdbPvYeHPq7F0tiCseMD58IpB6gMm4HMWxdxw
wUzBAHiWmTKQvtmspimHTRtJ+hItusxdMvQgg8lNXykdvUymtTaDB0MSXbVchGO5GSyp0e8li7zV
U3mYagxquJNcpEaet1MSWXUr61sv7mhLd9e1XVyBAb4ePW7Cswh9XXdciWi1eGRMsW+Bn7Tz/huv
NLVjhNRuMLpV4IknCrMLD2xa61jMoLgol25c/qCHAQ7HuC+gcHBvrcOPwOZBuBmg5kh7ELbIEYIM
XnyHKneBCf1OWBW4Dp3+iCJufvTci295hLpLi6Le2OAsV7Wa3mSRBFucoHfo8QeAbcH43SY//dSZ
ZOuuk6x1VkMeEpQUPVe0U8ZK3xEaAUv3ojSSozD4Ir3M+1GD8KY3Qg7AYq5FD65qidojZvmGsr4a
TnZH9hO2/fxCNc16ca1LN0Kq5yU9fvR+vp8X2flzOD/pBqoZlcUPAsNAtopgF1dOdpnN5orxprsb
aUfvgVfUx6kqDH+ooosZ6vrV3DLPVD2ukBgmyhHb6LNjj8GHSZdzDJZHSW/7IcQteT5BlTxCPH6j
NJerLKFP0KYOZwlJbdsaTjyMf4Cdeoj1DSNUftyQtV1tFAkA82Xbk31F8zap3imDod0q6MLXIl7Y
cojKUu1VR0j4th1A+zCeTR0acWkva3+uiC17s90ibddlnpREPZW9MhEghXAdEiIMzg3pIZzWMSbe
HQFYBlXBGFgB8Oes+rA7T59K3PEpCMiEqTZoCfdZDqolq4GG5vvkNTg1a7OJ34CnTBdmizACjk80
07w2qenTosPtgDJTL9MLbHwIpML7DkqqR8nLDnfhGurOKpcV96Toki2DXhvO5ktBaXJfOPU5V0+J
XWqkgrXaIUgL2/x+LNLouOQxDjoDwDYSCYCgQ0AwvQIUSaGTovHty9m58SRlnivQrIiqS3aVndgH
Epc3VpQwmjVifdsvxtFy9EsVWRkdleViER4sK+XsZuej0yylSZb0wuZP9GP5956WMgBOHawMg8u4
ArK/rTrS/uwZ5TDhvox9oF+sl4b9zIsqdz1XYbQT7fgyetZtJ4fkgA+n9DGXhci+mEAx4VphM6bB
WSzpYxAkXEaqztkGTMnMs0q08cZkR4SYDxP4ArR7djGgWypkKFcw7CF+SzX7MsiSHShp5Wc5He6k
C9yNldR3sgbRnUa3gKm892Fop9cWrAgUEM4/6GIWaHBgNb5dsOTMsVvQuBRBf1ZC3uQW4SKJOl9W
Uvs0d83oY1VlFcOFGLnLmaQzLNGhDZNH6ptHXlJUNiBxsEw8I6H2CRx56N3lQJTbbYGZ7AdNLzhz
hiXFRjDZv4qKNPN7I+e1CCwoaeCzEVWIj3AEfpQNgK5XowJZoWP+VQHR9JNTnUin/9QLp3Ft9Oq6
YcSjz2GKYyVoQAcLmozVzBvdwzF8oete+ODcZ95t4sNQIxSrlvxlfD/AfWUKQhaYGLKLdkIttyCR
jsu7Bjd70AbMijDPrNjuFSgvyMjVFGkfJH2yw8kU59DMXfsG2GmPhD7vt/YQhs90wVPCbZt0q+HA
PXkGpOw5FMGPnrhGDvHceBJQMDlPOM7JJHPi4i6t++yJsVuxWbjQUiIXV+0U/1jgxTCwe5dVafmK
xLRnkSUvtOb7XVUWHy5vN8f6ykyM1ULoTGbGTE9S/FT7oKSO7uBKobolsE7S/cdX1oHKcj84/jI/
roJ1DhI4Q/x9lShrPtJ9n/xGtM29hvMP9Vw8d7AukRBjiO/q7E6gGOJtW/RqRK7gjlkAG9NAmEtA
8pkquFznxKDtqrZFHDBgE13C4dDaBP9gb3sftPNoT+B/onNucboPlUU7O0rp7mXYJOu8+eYyHfJT
vmyuzEm9VV7AbLY2bhxd5mTWVTq/Nqd8oNSO91bewtTVakYT5o4v7Sice3Tt4tuIpAXBYu2QbW/2
d0WewuxIU31unSe+NiN0z04X3dUz+F/JiOpWmKq/JCDE2ZQDIosS5HUxhXKdxQJFULFUGXoiBnJE
+3mbKfcMNPBect+5Sbvlveth/yERWbu4q7a5k1cb9j2F29GGM27XHcwE853TkkiFZOR8bxhmQh6k
/eGVwa6r43tFhvJRwQk3SGG8rKKhRogecZ/N2m/hcu6+mRXi4PrTlN1Bkni4BU9aPTaRewWoUW3c
kvuL1cHSMtCFwii2zNfeJi69mfC0J6E8maEo31GAowp0iH8Me+R4hUMt2FWiPPAyooK3Y+sYzBz4
lSBsIg/vAn7xixASLzElzLBIMEHdz+yY8hIhuJc1EYc0GJgq+d7VBatVwCvXZORBldUXtV2P+wqi
tDF1xQNlYbvWo/lgQJkBX1TeFLItfTdmPBB6Z9Ul1dSqn5lWRQsxDA30E6UCert571MiFUBHzYAa
yZje7d5E0kOucnBrl8G0qoxC7Bp6vqltfBgExPJPQ4RS9gkZhXgIr0gZRVrnmqZmRlxPVxqvIZv1
+K3r+89uBBxeFtTobUZJUOIlCMkgpe4Qvpmp9iZaJhiz0QUwdb9rA39osZvktIyhypkPdZSj6k2O
dW17pLQk43IbLol94tAv/cUkuzNBlhQhIatbbOaxZD8NGqIKuzw8mG4PqdHmLUs75hENOr7BUO2B
4HVqs/7WG+z0gtSjy3ioT4R3xVexYxFXS84g2myQgNtxBDaRO/qRHEkUr6ORXAd1Ae6rSWjdGmlD
V7RQLoAresoe5dEUz5AuanKhBvvAN3TtjhopKpQOihJFumcOXuY8+tMMafYj9vOdjJKezJ6OcnoK
u7vUWyrurIM1+0mJlaA3g863CNSFICkThMpg1SwagkfZDjSsEVO3hV5NvDI0tiFJxtw+3LLR924Z
IagdiOjWXQkCC+ze0Y36BIQ07oMsadP1YsASy+dCrkRN77cjxXNf5fKmLrzm2M+cV5E1ZRsvzhYe
IpCPjVPo7o1wMw0g2X6GspX5aZChvHN6BhY288a8MPMDmtrGd6QZHgOnuZBLgfAtokGZus/Q9KG4
IhDHezD4XRr0fk0U2SqdDXU1Lhn7f7QPo+ajNR2+EQJ+pnqXdNmdY/fgfI5nF1Nkzg+qZokDKzjT
hzdB9SR5QPECFzPJriwk9utKPhGRQjO7vjcsuigY17m8tNRndH87e6HznmxHk+5qbe46RMD2IE/d
5BIqMJBuZ3rjd5brxSi6+8UFJYRq+pC2Ng21wRfzsMkHUNGsowIDbmV2uwk1HMufYXAW+UWXzts0
V3QSOMfail16QaxX5yYEoALKrHzDq0RaDJMWl+FgKHg/0dKDXAfSTMN04TePOpxSY0xZCYDaVQfK
AdoLxkUkHYf5c05vnwFhkO0kF83DUmp5jSUZ2WGfl/Fj6UyENiPq87OsBGwr0xviaNwdIWzTKeoC
ZLRVvyd6uCMilG01EOJxGbG1lUj8QiPusEy7bFfaja7Nvi43ldeqFdqbeWN2vQBfQi8qpa14JUfz
xQFjgEtKpgfWhk4v4zCvbxRihnUXJ8Ghq3tu/uQEIGVu3ybbMnZsjddLEZPDzFCUc1s/di6DE/Lc
sidOC0QCRblARA48nHbpc4mpg0WJVDIT1bJxWvHpFnq+jh20iES49BSPeEi17LG1DI79fcl7FnDG
XI9eej2LHQGzmAUcSnD1rChRUGIi8W9WJvUFbr8LdNwV7lCyOmg8r1O2RR+jzv5MytI2UF7pxh/U
LX5T409QM/kkcXshK4e4+nRaNmHcD/AWggR1oArSlaIv9uTNWKHQ0GNi2yRlTwXlVt4mw4qvm/QG
hTr7YvI519420ul6HOyIrRbu3SLUlTMW9KC4ELVtdI8KxdphOSeNzIiHK9vWWwC8PmS8O0ca8ral
qqO6ce+IF38ydDqus4mubID80ZKMaxKiEyl5vBuehHFdUSg8KwkrAPl84+56XaC40W1snkb6Pecp
DEP5fuOg+Kp+KMo6Roj55O6HQUBfn2d9SNE64wak8z95cXkeAD8yCT+2IUN8U3KsJQppdUQS2KVn
ZPfoNvNjH1j1GksztVKfUZsFscEthlBnlR1DKvwyCcBx2Tf2FF87cX23GPG3yhh2Uxvu3Ma+ibVz
Z8Y5UAiafmsxtKThSu8+NGvGVYBCfZl4ORO2CM+krtE5CZ4XSLFI/CCpELCENJzmuyyj3BcyUt7a
Um7yCOqVOO4hisIEv4/Xe6ectGKufOokGPTRpHZuAXaug7nd5lVPQ0Zy6nloaP0xgcvpcwX1AGdb
gia0U5eRXknTi3buwIrcLGa92A9eM2M3g0F9aIZQPE7xlCQb6nzL2/DhLGeLiKg7K0tZ6cIm9LNb
ytvUzcMLbpJIzzx17mEJ9qVByvAzcgLkeoGL3BqvSpeZ0BHTbDPUOvedc2NTojFYl6Rirw09nKzW
ydatkNd4rNhEK5ZqYYhN6QX3KdR2tljVrfFdI3mPwuYqQu3oO7E300dKvqONizaZ3X1HPkZJoPrl
UDZ5eDtnHM0uU4fEKXzEXZ+irUE5mvFKG+7sqxbEU74otbK9ofJdOyEcq63ELpfWw1xGN4JtaMKM
mfDCraOgQW5bnsRkXjtp+Xjuf25bQCsH7SKiVaPItvAGgpXXd8y4yth7nKep2TiTcWpSk03BpsXQ
M8ljgN7cITNjnLn4E+120knCrQ6XaxeX0WKfR8PDojYk6dxJ/F+0RR20NtlDWiBXACR5D1N+YUrs
eD5pKsHKVDUtLkp2PAsDDbO8bo1TRZL4zoi83oDmSbR1VM5vuTElm8qZvXVtQeRH708HoKsvB4f7
Kvac9ByJB9TZmcs77pP20ekFefbcJy5lzurOzN+W1BBu8YyZ25JQTFxB030xU711gk4zMBPfCUS9
7iNcaINJp74CpHpfD9pjSY0ontBCrx0VVxt4gOZ2RpbPvaQ+VlVp7Mgu6i75RpwVAN38OSRvCdNZ
5V4WMTe+uiIKziYHKSGzYm0EbbkR4YhMcGmWHdM69xS39efAMGFVVCGZZ1Mc3xgDYVoW+zMwZOG3
XvBOyiB3uigEOtu2e2PAH4UljJur5lZGgya49MT4wuC13aPp5Ph0DLUx1EB+VCHC/biQIpAtY3jT
04+FBSqtTdozbwlKLU6I6Zq1bVbTQ8ut5YLPeoxVbG2WaDauSQgoOU6LOrhZYJH6VsL+0JiN2JKX
mT5w05/WM61jvKTKu2kAVdzWZYYyHGAUTzXQb2EjxqMlzOXKq6ZwWdt9FsPwDKyDtiuuRl6f7RLZ
94z+8+RWZZZ5FJ45XlWoNAlmQN8CqXt2OpyPNVa9cJ5v8zbtPsbcqqifk8B9AChzwzVyIfiwG1Ig
qXDCK3LcmY08zVEzdX6KsC3bZHMmNgZDYcYVzEABpaTTZmjIyZxVU/yAsRbVLxUIF2OdIQr+YQ61
xaaGlGsVefhTKAIgEa+jaJLHVrUl96OqvQJiOxCHPp9VHxkvqQuMVIU3qVkut5UJvnpFyjKXsRJ2
UgQ/JQKuXHg2alqFgZpZwEKI13mLRrva1H6lKmfLem42vbe8V9bc7awlAuaTO2g2NI6GO9J+2r1l
h5t+cW8w+Gyx0RYPcb/go4Pss0H4Ko66YT7m67gY1CHVowTd76IHMejvbbx0OgbKfKhKL7vGdxhv
ya26HKHR3crB7LdJ1r+Wtb7WBhVOopkS565ZX+RpbuyngDF1Xprc9ULaZpHmb7ZpIhJjKq9kFx9C
rHOrwJU3KpnmPU4jXxXOdeHSeneGp4g7beDhNCE9r+2Go+DpxEn9Wnrh96RhhB1F7YZOwGVgewfw
Pb4w6etxN/SrZMIpKQcjJSsoxj2J6iq8qMOeRIMJhP1Ah+i4tCGcpS7SO25Brm9noyI5y+IzUfCe
Z0bDi9nO2wpX1bJaRmcL14ibdsgViJxbcTFMoXVXRwxAV7jT5WvrJD26hioYvoEncK7A0CS4ERLq
o7nzIG6qIPMbgADrjsstXom4CS6hwXVPXMBulVv3tICn0N0bYUtAFZXLKsnLhJOtTz7tHKseDe67
UuFDoKFxHZnis7QAEFewQZPhUiTllpf0hOl7fY5xiBt9aZTNfQDF3WXWxZ1CUzc20Me2kRsY2ykx
qkfbZDa8QsN9IsK4XWNgbJDq5skuybGmDxOHNiJ729z07kTsadY4DAZUp5p1sxTqtTGa/HnquNlF
4RmE3piDpsgD9T0Wlm+axXRTFvKaGD/MUR4dyEt7pPW8orgPn6Pl/JZmpf0txSSzgkqWHeiYYNYn
vGETcCbi1brOI2E+gmTlYh/FiH3qPjqS4KcZLkiiQQzDfKbNekdCYn3hZCwPCgTjI+8tA+UzPpDH
HFzuhijr/MKswMNOVuFBAFPLE4kYtD2YGX+ioCivdI6RLkYuy1jCIC2NTBEURPJ1sEh39bj9unGR
XJtB8dwTJnpFuTJ/F6YZ7JFQN7cz4p9di4rlzaZGOPRVXV8LUekb1PXm0bSThISHtLlmV2Z2gWGQ
DjZPMm2K8eAQ9PnWNR6KYJQZHkF5PAO6fGpu+svCXKJTbsy5H+LXnm1sz00jvT3mefE9mZy3JBq6
4zDSb7YzVN0TX/gpsWZvY036Nu+I0tindaZewqKdNk5cRves1zVT0oLK0hYH1NGXaT7+KKzxgIur
O2JPwu1tDcm8z/qqGXxLT59jgQIMm1NBk2neEgXYbMh9+jCcofPxo5W3Xl8h6QfOzYkls1tnmOkt
ClduA3C2dKzr2b5PSv7iEdHBOoPBvjGd9DtSTeul02k6b6o22bTY6D4cNrh6tSBAppRmedHkp0nV
LrLaxY5pnshSNXypkrcyJNGqGbV7YUftZ5vFmD9pQBFoYfTOPRWY6Us7HLZlwrdDUMJLMjBiHI2Y
ZeO6YlPl82NpwNH3aA+tPcs6mIZbnugH6aOi8kFawNqfk+UZHxiBUYLwIzotOP5lylHQZvZMjob9
AszfuwSZOdMZLYrHHGvTagkxDSxQsyi7kZ44Tsj+HQ+fpa3m9WDm32id0gReCmFu6ewhxepnlCMq
AN5eKIJcx1agus9hY+1hYNB+mVRb+KjF8j1IDYuBumQ65SzOM7UHE+POPkjVH7saugYTU91jJbeC
o0xrvXM6Iz0QYTHQ/ZCgyHOdYNPqh23tJUcLm83JLDuX/kSVr9MRMloBwrMStHXg2GHjTSL3Jlg6
iczEMXasiIUR1BI8mCAg3sGwATiD7rvnupDtl8VNSA9DdC24cL2iAUQJadLrdeiqc++T82WNXson
aIRTMJTfB7JvdwpqPQpcuozs2yJ8oWfCxchuxH3O8H4dGiGZWbbd3gFzvvCUgikQT1f4897jperX
DCOTS4ahHkSyUeFqq9KK1AvqHUVYDqC9YfFBly5rjG/vVjZ+q2Lq4D6EYjrW/aElNXpPxE7vT4sl
t0AsHrA6zt+myLhGgU1DGoZ+D0JtBYP6eQD2B0TUCoHInMXDtXewi+JUZPoeXEOLnqktNpyA7XrA
BERv3XqEIxru4HMJf6jLO5Nj+nZs03aXGzrwZSSSvTJsKBcuUig4i9n4aBbVLWoDizAcr0U1e57A
znRjRTKDsFfpiRGCP9aZfsAFy8tRFNadQrWxitt58cuImxpwN0ajCZ3GVee6xhqvJpFrDXBmQfka
N/bG65WzkoRlHdBwxnvu2mw79uJ+w4mlOctq2nmlUe/rMXbXng25EXn7Gb9sWHvAjtZl1PFOuiH2
AhS3HZmNTqOKd/Qzzj5O9TOIZkqmMr0CeSdOPZSCdVTrgO/FnHc5Z88WnpVclxY3GmQhlOVdz36D
BBefLJGJC7aqfqDGteGjRImsbkazVteti9JehTOje6Ob+m/Ixsd9M1TTJVevhoma8Q4B5NwbkoS0
RtV11dbcdeYkp690vmuF+bTzFjVe2m0yn34zr/0jG9919Vncd83nZ3f1Wn1FOf/Ee/5LPNX5895L
NHRxyJf4X7/9JSisz6inn/6DXlbczbf9ZzPffbZ91v0Pd+n8f/7//vCXz9/+loe5+vzP/3gv+6I7
/20hk40/u/LO3re/tvH5df/alU38mv2y6xE4vX79o78b+qT8VUupsOW5UJcdJSBM/W7oAy8lXfPM
lxJKe9KUIOX+n6FP/frb/82PHJNxjiP4Ufs7C9rg77NdwR/jPcUXLk33nzj6FB//Z66dwsYnMAia
yvE8fkPr7Pf7E2E/njxdtQUZCxXtUojm2WDvXLVU9irK4+IJGGnykmAzwMQ2A8BgDAzVbwdptGuu
QPs64yYnHc9amdiyeI3Bezh+QKf7qWixZqytUZy7yp7Rv8elMF6tmuL3qIEZYetQ51MRn4fR+xRK
7oMAmINBT4y62yZxxO1Bp5iwLDrrKycg+NE3MllF20BH00FXyiTshnoON26lm/7wp6d58zva75ei
z2l7Aer4z//4GcnFg9I2j015BBmBpDPNLwS3kAG3RRm6grYxXoi47J+k7PPDlC3RZZYYcpd4Cfas
AOvR97//5C8cvN8+2RPKdm2cnjzhL/xd9CQETTqYvsKQAaZddad5ktXV33+I+/XBS3F+6SzezDNv
TFhf/n3zWHPdspHRw8+ifeDUIxmtCNVvhSHnVB2oZ4vhiCK3Tm+NQQy3CWkUMfplo+9Tv6VyPiOd
+upsnpgbEPcrMlyaS2zZMSLkZM5b4uxCBSArM4dqm88aow8CyB6t1djqbq2t2nnEhFMi3WkYSXID
mjj69GQNxIUwybG2hLPTFRxmTeOo1B9zhUVuIyIwCONdujjZXT/K6RmDWYQYKDIJ5ZlAkFQhIUkX
QN3Eq0KZkJ4b+PhdTEm4DDPeoqDjWpOUuLTZJ4S1alkL4SmKOBWiNzbmidEiGbAiuSKU2iPTuyQA
cw1LoCD4WKMASpNR1/7Sus2naw943qZ0cU2S5IJzflFC+2vlhJA5aIlBF92D5Gnn24C3/cYLs7Ne
EFg608vKlE9mOwSIh43+LMsMh/Iz781l2g9jPd0vRSf0Lq88AppaLv1ICxIZe5tQVEF6TAM7ntaM
MAb4bPCTZghsJU62RaBwoPP5BtAIFAWtwbb1//7dkWfe4x8wTFewK7nsarZ5thsLYX95Qw3gv2nW
fuAAKC+sujFuh6mzKIpcOW3GbKCZiYWm5x/8jKIUQrOrTkDTSLisuaZkMgr3v/1C/+gM+suT5c8H
y3/97Un1f/AMMgVkyb8+hO5f2bx+OcZd1/7yWnz8cvoEofPng+i3P//7SYQU91d0qqYG/UWRo139
L2/5+UeufX6iNlZxIXGT/+sskg4HmCtMYfIn5Hk3/NdZxI8gJ543DwkuVkNL/CdHkXl+a/54q0DN
8unSoYYENSrRdX3ZkRIGKjJ2Q8HIpEuuCA5L71ShxLxBrwZnY0ozONRldEEYlQx9ZZV0JZM2wGlL
k7OAoMHliAjmUXLiR/FWTDL9Fs8z0B46dfOJtHdkPaMJ9WmVW7kBsgvNdjhMbzjemeoxMiSEUejm
U0vdb/70WP6X0+QLmf+3f5yjNRxhoR2+XufLkvHsMvSK8Ty4sez41bNMCXnFNi4TBtmMEQ0l1cor
5MGwtbr3XOILkHsTN7jUA01pF4f8P18yf7sYfl42w2fT9c3nL9zv2l+2ffHx2nFb+nrV+7+4gM5v
+V8voMci7j4/frnvXrvPnxfO+c/9z8Kxf/UcpWwL/gJYTX0m4v9+h+NJ/grgFaioByyZi9kfUAZH
/qos7SiMAi7n7B+Lxv3VU6YlucCZDtRP0/kni0b9vBWfP1GaUEql4pViXXMb/On+lsmkKeSYYqcg
TbD3fLPSlZHhd0EA+M2yOJ9ftdFY7ZaORDtrfKoMqKY1ZmbxFhaNLphMmuSTXaD4JZIn9UB77QmO
z9qrzMrPOa8oVK3qDZAa4+cNBsQsUevQcbT8dCYOuLsswtj4yitaBe8K6+dZLhHXCEdziQM5W+vK
avLriKprLDZhZjWcAeVo5fmldOaaXzkE5zQfTRx/yQ8DuCV/5k+P9H9ZfD/DeEFF0BbXHhQoTJx8
64In++c77hl8Q8B25H4GI2OOGqOhzvQ+00PbOHv6oh3SvgUWe/wDsWhsBtu///gva5/P5xrnQARW
UD3YS76CjZdEua0Nav+DqB6FGbwruXhGK67/Rp1sm2kMyfhpoi7EB2doY6mKmxExVGuuJRq2UV10
Nkgh+q5lrRp58iy35md//0v+vPlq/IsK8DKvkC25F/Ja/vwdTTjCzahRxocNCUmY1KJOiA8DAxtA
N9IPOtt+AepNYuXff+6XZ3P+XO1p2lgMOhhbfP3cCkCdQ0/K/Qhn3jl7NYgqa5+Ak5oFvbMk7uNr
SDtdB0YnKk0gXn//8efy5o8z5/zPhvortQtWxUIz9HVbDq0BT8YUKTp7mVOrc71iW68sJDSD5RI7
2QnxRCmvVIq+8T5tBRxIFH3of8U//k0gy9vatlwYxbQbvpx+2AIRfM6i+dA26dwkDEoE1unWakZU
lmc6orZfGhLAcQi21A32S0nrv/F8HIGiGv/NU/m5OOBrsUwuCOdTyyK3yFJf3obOJnYMdG7wHngL
kRa7sq7ygOklNkxv3s0utjHz352QX3YyPtMTmlXCQuV+otwvX0DoLQlW0854Y1TmnMcpXXReEPnE
ILtc92OiF72OUQqaZ8O8qfgirBjkyX2OCnheFwbH+72XR3lTbGqrbMw7AtKK9u3vX5ify0LObq5A
WgvNDYU9XJ251H/eS/oxcBuBa+NtajqmGyvRI3LWviA72MIo0ajBuCeRqD4vmm5Ed4ksugr/XXH6
5QZ+/jVsLlyKPoBLoBlb28+/hkssRzcTLPhWZJbBHp6we6FOGmbRzdaR+GX2fQSYTfqaIwVlR22q
HO/GHtmkAUkRodt/M3cmy3Xj6pZ+lYo75wmSYDuoyW7VS1aXtiYMyXayJwGw59PXB2/dqpROhF1n
djMy0pGypM0GBIH/X+tb4tfMv2T8VJOzi7j0ZjZZ9R+mFefzA+aYixS6xB+73GGWlx8PdKYzggRp
FW9d4gbYf4q+k9Vwp1a4O+ACFJJQEx2MdaHetwuxs4thIy/WwyRlct5hzaYvjb+LhNU6U8gE6RCS
c9yjBrGt6j6oY1N4dmmaMSW6VrE4DRaZuOK3wimCdPuHx9RUZT7MGC5VGwAqGEwEYeUM1o8nxMhs
jDVLvoR+6xc+ZePIZygi441jNKgrBQmqAstp9qRzwt8Nv6YT6SQRf4VhSwTqMEziz8+Q93kWd1lt
xDxIlIUIE/u3YVHOZYd/upUv0jScFbKIMvKuXdQny6Xo8AHCY0lGEEYE50F63KCanhAZMOFPwX2q
QH6e4Sws1mdtDV0ATDkwC4TZG8GvHkn5MLen7UTMEAKp64/3Ev/n+rxWYPXoF1SkFSOP4uqbzW8T
Z3yRrg4rkaieZ+6d8PHToqhgkwrrEe+O6GiXD+beEaADNm6nfn18HKUWYS0RIEx+RcvigSPPrcas
DXrp1+Xr3AWNkgdAFs5IuGy79ldaQ0jbVFWt3XprpUk9n+G7mtJvTdQk3jM1DIdBhoiddcaompYl
yu/nhs+zJlefOj/aHlDzAeTDT0NDJAsE7lhWL6tTdyQHzezOaGlPbQGLQwyKsscfduKfZyOXPYVN
FoRZlfLu/vyJHQrvbKrF9E2sgxmM0+CZ6c/tMI0oFOzKD16AL6IKYuMz9F16HTKxME5/f+JmOfvh
oYAub4oBkMt+7RM/hyqsYsRTGQcwFjySQ9B2tjQkf7YqU8xGGUFCzl4nIFLvxi5KmXFojWKtTyMA
A+zOwtAUDXo4FpdVEgUPs9BVtGy6yQnG+54wjRyNyzq38JRJ495gKEnQFAEpd8zDntmMw3bMWF2c
J0UJfY+ASA/3ucv7noQ4UWoxj8ffn/HneY2kUfbErjlr9gSCPcHHaaAMkqyZVBeCU4JWHdPe0SRr
g+sw45bSouedoVabGbZzSXEJ23b/a2VrBYAGeCpI6XaTh2TGHAnzTCF10GfwIbEJ78FqoZ46qGqU
XY5PZKGbuyPEzaypnSWqeTpDR/EY/f6U3E8zW8QKKOK1yazmgSIj3ODjKSnRwFcvGpdMz0zwbPUy
NQcAft6ooE7PMU7ohWNLstk84syVZkrRUvGisTJ6XZfOjMpfbVqYo+VrFRehh9kaSAFQjWVqg5tE
zXxXnglziktaB92hRCYHtTzSI5TQhfcFp/uHU/u0yuTU8Mx4LkV2ihVs3z+dWj+XTkg88fJECKGZ
qXqtGFprtebt996OSjpdS9+q9Tl0G/N+rNGWckPmoK5SwnjqwOnTQyysYaLb2WkuxxQWgtEnkM8X
fze5FTPEvAl5A7PbwLRp3OgT0xoIejML5n1i83/ssRwuBSgvLkUPrcQCmg+ql0cCNyd1j+3p+pip
sHz9/UX49IwipRGsrnD4Rmw7cS5+mp2cafWCJVDW41iHxmJ9Wt66WTSP5ZadZYaT8/ef+KmiQ72I
yjn9BdfmtURmzueNFxoNVq1yDh87g7p67XE1MqB493N9gAd5GGGSycJNTC9fLFzwakwalixMelyl
ScONuAuDDmv0AexQxGTAAzneQ+znu7D68+D3c8OL6v22pWpquJRINxqeFZ4iczvScjY3gqhmhz/i
pYjHe7utW47EpJatz2XQm33q78/di8XHOZGTNy8BJgmKY6yCPu9sWA52Vmoj1c+I5a3oSZJ/KLfJ
ZCfFTeCunl72KtMBwMTYdWNEdxqitLqwq0HAUJKsdqxLndIxvUZ/j09ZkSKbfrdzkiemZPDom4ZN
W/3wimrV93Ub1Pp1Qoow3YJ3sCk0RUUT+9DtWD92A94CPxpvtMqQ+2wCTAfOlbARVqCD0yT8FjPl
nwQlVqRWJDjQY715m87lyMMwrnoCpjJbfuEVB6BCg/cQVP3ipVtqbPBnjxKBj5OwfkvS/rzPQlZm
SP2qaV1N8C6z8PkM03nYKKTpwQGwRCp2VOBmwiJAyucgEKo02QmvdwEWsT9tIcenPfThOHcJPkth
SJ4ha+wp39vTeonDxbaPzuRk7iEFCZHZGBNRRj0tBOmV1lPc2vP8OBud6TUk2ca6540RDj98HQT6
aQ3H1ERktK2TdV/iea3KI13eYj6gaY/Q4xB4JtxsG+q1U9GbQwpg84NUsXYk3jHoF/UTVeg02duy
mjqnOOuTRvnRjn0A3mPgKUB1b0h6sUpg0oF0O1gnWdSInqs8O+CKPThWhKUWh9XRncy+iABooL1v
Gk/K8HyIARVUV5CXSpUSJZz203g1+dA/cvpemNP8+6ShcX0eFF6W4uOe2U4ZzQg2R72tOkw49Mst
z3iVkLmSDX5ukMNZfiSXg7cNQR1YiJcdXJjB/4pwJPC7cwbHZCVw8li2ODeDZNUVb/pFRHNwW7lh
yB9gr80XrTwHkgv7gF09JtwWA+DbOqjYHS+KQMvUPXNmyyKiYCn8cghJbCsclNG+N5r3oo0fldPB
LcZL5XVOFkrKW7posZ/eLpNEK3VXJFYxVQCHhOXK83JY4mi8xcJuPNu4pE1NItQ9IJTnkOg5a730
vKrjSlmLYsq+ZtYmSfbSEonG8uvkuE+qu6KYiihBPs1EkO6pHguOnSnLHNKCfMt2wYpnCzmEtixh
/CKWtDHqfnVTF8vqoS6qGDlEGim11Wy9ubJ0JHPeIFuHdAd+CcfPkmWDMsKs6b2s4+y3MnMaQdxA
NpkrJgCg8UfbZf0vB7aZ8r2R5MEQIinqD9BBDeuNYx/rmu8zxFA+Ouv9lcsHEo1/eJcQkEhETobU
76GhVs59caSXuf5fTjWb69x4cUEtia6t5lYAF48y76dSbGjUAQcyK63tFDlLqLZ5lPm4Ehjygxqe
MfvS4+Z6WdnaHrMBEtR8HRVgn+JNzp2W6wNwNpINyVbzHPVGEKUZYIG2zJ33F4uvVXFtLs04Onwr
r9hITRzD2HR87Pb9fLQWQr1RcMv4mj/LNngofQ/YC3YybCGg8cPM4Vq8j55k7WJ+ZUi7lb9L+uXX
xaCnxv17X+PG/uqb/xPkp1xD/9HWw/ultk7f/t8X+fR9VArc8jp0JaQHDINWNr6VeSBz0D6NQbhf
K9pvfFbqijS3H9iApyQs+acb1a5jz1Bj5z3o9Lxx4iUB9VVm4xLcYm1ruUoonSq+xZXU2EjBiUUy
0g21F7PoTWvf5Yvwtm0S0E9XsJXGQrtTp3PK3Jw92hY7aDA5AMNRGfHQnG7taXgECXgBwnq8nJ/Y
+2FlTn4OFiJEDqmjzcdkXhbwxaWFs5A9YWrwhv6CMxXm8p4G0joYGvqekzS/xcl1x88JPxSMLqTm
5tBPF9SCEcv/tJVovXBv2T5ObOAMfjjLY2qKSDahCkPLMx0Xqal8dBP3Nx9DV70hRWsYPp3PipWT
h/bOcO1M4ha/0B3NH4REglTdVo1tHgdU6eb4mwHR6fQ0VGmV5ocmRd9IzIYAU39Wdkvo9JfiNFby
ogPBcny/5HExag5nzoWhcvIGaPlwekol7/nRwRVhP7FyK6IRHAoE03xr40fhw/0ia9ky9ZWktllR
MKBkw23KhvMQnh+P88D7la+V9HKL6FCyWJyXCxF3JOCd9V5r1zWaaK8CppgAj8PTGTu0PjfYqTr+
YNHoVze1GvjvYlJfX3x7cigVKWr51c1Y9glFgUkXfDqN0XZ8DppkZheQLKsZ+1CVAorEs1AuMwzp
phUZLVXNK5ZoI6tJ4u6cHq1e5292MEPXOKRV25bl2Xs5GStbRiLtkFXsd78vXucJcSYL1Gu2wWzy
zNARRwCPk2gqk/VZ0GGb+iclpowEpP506nOcdlwiIee15IzKdOr8fbDaDrNcrwFSNDtnlmbUUK8y
Q/xUP406tGlEmg2uOd8+z1F6bDQDnO9XOdVHC47CSl05JnQEchklC/hZ10I6mu8IFsfsYUd/6BhX
pyLL6viVTmhPKZ2452kCfxiz9Kn0BoBLUDUkyBsG2TFBsRi81DV7p2bbVxQm/Mu6DMzz1JM6TBE+
LSNkBztBbCzvvG5hpikO7PXMxRtyYUoF7kBWeXMHui3lx/VScZbfJpZniXUxJZ3W+U0sClOkxFXD
pQxLILb9F48y1kJ0EFzQJTugAParbkfpgoD5TUgRKHghOdxhS87LMObmYx9YOSsc++a1UfuJGW44
CRwG3+lKYtekEi1yOxfjxbT6dRJ+KVfQEQ94YXuqCpg44+CF+ZbxZZHdxhXAV2HOIQFxweTP9tJU
qXBBmwIy/Z12ki9BvGTKefPmKqhugkDJJTmQZ9n11t8T3lYYtLzR8B2g/KT+bW2jisjyZyqSU9k/
2qkqiBwBvSOy+X4KWduoHzFUPuV+65KI0gQOkGGs463lrl35vHqD67WbgbfDzGbfgaqLTAKBweDA
WoyJhAGRxheR2G7worH+3L2fyeleKllQIN76vljMaf2abiqMqwy3eEnNbMLq3zy8eVeb72h+Ve/x
x5mvQSiw+A48EuYbE0F1ot6zcze9jbwCitqSvCD65GbtF3hyBQ+qeSrj2vzN+5BlTclMFEMN469O
JXgznVrpVs+LNsJCzB/R3ZARJgKmmphbbvSyJrF7TmqWecpTazXlQOIHTPHaY1mGEHG1Gd+eTf/h
hrqlOfIyp9P48v5Bvo55pSmGivVw2rGB2VjDEueJHLwv5WnCKk+FRhU5phhtVcoUITsdaM8j66xW
bQLgKBishyH3JefcT3TxxovcTc0yjvglPiMcK3NYw68HzmpL3iNQHAbzkKNUoc24o39txmSYYG7J
8eF0TV3vs6LiaTycLgh1YDPplUiq+L1e5wB4yVxRhdEfCl+fNvTUcpgfGMEuk1uAbOHThj7r6SFQ
r3YfsrYNOGoyLGaehqllmlXYcTiIaqTwgqudUESO/Q+7u497O/PxeB4DH/mD7/D5n8rvepgBpHUh
parT1FhQA+Yo2AfwJP3+oz4V0HmabCQ2fBYlK/4bmG39PwR6U1SqKGEp+d9jxC5nIr8VimfvNsRs
xZnGQWZuKjwT7jA0Qo9b9j45/v5YPpYQfBv9Ov9iUwxohzPO3Y/HkozCpXxbpA8xXbWAPDTHLFK7
Dt3jfm1ZOv/pOv/7B7oxUhUb0B0aRT/+VLMgBwX0aW0n9yYRI3hJS9745wS6MM29P9m/P0HHlO3+
Xz/QnCG1W9vHLB65KOQ+FzLnqvDSpq+C+/cZA8CFKdovqNh9kvk8pLgHqMer/jJMYil29dCY+Vxo
pgY4nh7voz8c0ceRzhGxlYoQgSLQ9Amh+9wWW2KbSJZFqPvq9FBNrOt4xucBAZg65NGYm32CNyw8
mejizBtRWZk5kEIK0gzBb7OzP/i1ABe8mZlaiJpEn8W383wkzk2+CPaT2+nUzyKE0kyzvz+Jz7eR
G+fZSF/pmDgOetbPtzHIVO/O1niTdaWZmdZfCyHZ+WARFisavKv//PN8hDZATIw6LfhUnA1nViNu
ZA8376+9Oc2A2tstMyuWoC5P/6PSmm9T8iePmfOLoNl4/zYdCFJinGbMi5vTa4lFsrkbeGR5Loh6
NC+M35+gmV/+MUwZELSfPJ5A9CgeFc1P099E+luuV788CxtLlwA36joULwBHsj8+gv/+Udy6iA5e
5LHTJ9P44zMPMpropDRIz05LkdGnOsI4clXNH78/q3cpxj9OjFohH4VADU00U0j0eV63bfoyYY63
SK8uIuG9689GjTDYnju0f3drQw99iz2a2iqM6GRltwiwMu2d+pK3NRrqdNuWksrPletRe7Dv6sRP
0/ZsYW3gtzfJnJcOlIfEpeX0rVMKdOFeF67XqH2NecHtt8AWg440Se1TarsSwKJEcBef+nllwGZE
3CZN7UAeIWBwjJHMkNGeY/XDpwgYlY1GmNe7CoAlt+J9gRJa/BhckNOyghU6nkGYJWYaO201yslm
6p6y2uXZY2tolgHT6FosaFs3Yp/QuLgJHlhiBYC9CQEziznrtLYhG5C6ysaWESmQ5EP2kIA2Tadj
MsID3GcFUaHvJQ/FazMD1P9rIfNrBUVnbeL6rioyL/FQjVSW2FuUYD1l1PKRdcmuYryw6VbkBMzN
4AHyI/X8qqieBMveWNwE+P08OPWBbZliANgy6qzLaR8WT0snFMiUoabsSgUmpMtAHlEfkaZgDW06
2YCXBOoh9y5WsQynfaoCz1ePWLrGtX2k32A6WqwBbTe4aQmIaIPHXFJtTneIkJATHDKtHAeyiMOi
8++FrWcXXfjBDCbC8eelj24omyXyC35TWLWg/zvLZifMxDH3Wyyq9NL3MCm5t7tpdle9bGyLysRI
EgZCRXhf3pJMV2Xc9R1gRFhvObvpONL0RfPM7o6eXfXTWwDGBed64rHgJmU4bGr9taHyQkJNdGq5
vc9Fin54GlwBnwjZcDRZFbgDq+hf6ywK32adCDrfvHROQ6P6tRpswqpky6ZjFDG4LrUd4NDXXUrY
IElWZYk1qsT9/Mgk3kYPsgGCcKhzk7ma4UV98JfcL3ZLPsHC80ZxlttiPa/1PILLStt7PEPudoa8
dhPiorWpGY/6MWFQn3kEM4N0hLT0RjxZ9TVFCb+bY+Bkm6gSRFpS6dxObuNfRtJ+aUsex2aSAb5H
TOGhl+F5UralDwVGbggz+XC7FhVpw6zK+3202Carpgvq75kcHlzHk5fas1JCczooNB0laLQvKU7Z
Id5l8RR9CWWm6OtL0BidSnYVfFVon02z85NYXUSrWx+WhIgyPOM+mYBkCGMFL0C6TfzK84j92Bsw
IuAdS5b8UDGK0nKGwbRZ4sI/ZIXdPkiP2jw+LVuhXxdt+oRmEyOoBWsmFkP9OEVuvrddDLEkzmTQ
sCxLXHmU6Q4ab9BPUADJF4qHONyzXsQ/HFo97Gcc6dwTpoUqVS4gB52u7u+70aPgwFSw65Z5uBCd
xvjs11O0TfAcZGDTRxf6KwqE4XvneoWzbwfZs83Ja3B8o/Cjn1Hvh/XOSix9QQBI6+88py++zKOA
MkWv/tLvegcvOzLtV7vo5NUcevZlR0olIzTxTQ+VpNGLmeUsuR7leE7127rISVNwdxGz3w9nmsDw
43BDnd6jK/w2STX9VJYFbD531lfyE/AOQxhCPriuHSMXyHq1QTGlB3LzpnK+ABoDcs92yJBYnJCJ
mC3VdpxEJS6IY6/khZ6VPrhycC/9qp7B0/nP/rR8t4eEpEmHx2fsyLSgtAivLAUYFoIRA4rnYey+
kZmnvy1yZk1m095Oye0o0UAg481T9Ojw5LxXOtOAbkgBOLYUCjauDRF5dpryS4dPuSSqsU+fVLao
r3qWgMnUTHZh4miA6wXHR8c1oubGgzdnK96EaLqLwW1W2LfG4rWoiY2iyVM/Ny3SfylH50tME+Gc
DCucudpOLrCZe69dFMxXYD81BAUKrnxoAqhzsBQ70iEl6ddqIW45ZfyqLRY1u4j1WbHBgaHuAshj
Byb6AGMMMKazHp7IHTodtB1Tpp8Il5XHcZixo8gxeMV0/TSxgHtC5LxGRyXxFxaqTn8uXJBj1ofQ
BFgGLpi5YmAT2lN0bMsUm102judBXMqjYh0KhSTs4qe46eM3MUvxWEDkehvXcf0JPiTZjWHrXnsI
C47kprs7Nav+gfWltfEnoMWW7sqX1YZ3I8C6osyinHyTLbbHuwwTOS/KHKRz75fBGXLrZIv/qDiW
/qCf0HYJjn90Lxy7EYciEN036nLqLgb+euYsVfxQ10TUp12h9nPIlMs2uM5vGs8mw33wprumS/Sj
jiLvuyhHJgdXLeONB2AZjLmYbh0yWS5nHU7n+TSb1NQhao5JUHsghwMUlpQ94vPVwqmeJJn+srpR
9hRROvmm1qh/5IWfYn/W4fXqWD0apiA/4Aj1r+hw47zr65hoihVEF+NdEy+cWu1dSQn+Lp1bqbYo
Q+yDngr1TfYDBODEX9crHXsDDDxaxJh720eyOOOaObue9yIsozOHnt8Wi4p3G42poDKvoaIlLhq0
qwXkQg7PrZ5Z68LOoaQdXZW+GMnesltdVmC3YplcTZZM76iyVDcWbNfnqtev/Azswj53nruaFUxB
MtLNHBfIL33p5BcxvIcXOLwDWJ9ssq+R+kC+cMdRHTMoah4cTCe8JGAadHps1018QZqpBCnbkc42
0u/eQTzHK1asPRbcWiTNTWvR778kQTXkWgf21OsrQmho9DizdqZzw8+5FQREfwnJ+pDbAEZbu89i
qe+BLRuaP/E2GcFpZUuYrCb44Ei2umMdwxGj9P1C4NuQHc3Sw97FiugbXD+jbKe0vCBQI9DV1glZ
uWz9ekjGa6olAOzE4KSPU7i20FrtKrhCrpc4OwxFeXnZsxHvn/2c3Z9mHgG26EMpstMGWdHZ2Afh
he/OxBQ8rmJJXJCbs7Lj4cJlssNh7tEROJID2xBmPXb+8BBbaQmOxE3J2AUMl6RVCSkH2EouUM2A
hPKqL+3iWOtxYqNZbO1QufbVFIPKM4hBO7wOK6bTHQI5ADxUti4KF+c5boryosew1BW3FXmjWDy5
/I1N1g91mro0Ki3p+vVt33tFRDAQtNTKpcDetTwPEe3N7eAsbk0COIkMVxDUoS3WDWXe7QoHzSB6
Fxo/4VCUYK09H8gpjcLrMqdMuiugCp3hmHKiHX7FLKQkVmjnvEw15HY5+CHhNRPd76B3+xsLw3G4
rYsE/nHolfAUFmp2z4609I+RmKGd0HJxj22bOGKfjpk7uFuWcJnVbunNI0WbNmEW3C+W14LvUUO0
5NWWmbTnG7AV5nP+nUlIRcE+k5Xc+Kly5nhf1lgxiIFx59b3rx1rDIYnmrl1claoyHtNx/FlhR3z
lGbyJY2loZ2oCRot2g7IuIk+2rw8bCaJQNP+CtdLEMLVjRb5cCBWLN5KJUkLN04WuamxlDzohkQQ
8uyIuI1yj/l17OvvfZqspPeAflHpnFzTYYzsrTN3E/wiXjbeXQyn5yFEQKR3+Uith/HAgNmgh5t+
OK0sv0jVdNG+w1N/1bXEkQyq69P9MKdjghO7TsONVc/xOfQMtXMbAuBLlfgPTWk7+7jPWqxivnUN
LMO7dCVNyzbtaF7HbIt28BzG12YIh+M6uyRS2SEv4Z0dj6rbSycgxQQwR092EkD9GCznTKJyWmyJ
Jx7lJnbqBPcAgkgc5QEntyfBxnlYE53/SOh7A9Kjv7bTPJTTZl1KfcNbnpd/HgCPygvWFxxCcs9b
Jz8MIQlcQyPJfslT54XK23xAtBMfWzuuD6EMizursPWWaLHsq93UT1WBEixl43YI3aT41k5u3258
0bbfSPHVFwOBAzNsxrkghobi6EUiXU4acuvBy8kAYLMrbgu2JRfj5OTfy0yEL2WSOl9LB5v0SOd2
50vVngtKxs8U38EAM6fNBIwUtroOkoTsGjr7hIJ7g/fdg71ns2yvzVt7dru3dowgL1dBTiOUYnIb
nDd+kxsTYT739JpWki1USGbeVgBOAzZs5YWPn7Zz37Isg2HpVhzDpqhC8shKfu+W8hdjIlukT/LU
4Ia7PkPIqVlrlelFLdv+L8muLduWUgj7hRfvhBfeiqbxzOpL6PKysM5y5btPRjdwcAjBGGAUWvLW
9+fibRgjyeuBneehHRLUUG3iiytad/pSwtWGYJKypLmau0G+lW4/5/C7NAvbfKzm732/8KzwULJP
GyRVzB/jrywQOnLjvilGcUGRGvbblJOrCV7fH396SEiTQx1m/aUHh4i9LMuRflclyvL3lgJzuoV/
7z+TaVF9CwGzbMtOdLvKthS++il0HuiuEaNHS5iLFfRTVh3JJ+9hNNnNtJ8VwHKWcgacjorDam9E
NjnWdkiMEm+p4ZrvtcTPaRQpDKKtlwGp9crxkI4BrZS63MIogVW3N9vYERabyg25VTTJirF5aMpb
t3WmDipjZ0IvGbztKrcaGmC1HC3bLRrvNhgEyLTSIfr0FZpqSK7baEUzrHQaZuVsX5dZG5hoGosn
U26GNau7YRvywvWXXUb/CnbwgJqb2OBmXJK6vFyixBU2jl02YPKuGqkOwYFC5h0PBz1IlX9N0xIT
6G7iUaGNghtHNAbKSchnf0hZqzXnQzZY9d/wAebR32fon+pm7yt6bQ/wmOm9HCVCqb7Z6cUD13lX
DLLkPoA76vLBxCfSAxiRuXP6P2srDm2uY1c0i6HdzP5Xny5T9nAq1lrSNBz6KjalUddJZnkZx1h1
aLkyj1O/4Dlcwx+pl9hzcERXvfK8KVh++bdBTpmh9UYUuix2tkkxkbCumY775yGjoBBd9Swo5xu7
iG1Am0PaDao8rnS3uFu88oq2eCN4qCHxwa/6YWkuxcDpAadoUVl0W0Qvok4eRO/LPNgHCFWJxraH
QS0tOiQgWfxO4aXqIGHoMB9bfbsjZCol0Y5dA/TimBlzgUMBwMU75n1YL4ukCjtSSc23SKoGslz2
KbkcebWXE4qbmNpB00ZXK0u/aJ9YVZDQBRuTmPRZx1Oxtw+XVXhH+n71s4yG6gmXLdEGbov5jCgc
np09apP6h92UrLJQvxsMWht0MeG0Gp3KvFldRfNxDQZYrqjsL2IMxXc+6tgz6sD5FWAnsS3dYLgu
nAW+jhQ1Yq0xphEsQSYW8TyF54olHLTPRi6G8jqVzVEThA2yL5IT6Vn2WP6QILlLplavJguM9+iw
I55hue9ya5pZIFjVnhUoO8SkkD4hEoFHyEIC4/DNWpN5kRviEZVzH5U5sRZT3jTftU0De9MVRCba
zWqN7EZ04WR7lhO6Oxsyvxx/pNZsKi6sqInHXMssPeDTGsE61YMTIc5xFZzTxPZganmL3Z3BIw6/
VYBtnG4bJm7aAnByQTWSvrl0EBcDcJOu7Q/9V6QPyCY2JvSbSCMnVoQiDo6Lroji1k3Kzht8rmId
fj3TcJsBmJfhPiyD6gJwlTG9g+3SEm0ddB3yMJah20WNH9OSsoD24VvgxoQzlDOBtu5MYWGHRUPB
7G1FsMDYSOIvg0W6DVks8hA4cr4jKH7eeXESEbaFtuKnhXiJ4mEh0yuLabh7YXM5ZV/CotZm1QUr
DYKtDC60F/r5G1OkWI5i9Ir7dhLJNTLJ9EeKP1xC+cZa3uNUoDKyrjmwZYAuT9FMts2kq4xTwMZG
dzisW2bTkCSVmSi+e4fyISmYRTudQwH28t2ENuaviYwLsnbKzjuDtFUgT9T+g0rS9tC7jf010B0O
VqLhdhleehT63bpssBwtN3gqybwhVGHE1FU1COTjfIzH8zTQqNO6ZkUOmibTzOHGlZFGsBveyiYk
sY0OEX1WqBh5t0tHMTL1Wvgd8k0vQ+SFIu0MmrNZumsxyOEqdZ0x2tl+CjcOIYR8nOawR3XcN5wl
aoDwxTNkrg0hSN6tssyKt4s8oilYUy/5JiiTGDlKSdomMPGoQHlFueRurakAEHItTfDciMBuJ+wa
Prqa+ZnUR06HbATC7Sjk3xPw9z2Jshj1e3/5FjJbjJcgtDXERDVG952P7ZaP8yH3WGh6LkTtttck
FbvAiaoyRCaULDCfnCS+tEh1eVuqvLyYLdndodUrtmjA3FdcMUNDnyEEoZn7HST0cPKA0w7TUgAF
0xH0XQzRUcX8q2GfFo67wFYIJv/ZSjI531C5KoGZwTlYNpWsnW95jOKBBFhH37QoTOx9OPkLm4LY
xdWgEtsnxscpssfSn/UEjIj388j6fJcJrSJz3YLbSUyUoYXbJjdRVYuv0CYc8vyG6pvo6var7kHh
ZYSv3YcoKhFKpSNDvtLfUmsCYFB2swX4dXWu9YC9p6Pu8kIUOPkzBQ/1TudleNsPfXvR+wqvhw7L
K+oC4ZmV2NEzFWMSGNImDd4k8MX97Nnd/agXA1RuyTArABOb1ZpdI51pKPGEXUfAsciaYLfGFgsn
kijmY+O7Y3WPWxasI8WtnWaoE1kj/GHP8sW5bMCKog2cnK/EDM1f4wRelOwG22B8yn0dVcnfyIrt
ned7/VPEcv/oeIkDxGssv9r8iL+xZi4ckv+veG6i65km/1GOPU9dBGSwbvs7OdhLson61nZ4Dlbw
EVbJisbx6iPvA9zsQ2SI8SHiFH76alKu/gvyhrOLZjYqCvLJuoF93T5bEbAm8oc8gjuo6p9L2Ti0
wlBalkJ8Xwaq/3pfSupB+o0XVFkTQhHhZwm/sqNta3mvva71/Nu+yBSzfBdFRpukFf5nRAIzpCHy
YCQNx/bWW5DSLEdyZY14SrRgDLNze8jqYj1HyL30T0k+T/53vyHs7KwgBQ9qc+Jpu7d20eh7E3Ev
dO6DF3pa6CNgbOWBvUN456wsGyN7ISytDLQ9nw8E3SLAC9zZP3geIY4vYKl6JhUlgU5XzGOgeP0d
6zx0CnA9ghR+h/LQWCFHZhmPqmrBC81Dg4zd85GCZrL9aSuLUOEdDU2EevtOkotK/vKapyVqIZkm
RkTOGFS0QdIiXW31ZSQuki1MLuZA6+c2mpKx2NGIJUThgGUI+O5NUbQd8erA06LA2dtSDJ16G8p1
BNvBb4F8sJ1IHecNuMqMmeEswSZZxFsq1uZMoGTaMfSDdB5D9ddgpavrE3wFCJrUhbYJg/nS6js2
zJfF0pGMvZ1tWETj4Q/tuY8GEZp/GKhjvLI0OZHpIXz42ApsbPYcxSzj73aBi+S96+0GpU/7SYs6
Re05RWNTb+3a0264CTXZP+UGlApv4V4QGPlU/Gp0/f64PnaXOayQPj121Zj+Kypw48H/p0Ii9xes
SWke/ihbabxN9Un4QVZExUAE1NlVf2hUfuzJm08MHJurYbzDtHwNKuCfn0jRMDIRt83P+vSJ40lV
I/xG05onHdsjxwgE/2xh+cgLmpWnW/EfAU8e25p/PyMYPmAb/v+YKMef7c1r/bP7/Kv+J9Ic3H8M
DUP8eid5meP/3//1mP38X5vX7LV+7T4wUPihd5IDuIYQZQfrDIz4H0gOVmT/S+BdoPFsYArRL2TD
O47LDf/l0mhHhBLjHbIRovxfmoNr/4tf46BCCr0wwsog/hOaw6deu28bfxJyD3w6rgM2wGiB/qH1
wevdQXQjKTfOYG/7YvJx3sPn/sdFuTt10/9Jtvo4ev33TwE9FgnkS25s/v4fn5L6w/B/ODuTJbeN
pW3f0I8IzAVsSZAge1RLrXGDkGUJ8zzj6r8Hff5FE0QQIW9sn5B9ilWoysrKfAddG/BZB0C/7xp0
Hz2KLPtY0qHO5CiHN5kebCBAVmemK9TzWUiO6AKRMeU4sI86nmkpAMPDWNX4fMlF7dye2YKH+L+p
EatnxJQpFLTdL6fW+jSIW68uXLgApe/MzRccUAMbSyDsGlP02yHL73ScPh/GhCwP2UoJF84sC41j
pZTGuZTLQUWyKv0H5glJPK4ArfYpMhtEEdVCINUSjLX0MAaZpH5oFcPHsA6Nmegeyp/1yNNOfy7A
qp9qQJQbil0LGYl5crOEhCACz3AwdGAuJ9fnk9226GW5NYjRD5KqkqPpGaraqRWon1uz9XaQKCgy
NbZ3jHgtn3S9iBASyJDapfLeb6z2Eiz19oNmatOsHKeCR5wD87uNZNo5WSUS9O4kWeadrqjDd970
1PrkfPwySnbyQZq02PUpvJLTUFJDakG/v/3JrzcWaHOFah2SCYjizdIs73+Dkete12Uic4WX9F9D
oBuPnQjHjYB/ecWw9FBrKeMqMn8D+WcuZoqaI2rhvZ/gJNeheoqy551sShZ4WkwWb0/o6nQSfIDX
8WpFrQTJEoLX+wnpBiSoGltsV09xqEthMX1tNJVioJVnn4FuSP8qYOmjvz2fjCpmhCHsSN5fS+2l
EajYyL7xXZ+ciX5tNCR3LWTy0+3JXa2jYKsgocBy8tm4sS8nBz65KxV60m6IXuJdEDYouVucniYp
rb+d0dtQELGFwf7kXXg5FCWaWJ+L7C6ZUfQaePp9Dc/0+fZ85t11AVdiEL4TlBSkEw3+cjkIZFlk
tKMCoV4Ps19smuMT1dHuOQW1+5jQBPnb0I1KI0GAoSwFAQpum4vNEXJ5oY+ORQ1Z5gdVCx8mPaqd
VuoOKSKgxpAVGxv/6ngxoIlmGB+MhB/I2eWAqOH0U4YptUvJBB2GMfKcTAu28IHro9gaP183ZY7y
5SgC69pZRbLA6Fu1qWO19UFRMBC+/bFWR2E+ChEUkYQ3/vO7cAW0hRVN9MLtq9KDYtT/Myii3hhk
oQ/Bl5lXjBNMWqCZAvTm5Vy8pux4FnHT8efTvlewVVGVqaEOrXxB5wjkDyT1EzQjJNGTNjyWCN0c
cmRnNuLI2mwF3FNj3iiyUOc/fzdbNesAiXl8ub6oC+ywbO2IlMumttHKiUYbi60BWlaf6y+Xw4Ql
uKlaYbo2pUwHQj82XQGeLGn/aUy716As8MnStB1igK4flmevUH4M/oBRWIU/Y654eAP71cYxWZ07
gYz1B5kpv6UJ7+aO8iEtL0Ut3FFrX2mXS0eADltp1NogiJoQpNm13M2Lm0czah6mFYMURZO5ktRl
e9Qa/I39tLa+KPXBJuaKUxV7kdFQmYhp60G38qpMPrW4qbzGRLW7Af39jeA8/18tgtl8kYOjY8k0
MuDLTznyMbqWPoLb5Y208zIrPVgwvhzc7fDlGGLgHWk5Hip5LDYmeX1oLBksHaA9gQYQt99iaBSx
vUgv8sI1+7r7HrVGdpdBpnKLtsY0lezsvkVO+zf4T+OxRx3/LtE1b2+CYdrYOfNHu1gDC2CtAIKK
Vo1Osr/4IRJM9rzJ7dxFjOKPLKMEWoxdcvBgae0AesbO7ZB0ddnPTwYe0kx/1oNbXvbwZLA/BVwG
WyeN4n2VlSh4dmzfJ/hgCNmnOapLaaePn2+Pe7V3GdcmlwFYD+FLURfTBM0A46xvM8o0lvpoCk5t
YvvGxu2oXxYM5luKYcjDeXGpSNWZ85+/O4eDCdJ+aMfUTXAG+1xaFnC2MWlPXoX84liU9GGbsT/T
fAuQmYABI2pLO+BoZ+3NNp2+s3DYn1spNPbE6NFo1EGQ4rSa26+i1b8h4za+ACgPH3i7dK6p1nyk
uCzPdtQ3zkDP8g7JBuy25KHF3cRoXwAdd5hS4kOaJZ18DzIpuPdkCjuWTr9Ww7cPpfwMzYuGmBT7
reemyRBT2p9MZ8Rr5PDXnwEGqQxGksjAs2URQiRIhL2KdqUbjKPhpDIpOv6v328P8laWWexpRhGk
W7DvFJ6Yl1+hVyUJh/qBVo6X/KLW9DyYJqZwYYititKFTtxlHwINRrE8HSLFNHAfMkEa+UdVw5lQ
yYqHfKiqHYWfreziKuLw2pV5Ns8cnjmILrKL1gu7HMEBtr86tGfwcZUzFRpmqiqd8Y5G0SlWiQJ6
CMjk9qJchdXFyIs1MUoMbls4Wm7a44fXdsZc6B+Fg1Jg/l8+sjWXzmA/gG2ff8q7Q+B3k0rRq8/w
FBuMQ2ait1SagbG7PaGVE62xkZBo5dSRlC6WEmkJDb7hfKLrVnE1pM8cbfK+/P0gkAA0OElvSe8i
bIBrLUOKWqlbKRboFWAIKDn2ysa3WdsV1CUg/Mi8uxRt8W1MrfKFV0R8G5KLo2fpMRX23nBGsN+P
cPnNu95vOrxEJD37D6sIasrQiV0kokuiSheHYZtkQ+oGmR5+0RM5A23WG6fby7hyyfBaFdr8diCZ
lxc50wSLXzasMHXVtDTvsyTrn4iKNJkwldlX8Ek36CkrC8oHo/jCgMZcPbjcgeqADhGWLKkrdbXk
GhqKufjCaS7Fd5pPeJM6aie4Z7Kx2ljPOXFfhB6ddJvQg54Q77DFyDZmwF2fdwnNctxcaLpr+wmH
LwdNpuiTyUc9+AKUnF/PwtlFoWzwgFYOxcXwi6PXsokK0GOJK5VgyVNEieDKV8NG9rLyOXV1rgww
RapqxmKUePAwf64NRkFkEhcoQzlh05vvkCdpj4ZWNRsB5XpRCZYEFPgx5EuavaylSQNZdQ7iJefP
nCzKv/VEhe+WFYERboGExJgCPkuBwJxq6Kzz7c17vZkUy+BsIhxPsFGtxeal94svoCkXblTGz8Ro
29ERq3+GZAaRv6D4zyaTn0Tib0SFN+rd5V4Cak1Jj5SCm4xK/+UuhvvS+6Hv5W5Zhk39GKdgkvd5
pAvpfkhK7bfK5+UFUkll/TKAEnnkGWDU+3705PyQ+oP9Fe1+UNkwEWZ398r8TosaOLmq69LPHqhV
hLrWiAdNE1kVUIS2oQoqprH5KKNQFe6LtuXZgn04cvlD39FIVjGN/pIZTXvWYj//0WIq2e8LqyiK
HRR565l3jqOWOMF/13zLQts174Mf2CxWv29/kuttDvuMxJliEY89lFcuV6bHKzOi51S4wpbk7zU3
Nmz7Kv9+e5TrXBUpR43HFPRPqgHK4obJsDFMpbLJXdqWz54/PCi9be08LcPnHZCsCh5rI3pcFxgh
Yc5PEsbDQ4J4eTkxIP91YFVh5kKBa88mNJ67Uc4Hh/Ph39ng/nZe3GeHIS3go1SVGj3Xot9K0q7n
Pf8Irm+SlPmNstjw6VDnsVp7qdsBJ1PJk7vyDuN066xg2keXXPjKPeaY07+3l3tt8lyAbHS6TLxG
3t5M7/IGE4U5Osm0eptQQAEocvmJq19ydCxvHVQkm6cwiKwfXiMAoOV1dozKaHJv/4jrUIMaO28y
VCW5ielyXH4AWwqqVA4mbo5MK14TTWBihxg9eIAZxeIHoJqp5Uf3ELr6I65WYmP89UV49wMWOwCt
ybQroSC6qC7kL2UzQW/Raa+HXS85uNcVuLLL4ijFGKF3OgyEECLxxja8Pl6Xi7A4XmAMZeGNWuqW
YfvTbzKcU/Wp3rij1wZRIN++Vff4+yKoNzXl7Q5yCrtMCz4As0E4Q0210+3vuT4K9jFvX5SNdfk9
A9zR2qIivxGeLjuwJtUPlTdukfOV+ca7DNVoK+qU2NDDVPSrUKF1dl3pVkkaBUNml+p98GmoR/SC
VFt6bIwwA8I9dB8yzPoeM9z4SO2G+LelJ9DIB8l8gr0Vn/yxjR0d2fG/Tgouf9xiDVozyAEV1HxO
K59ciEHji4Q6mHN7pVeXAC0I/HUEdY2lPmQQIITTKiwBsl4wJbUye5jKODyAvt14ZV+nH8wHSqRA
ioA63LJ07xWVHyOglrrjFCp7QLjaLhA2sPew+tGIbOsNsDXc4k0vQeGBe5wznJx4ew12LDJQPkB0
zI3PtidJGwu5Oh4dntlgggxyyT8G6d6XMEBSwPie/xmWkeJK9Yw1KkVDVRoa6e0Ptz4eApj0eing
6vOHfRd2MY42LbTIU9fLWukh6X2cGEe92NtWPbqq13d/Px7MeHrIGlkVTbRFdMmyWg76kdYSaCg8
YM02OFhG/nNSpvpeTGl+vD29hcrnXJOhu4OcAjL0oJSMpX6x5OdqjMlZ7HLXdVjdxX+awtr7TXPM
/ewZrVVQWvi9KWH8EEnlHSgTBzygU6FFLuX+Q06vD8pzdAxN6M15cdSS3CUVc4JEDjY+/crNS1mZ
jWMjO0HzYfEpOo/eQ1fQQdQTgVcc5QcNVVfNLPYWlGMHQWt742PMZ38RuOh0cN+iGsDBXeY4qIgo
QYPxm4s2Yu9qQporVGGMVlT06JuZeeeLCXN72oyH259lJTDT8qP5BrNhloCf//zdruv8fMoQwozd
EYU/RypgctQ5TvG3R1HmXGUxP52JaSBXcLPgHy6HkYQ89bkXxG4TZxaulKZ9FFlQPw+NLU4gzMI7
1RPTz6QJNQcZK/lJ7iCWILoUO4Xe4cmcVMbGzOePuPxJqCbPQASagryfLn8SCt+Zl05R7AqIiWct
Awamy6HiaAm+irenvzoUkQT8h4kTw3LrI6hrUdxl9nGjhy6iYzx8/SY9N7H99fZIK5+TeEU7leR1
Lv0s8qZULWXdqq2It4qXOrkGxbWJrWhj6VZClaEYdCB41Fu8spdLB/QdOm0euSk2j67VYU7fRp3s
QJ2dXFTKg9fbs1pZPxsgnDA5jWwg7H4uN6mAkcw5jVzbV/Q7GiDDUYTVeAfQPnf+w1DMjL6HTB9n
mfm3Up4OodpEbpB2E7dMUMEg0tSz2Ub6xv35tsMWO9BGwpnuIztDGFcfq1bytu3skCK80r/aZQDB
EbNs1ygwhK7wtTxVciWfpmxW8ypN9DsliBTw9Pp7zQq8lyDU9cNIRexfTfgGXJbB+F2NAFqzAYs0
uYNNAiSWFhiiEPdwn8z9mHndczypHrz1AaNPDHL/FhaBo4XQBPA0KqtUC+ZP+S6etLIZl/XEnAaa
HY7Z4ec3Gm28caCuAzQ1R+QLAIHgkIfa0OUo8L/qEJXqEH+ICdtZbMcPnWG17oD1sgthyTuWXEgb
N9j1LuRS4HaeZ0VjTCwSEG0MGuToETSl2hIfQ+jKByCq/4RCdBv7feX1wasH/4v/9fchBVzODyO4
AGajFrhtlUtu31r6EQaxetdCJj70qDXuy7xsng20c5y+R8DM9P9Wf4X7mv4MgDCaMOjwXEFPoFrX
JXik0K2AHB2NPEEZYTDyjS+pXEcshpkVXogomB6KxVRRFwEvYduBm4CNIwXwJSTbI9lzZtYGzVpP
OyHu3zwUaZ6dEZZFsNXOfvheYTxMfaftMBeq7rVxKt3bgeAa9cT8+cyUHgzKzvyPy2+g0HvR8CiZ
v4HkndFBg4M4+Li8p5MKiDsb0EbBlDmN4PokKhjwqciB0WI6cECP8a+BQPOvAfTB5Uls521z+WuA
2PY6bKrA9WvT+O6No3zs8JVxApgSG8Jf17kIX53hqEeTr10dYaPmeoagFLsy25uKaV3sIgw9dqMP
edDMdFT2/SHbUQDZKrWt7XvgOWiniDc9ntl+9H30QEoh7JCcil01sqXDMKjRbtbAp+7S9admKh70
UXr0DMxzx5m2a4H7/3T7s68c8tmBRqbEaRCalzVV0bdtG6g+ysxZmR80enQnDbOpfYU82cZVsxLE
VC4aoIkqTQ2aG5eT1XBWNMe3W01V6zspMK27tMsgIVkWPpdGhyRes+mLsnLc0MJD0YT+L2jqJXBI
mDCsopirFMUDaV/hXePQpNzM99aWUcztZerECFOJ5dyy0sqmUo9cLr6nCTLs85ha8tmG9bIvlBjK
bFQ0mCR7Cok8POqzWWsQR0K93mWeX9L4tKQHWgf3CJgUX/7+EyMnRWeAVjvIn0X2Emh+ghTkFLlT
Mj5hU1I+RBasYsCa+t3tkdYWm7tibkEj7wZw+/IL67HSFGaSRi7ySdG0M9MUW1e9Ra/k9jjzL75M
JEDR0WERlvEGcl1cuiRj0qTgo4uB7qjAaTD9nR7WvyNVfiZu/R0IfX7IzaPxNgKzx82w7K00FQJZ
Blgilxekd5xqnZw5hMI06imCcBiQOrBt9I17Ym1DAVTgiQIU1bCWD6RZCRsCiE3KieLJEQqUfzRt
slut07b6pm996eVy8iaQyTm5mq4MoWQ7VCDDemwQWOUoPu7CqnkiAX3wDPXQBeIUGeW5jqmNesoO
2YuPs2nAkNfY1qC36lN176sn3Rs+i6I73f7Sa7eSivIarito84N9XRwsIWJYIr4RuQmlTxSJdIFm
RaGg9BP2jpnGxrFHL+lpMtT8zBRh63tT5wrk1oHT+Fs1hJV3HRVa9O5AO5Es0wi43OElquJdjNi7
G3VjcQhlU7kf8ANIYO9+8Ose4S1DdkCD0xgAtrpHxn64Qzu1OmhlUx+DmMbY7QWaB7z6dkjw8aKd
EXFvRkXv8s8M3AeeQgSeqBD6GbiHjSSTjBZRJqvnApdAZwps82uuBt1pxPBuI6avnfiZDoJMHqee
C/tyPToh8kDu+Dx2X/CYV0p9nwPk2shNVicpqFCAgNYE9ZTLUbw8I/uVRkahbYKKqlV+ka1RcahG
G7uEY78frU6GZaWnT9CntI01fpvF1SLzzKSzitcE2f7l+EOU+pKNlTBaI+j/6MFL28EMLs1zr8T7
QrYOpQaLgA9stvazlhGB0Dh+pib4WvWFOynesZAREoComSpALWAWIkl91+jxfQ0mRc+iX01cPAi/
ewC4uC/l+EUu+j/GWDxkKo0uhLAMw3/1cyirsv+EZsIejMwe1IyNn0fkDnY8UwY/DEP8FQnaX3PW
KqryyOP4Dsjukafco2ZxPsbmHEueK8P5LAHk9Nn8QrLOMR40vWacIjQritC7H3z7zgSu1DftsU3V
cyopHwozPaOu/kuK+/sAyrXUBs9qPKoIXeYEwdlIOt9jMvENw4FTZxmuN2RnT2lj2KXlWarLT7f3
/Wp8FGz4uXyIQdziUhMafLm+5yAGGf1QKGHyMW1gEML4tV9vD7W6x60ZrUYZD6vRxVBDaE+tHc/3
p6RYbmDP7FNo5//lJEF6BYbBVWNai1SwjBHNS3M5cjMfhbWenYRYhZr/hxvaxn1If2MSAIW73Mnl
oCVqYvaRq7cKFrmejA93OiTn2yu28nE4iIjS2xQVKH4tVqwYjDjJaOK64KR0kEaYQ1mYHB4hPv6+
PdJKJsBIdOhp6dgMqV7Ox+gqHT0JIsNoWtNDJ8X6Xo5z66whkutE+OxtvBVW9gL5ncZTFRgZqg/z
zN+FW8Q/6UKrzCyhCn+PJUv0NJreFrZ5fRTiJNXquTO7iHcUEdpUJot007ZKd0lqmGj1cOfeXrvV
UUyZ9tFb4r/cC4IstU/mtcvMsbw3Q7tzeO+lG1Wf1b1A3RGuFwgcyGCXK8aNPala0EZuGyn+EY2C
0en9rDgYovAPtyf0VqxaxGlgbsKwaNDMjm3Ldetk1LsbKB0RSqpwisoQQRdLhHV/qpQieEaRI58O
oSri6gg0rDH2E0Xi/g6JBdQnqsCb7oUk60jGoFkWOtys8dcqUMvXeLL/NbxpOkhDY3wZQrNMDrGQ
AOtlo508KiMAB9iwotPvWgNZjB3/RvPJl/tW2uFO1vXugCYUub5QRn+v87L7JUCjHuPQhnom+7qd
IeBnl8qLp1ZIVHRd2sHsR2d6n2BT0ril0bViF0K26tFO6Ew3ycEX770qV7/LvNtRDMn19JwqnUo7
UzN+AUgxBoRJ6ChkIk+fq3I8qpmKiGQ9tOGEb4NmfOgt4BgAD9XkR9HMZHvI/8PJ9Cd+amMb2FXV
Vmp+S9Dw/NjgEx5CkW6qr2jZ1/9MEx3afdAGhe1wZ8ffODJn/sus3RmJoR80OTHa3Sz21OxttTO/
a3Gkfax4BhmgoHq0A7PO7INdGQuc60dh5i8V6M9TmypF5NRTqzywZu10h0IgwoGxVZ5Hyr0f0CWq
Du0Y5PTiJ/Wx7JX2KBtjerJDEcqINqoDDgeFQjVTmOX0VYPTTnPBk4J0I2KvvGfn5hW1Epr2lHQW
O1tCLACbJCN0U4PScGFbv1ut9rGOiD7IVdHe5WgcbCRCa0eWxHvm4YJwpE13eZiqQMt4V1JTF00q
OUMtTYcgNIONmuZaUOUUyfjkzoLLyyDX+g3rSffY7XnrkcuoRudOhTEcEZcZH6deKY+3D+5ajKCE
aoN0guRmLDurMtK4fW0wLa2hGmbFbD8sy2K3T63Pt0da+2Zo3MoAtmb6or1YQHRqJopVQ+iGZtQc
JV+zPkrZSHk9HXu35KX3T2JO3kZcWltPyDDAaqgBk77OP+rdpZG0aoePImhnNH3UO/Znd9Zw23Xz
aPhFf03e2CQrq0mRGINIgErQW5c07cprhZKZNa/wIkj3dmzkToGQ6wT9aGNia68zhqLJQ2UasMOy
Z2yh4ltjCMZFb1Xpq5dwmchWpTglUJp9qJd4NQADOGh1FDi955v3lVrUBx8xuHu/k7fYKCsf9+LX
zAvzbp2tNCoFxtkkxEO/7/Icy79UTx2sykACx1J6tvFw27hEVxcbFW2KxoCCSRAvx2wa4qSoOP91
m9gH3QgKpLlQ/ZhErm3Em5VtpNO5tsgNKTERdS6HIuz7FrcbKe8UJydg6PLRjyJcV0q9PshYzGyc
yhWyCI2adwMurtPeitpBBSDsigmcnh8NQI98nSph5ZWOkdUdWgqedMbKMkNYtkeYMxH2AdrcRtI1
H8rFtU7BHMAFJSXqa9bi0Pb4WZuxwkNnJncgwtQUFKWzHyqKbofIFukBZ5bSlatYOqkoeWwcJ3Wu
yC+Hp1KPvRt9U8hBi5wZ2BMC50IlZiAJRdMpP+S2te/j8qEx29+TMA/6GB7NuPri9dEZPMoDCdye
7eBITfEdXfNvKOedEzN9FnK3H5L2VW3RS7gd2FZuBh36IM21uQoJHuhyc3RQo/xy7hD1Zo0JNZaE
hxhNo43dvjIKorRz514BKwY18nKUGMi7jDQnPZLR6hEpU3MXnyZlYy4rG2/mGROe8dtFqGxJpEAN
GM56yLMZd+SQNM5OD2bcxKd0Grwz/WDxYCP7/jHPEu8gV4FxUNEpcdM6/HN7Ua9P3Nyo5NEniI10
RhaHG/dHfLC8kqJfoOZIvtb5CcMX1eVJmP8sS01sVLu2xpv//F0Ak1vVr2QwHkcxonako+Hi4ASF
mEowzt4wVbnBdH8jjl9ubR06sgxmnII8pY1FSFGRHyppqOhHWFHBx0ILJgONghgStGc1KEBNAG3b
p7roildwGujSF7WRv4ZerTU7Lfda7VgqIovQ5RuRXBZ5pt03QW2NzgSmskbFxeytQ9BFIEmmsRYI
DGlGKu+62FM+egXHZZfUyLbs7SSP1AerwtGWAmsbIcCIqHPtoMCn/WxR3G52dZpVKMOCRf7XzuL+
JwTn9Fso0BnaKeApsJvQo6pzmqmezlWA7N0xqidK7pncWwnSSTx7d4okTcdxSOSPNh0ZzBWSsrHu
MK2O05Nn5KW9D1mqhw5t9tbxZxd1Q0jGtFMS3Sgcc7Cnbm+Ufo76sKEVUNYweoydgerUyxCLNjyg
ZvU1NqS6OMieN+DN6Unyt9Hr9JfBCstiV2TDkNzTMhvwPsydXnS1ckwwpkwdRGVN0EBdOjzy66OH
rkorfR+PWezt41bWttC2K9hBUtYZc4pwmQ1WaRHdVSmJwOUJGwUDBJu0VpN2+PnY0a7JNZRHxxGh
onwcMWJDYFWpY4HhnYp8YhuGz1bpYWpkS5PvoNJYIvqwhUZ7K3AvtiZgC/piArLrXH25PAsR0odN
WCI9WYt6RNFV3oNuRGA8M5w8ENiXptZH+I06DbMexyz6dUbRMgMd/MJHcwSx7NX3hcg+sTMPfx0W
IDXTTUJeY35uzlHy3TEVRTkqHnfRUTTBQz9pYkRrWH5Bd1T/qqBpfbw93NX1R65KkUvBA8nGg2KZ
s/pNGQVBOYUujjn9nh1l7acg6h4tnULgEPlgJ7z6gN/G96GYmo2kY17mi88wD84U6bPQt75CzeHR
qLVdgAYTnP4AiWkfofTsixLH6a5oiz/4jX64PdvVAWn7kiobdMmX5tihNOFnWXRcZF3huUmcNZ/M
WeDZHqmz6qVhosXV/HXBBVA/zUFueRaZDH0RBzMJbhwK0qErtyYZTJ/Y+8wbt/b0VXifRyGH4S7R
AKAtC4l2PMAb8Jla6SvF2TdkyrZSEhywMW0PvRfHG7f1XJZefDuKOzQpaIBybS9Jr9mgCiUJyvkd
JxApg/VLUcl69Mxs3NH4FftOLYy5bbHVtblKE+aJvht4EVrKzq+GVvDgidJQxm7S745eV28hf1eW
k5uZtBvsPuCvJcZuMPW6U8MRwEKeta40xeLYTEN4MJGCfIyNTebfdVoCWXlWnOMwzriEJQxM8n1J
jbwycNE4Vk9mm2gfC9zs7rBv91wMgYszhqWJO3aGd49hV+54IaptkR1Jr7fPyMr6GrQ/yXthbNDX
XqRhOATjPJX5AQnx+CszNP8pNBT5fHsQdWX7XIyyOBSIFhmVZMEYRqE/3MGGifaqVP+mSgM7h+tj
Rx/mjAj8MfJpSFDic8YcTXVBRxOrimiP90x1oJemO30sHzzE5bJoDFD6peMQcqMPsvzS19EH5Pyf
NQCPu7BEnhT4wz1FFfNQN029cSDWdgzQg7mXCNKDM3gZuMu26DyhxoFb15K+63nCHDB7+QwsrXNU
3dgi5V0/j9kw6KuYsNYobyjLfviA1i7S/MJ3g678V4SJ6kSjrn2IoZw7KOp9NLQxPoAZCx4IwA2V
Iy85jiY8q04z/hrjO/8WC+g6SAhCnLHAHWVo5+Uw/X3XLrToIGm9j0pQPeHQ1FP+SEz9iD3pVoFg
ZQvNHQA0B2bwGuyaywXnxeinSsNGDevmJfMj9dX22/QTVnPRqxLoqG2jHx6ghSm8rd27co8wNCUX
zikdImOxeyn+TMoYhoHbi/zeVyaEXT2vBMWT0McWlBCREoScPnwbEGWPUu8lEeKsmeUv6hn/lgZJ
V1921N67P2YQ085NSPek7iddj5NvW7JTV+0jFIoIwafyp8C859CmWXPwC2l/+xyuHHaTBx03E1OZ
+5+Xa9i2uWmMNms4ZGpztEUjjkg1Ghs1v9VReDzynQBViGWZniJnGMIu8N2eZySijKoKv3C0Ng7g
6kcB80ZLCAIFx2IxlziOaSCifgQYZtojRyDjWJUoKK0ztWaaXxJU0Da2wurU4G3MKhPgX5adtVgO
scQSmu/Wuv2rbBTlgIhhupETXlcJSKQ55SqZP6U+6hSXU8srT48sIAcoPUTFs16ayq5WJhlt6qDF
XFlLcP8Y4gPwP+mzVJTNvqwS/KURpP8EOK3f992gU/FG+7ObGh0V4Fghh60wQ4iKLEEguOWvqFn/
tbrK/LtBMyBYQBWb8uvl746iMPQaSeaTtIjwmioSR2YX/PkPe5i661wnnyPv4jAWce6hLswgWL41
rhal2BpXWeH8/ShkyTAugOxQiluMogmc3+lp8aEnBCqyUVT7ds4Kbo9y/XBixWaozCz2A2VymaGm
bWzrnmiIpL4cfSn7ST8nMt0lcwqR4KFG44APgzrRg2qeiuEFHRcBQgAoZQwS/oRXR7fL4wo0S5aV
GxWEtRyFor3MKKrAHWSZ86k+jXof9vmRu6T9CZpMQ6A3mVAKnco7GdFiHtLcLZAMdMw2E6iGrXmM
ouL/C2eieun/zj/8L8t8r324dvfRP4AEiEQTjcxlFXqaEMVt40Y6jmluP/vh8FD6knWakCw9GpGW
PmdFn+4D2/tDUyr94+k+CcDUDS+FkSsvtz/ZSgRAzo/Mno7JLDg55wXvHmy+XfdVbeXSsUjG0kFg
S9kFHtSavx1lxk+SbQOhmkUfF5cdXi8wLCaUn/B+GXZyE1VnpKW3BDWuQyijsJ5zBOU8LZmFujya
caZM2GsAH3OqYhxPIcp8e7S+h5MKvmQvZ+qwcbIo8bFEl28JhqV1wZ1KXwE9m8slrDEvrYyh8Y5J
i5hUqDwUWlr8ohdkyQdZj3u3AJds7wo7r7R9m9bJR8MTOBhUqTGgqSxPXMKFkD8CtBtfwIlJXMLy
sxnZ9ie/0+MfOMdY+sEGZEsXaFLT1yDQ1F+lZiKHXYh2NPdTF8o/2kRJB6fUrVGiitSk+nmoBinc
2TRsk73nxWrrJNoUYaQ1Jh6sxtAed/i4ef5OaGAGnVpBf9/BntT3HK8zpFn6V60isC+YDnRjEz5U
WBd9H3opmAs+xc/Qb/HPjiOIjDsVrOxL1xb6Z6Uf0j8ZAuz/RIVfhshbykZPW9Lo2M52yLtACv+J
9cZ+wvq5NJ06wxcbpKKKfUA4YSB/kERfAFnBxJKZxcGvyCo5AXlchz+lHscX3MqH8Kuv5u0Xcxph
vkP++KLgfoGEvsYecKNAzdxObTCPKsC1/howF3o2wwwDBBg51WkEX/2SKvR5QR2p0oNS6aF3wJ9D
PwWtRo9axZ7xR4B1ydes0OsXJPynWXO8frHoHu0DI33ATFJCUM1qcU4pp4KCS9Z7r2ZXGvdEF/GK
jYj3UkaRd8CWoUK5O7PH+5y2t31qcLfQkRdPbMmprLqQ/ylE3GCw0NthuOdNZKAfbMU8FdBrk+pd
KqEBf4Tn7f9QsHwrnVZR2qeoC+LRrYxC0vf/L2kixHVKFRxJKAK42IVuv+DFkj11cmZ8TlApwQRR
9N6HobSbjz74Kx9rixj0tJJKFgUiOfY/W4kpvfRhmn65ffrn0708IDNxnXYY4jBX9AG/QoPfizEd
8WukQb0AgYY2V1RX1Obnvx8J5M7MQEUDg5f95VEksyiRh0+pjiM2cl/UwZ+mjcsn2a7DjdRzbU4A
xPBnIIlHeWORG+T4zgfdEDAST4Nj6afV/VR4xr5upW+353SNhAdeizIZijfETrqzi6Fiq7AshPlB
yvk1Mk3alL5Kgk4/sUE7cZHg1KLXdPoBGDuB38GTjNOt0Po2n8U35EfwA2RyYFo9iyDXFxpQOowi
jqlvTsdkMNOdMdhY9ejZZwwn7iFKVzvTs/q94dU/M/yldmlr5/eV1Pz27R+R1N83jfc9tMx7M9DM
P22BD08dacXGLb/yXSgkwS3kJSsTkheLNZRi0uWcvdZIdedirfBvUqftAX6099cJO5/FnGFaMENo
vS1ezJaP9nmGTcLRM8zc6VKDdl8rhEMhG2/XKtGGnQ4S5O/3Hc2fWa1q1tMCr3a5w30v7COGoTQt
fPlb18zi7WrUn/h3zf+wlLCcqB9xcJF8XhwmoTS6HWQMZcfB7OweBzsAQ7h0K820MavVPU5Wyv62
4NhAPr2clm3EbY+Wh33sqh6YTO6l4mBLRn2oJ9U+JMAszj2X70EylM4prSI7l2QSG1f5vHbLPY6E
Dm88tG9VSmeXP8L0Q3+kUmEfp0jBFdBWaZAHg3UMJxrWaOJWr7PLJDJw2dZXXR2ZtgpyTwQU9u7l
yIaM9RM+Dfaxgdx9wLun3OlBad1JHdKqcdj7n8c8qg5qbKgbH/k6/wNIJ6CeGPTx6OctRrZ85FQq
Hw5uC8r9MKJ/RH/D3lKbWjuVeK6TmhmC3bRECfclbZowG+xjJnmhU0em9xO21wPoOrHREF+dD68Q
EDMUVa4EqnWSoDKJVfuoh2b5RNcwZ+eGW2CjeVWudsrses4lo1BqnH/Fu6zZADFhk3AwSoaUU1dp
9VFThuRRLqLqMaPyuhFr5qi1HO//ODuvHrmNf01/oUMscwAO9oLdzelJGmlkSZZuCP1lm6mYipmf
fp/SYgE1p7d55BvDhmxXV7HCL7zBVLrlIHOozb1hocs8nUEZBZFWpe1LsCB6kzR9c6rrEWegdTQx
p7DK0MJA5KWS016f/0pgrep05AnsFdPZogwyZxWpjr1fFFvYlnrpHLw3c08LBxNZFvpdkMH0bP5y
+927diZ+GXQrMTU1RgzSjUE7upI/OjfOHy2vzCJ4eOWHJbAlnGZpHzXP/eP2wFdnSyUUXCbUILLy
y4/bu9iagEvi49I/QzRE1kffEuKs9y2ekZgZfkSC68ftMa9UlCnBmEB1VS+JTGJzDgfXyWOknDgh
Rvq9FuQvpOfpX6PtYhlnLWOEUMqKj1plm5GXJ9UDflsJfq1diQGdwx29lB2YRm2heeJ9cTTZvu+c
3n1nrggUlGyRCLKue27tAPwP/eGI9r15LyiuActEWxU5uIr/1Bp+SNwcX2/P7ur2VdoC4CuB52wR
6XY+12k9saJOpeGXpIO3ehw6TGZXnBJ+ZAId1cJI0kfdSzA7DmK5J7dy5f6husvjYlNwpQy1udlT
uXpkWzwvfS37Zx1f6ecMh5tn6eFGs1pV/YxFWfnk914QdkjXhy0eM+818rhjhev70S08cV8Os3+e
kBYLl2GMT6KERV0srXMYdRCV/epPj6a26uGE5FaMeOcZlS10JNfSfc6EkZzQt9A/Of44h13TYWaF
yN9JT7r0qJugUXAEtg/uahqPSAyimmZYtJbnbKXDfcLFjwodCl80UO20b+/8cq2eMWRb/jSMpLi/
/bWuXKEoHyL3C+yBwtc2iNYH0Wq6ZE85fTk+YysWnPQstXautCvHW0m906FC8Zp+5mbDp6WT4SHc
ElA6mnfCbBix08bIj4nsKBUt2HOaZV9GNY9JdHt+12JZhVtB95Pbm8Rkc3tjJTZOo8NrCya3vG9S
qx0fIaqbw8F3Zz1GhbNZvgknN+6bhANhpgW6bGL2TjDBlFXPNNhfq0wOH/sGFwTcjDT9CfvZukJl
uuuQYM6M7D5dvem3GU2KZaGYTNxLROHbRkWxFL4mNLVmlWGdtUT0B8/EEFSmbX1cTWzwXMdCbo6E
ItKCYQ9EeO0UWSB6ee9UlW+LRU3AesyLrAnSsEU6LmZsh33TibNjxDtX8LUtCGCLUhEXEGBe6/IK
zjrfQwaPiRrZiM2ej4Zeoif6zhZ8S1ljPQneVQDkAB3+Waj75RmfszIruxUH6UxOUxYZXebLELwt
AnwzoZo4ZGM+fuykTD50gbM+TLHIxDnTREb7A2wnOVC9YP7Zz0H28fYm/Yl83Tz5qmAGtoqKEoUl
9Ur98tvqwNPy2BNBNPXusdWCb3MO0lAfylOVOOemLh7HWrwLYmokif1aTvp/MIJ7bpbyAffjD0M7
naYmOzh69XGkMN70+C5681kz6pOJlLEWQKtP2DCDNR7h8MjQRFpmZ32vPKQU/RRsALIm9bhNApEJ
d8An0vQjEiSQrgP4lLIZ7ENnO09G0PcYhgMM3Vk3tTW260Z/HbwCuTKB/OZeEYteDOvq+tHiDd0f
MZ62LwGwiYqi91ww3bYPQrJ3+R+I6+afIK7xWuuG4LsmKUmF7ZgtLwtk8x8x2EZ5tOf5Oac6jx+6
k+VfTc1A4HJBKfWLKBxs0mSNhuoBH3DzTxxCjT0275WHkxWkdYKqIlCnbV4wD2jYp9XiR33wXYhy
fUT6tryvGhBl/ohSs8RPNUxbXDgtXGPvbi/llTq10mZygOuAqIVQvHk1RWzEXgOfJMrpB4de3j4a
cXen5fIPPfFpfRtVpA3iYxUYr6mr/WNDlTGzbk+K9+ou8mgdkR/9fL4vD4KBHHJSAEbDyz54Z2DK
Sv1+5b2ssuQUxG0fevHftyd+7fYBbU86pKJA4EyXI06DQOuJvDhqjAkNotL3DnXKFXR7lJ/Ime1O
5YbDgwF6MUzm7QnPdJRcBp63Plm+Qdr1o6qUEFMAiB/NoszCpqAZ3tBQwSuukmcQx8MhMFLnkx/P
kFczz75zjaS9W1fVuM2q6UwrO31aUGx8RIzQikRD+XZ2UwzDYeH/i9PNxnQUTM7nRdjUP7rV0qqu
sfyoHc3ikRafGenm1IVpYsq7YM2150TT5p1Br34aYmQYzzDMQLhcfhrq4SvKLKsfUZnJqWC2LmDL
1tmJEK4dOwqVsKVoV5LlmZejuKtspBVPfiQMv45gLbmURacgatc6/+Q4WfeUrVnwWFaj/1EKzM5v
74xr1RCKIEpgBmUCRR6+HD+WYxsIjfGLJUdqhXCMWLLI7muQEYc+ToOPnsgmooBpDXWvoHqOHffO
j7i60gr2BZKP13Hb/NSaDOjVSPXDT20jXGLPPvdIbhxvT/X2KIG+OWoOeMWZyrkfaZbsnoauQjEg
0Pp/MxfwchjmQctB0OlyPanaLBRYOraqMWA1MGAlm/iIuPyLuYBlQe+IkBYo2+Uowims0sbFPCJa
TriQ3Y8Vaog7l/K1rQkID74gPCelgX45iOlXPZLB3IZzWpkvwl+zd2tAIKYtfn62hIdmyNwh/NDW
5gkf4b1C1bU8lV4XvwAFP7ilW5Z/7FlFbaO2zNFIPXSmcrnC8y4GzA1a3//Wu0H+p20Vcx1iqqRj
dq07WkE7N2ntBzLOIgix7mkSXHaq+J9hpOaGRTzOtkeARh69jspBedRYmAemnwZqezKA6YthvBgP
Res1Lys+ccnBGvhrqOGLSyfFC8pXrs/k1QpE9+32R72WphBr0zcmBgPZv3kDQWWkzdgKYpgaejgQ
d4fogVcBiuZ0zsmpT72F+/Kse8tOBHjt3VMkYTqK3EEwLC6/dGGarUtDnVdoTdL3EjuIY+sWfxpS
fvQH/zX11j1QpMv/cfsg/TriZgPbwgfgovMOoaV8pI3yQ3jmeob5dVinVds5k9eCb7w3wIAh6wuv
bUvYa+WQDcXAKysmrfqzlPXchg263qe2Q6siJfJ4WjvUZ6tF+5y6ffAwoU55nC2/OAz+8Bfo+t82
CIRczrOu2H0gJcATX664DDQfG2zinQTVt3NV2ePD/yDruPJdL0bZnOB1TGWSqIt1QZTgDjVxO0IV
0KWr2HXvi2TJXjT9X+RTaLD5IJgoapF2q6D5l2SCvTtpgbpmrXqdSATW5eCq4sbts/JWwIsFREdH
adz8xPlsNpCLLyFG3a1HcckcPzhDkBKvYMuL/2966hLD/yzzfonwh5XHzl6sh9qq7O/0H8cXw4nF
Q1po2mEdgF3c/mFXLk0SAYUKJXvWKSpeTh+1WLsf8Z6P0tWVIZdkpzwnyZQG3TmURUnzzNKMaHSs
L74ux0+3R38rIhMg6aTWBIkEGPn6ZllKEhE8nUE/kDKO8hDkyfScxs7YHDL4G0j04W94LPwueTVa
pZ2iSP1pmGma97j2rYPTI5jh0K9IUI4aXeMTZkwijfI6E+oscLrCAnPlnZ995eaDTEturEihACM3
9483m46WT6riFJjT8zIM5UOrtcNnDNGRFxnRS/EofEV6F7s73JsrQQHtCHrFUNWBjGx7q4VuUDgb
EEWgdjT8ZeTzgF/26u+w76+M8hMCyUn3lPKtc7kpglzko7v6XmQseLWGgd9YXejYTRne/vxvzzt0
U4CWiqfHLbctJ2PhLK26G70o7gJx1LUifU1zmR8ce/buZtKesAzi4vW3B1XNFtBFQGEUKOZycmzH
pikMrEvs2OzacPWD5X0dGF9i15RPdbNWP6Q3uzsB0JUrnbIhJExVsEBXbNvmwdMoo/6UehHi2ckD
BdfudXGoLfiJYaGtSr20NZr4nQzAnMyzG7xDPqSJapcmZufTvba95vcTBspkHH1qmQrqusUEpYMf
JxiUu5EIYnG2ina4w+G2Pd1e7rcvJ6PAc0WPD1wXNLvL5W6EnWZ4l7kRjnfiLIknjiiJHFHUm0lS
6j0R2b3hNlu3s4KuZ1e5ESwg99DpjTwFIwhe3Rvio5mNvx+lc/xpatBRsxCi/Pndf3k+MqFJbcW8
PJqtRt7NPT1Y0WjTzvZ5e+EwigrQuaMxe9x2mWTnWlg6dG7kxmZxtOJu/jBaiQUET2M8LJGfPBAH
hzWb98iFar0uAx8KjWCxefUpCtPwvvx8ImmCUiyNG4GA1g6L6JDDs0V7nxXeuNeKeDsU0wPOwYJC
HNpWNhuBPA4BpBNl9WTew8iL7/W5aPOdS+fKjJQAEDYZdO+J6TahDDWDMoF05UQi1ZLHIsvxRQdG
FNWtV+/c1leGglVLo0YhGWFhbR5Xe0gRm6hSeN2ZViOdt7YHnEeCY1Ove6Wgq0MpYTvlVQY8a/Od
0i7NOjkFdlQ5WR1pExK4yWROdwY8wp3NeOXWxhPM1XG9UICALRybRprs09W2I1yw4dkWMeKPaeK8
09es+GJIQ7+jZLfufLUrnQmWkVNgw6iGBLWlzOsGSRPu1BY6tiTB7YS03dz4x1h49sMoCokO5mi/
Ton5Iw+s7GNhASPECyaL5jUI7tLCMR5WtESOrrD7KPELETWd1MMeMaMnL54+3771rqzRzyIZ8TLu
cQidXR4bMpKYJHCl11DaPpcdd0N0sEGinWUZp+fbg12588g7aT+zNgonrfbGL3cQPbrAR/7Jjjrc
sB8JPZw7bdFGdA4xQFm0cvpt1D9hFvAesl2kOUFYXo43iWbiCIPIjVdgm9KA5Vz6ZbYzqys7+idb
CUNnJUuxPTxePuZtIzJGcRf71Q3EckrE2iP3z3V+ewHVD95cciSyENRpHgEB38JUcSQXlZV7VAUX
abzEQZcgSpDthdpXwP74y3GLI8JNM5uW9uW6taU3O0i2mhFmxdqDFvjxa1ckDV0pdEyKMLO1+uS3
zXyP+9j8d1nLJapme76X6EO80KJxHgOXdqiTtfWK6I4Q6FMYBd4rWRoOXrp2B0CR7ntHpEv0uwtE
c5hypqr5cvi8zUXWW23du41vRoVDkV008Q/fl8m/GURJuSAGaqmI8HJ5jHYtB0SUzQg/7xGIXN19
c5O2+uP2VN4eFmySSfPQlqJIRN/9chS7TIocMQJKyyjshfRh0sPa96QJwChQic72nP+upDiXA5qX
A2oTJO98dj3ELrT+YRGypnaZln9PdZE9pE8pXD9jGA+kZx5SLwOZWDanEbJQ09cSpyvY4F7w2nV1
e/IyapzkkNVd1yCwd3td3h43fiZtNVU+pqGybfhZ2doC2vO8aMmK9tAOBILNpA8hWABr50NfoRsw
FtoBFHG5r3hKLpcE36IADBf221mCFCLUM3k06to4aG0+R3HVUClHvvteb+ruiFLTchwLWzu4VVvt
3DFvDz4/BHMDVcklodtS++yADA3GhxfhSDaepxhteWsJ9opHV4rWDAOTgHYAhJk3GKWkWkUX076m
65BA94esdE7idAhbvyW7chrUXxYkGwUuZI8NaGgUIg1j5/tem6py1VT9RnB0W1xWnaekPfT8ozTx
bDxX0/pg6YP92zcpgb4CGQNfILXYthj1xjdqZcgUZf3kHeNlWs555VWn23tVhWiX9zWjQOJFQkgJ
fmz3jz7IGRaNqShtHiBA35jPxur9PaUeSbdpwHiaivLBJAbYCX2uHRIlc65KvEq7R/2wX15aJGX7
WLQ2i7g23mPfOfGpiwVW4Ua1N9S1e4rbidAbiCniJNblUHgqWFqz8L2mYa6OY05HyzCyHFflnkfd
sX8/kfmZotEiAkGrCDiX4xkoXXfaPHmRay71vTlkIhRj6u+EDldnxf2uTr26gDezGo1FAfdnKguV
5x/omjSk4Vl1zsrpkzW34v3tjfKTIvZmp6hGHKUawsftAc+o+6XgAzl5gJpOddXOhzgYTDDISxyZ
iZXcr9ZIC4lKBODVbH4w8YaE9NGIczmjx0ug2B8Nvbfv9dxCNaIcxbHXsr9gIprPdPIMIL9OfTZ6
o3noi/HrKqBXBAbYhDEuh5eq8qwTpIckRAskORpIsR97AxxKkscVSP81vbs94WvrSxWN4ExRffRt
X9pqB6tZVioqmhRmJEQRR5QdGA9OAO1Hy9jDlKoPtl1grjXlrUkfAKn/y21T0ADU49R3o6WvK3T2
h+DgsY7HFE+NQ5JYTdhBjzmjueueJ+KvCOYJxgCTTF8ye/LP7TBaoZasS+SsGOqIwZ4Oiw6TZOxK
I0RLf3weMP15Sngf6Zv43UMQ+/PZd8fpOKwK7Dkly723BvIABEyvwwA14XMjY/yRcfawOlRr3doP
GcV36xnbrdy5Mxcrf6xntAX+qzFkn2RSelFRQqBstLV7EDnv3kqT8cvtj3Pt2vp1rTabvzHalD1G
g6gLzDaUfWl9dnrHeGnj3Dq0luneIS/nHAJAU4fbI1+5/MFzISQXkPJSRFDb5pd7a07qwO68jGt5
dNqnYUZb3RBdd749ypXbEXQcTzp6puqO3IRWoGTnwoXdHI2ix/ZROM05s+qn2Zm7nWvkbXqFHdcv
I212XVlaSJ2LhGskSZyDZVYTlhiAtLUVyJGnYZkrdU3+m0WEO0EMrILUrbOJBp+jb7ucV8ep5rsq
aDR6BvkenvnaIlKNpz2mGkDOtlCYtmnS2A2FwkIOKNToWoVe2mQ+9Jqzh5m7OhS3hQLQgOXdGh2n
mswSxxAewWbRHtvA/AjbNz93NSiF2zvjSvuDlOeXodQG/WUD1qUYwOy6bqS5jvcceGkTdXFdPNlw
sKI5iJtvWi3+yf25D92xTR8yn1hvqKQXtkKXj0Pl/hAA/ndiov/Pz6L/gU7cFepOP1ZB1pcl58Kq
dP3OMzDNPC5+bZqnrNbd0If7hSxFNi0vTbnaMoydtnv0J7vpji0OGGd3qYGeoXPU/ln0+rxXPL2S
MlJ9V01O4MF4SW1FgxC44uOPfCI7dZGeSKOmnh/XwPtmBOtLqoGq0g0SGBvmW5q/t4b5PJrp86QQ
z0ORvV8a7d41qs+10x8WS3/XedphWhGgvf15314vRHsU7nh4lAHLz874L1+3o/3Ym7WzRgjqx/eo
vA0HHR3AnU309m1To5ChK59hkkTVyvplFD/WnQExsjVyurQlGxDPcRG/M8bOPXg6VM/fnROvESVr
QEjwWt5UcJohzhyISmY0mFYbQSYUkFg77dPtUX6G3Zv3U6UfMNyJiKg8bCZFkchbO0F53Ne0GGTA
MC2PgZOMpz7rUf7Cjyoqza45JzifhM1aT2fs7dojcbE4LbM1nTQsA05FueRnTQj7XTDk65M7uWDf
eV5PubsaX/4LOoYBCt7Brr3B9FqvvOkErsUOYUztIRuvQOPYslT70QdTCOKtDN+ytkviFbYbKY29
H0vT1SH6OuMx12203eO5P2jWaN5pZrm+T4MK0GWQUfwoS+dMY3+Xd/92b/JzKFIpZjtMr60PB/67
85LngRulCtvSyRIVIzOx75zYLsNcrAj++lp2KJU+oS7cv+VYjRDPRRES2Y/hJPUhktBYd7aX+q5v
vjvFFKDk5J08mJebOdBA9QiChahL4ydCouqjWyTtx35EzLjR9b/dzGvOJZTfyFpRqLy9666tCVka
7T10umDqbB5qcxqL3M1jNyJVXI5GNq+YFWV7/tBvzyt8NZRAqRcRjaLKeDnFwYinjuI3jbYad14n
HqanahGfbHgap7wPfh/JxHC4xIHH9MjPthAFRdUYMum50ZDG3imerezYmihp3166K408hsGzwqYW
Tea5Ff0qu9QytIkGU1UUQ4iMkjhQcv+ymm1wXPj7b9OC5IaUzoOV1OhO+8++5hzTYf58+4e8XV0s
5pGZRAoJhhrCrperK83OcBMxmdG8iK8kq+bB0SBAJ4HwgaRV/c5+fRsrMBycMb4nZX8U1i6Ha53R
ppdamZG9atoQUkAawlGU6aPp1vZvN4Iux9puT95UVB8LCoGxPj+57viXZyKn+S/WD8Mh1Ko5fZi3
XU5I1HHhSBdk5rLAUfWHQD9ZS1OfPNmTk3rLXmXk2gI6kK/VIgLct1VI+8vrhSXvogDDRjR7TR/W
6NW9EEZWp84x5tPtqV0bigKeToGEmjbdh8uhKr1EUQJtL+AJlX4aMiBkeu9jvebFxc5Q13ahq6bF
JQJVctv+RNcXAjmuEKSatv1i1U3zgMxvc0qAAT7GTdXubMO3KRRvMUURGCqKnLnF+HFdL0Wa1Uxt
1SkJTpT1ThnWr2R8fXmK9bY8arASj7MI9k7A20uToU16BDBxiT+2PpQAzjOzS4QRYXQv72ocTMIK
g5udBb0+CucZViHqe9uyz9prS2v4mYGbr2Ef+oEKE9oH5c4yXtsh9EBJBZEdgty22SHNIBvkS/ls
yhUAlteyYt3ZYCJjt3JnQtd2CKAcXl4SJxArm8OMlLYBs6w1Ij3vRJgns3uU6WAeEzL/sIdEvJMa
Xok/gAcb2Koh4+UgOaXm/stBUyi9ddKQuRZGn73XfASDbD1xwgJPhlPJBkpDCz3xoxvE5llv9fXe
Ntv2ICuvO8RTU+0s9dv583PIfZCRUaJu29ZJ3JGm0tTWIypJ7mmp/QEUX4GpG7TRE3Sr77979i+H
2zwLlV4bI1cQvoedDwVKb7No4r2MYBn/cXuktzuVeJ+DrxRjiMu2F1qHkkJZVoyk9D7ugjaeTsKo
2h3rmbc7lVYiLw/1VjJImGmXX9PvKiR262BFbK6r7gnJk6gC/nlP6W2vxfwTIX8Zk4FEQ34I/Vhg
QbSgLscKqrZMyDb1aBi62DpM+hx/WyvTsY7thPJPOGpdXBwnEa9EZbiqP+YATZsokXU6PPCvTMmp
7sxUu9PiohkRJtTkh2X2ra+jnVvtYa299Zji2feuTaehwkBlBQvcu71EpbbK/O7V1IYfTj42n/AK
y40wbob1S77Gcgp7OUCJTEfNpEORT0K8pP5EHlAaeWug/6uxLIUE+jp79SddTAZ8N2uyvzndwB08
q37L8Xc/v0s+DxSFuoFirm+uEFyd6Jm6ox7NXdnfyTnTyVHT9OvtUa7IZnHnqnomHQuKIlv1g5Tg
FCoaGvLxrNH3zab0XVWtEgE9VBHyJ6dZtByeQ+XkR6zMWiim/ti/D/LBouYaW8tTpjnTYzHE/Uu/
FjHMQHBWe4mpusMuNw77hpKXaqxg97QFX6yQnoRsjJ6K8oy2vNukB/ofPprDk7/Ox7m2tTV0NNPX
79pRYNcZxwGQ3k64zkQdZLL7YwAu9JGSSPzd6WRWKnOsXtw3bmyVZy/oiRHyvrXANmTdyek8ZEKt
tsm+0ygeg7skcxggRUR2DTsL50goWT7EzBrsVRWSzFRGCAShaQ92V8dnq6cKCPPZNN9B81mfMq/z
XnV7xoFMb/uqO8YejmEhamVpdUBtcjgZJmIlByN2gjnMa32E3TWa3dOSN+KQw1eFKVwW1ffOqTB3
7XTN+JoRoDxnNY4r56VcqN6gMG+efLTfayAjINUPcY4ecdil0p6PwneG8ckKyo6My0rRS0lpR1IJ
pix/e0O9DSBA4hCAgVoA0WRvoY2TXmTmXBVLZM1u9ag4rUdrSst3stcAtJRBChm8q17cYt4Tnn17
XzIy+AwqiCQOb5gWuKXSBg5ozUtHH88msNSj5Vfjzl68MgpZo4W7Ci+fh2rF5R1GkGlrU06RpB/y
CSnZFesDe3Z/GyCKaYU6+4p9SeC3uZUNp/UQ5uvXKKn77NEFI3bI3NL/F3P5dZRN6FC0UMUtKVfI
Re1wLNuljgILPtftHfH2hWEugD6IFVgwFCQuV2zyi0lD+YoVK6o2rGVmhXZRrYeEG24nefxpObi5
KADSgRXkzrTI2zZJRyukNbaLCa7DHigupHMpvkiyKvkgNHPlRtBE+9TNelI9aoWENZ1aEz4zib7U
Wphbmu+e+tXuvzdNOj4Fvp3Gd3a8tJ8C6t7pQTYa3LcGUiBaXm2ghYFcB0z76sp818dwZo9ja+R7
VeQrJ4rdpioJyngBvNvl+hUFBlEL1dFo8Qv/YZn6hDZOp4i1ulkdKr/TTlq5UJFPU++33yCFqmNg
MFYEMVsilqimHEecnE+X2PpR5NDjKSHr/2YUhRhUYDefVPFyggm4Xi9b/CUiEaLO6pTTUbPivfTi
bZyoiAHka/8PmXI5itRlCYnRhgKwWOnn1Rn7O3CK4q5GAOhQBgjP3d72VziWVPho1KgqBnjBbWA6
ra6QA73YqAT5/Ch6c6wPRrZ+SawY4W0Odzg3RMPBYjifYUsF73GRb+48sJKh5Y/Vq6zW7l6vkxEr
MLwbtFFH/i2rwTRNZnu2ZUsE3uR/2b2efoI+VO1cQW/XS90+3KZUQIAtbDvJbtd4g97acyRtY4om
WRVP6ZK5H2NnNjH2HdydwPoKaEV1tuAcIkyJ8oO9uScIbsYYZZcZzacABHeeJQ9Z2sUPs6l/cmcr
jxApgUCC5uGZnKM8GLU9PGeN9en2d7v2O2jYqKBbdeqpal5ulHaJc1ef+wnAatX8CWxLQA6i+/e+
bhL5j6ZRlAEkMJXVyWqn5UNleNLDD877XtlTuSdV8fbyJLdTWm+EgYoLuQmZZ5E5bI2fat70FC3p
DU8OQnPHchHmb78GwIUoafBqK0S5s3lzvDzFNEow1DhOybdx0YZjB3xnJ9+4trxUr6kHERsobvlm
efHBCtzRFVNEgfsPRHXigxjp1i4rgjGzeFp752H2JvugmeO90+f/odywB4S7ksKSKpJUkVYRWwOK
vvzE5uJ4o1hStnWBhpLDTsJj0UxehG21IbW9miZAYEVzNZSHflq6hzjHy6HOkv5QZqO9c1OojX35
aPFrqFjR3aH7Qlp9+WuKhtLHqDljVGau9dp0zXqchjrZYRNe2UlovKOmpnqeVOs3z4jR+tAjOkbR
WrNFiD/pPvarO+ShrlndzozedF0UZVEV25QkKanrtpYzTVDCiadb6Gxli9doUGZfRGMt/7hmlhIx
J3KtQxcJ5YGQtRlQy8d/xizLwT7Bfc7J5dq6sAHuJWsZDok1fZbVaGgPuAnmEqUEURHBwmT5UPt6
/eqh8POXGGvsnSoMcfNRZ8vg/OXuJUvbp1hNixoc15NqdwDOvfxSelNpNrphmNgANjuRdfpfZ6SZ
fwyVhQ1fn/ofROyIb75WJPd2PXnPdqM1ITLONI8yZK4be5SPsvTMJcwLPWBShncGfgtCOoVTfvsi
224r9WMpg1KhAW6kAAOXP1Y2jebG89BGk115h3RdPaKWad2J7rbPBKOwlxAxoWiNfNS2aR97UgkE
5G0EaAyW6ECOI9KmDuNs+VYBJLk9pzdgTzUc9V2IZWDwFQruclIEY36fKlQT8sU/nMTto7UlNDEM
rXmw5CzO/up0YCpb64M9p/ZZ1zE1DcpcO3dO+59cTrymZtKdghqeRzeX3mM56/fBoC1799yV5Tfp
KitMLzre9P8vf6kAYJeORKNRnbrpO29psydLpMEHs3flvaHVNId6K5YYUcj6FTrm8pp7tSr6L0BU
cjtvzMPa1daHNbD3VNGv/TQuYOplZBeUYTYXTrVgh+40ZRvNuLTD4rPSqKiTPVuHK4eF8IdR4BVQ
X9oWMLxWxxEmbvChXqR4hzp794zN1HgYssp5buLKfUaGtjil6Oru5KBv8KDsEpwEcFECbw4YfMu8
iksT8T2sTiLhlJ9Ltw7CxNLRYZGFPnyccQh7F3fwX+0u/toULuLMxTztfP/tdYuOJDV73aeQDqWI
Csvl58fD2TEnzxqjccWFPJNu99BKSlcoaeypi18dSjWqlGKRAl5fDoUEqpb1PjJra+H/3RWLdb/U
2Re3bPZ4EG/WVU3KJRkguSIjQIP0ciSkwuuy8coxamN8SPUUVx6vKKyP7iKTU1ug1DKjmneMJyH/
KPRqPdnWb3MJ+A0kxSoyCwjlre3T4iastjEGQ7T6gC6srOx5LPq9y/PKmqrU27epvur4JG/WNHfW
AN5kPMB0rQpwlF18IEMaHkuS/+PtO+3aUHCyHNaVejod1stFTTvQeF7tDkBPBDeZnYiHul7ah3na
08Lbnki1dEBCORcUyzFD2OzJ1bHmKU3ot6eeXh0SjTbL4DvFWeKaHVqr1b1i3ttHgIT2TDLf+Iap
odGTotLMU0HbbDNJ/NosOTVyiJJsGfAMs4zQaQY49UEiQyNdKwq1adV+7FKVfOvrnTsAPBsM2Twu
adCcY5PkluPmRJZVFtgb2usfbVzlO0nPtW9BmkvhFYF8mnvqz3/tbdDCiFPwpJE+gUhwUai/k0kz
nsAKOzuffXsJg5hQGGtiCa4I2vibrJdQfhnwlm+joG/0w2ITEA1TvPdg/lT++DW4ZBiHuhh1UwV3
g5d7OSMKnuAjklpV0eciPdUyaL7FAMtXeNu58UB/va0OReEEyddqMaURUsvOMzQ1rSlGBte1jmlb
LCUqeVZx0kVq3k1TYvSh0w4wSZoRCntY1mKEqEaNfQYeiutKqJVepcG97bIvvROTFeUI/b+vcwrN
lNd7B6xVLrPuINzK/4v/h/63Yw/9p8a2kuSYj91Y0VaFAxeym7hoOk3/PDh9T1iROylgU3vW8pNZ
SqeMgthBvMOvjOGDMxpY65r6PBqhZmT1Y6utMuqq0jm0fIWncugwDKRXkOSHDFpdE5Ych5feHjH1
uH2ot2ERy45gqnr7FbPz7fUf5PZk504TiXqcj7pVNHdTEOLD1BiZtzOWuos2n5jwi/I9yTpAKnfz
idEIWYBml00ExFUey8CMj8j4FkBraFE3nhYf0fzce91/6n9djgpFzcV7VVWIiPs2QcTQQPEE2p0x
w04DHprZojiWrlTG4+MavDitCAaaglMO1jfmj1E4lPoPx0vxkl4XeCmZu8TfEOFZp9PiZsu7dihq
586u+y6NbBOF21jGbkFjSqzNaUYzf7l3A5m9LhB1x1BLYXGfsraPzbDC2+EUBylaaRb5+XzQcmvG
R4jkzzzSpoVj75V9AiuaiHGIvCnJCoQiDB31efZ/EWIONq+nyc+s5V4W8/JDt8uR3pJb39vK1nLR
scJiGHv4Q+NQ4yS/jkHNu+DAMrm9c372Ty8WNiAw45QgwMcTSwR5eWKrttdLrekK6h18zlzL6ZuW
w7C+z9amKCGV1EVo6tKqOENF2p/7vrF6Kma99m0VyFLd6+tY/20Nawa+jVJpOJQlOk1LmnteGLfj
8DoAHX7RjbE9Bd3a9SfbiF3jDsUr1qkcrWKCza3sG6Zqqcv3t6f3JvfmGmKzKCsYCwAgH+Byemk6
WH0xyCzq8cOGnDTaw3q0La19Hy+B5uEVmQXNodBS3gkBa04ex7kJxKGZIY+dat82qFTH9f8NGf/X
hTNK97//m3/+UTcLwNu03/zj/6HsTJbjRrI1/SpluUc15sHs1l0AgZhJRnASqQ2MFCkAjnl24On7
Q97q7pJUlurapGUmyRgAh/s5//mH/74bP9t+aD//dvNWd3/bDuXHW59W5X+tL/J//+jHl/jvm/Rb
W3XV9/7n3/rhj3inf36SzVv/9sN/hCVEw/k6fLbz/Sc9af/nG5Dmsv7m/+8P//b556s8zvXnP/74
Vg0YMfFqMR/+j3/+6PDxjz9Wat7/+teX/+fPbt8K/mz32RZv5fzzH3y+df0//tCsv6/+4LCyOarW
IoX9bvpcf2L9fWWLUouhJ6TyYkD3x99KnGwTfsQfrVI3B/QTOI1u9I+/oZBdf2Q6f9dhqKxEdlT9
q5/oH//ng13+51n4n5vz71NtftwA8cNbj2sqfixg8E3DY+bHJQXtpuARWFKchKPYif3OLqfY702k
x5vUlFZ7A+lKftNk+TuC848V1Z/vzFVhA6R+A7U0f1rMztRlQomTNOi6ooh8J1HV98bu4cehzACT
9ybb6w+D22efRAEU1W/2ip8K8vX9aePIWGQeBf0BruGP35y6FLjIFlXAQ1ep/iJAsNhnO1LsO+k9
9bOWf5r6XOobJVs0hqa1Vu36Tv3PTMn//Byr+c4qW15FaT+DS/VUTwvTexFkRWSOjy5t+sbClVK5
6Q36k81YWfI3G8mPpdqfbwkuzcHGkBGHm599lUcVrLJhOB0IsVgnTtgE869hOg7JunX9y5PwzwX3
r7FJvy4wA7RnFW9CFF+n8T9e5k5Osh9UJjv9kk+YI3bSyg55P2Ij3aeK3K3T+foWorH6/tdv/O++
JMcs9xlGFGPVn472rrSdWWfeHChl1Nq30FUjcTSkQiyjEne/01H+m6/Jc8zzQ9IAb/ezuKkeesOd
cZKjHcYlexQEo8WjxuAnFh9Fq3mHbL3Uf/0N10v3/067P2/jKodbcwi5rpAtf7y0ciHbNTeaIqhJ
J3gHiuXmCfaL37zNrw8qeIC1Riq7PCfmL6tlTgty3to8yPLcOnVF9yEoOGkiZekbo5ZtlRmLc5FP
ZXn46y/46y2EFsDeScvFx0aU9+MXLI2O6Ima1OmJ0kfFN46MnKgclg+ybYvfCQV+Ol3Xy8mN421g
iLP3/ps+S2PIqutVMAIhPTtjYcf4eavDqm0culDWtplt+jxJMh8KhzL7U9/3LjwAqYTMMS2iU5Jy
+p3+/9drQGL0WiYSl8wB8vMIOHNV5tjRXAVD0hjzSY2KOSh7Ql1uiIL0dv/pBefAYYDDxsA845d5
8zKrZiLjnD0RG4VT36jpzooNZOCdOdWvf/1ev67e9XADCMGghlX1s2TCZrcTLKQqmNLBI0FvYvUW
Ncmzv0G0fl2+MA2Q0EAK4K7CCftxEfWRJglui6uAiJLxRsxKvlumydrkDO4B0unevqmKLB6LiNiO
37z3j63MuqSoRnlLxlBstL8wOuCrxL2s+Y4JViXvzZBieqEvNrHzti707GaodY6e//i64raxItfQ
a399aGBowjmNbJLo9EVelCXPn9l5f5cs9Mt+x7xl9dtj9AIax7/+eFUHRyxi4Rv7ZaspF9cU0U3U
uOYxS4cokKZbP2g8vL+BGH4iuHM92YCwLKHxX8f6CDl+fNeqVUYEGhiLubmXeKfIiN09PUuNQ0Ky
uKhMSNvajdBXprCsgPb8Obfjj7Qsyn2H2793EPiuGvtsgKH3m1v9k16Lz7Yy89aAn1Uw82s9Y1SZ
18+jMgeLVVc7xpJi3AnbipEz6qPrO6UjTr0sk0tUxLQUYikPnRhjHuMl+0wdXD8DS1oNNhvGkP7u
uf7lIYCJDwCJsce6x4Ep/3jhRhIJXGEU5B1owv3S9mPxFYGqZof2nKfXBdcJlbQDhYVJnUgZqC2t
1MN50R2/pED8YjlTudcHZyQAIR71o4MtzRSa7eDEmy5v5bypl5otmaQbW4atGMbGJ33TFD630Zab
uS6zj6plMRHRjeM5LoouY+KpLPQ6IAuNAtCs546QiViqN5Mt3c+xQLi+Z4oqxFZWDVPPWnf5PX1e
7Tt1NcuP8ewN6TZen61WFbHwa1grre8N/b1stfSiGlGJ1HaNQFInmX8jPHxG/TUVeeBK8Atcbwxe
MVVGeamyBe1AIg33hASnKf2xHqm++oVMt1cUKfI2VQ3Zh3/9sP58X9jVqeNXdAnbYIyYfj7C80wm
xViVgXKbM8QsA6RT5gZE8zebwnpacIv/pVrAW33NAVtlPatzJ+jsj0tAyKHtPZK1fJ2MneRN0RUs
3jQ5Vx2wTzqihGoZk4+lloaLKup+I3rjEhGh60cqWed+17fG2ZaYKdlljI1gbHvJBSesbZ4lZ8Ro
io+Hrw10MgkTcq8e3S8ZEZ0bgwePRPhiAWwui3ynT4WO+Tf+PHjkp18X5reKXyxRHXQTIdlVPeVh
Kmv1bermPe6i4kVtM5BON8qmh9QcyU+h1HJ9aI8rq6PWR2Tc2iI2dtNc1y0x3TZVZO4jXNAvDT72
4zlNM9Ajt7LbnegJg/B7N2Hvj4fIOLIfOJukNLHwjhwHblWeZhPh3pPrXEFdrZts9VDIFORQQ0LA
xibylKbeKVlt75IEAhToYVv52qAtX4w4PSCQNZY3bjqJTB3hTZsmkTn264wfTL/j5Gm3wCzj4+pa
6xOV0wVdnTn+0M/iqo012dGk/C1zqDW2Yu+9xVWOarFUG2Hl3TVS5/q+MZ3sYY3T+SQ/jgxHL2k6
B820hYFwXAu5i4b4bvDqxti1uQtSp3ad9x0OaFvxqCnWSzSW5GFU2uLGRF9IJ+hJIBp8rAWHi5pG
zVWzxvwAapaeS6YVR6U3tnbrudvWkMaJi6/elrPZBtD5xC51h84IFM3qW5KBG7PfQzn/TKL5qyKS
mVZymLyXlhV1nyiYFlTD0GR+lU7oCSfNeO3VRttPnotpUB49W+WkX1pV6/xx0bGQjMtQ4JMw+e6i
MGqq5nHeeqs2zY9h3tzMhS1OiPOs+9rTptZfBjAqfxQGJFPFar/L2ancoFIoinejO2jZbR7V35gX
P6SAqv7Q6tO8G2WxQKtb8iX3gbWf6wnb410UrxCtqNWrLszYF6olN0pckz2bLt8YhVKPWSIOujFd
MHw3hnsnr/swz7xmF3nFQmRBIisAOeFCeEFVQ+6G11mkwnAFhaLYYafguAO8hjQEuUMUBaRVO49a
LB7B0fv4SNOSH7JWNZJNUabdTvdqS4RLP+dfOtkvXMnMQn9ZxjHHiGLmgcyr4VIsirrL5aSSNmku
N/FgyyNtts3Dnb6OBvwBAskeIiPvyf+e/Ab/nERd8He1ngVdqs9VtfxWKQ+zjGQ4cY77ExuXrydT
vbGVItvmzaBZIRCe9YFfFK5xRdVr+aYzSnmHJ84Y+UsSz6Q7G2kQMzMP0xw68ZLJNfkwNq+j1JQ7
vU1oLXvyi/C5CEYreSoR8RwcL34gSLq5Dox8P5IRQkJZ5WfRd49eikeFXegsU+utlstb5rQ5FN0y
G79S7Xww6V0CqYzvrWzMFzEzsW/pmQ5y0bNgHIt7piV3ylyVJ4hZyhcRLXeWdJhexumrtny0ZfqE
T9lHMmlYFbrzEZLxDZsUIavDGDp9t2sWrcEsrcE8oDNf49gbMeXQ70j6TIMesFqUy5Ph9DIoVHmK
bXlTxlHOaVo9xQo2mtacfSdMdVO7+iuuOu9qkj551mT5tg33ohgaN+hi+cbsDlpJVs/fqO/upbE8
IvNWt+RFVb6uKWCuK++tKouGsUB8rlljeRL5Y6vdNzhmBgkH77liaNBqKLn0EbPQltgMLC80GDoo
xatllEEi4jPlZ+5HiLg3aW3rm6malVtcJiYgT3gI6/yFd1AhFNlEmuvuZPhFUZl+UipBExvVbal5
ZJujrPB7o3bohYy9UmYKwLF4jCd7R6nDDLO1mlDynGDZovo4DD3oBs+QW1Z32awGXk9gMrSWTzdJ
zAPVm+Vu2kY3O9gr1kdG4VH7olDkR59b/YvVa+WRbJX6bBIaiywh22p1ykeXirdX6vEu6zQlQIYg
H0yFMGqtKJ/UeTwtTtuGONPSZMTpEOhWA3twOVBN3CzdmPleA1y3Junmk2cSWlicRq17KbPo2LV5
tEtlWYKsDmFvAhYB9XmBZUmDxKM0CevR7W5zJ39yQBSLwNRUbkzhPDbLomzKbngSPXIpK77m1F8+
KIX0c2u6ZsL9FtszGcdmGp+VxurDWkm+dXqcbmB0abhYO2iBMfMOSqWzNp6exTeirgk1ao9NApfV
643Kl3n53VUGTIerIv1Oe5gEZh6poTtXyUcfLeWpZYq/xQ4+fzCtPn9aooaboice1Y2yhJByajZo
LdlkccYIXN1RNe/qCY4Na+JTL0je1TU6/6Gb05u0KN0D8cz3iWbutWl8KMr63A/1fdlJ8SJlc00h
+wdK4syBXrvftDlHdJLkxmEZWx1waRahnUaZryHkinLSepIeG3x25/u2Ge9VUgV8b5I7254JZ5I3
RtMkrHfzqcpoLlwv9gkUvoDbY2iMybgcr3rSsNEN461uZreZUz9Gy0jFCV6yz6bxOwPZygfRPicx
5JC2LM+jPlgEfSWVbyrqd7vz6pmbohsnPBYqSlXUGFVn+xUkiEDPpzPmzrumgOtMleEcVmtTo2T1
b0mrbtYoocAs+lcnHruNI82dwoaDt36ZZLdqPDFPwaVB98ryyeuLb3Q2iW+23aT4GRHImxYUjrW4
mIMfOwxwuvnYt94SYpH/ygZuBXW6fGX2k3a+RjQQqlZBnaLEZy3V1RtT5rWv51ZQuctwnQoWJdBF
4RPANftJilq/HCOyqtHsbZJqjoIyEtvRS8NGzXaJmwSGOfM7fXpP6CInuTWpULSLN/zGnSBbyg81
JScZNMDbukPvu2aZ+IWZkLkzGncldTS+gOQml83ZhtrsRyht8UOu3+JJO0G6lHcZEr69FTNxEEbX
bPB8/DLWdnqTF7MTDLgJV6RihBoAQ15kBzV/jJx4H03zZh7r0Gw0InOSGycRoYqZ3y4qyyGYIkX1
m4zMrD4ywjFvPtIx+Ubc9CFer21iL4+W2pbQIU3nMFltFnQFLppNAVbV6rm2IRPAJfXZ3tVJulOm
XGytVr/gwuRb6kNjmdFWNt3ONpTniK6N4VsA4/ZCpbFVvWWEeV8zjTQ/9Hw8dkxIF1XZtaqeIPch
H6GzlG2MdmN03Auo8pNaRB+iJBm+t0KQo5DYN3IfnYfJKu6Wzsp9VCmvTrtsGmN6Io6IrZsTtqu0
kLEOVkR6m20NN7+An+ZbOWCwrxfGhBVPboOBpaTMDdwOZJqbqhTdrUBRIXpGlWXC/k4Kyt6TrIK0
NHaJNZI2O7UPTdOFraLUWxc8zbfGteBRqmf0t7bvSPWcK+q9Hju3ZgHchFnOCb80EeZq1h/t2WCG
N5qJX+XxiTlTucNTgwvUK0RUK7b3NQXtCaNsbtejwIKcMF/mWZwWtzxjvDPejmX1zZktJXAmIc6V
S0VONf3FLZqL407l3bDYyd7SU54al6O7IBRcV9K9MUfKU0pX8hi73jtCUOAi5zCqzb1rK49WpAQ9
QZOBtM3vqeOOtKEM90bH+ap6sB1TG1/wyWk0fzCWm9SF9K9zCFBij69g3W8D0mM/ap06ZJj+aE+a
7ieavq3KfNnJRYqjWxiPWew+JIniAGs0V+Y3VyeW1S3W6y2yueWrOSlHdNl6kODXSFS7cy/zkbqh
iwgRj+uLkqV50EUSgantHCjSdnDIuq0nMWdxEguljeXcEXjvBF1lN1vGLdeqEe9Y7NgYpCZ3VZ1T
b/Uyl77bNd9NLb8W+PX7EhzJV+36uVP1Imjm+qMypqtWe+ahdmfjSdF68t0nGHF5FM/wQTp5HKfl
rncsRp56PG6tWBSZT8iK47tJ8yaK4azn9U3KAXZsFmbfBl3PhvMqxYuWjeOGdbec8Mt47UtMwcti
Zp+jHFnYQs+OB78ezR965yipvil9Jo89TgqBk6R3TJrvyi49TuMw+HUhvF1d9Zw6s4MAwyRwD7LK
5GNBpgdVBqFA1Zc2FAaul6LNNN8TxXOzdHvHlWxn7CxowZxwLpTyTN4fYToGuZtD+VQVyudiNe5l
zWe8Ud1mPlZOo0MO5jbLSlPC3J7im5VZqGbRIZn0HYMh5XUseWM7RylawIco3SnalblyEW65dbv5
OR775wpxWzDN8cFx2tXBFtW6l/qdNM7M3K/VoOe+XjdnY4H5Yc09CZOlxeFFkZMVyf3gOY+VkGZg
Le2lUa2XufTuvMHYD4WqHVqXy6S4LlqzYQpF3D1hZPCkpY16atzqOhGR0mjVfTHMqZ8t6as6Njuj
5LkjMeo85pUMkHYeiX48LotcXVpvpNrSltDBcFRvk16yR1X49AztbpKkVxrygFst2kySyW9dq9K1
wHbL+ay31hg2o3dIi+iqmeQlj9hmgZhEB68utkYxPRc5IeUozUOp0dTKzKVT1r73tVyf3VrzEzz1
Qyd3ahzR4MFVfhvpKj1rNRouPaqeVZtGTBNmS1PbDkFmTR4KDKt/INkuwTQWo31k8rJO2FWEiOrc
X4Ojbq2cAvreTluO6bknL2ZvZWNy03RKdsVBrPneVSObn9IiMfQbIzVudcxMQbPS3lSOEfPvIogr
S/8AybGelbEgU09NptvesON+p0lHPteRqO/q1FWjQNUIC9ym1qBfolqJOKy1MbIPFXGyYW8hj9vw
SLnNRu2mIawH7bEacXA5Q7NxHu26Ty46qPJmiOe7RY8ePXe+QvBS36WU5qZx39jv6kDM70a73E1O
a6DG1cXRjnEwh88lRL6FxNe/Si4QK6zD5CmqbDreZLxaOqkXDniW0tEsiOQmUuJHaWr+UvK5pczv
I5rnfBkueuxdAYLLYG6nAZGOdSeTHOiDROobXSqrA17URe9WIrK7RJBJLJwsQD8ZoCB2N3Njvjet
64SFHk2HnCExe3uFtCCOFitQSak0AqvllGmn+LgYIg5LW1Z3VdmexmH8kqU463SNOjy2jv5auvWz
42AErOYlUDgGYu9CWgo9R6T5DMjIx4PI5Qsn+YIXdgP62KJCLNhLEGtZz/ns5g9FHb+Qqoc3j6zR
cWZ8JyyJCfTJe8On6msWP6rKHn7TotF4xg1uhgmp5BuESnunGw+K0dyng4HStkrxAtSjE+P19yoT
FRLVWT4ktVKM2M8N5Rt9WfzelK17yTEf28rUze/jWgfZTWWQzridMUuY7gEoN3PsHpPJXi5y7KpA
aeN5Vw02+5nQ6KREIs4quY8PPOBvXSsvKdX8Xem1ovJdr8pCUUrliUYYxDVisPMw9+1y4FhsfTSf
5WNd0OPhKyEu8CfnI06CXxa1VI6Qpi+xIb6Y3IcT1m8VuTve8qzY2BLiPZF0Yde56lNe0dEPCdS1
KekLhHgACHZaWA9/OtO1NtxBn3HfQfb4w0jLni714iXYJzv2N2u0xuchtww/783nRlPdU5IW+Z2I
FepwS4qb3I1GSgmm6H4qVF80EgYbQmG3HYeA2GvLd6cuVBONIX4nv0HFueG2MEGb2jfGzPmmterr
1FTTG1Gug88TsyWrugFrM5MT45EybJu6OIxlPxzcKi/26RjV+6q2xidDIjQKWs9+0bVeDxuK6IBS
ajUVKTBOdvQhzLwiCzF+CFOgId9E2Lg3StsNRjnb8KiZsavz8mCPaRJUupEdF7UbtzyAuD1Z3ug7
FoVM63Yv0zx9F0aJgNAgO5haMcgh74UE6xqbvJo7sZvHxq4e4hbm0abQ7faGeFkQKwOC15NJPI6v
6zV0otgTr4AkM4AKEqkAMoBG7KLEkB7BT6AoUHaSfrjMBpV0btn5YcyictOTd5v7TSshQ6t1t8en
xdnIYtJatvdcOVSzLW7bwq6PaYy41q8ShKiVbcTB7Mbxg6Nm1k0phrNS6MXGNqz8Ne/T5LXshCWx
hptmRm6O+kZWbruFH2d8rrpahgSrQ/2A9+Sb54nEPIsuMkPm6DmG0G2nfatXpJl+qRGbKiL4B9Li
GJuB1BPBgpwtvC9nakHKRUk+g0EW1jACILlOX+VsaabiXCuS5UvPH0wW5H5uW5AKBdSa53uyhiDu
hfe2qONs05wsiUfF7cZ1dNSStK0OYwThFZQabPeo9Vpqfvb9NPL0QlGKMEJdyvar4DWnFwPSm3Gr
Zb0Rv3s6JMuzuvR2epjgM8ahyljhGYuAP6cSNrvd0PF4+UJ3oZVySDCLnKn6e2ptVds1TWRYB84K
u6IFIgLtQS1M+z0uYvvS0PDHe+fPcULbZJ04UJ7OJgVF2e0HNa2Rt4wUeUfTG/Fyj3psNvZVX/Rf
KptItqDMbP6HHNHq9f4s4RcAhBAle0x0ObcBhC7DSIJOx3L9OLVzXtwa6AsvOTzYdmsMqrFPxtH2
AuzYI/orcEfwbPzE1PeiKdSgKFS3+ux1pTPv5tFGFSHwyLcYlVkqypN4QjrYympo9sDy6AxkYqtK
yPCyIAkbn0eQnrH2sqORRj3GbaCqm1bRN7TbO21RrrMpQWTd5r1wnJ1BsoM31fdyyqaXSgA/e9o3
qN8Ahd1diyfF2HY2uHDNdoMh6n4EYr4uwK0bt0u0E3f7NaGqTcbh0+3VJcycaXnt8nSD1rX2Z8iw
FEFgd3Rc4A3hPNH59HKyN7MAcFmbeCiQVe3Qan5tk6mNA9VWGBvFnbali48K/FYJv4vbj9RzideY
vmoxiesVfhF+5iFoHuPmjj8xH4DMs0fDG6xnVavFfrDku9ubHN3J4uwbqu2QFgoSY97ozrHis6JM
clxuMTBl2MEyBK/LRs/Ld6baV/YVawzX2QhvZDeQrT3vOnMkMaqsMcvb1nZTGOcBdvl7bE5xE2QC
udyx6RBGgjWs49atNumC+DpknFFgWlnrbsqkpy+oHIP2ZKUDDqA7uberKnc2z2kjZnLZauwKg6St
U1SXU2M7pzJVsLtBeV0WCP4Tt9sa4yjVk1N0inUXkehn7/UqJd/bxA2d5nuxshttjFX7NNWqUR24
vemy10ZdXzaY5vG5HaeBNgZbhSksbI54VYD2enalYpbxY5/PuXHOJOYAW3tU+Ce+u0yiVLXy+o1R
kxxHAROdW9OLeqSDHizWhEwnld3FjV2E71llnAttmQ3CM6ZWO3m9RYI1gfDLRMamldXoTP/cJkZX
DMXX0bab9GJ2hihusoaxzkadhq6GqV/H3eJ7dqEqN3hh6OmeV44AMNokP2k9JM7eaJu72GzpsHQn
m49WVXAkmll3xxqG4d+OsEVDA6LC9Dx4pRcarazXNMSk28M91YM8B964ZGrd7uGRTevM57npO83F
M4V8FYJQYLhRd94uRL0cmMV995zlC0cqTRYF+KlpjfmOzbs/paZ9IqsUu+fEs3fQFVbmxwSWY1gI
sPVqCZMFq/SODORAwyJ1pyCjPSSdggXGOnyfCZuk5bAH42NwhUKWUhK9RKXerQICM3kpuhQdZzfB
3KHLbwmdBYKmthzbfj6XbZ1Q1KWsBaszmlPuGABBSU78UyFnudcxhVkjqIVFG1JGIY6ps9iwlqnc
i67sHtexynbAWfJFtpnHMsdR4lujZHM4tNY5jrLsXcbafEWkql/HLp3SHX4HbeAoC87Xqvow6CWc
HwuaNPQMGyAnd1IwL+Qkc+N1WyUedLxYGSAdJQ3ZTh/yzzxWxCYjXvhBb3W6GgA5k28yLwQPV+1X
j5v2kDA++ZoRu7tRc6/b9KVZBrlj5ZqvVgrXdE5rqtkZeGtpVXO/dEZ6LLVIXhw61YvDugvQDH4x
y0VPAya1+nsOisDgzOkhTMfm/JQxaH1OMqO6ZprzYkwAO5NWuGEhx+gaRUMtw8ydLwWe0OwMVR44
elnfuC1a6Lbq3bvMQ80AlMd9UmeY4UnZZeOh9fp859qZ907Scb+rx6k6a1PZ3RqROvgOCCXdt6X7
drLudk3yrKkRiSv18N5meh5CKzwQ0iDPBLTbG06M/tbrHeMIvahmwtTWb06apdFGa/Q5zNpyxUiF
MVZbpolGmFtNlG6wqjXfByWJB5LIy0YLMVpihWWTPb81TiYmX0QKdsC9SLG5Sd2XxJz7lyl3OSYM
9arwSjeGtth3g8FkiAKjXI4qk2PcCRmZ3U6UIttOKccPEyvba7kk3UVph6OA8a0wSpmcPYACqJXV
GgBFmrDMJMiqxXhNmsX1+9ltQqOay9vOjNV968AD8F2YjkugIRfZFULNQxuiTszGsyRfk4i4cSUh
YBCjIxkzgq1r9lV3gMhVS3DiRO/hnOmnhfzBnQbnHJikIAthqi0VdH+KNR4V193ohus8GGpJOwB7
c8dA0mOol0T6Lsl1enZHyVXClUo8aE21IV95bN+dWRi3Ihs/B7X0MNdolgM9TRw4VdSnG6NQ1ENZ
VPLQoA/zrcyzTloKlhUtBOiYzZQqfr9E5lXqzvRad7WOcgwtww1WGNZ9GU9UHm2dh8tSurcAOK6f
4a0zWgvZDku67dQh82tV3sMJUR5nu+yvLVMxylfymVj/0CM8VZBvmRpfOs1aOzciIg6xxUokAa5y
7qMUBgAJafnBa0dvX4sh2g/CAaFLvY1AWHzkkT1kZbK8wqYD1Y7BHlVht1fFjDp0MdVER9uJ7GEw
Ju1lsvT41srSkbNZT8BxbP1Ol95zhskl/JmiELvB0tKNWsEtgI5HQCUFPr1dp++zdDFINc+Gy1IP
OWVGHrH+E+8TFU73gfXPZy7KKWibYXgbhe7cNpXZdH5NFC0g3cD7MNNj2C0D/MmWwJ30hMJG5OTe
dls315BLaNbWbJS9jEp09Xa8gJZaR12fGpJR0hpT9Pm104UIIZI8IRj4ZvXQTCql8DUsb3yrVM+V
RQYS5QJ8wUhH16ySCSsgBhU9KUxrfYM3wqacyzoAV5HnjG688xeZ3AOFlyep5vcjlfNIkpG9qTra
CWVgHLn6Wh8rqbJYrZmWOS6UOTl1LcZq3jjGJ3gePTeCPdGbPA7gYpUNjcvDok7VJmMTDbEr0IJ8
6qBSqV4YD+ajo4r3Ar7YFplOvGEgGFJ7aU+9lu2B2sWx8Oavdad1ocu1+VQqziP0TkhUbGN+Wtx6
0vwaJyzGBd0yFz7RBslRWQrvS1REBYClM2NbkGqCvXIsOrFx8bXbDBMnmd9YpXLKFdrqapyUR9nV
/VFfTYdjjmcfZ75s74GmAcLL7q4jt9jXnLwNGBMnJzdzygBHruHWzWswdGDnGQHHDkyRJoS2C7cX
A+afN6qBaIr6McWEHYmN14dlXljbilMQ40ZdhIRSOZsa7OUmRsGzrVT8qstU6wKtc7xTX7acglZs
3as4UZ2XeWierIgmtgCpfFFs5TDPyrGaB1UnGKOqzqDYgdq3X1PMWS7DYHknWxTpUUelvW9apXuK
XFM7tY3qnqu4aT4Aj9VTqjTxSdNKYsKMdICvLNQ7GF5KFLKfMXVgTMbQJ8YBqxfFvp4hERKzRc1Y
LSkPKHKzOS+9ra4rVs/cwuovg10qt27K2CKm8X+sldq9RDBO8cUDC9PjRS7BOOfVvarXb9gdlOcu
5zhE6TNWe6eu7DA1kWD1cu7fvZ4pfw6p2qe5Y3sudMyqaL1uSIiV9/GECo7pRtxowQjUe1RGoMa1
ZGQCVI1h1GjZJkIlswMz0Y7OlCt+EvENyhYClphANrcZAQBHW0qv9tt5do9V1qf/m7kzW44b2bLs
r/QPIA2DAw68AoEIBsngJFKk+AKTOGAeHZPj62tF3mxrSXX7ZuVbmaXlCyUFA4O7n3P2Xvs85G5f
NSvNesFbHXwZ2rJKo6KrSXSQSmkmmQZEr9ViDcirMdbI1S5qqccYbQJvW+4Ow3NCiuUYDYikMMeY
c0mcz2SZV+tgiMuUnoodOVMvn0Rqm5+Zr4OLceBMNmsAZk+d66n7RQjjqckJJIfKOFxuIxi83q9P
KyXWvVO4wyXMmvYBrFCdhR3Wv6Mn+2mgjW5vdbQwHNs5zUxlb676RGu/il0KQzOcaeO3R0x9rPLe
nFr0r9MBXoYxpkPkeaM5Ra3bNW/aabIpDuwtecr6sfx0yoRYi8VgL/B9Jg3jaPLYqGAueOQBxQdh
1+bFo92RyxKiirP9Xd72RPt4lroaFV5uFjTObJWL9emsDlmQ/Eprr8ZN0k/YEHKSTUE/e2rvjIxq
4bFeWP08jTIuSgzHv+1p6BUIaIjX+0o4KtJLXXjppU9UeERF7jkXZCDo0OzqfMQi2TLyEOuM0zGb
O0tHlpjSD3MsZuaiEplWl5WXttNYPxy19JdjsLE+4L5liuFs113ADDCt5ubULkbybG/bj2xtfCby
zL5Ll3VsyfPrspTrjbOaGODIu+wYDZ6rZNG+C385jmaXhH1QnFo5fct5yOkmrrkd5W02I0xy/bhf
RUlh03V1HaG6am5dFFNpjAiNVY/T9oWVGOD+7JzO0uRA3EjtpD1Yad3noafrlu/k4cbKDF+Esyff
aOPl+6FvDsp1lzibGnUixHaIhqo0GV9hUUCS7YVYIXn+Bzc4u/7ro03REDmr/xbIFJEDYspD3Vvj
c2FY6TFok1TtqrEfLmhH9bxACCEodo1Q92t6x/VGR4Qe76pcixXt6dJicceIsy8zGKMGtsHGyMZu
tzHFMK4Cc6sf55bacwdA1rf4YXPahLXd+UEHRBpqurFdsq4yo5VMjzlB0fRiPioYBoU1D58fr/lY
HFXacEbnZ2asWKQZINe9SccMiQoFSXoxe44z4EVe5hjYaran/WdMUbMQjsiYcY/PgPmQFIiwVvd1
Bp5usPmfnz54chdUWOPL1uTLhUUGDgcHn2iNRhndizO5DFS7VsiXwTXQCspB16cxcYsrQJn8Hhz6
EmZe1MtkR8/woNR95tDSVJBsOIc27XbMacD+regSSeWvkktUOp55Dh3xqX393ywoLYYuqCXtX3L6
zR/0Gi21B66ExjyiHsERgTXrXHWOMjnqxR+/M6yXDIJHNWCQCaiCL5YkqXhi1waBK6vhehcwkeQ0
VsAKDLfRAVjbVWNmfNSjZjhTTm29/Es//I8sfo9tzX+/e/V+8ff9fx19v/ypw0d7ts2p3/+p/4W2
P2JpftLznm2Fv/j+7j6G6WfT359//F+uP8Pz/6CFyz23wCm6Z1vF/7X9Gb71hwNMiNIXBj0/ONtY
//L9GeYfWC8k4GNcZwFECs/kh385/wzL/wMYDW3NALseOm6Mw//A+verAQOFuvtnvjWoRIBV0DZs
nt6fDPuZm9DLHxjdwBlmq2Kef/AspDY/XRFEejptm5/9X78qnP/6lHNyH+QZgXH1N9kxc1277cs0
jfXQPRiFf+iC/Dso2JNos2CXl/Od4bSf//kzz+aD//fe/eszJYkkUL+hGhMM8+s3Y96EiZs+yG5J
tBubRmI8pP6UXLtq+77Os3Na4fT+jf7//C7//pm+43C3HQLwWLB//cxlLFOk1GQ4d0b+bAUcvCtF
pRAA4d//52/3764oLlIMGEQe8xD9puW3WjeXqY+wBzP38rVtqEWd1KxuFgxnoW4S6wJgy7jXdVP9
Iz8W15XPgz1mIyKnHMCz+ut3JFPMcUth9/Fc+DPNOTFaX+oWlMuuBDIx/c0V/W/PJ++OS18A9w4I
HPP35FNX9QM9WzHE0EPOcigGNLUl/w7M8m8/hU/i+GyBlDB/U+CPWuqqojCNp2pNTn5TZTsjs7v4
P9+z3z/Fxawt4e9KwG3CkX+K839615ymc5TIkyEmfUrfBbNt7G2kEn9zxX5/Bs+fAnXyDA2y0cv+
jj7trEyopgLRNI1ImtvaWr7Q3fQuu95K/sZR8m++ED6cs30LixHmqvND+tMXKh10TQbDjVjrwIsC
FKHhUs9/h2f4N5+CZxqDLteNLrX7281hv6wmP+8UcZ8EpBgmDZ1Fb+k/vzk+jREbf6rtYMM+X9af
vks1qLZEvKFi0OxeqOoCrevkt//wU1gYWOtZAjkJQLb/PR5Au4Xo66FY457D5wXShtU6JKNBNPJ/
ftTOr//PCxH0lT8jQ7FGni1a3m+mSW4CA9igN2NpqjVGjawubMMsv6XCT/LQL0Vz958/8DcsIZHX
mMAwoOIv4pk1mVf+ev0yBJLTPPtmnCsG21XvnNXnRrnHf1xcCg9VoKiDwzZCr9AZZ3RbVPk1IIm/
SwKmPP3V5AKYx2U3Pe+OpoupkCru119FCbnNODfnmLBtIdHFtDN233mTzbErcBeWO7cDp7UTeSHs
M8IwqL8iMkn9+5E+pz4Y1ZJ+4IJU1aUNz1GdeqQj24trs9bdtcLy68uA/jqQNqceWN6nZZF5VCz2
8IAYpsh39oDCiFGX2IaLqli6O473y7xvsJJcmy0dj3B1stUPA7tjtsT7VV9kMIzsA4DEKY9WnfvZ
DuupPQLVnjy5M7uMeX4/U2zs1LLod5UMxRbPyHvFS2r1aj3XN3V+Zaa9KB8W11D6iujm9WoqENfQ
cBkZ6KUNxcEu092mmYZubWlcMfUe/WspdOnu0tSYrtu83YywCuBgRMo12yfYODSMclOBgWvIyInx
xeZXRaMHmuxpWT4ixUPVvCAvu05Gx+zeG7D7iMmm8yvrlQAHaTclIOS3yWrVnvBn5uvIHTAAjatn
2MyjJvms5CC6nW2Pgx8b3mqKsLUy1EKuUO5dKSqvZbhviCvBTufDWprKYme6o9i3hsLD1aS0DEG3
9Cl25Nx20cygDHF3jYX/MbbVKh9MkDojc+fzv2KWqz/ESHX1J4SbgG4SYkZJ+Z2oN7CLyxbldTal
sWuu6WtmqeDBR7L+amSLbGg563kOKQ8rKjWxmMvBJLe2QwBh0ZFRXbd8U2m3fm6iYWeeRPoy9WL4
npvmWRuXL5D7kzY9e36S1XsRBUP6sE8C2tidUPIak00AoMTwjVuMAN1befYDXeBZNMEIe4x9o7aj
mxDTa1SX6ZClPUpG70wMpDVANCj+6L0DwMyNZvtMEkqleTP03vBVwSpyD87spTNtlpzpNm744DB3
meeEdHySfpewU7hht855uZvHrMbhVMhXope6F3oZ3vPiYMSu7/zZK9CkodZS22kKLPw88cj84pAn
+QIlIbODB26ZLWhO4uiNS45FVGkBzVyvnLolrg01b7DyV7u48o1xrg6D9DZaPkOJjgAYG0wlGxWQ
tUsmRWW/pMgjRZkIlCiDoO8ttLa36zRLC+tES6gck2+lvw23abouREKL1HvfkDE+duPqYlxGOWki
tsEkEDain1+NZXKNuKGWvUcKtcG7H2QuwmRemi/ZgiCAWjrpbtvWHjkUjxajSTtLm4K2czY/4s5A
dTn4RfBYZkvlHldnKm+yoRZzlNSCNLaqavry5Cy++GZszLZDa1xpMDEfXFG8DnDo4sQYC3ibm8lC
lJFCdYLeaX3QSd783SRkcrlAiWDKhJCe6FFCQAmTCVoUl3C3PZWe+sLC6ODn27SFVmLJZW+3PvXt
uSNxriznKqQczFRk5i4TIHgwXaww88KsyVCnh4Xha2g1ZqN7qJ/G+LmIFQGyZpFBb92gf7nMXDlf
z/OAghLm15masxgoCkhfTN914PfLECPSEifsKNmPlq1MIyb3M+Rl7up+TLR2vzqDQD0/TLb4pqGB
v5ZM8r5u1uh8q7a1lzisyByKdIqHa9dl6fqlCmZEU31hVGB4EEIffE1eAV+irZrYpQXhhhpI+rdq
cfSPRfftg5+VRbFzzGTsw3ZZ5Rym2ebmUa/mSjAKQnxnOkFuX7dGgNmCzlKQoDiR5lsrVN/HU1rz
8mARnpcwSV2XzluuvE8KNJT1zTD31UUiNG2hmpZYf3RnFJsEHnLMmeusf64U4N9QygVqEo3+9mPI
J+NqK5EJhY4OrG/uJreXGihSEBWcMLApG3ZVRghrsL8VQvM2Sge509HvZnHgWZYimoN+RfmyYOar
bAzkdPanWV1Njqkf/Kb0Pxm8dYKlmFNAVGU5PpN0rrofNKHdd6MoDRU6wvDuaR+5abSIEkdhGgRI
OFDgDLHt2GoiQHLO7uDOoJZPVgm9oWXiEIQLDrEf06jInBN+jr41GSYUqUYRWEOMWK/8Ap7QRatW
2MZ8yIcq7WiAtVN91VmivC1nO3cPjLYx3emM3Ik4yYb+E82OM+9cSGp7OTKCPLfbevsOgqB777jd
clORCvU2rnN3VxiDT0hqB9E83BDwfF8acwCmNBXG47Ju+mXNpnGM+sTm0cc67Lyn7EH6WJnabBg+
1t0cdmQ6uHstOmtgUm42E+qdkfWyTDdCMsmNKO5g4NJ5q4vJuje3LuswYWHq3INfGHGEoVl5aFdM
laCi6L9ESbNWn0G/BRo5Imq7KPMNfa0mhyhjm6IPLOmMl8pOApwEiAG1e+GJrHsm/6Jl7jzQYA97
Y8y/VkguSnAzrYQpqyH6CkQi7m5qpna4Fk1N5o/hVfhcus11gp03YMslIFiW/ZWicnnwq4xXWw+e
vLSIsu2Qj+vm1hrLsQlpN1f3AY0wzGRj5XinHiW6cZ4XFuhCR2u+qqeAnAydZck9sSXkGedwWU4D
xCmBqyJRT6w5pROysQc3xcLRKzLl7H30JnqeqhvUh+dsOIaRchT6kCL7+jJPFTa7jN5TeZJBRp+t
HRKAoRqTy+uAIe9lIvXjrKGa1AODDHEr+rVEzL4O7Cx+Vh31du4DN+RxYAFmpXvVnjaJh1nFyAwv
GcWzZ7f222Ym7cVUiamJyIm3vzLj9fIIS6OBoU2j+5W5k30IjvC3HAPMH8Ip6YnW/NvnPCUeh12X
CPOHpYR11+Vj/8HZToyglN3xieSWqgmnxFQnO+3UEI++n+DKmOlvYxYRzr1FPsEjU6naOgb20l1P
g9ywRC3Z/ANz+AJ23yYXJFSOLo9JP/rFbpUjBz9AiwWNvYDY36q3pmOTznbCbpuUDxSY23aGOIsv
RrWiccMOjfRgGUyswGfl2FmYabvNroMSWJ0tSv0SektAh3XITCvMFf2N0F8LnleZ+AhVJStcxCnL
6+JNBOUjBjp+ydIS1Y/atmoa74my7rIFXT/+Hifxw2xYgAT6RZEXoe3oxtxti1JPY1/7p0FUuj/0
Rp9gR8dt0D9OW2KrqKjNZLowODcgvPI0Mxec+7O3S0plO+yhRpVxkO2IAxIAfvBZ0CymXw94vt65
rcLexPRkcuNhIoeGwWibIRoaB1xT3WqQCbUizvhKnHY32kRjJz24+NIua/ry0KDQCDmN+21E8nFW
8Qa0dZeCg5jG2M7RT5fGD9PsehEiIayfpqEO7qvRsupwZYaqdqZnz3eyTq0kdmk7MWpuynY/6Amr
wZDkuIGwzmQtzoAtJUSwLzuDirO0iO0J5vYEQHC1SUWxhjdgtKjMPbuvCw7KGrlNscjNZncPcios
EkfeezlPDNQ6Id5Bn29e1Pd48sMWHyV7MUoGgNLSYOAiVrtEt0oX19xpgHIUFmnR6X3Z9/KB89yE
ILvHnDpTHfRx6ysHOnaNjps4H92EzVY2b4Oah2uEMsHZJY4tFgdcm314y9rczsQVvphIlJ64avVH
n3e9fQ5437pQEHT8YyPj5iENksSLkizjHEweT/DaEuqMflsPCr6HdoIbqh9zjAKvbbLdkhf2HPl6
xaHI1LwmkscZTXxepmqe5lnXj6ak7xYGeDS+JrVfva+JXXshWPb+GMw+i3DpjG6FnEB7LJsVoZRh
ztp0sqfBdEORlRIXcJYxSDZ6ZyacCJkXtNqkebUGsWy4JNYe/+fgen6oyLP/UZmmM0UBMHxqh2Ja
n3i/4BMWRrN+ZhVzhEMZbOq75zDXjhyqN5bYcq4ABfRLcQ1OtGalBF2YYbgp9PduIqgpXLZi+kbS
z/Ais6Gk077Z+h06RTdGWeNbp8YqzSsDRNcj6Z6LCE0XX9/VOAIdjJs59d/9sq8vHbFtit3Inl4n
9+wJsZM0uTZUWd2m2nUeBaSdW8KnJy+yZNHfZenIBufYhsO5mjr0IhNu/RmkxqpQpJKQhPilXZ+z
NkjwDTQbhl2EhogQu1k5bxNPAtVIjmYzBMGQfs/T0rglvnp+HzIOAYxIGw60jGW5YSot3Lgec1Jn
m2VYHnUzyce5OL+ZQL+zT59y9ctqTVV2qXQ6ZRzFF0Hpgmc93+kRk+RO47EdwsbQzX0hcLzF0m/X
NFpTIBBRvbTBEYBA8wO1E5pHH1GeFRZuq5FFmnrQodWRCBeWTdLoCINV8+aWU2lFiKh9TkzMPHFT
TynnEFcN+nsi24JsLWzaL46RD4qNc9MiBmQqa+6nLbiJqL2JeZEcIgq4Kle4WqCrOknivxGNZoK/
r6yBet2qzEu3G0ZzJ0ErvbjVkumrovPPevnAmOwY2eYM83q2eBBwdDSgRQgGeOq2yrsvCFbHzMXv
VO7aAftQB8vuI+gdjLiyLadbdpS127NQ17dZP+hvmwrqJ4kyCT9WveafydAPXTyvzfjmjGP6Mc0r
c2hyfZpx56dGjiXZW/pPzSVFjMcEsWX/8tgyB1t8WSzKGhIB2/QCQyDSYV/q+VUC43ieTIElPh1S
uuyqCTIrAiOOaqn1gyTfe5MC1pIUCEHQvNG18DhuWxGZjkCJFJi85XLsrG6N/CyVbA+5yxkhIBRA
YUZoBRY5NnekYagtKMXaliQvu5rksLNVs8rdoNX8hT5nMYW9ZbA9L6tFEef055DlOVEuLzIPA8Rk
v0YeKldVbV9LI2WMuSHHrBBIlZLwUduXH5IK596U+fphGF2BZsVdQcdVpbXhNWhS82x9FQQDz3nd
M51E0FxELrl0r0lvyu+iUD1AB29CJM/UsfB2Jgd/BzZGPVdx6xBjH01UMPxacqzqHRPcVHfXeaCc
E+Tv5AmY0dI4j6PVkz6DsxtlL6kSczBMeTihZ/Eft9HNh3t6ELhMgqLBJSn56bPsN/OI3wIQLyaO
/sdWitXCvG1i45hzxYbo11XvRnmVg8lol478tcxaM5QXZ5dtN7TIu8HXe3nMxB8DbpNm6J9quRZv
OCIqAs0I7dVRDrAnCEmD4P/oyeGwBTgJTgbo66+G2Zts6GhCvprrJr4UqvbdaPTOLyqhgfkzCs8h
oC/Y6usZlfinHRj2+1g0bHS2xi4eCn9V2AsUpT5BEQUCxFW6U4OfaylwrBf9FEQ1cvW70cnuRsMS
nLnrbECM7oB/SacpyA41zMmXdTJcwMerrMi7Qw4FN5vtxqWOR04RswwAuUXeUjXHVFZe/2IVk29e
BxuZxXGLCZUVUDG9irW0uFOhPVSNBwemCzbWDgG0hlg/JReWlsozCoeakJib67poknnYbX49+xhF
MQEhCgccJA4+TA7AJ8pdKjtMsO58whzJMIC0TjtSeGb+5dItwfC45uBhborGQefuVmtFV9OEGThe
JoDT8TRly9rBa3fWot5tJR3AsAtGMd03a7AlV90qs5HAn3oeUKxVcnJvgmrjocSLPnuI0wIYMcbX
YQR6eO+MXbO8+srzqpu0W1DW7Bc7ceRBZDjGd2AobPOyk243QS1oGPwavAFZgCjQq5otv+/UeFY5
YSEK9pN0LArLUQcBc6gxgfLrhwYy6r6+trptHlClkSy6zjsb7Ver0ZmMAZ0NW9HQYn4+aemnkWvS
V3iDFhSk5p5R08DFwiqnnD3g8I5J9OSsAeaP0hiyfVBJs2WrqaoPY/XVCZ2EItDPmhbDfctAp2wH
hCOcFtcWgTBbgkMz0s2FpOLmCzR0aPIeSxVYqJbS4Ik1sJBpZGwIR8sDsFtyIDCms4BC13ZKt373
lzmXNDt1Q4dwRJ39Uc/beRWhd9agkmxkUF2ZOFNwv6q0ZV5UKK7BWy6V5USNOeeWzQOdr/31imRq
eXQBbMJbSlr6/ncToaFYGGas9UnUWlYKbB2ZIw7vEJVDk39hs1LlV7i0nh2VWM6znWjcvnjSRmC3
h8Tp/f6qHFw3f0B4obkS3uoEVORT4l+trd5WisgJak8ZYWwm3qUhFdXWeJ0Frh1kuUHbMOvvR8JN
nNYznGPJaIX87BpTwUsN1fmBEU/r2FBInKDKD6k7FOV61JZarS0eZ4Ss/iGfrNHAg6xyFE04KJxh
IoOnp0qSFRBkhWY61NiQeHDJ0aqG67MLkZ2YJB10iXHK46+22JM48P7Kl/hHSoL/mUzgf4gU/l+o
GmBE+tME5b+pBuAKIS///n/231X7s3rgz7/2L/WA/QdYRFjWNOWYR5GCwZDnX8xgw/2DmajNlMU6
z5HAzjFt+Us8cCYNn2UFhDsQHc5f4kd/SQeCP0CP0Nhizu8z7Edc8E+UAxaSm1+mTACLBZMl5qUM
S4i9Qmj666AF5ldtTdQSckG/bo1zv904Nf6x0ZCcWSoFLgFIJ91InAv1XGICTREUz9mFgWAm4hgU
2GGvrThLxjiQxP8tBofYAJoJp8JAXm1JBrSgKuPB1mLv6SC/6Coq8lanIhyZKexGhk1RI56GYeTI
R0FQ2awzOGz6i0kF3lWrii+ZseF4VnO349R9m7frEI2BtzcHzjTwjk+dwTDbtziC+5hnojYARWZR
btAQGMaHoeXA1OnkXmv9jPYXoDisrF7u6ywhg8tK0ueAqoSDe3Otrczb1YSH7giv401dVXbotrqL
7F7kuw01VJR4PXpOUz3Vc+HeLqPtHIF0I0L26s+6kgHKyEXdmV6xfVLyvNq+rnb2dmYr4VI92rmj
4poPvS2CSVxhUi/vGcZZR45jNLqI3HjKZU3DCX2kdYm2A+uUheLrQaAKBtnj3iPLhcPnvQZzZb2v
RcWWqgq8hExKOhNgO0XLrlciufbttaM8YIZ16hkknwKEYS0TtcLbp3Xif/YZBKgso/Mdu6P0oVB0
dfqN2pRwO0Bw6i5FyfdcYZeDsQXy8o6uOoY13gpUvDXIFbqpzlG59E7uFBTZE+SrT9wN5zY8l3CO
acPpIy5CeaDG9VDQK5RQOUJFmS5OVDQ+3XPIW0XkNIuHYLOw5t2S1sELG46//lCKREID+/FtVzN2
jxgy2NZjb6bmzTzI+wZvF2Hb+Ovx/FclGv8Cz+WYMiGYkr5kDkZHoMX0OYZDtdaE6FXe7RxwN7Iy
Jz5+zLdbAhBuOIEg8ewRl95UKENCo6/15ZbKr7AS7fIytwWQDFA5c4s/yN8SvU8b+7VGYNAiQ4jG
dcufcwBYu63lHEeyQtgh7u/p/e0SWx45tG+3NPuySzCMoNXYRdL7zhRYNqfmJlnEtSjNaxxnHIPn
sBj1C8fmU7qRN+HnV82E2o0JfsygJJ7qco7ydA2xpF1k2tph+KagkdHGcWwIZ7c/SVne0tCExkJt
XyZ4TNWjBNzkmnZ1WE2bon1eb9YU2JV3HB3k6BBTBlwoGvXjW+ls8ao119N8Md1CPUznMgiVMMiM
A8sRABY6ZGZCluNApayTU+oQYNLiXQM4H3aFHY8NU9uzfSzPi+SiMs/9vZ67agRXKACaI7dqP1fr
VXWuUDwGpngXrWhij40WzzkW5B1ezsLd7lyyEDm3lmto1Klk16u6L7w211Zxp1MsHOZrXvpPGSku
zuYeNIMPDrRH2JghJ8+jHotb2weUV0qc89sVBqJdln8KVhW5WtkRN9D6tAyOF56banXRw3ijay+R
diSZfJJVkpOziKXVCNRrwsD8OmNmGK1l/tlW1V1VYJfeCulHk9m/dP3ybiRBEve8jUdbTFfrWu+I
GLhpevW9yvMDGZjbxehYP3RTrump2hKHBow6M0Rw4963JRnBpdEKhPUbJN2gP0hTkxLr293NuI5R
W9B+OipSqZ190SXGrphLHAJ1pmm4VsWQPgEyc3CoBHu82RGdXCoXHWtVfUnL7CM3zB8NrfXIyvzy
vt6WaJvLuEvmDWsY9XYhJ+NBaHwWzjY8mIaZPAw1UtQwtY2bIptbhl2MdfpwNoP55Ca63NkdAtql
ayXMmYkmUNpZX5lE0DuuVftitM0ZijUkuI234KFh0AnzwgL3NqjgJBxon4kNU2S0t5hj4flwhpqS
jPsTYoMvWTIgicd3VBk+o8CqWI/07jBozub1kBf5JX274BJHIcpVu+iuExuOZFYFMaV/pLr60aqW
u6qfd0hjy2jYxur6z6AcYg1Z+7MnqXkzWnN8hgm1F+X3vIWCkGGzzjVIy9b88HPvIvWSy0a1FwxS
D9YIcKx1PIhwc9/FRtm/EQl38svpjUaAihIlWgYO5f1gWW+9AWmLRgubj5Vf1HDyokXawIPKOEDP
yqQGFMq2UYmTn73G4PrzyMDhh+ueszA9fwIuaEVHWdIgYNm6N/T98PrG5nIFhvM+48M6uG3zTmja
JcoHcy9TTuQMOKiLEeGaWcwA5UbX4Fp6Gg/FAKkJMgoGXE0PstvRMmOE+tVav24YVlwn6sucNoH/
MqDDPT90RDE9B/NyXQ3satDS4nFaL1zjW240B6eEceDZ2zO9mUNhfPMGdUERfpJifTynKTGW7nFp
BjMQR+aMrjxgjLofgKKCAjtuqcfrYHsRhcNdOna3Tjpd5d15kFw0P6TMqhA74smm/J7UcFwasdNN
dcJz85T02UsCA2Sep8uSh7jF2Ia7/KrhaDs11hyhnXvFX3JD6X8Ueotqedrk9Jxj46AL92iQvoue
2LiRQfOxzV96JbM9OBAKgi6nlabFp5e4Mcr/Q2J/F1O5w2ppwbFNo2R1vwgH2Iv6rGV1gZ/85BFd
GwwNK7FZ3LSVddGdbRS2n98VkwjtiakcbGdaMBXVjTZ5zW26FIpgKT87Zc7V4iRFXFdvkLmPzE+R
N3S7ousAGlgbl3wBK/QKMBOMLC3xbHWdWNvWKUhmMGaGcfRNdaxojhlJAWIPTX7BuFs9w/y+cvSz
XrIDzZn9uUg2bIsel7l0l6a9wpFK54e5Dy7mbb2fs/nM/CFmKAneeWl3mcKAhdoRrUmijy76nyhf
jHev6440HfdcsIhHI9JVdmxpNvqbf8CTGRcUqab36BrDd3plB6cwdhvLRmrmPS/gcHO2NZrN+GAP
dSRRoTdGf9QgumVNQLvodxacl6gFV2AX5clXyDO2qv5Wqg+/8m7IqwAOofdTry8wwOxdkkE3JvYR
CBKK8sOCWj2VMySXzQTjRkvkMFQOtxfiUVBOO9fNWKoE+hj7WptBgzo/vZ/k9NQuDka55dtWE/vt
Ve2FM5OEuCqj4IsG+nKs37mVx9LmmrT1bp3qE69WuGJ1mktx6SlUFsFcosugcG4Wee/NNabXaSli
pnenToJH3XIZq8wGOpKQx2OrBwYh4TwilSUuY6Ol5GbLcdgYrQSm2tmLOtAU3HnIHxZHfVmZHO3a
kcy+3K+7nWr6aSdwXGBlFS+0BprHuRF4wV0VIEvg8cP5bobtariP2slfrPYx2NYbknG+tO26c2d7
PxnjfUZhiyzhWo5LuCibE6cIdvDsLgnKCL20vxeD/eDn88Vq56+L6d+NU703gmuEA7tsMw82g1+E
9rtKqGs8Bo/CEVgSzPH9vKDva8GEQLbzocI7GQ3jU9/YqADK8Hw23ZcdrFyTXRsDczzgqli8eifn
cS/1sziP4Gl87ht4PQflXzJlBRSYX8xTlsWUuIjOcIdgP6GXU9QxdfpbOvxoCGQ+cFTPeJSEA+Zm
+to49TdL+682QtBLV1YxUkuWAIzgqV08Y0uK88A7klfJfSvZM1gX5q0JIky37Bx56YaOTL6PLniR
ubpxWrT9vEiyySOnVnHiYLUuvXCtT7WT3Ij0Jslfm5YDibitSnWYG+OI5PWbmm12ZgHOr4uMznx1
0mpf0tGjnQO5kGLebGO39ZkRQ6rozWHfovknyKmkTVh97z3nQN8h9nNuiGs8wk44NlgUaSkeqD8v
kKvsUjvg4QFBVHf2oWkMEJctu0Yh4h7wSFy2MjmAOQh7kTzI/rWo6Tg2fiNxrz44ANFit0eHtZT+
PpFOSO80mnPXAq3uz5GU1xR4+wSRQE4vH057+ZVR6i7X8uK/qDuz3biRdFu/Sr8AGwzOvM05lZol
a/ANIVkyZzIYHCLIpz9furrPsY06Xai9sS82GqgG2l2mUkkGI9a/1rdyE1/7M6BTq3qPydN54q0P
vdvZC99F+q2yA9CPGROCrrgYxTOqx5tfnsMZ7mOuymxXLyAOnDBhrMPAyGDgAGHQucR4RfKKksOL
tImKzlqBr9wv5yxZ7rTtqlPqQZkwecraBG06Z2J/hWfO3w34bbYqGNrjQC75nFlH0PbYX7mpDwW6
CU6uV75TvveiWZ8ZFgMrIgbDLRlMoDHyW2d232uUpA12hgewIDvGZstFrPtn0tcY8Tz1XNjlR3F+
lyblpUXYwxGU4qHaQQizt2BhrpPR/ug7AHJ57a6DJkBWgxCRqI/O0+uZWyg20ZUTONeV5xHELK01
wl1Ifrnd8+bfTql1mfIqvS2I8GzPgNirZuqKaxmr+DD3vsPutGIqCS2xwKy1KopaXXPStXZTE7vH
UZf+A+3q0OiiJnsZgrD8mliEAZAWq3XuOT14R7b1A7DQr1Y6dOTXJosMtYiupgXqKvEH0i3CYfi0
6hOoXkO1WJeEHyoNPA5oysoK87rdiHrxvk84LTC8EMa9Lgt3vEG6skqIaBFEj6btgoVA8IilLRUq
yzdiTHS77XNHisuWfa7u9uBlxzY+FK0Zo02C4d5/qm1q09aRP6VQ2eRsXSVwWUC2ku0lXI5VL0dO
ZMM9T7dSTyWATJbcdTYm+XVMbJXDtzUch7OwP1Gc16yAfYsLusOWdD1UadZB0CxJrREtEht+WWhk
1hSm7XZC/kDiYGPxPLKOMqEqHY6iXgWze3GjqWcjl2hCawsZ51USNyDYRIp1bZNVXoDxlM2GFize
bFKHQ1Dk0rsOO4nUajCYHZfeAo/Rp3MKGidUp3isYsI5vAl6N7AatmQt6Tu7S7mjy9orGASTyr4G
K2NRDYfXbFXxh4eR3S+xyay5GlNg7KsxKuUdEhJEra2mea64iYTlBztV9gvwTA9OOqEC7HGwFmOG
obHIjwS45mTjWcn81DGvB+Dh8SypkgHv3KRoyAVcolOKY4khSJiEXbrGAW2JbxGvZfs4MLSTC4QS
eJzuoYAxy2zGZzIkr6zJbVKxyUkAm2PSxA2kZ02Ymd2uWKa1XSxi4nwdmlBdV/PQwSFbwsA8FCOw
hk8OcFn4mTfYHibdNx6WtSQwL3W+6Mth8BYw5EE9sgejNtGoKD84SxuI+w4IXrJmJRCnhBAHKxNK
8LxnhAPq1x+is9sIezLXZTVhPZNNdFUQM2HePzijv5mMAXPQ8j+xJYhh/+DjCvguAgT+qwDfGYaG
EmPpeqIY8p2aPw+HKh6QEQhd4zc7e5mTo/LdLFm7HSnIfQ0mGlrS4BcCOLod3kgT0bRInYl1H/SV
+9nIeHx38G3dzcL0n3BmYDLGmHYHCB17os39hbSn9lWSF0bPpYFhOWr8UM56jBMU3rqanW1DdHTY
N87S3Wd5IS+mIknviiRJsk3ULVga0Y3VLsiNc2ygYK39Lstf8ET0p8lUVLD1ttp6tmbkz4AaGStY
Es4PZSo+hyCJccaV8YMc/Oi+y6P2yhlG/86m8YyzW6PFherlqLYBXITnQRf+XQfm/XzsLkrNbK8n
UR10/YywMRfzRVDj4uLb1wWCSO7Ht5yffNDeBeYXMparLgtbQvUJZrmdIdXxzDx0+G4zMmZmDyCf
OHrWPDShC6g2V9aOCk7nVHuk4VlJoMqieoVYc1a1gC4WLDMrnVG2Cze4Sp2HkuXyBYu7hDrRpg/J
gEN87WmG3ismgOLosxm/rnMnfunHmbd3nTNR3cyJSd8asiN7vOfLtuh78a0MKw8j5iTqp6IkhhSJ
1IKpLbP2enGF+hRpc8N9BOBwkMV3klEA7g1VYO3eGShpRGfqgl0Q5dd2hcFx27C+sGlP5XhfdCQ7
Vm6feq9uix2c8VcURJeDjIJnYSS7mRR6wCwpZ0L6ERzfFs8BsEetM7pFR10jmt+Q6S9orgRzHQ06
QMQUPZQtffOZd8Mcj+Wqcr29pEIjXLnjWO1G0/cHZDj36FMCcasE/DccOe3RXb5iIgG0VKwTMhCX
KJ/4NM1DOEFO6XgKL9wAFAx8lNaH+dGyfaZh9BMbOlscIxIsppVKb9M0YroNIY0dEXNeYF0wZGzG
aNif3H6Xgl+6qsbU49gqqZbwMLIDJeHhorHDnzhf8fse7kA72Ww7VLPV5tE9I1QcJIZDFXfOyhta
a52SQFgF6mz0LSSo9tLFEITLY9pVLla5jgEVTquGgZSfoKgO1xi9riDFHAhw7Hmsqg11FC/d7D8o
m51wu7dMfDJ1+tF41b6vcB+xtQn76ggo4TDGHpuKhG0HXFCbtodLHfUJKeNCrDGMOtycELijEMFZ
tGoiE6eTC0/NPoef0v0I6gFUPQVM9Y5pcfBUVqxOrthOcCm7IX8J+uIE9ES9m6XOrurZuN81G4di
NXv2dOqkU77AqJs/abarXoU3eBcJ5NLIZDieKB3QPEVzqA5Txkz1OFTnErpalo3Zc3/W2RGgmPNS
hU3xgV8nuynxjX3zlqArWJSxdod487/YgSteaQmX125vg53TTNveUtWF4ya0zJGyrPFRLAIDRWTF
080MaeBOh0OC7G4PwXuhPNLeOdtY/k/70df2wTZe8CFFFV5m7JDEVjvl9KYYtW8LPXQ3LriGQ9T5
9h7ra8iZK1z2tNesLLe5MwZ9aExOM5XAK2yJznrC0vVCmlrsNeiWdWxjIazbm5RXIAHvPFgHcYqf
Nc3jI7QcaAf9BWnIdMWLvKZe/vxIEmzeZUt3NekaA1zTRSsIYSdkrWIduWmw9SoB6CBF413GOHjS
hA5M4x6kY8FgD32S8S1Be5OXW0h5w6FNAm8DwMzbGCuEmotin/rxA7Z4DrNDPx2wXcG2AUCN720b
+p7D7Dz5EjhesafXB3SyqG3GdgPdPcwTb8O+fTW5+izoyi3waqSMPjlkNc0FdelUu0wG1IdIL6ah
frIqyFVJ577Rn4ywlMGECka2Bd24T6MmgRsMMxlJ/YsIuPHVlIQ3I/RAcBS12qFpgVQY2NJFFr5x
ekhvAuk/QBCRJeojRuo+TN6dqDkxjNhof1j2MFBeO8oaqHExOAW5jWNJ7p0EAEYkN9xG0wcZFQ4X
sXOQTV+v52G6S9KgW8G01IyRapB80fRs0lLxHPvXiDbFE9vPEvr0NG1Z3vdJTqbEUOjHX4ND2i02
zIV2aYWTb6JnloLWlhoZd/KPRGBxcCL2Hma83a+zU9VsrUmn5G5q3Vb+ix+1+35UFynS7pYYtgt0
HXRrGQ+7KS1O4+ymh2GhlIEUFfZNmwn+2tRlusHxzf7Xc25cFSAT54x9QQDCZle83sjUI9RF+lu0
0DpmB/aO47U8ghafVkQZwFOX4r7KBuxeYb2Fy2y2lujOFrKvcwRLACMiO6ZxePZKpPMu7nYJGLhd
5/n61ooUtwf7sPVgQR0FScITKMwRxNWh8tAeC3iJd1pzx5SVuWakMLDWBcWuqsfqEme6fIgT+yqO
e3EcrfqxF0CAU/NhDARo2Z2iJbwsZPEU/5D69AAlFUpe3eI1JkBhcF/zvRSZuu6nyPpa5GV4E1DM
hEahxgPr7rj1q6o6RXVTsPngw+ixXe4Cp3wfxrDDnZyuMqaLm5iEGXTrkqKIPr2uVfbFQ8S3i7ZG
v4drJscjCev10pd3jAgPdRQesqyo1lMEB5BtPPCZ+lBi3u2t8aY5tynQSDAQ+7qbu3HtqrM/re/8
t9ZM0T15wwpaLCsduyW7giWXsq0wjvdoOAnAb5tIAmKNVdgdd66LjlkzZdlPQzUwKHcvHES89WTr
ayJD4xOJnewmsUg3OdD0RbMguQ2RgXFvvJWYcPJmcfTWdYwV1107O1daAxOjOCY52q2HICboFLS/
zsu59UHAVs1jByFQ77Wbil07uo8jS8nGQAy8GJt6eDfFjHl0KCU3RXPvUtllN8slXV73Vi/ewZvv
K5ZE2pHWfKMX7jDRQYBtgakNsYPVoJ0jzoNTWnpH+GrHIW6/ylmv82Y6aase2IirYeNJ4LT9gpyI
PQBpnYU9riBB99L+5gIvkVSFUR7afQjXvZeqPLVuflNlCgYjPeZI/MGe09J8oDsk22GmeJoRH6fM
cb+MdXwxIuTRDF2txvqHLMiDYDKnfzJz0T+DK9qWHVOXKOslnN3Z2cGp9U+h6l6LNDuBtmRYwIR7
WXeDAYZsOkCeM/Mi29YvYU+erG4fOM5WX/g4eEB83a1ldNSgpEsPxdik8IYoQHH9C53JE5m27FaP
UOaoZ7kpcvD+mhL3okeX6eZpF4JQNhwIX/PJMe9KGf9myvXwkad6DLZ94eLhMuNZSc+7OFlbPIKY
UC1E0hWZyfiubgB6rcqIAFTKEcQ6MSG3btw5al5bIidv9llzA3MMD6uMzs9TJG1lrdm3QRuhQLzb
yNrCpeY088AWpqlgXE7QSH1Hozon/XTjcDzZRDKzr0QQAC5RIQMpr7IXmo7YYqDH1J9sRlPmiPi3
hrAiOwG7KU1PqcvwEjH406aoqWcflA+t3jtszGDRBsWrC3xJXxG9mhE3+wK6CP9/ciktfKsfDoj/
CVuI/GweBvX5OVA1/b8AIeGcu/b+/9XRX9SYjm/zrz4Q/o1/USR895822eeQ3jKH7j7/bOn4txEk
+qeHASTGi+FwEftcUf1vioQLRiIiIwKTDgYChaYQEv7lBLFc75/8O5Sj/fsvDf6OFeScjf4pbQzZ
gvkH/o9A2JFtc6v96gNpg2HyaEBwtkvd2GBaaTYYl7R7xLubqb+It/8GPvjjWsL2XD4xhtb4t5z2
bNu5m3elu6VLsQc5EOS3kxNGOyJU434kwvoAzXvECQrT5afv5PaPz/MzxOK3HPofV+aa0JFinibn
t0x1ZGjZJdzkwgDqgCT5yPFYC/7iIn/6q3T5fAC2bRAL52D3TzH0mlJdt2y5CAyihz4yK3yMVzzP
//mj/J7W/uOz/HSZ374xMbX9DIPDJW0y5ddjk6Lldsp6lB5NFSvJO23fmhCbAQkuOnGq8hkLx13G
GvcXbZ7On36f1N5F/Mfzmdn/+oE1htIMGws/ydpeu5t+3V4hX+0xCO4F/yS/pXdMd1bsotY4o+/0
OlrX72QuLphYH6O/uLv+9Dv+6ac5//lPv36MeDkj7YpmGZ1SUuD7lxa8/r/5HWO69ygJ9WO+YDY1
0Zlc8tNFPG+mNwdJexs4SNCkAatrwBbuKnNNe/jPX/Tvnyfk5EU1W+DZoBPED5/YL5dCH6idAfsf
KVBE9RKXYQZm6C9uJ/cHxOjnFYDrhCFIC+5ZnGk8lr9+JHu0Fok4w2RCESpeeSAIF/DB49wT5WAW
vffOk5i9zGGHwoY+V0oFiSuJFrMRI+yHR306xva5ltHX+jwqi7JE7ik6NuVdOXUd71PHtr0bv7LY
IOauBPBPcBvKGfkI4a9nxwn7k6pyZmyrnpxsDlI5aO9Ac1F+guZqAzvG9wBn1aoo/apnfjPHopTU
8eXtfB1l4R39CDSiLRCWKkarOdjPjj6WODVip5sQDJuOxvlLqME4r8mFetEGiPlQHfLzP/eyzPv4
kCkjiwcXlivZUd0NhKu6ro03lmzip6QbkwTuKXGGPUq8T9HM7E/Wio4bq/hWE+QgeqClYK5I3Ixn
jwDLNk18gT2pxi2M5B4waY17s1Ep+HYmNF6O76uO0n63LD5nXbtW3r63QuZfpqApaiWJrO3AcMGY
7rLEJTwpdE6EKR+Ohh4PduiLZeEpIbSACWGIPhi1S3ETV+nY0c2Wst+AWAt3MqsAK279EWhyDgOh
A9TbT/NWB1X0ASjUuNE+ZFBxSinYizdxCAdwBxkOBkVphurNBRszbuGKLzNTOoPqA9+PwgbJyH9b
I95aa5mk4tZR5yFhEMzRbdf0ze2g3RBnRBm8+zwjLTvzobqPpwzlHcbg4DNicmW+TuZgmRg3MGbP
DFZXZrc5znJl6ppciJfpx9L3fKLJgV6IPWeUsa4y0SnGd9KpvvH+RITTYupec68Z6jWT1+yxTi0U
Xt6i3jcLeeAahAVYXR5YBhQ0WMzhVoZpir43pNWrh3Z9RsEZi+OXFcnvZaDmK4i5yTcOQf0t5adL
t9I5GuvaCcfpRtOH+zxXNgtsKtP0JnddNPuQeO8d1kVG+W6DaXEdAhR9MNPQfeieDgE27ppZPPMi
TFRY3rPnpTNJsaltMBccHDSZQI+6Nma3OaFD00XDJSlVoIB0o0x3zuhWJH3dWV+7qWvI+E75+KAc
2IrMBPElMqxjMjgGkMecKiRvp23b571gW/gs5tor11Y+4RTM6hHoc6Gg5eZpQ+plWSxXrEtu9BvH
UvlyRjVbB9uqFCf5MafdoS+F+0HSFLZlG9dEFbxo+epItxN7brPoRncTEhHRJz2sx5DzUBA3IbLC
mIfolo307vEw8FwmqGbfGVUHbwNCOtht1RaQIytR3DSJnL9wS1UfWZrhmoQvog1PWQEbvGChvC5S
wa+p8BJx37OG0Aqx8DWsu3jmoV7ofbtK/JoiTWhEw8sMa/VKDujym5w75r5uDKr0Uqr6s3HRy1aq
cJnGkVSmwC2fbcl7i/b44OB1RX3yKd9kLOUVlX8oHR7uld9Kui+Ew5B565Xh4sHD0igeo4O2ShS3
6rKNWOaSfkLyaV9d7ZPexWc53eI682gGiqLu07Yt+HjAkjCezJYwl5wAK/8yL0EFrqpM5/MuzMOl
3PVdSpWh9uPc3nbYU7xVM8EwWVmSB+GOWlNmnflIfcUhq2WXbJwWN+ZF0kuaRyhQUvhUzyCOvbd0
arkUygqfYgwPznpJ8wmCNsGkfdO7NtPzfHK7dSeolthm0COXK5kW0+0CQ8kBf4uIjJLb3/jpSMeM
L/oQeGeSKPaLsvcp+0jGrjjY89xpjumVcQ/Y6c5fmD00TKoDT/bUcQosK4bC7wdmm6LelLnldRiW
GjvYB0oXLIMqwLnLWdpMeydOSSWTqEz0mnR2TgFY6iCvmGjkzFyT415QqiSWB8yVEMaHUdb0mJTk
+LdlbtOBABdFP2IaCUkyZ5W+D5TMbWxVvuOeQEtkesNUlDyemrDpHBo8P8vGXYx/axytmLWHxsUf
a5c1drkm73CqtPzwu5qiJTrVRgfLZV20EyHjkBW1EEp+YYOZetsom6ZrW9jUw6ZlUUVb2+Y3sGkx
fduQo874o1LkcUY9BuGkdQBQ2bn0S3SmLWfJimJQO6NAWnJEHh4DoqswztlOP/umM+HBo0ouvreC
hF+Y1TSd2WWOrQwaqUz0iufLb1HHBblVkDPJdBzz3LW2Y2u5NlIDEdqViIcC0ClQ11WkZIBdymkP
tkyXBxFKZmbxlDBPLkqy1dQ+NWwa5w7c4yihW1JC5aO8C7T+4jKKJv1d9pxKNwoPJVYE3ueY+Zam
H/ZhDjniooKh5uEbqHEi2Hw2EgtN6DxnfM6buXSCl2EANn9pZRbFO95kSQGWwHMvO7eH+Ouh3Jc7
lZTe1x+7qv+Jg+r0qYZRff6Dc2r/j93YfLwNedv8rziyshP/D0fWJh8+P/5xImn30da/nlz5F/84
uYp/ckKLzigm28bSyI7m/x5cASOCkbOZApMeCDhRcZr618E1sP+JCMuZzXdBBf5ybvVi/oi8Awg6
zrqAnv7OqdWxf80v+KChvIABpM3fxo/HBX/dtS7lkC10dgMSd8KZntGgVZwkNbNPTI7Siq09VZrx
SRH7Qj9XmXgS4F13ESsotAnmqteLJkBGKZb4bkjkXFh5kB7nag53pg7zR6QcSUYH98XDQivbPoTa
cWvDFzsFs+O9NBy59kxNGA/5g6T9ucXt9zU3FKIHokAv1mhoz+5QNcmG8k2HbB4Fq9Omq0qybwxZ
J3cfkEh60CXGDhoDGop8h6XA9beExiSb1J0k22roKmJXUzf74oyR1WALc6Yz6m5exl2Q1PGnZB6h
D+zFMTUkiYUVKp5tYfYKzxEO6B5ZYq1ET0MExhLZ4RKujX8En4SQ6sQZ7twkF8YcvYTul3U+kWy6
sNln8+vDy7GhvMTsG/xe8ZfEYxfHyokvgQzGzCViU79m7VLx9o94RYE/taZDEzF+Xgg/JHQlW2D+
CQxMV7Uf0fikFxIh66quTLivXY/SCUeR34PEj0zddoiJIgAJvjYwCZydP3lMBWJqjz8GsPkgqyVs
DizrbaggISQUU828ZzQJLtKbq9yaq4dWx8GN40hDYq1pyytnts7nkqziIEBozmI2yCbxlUh5Li9U
LOlpnReKp8BPu+8ULgb0/MR6VjswI/zAft8PW29BwNkVlY0jb6CD9Ia3fzM+Li2FOyx8soHLg6ex
Pw5ysN9tMc4cfjJm+f7M7I93WxHqkypU9Jp56bmkLUnhTi1ksg8oJe6XhUhzRzK0He5AvMDXHdsg
f6TcgR1u6FjNNy19/TFlJCzbWdMdG1b5oSODcRop2yP0kNKXCWCYHc8qs4PlGFfSeizjvr6PzYR5
UM95SCVB1p1ANTOVz6vQeZAVM6GEsghSZ3PLmKvXafnUCtXdKoryKCnFCXWICrhwGFmY5sMqmJI3
v87Nt7az+mgdR/2yH9tz/4IbcjrYFCYOgPIUIQFdRtzJGs5K81YvBej5wnKfOjHGPjuhBNJO4hPs
kEUYTKusrRfaa3X4xmzXgRQgkvYuV77cq8gn3yOyMLzp4oYDsF3aEJ/OLLV2NdrESbYNrHumDthq
3yJLOOOeoVizU9roq0D47m0ZjI3eaR9600qJvMFo6seamUvPy3ih/tI/BhCtr6C/zfYZ82a9B7Mo
maXXk5B/S6IIUUpY+dANENztIAx899dFqwZ2ZXtDQGmewoZuHwKV/i3R4F9XcEEVApDE93jWFH8W
DcCBd2osuUJH/RktR3Za/Dev8NvCG8uRDKjkCnUHWs4+hEP/X7mCh0TIY0UNmf+bxiKWtOd2QfMY
QUbCT+4K9RdXcH7FDKL/+eTzIsp1I15Sjv/jz3+ScVJpZx1uAe4DkvHmiupe+2EhaP18bmETJ1t1
ktZBTtCgzKLmqgH9uXVkWF0JmgO6DXx9slQd3uBn2CRwCvuUNroXWibt+gDoWUGG9HPbXJKoIGIs
qpJeoZ9e2X+iaJ7FxP+n2vAJuHtIEKJECeS3OPxN0eza0nRBFwLmX8QlLtyIdi+vtbet9v7iSr/K
mn9cyaF25BwZ5OX9O13T8kSf2RWWeGeWj0mkitMULncNZ+K/kKL+/EKQ0gMQtS5f/K/37oJlsyYb
zZBkJIqHOOLq9imP9cvf/c2Fju/HQJoR5pHkf3sIDZ7vaBYMbu2A7t5zi3fVRK+mCQ6WLv/iWudb
9ddvCaUeZe38j5g90W/XysNy8OjJc1djZI4NQ1+S6HTXk9g+ZeHuP3+u34Th8xcV8qFIm5Lr5L/F
b/pzGTS9hzeElgC8qFXwxFyWd0Rs4aGN3sLpXqXUIV9SDfEXmqiIvV+1yh+XJurKmMNzSLX7v9+N
2pMKapDCTez44yNx/4JuCUW4nBk6unOjY+Ou27kKmc5Z1UU6NMu9q+nEHnpDiNrDMNoy8J7zm6L1
zsnsQDbZGscvR4HAH60XqetqP/kSr7/DK/FUiFF+mWOHu8Ufi+ExmXPxmgDq+JowHidwSC81lIkf
rUciqAjfWzV1RdvcDego91LJiA7Prct0fBmObcTubtUFenqvpG4CLEqO/hJIptNrhQOK+qSeufOI
1nWfDiEIsbTzFnMBTcl2T8T+7fdByvy2AsO14GRBLCTUBnLflmHvwUiI83uUw0/eDzguDUyzeJVS
joEVZaZtcgPbWzzoPsid0xhJJ7iITdo9dAuMiyNWZ7WbpdV/5HM63PoUOx1rJ2sOdZgCdxpqgaBV
zFm76eXkqP00Bu6V6+l+4h0cS869MF0Yzk+t5W1wCFPRRJOyfC+oyD1bXhbJxnMua3Mjl64HVAIW
6apW8/SWRGN76tIOyCGBIuBkfXQrlNNuCMwFlwQiM4g2bKfWaT2eMX4gR2+cGOgMxg3Oug+pORd+
FV3XU2pV9q256q0+1acUMQuhTSS9CdZFDyRg30OfRtrjDD+D82j1g2zClNRJHpWv8RJfFKx3B781
yS6LlHvHxjB+0A1rOK0NCWaILFyjY6+47dzwyTqnBS0Vd8O6Bgp7KXNMjBd8mQ66Ssi4F+PbBTQj
nGm2ot5u5cmiAU+HM97qysDsGhC13uUYl/CdHCcL/csh1XTPAPZ6ks4CryIeR7p3aFDwuKsDld2y
eQjBFhZdtAsg8CCF5a26GrEwYGmA6reili4/AurM2vtxQG7amWSm/LXmV3kTZ1F31EnMy6OhuGx+
LLl33L3mr0PEy0RdsleBOxLFj4OXV9sRE9YJZlawMb3U88HvW+7ls10+2qGY4GZmh0haAUNKddHp
KSv2fkd8DJJM7tjOjS7Tvvg22W4gtolJBgtvXFzpB6C8BZl3K25PrknoOofmADzkB7pyRmFHkgA+
ejkgbrYQS+ba3wAnLb52y1BITAfEtpPNxFt973EmM+uhgGRHiZIKrWOj7GDcQJ1Rz4QvlLfLnR6P
OeipXePN8UPm1eXOnz2M6HRGDW8AYrIdrDF9sGatbknABWyfPfkdC74HUrV2djkczEOh1PiGUq23
fprDM6NCmRZ5sGn0w+R5N2p0suRsyoqsLz3cQwd/VG2HGDHH7KMd4+g+QZi01hb1Xs/KdXE1hATV
3+KscNq1n9jNDkKJf9FDfEt5dEWwm/pkeAkQEd+QvURDmdTo7q1gGG6nseDnsHwUVEcBj8oDJay3
sM9cgdyWI8YQhy03jUeb/EY6JsWLjxRHeINFbtqXS9VfImo+I5hmb7Wqm0uMd8u3Ig+SaK/rGjsU
R+FuXuPFgl1rLLw7a2Tc/Mucqx8ZCEvt/TqxFEk85gtbrKf1d1x3tEpIV8f3E+f4YG/HsvJPWOmM
c5OFeS+2Ah1+3pS+GpZLbOQ22X4rpfu89mn0PQBrWmxwbo2544Spuysl4LY9oSJrKm47u/K6fEMc
w9vYOHaz1cgSvUuKDPwT0wLzyM/dbDwn0jRem0m+DucE2Fh7LB1NoDNSB1MxWye3CBvvkFlsxlao
StOehjrcDIkWpGLDov0IWrB2BBAcdVEz8dTrcbaWbVjFBM8nu7fuMxxY6Y60V/5lSWpoJKPxtyRt
5UUsRZZu2hGyD6r6/BRJPK2Xos+RsufFjI8d6D46ZOi0BYlTZPsRRANFfYLkyBjLzNnhzMCZa7dZ
5H6pIGitG4woxKFTFVIE60Xi2CUCrGqJqQ+5jJmr1A+c/QqKV5hIndmZi+PdhoPX1y/4J3W383Jn
zO8CO6i3dj3aFyNnQPGVthVBN1vud96tZv942YlquuMEtngH0QGXOTg6zYCGUrlGx3tw30gYresl
kLOzjgSpbaqSBouXXTebIH0LFN/rdeiNpG4QDky0K8ZFpAejKVV+GspWctACNodDZ0oPbS/j9Gqe
BJYhjuHqODtW+4CjmyqnRg95dUr90Z82VMTFt1WqnXhrnLmWFzMjqXTtEaEjzzukI9J4onognIkV
FzR6w4rbFT01lTzf0VKeLPiGUL7QL+6nmKflMJUB8jvvBnXwEV7qaxW3/T63U/+5RgDGzonooHeJ
mIbDokX9TOx0eWGMocJdCgN614PFLTasttOxqwKaieho7rFhOhlDCluNt8OST+FlLTM8MN40Y88q
e8OIo51j994blobfrNF72fP0QQlQNpChJH/AhWxzJEgY+hZOsl3GiBDkzK5iH9bFfO4xNGxHVuDs
OPJnPitYuAjyPQt141S5g0pQ9iTEZRkHGp1ftElz79F1I7flONkPdeaTr+1jvvcVNv04vPbdOb23
OKQ0Oy0X78uSZfcs06LYZPaEvt0lZixeIDPH+hpvEYlKMoLXnWQoc5mnPS1AraoURc7UhyF70FcG
OI7BBUxWW828THFSIssUFqO3wlxMZ8dfe45RmhKe1lfLVBXP3RRpNJ1el9W2cekUxBNpgPJ2YzO8
WxblkfTeEWVIXWkfPL8ay8s6IRxwyCPXYlKiQGqz80xji7K7uJuRbITfw+lN3jjJ04grMDo/adqf
eY2pKo6umZsxelEmips19jdHwrxs0mOR2PwValr8lyUmpbKK0qHdT8J2wFdYqhSHtCc7eEwBizcX
fQldHL7xkG1J7ZXpvcC1PRGibMtuHS21wrzepLvYDxZ2UHJ+jHpGdQ+2768F5ALC5SjeDdoM8yf3
0Nl+dp15S7lPdJztUsY860QEKSQIc44yjMDOoSGbA8MWqtgiIGabNsXLX0Ko6793hI1WztSjo3WQ
dfvKshretWUxrMKkr6e7qdYdvuLJKePD6OPZzWJcOHVnZMlCMpI4X6b5VPdnL2I0xOfhVkjv2E4H
vVe9aPQTRsPnXBFz81lcEjxQ7Hpzb7q0Afw5VzFtHyBsx7h6L3i5nqss4xTv3rm8sC11cDKTDm7B
Sda3ZqYV+k2XU5o+xXYD0L1fYlC7YxC+Al9RO7L3y7ZqNf1inWW/WgYfzBp1uL8jsMo8qq774OTU
IkJ0iIp2G8f6DC6ByuXs/g9p57UbuZJt2x86BCLIoDuP6VNKeVv1QqhUJXrv+fVncPcFupQppLBx
n7p7Y7ci6cKsNeeYDkFjIHODadgXHdtFrHbFkF2oSfPAm6IKkKmeaT84RtG9UCFGsAc7CxybmhP2
MwCewfjWYMIbf+t25pW/ZJVLBH9wH1vMwGGVPphxwBTSlEW+bBEXsNeijLvKY4d+E7U+d60bhPot
6g5aG7pqVJljyjkhLcR4MVIk3GNpwK7nKE9zDqwYHWxmFzmBrcryI1MxO2gqmzTm4/0Yx5ctsmvi
Hg21BpAT1KsRw+I+HksSy2Ci7iI38m6GUCSPRb1p2MrXVIaAZHZ8AGIwmvRmMtGK80m548yRbae5
A+UT/V3FiF7RB+Oy6qfauXbKKFtzyjCvW5SGS7Bq7UcSmskTnxxd+yJ2Lmu3QCXo1NqH9PmylkzN
Iw4i1+vByASluESuTFeJ+d9/px3VgihB8fHUGrExLCLI4zqYCUn7hj2qQMcfjsNqJJy1ey7QjnEK
cyPyRxECgGrEYoDqt65WVRPHRAzqwsE15mRkzpe5vvWqwSOKa5pGf59ogQqXsk7FNu2zslv2SddH
ew14qr6vYPZlB4zeOdpoXtrXsLIzoLyAF/t1M7V5dojbqb/M0ZyOe6bFADRv62H/pmsZrmXUj++s
BlEGDDc1sE0FQr/wy/ncBaePUfHHbKyks3eRD2M3F4VVk3LqB/29Myib4hg8vtsxSspfpV13V/CY
8P/bMTGsuQvAQIeonB9aLexfBcZtuNPZ0BPUlbUWNHfPbwYbjXESlYecKrp90XjEUzw2mUN5EuVl
C7fEKOJXg0NxvGQv0t0PXWLcaVB8gcVJTHLA3aZLPxDNZWcm6m1IdcQFqBQEyW3IaLCdhE0V3Fsw
SCyWSRVClm218RIu2NivSyWG69husl1NQlk/n00ApvilhagCif57QcLhjaZVWb2n6hj/Ur4qGzCO
q8bM3GIzjdKLrzCJTT9Myf58RXgDDioj1DgSjnX0EjUSSKzBsov4gBp9sii7KeAYw/rTLLyavFrN
qqqVlVslSwD92IMR9b21j1z28U1tsmfA9Lgi/pj/iWl9A7KXTCOwRfeFHFD8QpddEwFnZAvMOs4W
WYj/M6K69liMRcfH5aHBLmEK3eVVLZ7haxS/sknENya1qDXM5VosKBp4P/SqsCnQScTuelhdB1PO
sEPhg+tAOtK9uFYRfiR5Ql6xPrjDlrCG8drqRs7ljVUNW9SR1biCR93cjLnStzFSyfopV+Z4EdT4
WCfp6NOGTw4aOyZe8Ny99W7VunaFtqmNFqkP54Itaf6j7aSCb8nFQ++o2QApw4NEnI0+yKSuwXW1
oCmk74FxmVurG+pDHMbJgTcab2quog0/vbwz9Fw+YmF88DK2CSbVDdBCoXB5NxKJ31SU0wcTjbyI
yIRVG88CJTCyf8f7OmXZS121uAr5a+o6DoyYaOgKLxknWePdEXaMaLDM9/1k44zJirrHUlxxFvFQ
Ov9wylTD6VFQo4JWCy/WALwHttPwsMTYENELNnZ5vSL+xnnWtJh8Uk6Sr1bQqHyv10SeLuLSygAn
YdV3yRd1F51vxXda6Aw/tMpP761SQiTSfChANGsOPUBSXjppy+vcsdJdNxrxfeU19lrQUFpmdpLf
NHXo7qzYBQPrcHhf1Jz30pXVWP3PtjXTFdkVtbWLBp7XipfAbDcBnXvUPUJzt6DPJH7ygR+wDMvM
eyqtwdlO0MqBs3uS7t/I/rskySIIa7KVaRLsq8FtcXi5RkNCdFdfpCOEE5dWzl0giY9Z9ObgEaYa
pgUqAFObVuhnjYc26Ul47+oBsTlACFQp4RjvCDCgYpEjdigJw7Aw8EkUkb3GwmOPOfIX/nEXr1KU
muCQBbyWfnQhhoA+43pRxQx3mk6eDAWl6qBafPhOQfvQm9kHZs+8ZhJQjMtFn/9PMBbT5wTgSLyN
mT+g82KI3BjF6K56boSztAFoHzKMgvWyayrzD56bfM1Kn0E2rpdN6ET3HozF7qqYMMrOm+cnZ4zt
h5RAQqhuud3G75PjFi8jOSzdRpsckdxyO/h80NZgapBDXiyblgDfJfB17UZOlkXTb64Nsg8Y4Fwq
PbfHXRg1goB6X2LoQI/GZExddAVKvzU3YahV+HOBVq7FGAvUaLIkhiZACrApg47lCPvqe+dZZKgq
61bJyCftpuAkBfit7w5tx6dja7hnyVdXtwSnOH9g0uc3I8nfxrLRg+nVzTz16tVjf08RjLOkG5nZ
JYp6IhuAoLXOggQQjtBBq9OMm2jYrPtwCh888tPgYMH2cGUGkLegLx1BKeIlWEPPbaE22QF0WC2U
9gFHo0YMt1H5d2jJsBVi7jTY/fLmIYRAl/fgEdtQPGsHGnlRuhWyEHuQba6+iWMOavVBJEW4dlPt
dzO23rSoOI//8VpLk2vNS+UyQ3y7MT0QV301SwYb6Yhg12dV/WarVG0FLttV2ebhuBsbydA9gHu+
bNFVdyRYy5sBjCuoFNGuieJGaEK8DfshYPnXKg+JNC9LAGl4U+oJqglezrxo34DFdVeTo4/3qnND
0pOJBleBpLV2YW6Du5jXbzd6GG2WlWI/vrUrs32dwsy2L0STDsy2eZlfUZMf2R7mHJoG3Q/2Etgs
sGaztJ45G/YXvZP1az3uQZ74bdL8LthUNgvTddIVCcTw0WVPyIBDdWo1edgiKZ/E3XPDPvhXkls8
h8ri6LiO4dvCfHNyl+224Ex2lTl55u6qKgpbRIBDSzCInpVXAWEv0YYtmwJON43ZE7TSAGM7pf6b
IcCEtqhag4mjxICKX9wtO/vaMJJ843SNjeoZvl+J6MDsf+kt8bVbckXavR4ktbv12Ou/xW1kbYOi
i98Q9zvFyu51CYo2GsSGw8PYb3Ge3PBZ3sUBlYPAUO7CDAfTI5u9VebGrWegYcY+2d3Y7IeuiriB
1Od7BVHthV+9FmGnllVdz+kObuq9VBx53KXeOujnch7Zs0UR1qZTFNXGvUF6BVnzkdpbKb9/I3AN
easqctg2GZ1ej+jlvL5eNLhxtZ3RW9UV+VDObwqaf3I9vSOpPTTJYnL0m9EMc7mBykPKgG97yYMB
RJdYET38MJJ4LNgneGw8HS1Fv2bndJwxzLnpYYziyORTCAjgKmszo0+BFfLNL5xUIGRth2flobdY
eE4cXUrSlikptYk09vpUCJwCk9YCuetJWCXcwALt2iK9j9eJTzzbBs7XCHWSzPly2Qit8x6HBIf6
ygbj321oMIO2pyHoXcEhR6FIFjvwljhLjIMWgnRcuKlPanSQUt+/DuCnQrGs0F/RURjDd0lxvEMo
mYaHSGWlufKUDxnFGMdI26JTsd6QOODtLtg5wSHyk3Zb5DD+73xZOo+FlQrgMrzZh9Zu+R124Yt4
7/axpi0rkyKLj7y1sKJbHQKDvaJm31L655YtOKSWZJQHda9jcS7Lt44y3fSbsIo8uUVjTToFc+Cw
Q2IFdroudP1O+rlFUHecyUdt3u3ufGVIHODkRC3RXmVrBdHkpvKs+qGViOWetVLIPxPu+82QkU9C
9GVGfkM9GEULdziIDgn3fYNC16ICLWELm214peYgs21CEOld7evtrkdKwDGqcqebxhMYPAK/v86M
uguWNt52CgrC5t+yBu93NrYCJVtkxsaSXq0P0zOLzAHXadqrS8PMAA9ZtQfXxxGrFF+bc0A2A/bY
aajC37c6H/Yy5CV+TqeMLSMx2BpbAxgDz1U7xqDOS9j366nTel4gn/rpoiWJ/TmsKAcwNwPiWCSJ
t5oskEZ+4zExE9UCyyRx6ADlwxuDxdi+Nad80CatekrSAmpawor1R6VRdJukEYnEzBXNtsN1sk4s
bH2L1KmD9DKnXPjQjPD9sVvFhn6AbuR+JA0nVziKrZxWgVfX/dYQ0xhuiIgmaySYCnD1fuMmO1DR
aF/wcQT7LI0h9VUZYAGyXcofqTmaV16rFXvhNv2DgETG6pp0ycL7g91Pu8OKXG0i93eI/tE1K4ln
FZLBcmADmsCowdRLO0aKP7WEN7jshgh9OVnfkXEJFDZ4ibyAnCGw3hzNRMX7TE/ZfaIqeINc8tGT
6BVXhhV4CKL9msi4keCTBicfB40iuoRM2Ozq3CIf1q7H9hKMm2At85Trb5SLnPCiQCNc7NsoA8qn
eNTXqimzbp21XQRbzSOEaFHpk+ZfCkRK+RppfXNQnkeBjyceUj/jSJHciAxdSpHRGFqhaQErlfdg
2xcDCHHm9rwq0DX26T08JfzZ+Dnhf7hFjKaXr/snjT5C5utMx6nNm6owIsuBDWY26Y/ERxK7gWl+
X8XUHblVnN42A7VRuHc2eJkVFnKOZ31YjdGFhGz+KmM9vNSwl483Vd60cmEiB4WwBYrGdyMk+yQp
gC+I6Uf8iiVpIJuqmpL+pSjoWSxKt4eNWhUGi20V2rBpNK+nVUfV5g7mzXQZuBFOioz2HFfmoFe/
lZA67kiJAA1ImM8MZMhs7WmqC3EjfB+pukgpG5nkV4h1JibBoU63dDY6rjVcpcVkvxhiLoX7WmMR
4pcl1oF3yduwj8LdPBIycTE0Uv1ix8kdMk1ZVDt6XU953YLwRRPc2MRs1thU9dRxYCv6fqQ/lmzF
sPvgaskpLE4t47UaCRB82hZdAsD3C8uZSdyJ1WnPuTeUu8hmSYXBkYy/eHDyCsh3FP+MueyFDqRD
e6ApmtBcAXo5UbizjYe+cbS56OhhIJM1BQEzQkE89566fZO6fryb/KKotn5tTo+RGXbJKumH4anB
pgkL2DcOI+XqO7ro0c+sIX4dyWda7e0UYiQOkAwV2GCSH5Hwri7SGa8AIKCOHjI5Qg7oizifVhQm
MPwLtgNXSaP1yX2Tz8bt1EkmzsadA7YOCUORbEgmdSkkZn6Ck6KxrQ8N0Uuyb/qiAViVMj8uDTep
99Dq6/xXQRNnfNKsTAb3NSBdCOvksoKUHBUlfdOp+qeui9Jw5Q1h9lQjBmaPXCP6BzJlIJ/GmlHn
m6kDH3TXeE1B6yuM6x8G7uh9QUT0TgU5Ma+I2qdn/BgK3eMQPwRmQV1Jeb2n8ewsHA3UOQQK7jIc
qiXlmEIcmt6X4XVsaoG4D4KRNzzi3bIvTZbsfZqOMrwAiZpzJg24+4vR0ds3FJwNUZV9iaALT8Rd
qDMPL7HVkEEI3uTB4NivFhZZROGF11jFne/LAb6GrmebJM79HxYboXrRDR61xgjnIAecenwrY6ew
l61fh4RikqDYL3HgNMOlhrK9XUrlD/UKvlR4C3fNmPZg4Mv8pZwiUspCCyBh5sfJCxkqCC2FrJvH
xrSqx9Gyofcqq9Ao9of5hYNsPlhNBCvM8JIWMtw4cYZYpriwKCYVbXqgoJfc8ds1uVJKNuo9Jsbo
ssvM6lZiwFjrqpyei3IMrnITkq9Byx1/QNJdWJRNwMGZdA6ghVXa6G9HyyyzxWgkYE+wXkT2cB+R
DLXTbFHpdxEo4N9KFERdAm/pNnhvHP1HyB6Q2ueILgIzeWPvar6XfWVG7YGem/1TFq1zaTjKpKxe
iXJF6pwXb/tKhMAYrdDYwKMQd12uI7gPLWAqaTgC26wTZlj8XuHWbso22LWcieeYvVru9FZxyALY
1JRrtLPu2qQ58cGShQF+KiqIXmaUvMFfqK6QFga3cx7AHC6qZTkY8bLLVxnROmRJIpht70u91G/r
sA03YQqYmLRq/VVWjTxYA3DqsuBPlXTv4cOEtZmuw5IWYqL3xWas85G3RGXpousFnB2jg71zQetn
eKFSlG3YOQvC5caiuQRa7F/ZZmE/i5aUwqHS2+uiByBBrA79ToikNecV6VPApzFGuI9H4/8335K3
7sgsuI0qgkRFAh609C0DeLYUNwReIKEsksZZpUwnLy0i/q3g1VyjacT0CedPTz88vEU8iR6t44Xv
6HWw8hLm4x2bdBSwQR+JfdJ76UMk6/6nkWHDWVAYBcHp+25l3AahV9Q7dHzZRdQoawcPjYgDoixy
3mihpfcj+gbamVEZ/SGQbPqhY0CPFmBiw2pHuXJ8KifRiKuADiD3QpGKsu+NFsVtj3P0j8FnuPWE
8qqV0UTgmzItTu4B+FB1QMgi73tqmOykqLrh/NG7bBNotD1dkulInwoN5ymdiCtcWx0UCDz0ISK3
Lp2BmpEBg9kj7ohE19YutA07igL/Jz3CHcnWU/I4htNAUEHaH3T2dYTNxcxym5wl7RLdXyu3UOKz
W9NhkzNC+HKovMra53gjsNVZ84Pb4HPJsxvqnI7/s5tKnQ+lghA5CboIKz/t/Ks2rBFLE4rWdM9W
zjbL9cd6WHilZg77Vp8UVWe4WR984lBrJ22SK9xgtCvqmrydgJbulDTd2hqLLfNFfEvIYhySQNgQ
/dZmtOV5FJfYvqcnuu1+fR0K6UXUDwGM0P/0HwuMVlud2MNrX1oUqRHq+ShK2KdHAAngBBPyAUxz
MXHD2qXG7nk1TFqJx20Iqveqi2ckRt50P83IZNKCgZve1nnjDquY/lYCpQegu0NXIruHYkXzcszS
S3x09jVHGOumbYbqTobjnAwnMjoWXQoi0NM4rzgNKPGphUnGnj5Rmyivlb0OdDPdtQ7zMHFEQtzT
OKPwW/K3MLiZytuPLDbdRWNZ7U1fdugbk7Iy/E1lOinWHioL6SL0rFhHedHmtwbhzFdDpgG8RVsH
/9ewQkpcTiXyW63JYpo7kD8WdPpDzhol2a8VbEu2w9k2Yn9zKb1gevOquH+oGoSUi3Yy+0PlthNB
4vDW3KVps8HaFC4iT+IGkm5P5Vp/tth5vyA5H6nQmwZtB1XKtzb3poS1I/Hy26EY4rUy4w447zAq
KMph5b4kg6gOmTkNMQbbsTU2lUrLGWKqYWQiMJaul0jim6jjBm3YJkiH2lJWW/RMHQtoUR8F4wNK
gqR6ZdtT1UjNymCHiz3+qIVwtC25CsR1cpR3um3LfmZl1AmwZ9Ep115UKndSUnUTjsSl5QxU6ZHh
kOlWxSiXRM76MRYp1MmGKCPZwo2msLXmjosfSPsKZkGT9U9fcZJhw8/K3XOInUzKEfRME6Zl0go8
+kM1PV03p11jDLBmKK2zAYgp9B0iQPcH3AIl8CiEcU9G4atnZQh7Fdt68NvR+Sm7Sg0FwaRt7kSc
FiWVKX7xEECvqocXF8aitQGuWok1My4xZR2Lof/iOpXz24d+H++zPqeMhDoRsBcbeFAkJtlhV6Nb
sbWRTj++NpmKfoVDZryV4Behm8Pv+xmgbCJNrSxA7CqLTLaA9oXLFE//hRJqb5dk6jaCqUuraBMF
UXoDSB8rhESXgSfKJjB7h3vCvaOEiQxEB63/AK9XFNexJ3pwKmNksmFRfdHdpCqYLjCnDu+CdfWP
kZcBbMJYZ97JXX1+zyNneNULqR7GUsOhmFdh6O3m7ZlNt5DS0oZ6tjUuej2T0QEtWkZMEUlKYgVv
rnmtOE1eRkMQV/scfIy9apmox0XU0UzGaKHPM7XfUT1IG5/ooEKVUEl0ZZDBNE0ete/Y1+pnox3U
rwDY/ggkOvBYTFham4vQw9q8p3c+3DUzZnP7P+QTZC2gJKZwfLb5SutU9+G0tdEsAirQ93GbOVtp
tdFhHPz+TY+akhqsED/Oy1JPVb34cRGmutJiFyXUkVA572VXB6CXFsAvx1C/Svlwgb/sz4/yhdCW
XiQICwOzPDSCWfD9l6BbFJGngf6nG68HS6HdY7JbuPk1vdxC3Z4f6gutqwun1kVjb5Ke4Bxd0Gw6
TWoIvwv4zUts749x7t2dH+KLe0Ymh0WVx+B6IIF8vhrTKLShjRnCKO4K+zGb1hTxzw9xqh93hBLC
mPECeLL0I2VyHORoYQLCNhFYr0rAhtDu8U5yUd9hMZwTDbQjTCVZzV3bkeZsJPv70WSlbRBfB/Jx
LGD/UtbrQ6ybzs4a3lPnIgTNff7K5Im43+KW6bqLRgQVOaDNzwPmBS5fdLZqQULdsqN4KORFVm1D
9yoKr3x/3dHutb4RX58+sVn2jIZNNyE1iWPtuu7T1HTRxi3y7h52wq7Lmg0JkOev7PTNIxNIctxG
ZW1b6vi1KJykDSuLLbR0b4b2uXEO5/++nB/6J7k6D4g3DmcBSmSLT/bznaupn9pDZVkLVbd4gudQ
r5eIRGLy3kLYyuh9CxBC3ZteP9ccjKkt7uHzXp3/FSfvCy4DLBlMFtBoJOyHzz9C5imybhcL8GiY
N3kA7Ek092Nk1VjzYQxAx6OVcH1+zH+08UdXzsMT2MuESRCkdQTBILUZ7WUgKZJHLmj3l6JnN1Cr
/q7W8sOY6eu2t65pyFGjNCt0jqq5HRxjWRvxISunXe2TReQP99/8qi+eB7/KIChHcDPwD3y+FRVM
1VTHxrPwGkLaFbFo3YUZKeI48ivHapf+QD5c1j4BRLvRzLlHYPzSlfzGxPDlA3EFB3aX+VV3jh6I
rdOt8wc0s2WK5NLUoL3BWyj9FZWOXUwJBvXP+/krP5nO53fgryHnn/TXdK5XIw38jCErb1OYVDzA
ivQ029qq3+XBN9/uyWd1NNjRsx9MH4Vzz2Ad6hgWbBqZNseJ81d0MkEwCF+WbeqKWYmH+fmKEESO
EdwY0N+gZGkawBxBZMte8PwwJ9P6nCkGzcVkgnBhHR19wT447EZrDI9du3M7ZuIDOga1kbR+msCE
PJ8f7PSaXIWb3WFmt4irn1PT/n5KEJRKrTEhumshEYZslnyje+Yt/mbBPX3/GAZGrNANw8K1M1/z
Xy9D3vg6Yd6ut7DlcxNtgEKTfkBKJtmyrzYQmPMXdfrqsZGQmGhmyw7unaOL6iG/NYSQU05jVHzo
7b7zOjgo6R0ZxOsum74Z74snxuKoeCWk4D+Pv64QfHYaS4LFVf6rs+R1MjT3IJwhxfmX56/sZCR8
OrwTXJTLTYSD9fk+anOXKossEt9r+45/M9/5XUUHLjIc8jrEN2/i/NV8mlFZgnXDnjcYeMGxqH0e
DTBB1aLE4xNul7V6kOZHjw8kE3T/7HXavWZdvz5/fSev4zyigoomXZzn5vEn1pYpLE/AgsCCFClC
2KTNPyQW/dsP2dHZXmJAN/iU8aodXRdlplEnVZcmM3FaxQ+zIsAp/mYJ/OJJMYbDs1LsYoQ6mvdp
ZBUOVmE2ZdrB4RCvqgs7eRnb5/M3bI4aPH5GXAgdIuQ9umOZR7vmrgFjKBNCt1H6yANe5AakRTns
4XgAJm7ND0IvCFb1qTUVXbaLR+xWFd2btR55wzdv58l357CVtqiVEnzI52DNs/RfX3lfl4k72NJc
RLrqEQ7Qb3dSZTwaqkv2HH4pRKg2+2bHc3qjDSVgEkDBwzgBteDzoKqlmkOng6Z74y7i6l0X04ao
B896PH+nTy/OUIbFK4NHDyXhsYeSpPByqhqEfDk3uyNFoQnNyxS9Bfijwv04P9hXF8W7qWCL2Ipx
jy4qNbo+lC7FgDgpbvFu7rE8ovvrD52u7c4PdTI1cwhiJtEFF2Zhpp2v+6+HRrZpRHgrsfMpKcO5
91wDS+HMvkSRvCYdm6bg+fFOP3FIhTwtQIq0kXhfPo8XSIBRRhTYi6lT1SWIsWRF1zC/GDRYy+eH
Op2/GApGoXBnkyibkc9DhbXlKxPCCedzJ95L6n+LsBsJBBqtnEAQYHMXPsndl3TGn20a499MM/Pr
/nn6NEzelHkWsHV18sYMHYwU+sTQcTuXLglWtfLi/AWenpPYWf49xNHNLKTT2rJCoZ6GMtvlnTau
zDFv9xWiryXo1HxtyOx3rHXEhmTJjdGK8t+uffMvcHF5c15j8dOPfkGakF+gOn6BpEy8xHB/yC1g
MNkItbz8Zj364qvAIGcaRDMyc+vHFlVUwiOlPHZ5cMVXUrsQ7lVKVnZW/3+OM8+5f30SlQaGZ5CM
Q9dr1csrj652CC2hTL5ZJL56QwjWmymhgmlTHC3npZfEfivpxJa5vCsL/z2ytW+u5YvPDbMdy5zk
NCiZHz9fSx+QlhwmnIoqxGiL2oDsqA/1IjDLb972U++yw4P5a6SjN2HA1uoEOXethaPnhbcTL15A
GC0IZjNdzry0sH2r0Z5a2ndDfzGHMTSsQpviFP/l6CKjFg8ushrOm/IxBOWWXyixK+vbXt8Kmmsq
POTdhRi2BT616j6oDjT7W3djEvOVv33zSX59w//7W45ug4qaEBwLt4HfMuag1a5zwu3gFBjmAROi
ZRKN85B4l15E3EG8tuLNOH6zJH7xWrEjsHRUZhYv1/GSKDvLyK2K21FUxP8YbcGChYbi/IV+8TFa
UrFiAAui2nB8xm8RieKHpoaL/+VDz80N+t0/GOfWpRX8+6Fm5JDBNKOz51X653e49PtSFTG5GTSJ
XrpwvINbdone692Li/absU4fHztDi40MOFRKT8e1Tq3XAUaK+S02tG1ZOu9GrOM0dn/827vHMByE
dEEdUiIr+3xJY4dQaDQZxm66Q0DiKLL0NSTMNafPbwoj/6zgn9eheWqBKCJoU9v/cf7/NZ25ihze
goAJQnZ727krqPrvfd3Q+pekKcpoY0T0UNZUx50XZTRDRMNvYrXSwrgnrd4fwz1GTes5wZhtX5G6
2/+BvuROB6wH6OHJYqvTVZ6abHKbiYbChm5a8gEnEVe6NYXms45R8lZUCdRxh84F+9C+eyyCChvL
YMyBW6rIkq0yCEJmFQmrJ9ua/Mc6bKIfNDOafZQN7R/Pjpo9noUh+maCPJ07/ilsgnRha8cqffS9
mkUyGmWIMCQtf4UESkTO75JY0Km8Ju3G1r+Z8U93kfNJ0aG8qNu8y/8s6H89CzawBpqJhmfhTKCD
vDt6dwvZEjvCSmZM3r9enRXoCp2CowPyAczI59dMWNiB5RycE5DCEsAPJQEParskMfv8+3w65fDX
DZfeum1jGBNH77NuVl1tRrFLitgPQ11G1jdP6au/z6mXMhofALu5ow1x4eI19HNMTOOU/2rocU+9
/Xz+Ek4nNAWN5b9DHN0rLdI6DA4MIfDY0Jtc8LUsyVBpUM6fH+mLi0FCRR3OmBdkoiA/P5UJxXpE
ZghxRuSJBzqUFOO7Ib64mE9DHL3VzdT1PZYtB6ellhCKPvjLKBf9bsKov65zMTyev6R/WgBHkwzV
Hcl+mxfAph/x+ZryDIls65CQjUBtYRnFRRHHC2py8CXQjgDkQcHyCM7gXkWERwe4QPLsMscEbeMv
kHp0d/73nH5nFq0dLNs2lhhgz0dFNLeaoiS0wcXKTN0r5eMHrXB+18SfBa/OJL851Jw+Ua4bOwXt
A9tE83D0RP24sDS9FaRBWqF3iGr7o5+a6ZuJ/HRpmtEwHD2pJsx17qOTGv0IL/eRhi1UR+yxQGpu
g/jNv3mSp3eOUSyU+JRiHJamoy8tLnAKD2HgL4tavjdFtoXp+khODk6gqieFuna25x/VV5c1s6sp
lQgxbyc+vzlTm42dBq5raeePWYF/NrRhyH03QZ1+EC79CAWMChmvoU66O04Q+5UPt1Ozya8N2yzc
kmsKjMGP722zl99swU6PnvNwDhOVBfjl5FSdeJrdOCV4lcABrea9IrpcxzXfH3HMBtOkRX7ewgrM
1fl7efrwPg979BWiu4KtgfRiGbXDBVK0DRa9CwfcwzA0GyaEbwo+p4+OGd/QpcERl+P8P3T5v1Yz
oAUZJkUCcVG6XtSlwMA29pdkpXxTPv5iHJZK9n/wiehDG0eviII0V8qK5lUEhdac8XriECev5+/d
6UZgXo//O8jREoYZbBwTNq/LIezjpfQRONfJEgrPcmIrmHiQrauH80N+cWZyaawzZ/BmKgC9Rx9b
FxY9okM40KYe3gW9vlEYpYjCe5dEHQ9xhypYvCDGpYBXrkLoz+fHP3ldXI7sAjIo3wO5Csb8Fv/1
/FpM5Uk3W3yJnysXTW+/u5ltvpVGK5ekUiLXK7Px6fyYJ89yHhMRAce0eb11ji556DF6RFYOPz4C
DGiZUIGYl8O13/NZnB9Knws8nxYlxmJLx2iOxbxszL/lr+sLIqj8XQ2rfvQ38DIWQYaYenr2Emgy
8XObENflH3B5XQbJfKuXKdo2EnDTaFOQm6m115X3x7b3Zv/NcqGfrBfzDwN/Ss9FEERwPMlO1dgT
sGORJJ3hTaUAFrEjczMI60SvWulVDDSZYDS4H9Uy1Kw5syzXzdsg0TWyBKrW26Wh4wcXFZPQuGAf
aayQJup3PTrIblV1I4nNUhu0Swd0mVrKGJHzEt8/+/UyLY3X1g5R7NGGjNpvZqCTedYVBvMBxzVB
D+uk05h4ejdoooqWBeWaAweoaVX0XrEUUyd2MvSt3fln/OV4lNj4cKny0Rb5/IjjaupkbSF8coPk
Qm9++KEO2WEj1Dcb9y9eW1rqdCbY4vLBHB93wwRTA3Qirmssr/ky3+G/bAHUf7P6fnU5cxGd1VDn
A7GPvkie9xSwGkXLJPopzd9dt7GM30XwzVT39Sim5B3kWO0cd/3CUMigDfVo6ZM+Nf2eICH4w23Y
/T7/bL66Z4oTAZ0/9ixM3p+fTZQQo2B7LjFVrBJbLTRToD8k3AKeivJvNkf6/KCPvvV/9u6sRBx3
Tr71iPp8bodxtNSDXjxDjiCLNAsieTeMApnmiEoUXqCmi181+cObDJngU4KhjCT0SNi3WKiLdNlN
7Hy2dPhQz9ui9n4T7Tk8ToGfvNt2be7AJCBkBUxv/1BRLt/+/f2iyiGYkoWkQn5Ury5bvsdeeOGy
VUQjBsjZ3Xznev9aN8Qn+vcwR59MpnsxNV2GmQP6xmHnN2JpxjFGzOfz1/PVa2YpSt8W3XY6svPy
89f066oS4pYipqxNbbr/2aDUCxz58p6DrvFO8DsT4PkRv1jQGIctFzUc3m1xtLjUbmTwIIdoyWkE
P5LotCse3q8Bpjl+B0EiKbWkb7Z6X1zlfw69HH44+/yzxv91lZpHFiNHfqSXPSxCIPop54DRSXde
n36zD/puqKMtijNRIyljihRx/lxg+UJti8b4FUj7+dv4xYf76ZKObiNM2MY0MsZBuLry63ptN+Gu
nf41lpSq9xw85FB80dl/HL0fIhSVqlBdc+ecVSuraw/zOfixzfmrUaczg3I5dlqoCmGm2UfDGB0B
FVE7e/Gil96q2EA+nB/gi9s195gcNqbU2ejHfH7PC6+IAytv4yUgh4+wSTc5IA4Uu98sQV+83HOr
F7ITsxun2qPvVgCwDDQLQSlQhQOFNXoSAMey37S4sAn9vzi49+F//T/57X9mzr/ztk73psjh5raB
FHDi553x56uqAOfFYxYDu8Y5Bt8CUPtk7UXGJLmxdaBx/0famS3HbSxb9IsQgXl4bfTA5kxRpES+
IGRJxjzP+Pq7oBPX6i7iNEI+D3JYZpiJqsqqysrcuXcLiWK1C7I/dz7s6iQ8iSB06FDP7U5lkHlS
QYsFTfWuhsh2XkuwoCq7y4u2dGEA/lTIwZC3UEhdnNsx68Ex0iqL3S4h6ioCEp5Pjv2iw/8GGQC1
gSbcld41Yo5djmyrO9jIDbtB960oUEAEur8b2gcyt5c/a8FZSdbJIHGIjsHKCLNOF3xphPSoscUP
dFzSJ1+7ly0suRFexJLSMAhphHCIOAjWlEmOBZtrf6Rdq35oKGnDClKvgSCWNobN5a9wEs/XshDN
+JZp+vAQQJ+D/jNNxls/No5Qma6MaNnMnPCZnxaGGJtNvl5rNgej6+eTa1LHNWJzY2srWmlLVjin
uFxADvNuEQajeoEDcALYe1/fGjNH1zSL8awMZWH5qaoQNyvUsSD/Fpy/jMtC1jLen1bbXhl0BLJ+
KxHzwjgYgsmbnUwSquSChyENOIsQMY7J615hWtnXQJbkxPrT3ABA1xktwfpT/jbFDFw5oB4TaRbg
9sbZKu311FArsMeV7bJwI55ZEZx5hDp76iKsdCMcJGQIWjhLRwn4n7zymFyaNoiRwbdQggLIKSw/
tMXKaBcIOVlmfJRo49GhEkFX9HB5d37IQszTxsZngxI5fYhgtEr19KYJEtfTK/olIYGgEn49OtAN
G0xkUTbbtv3739gEoArQmiyOeOI2XuWNvoVNCGF3YUdEfCyUpyonc5U+Qpt22drC+QO5/ZxpoZY/
FyjPz10y34aZa/AVaihxoAZwTDtra7ZcnIBirW7l8l9aNvJ9JDhsUrRooZxbKz2btgyDTih/sq9n
BQrFNnZqvfL6WHLDOYEDvboyJ6iEMbUG/A+OBCOBnJuHOfcWpcWmh+sBws2VKGBxQCem5k85CTdR
u4s42zGlVc7nhJ7zZFMY07itzLH6j9DOfw0Blg4j6qCcdQQbrJgwqrDLQwaNKdgCj/ZoPUBSteIM
ayaE0YxG0PmFh4mqQBhp8quIFKLvf7rscsvL83sgs0uezFkwglKfEIiDcUTaTLwJdKpgnzTpX1yt
lKdnjCbwJorjwhkBi488ZfSWwFSlP8+gmM7xriY1gMY1vtMkey1/t3RYnNizhAfjaMOO46MO6DoF
rZF1FeRu3vnWLED/5nkwSYf+Icjj/eXZXLQ66waR2ybRI4YofeIbtR+WSIznyTW1xSL5qSrDhi6d
FAm61l4x9xHkxJFIWeAfe7MPnayeivojzGTYgy/XHSHPkqBnU3QZQtrn3nhIybAbkBFFu8vD/Ait
FOwK7q8rULsgMpFQLp0OUKro5dOowet2aBgt0I68Hl2IkfZtfYSF+7LxxUPyZMzCvjC9mes+xTZV
EzwHTkB5kB7HxEe+oqc3MP3z4OZsjoUdog8wfQb5PFb11legRa3hXqQd+fKoFvfhyahmzzpZSXjq
/RahHPgQHDiHjea9r1vabfwIEOWaFMUvIKGQEDJtMut08hBRgxE9N4ZQpd/VOin8xoB8Nmih6iqt
74jN0L/sfY6u8najQ2EGO4YmH2W4r6Jvnmm6nf+1y1fOn9lTPnyK7egzwADMo/hA7FQwXm3R8IYI
65+pDdVCS594Yvsrd8Pi/J7YEbwGuU/CRochSyp8hEiISw0cJtM7nJD/Ik7F9ciGkuQFYykEkX5J
ygP2LfxTGp2NlkM2BkX4ipGlaSMCAgsORHUBx6TJQwq1OpyiUBnZfnFrJN5t29ivf+6VBD4OpR9A
DLbYR2cVnRQAwUjcODKzz6Y8JscK1sfbQHW0VyONv1w2t/SwNh1eXsB+iIDQMTl3zKCbiQfDESJU
SJa75kgeNu/eTEK+8bqVoOm07pJ+i37rZbvzrxWdkLfYHHuxZjQmnpvNEcXoWl/mcpLCW/iX9ENc
j/JGzo360W6ug+R1aHNYUlcRcfMvPjcMOFQhiaCS0yTuEwyXzjQ2CJAaGx+aWyjMGgvJwOGrVGuQ
tFDS2KSt/QXK7+lL0xfjtolG3a3j8JOvae+94r9qdhXfS+Y4HeIO2g2fDpmVt8rHKITvY2ZoieY6
lcUHZCLJtTT3Mm1K7XNTfOmzr5en/uONef77hXMvS2u0EQKFR7ZyiKVXS4XQ7ClJD4a9Lfz2j3fN
uTHBvfQo0+FYYzBespX9APJPaJugDro8pIXbEQfmNOMlhMagLqIR1LrpqCySOADGvtGtVyN+17QX
KRs2pXEbqy9lf1N3e0ja1Hitlq8srNdcZAKeh6jhXI85d2XUoPOk1FAfVpU3Jd4m3sxtC7/p35bh
gnKqamg1jX7n9C9eXO895241GaB/3E3zPgK3MPd4UOgXnFqCNdceOpya/vQdxDAxZFpleN3oAHpo
CJAeWqh2u4htbLoITLlZvh9QXG2hA9/2+iMCzHVwVRLyjh709j1CG4eONuHhuYfQA1FXWYrd0gj2
va27owebafSsV1cjknSDXW2y+hvNRdtYumuK91T/WVfPjv2gO4dolA8+UAoqHEn63FrXWbaW7VyI
x86HLnhzGFrelCUMneZ26N1g1CYXiShOoNPSugVuuh2jTwa8L5c9bmETnc24sOjRMEhS0mO2G/dt
T5WceXzmpY6z+bc8xFdilZUF1oTYGgLn2K59zOVwfTY0+cvJdTxADtO5qoKk0fhDhgfy8hA/Xnhn
MyviHMKi6WC06wyoLUzXL6A7BocZIlpy2YyqfjyR50uAFwrpn7np43z/eOMI0UeLnXEaXPgm6dF8
zpKfjnGttE+WJW0g0Z5iuLa+9FUMicxe1X6Qv9/0hgmpV7+RSEwW2l0/HGpo1CSpWIl+f125wpVx
9oFCyO+lNG7ALcpEwKrT2NcRRKuZnmKOPQ+zS/szGZXNzDBr+Y9T+J4X4IHTTYNuQjY47hhCDeU8
Aa+j5+LBhpOxsu7V2vx2eR4/gt5gEOChYQAX1izSj8IhQLYC2eSaefQndStZrhO/hMER6UQVjFEE
b5hufUIYOKCU55RfyJe3ww+4QlZma9FrTr5C2I8qWhJW7PEVMp0EuvejBOuZwV29MthFpzkxI+w/
2YarKPF6Y9NXjvYpmxR5RvsYN4OBznbhwNDaIiTqxp5K9hLayV3beu0mmvV0ai20Vx4sC+E9c49w
rGMDbKZLSpx72ZkKOC6NTVI+oSQUVEdNT+ATTzeWs22dr1b+JrP+vIz5880Y4El23voK3NDnyxPz
66j/4KwnXyLMP/0umqbVfEndTXCuXbVAerN4JjO/diDmh4ZYgQJOUh/k+pMs7/3pfhhfdAmB2Oiq
JWsdReNGba8ryh21vUuNxo2gShtQcE6TrxB98dYsDpe/eSEGnWdv7vg1DThDRfw5XFG9hUiqATD4
q6eizfMmacGmqvXDAF7E6ya3AUcCCl5pVg6fRW9lyWZyDLgkxIsTgioz78LJQMgGcZG2Qds3lbof
MNUmKx778TU0j/G3JWFdfNuDDbjCEggI3in0oAT7BvIoszVXxrRmSdgaasqieTGWfE3eetzcU0bu
NHnU25UY/hei7qOv/TMm8VaCsNa2xoBTMEQy3obAROVfk+uihVsxfGqlaKdyVPqKO0n3inxQtWs/
vNEdoqLXxPmqFa+WPfGX9368oxxOY+9D5qRuVO5ydISKL6PztOJoi8s9ZxBphKME+2sbnzz5TS3x
QE7wwabk3Q8BJL6VBZUuCsHNoO1jVd8P8kQmx9pCbfkee98r9J5d9LAOk9OhlbzWE7js+ScfJJwb
U6CXA91sxiYzp30+Fq4iw6bj3NaB6iJ0Q0bnppYf+8bcWOGfX++UqOa+EuYDSnzBTVI1lfoQ7eYN
yhbkq6Q7r0t2TVKsABKWhogdizrFXEb6AOGV6hikssWFMBhS5EooZmxQF0RHYITbFtpNac//6x08
ei8hYOSGTeMRsExnJysDXgrUZ66TOftC/t0W+1jRHRijIOWYieA0H3xtmzvKq9aYW3XIXSc3ntFR
PkLFeuvAqgx505PZKw+hru+NLl5J0S/Pysm3CDFFGzvw7hnMfjsnRYwDwliyeZdDzQEvrta7lZxe
oxPYpitbYGEHnM3B/POTHeCVdBFmwJOQlYiOidXvwynb5c2fF45tg9YIBsiRR+lY8OsECIISzsOL
o2sIlF2nWakGLE/giQXhPFU6xD3ljIGkzr1vfRm0Y51exf0XbXhK82tQi7p62+drLjTH2cKJdzYu
YdOAVfIDNFEJBa0XZfriSd4hka+l7LFCE6QBVQbWby27tbhk2gzDMukpp250vmRGwyPaHBmpbrIv
PP0qhZE7z5yVN/Q8YR+GdmJGmNAKSZzRms0gROUW/SFARyqD3O1TTq8bxMsrR/Ec1V8yJ8wkQb8K
Hx63VJw/Kuleiu4AiIf+T1SSSHzA0szN6ObZD0VHGbpfiTguTykEhOdTmkRpojQJx65WBzBYyg8w
c991if1vNts/U2rJyrkZ9OhIuSWMsTA+1c1DZH6dvE+X53E+J/77NNJddW4iD+VAbgdWLZ6kjdxD
vy2tWFibK+F5FueNDCcFFtogOGgDb93Bv57lEC4PZPZicSBgbMCB0Bg4Y9DPB+KXtNzbMktSVxrs
rKhC2XdK2YCDuZHMNYzGUpRMDDCXR8nZaJBsCdZQTTDqiJVB96Yb/zYC9Sprrsp8cM0I3nTnQZ4g
rBqISayERs+DbNUHe3h2WlTVfjj6vaz9yK0fkoYK5aPTZNs6z7d6fyNZ32yzcuNGXYnplo67sw+e
g76Tc3vW00qQEeXuitX6QY1GEjJ5811z6DnlBzGg/DR8hTY7uwnGKXSlXn6wgzZZ+Y6FVTr7DGGV
SHTxyoR5cROUJCJUs5F5Y7TdMYbpCy4WlGz9JlrrgJ+PAsE1zowKJ5Ofqjb6kxhNp11GIqvPxk0V
Zjtgom4LRZ+svdjWKuvbvDk/WCVE/JVTU+HuOZ9xPR+0zBxwSKOvNvV1lMDSKQHs3tr3ifWQjdXf
upl+qkzpeHkjLOUyOeb/MWwLh5PfaUnCLM9vyc9t/6aof/9ib7Q/59WxiYD5THD43ZSIirXGyh3w
C+r/cdCEhXMuRv6QQ7DaXPHQXzE2zVCku8B2yi2aNfKt4sFR0UFstUmyvnd1J3oOkhRO2X4KXPQ7
VCI5AFyKtXa+LZw+TMbvDxLWPlDbmsQmk2HStp92bz04py5bOeIW0Hf2mRVxrU2z7LwRKxF3XYd+
Rzi+0j3OtbfV7G8VnLBBtiF3auVQG8vuFEPmnaF4OD4XUbOFQThvvqoOGdRkM01fV/xh2RHnyvrc
Nu2Iebg6y4q0GFmTvH0ZxptEO2rJvqPvaEBhagQUfpPqLsx5l80upeWYk99m1XP/jycajRyUqze9
Q5Jxlo8MeNyFuwYcWFVvbVhrc+9bF0HUVdFbSZXIcoG1b+AfT6RPECerlguXW0R6srFv6rXvmxf+
g6fS50VMJM/3hngSgeYqA4lZMfV+O6umxk2HjPYjMtN1/DZOKy6irNkTHFHK/QSxCKYjCocrkilK
2G8CZV8U6BJeh8VLZz8bxh0k68HQkpK8Q/oDTeif0bANlSezWCW4mKf/0vgFlzUnM1W6aF4e42vW
TscqmfZopG7a8EWV3Lh9HXWVrMbncuSLVu7qpaT7zG70/5MvQj0gHzMGhVZisq0Nwc1t4hV707vz
KIilPJeKH04Ae8hKuuG/WHVkkmwzdurXHXlyB0pcz5XVaMZmSt6cRN4Y2VfItDdW+WLax3KoXct6
lnRpZbDiwtNQCF0PfQOECirBiRD/dHJPy6Jkg2ORj5Dsuz2YBONWU16r7lOerxzAYu4GA7+YQ8Bv
qzI8Z0JcolVIe3foDrpdC4SwhftXddqNExs7LVnDIYl3+TyY2QxlWDC+H4jiDDjBM/ICUAJnsle5
+RjnEPEjj1QT+cAUdJisKTz6VZashMULgzRpL4TVgmYfyAWFQaLdWs46NrE7wBGwwcvaLcnar8jQ
RNcIwiubyyfZojlIpeDQACCm/zr8T9ymanOEqCHj5vp+10uQ1Wi3Qv6nrGW+f2WPTrckE0pvCVXb
+eJ0SCeen5g+PLSztCHtmhWQIBNhJlQCs2AzURHSYLz/6nsvdQZB+RfVOlBTGdVnpCdt83B5vB/y
HOJ3zBNyMuAmHhy59fgOM/I2turtE3S+0kfOSb24g1vCy26t0E2VHTI5Gzu8daSV7MaHLSNMhHA2
1xOI+VHlA3RE0t3e9jdgpdFpQHI0k+MdjOu7SjVW9umCO5/NvnBAe6hKGREsq6Tygl1UXFcQeCTB
XuqupOHt8gwvmuJupJhMb9cHhp/ac1q1dNg5EKaT0ToU6i6pwq3abT1v5UCYfeaDT9GEBbYNKKwp
Oq8d55buVxQxBudhakCnfpnWUinLJoDbwqwI8EB8pUay3mXljB8P0Pr9JdX7d+J/vTxjH4LaXz4J
kvj/jQjRRFAFyBOavFrkmlY2CkNyvZM0v/2adk6yM+1Iv/LjSX7OhiTaJ0XR3zYApDq6GqTwGKOW
upZ/EB/O4gcJx3oZoP0W6jKjVreW7FYBEAV7a3g3FkqKwZMTHkt44Vtni/JUaLiVsvYBYgLkPx9g
cU1SrQPALyQH1CbWJyvlA6wIsUzFTaWdhoaefId2Zo5GASpMTkXtnIL9d91Yie4+3KWidWE9pFEf
DURfaUOSD0FzP0G6qoZ/gYjv+y+yvU+qfV2tjHjZz34PWJhxVOnKLqsYsOa9J/GnsbhL9b8vu9ni
xnR+mxCyqnkpT0hLYYIqrFx9B9uW2g/dBJhhDTe+Npj55ydnrJ6ifJDkzJ8Wjfd5+y458l5d7T5a
PEhPxiOc5E6saTGE+1hpeHmigqofenRXeQrBlm05K8f2HDJ+PGt+z55wbOdOFhvGPHvD9IiUge7c
m+btkB1CACXNNWWcy4u1NIW04tLuBI/ezMh7PoWmVibo9TqxWxRPYf/Nj6hCrOVNVmz82gYny4Q0
opL2HTaQ36YijQg2WoFkvC+PZCnCOBmJGJiq1PF6s8RKmmif1V7btc1W7vp4o2gre2jJIUgogvDR
EeGlY+p8zgBA6IjRU9MDY+BX+5T6xPi1RX20NW5673B5WIuTd2JM2E1KYphDp2Cs9/qd6T9FNAJX
3V+XjSzO3YmR+SNOVsjjICI4w4jF7aN2d6m5RxUbScO1E29xNBSX4bUw5kY+wd3sJvNRIucmLcCN
5N+Hrt+M6D0byq4q1Z0dPCeUSxX0WKfMbavtqD0Ew7dqjXB0cbi/v+IXScTJcAFRdaFU8BVZRGfL
t8G41lDmXuNZXLICUzJhPZQLPGAEN3EcrlIzBooP7Y8ebx37Xhq29loWdWlGiXLn1zd1e8MRZtSE
xq1GpDBxax8FJuetBi7aRyvQil+pWPFUgv0H9gEeDbOawLmDjPAPyM5sRZGpH7ZJOctYJLl9FUPl
hvYlenWUQ6ak2vmx3d7Z9lTs5Kgf87vBtGrorOzELn/2Et16QOBy31HdKQqQ+/UT9adcJ2iKAbAF
DpcbmVzuocjPUXq306a57TptkA9JagwECJVe6Ftdy/w1YuvFaYQgkWbBGfApNqaXASLWYw0eWyqd
+z5UXYXW7caPd3++0Ugg/WNGiI+TGiGlxmQeR0/rNlqPkKKVb2DeeIja5Op/syV4hh6Tcpc6bHXZ
m53cZPFdUty3a0DWxSCGyAl+KJJj2ocUrY/EXK2xhK5pRD9b6DBKud0gqcnDWUf4tnqElnGbw6RX
rYE+lzYYZGkzFbmF94ucFUmmKlIbsmalom4zb5cqQGSgUPtT8sw5TCPPwiBpXuSRJFzJRaFAiW8x
wrLy230RWX8nhaGvPJCXQmFYwW1SKlgCRH++w7xWDySw6LwX8/omBKTrZ8HKvbU4X6g9zJxhsC+I
OUyzC9pymuhXRBI53g7De6VUG3OgoX8o17owl4aDUBcgDzr6yNcIc4YMU16OIzdKjIiYnT91yeNl
7140MLNF69BNwesgRO620xlSkjAYYwb9tseo+f5vDFA/R6WQ81tsgXT8aPAdnRZIeAV/kOlC6CxY
04/4UFGaXQtRAhL9rD3k9sKq55WallWE9ttQewcl3DkqyYB0ixiqZrz60Szicztr4kLx9m9G99uw
EFZ0hU97bELLpVVm3+hLc3VfXQGdLLnb6diEO0OpE5S/A8bmq2/w9Gy1YSfZxn40ViKk+RwT7ybQ
5pQRoTPmjS54AqUSy44mgCuVpXgIZ30fKvId/Zeqix6dwTehnk5uZVgDLs/g4vAAMEGNB6GUI3Yz
p6ajN16H2bGDIUwptW0cWUjVa6+Z9OOyqWU34W6nE9Wkw06sy0KJnmbm3IvVFZprerdW/jCa0OId
Ve1nXl4ZxpOkfra6lQtk3qMfJnZmliDtChm1iMvTIZ8lkGOEJsKfKuic7EcJvteOD3q/vzzCxd2M
lBhHBclB0Crnp1+ud4FVqpgqG15ZtVJdeX60VjddMyI8t+H0ybjkMQKb22vvyZ8tmKAvj2Nxyjj3
kN6a40tRRkwaLQfJR06lUWp/ln54LCDMBRt9ZffvZbXWybz0EIEi8R9rwoA0mbd2n7PDUB4nkJbb
HZnPDbJvsIJ88TrnXjG+XB7fYlqTJi+A4sBg6CqZJ+AkdEaiUUpDCZNoOD31U+qiGviCSvBrJiOR
R3+JkaEcmxVI7mhfNWfcqq2+be1iZyGRfvlbluf696cIsZTXRWOSlBxhjtG7pUQUdY+IbWs0u2RY
MbUw0QBHaNWbwQq8lAX3rJEuR7cWz0GbaVvUSIZvA+PKtNKtb78jgHx5YGvWhGUNW7vpkEtl3/Fe
NqeX0v86+CoFCJ5MzrWZXV02t3CQ0RFpMjDIiriEhDixLipjUnsa98CDHEi/tdIPo/mEWvLKgblw
TiPKQXMB8S8N8SJ7jD5UUlilc1MdxbLqs9nDZnGd6VdKgv6Wyuu5WEnbLs2jQspWnXuRIKAVBman
LYhwj1MzmR6H0g2y4UbdoVG/65p6pc1ywRchRiURjbYQhCAie58smZUvz+2cNQLNA3fUBqk/fCT1
N15sPZp/jEcjcMDgrGUEcRfFOGFsk58PXoz8pxvBaN9K9qahstCzz/7cN07MiHoZVa0WRjOb8Qix
o/quqF2vUOlbWjn/l244ZGAcqmH0jwMnE3ZY6RhtU0w0dk5FBeoWimLYdjK1vBkT/Uka6vDJDkft
u1eazX7MaGAPIrMNNnqACPXK9lvyU2aWohxLyZ4QPgUhZgURUpVrYngP5XcoOJNpxkVfG/SXO/Um
XMvBLfrpiUFhv0+1V4a5icEcmpI2Qdj8Bf3hjZpHbp++K8HKfl96sYE1/j1AIeiUAltNGySCeILf
FnYNtqaB+WWOc+GN3EsyBzZlG6f8dtmX1oY5X88nVwc4qHToAoZJ29ZTmXPQBOZrHtgHyZkeS3Tg
+mwVKjoPRQhhzoYqxKCGN3hanWmJW6g/h2I3oN+sH33n1nKOlv7gNC9tui+NBOH2Y++tPLcWzwQb
6hYgI7OuqHBVtn0z5X7ONDeyD0HBVWNp+852ZXqP+jW2kQ+YoV/nAe9T1IHocKe59nxyY3/wOilk
cjWzkElRh/Wu70eAIqme0rLhfdf9qKC3tlevYRp8lhDh3vYWytAkgB0u8SA9Xl7tpdFTPUcgidoy
zzThgHJ6dASMTGfmPRsJAwiyokNU720pPpTpdLhs7ANOZh7+iTUxo5dHmt8UoUF+KntoFWTXy6oE
1f3E4eUGub7t02ibVepdGewLZau61tEMPxfRLYc0uuuILkSPw1baKtHKhy2EnHzXXI6eBSQgoTxf
FgkJLlJqzMJAeTIuiweuhpWJXrq+wWrSV8tb1YZl5NyEE3tBJTXzbo5DK96OXQwUaLT6IxqTZYiq
stM8X57txQPk1OT8SSc7WW+bWCX0JO6cCQHLb137Yk67XqG8/mVADBjRQOntss3FiWQPMVn4ky4S
h0Kg6MdRxSiT3kHNsb7tvTXc3eJEor9KPonXuCOCmRRPiSegGOiw17dycmMNnyT14PRPlweyuC94
8xuUkRUk+4TlsnOtKs183hd+9hhr0nUZlM+jDdtx294HSMZfNrc4byh8mPADabysBHNy4/dNCv7Z
1dqyvqnN3Lk1pzW6hPmXiKcsHviPEcEfiojEYNBhxDCGrROXyIrE21JduT+W3Q5mSKrj7HYc4dzt
EuKuLIphRej09KnqFfopi2PYB1cSbMJTrF+1hXPTGz8tZy0k+C+mZyGDmQFRE9tjTZSMkDt2iJFb
bduEb4qEulyl7rvAc4c2PaTGe58PB19ZK/8sOeXMjAU0Eq4qQyxQdyVFYjsDwjeFVfTQ+jX5TXmK
78pOQUDVb+qVl87SUpLEBf8ELIheQOHAImdrSCCtSKZAsei1x4nbIfh52ScXg71TI7PTnp4fw1TL
fYCRTnKczVBAcO5Lu8RgaqNZbHk4TGTAssh5GiwHYY/wx//4AcKuyKnuSUnKB/hSutezgzW9+d69
Ph6a2t+11ZMqf7a1v6kmX7a7tBlPxy3sk7pqNDvVWEwjytFpONjmsL1sYSnGmqk8OCKBZPLyOZ/Z
yld8ra5Htjs8sJqyU7qXSDro0lULDXJCD+llc0veSXIIUdoZC0ju5tycMXnQ3AYcmYpyqzi9GzXw
dETvuRTuLhtamrlTQ0KIXBdG5oNZgXy/yJ7bKfusZdPKWJY8n4rkjEHmrv5AsxfqXqLZHRFU0Hy1
ySeXj9m/edifmphHeeL3htwkZfrrZdG/cFta9KTzpnRb323Kx3KNO3pxcU4GJDi5EztyGXoszhhf
K1WHzAUEdHa0GdaCnDVDglsPUqS2XczMRd61Yr90yV1Vf7KClThnaX1IE1MDoTHlI3nTEE32ZHo2
ezax800nvRVFedX72cr9vORpJnBMxHRV/ogPUS+QjUm3OBrsOEKb21NauimU6OWyPy/l0X4JVM9c
6xCIigVVuYmsrEWAEd0R6b0ttYMqabTZyO4IzWw/BHCw/qXBgVyO1d5p/Z3PlrIL301ae8XvF09j
hAdgy4dl3kCP+dwrtcLsKe6lHPlTQ5t62A2beKAeq+dg63P02R03D0ta5sMN3TpuPq31Ss+Hkhg+
nH6AsC1Mp0xSK5vzXYQNWbuPrZsMJTwQAn4q79o8573kXp7/JZc9NSnsDcPrI7/wqc071bAPm7/q
8JD32nZq/rpsZwlyxzr/nlxhbxiZM4bWTJg4GkMI33m2KXq4La3q2m8gOaM1ams1f2lTfOj7bBep
IeQ8f9xFM7+OTj9CCJx0hArsfp7gOvU2iUr6Ho1M++dkfC/Nv8bgDq0WN9YPdfsvEnDI9P3SA52L
tMIs29oYxBTrOVKV6Mq3UILKvVs1em7sbWT+FXXby5O9FFqfmhPmusyJyiSKPa4fTF+ysdx1ukkf
PNnFOQ+n/Kki769ZnRUBOSbQVBPfdmETRo5dQ+2IytV2LLd5cT/J0O2sUcAsDouHnUbteVZIEfZn
EE55q4fYKdPneVN05WFQ/K1d3tlraYRFU5DSzWTTYMLE+7yo0sCsopKjQFbQ+bvSpG2KIID3LfxT
+fd58uZyFo28JtlnsT4cjvbQgK4ncmh2jQGhzFMXP8hm71rKbd2s7Palq+PU2Bw1ndy7ShgXfmBh
LOvq7NBFiozYng7NWos29mUfXDMlBGBxPJV6qmBK6++t8XsiPRKtr9hYOrxgTiPCUyGGBqwiDKem
rppHOETRlpu4zV3wJhskljbOvxrNiSUh7KLLxpmcHEt+QxOoRm+Zd991b5enbOn4Px2O4N9R2ely
nmHE0EO6jj/VZbhRjIOifE7HclMPD2W5u2xxcQIRP0Rth1zzB6YuLhsfiTGy9UNwr+f7Qj6GyWc4
9/43K4LXjYCq26HESpEhgqf40vuUTNehoj4kgbd2ic8rIdyhM2k9LzbGw4EkHLUBGAklssmfQxK6
q2iL6yHWM8tk00KBlkhHHdFSrh/j2qdR1FMV17CrlW9YeHvwCbBMwGdBGkvc0kMB4KOYPwHWNdXa
ddW2MI4d/IGy9b1bRdctHFVz+RHoP4k16I2FjabWQ15P84sgNTrYnaQ98nWfdXO4oh3gJvXNtQaW
OQgRJ5iJpVtmrriC/DzfdJNSDa2msZqA+na9ae/I0F/2l4WjY4bYzQLlUOPDontuIavrZKw06mOB
9F749+k4bKJkJSe9ZkPwST0JZSstsTH10GfZ77El3Sr2sL88koX9dTYSYW36MDY0v8ATqiinu99N
ymOoPStwUf0vduCuP5+xCfZfBbJ3OLb1bpPLDwAi2qhw10HSS9NGToDsOv+Ymf7PDalUGUut4lk9
VQCrNm01FjHkdoqz9RSUEcF25kG+S9vS2XnkxI9BP/THARgDXDtadqXTwgAQyrTm9GWArI5d9ocp
CKI91tqftOPI4aYKygzWTcdDFrCKSECGwwRxczrGAH8bdp111VLJAIeU19ouTgp1Y0jT8MXrJ/kt
8mv/1gmL8X3wE8t7iltVe9NbOHTyQCIf3MuWf7ATxfzhhfH0aCUqvaGS3WWHoiiyHhSY30fuNKAj
dqi8xupunSqWyr1Wx0pwUHw/+FIZXf9FqkpNg7kwD96K0VbCjeR7qKTZjdpdURjM9n1URc7Kfbd0
sACNAurHyxy8l3DfTQXXYKqQMvWyZtsYh4rwtdCvhvK20Hep/emyUy2t9ak19Xyt/agNx0jFmlX2
1KRpVWuCjU1y47KZpT1yakZwqTqecJ8RMwpEeulT7H3q2u/lagFsnhvx2ILaB4QcMSq0nPNoT0Kf
yjMCR4OR0a3L74W2VdODpj/EATIqxY0UHQASOeWjaa48opfelDSM/zY7j/7EbN+gj8V7gAyf9qOD
dihPPyVo0pjdzjC6jaw/1NKugSBhDdn9gX+PuHIm7lU5Pik9Ads8N2yXUyMBzEpd9Oy+6/n71A17
4FF+99LG9bXpjzubB8EsOjLQcBMbT1ylxynIr0fNOlxe4YUb6uxThDloKjuhLsOn6L1iQohsbCWj
ALzc+G6bx0c1X+P7WQikGDg31AwhlS2RLMEzvSzU0z51k9x8zhMEaewido3Uu2+l/G/qC1f1WD8X
uv3j8kCX0OGnhkWyBCNV4l5SOsTS8unoyQnBjp1abiPpzZ1sdtCVFFkc3URTbeXXcSB5N7KVhPTX
FnXwtzdqsuQ2samQXE+7R1kdo6sotZG41CGlU+n/95q3IDaG186nLr+J9KC8DvrOuB5lOXmUIy7k
zM9X8KVLLkxUSsEHIJeBGKbgSZE/1U3QDSCcpK5zPVDtsl0bnAr6Gyot8a6q4s9kZB6N5DCVsbZR
hjURjoWTCCwJ6LsZewTGQzgiwDVOkhbKKQFB+kXTgoNTW6+msoZZWziJkFGdkz9kGwiJxeO1jwbT
KFm9sZ82JjUNet/a4JACr7jsJx/a9+fNSTFDUcHjyDOI7Hxz1kpPRcweU7dU3wYemDq86ttK2abT
dSe/QI0HO2QQXGnlsEnoZpC1hyQ8Bv6VrLkq/+3y13yc3TlhzesdKi7uFlMIheQkmiT8Z8atp6DZ
rtoxc5Phj095SIkNxI5AjeNNIsVNG3SWNgAwQGuEXG+4HYx3VX0d1rpHPwan52aEo4agRSvrHDMp
vAe9fj868cpsfTzMZgtE2yZUPRAcC8GpkYyhkhpYyLV2N8ov2bQF139IJvipjpcXZmkw2qwcrsMp
gSS6ED2a5uSxMrCVImvXPDZZSLG3SdOVAS04IxVRDUQaRsC9iaJHlm9Y6H1hxhxfDMRRAyV9dfqM
9pTk2anB39Oqk0gd8tYVzCOzFqa/aYzwuVGf9Ta685TPg1W4krbaFfrxyp7bo0zKOIj9wD8vHDxU
+zS9ksvU9TMHcVYNbrrQmh5I3G4ggNkVE3Q/419Dl+6TGkCU8Xx5+hdqnef2BWeKfMnozKZKKUo4
+67sNuUooSirBPeT93dVh/tR0mnQIrwf1lJqS172f6Sd13LcSrKunwgR8OYWbelJkaLMDUJaawne
ezz9+aATe6u7GqcR4pmYq1EMs6tQJivzN7STuL1mb0j2zfkBkefAUqas5pvwgg27BzXdzrmKN9xN
8Vq/5/LYY5h/YomQkbCHERyExNKmBgAtQirDnRbe2WvorsUxQXejdzELk4tlQkT4KDWbpAGQmVxF
zuHG7NvxMWm+Z9Jh5dMtLp2TWPPWOkm7hk6v29giFm9JUuT/ZIUU+Wh6+Ua3fk7Um0N9n4NCGt6u
B14YIy8jEGWcD8iOiN0M1bHD2tLzDLzaLz+TXDXjooQ/GN1aqyYsi7F49bM8qCDyn/MxSn2VZlFb
YI6s1rTPDqp6kAtE3uvWbf6+vwnOGUwnUQxQpGI2WTRjqfpjSaz6YCoPE37U9aC4U7syfwvtoPNA
wp4rtLEyk4FAbXoXBw9TcRi0f1V7N1CztFq3y+5ogcjqe57f2PWujV+uf7/LzJHwOq01bmcEDsXS
TWY4iU9umG08owcQBRUer+l+bk9ar1ldbBD7jtdoGwv77yymcP9qHPNqqhNz0pO9E+2V1Dta2q3R
rDW41gYnHCr4oxlRMcA+0/DgRNqRQY1uG/+jGN620btNKO9D+9v1Cb18sp5NqC5UJsg5RmxFGFxm
UQK7bertpH+fap0392aIqpu/j8ZFhn8aaQw87nnLnGz7cZA7yC4K7/A83GlQeOPqXqLwFpfDvmx7
EBbtyu25tAlPIwofzzDaEMtknD8lpTjUww8phaBsm/swSF1pNYtajKbyoKT7MUuyCVse1FsUxBXj
a4Z8O2YWcjXA/cd8q/qQbdbezBffDhkIzbA1EEYkwySH57Pp9Wrfta0i0f3c4Ac2q44FprqJ5Ac7
euEBdf3bXWQ7czSswcDbkIZeXA9BaGR14hFNcn7UKcQl/fv1ABfLnwCAmNEUwd6RtEo9H06X1xb+
Sij4Z8BQqV92zWOdv0cjtmp4F6T1sejXdBnWQgozmKQ9zzOVb+SP3xM6f8hK5ygTJmAvf3S2sXHW
eOUXubwwRuHeU9up6TJqme4wPNrqXlNzku3D9Xm8OK+EGEJa5k3+lFoBMQLORc/fOz0SY8O21Fc2
89KC4CVG9YLiH0tC2MygXNGdDolTFW+Jlm6qYmVBLE/WnwDC3jXjZpzSfA4wvPJKV5SXVW2ytTHM
C+TkQGqMUYvihhB24O/x/XAnfW2NrYQQmQm5ElHpmKepDkxX999lZ+U7LE8TaGp1foNALjwfgzeo
ZocLMmOIaheN5qr6pJqfrq+pS3jAvKhsmnggxOERih9bb1AxBI80e1nFW79E4qbaTs5d124i3XJN
6ymQKrdsEdart3K5sqIXpxASF9gtxBjQczsfoeLHZoz2uuRa3kOZPtn1SrNhccec/H1hofld10X4
vHO0jZAwtW432q48PSRrTMy1cQirrTQ13xjn3Z9XiZsqR09eayBfvon4TjMo0pr5l6CDhc0Pv3SY
+oHvNCDyahpwwFw/eqy0jTbeFMY28h7Lv25uzCFp2+mAkDgMNGH9mXXZlJ3MqGJ4bbI7Km860KDS
OF5fgkuTdxpGWARpiPB+qBJGVr9ZqKWY3X/XAyysAvDUdEiwWeeFIHqtq0MRYAcCs6WsPyvUJMvt
qN8Mzvv1KAu7lSis4rkliBKGkCJo0QxyribJTfRdRpEwqGLaNMHmepSFyeI1YKICTh2Ebquw0lDo
s7Q2w3oucj471oscrIj/XIyCkgeq+GDDDRRvqcad78hgltgFFBZsdOkx7u9ic6d5f/u9CcH8zGo/
ENud3y5WJ0dz54NKr/os2MB+kJNPurby9+f1ctZwmP8+pQs8hAzTopV5PgSpk/0w7fNg02i/lOq1
b277YJ/12yBcCXSxroRAwlz5jseaw6R9o+YTzNPb0PquJzu5+ttPjlEB+kiAb8DEkHoK+0NLMxlL
+B6Gt/qrCbdtt9ZYXhjHWQD7fMLSJlLMERT7xrCeJm8PEacASLTWblr4LFSR+dwGdTVoAMLKjb1U
8YxmjlI+JB4mxOqx6fIN/g7D2nG8sIhPQ5ni22dwck0ZCIWClZ4f2vq2s1dulqXRkDVrPFhnKql4
HCd5oPdto/FR9H/0wrWzO6+GdUCxLl5ZZRc7ns9/Gmn+eifbJVPNibYwkXJcxqKM5sOa8MfCdPHs
5qOAmKBxJZaIm77vYr02gk3KcyP+rJu7qFrpZSwsMUIAakYncZYIEtYwcGfPbjxUChLtP1t3/QLJ
9ehTjuHo9eNxMQ4E2LkFx61lCXvftnsntwon2EjSNtI2kb817adpjaKw8EmoP4PbwWpQ1cC6n3+S
NtTU0JzacIMtkiK9henn66NY+/vCJ+/UNgtShb9fxPs6fW6KX9f//uUszc7ZlDh/v8cuTuAw6B2t
rnzABJHaHB2vebT1qb5pcvAR5RCsdQUXw81dc2Ay0LzFj89RPUxOhCRBOe7MOke0bh+y631p5aC8
3JPU06HlMDQ2pCqmsnUyYe7VejG02SclqGk47/viuVXrfdH/uD6D82F1fscQCusgk+4YuACxdB+X
Bj1AnVAYkDkvcSYPL31S301jXB3zrg436tj/1OpxuIvD4Z/rsS9XB57uiLbAlLcQAheBVr2vDVJl
M53Iz2w8K9vVa7j9+cAXR6dzd5EKAKaiR3G+vv2oNJPMnCUWjHZnSYbrWM1dXIRfGmvcdBSrLSwf
PzAo3pqUpzkgGNp5yEhrwwD2Omj08jmyC7dZ64UvfTFuz9kbHI63LAboLDWNfsOgjRILlQgHge3g
PNONlyMcnXrXW8OMXJ6q1HBmIACnEFQ+XcgHuzSqHLsEVOhlzxO9qvKlXXuBXj7e5mo+Zx30Xh1t
BPH9VKh5W9ijjw5g+MXyNjJqpd1x8PFw9REOfe4gl5ZI1Zu44tWH6x/sclOfhxaShqIZFAx0Ca1a
w82gwL00ITd/mv4aAHo+REsoHilJ0w+NEqDlaSeuGX8JsmLfrLUtLhfH2WDEa6Pywj6qewYzKWAU
gWegOvCpdgYX15N3X8H0rurdundWDqzLJULYOSVCfwlIn3iPFH0dy5PO2LwEsn10qPJ376+L3PP8
UT3gzkXa5hKlWPqd1M0xSsfsjr3h/AfH9KmRxuJI3rG/vigWB/QnmCgI3zlaTK5CsED7z5B3E8eE
r68svMuX8PmIxB6+FRg8kTWC6NK9p2878z5CIThLtX2l3tbKbir+UaWv1we2uNpPBiaswiCanFHx
iOmEaratkujB6Eadh3Eu7eDyrfEI1uZROIBT2csGK8fkQ9ZeAu+57MDrrDAj1kLMt8xJWhk4UTBZ
fsinsn+SkdH0dC1/JXW9lEKfP9UsJw3SYoYozj/iJAg8JkPvDcZhOA8S/n/lQ667TesO2tFLbozw
zcJXz5dd3KBL40lPIGW4arPypL3E0Qi/Yv64J7/CybQCNjq/YsBdTXPVYHBVdHPjH8HwlOLn2ntb
E++7bu14Xlw0J6MXkt6gwt6lqIk7Rq+qiXnGEa3pLbT/62tzcUMQBtt2evUQqIRZrqcWnQOPOJJO
nU5nHIqJfJVHd8IDwhvMcBdZ2eJtfosY4vXglzkX4HzQGKBYbJtrSHjVQe8zRkUldlzat7DWtgml
r37Qvpu5deO3awtqvjTPM5PTcLqItx0su8xHFcOfhPzO+q8YlK3vuXr9qYBWWGXVNsj3adbf9MH2
+jiXvuWfcTLb52vIDOV6VH0CZ/galZp544fV3lLBTCKUeD3U4q2uYzLB65L88uJWT9p6aLOQWDbt
GLfTJtduJ3Tzk+2I9ZtRDLv5f69q7TFWkiO/FTjviprQ4p45/Q3C9U7PrsmSnt8gWZH3Rom2v0vN
jEfVlHebTEbCopf86YAa1XhbhGr1lA7VoeH9tSLh9/+YDBDp/7dJJT5OFfyFKIzwQ2QTGEaz7dpj
ZP0jNfvY2PuY10Ng7pkkim3D2vF1mWiz2DQqrmjrzTgd4ZuXWhSifJRzRPrjoyaVQJ7X/MMXlxWw
cYP3pD4LMJ4vK3V0nBTNaKY5/I6qXaz968w09A/kGTAicPgAFE8LU7hOImnQpLyo5jzDuG3N/Bi0
0DPGnyvrdmm+oF1wCFk08C8cBKykCBU7mlPCjiN28Oz3zMIr3GjQg/HaRP3sIe4TNakHlrH/ORT5
17q2XkrdQ/4l1T57ja6tnE6LRyMyiHBBqJtRfRCO4C6RuJgqWsNxne48zfsEjunYTCXGaBg2eeGL
3qY7Y0h3frKSMfwuy4lHFY80CsKzSQ3QNeHTxiiOa4hIbeLiuTKHQ1jpP5MxdtPm06Q0W8UP/sPW
Ya7jdvTxuuJbE3EL9ZV6UxsxiZrqms63619o3rTiT+K72NR1Tf4rwthHqy7LZmRBhwMWK91Lqo0H
NA9czxsecwivXrwmW7G0vk8jCnlTgavDOE5ELKKpxBxM39Zy8i2kbmKsds3nCb02OmGVK1IzDWpP
rJhs2ulD1yrei37lBlq6704HNO+Bk1yiMqSgVhyCjBzBUVS6oY961K0X8PjZXf9aS4+S01DCAsqT
pg3QOIw3Nfi7OtvhKmaF373Y36qYSo1+6xbtyrG/HBJNeVCynEaacJtHfRHGWGFz2HolkaJNFas3
oyO7rek8eiZCXelTLE0r2t5L58bsVA8RE7EGJOzO51RKK2MMFA5BTQdya9mPob+WIy19tnk8UBDm
GpSIqMgLOUTVuOH6Nq2xeE7HrgfYx4FhbMOkQDbCb/DmrLEIWrnMlxYlBjFIsFPB56UuHEBVkXKT
yh2eAONTrO0bfID6j1wiqHtxhTi6TmtI+GpyM/RZaPS4ILY/pOnRDz6HzmfT3l9fjosjQXdGpSto
cy0Kt+FkDWPCTcLasMPXtu3eowpWSj+trPrFCx8kioX+C7XoC4g29CPPl4eRFM95MIKdGd/12X6s
DlX7LBu7XNlpvBHMe6V7+8D4TuIKR1UwKG3QB9N8fGR7J45utPJTnkors7h0BJ+OTljrkR9Ofjrb
EwWWXmwqzfpvDnp0Qj3bqEVm7cOiVbZllq1ALpbjAvKhuYekhLizjT4rtZpePyo+6SZM7bvOMrfj
JD15UuZmirQ3zV/X53NpV7OZ/yeiCEDzmjTsNIhlGy33N3b06LRr2MjF2/00hLAkedzopekTwrY9
qMjsrF3gP/v9l8Lc0F5SsTDzmpUNvXRE/gbTK7SToakLm80zCqOeIoNl0tFKNr4hGbgZ4n6rgWoK
q+G20dN7uR9vrk/mSlRxMkFpDDEsJkY6PE0FUv3PavBeSc+1fqzKTbmG2Fra6yeDFGuXjua0Mbhy
EHURNJ67QINxGHxgJ5zGEPYbJn656avE0OMap0TX0ANXpaJdjduxwYBuJdzakISNN6Z2PJYy4azg
RwK2Oxt2q64ev68RIQUxWfBz93/G64htAS32m7LmDt20CAOHe0Xt/G9Y/Zn/hAB3906uZK9DbseP
1tBU02asfOmJ7i5tsT72+/ugTJK7xrARbL6+ehbGPgveqrj7oW5Ktfj8grUzeJkNr1cKMDeef1tb
g2t3qwTwuasqDn5+nfNg5SZ3ROg8zpNVrnXUyPq+NO4lu1Sf/dS4S4aeJ1vlHMZO7bekLw8Duslu
EOXTyjAXTpxZogIiGFRzWLDCcWDmPH1QRGaYGpwt5Ke4LK5P5NKJQwgMzKCZG4DjhOvcn0qvMXxy
sty8c5rjUO/sfJNY3/RAhsVzGHoewyud5qWPR48R3cFZRvhCPy8xtbTR8znjlO4T8yCRd0JCvT6u
hePFPI1hni+QSpFBLDUZZ3W5RZpi8LdT+uCFn5GlhLTffiCVQNSdFiTUkjnTFGaxrkffbDXeo6Fy
qwe3xfDdDldyysVZA9XK04+VD63sfERpqYdBMBHCVljy//Tpw9isPC4RZFpY8XOePIsg0wcWZTCa
aKjGGC1yWDph+Xk2hPxpyHH3jm1MgRSgp35P6sy58cJIerSyqLmNUiXdRZBCjl4uBzd+VDXf9MGT
f5RR7h1lxZ/2kWT4vCrMXDvkne/t0d1ub2Vz6nR3srLpWzyicGb6QxK63aDLBUKjdrVNx6h9aMJE
3o61WWzCulUf6tGSnqrSGxrcccbpUCql/0ONlOTBTNvixSvq4V6PwuY5kaqW12ZQoHQXpw5yRG3t
b31Z/WlPMWLVmV57Kr5wRfPWtmG405sufDSsyqi3oREiyFTQIYXMH1hoA06Y2Lw3JmI+TFz/qSsm
/0YxSmXneCQ6btva+jEohryg5FxW96Gmzb/Mi246fDy2atlmeAfrAWKpTt7vS9Oo9nLWO+mh9cv2
SJWxvzG9NPQ38hRon/1ksm97sx7QeBgyLdx5ejIWrp7K+r1ayN7R7x2UpIparmu3ZRL3PeZcWwOc
Fvw/M5WOXZuEUHWNztlHZhce0skxv6ZNkN5SfZTeojjtvk+e7T3VRa/vJCXQWvD6upa4Id1QfYsh
qw6uUI6VL9qkOrS1B/MuSVvlR5tU6n96HsrPvZVEu7xSQhJmKAfJVsry5Esam32JnnOe/Jt5xnAb
IWz/Hildd5NnyrSp+jF94P/ePgS2DfA8sbQHTxoVGitacGMPavSghka5rfIpLNyScu8Xp1TNlz7z
nQgL5EorIODYSb/3Ut9PDhDJ1ZtcrZuXONLKPaw0p9lEmjbeAvjqv1tdINPrrSgW27gcH3rIcZWr
o2j7bEPNeEy8MipQf5/PcDwtXv04zT7l2WTm26gIips2L8tvvm4GjlsqVf9D7yKAo4kyTsatGiTN
1wh85D6akuLWa2XtLWsLzbvB/jVEGVCdXnA7yvZpPBobyZOsF8MqvZtGqQ350Ome5u/KtvQU18yo
u270KB67Q1LXw0tSdGPnDonj3feGlMI0ktqjFxaS4lpDmf+EqBO8acxL4Jao1L76ilFn28zqkrc8
0odXFWm1706BiqyfOHLjRkWUvWVaV/4wEioK8IhM6CBBHJRf8j5xXjzHr003KzQNzXM9vbP7wd9N
LRzvJK/7N7Uc1cr1pSr/NXT9sFNoKL6pZgihJbFpFrmpmqMCnYZO8KrFHuZfoRH0rk9y/qaOqrTP
vVYLXDmXEzD/3tC/a5Xf33hJWjlu1pvmXV+o3qOvNWzgXDYGdhFgxiAturu+j+VvI8gnV41LnZ9u
2F6KGm9uPaYVD2ykc4zhpvRCiaPDrOIRR7+putUrKX4eo6nNXcxmypvSNuN9ZjTUy4wpqKg+GANc
jij+F1xX/7mwnPYmtROHxjZFwKeMN1oGQynYFlVe/fBtL3jkNGy3UpWOP61ULfeTjoqT1mVD4NZW
gSDHNI7+XdiFpK7OaHqHUo/S14Hjei9Htdq5BPJvcqco9wA94ge9yKNPkjcGRzPQDLZDjCaCbQbN
ztdQ1E/GqdujCRd/S51acvUxaHdoVlhHJCdQkjN9o9tW1WhR9FNUMCEIqPp7fbSwhNTLfhdGmb7L
u9joD4VpVs7GTnVjcqER147bozvXbNWgTgIeZRXdYaNAotXtEBXbQfBvtI3lW/HOVOLkzcY2Hlxb
PUhYxutGNW7g20zFxpHr+Bcy8XAph7xs3svc8XajVhXfLN1rjl2QxHt0GOpvmi81xxKv5E0ltc2u
sqpiq82THmTS9EVXWvlXr8e2a1lx/gIwwLr3G6e+wyZjulFYiGiJS8GaycVSKwCNwD+3nJA9BqE0
YuTlRSgpfJrCvUwvQrG+qc4XmX7yZG6kwo3Hvb5mLbKYzc1wwVlKgGKyELYCA5Urcy9Zqg8lavBJ
tQasXMx6TiLMv+Cklue3heojTUFTtx2/F8q/s8i+I2N4oVEQCv9xkuRZb9ZI34sppC5DxHaolQMg
m1/qJ1HL2oraQSJpiGfoY3hjdPs2DV18icLgOIRfPP3fqFx5iy8lKlT1LJCK1FRIuc5jhnWAdPHc
vs69xzB0e3PfFIe+fvDWHnVLaddpIGFKcXQanW7uKkvVW1t91fybds1ucGldnIaYf8LJ/EWlVwXh
/NUm62ZIDRSPtb9vjZsUuHjJgfGaZY/PI+QA2XR17r85/V0/Hixn5xgrPek5oRbfSmjkQyJF9MC8
gHErdVrLSje3bCf7vreT2yaMcZ0M8ZFVt9dz+6VPchJKxGRUllUXacJoPPvV1p9xTFTWoL2XTHYU
RE9jCC8vjSwvcwJioEi4QYGOFBHJzEneWl6Fyop0r4IsDDoT5wqogRpSRCkaLJnixtFwHHHnG3ix
NfJ3C5DA9dGvTLQIH7KtuPTqGUlR+TtHe+9bKgu3/hoYamlNYjEAXQ8osHLhBG52SY3QAy9PtfoV
V29B9fkDo5grr4gEIEEv+mCRBdXeWPOaSZ1dWboNLBPkHu1sDUG5uFY4IkD/2xCORYOcXo0oXsQ8
bzXvVpX+KzsUm1ZaDGshhBNCxm4ae3ZCtPar04VQJLbyml3iWoz530+OiDyuOlu3eTLb+a8y3sX5
01B8+sgX+TNTFy9mRHyKnmEUpGul8cXOv3vppq/W+geLK+vkiwhP5VBRA980iJPh/qJ9jrqVuvDa
VAm3kVTyQPJ0pqpMdyVWg7Xxrvy1OP98OpyMQThPo1hFU65gDE19G7VfKuc19l6uf46Vafp96Z58
ccfLQINXhFD1r0GC8Ub1gTthNn0AmUq9jhTsfEmNchuPckqPKlVuQ2wEubHlv7ZrmeeJtA0aHnqu
jtiml21JLZ2GXT6mgFn6Z1t6aY0HHwC7uXIqLuUDp5GETViSNwcZBKXNKB/04OhXtqubL0gA53+P
gp3HZOLdN2u6UvI5nzdVKbwyi4jUKVtbf5z0fdd/5NvDiQKHT+0VnPl5iGrAuEjxaLQ3xYPh5G6T
fmSv/wlgCGNIsiY37WA+3bvPWb83g7vcO5hrtKXFnQiCCoI02Gum63wYlhxmZd3ONTjr0Pt7qYzd
aO2iXroNURyFh0EbCJVdIQ/Miwk6bE9vLYBSnvr72BxdVLqUaHd9Oy418czTQMICw6K50tNmDlQ3
xT1Fpfg2o6ixs5q6fobx6W2qDunYzjS/D7JSb83J2CdmqG3QGV7LuJcWO/fy73VI91gVkpOk0aZ8
Utm6VryX1QE6/SdfvmuwFBuUlarj0jF0GkroaWSFWlJXIdQM6A21lx5zjuszuxwB8aqZDQbDTTiH
tASh8mgunTb1ocgftW5lMy2uECr4//P3hfvAyVDpqgb+fpn9G7XR1s+oljjWTgvXRKV/y9uIOTBP
O0hHpI5g/oXFyEKkp4WG2cbuTIzqDB4/0t7wUVakZtVMFlAvy1V9fGni/B7A8uNI7W+qWypjnRsh
BayhQxT2zrFVHlvPofC1MhdL78PTHygsYthp7dTOc9FKX2zzOTBv02AX5DiE3pbFUVsDXyxO/cl8
CAcANUfDQQ6IziINsTpsXLMYoRYefQpE1xfR0lFzOjAhecmcCOrIyMAiAJPa50Z6lOWVE2Bxnc6y
6+AS6FuI67SXMgNFCAAXkXofxArp91r3d3Fb/4kg0u/DLHFyMB3gBPAsSOq32tpnydekvpfSNTj2
ymAcYVt7jln1pcpggrA45lF4j5/W8SOf5H/nS3yh15o6DpHHaByzPeRaT10tcxMrWfksa5MmLOmy
iytd8fjyIxRiRDGsDHGteKt3r32UbP//hiSs57FARxEZL67NRt+a+efUhNttr8zb8h79M2/CeejJ
Smg5NfPmR0cZEGhVP4z9Q2mSQOHfoxwcbX99VMtXmwOZHPlz1BdEtHURjXGv6y3XSXgfprfe8JSA
PVaVL9iJtgj56K6ubOgEu7wUP7JvZ2QWtXcN+p4wo9kwxdSnCR3Ut1kbbGQK/cGal8r8Ry6O5ZMg
wox2ejZK5rxzHfsQWYcqrYHkr7TOFjfUSQzhlimzcDImgxgDejPZLGrQriy+tQhCUuj3RRFKEhGY
S9eT8k23BqpdXHk0/qB3Wb/tF87ztRyHGDNPQV1ldvQWcaS6aYpvG0qu5sZCAgmlm/ETnZMfoL9u
PrAGZ1dJ2LTYt8OnPY9dxn0d2c1AA9XwX1Jbg9zz1tcltezivqutTTbIL9Xwc2rewcXvdOmvBTt5
qSCtS6I6s4atizqBhIdQpTD2NFJiNKStUT7qnWTgUl/E97adK5+vj3hpUTLVmOhCcJDBY58PeAh7
ZZZCZVEGrhKjK589Tf64sr2WDsfTIMK1SOwhLHSCBNo/oUVD55gYBU/Jt7p9vz6c+S+Je+w0krDH
hqEc/a4lPS4GlP+QfIRgtFFpEmnNt+uR1iZO2GncJGZCI4Z80fnh+0crfrWs3fUQSxthZsCjFYlG
CC+Y82+jqmVZhz3Qssz7YYV459B/LuhIym7v/NCkfen/vB5weUz/G1AEQ9lJC5q4JqCaaztzAK+A
JW9KE/R6mOWP9CeMej6uIjeUSs3mjxTvzWyn69ssedX0DxxUJ7MnPvoNDOFRbSeKVn1No0NXrFSa
lw7C078///tJZcSCqD5gYsSTZMAcDePXaO1WWvz+822INgWUV/F53EV1giScAk7Zeq2acRMN75Ws
00ykD3oTjrSJ1sjCixsVvCuUBij4MGzPx+Q3uUXNioiOch968FGifeb3bt8q5M3766tgcf5OYgmr
QEVC2zAq5i+AAiqZYOZXzoJL5cX5MD2JILyDMnvM9GogQgkiM7otqtfc/1Tpm6w8tDSIyZ2jW8Xf
o28Nr2uTZSsvysWExjJ+S6WDYblIaLw+NZXWYwVKgdJHbmp142c9lGg4V5GdQ472Mlp/Q/kpscz0
yYQElW9mDMKDAr8PZVrdr1bmfHGDQ9eAqYDQzYXwtaX6fVl7Gr+oe43UXd3fNs7KobUWYt78J9tC
S52xDBMdNHNkPcYtempZ9JhVaxq/i3vjZCTCQc/p29nhRJi6S5o7w+pzkhHlNhpCc1sb0a3tJFiI
R/6dXuZrr7zFXXISWziX+6YNja6YY2s52kr7Kn7NgwO6ONBfPrBH/kQShWyjqO5svyJS0Bhupctu
s+bOvvK5xB1vabllVTkREp10tNirAH70dKU1sbjVT4YhbHVnUArgKyy7Tnm3bGK8Xp+mxQ9ia6g2
wY8CPTgP8mTNZVGE/U1JLyqkOiQbSGVvo+RB8p5pgl2P9Ls5LiYYZLa8EzhYoB0IQ4kTJUq0mciB
PIDraXdd9yvxkEB8lDCGavJdrx2t9NvoPRTGMy2569GXxkluCPNJxxYHusX5OD1TyiIMcZnHqP5R
BWDLh++Ay54G402L65WNvLTDYJ/CaYKboF84vOU5zyR7Bvqpuozez10a/Rw02zXyTZDddfG2bv67
PrrFgEi/QOhAn9MQlX8kjEDVwmso09j53Vh/q1GrsIfHwO6xsPffpnTcYhS9MqVL659L1MZWfXag
FlvSFs8+K1OgkcQ6CnZYN3R346oO1GIQpL+AW4BhRnb4/Ls59tBSWuQtXen1vvammzKQD7Vvrnyx
RUAJ4snYIUHKo44pXN9Vr86yf/PrIUwexuppQi82qOpHVNV2YF33QRk8Y2L6aYzqjZP8uP75ljY5
dGX0pyAD2RSFzwdpOlNmlg5JfokTojTcd/m/1wMsziIKuDQj6ARTRz0PEKt6Ocga16nlTYe5c1dI
8t737ZUVMV9QFzv8JIxwgckaHqTWnJfgwuu2KijddN9Gr/oHiM+zF/n/DkfYzEquoEULDnTjkdOF
4HDi9EepwN9b60kt7quTQMJLJbQ9sy0Q0NnkKvLyzg8dGGfy2uhPrbXN8vBY2x9o6dnAuEwOD9rq
opRe0beOXJUU6/34dpy+yuZRqT7QXcWVmJY9CZahiteWpKGkE0kUbJwo2lgDIhVckWuF0KUVfRpE
OOvNeEKLKCNIatrPstm+ONmn60t6LYJwMGhaluaYybFnsM5RhicjWfkUizkovTtjZrBhTC/28GJ5
DP2+YlfW9hc5hyt0N6qvUvs5Cl4QXQ4epAeKadNHXngnUcWXS0DumRjzg7+PJ+Ax701luYW9XVXF
n5euuFdP4wgHnl/J/YBEVLxRSjM7hOr40g1fqsl5Nqd/Uvh8rhX/vP7Flg6h04jimshiLY9zNlNs
QEyYLQbaT/FfmxjycDkNIiyLVK1Vv/IYVuccUJF1seVFg1Rbk6RcOulOw8yr8yRtyq261waLMAUv
sGQY3dT82fTHQl4hWiwi804DCSe3PiqJpc7cPMxaN/74Y/L4YA9e8QnjPQybEKE3VBKqD7T0oPki
wEdRGaa4WAFwIj+q1fk6TDr5tsmsx25V3H/+3MICJIQzC24iRXXhneIZeT+AvyeEVT6W8zO5mNww
aN000mDKlBRrbi0t2/bG18H/qhZrSgoLn5COommbMFigqIoiDmbXKmmoconIKAL1+SECpSF/N9YE
shdW/VkY4U6E/OvrsUWYpgEE3gxPjV7+ajJ5e31zLWznszDCldi0U9mFM5cyqaMHnFigZbvxy2A5
D1XuuWBRVq76hZvR4h1MFw3m7WUvLVIkuYxqrvrILN91Nd8F7a/Ag3fev7KkwBT/dML+8IExnsQU
bmNJl3qjbNT5yNpW02sVv7iuhv921Ky0zBe/Ge8E8loTVUJRHLCoq9QP50D9iFKnHey7Kb0tJ39F
R2QtjDAebah8q5cJMzSH0nyO6n0SHK9P2fzZLzYZ/nY8fTB9JGM6P6car8RjDPD8puvB6oc7p6KK
A0kndZsP9GiwrwIjgizzrEQpXCgO4sAkZYQagn7bmkcN++xkrX6wOGUARfhrGP0i4XQ+njrVoEkY
NlUYqHSod4xgNA1/5eZf2kuKDNSWVJxpE6mJvj+okt9KsEAj5eAFlMIjHdE6fdw6nQPpZaCQGOYr
X2ppZAoUQcQTSf0uKHVRbwZwZtC/DBoslpwqLbeW0/X7UJtWhrd08J1GEk6kabJMiAkML3B0GMr6
fdY5Nz7ag9w0N9eX39KgVPrtADdRG7l4CCN14iVOTFG0GLCHlVGTi8zdWDkr9eSlVa6avENn3ype
ccIqL63WSfKQSowTZzhgHPCPDOw703LHaH99QEtzdxpJuPexnJtgeDOgTNqj7OGa1s/O2XXa6/Uw
C8ktmqF/BjTP60l6oUiq7POvhDGmJ6t3DnlerBzgyyOZxTpnW/MLjf0kTbD/0igspdmvEYq488Vq
d/2abdfiAkAu6n+iCEdcGCtaGcxV07Z4ztubEUmSYeVWWAqBkg2FHdjNs8z5+VyFaeq0/Ux+b8bH
wXiXkKiV65XJWoshHDvV0FfcdcSw9b3uf+0VFMzWvOSWTh16pw6C+nhsweM/H8eQqDFSYtwGsBd/
Fmlw32m4HmnRPkGB1Cht10Y/1r2+zpZu8ZlPMNfFAIOLOZCRV1Hf+Iwr7ApIto8RB3aZ5i5CvBuz
2MHAxP/2esilvXoaUvhcXaEmfiGzV8vUegT3sVH79J+u+D+cXdeO3DyzfCIBEql4K2mSN0evfSM4
fCtROaenP0Uf/F4NTQxhA3u3wLSabDabHaqMXeG5+9EpFG5VpaGwc2aLzrTIxqouVV0FvTl/i2qt
O+Vj91aN+hfdi6tdxLzbAv1gisWVb+jH4gq2D7K+bM5rLO7qGDPYuJC4AiTLGIL74dtcRV/0yrgB
CYCijUF2rpFzBKwx8oC4KYVrGHQsZKk17gunKzwb6Jz5Kwva6P3yNsoSZuijAoUOxlIwCC72fZgY
ZJwx3Q7/QewbPbODJbdDMGoeGi29KrIvvVucLMwhWvFyjK3hx2XxUiviiSxkUAFpIKIB2+M4toBC
RvBe/eizAobD9iQecaV9K7RUsZHSJd0IE5w+tXQWARUMSRlg69X2a7ZmJ68DhYv2L1E1fu63WoIP
sDCJl9ot1FoSDFTr7pVTOogLwXE9V3dpr4dt0vvuqmyNVWnI/7+5b0p8EmDyIDdJ6yPJ2yC1Bt/C
VAewsm7mZQnQLncfj4CDSfVjNPRPRW3fOWzqQQOdH5ps8A0lUqV0i20d4EF8ih1QTOffhGnavJ0G
fnyQuc6TvQfcdDME1IGvAomTHtSNJEH7yWmBgpFAe3P+alK/yI85iiFGGkZxCeYPhelK75KNNMEj
VQsQCCjXiwHBRF/eIuRJDZAQXj4gKimC80mmzNKsnFuShX7UHSY/fURjCiFS57pRhf9/Yza0t4bE
WPgWDf0b9frrZLDDMXrFNNzOtNmOJd9K9Ope1kxWm+ZsI/8zDJFJIR2TtKm51NnK95SxExArA2Ms
d6PTHxE9o7yShgDFeBxHuk+0eufG33Qtvs+T0+UvUayxSBHcN5odYdqPp6FJaCYE2JjsUGsqmh1Z
MAhWBzwMABgIxGTBozt5V1tehjdP7FhgkrePGFg//IsmHyLI+Uai45kB+h4erhvjT6mToJk0eY3W
VSFG6mY2mtBzMRXtK7dfoIm5xKe2q2+M8dEoXbSB2ArLlBUb0QMH+k0TIxjoAhIWzfT6TqOJh6gQ
mHRgdFstUK37Fn11zLd53Q/RnTX5pTkC/GHXqSZOldKF9UwQqnZmC0UJckuV+WAnnxI3mOorYPzm
w3dMZOM8AoZ9JGizmnaXN1PqzjaqC6vcOVMztPyNXDEglKXBah9iNoRx8VJ6IA8PLkuTZSjPVlq4
HeM4qZMCr7wgWW+tcVejzdUaDytrEVc9Uu0xJ+GcKqriUkPiHY78QNA/Zhs1L590r4LMOkpOZTsC
hL3bla52GKDiZf2k1xAH9MKAv4lspWBI42IVS0TwWrYSkGIiTtUG85DjhbGab7i2FC5FphjvT/dA
rwM8H7EMuVSxaWlmhYCfOp3fZvnPvvHGgMQ281divVzWTVbiQM1Tx2gFuNwJaBXOD2RceW6nWxCH
TjXz0GX1dd81VWj18XwCIJJ9GGz6o2dN58/uUIV0BoZ/Ha1PhV2rMOFlzhROHe0BJr7mDzxYUvR0
RpSVB2nufTKHJjAb5yZXvrIk5orKF3+OgpqA82kLd1afxiNx6YgkInt0y2/1+FABrXcBSY6N6vyu
00DJ5Shs6M9dhUykxtAeS0HRIpZfNZckrIogMy0Co3tibguM4FM1qeCuVHL4/zf3sUOGFKySSKkv
TtAPT0u5B0N2a36+bDUqKfzEbKTU6QQ4fRfaWPnoJy6GtownU0dl/PmynD8tgq8azBNNrrrniMbZ
sARMBz3XJn+axodSv2tUuP1/Hu5zEYLvSqx69TwuYna+x87JaMO4QjvD+6qqAvx5h2PmRCfgevvF
ZCa2n/QALNEW3is81w9x6z3q7qDIWUslgGHGRJ6N86MIdk2NNIlYhIT80AZ9+tmkf+1yOZon6BCB
j8fJUIRdH5J66eZfyXfnpaN7GlV+Ft2VGAm6vOsy69rKEQJXMpfowZuQ+rKLMM5zP3YAqIRikKnQ
R7ZeKD2h+IPEEVDTBL8+9AjcahuZqda7I9V/+URUF6PEuCz4VYTzDjIrjkj/3WISolxKhIeDVYMg
+1kH42fiFBz8xW+rG897N+30oafDPksf9LE7osDxPBAa6kYLNK0KPqJRPQuk32QDKJXC53OSsPOz
2w5gOcMoP0JWO7+K1uGqZcaBNtZ+ge0vq6p6KRMHLhGYPnKAMBt+xDeuoqqA8TA52My2W+svixMB
KKZYQS4aVHkOMvZ0MUzgmgzgbyxBlhz7pjk6/jo706cYJCE7b1hz18dEaFWCosHliFrp2L1ESCLd
W9VoqkjaZN+LOokNklkTrRFiN1y0jhHyyFieBe8JP8r0UFvnTy6rrmet/1myQWUjfEz3vD5DQT0H
BmJiwhRRcD1foAXUuXPs8kBRa0GT0OnhRIdrzHaFzrqEbeMhjVNg7nY6oJVRtTv8x/8QDlswgfnB
EQoF4Zjc6bRhRWgzj17YTvpR0729o6OT1rL22kBfVjYh5EE7LXke61iRqJIcQM4eD7IyzuiJtqRz
1Uv4mrWIEMNZ8fcpcX0CDKu/diVo5PpVeAAMBoZEzyXkYzw3dIyQtY12ZnJqjKsZAEnl22Upkmvq
TIpwpOYyMQC/iFUcnVM7Y8S2ufPc3WUZkgcFhRAOlYNzhHSXsFhdu7K17VAdKq15n2HYwI9jzwic
3lgOvZdlYGKYsjCvAMQ9p/18i04zJG+MyfrUFcPD2K+L4otkJwWmawEXkCesxRoZZdFkogEQ0Kjk
HZUEv3BvI127H7wJtYo5VKgvs1SYKHA88aIjMJnznaRjh7I2f9LURgSylKK79gD0tUuaqvkyMjvd
I1K46+PVuQXg9U3qag5IITKFwf5aZPG8YANAc2rgvKJH6/wrIstN5jECIMVc21OPEeGC6kFsF+az
5gEip8+GFiDvc1YmV+jhgtGxNEOZ0sCQ+clx0vZ5phmAqnrNMb+5Y0xD4NmuA662IvukN0uZ7LIV
v+R3vd09Vx4zwjqqOdpZ2S+7eLWLF2L3FsexMZ713tTem7JrDl6qkVcrippj3i9FmCbmep0ws0Al
JIoSPwYu2v0Qt7OqUenPZyb2HoEZwnXENbZIY5DNeHiTscwDl2Deizj3pfWjRxkhM1qgc9L9rGpi
lKScIREAAfwy4XV5Yf3T0TanwcFrZVh2nvtA47AcPpfOczJ+A+EdQw7GvjGV9I2y843LAJVZQLQD
LlM4elNOFgs0EnkwJQBXNTizS3Znt6aiGUAS9+DOAR0W8tk46GI37ZQDL4/N6ITOBw9QbidWf03d
N9vZXz5KsnOLZhfwWtvco4g5q6lq6YDZnjww3WlH5vxke1mYdKaf0y/xbCruN+nabaSR8xOzjmRM
0xbS+hUA4oTscue+mRUrJxcCWHw0I/N+FGGDSJLNseOBe3Auph/TbM/3rjO+VGlfKcrMcgMEdQbK
c6jOYrToXJ0ULTztxF/nVTSh5/R7t6Cz5mr1/HhGZXBHnE8jJlNrFUw0D91Fv2N6FIcNXEaY4BRC
e9fsncgusIp2/7IOT3P9KU4BPuBn2oveHg3VW0WSFcAkANr0OfUBhm/EOfkBBH4FuuhgI/0L5tZn
GuhZGLFdn/lO+kbzIIZU+9atD5dtUxYRbOUKoX9KACk4udDT7foDc+bjtKjmwmTmz99IWEzUrf7I
pbb91JMcQKd8NLvuTs10XJqC9w1X9qqIPmRmuRUl2H5Wxeh6QwQcuDHYp2L76Fq5rxf5PxzorRjh
aozTpVnbBGIiDBXX8/2cvXlFFUTLzwTomZc3SOby0UsE0h4PPt8U+9R5tr8rpx4nDaMa3qOXer5n
PbTR0wCCaVuV6Ccye7Dh7MF2RAFjJvp7o9HGpqU86EEfZ2/4Xv1EVuzcTmseuugVs+CaeTPE35Yq
KNwjzd67+jZxalRuDu54pZs/W63xi/opX4+lHbJShcEjM6bt9wn2ajcdzawY8QAgo1PdH5d96zzQ
7nvPFJHHr55s0QPgxgN6DV6ruIUEx0NbtzMSCyvRkgRtXId8QTWDg8f6ffbQ2EuYGNTP+nKXV7h8
8681BRxQkDc/LPopm19LF5Cjc6DbD3Os8PDSyHT7aYKZD6SmKPNiEZriCmhUWPwdUkNtGlLvOS32
dhqO2bECB1tchOXfj2BRzFtCPPqlgLUkviGaBkkPZKJAGgysc+RO/cgMJhVlnsz9boXwm3vziM26
2isxYIgAwPjS977VH5xiT5PnyToW0R1RNUjIAoGtOG51G3FNs1gxWyDOttLAtX2T3s4YlvNUryOZ
9eKpr4MZAJlfVHjP5QyLZtlGBW9LsxETh6d2fUwATGca33IV6obEb+C6/NVHjO425PTORWEwNi2Y
CVEsfbLjFuOcwCOu7mJgLdIAA2GXvZRkv86kCfs1pSTOtRnSwJeyNsB8xHw+S0zfJn5hfgXOLlpe
FI5R4uvPRAp7lmIQubRGiCQt3en9EE7Vja4yDMmGnQkR3M06pWnU8mAqngq/yT+h4Ihl9YG0PjaK
kIpIdwznCTOzSPWhyHK+Y0WZmrm58DXMn9h8mthtX1IM6YVWvDPLZ5aaQTL+7MqfzL6O1qND23Ay
bZ/qexdQ5OzUx/s2ykNj2GGyKpjzAUibe0QUGdjxkrvJ+/tLENWSj88Vlgb+cSgJw++36FHw0Lxk
tAen+T5p7s75edm6JLiinGnhQ5YQjbUuZnRWHqVEzffKCjvtM0M61Ov9LDnpy65l+5pee8aOVPc9
0JmWMmjIo2e95UVyqFVXkMz9br4GJNLnGwXmsmjSdXyNh2VGYTUGCWxgZbrfjScAk/vR9Da088Gy
7ssinOZ/qDhAPMbmbIqXGebez8UDvJp2Mw9No+Z+9p7JihaR6tOcKC5A6fn6ECMO82prpHkdg5iy
e2PtFMb1sWzKfznEGyGCQ7RMLZnR1oSl1L52wMUe2M5WAQXLfBPvy+JzFQ4QqIRzZQzzlGe8LJ3Y
3/PotOYgijy1DsBms6uq+jy/XjZW2bphrhd0f0gaoZVZ2B6919HfGy84d8tOc4+W+7T+wxXMR4f/
J0LcmppMoGuvIaJtbvL4S2PvtFJxuuVagLUc861INom5JsDHrz3VJlwf63ExP+vpdauaJpOKQOXE
1pEmxKSpsC/JSIx2daDFOD+hC3rJrlF1vbwXssojcPg+ZAhOarHAdQGaEdhX+7Z+NZFz7wLN+o+w
r8P4kONatIZCIVOuFt45mInCC1JMGzZ1P5gVGqkCqz3F8TtD8oh+u6yW7KZAuem3COG2jQzdLZCK
B0prtJu0I4JwK0zL29XbkU7x/lZpI2ySt8R5Yg4Q5YF2PTaOE/uK9ujL6vDfECJtbNKHOsImZcMy
dYYOGQ1bfJb7pvO6uIXvGVdUVSDiK3NJlHA4DadpI6OGqKn6YWif8u69nvFQPFxWSPaaR77MILw/
GkGy+Ghb0wlMKOB+ChZEd+iZBGWL4UfDeOU0dhCRFi+5+tZx6WGxopvEiR+SRjFxKnN62y8QTKRG
FyzAGPAF1D2Ny3/2+EwoStSfAMJTuXumqzTmjlpYWEyWWQSgZBjnBnrp+aU0emsyT4aFPGELGpXE
z9mLU+3y6NNsrv7sfaZIIfd4O/79/YH5A3TNYwYfDD/iYG3W9k0EGNFfbsp1w6I/jPPu8mZKVhKD
NZxHCoxWHkAUzjWrC6eeGwZCMrthQe/ubf2QUB/VN99iIQKtVJXyktjoVuAvn7Z5jNgE/BL1HGHr
zNTP0xq9xKd1uE6pohYlOdpncoS7d9QxjG4WHpIlIF93HSSwZ7/7hwv+TIjwVHXqwSpLhKVBgmEo
Lwqo93lSYTJL/AfgA5CG5O0lsAT+/82CZba2FjSz8wBl0euuGsBelV71E9tVfH5zTBXrJvG+Z+IE
dwVEHPBz6LC5nPzMGuYzYvi5tgPvuYu1VE2FqqQJ5tdaAyKBEtKIHbbpN3Ri+mZ7nLPQIg/Z8H7Z
1v80CRPFOzgehJZ4hNiCaroe2eXggJPC6RpkL0BiOPpltb8s5E/7hhDUwUFCjZo4sB/Ot8taC1RA
5xj1V1SjzSFsNIbX6aOjnS7L+fPgQg5FGxmKvQiXxPdUusaVXjPIMYz3DMi1IDNrPhNQ/o1Ab3Km
ILEUEfOfdnguUNiqXJ8qA3TAUCzateVx9D51/ReQWSlp2iRhzVYSkMLPlxD9IvVU9pC0mjZF1BxF
bO/0UXxj0DTdMw90GHXRVj/NxI4fE8NNDvbgZc+X11eqLnh0OXUFMhpikSZqvZYWOkO7Z3PToeU4
Jw+u82W2wqZVnDjpTm4kcYvaHPDCSvW2dCApm+rQQwTX2KD5mtHleUymz6P5YPaKsEdqoxuJgktx
zQhT4BQSAcJdTbuVOGhovYvqf6iyYidRX0NtE685XJznqplzUoJPF4J0J2B2YBmdP45AZ9P9dniP
zEedPc/eLfri/2Xvfos1BQMCs24a2yXXzwD2EBC+tHvb25XeTp8UaQ2pS/lQUGx4MOIWsAMVJGnm
zspvpvXeWN4uKyM/DhsZwiVjaFrtDEmCVmqOS1HtClSE+rUD1RxDX+zLmPrachpVOAEqzYSQR2eO
Pi4GNBvJGmpoLJznr9GqwrhTSeEJ+43tR15ZWDU3EEavkvRpAJ95puIFlVo73CRAmlzkJU3B2uu2
qKLVg4zG8ss19V20nAIcIEG26/JOSV3GRpBwv2Re2UcGP8gzcuqm9iNubjy6W1u/UbFGSVyGbQBq
hTrEQGOr2HSlRUPurU6MwHDaWeXdyMLeeRqrW/QtZFXoFH9v5WDvQQuthYoBCgbCCqYJjUc3Y0iW
pNeOcZ9bb8XfRzkox2xECGvHgLmZTguS/ll535P7dnxpqmBd7sjw99cY6j5wSLihUbYWhzubAXUP
Z0SbiRvd5/pT2gSuG5i4ZtLleNkcZAf3TJSwbGg8c53axrK5+XuvvdkgwQ6qevG74cZoXo30Jo4G
xYtBYutnIoVlzDXTBFAvtEOGejLeVv3QetelqnzMf+X8OcRrZx9rKLj1ccm6dXGhmGf8XMZv4L2L
vMcmeczZMSIK25NqBOgznqrhZRnRDw1Tl4DzD6Vj5B5H9GKwDiSG13RQ7JbEE4Fo4EOO4ImyaSQ0
6yEnXu+IFUb186jqueI/IS4bFg1nCHUQNB8J9lD2blKRCA3pEUErpv5OVZkzuQAAmwG3Dfk58TFH
XbyLnRXDvWALA6U8eVqtSjHqLxWBhBkvdqOlUWwvzBLDmqA0P6c/q/rRxizM5VMj22+ekfufAOG2
S3qDzGtZIMFUPOjw1CS7c/LHRMUFLNvurRjBrNq0GXFvQ4+kO63lq9P4aaSwKMl1wBmmfmsiWFQS
d3EyZ9DErV419sUDkTqoNrMl83MVFqF0V0DH7bqUU3+IjNxuZk5Gp6Nkb7Frs6+DrmgU26KSICiT
IXSrKt6oAnYjigxIreKKk27IRgX+/00k0PY1ygIemr+05IWZz3QBkO+k2BGpDPT08BEu1BHExFUc
rWWTzWi8quY7TQvd6poW75fNV3Yzo3T8WwQ3740aeRt3mVlDRL3cglJ18EITbZP1TaOBKrkBJatq
mkjmi4mLXluUQ5EXFxOy6GkDVxBFjSFZ9o3dhQScw/kSavY1/HMDpNvL+kmNeiNO0K8HeQcQZiDO
ba8n48icV4eGS3usVb3E8r360EtwltPoAn5ohaBh/mqnhwaZWVPxDJLqglo/H8TizSfCNeY2XoFR
EdT4aP081S8sOZkxOl6f0vQfYg7yIUgkJ2yGaSiKBo5fX45j8YwYPq+DER2YtmIEQbpoG0FC8iEm
Lvp30doa2MlnLa98TGGCD1BhAlIP7SH9DwwWzJ6IFqejVT4FugNMnPomqlqtG+oDJnQV0bTU42zE
CJZm9GlqJDHEEP1B094aLbxsydLwDI3P2GKOfo7Q9vyoVqmdlhHvPWpWsMJpyZWbZiFl5Ggk05U+
3c5lifY0UjZ+6XWKooBsDSmCAI5Ayv8E2T2QmelawvRm967Kct9Kj5OGvtfTZR1l9oBGJ34HITvo
ioCDST/StXNhD5VxINF/43K3OKocqKSHEWmYDyEiviBw9wcgb0DIUAfoUQuJexM5X0zn4FmBgYaJ
8jH1Dp2KYVFmHlupoqkvFF0RXGpXXjHwcNZ/P5QGtRyYBSwdgHJi7qIl41qvNcyjnzV7CEwn7Q4U
g5tN0DiZDWjQQfcKhU1K9+tDppi4QINEl7lcZlN9KxyQVH8Zhv1lk5Cb/UaGsHDNNALCa4UMwz4l
neFPrYXmqvu8v1+RseyisNJ2Otldliq7File3wD+wxQGOoXPz9pMVwP1BwiNejCv+GgVTkfA82kN
+GV692BNhIR1V7MbrY+QWFwK43D5A2S+nrM3cEgfPCXE3vI811w65PgAE4FFTncNDl3k5b6Wv5JS
EWZIDzevFCHNjFSzznd5EwPoBR1GzxvwOm9ZuKblDoTXjQ9yYkRNlmoSVGoyG2GCm1yrMo/mBjU/
vb5fzLCfXjJXYTLStfM47yAahjme2Lk+Wpw4eZlPsJimBDSH5jvuNzwz0eSKib3EUlwvUlP5kCYy
XjV206PJDAotzHxK3C9r+xZ760NR6ld66eLmxGiKqerilXqTjVByrmIeNxqJDahYoDOUh1DjP+Qk
MSWHoWiMtiBWEzOFRVGDNz2BWmb6TlfNXyefWr5XvliqMQr5dn1IEnRB+WZOOm4Rg45Znc63vYCy
h3FEfe/LPxwqDLCj0GHhEhXfm6Byi2lvz8gDoD3I6W/BdD+6z+ggHyMVQ6zMzH/1j6OUbnBEtvMN
sjN3YbTABq1ABMjqadcMeBuS18sKyU4u4H84/zDGMpBeO5dS6VYJeM0F7yjnW0rfZ/QBN9FdZyse
0bIdwpgaBgww6ARQQMEFD90wxW2CdYu16yE+6eQ2n65I9TDYijq59G7eShJsQUcjxZD0fIeM+rC2
3lXao6+MlhTASvUQGiPGNKrmQDCyMXfdz9p6+4cFhYboskFW4g9K56F117X3+IIC1dbTzDBudj08
R/x+WY7UPDZy+Ctp43JdTctRT9axou5Val2Z6V7rFHezzC+ZHyKoUFTIZhskyAyqzOPnxUNSdz6m
gOmN6fuC+hRZbnUVV6rUGtFiY6F/yEaZTzATx13IZERQqkCty1wC23hPALtPmCLSlpojErsuGjPR
5WAJcoqFDSS1YCTZekQRtmbP2rTr6jtLlTeUKsQfqdAHQZXoA/Mh7qo4JbDGXDvZ7bvrjT+8HOh6
baM4YSpJgt23ecSWqIWkiTwABc4sPlNOGBZnu8t296vfTczpgfP3t0pCYIOXMDpeIwMqNe7NOlY+
tdtgLNOXujMf22y4ZnoN/NJnUr+WLLnH/JuvsXU3uV9MvM+Wut2tNgucJj2ZowpNSLUI/NLbHIoh
txrbbPBtQLftvF1t3uhJ2GqPl5dAloBAOhhUfYjscBMI1hM33kSMEb0x7vw1H97HMVjTk958Wupg
+nlZlOyWBkAcYOARWlmuWPYwl9SYXEDgBdl8Vxl3gEDwLwuQrthGgLBiGdXqJWsgoLHzMKXXSx/m
Dd2P/5J93Coi3GYOqcbCHiDHYl9ZsfqW8WBk3y/rIj3VG124rpvdx+g/2jS5jGUo/DR7m+s4yIwE
s/GPrqqELV03DDOaYNVwQYIt3JtTPOIFuEBWWwPG8m3ufB00JaqSpNTSNlIEJw/yjAlJb3jgBEfH
Tnd95KMLa9Dv3Whvus+Xl0/q7jfC+P83y6fH+UQN3uTG9JsITd8d+s73nvGcxEHXHhumCKUUKyg+
oktHQ1P08uuifBuqw1yjDes5VmF6S69JxGu8ae8XLM65UkZdgQSqWvFo1tzDagCC2O5vot45XV47
6TndiBFcgsVQh4iAKRYkYL9mIOEmny8LkD5iASP/WxHBvzeUFpkJKIdgJe/moPtNe5y8V9N8JM3n
BB1LYJ9yK5Wvl56ojVDB18/JCE77DEKtGr4deSHEh2HGEh/BcUidn2Ci2ifl42AjQvW+zCwJtOFz
pZfPI0alm7QC6PP0cnkhpGaz+STBYWmDHlt1jE8a0wnPsqe6xkzEY6sdLouRbSgm5tB/xtEPgCxx
bjdF3Rdj1dvIhZCQAdmoWFdFDCJTZCPBEjbUizO7LZgLCePnWQ9n58Fw3gCodlkPlRRhB6MUi0Ub
Bz4x/28GQESc+f38tffeL4uRHTPUxiw+1IHhXjGxbE9Vl84NlCmQ30ApxjL3KygILgvhay5GHhsh
YlLZJbWekBZCGozsFPGT14Re+gAgqC696qo0rEcVZrHM/24lCsdaJ7GH2XVItBtgFgcDwQkg/lJe
Tz+zUlXSUqyhIxiE6w0jWSYI06rnbAjn8YUqXK4htQaPt3ehoIE+TsEa+l4z22VATshqu2cHw5fH
eSF7p1nfgN6Z+dnkToe5a5eQAeHrk2vnb1PVIP2X7jz2A9gS11Yx7em89oqGMJmf4RwS4JLgXBmO
sM4eGcxE5w3w7qgh18GACBEhUfUttf1eRWsqW+atLGGZW3QRagVo+4K6mXzU/IO1/WGquqRkC70V
Iiw0ru3YXXibfbmgLSE2wiofbwsNOML/VAJHNpqgEIbHNcAPzj0VQhM36eIZF4MRWkAqTspvl4+d
dHM2Ariu27ggdWPPKSAgNjAIiLZzOjA/Gl8rc2eUKmJFmd8FQIkD9gNgvFER5m1wzUVns8kLll/r
6Ucz7S8rI9v97e8LyjTJYDpxRPF6WZMgpl2YOM/9rJoZkS3ZVgr//2bJShRhogLjf0GVnkbrEOkY
CR2D3MVr6Okf9AGcB4YOcFchbX8uKZ+KCrTMuKcWMw2abk+HaE8chd+QbsqHkF+xyVYdKxpJp0NI
hIEx1zkko2ouU3ZeHPScUgJTRv+/oEYJJqVqTnFN0ea4gh2u9Mv5Mf2XbpGNFFdIaJSOhYwngR4k
3hfG+wxol8u7IcHVxSOHU9C5eB+iq1zQYxgs+JcFEmxUFkrzhHeoPdyx+QAYLDc61e1nnNCsP9Qx
+HJwXvESuvwF8oX8/QF/APtqWtqihZqnv5Kgdf3Ifqm6t3k8XRYjPUYfeooQKLHOQCDXQU/DSHwX
d0P+5KlCF+kh8jgMO8fyBAHLuWlHC+0AfYLHfAlsnvbJYie9PFXdLlV1KclueaCv/xYk+gRSLXGa
IHWCjBOZbqbpZdGOZv/WFkdTVSmRHqWNLOFFN1VpmS8OZKUoxawAmaiZ4i5VaCNuTUVms1tcLBsp
Er/LUL64dofrpg/N7GtuK+r8MmEgXQTdCnKdyAoJ99wae2Y+cM8wZ9WeERIMjnUa1vbYGR4gHWa/
b2tFIVl6xjjbKhpA+EiWOMpI+4ixKEecVLEgorqP8gilDJBQd1FzslyfRf8hcPPT5jYj104W9iq2
DOlbbPsFfJM3/lBz29FgI74grm7JHK5xaE37Or9J4pu2OcTpY4S3yeUDJ5eJRAPPnoMrQMwEoQul
7xk4WoICwwiTibLNPavvtfYqsTsgEWKavcp8TG0rxPINFGPuX+ihaH7gMBHCTZa7blmUNsR6JdV+
1tnaIQcMWoRh1opT2fFmUvTfHRoMVQVOmlJEx2Ra33V31fFlKHSOw/QvjTJA3EM6DCA0GGsRnGyD
HEXprXyCS6/8sn9r3PdaifIoO6gbIeKdNyPvbU4eBp3cbgBxqo4qlmJtZf6NF0SAzY85J098YloZ
AHbinhV4miV+Ff8YgLSSeT/L+l45cCFz1xtRYq7FMBd3YiwugjnOQ3CjXLM5Cck8KXLQKjFCGD+k
a5W1BGKi9rGjn/OW4jCqAHRkN9xWFyF+J+W69EWUFIGp7dzkk+3eIahKJ8XmSLf/Y3PEdpV8WZ1R
06EKXiO+01DfUTVLqvQQnEikG4VeGpBgZQ9TgfwXZJien/xLGdYD5B/AqbnHFEOSzNWrpm6BmqzF
7WvqePetoYGSd77CROuhI/3xsseQLtyHODEAyQqWWmsEqx6t4TAb88OKG+GyCKmZcaQEzsYGFCXB
zGwjssa4gIiu/kExgpoluyn+8tcyHE5rCN4D9E3iPXLu4ge7i61GqwvwIC2R6S+Rrt9j0CJ1QrMs
c7a7LE0yYIzeMovzaiPBxxE9z8WB9TeiowkYLbNI/VSDL7WuIxTmBwel36BeM98dkqOR39O234PE
RHG7SK7xM/HCmdJHkoK6ucWKmnsNqWVAsY2hh6Zdqt/pmiJAkV1lZ9L4nbO5PjvMD2UZgzRKH3s8
xdZ+B1xO30leB4p7BsmJ66j/hwN9JlQ4btYCiN2eYIWT+q6OJ8ReqtCb8FUS7sozEdxuN3rF1K0K
LYdemvYQWfvO3dEkDk39xoreMm3HSs1vf9JC26fJLmGfk3TgLZF48QYO+uHY1WT/0OMvS/PsjpHK
wPjT5o9vsy2wwPziChXBGTD6VjSARizQsvZaAGBg/Gat+6l2D0X7bK4hjA/NwappOMlBxVsD/YZA
bEdiUEzr6IsZNQZnqY1mP6WvdnWT9vvLJ0dyif4aykcrMNIfjjinnms6nakD0IeO0IMz/yD5fom7
YC4Ps4qcUeKwz0QJFtSgncm1K4hKjDDX0AF69MrDogKXlPjPMymCEWE2vfeaDlLc7DCTuw7Y8JdX
TLopiNX/t2JczY2VguatIjWDgJQAIfuFjfuEKdqMZU0Y6CFExRvNpuTPuY8kaQHFPGLWwGH6DsMz
4F3bFdn3LAqZcU0xE5TtcwZiNF2VIpb5ljPJgt/WaA4sNcqnHJoHMLhWRain35FIABI0q0Ngyyqf
wlKRmE0D0iOqwUjECCGy4aVRTkckVfvBzwE6i6ndAcCSvd8vg58WA4YVEUWEf72L6Hr+ECrqqbvp
kvG+yXK9r+x73Xi35x+XRfyasxd8xlaGmG/vxt6aDB0yaD09W0PzKY0WP0WDfYeRrqynYU/f2/zN
Np4Qhzf2dTEnO8NFedf19QxTh1ZyYqO9XwpQAtgvJNLBc/aDYfQWfSv+aJX382TdpZgWv/zdknN6
9tniXcrGxLA6fPaIVyCp9pPx6rFQKxUuVXJn4q5G+6KOGAQZdeGgxmYS1d2CdtzFXs1X5nnF1xjW
AWQ2kyZXOBUIHvrSbissRgJE4stK/ukmgIsP+FkEKECG/wM0asqbAgPjDI0B+VOlX5W5Qrs/vcT/
4+5zERZG0QTtirFmbZTi9zvUWrwmDlI923v622UtJM0kEINeKaTKkGqHrHNnxCuaFgjwgL3AHltA
fGZ7nR5msJTFMRpz76w1bEbf8a77oHm2TL8PAnDV1vtV5bFk6oKnFj3j4MQC8oRgM31SG+lCoG5T
/Vdl9nW/aIdlIIrmtF+je+cnCtDE4JgGEgO6j1CCOVd31fVBq3V4p8m218TX0F3ybiSFfbVUZMx8
Pe/RUtg3K1hyKtqBVSXHCOBaGC0NDcaqewPP6jsU6juGsUqvs0M6RWQ3de04gz19KEpfAzVk5fdN
ljxHztA9T2uFFaR65h7/j7Qz3ZHbWLb1ExHgPPxljT0PUkst/SEk2+I8z3z686XuPXYViyiidba9
7Q1sQFGZjIyMjFixlupFa5eV+DwX6wHkBh8DtRhrHvrKNk1MPapoWek+z5cC+dPESeBUl2zbLdX0
fqwS8rmESbNI+gPsCrtJrgybKhBTMGPnuykpg4NABCcwT3755p0XHjrvq5EervvoomucWJm5BgoX
XWSICRO7fo3jrVJBcqG8XbdxmcUAqGKKTTdRERWQ7fOVtDVQ+0LrBBi3eFZb4yFwtIPpTVwfuWtL
3srlsRQ8xHgpitYoM9vzNmBdapKvtCypAtPsVKqrBj+uL2jRAqUqMgAhBHERPrwcptFAXE+WuXd0
Dw6JlcGfxS07sTBLY8aSTmkRY2HIXzoIpPtPcnTnxLXrrAkJXwZ6Po4jiE3gxVb4x+zjeB1qkipA
3Gh6BAIpl0cv2GW9a9hIOu6u79sCF+GZsQsseOX5VSZg2VW5TdWHfjyk5c6Od4p/NPX9oG3z+ikN
t7l3tLU19dwlTz9ZqCPeNyeZIdojQAXEQuXyvqIU7hz9NVW3pYBxamL29CsCx/OUCRNtsm2HG1gD
CPHoAETOXrI39Zog+EKtWGwnNwuPeb7e/F09ZHGsZ4BzNn6xr5tneXpXo6NdP40Bug//2NpNon8v
pJ6WPlJv8o/aWKmILZ0DohNXKPA9skOx5Sdb6pWmH7Ua602hOWF2x+3UlfC0aMES8CYVUhzArOcW
5KkoYtUUyCOtdpX0QQ7XOLkWihOECnYRQi7Bnz4/AFUpySU6LtxaBv2ku3R8VZyjFD/4zS43t74T
u2UNQoK/V0r9SyfvxPD8MMRW5zddh2FQ6Y50ULSfUfOojG91cat8HKB4tsi5Rl00cvYLscjCz/f1
+KOY1FspCLfXz/faiuZHrMwScxSo7QACNXN6SrI78l/P/Ck3R/BjK9aWDvTp/s1OWwveo45lsSaa
9tb3urmN+m/XF7QUhhkVk8UctgXEbhYci8KATrdh8sf2dHqdVfhP2KmS2+eopQSDP+2gi1ljHVna
ROpkgrEdTJ9tz1x+kAItdASCI40/NQ285RtJfssVd3Ru+zVSpIUtVARP++/RTwaOZ+uDKlHJJRNb
jUNVTNXNz0VjTvvEgtrw+k4uhEYFfgFK20JMkBHm84Psy8jy9vAZbEL0LpUxfPTzZxDTj5JS3Bba
YyBre9sgHbxudYGKl8TpP7MXrYGhJUUwiB/h4BwZrUJ8xdr64RdtVI+SZN7WxefKD+66oN5yj0Pk
oDubEa2LaEJOynrTo+Cot/pGV1Zen9rCV+aH4VbM+JNBzJEglR91uZXhvHbOZIPU+vFtYOSyukmc
MPrCa3L6ZjuJcxNqbX+M9DHeVm3T926hNsi8NpPnllMcfM2qQn7OPDXytnLfGMnRq+MWBuV+aG6z
QRvQFh1NbWupQfF3G3V+v1WldPg7gb35n8CDibjWh3Fw+9BUf1pdZdxk/Rjfjb7dDhvu6um1dSoF
p5Djb15dhjeMudR7AGp1ei9lrfMQy12+0nS9fODyyRhKAyfBkwlhtHNPSaJG0YOCHr9S3/JUkLS/
x/wh8damqn5rA8yyeybF6a+JYScGqWeZLw/frikDnd5fV2XyJgiC7oE97X+FrVQfZb2FrMKMi+Gn
nentYzb0tDDkLi528RDXt701VK9JnFPZbSD0e6tCPX4uE6n9WTjStLIlS84CL5ABUl5wAs+dxW9l
HdkQ+tDWKIUHyZzUnVk6N0VRVTeaRhVotG3PHXO9+/gFjzgWeFRxPyLLO/sWPF6p5v/uj9Yv0BS6
lrm7fkCXPvapgVkMb3S/sSUcfQPBCWWTXCpcL5Q30ccLSgz+kqwL0kX+xzyQS2VXtqFoR9lmuWvb
+DHTWrftqpUrfSFdgaCBKMdrURA4zF46WdqVUR/31KHtfhtKHNphc33DFm4kHoRQBDLRpiM1Nbsd
+gA5vK5iIeq4qaAQR9O6VSHC7NxK0VZsLXwcutCGCdRHKNrMu4SdrBdJ59GJDnK3y75Xw1OT76I1
0ayFPcMKlQk2TSj0zHwsNpxQtUdhJftm2g/RWuNi7c+fPaWCsZu6RHSH7SFzZWnnD9nKPq1ZmH31
SI7MJlVZQabGN2YXHfPieP2rL3+J//ZIBIiTRLssgqScRtZQZv7e0SCEGb6alGA/PtCFeItN2U2I
GQuum3M7RqcUQZdiJ1VeJmNwfftHoz06UbCyYwt5x5kdsaMn60FRqh6BcKUMTD6P3UPdf5Xab9e3
bKFKf76W2UmJTU+thw4bk/8aeQDD011mRa7fH5vpQa1ewuxGdn6MfxDRzpY2czcTGlEptIU768h6
1pu2lDdFfqetfaq1LZw7XZCPjdOyPM/+ZBRPlT+4Wry9vodrNmZuN+aTl6oNNir/dbKPeb8BybyW
oi2eHoqFTCvyiIVr59wXWlsNfb1mw0oHDLqxdSAdG11RWbPktxFugfBLlXyqPdQ2Qei2yWemTq8v
c6HHgauInBsVeAo6c06yvC6BTOe4fVvuNeulS/dAF/ZDufFSx5WB/snDffJxYlkDSU2RfXPgKLXP
MmLLjKexUixS0/TIKB98K3a9rbrd9bUtpA6nVuaAhcpJbSi4sGJU71mx1acHuyvcuCaC7L30/bqx
JX8RyHsxNiYobGc+ORVKnNsyqKKk2lYV0kMWtdLXP7ABCYPCzaSLV/u5u/RkOU7p4C5h9ivz7xuI
VtZu8cVlaFx4CFeSnc/hunlfRX044A4CrhAI9B/l+jWy/yW3d/4zMkfrDnZgRdOEkab47NE7D/+k
4GWcWpjvFCnKGKWcXqksXDqTZnvrrfE9L6UjQAsANsMgL1o1518jHS3OdA/8plHu5WHbdt86a6/F
N2P/5Q8+u84jnFIQkLLfSmAnNwaUtimctHx2Uz5O3tavbjz17bqJpRtDcImAuvyt+T0/kW3edHIz
gbxRkm+FdMv7Z5t3u9F89ay97Rxi9Zcl73NrpdS7cLdjFZUqdlFBA362hUbQeiYtXQI5ghIqatmh
dyx5iOVrwBTxvWcPHgwxEQ7vGs21+clRkjap1TQGTGC2u1wrXc9mmo0ZmAH4l7IDlgGiVgI11aOr
PcU/r+/ugr+fWZ+leV0cy5INTgNc6+Bm9qNSrqxvcR8ZsGGWg7aJOW9yJVZXN1TNWR4BO5Z+DcOr
FDwEa5fFQnDAwH9mZutoAq0JKwczmn+PyGIXHA1v/wdbdWJiloVNqmSXfpyCZ4Sqt6/BAPufr1tY
W4T4WCenSargOdbEXlGCcHPnV9ChWlas9AOXqv0M7vDg4slFmXj+bIWpKpYgFwOLge5aEfK0Cxgb
0Nwse+TBjT3Yt+E9LvK3oX3z1lBfCxWnM+vCX07WiHJuF0kyDpd20aF2rE9yV94JuixfM0FkMQ8+
pDhifbi+tQsR8czs7A4Mk8jnMcWiJ+219u4T42FQvmnVd21twvLyG/IOtOBQ0REGp7c2yx/Suoce
ULYimqly4MZt+ZiakpvIwUp8utxH0VyAUg+xAt6AF2+Cpi2bbDRjune1q7cPxfCpL8dNr93I6Fcg
6vtxnK1AmmAL5WBOwbwgPxSpmRSFFW/oJEvKWxy8SvW36x9pae9OTMxL70ZrZo6XY6IAxlnp71pr
butxe93IZcT7jZjhsrK5hpH8OHfAEZrvvh+QpC6tfmdG9bZfyyEuQx4WbEYKeTvT55yXylJdMjM5
RL7c6txCujHUXadBw9V9ub6QBTPIr4uyCWMBwrnPF4KXpZ3TAh9I2zfDudMGJOA/t8rKm3DJCph3
uO1oZFHfEN/s5Lwa0mgqsedjJfEYHim910RuH/tJqm8U2ZOO19d0eUxtXhz/WRO/5sRabBnRJGlo
smdhGbt68WPIks+q/82e1OPY/LpubMHdYHGFSIFzBOu2NgvoUVQEXlnizk7uQ6PwYwA6ZRafrhtZ
cDdbfCKGTEH1Qhd1viLAyE1uCZayAdyF4ZLKWC/clPbf180shIPfPNu2ENkGljgLO2PgpEop8GCW
t4+n9wAeoChk9GubK3vAvxSK1oYmacLx088zFxsvp+IFsESFrnyWyQaTlDqBD5esVtj15Mq6NzIo
InvPgCP5elbAk9sNmOLfWHbXbp0+6N1SscmqeSMzdyBRnak3ei/10E1PdX/T95L+JfVqUpFQ7opj
VGjxtO00oqmcmk1waPsErYGOyHpfV317TwW5eiyV0W/vCivUn83J5LxN47RXmzG4M9VU/q6OuX03
hHZ90+JeIcNjKYFZn3SF5mEcS1AM+Y75K5XzYT/p9vgzlEbjJa+99FNAJ+trEdvtne7Ew97Axkth
g/ooskwNtungdLd6YprvXRnA7hSPgeIObd+MW8WXssc8BNA8yUntb8ZK7n4IRs96DwFaftOaE2G7
6q30uc+qZrqjy9p7zw7I0idGXexu00OV2LhDFuQ3lhGMX4q2CvZW2MEEmivwA1DQNA9BqKEV4NnQ
nW/9dmQAaFID6SlRM/k9LifvJW/qkP6JZZQ3aSdFWwTfUM7p9KzeULcKsrusiPNbPqPm7zQnHv9R
SzVPYU2L08/QFRW8syEM32d1Hf6qmzJR95JVZbyJLauNeZf77buq9823fPLRlOkCO/qJWIO2q/xW
R1ojS7R7PagpvzWmJ7nXXf7yDU1NTBZMeRYwCQAf5ycr5KIKpBKuZDWdNjrcD6rUHKZIPoRQM3td
+k8krTWulg4zJQmhde1AyDYvihieb+lZyinT4r0J+KgdPg6xY1EnFmZBvcgSK28EW6qPdKyUjG6f
3VzftrU1iG09CbHNqLT6+DtS4F91+DioL9cNLCSYUBRp3BboXdGimMeiBrxqnjUjxY1clb5bnWV9
ywK/rzalnVEedSDA3Kee43MKU7Ob3CbwQnXbxGr6d+VrEd8vrO+KsO/K7fVftrR0yEbJz6C3o1Q/
C/iJ7w29rwOM6Ns3SelcM1hpNCxclqz8PwPiB5zsrV01ca7+Jjbq1S+xCo0jCAxjLG4zdcXS2lJm
zm+EdhpZQlqxop0B+qJY1Yxauh0t3qQ8vKHwpgtwvpbQCYnPAptApNqq1hcHjsPAWPkii0ZoLJJP
Yot+97kR3UrCokdffSPZL129T9qtoa2YWPom8LD+a2L2MnSArJpeRJeuHr7HhrmNWiDZWU8Hc43d
cm0xM/eS8zYveonF1ONRqW5rMvI1FMJCfmRT0SFDAvcAwme2X2E3qh1xT6AQsj2sg/v0YH4KIFbW
vY9TuUKHcGJqtm9DLqfxKFGi9IrwiNhplvh7o9k28kMQfDzrOzM127hBsfwu9hhtzQdv25jhFobV
JP+iyzC5S+bmehBYujZg0YTUGKEa0OwzY6Wfd23tsIV9sQnr0C0CNPKOyFC5BnrJ0ZpTLLrfiblZ
SKiVWB8zCXNj6rlhtx3lX17ndsmX66ta8j3yTAosqq5edlJhOWuNxAAyEiB+ACDBBrShTGvcTCtW
5pqxY+bLZjiSzEawTdnBs6m/mmvMyUsbdrKS+aBdOlVTGf+WPi0M89BrcUXZX3mYoMSjWeRFn65v
3Jq5mZuHI/LmdcLGadpfifUXc3abgsmhIPp63c5CNwPmPnIGevb0h4Hwn4e6iuNUeS0j8h33bmps
HOO1VT8pI5WPcBvk+2Zcbxwu+bqAbIBzR8EOJtRzm04Ax7qfA6bQ8kxM9Gl3edt+avsi3SnVY0cP
R3JWQBFLEcqBhZ8lyo5Fk/rcJPljr1k9XANSr7c7SXs24taDrSGTbwq7fIeHY61VtWjxNxcAvGBC
0Prcotk2el3GhN18TCzabQpqw3EfKt/V2JOCTamXXnJIhzZdKaQtXMGApjTTsimGwDk8e3LxibPY
7GmrZIFxk7cPllcervvMwnH7fySMJsgsOlKzlUkJOuh6S+VbjuN0Z0zwSppVPYDFsP75A0u8g5lF
cMQo6GwtU+GYFIKJUlFOQUR9aa1DoZa760aWNozJc8EZw0zKRUldmeygiitB7GaO7sAYlramPLLg
Cs6phZnzWRNSMLI2khXRk4+eI3mvaMc0vc/HP8jTBbKX/ijQCEitxKc7yfTibMhGexSYSoUh0tbZ
FMFf13drITDRf6QVBWgdeNEcRRz3kVVohQZBiHKr9reZvhvtX7mx9oxfGLgS7VWwN7DGW/w1+/RG
krZjKFKKJgrzvdP63THrnGpyrcww/a3lBPZDKKfBo+8Ebb6t8rR87Psk+RROWnibpGqaHzzGuyO3
LFt9p5pe8kmUyu/VaIC4V0WZHRS5AQVn3fe150Y501c7MwxHlcJBaHxKHOhjNjRBzJuorsuKZ48i
ZStZoFjFea2C9YGHhiOZorc97yV7Y+x7FQ0CXm6GvBv7zNvodS3d9I0wWDbjTlV7/WCMbX+outLe
XP+YlycZ88yswGxMk/RCRhSl0D6MC9qK0JWU+8aK/Xd7BDCSedXHRdcxJdCcgHcAoM/D4eBESpRF
9BeTthtdS8nCm6AwbZdxnTV+kKVV8eUE25ejqbyIzw8B5Rkp7xNGbYOxqO9y2yxe1Kixf9qFRgnn
+g5eHgcxJUVQNWzgtxDkn9sit3HMumOCtCieSo1WErrG3XjQC2nlUy0askBzofdnauqc6MNXzdLK
4o42M+DGMVR4r4aPqPHsar18vb6my4DImv4zNZ8l8go9l6cGU6MJx1+dPY1t8e26icVPBHcLjUxb
cy4Ce6mnnLkCE33nb1NPe47R4AviceWmWnjzsxQg2fT5wM2yqvPP04YOVbxkpL/S79vpNUzupOiL
r94YjHiHSGeWdxMa6dFjkQDH/Hx9jUvbCIuBUNbmaqHIem5bliSrC2ODBjFSzWmbbdJwf93C0i7a
AvhNCgVY8aLu0xq5ZxJ7N2HxBa23SX35k7MkorwNsZEgI5z3c0Y/zqupYnyzj49yinDBdAzJoq6v
Y2GnSANp4PCVdK4U7XynbCMvw8JWoP8YlU0b75gfWbGwcHrAyFMtEAgDmb/PLaQlY4OBF2SbLHvw
gsewfLCcX7268mBcWIeY8EIkgAlAZjhnwQCRzKyJszjb9Ag86u/mmurNwvcmcCIwze1O02MeQ7O6
bUZmeLJNAbNuH2/V7ElrVxQXF24kE3ABn0JUo/Dd851SE083KXFlm1I5KOnn3j7k1lfdvJGNV89A
MYWh3usff3FRoDSEQAAgd1U8Fk5SFiUGqe73GOyie8P4EljfYgbK/m82ZosaY9lvcxsbU/bktU+U
rKPw03UTi9/+v2XMBQKqYaqBdmNCn8a9oiTHkSmBj5tgJIITwn+Z5ZoFFKvXsxIWiWwjMbwamhY1
+vgPVnFqYhYv69AKKO9gIpkq12HcuVt5nVw+/UixKQXgYw5p3TxkmUYHdVdZZRszD109+xy901il
xLE16dQMP69v2JIvk6xCEiYgYKiJnbsWLuckbdVkCGA9jR3yyUxTy/TUTPgHD6NnHuQ12bIlZ2aB
SA0xIwBF/SyStVGQO0XeEWfMkPXcptGPdo2IdymWndoQnnhyYCqtkniVYUPK3PBXV3+V/W0UrDjC
wtZZVD+F/jnVKPr550aCXvWGSuq5tIw7yYzcNPhkMgcZOK5i3qEZVU4rcUd41iwTBtJJJgA3Ey1q
dXZE+1pFYHIc+VbOp0m609EPMDdaA+hiXCMbW/hIzGvwRHZ0roMLMR5b7zJycTnbVO0IhTivS/1z
Oaw1ZS6sCNIAk1lZwaXI1Tk7SrLMVA45GtDDJmaGaVsomWuFh+sevmZkFjzLQnEab8CI4QHwhl9M
y/5AbE3wEggGWhwa+Mg8x5WVfjCHAWKCSKXWrm17v9hcX8aFS/+2gA16tmL0e3ZxNm1RMCpHy3so
nW1Wbm3nVUmcjbwSDxZ2iwSDUW9kukVdX/z/JyfHy6uCNLqgEl42yLAyyTR+9T+clDGIj8wvFRK+
OunfbC1SnQdGJRSsskB70dpua2TI7/krcXRpKadW1POljEnvtZEnrICfNGX5oITtk2at4ZMWzWjs
F09+nVfi7FR2A29Gc2IQr0uM+2bQHizAI2raftyNUUUmQxPIITGBN1vNJKlmZYgWBfVuC6BZqbk0
kK472cXVw4eBl4achpKVQv50bkTNy4wHpwko1DD2vRPumMs89D5YniR6HaR+GwRrFDwXUXRmchYD
IrsoraGhWZGGOjPVu7D44XvNNmbSTk/2enWA6er6IsWfeBZGyQt4X4vSH6gOmCDOF2lNuVkYDY1a
267J2S04aoodvA0Hc7JfOy89Xjd3iYIV9kQfQYGtmMLTzNsDD5LlVihz9ZQZ22RXmLTtD3m0ya23
OP6iKC9B8O74t9fNLq2SUUgdFSFSCBCD56skR+7DtKJorVW3fkB/RrSM7+rBcfNuhb9pITRRfKLR
SAODSSpn7jVZnExljilTlW9Szbtvkxgao/JX6zQv11e1ZEo0SWTQWVwZ88eqnuV1b3R4i2F2slsr
RftgB2NzX9Sl5Db++AeRiqFJh9oTHSdRmTnfxV61a8UTFNCVau7ot0JnTbXsw6BvPASctMDGk7Je
vCAd4Bt4DyUuWPWtbWz5ljsl2UuoJEyeZvl+zLL36/u45B1gpMXaxO0+fyaVVtUllRBgsDvjn2Qc
DioqzJNf1W5kx/vaXGMRW7M3y5XqoQZLFWCvSMNfctAgSjrcDlTga6l8MasPpy+/N/S/5c2O+Jjl
VpnEbKidwbQrfUamd5+vsTAuBH4L4DLJPl0T8uRZIpvlowMHHmsYYvWm1F6aztiBuPv4vX9mZbZz
ftpWcSTq+0Og7uXKe2+b8kGb/vLDaqX/s7QeaoECLkgyQ2nw3Ne1aYyiKRqJxN1r0juMkklusBZ8
F24YinOU3fkPBd351a8zeV15sA5BEKVsA/mrHH716sjNvPqlDJF0XYkXi+YsnByoG0j9uV7hOASg
C8Tscz0Vt1Z8n2h/V325M/8p6It3a9Qv4lvMbxZ4DUgCSGzYxVnMhZW+leuOjCN2nL+kBELHLFwB
Dy8FQNIzjccTaRo8WOcfiUOEdntNrKVKdCO32bbtx++8RJiqMlbuySV/IH+yeKSJivT8aRgqwPMy
i0ZJZB3BEoKEPtZqslJ2uKRc4aieWpldHqYeppkjNNiaRE//libDvPUGrXqG4Wp8U6TJYnLcLA40
VRJqk1Z9FxVUQ9ysipwn1em7T2a6U/s1wvrLnu/sZ80OgxOOhheYLF6CvyfpD0x4mNPGNwJ0tbZ5
qW304FCv3QNL3krTiKsGti9d/Z1JnCTfCpS71gQd4aaompvQ1G6msL33kuE4chS9qr2N9erjGZ/o
U/1rcpYkd7k5epmPSXg53EY33cH+q/G2AK52dBKzcOU8Lp0QgdqlSK/DFDCfzWmTYsoSwRGgON6z
BiP5UL5dv9kWDwhjz+iTirfrHCSi+kbmjJWwAA45vO3kVIkOg6aUgRsVhvejCbriT/aQchO0H7z8
qDSfn8luHDvdF+ihJgsPrSW/Z3JxmxeUHCz1oRkhE0zXVGkWVynqnPBxwZw5jzRBOQ1GxFTExqIp
oE8yrInZnZ47zF8YK1WHxfyVjyWCGgYvsHeqFcWIpHJ3e03CSGzv6tx5lr+P4r8Gy5W0x9L7ZKl7
3VoJDYvxh2PAQdAFZnO2rQF97SnWRRu1tlykY57B6O09xGSuO8xSakK98H/NzJExtT36aisOnVz5
O7/5ItEsKPN9ME5oHK+E1KXPRvmW70XZCOaW2ZJ8Q1JQ9xSJ3gCUqPbsv52ytzZSMwTQ0cSH6ytb
DGIMwuk8cmgb8PY4d0zf6WyafHwts9Uew+o1ty0EqfP+kBj+Xp2Sb8NkIFvxFJlrMy6LCz2xPAsr
XoOiTW3gM2GSvvfy1ynWXgqKsxsaWvvrq1xyE2qJNDxInKmPzdIwq+wyz48wFZdG7BaG/stp0lsa
a2uCW0uxi5YpIcWiBq/M2QvDRkMZcGBikrb7t7x0AldbpfNd3DcIInhEceXy7c6/WNQOaZ812Mgs
AMQIoucRCHpdha5x5X246By89SnxELHEFOi5KWhyxqmf6DabTWMrt42j+ckDyWYxuDpSBkDUu6i2
XbNX40e9MYJXNVDbOxsw+8frNFQaocrjVc6Q8/xQGGHR2o7ED4mr5o18mrE2NdpmsMiuxOnFJQOn
EhU00XScdwciQwkSuyRqkgbfanbkuzFyy14dfPe6/u/JUb8EqbZR8+xZ4Tl03U0vvyyPVkI1+02h
6IJyxtB6oy/IdTZ033a9CUV8vvXhuMyy1+uGLuMZhsCr0fUUr8l5hqh1vdFqDv0Jr77PzO9D6rtJ
duRBTmdkZU2XR+/clFjzSb4CvVehDTqmlBFVPWfn5CSLaxf6mpFZJtYZRl0qoqWDkolf/3Skzo0/
LBEAypjeB9cMVSFm5WYxhGmPSh58Svkxczdm0h1TK9lr0lopaGEp4I1IEZjJImDNG4ejQlJZKFTV
s9r6QVf+YHkEZL/wV66ZFTtzJmZEenPEWSd8LR3doJD2tTTsPGMNZ7xoBrYncTuTh8wh4JLTjVJd
muza6HUb2c5t1zFzeL5a7+PBSqHLwpQ1JSRIBObvOL+siFQJZP+hWbipvbOtTRw92Hm4tavvZhHs
bWaCpg/PqYigBAKD2osC6s2euZ4Z1kHkhVi1k+Qz3FBf1IK0R5ZQaGMGyGDYLfWd3fXjuxAnxMiZ
KVgooVea+0in+VHSTmHO6I+877SfydgfJjLyEc2g65YuK6844n+W5l7ihblfDwOWGvuNwRZykp3k
Gbtp+G6o5Hq7cq03v2Zwlo4kTe4B5cJgUJeu1ZMxPkY9M25fQ8ve1dK7tQYYX9xLOM+YzxMYkPnN
0lp6awx1nG8UYItj8DKo41b23M5aSZEv323s5L92aCWcx8EqL+TCM1lYpGhUrr/qzrTxoo1kvKfO
V1tak7S5TEQUlgSpEE7JurTZPlpT0Ad+RRgpzTt1LFwN9uvrrrFwsqGQEhS2dAFEWnW+oKFMKDQw
07spbFV2R7mPdnEDdQu6TWu86EuLoXZsAjkW52z+IqSjlkiJatFO9wvXMJ5XU6rfCfx5VQZhPTH3
TAQBQThPdNoKDG7lcYoHo87cwjPurNRo9tIYPQWy9JTWunHrqf29Ikm3tl3dSGr+VpbTQ6H6Pjzw
nMI6eKaHpJM2d7c5EjieREbmy1q3ciIvqVO5rgF9i/4/eQp7cr7vfdUBYYqDnNkgc18o6VEOBGG8
vC069NEGINGRt5GHv/zJ2EaKL5j2VsqNC18ecgEmrKmVUTCbtw3qwqMDOUoCD3Drd5brV68QWx0+
7F4YYWgWqRwANPNzmSZpmRajTyAgD/Nq+WBCvb+qnbeQ7tH24HHM084CNjNPptuozBQtxkw+xLus
fbNGgY1thuNUCjqddjsiPKUUyB4a9VquubiPPCuFdXKK+YgjaWCphQa29QhOrKHZDIVylwRrkICF
0yMQ5v+aERHwNAPLKliYWsyEOf2dxHxsgjXh9YWoLVqCOohKclf4Ts5N2CVyQqlEcDOrV9177LJ3
iHWa4dWu33X92HoructCuQERpRN7ItieLKkZG9sbwyjfTOU2rx7j0Q0pfivbfrrVpe+O5jb9m9Qd
P+6RFPE1niFArEhnzo0yi5unBUA++hPy06jlt4NvPIXS+8et0Lti+EvG99V51QaKScCWCSqORjLu
qma8Kat6C8x35TpacgoNTVGgVmDsLsrQfWQHJfkQTsGIilb/Q+7/8XXoBAhVBR9EJ26WLqsRAwGd
WePc8mfFuNXQFEhW1rB0foDYiVEvIEI43/kH8ZjIzmmc4nXIgWSVKUhG3NW7Ycm36dmDFAR8ym03
u0l9084d6iHslHnXMmoCiYnSv8TBNvP+qfptmq/kscKNZlcR+BAxuwb7AzVzseoT3066qmIenSFn
DU5Oqx1ctX9p8ufQDt0kCt1yTTtrYRcZOBRNWRnIGgn0uT1p7IySl02+iTMxrWv/1flcLpq6Bh5c
8DjRtwQ1Ii5yanXndjJNKbwglEUqWUm3U69Cs9wZa1SdS1ZowlKDZP+4Ime7Z8clu5eMOSIjdwOC
0msjmgvewAAwTwzocoGPz8tlamvBthbw50vVrpAppcZ0Qz8r9T28/ap/GNdQaov2RJOS/BQmh3nD
DXyK0Tcyu2blw23rDAcq8a7p/NKsn+QssPNZB/rGHx0/JsKZCPvBxObI3O+zTey7rOxjUhwupuZo
+T0y42uMTr//jLmbsyxFMEdRvJ0nEXqrBTlUt/nGp/gAMUQS3oTyQ0NGjDZm96aOrj09I+zjhz+S
9tBNT8FaPF9yldNfoJ47ZGwM3VBmer5RvUm6RfFLfdJL468Ph0FBqfzvMmcxqtJihY1kmVEs7yT+
jQTSjQXh2HUzC6+Y3y04wPmAVhjAOl/L6MgjZNvicJFGNIW9UQZ0RcKnMl9jUFwKF6LZ9/8t/U6o
TsKTUU1hGKRKvkm06Zjq8JE40W7qzdePL4hZNdpOdEyoc872LYmVMmqpf218as+W4/8cqvBBJuOF
LWktm1jYPBql0KoIvnn8frZ5YBvTRPOxpUbFXdv6z9NoHqwqRY7D3sdxc5S1ZwV4bVKqUJk/qson
06zu/dpwS+1nFccrS1/Kbk5/z3yLm5Jnd93yeybD+5p3yk6vlFujyG6jOHiuqWwk4CAt8lW6TQEk
Iisuu3ABwSmIdBH8KiC85iGn79Qx7hvAiVntuKlyMygbZAUTNdykElndt+sfesGfbOK1AMABEGKE
9txzJ9OvxhSeMlTHkHY2DmPyY+pW4tmajdlJN7w8ThwvKDZVmLmTd8hGf1uuDg0uutHJSmYu65fF
ICs1K9Hjg918k5grSrZBtLu+X2tWRFQ7OX9B4TAR27IWEwk4H7DCDc8+1f583cryjpmCSANRZAj4
z63YyhRZuGGxSRBjVxigT0KaT/vrRpaX8q+RuU5AAJmOPFXi00sPmf6UWsdo3AztChpi0Z2pGzC4
xHTehQ5XmVleNFhsmFRrpB3NTaGV9y0s24zpq5te8Q5qv1bsWdo+UXhhxIRcByD2+fYlkRVDAstQ
tm1HVD6deznNDk6jvF3fwIUbDBYWKoCEfAzNUYNlXEbKWJT4gqk+IC98yL2f1y2Ih9vsloY4TwiL
wUwtWKDOFxL0datWGsmhZYcpXGoQA8RBz3x5nX3vx6glLvrpSvy7tAlBL3O+kOAjgqfNC+1TKhmN
o5NiNeG2c77p2s5rb3v9eytvPro4DEENLWZ0CHjzuB96itbWOWlO0b4P5jevuvHbL5V6O60NbV5+
pzND84Be51BTJT13plK9WzEhe00+XhzH88+E5LdJu5i3HIyw8wJZrXdT3jQmWcZwNzXPZnaQgq+V
fyz7u0K98+sVMOfSFzo1Jw72SQzK/SxqqxZzSTFuRvkGTuWDF36XhmMTrYF/Fm0x+QcKESgTvapz
W92EhjwnjctQ/tLY0VE3ppdcq3ZS1bp0llZygcuDKybYBVAP1jj+PfN3Q2oiPxc3Rd+nrmXte/vN
K3bX3e4y7AkbEM/CZoA425xZII86e8x7NJjb/B9jfC2j+2AEBrLyOF7yORDazLmSGNIUme2boqDm
qFnCivJieiEVkZfry7iMqwiA/w9p19UjN85sf5EAKlDhVVJ3T0/OY/tFsMde5Swq/fp76A/XVnOI
JnYWu4t9GKCPiiwWixVOwajiefDbMghLxUjbVE2bNUFdhXaDWZzvsXVnZscSs1lzVbGmTAu2YPxj
NhpXtnXCGNiEAne1/DQ/UueB0sZ3yLFXvbhkKoBqStS0oT4PFV7C1Qc626miCRauxeyNojvwAXA0
UTEMSFH4OAncSZw/UFi9pKspwsZFgyFUD4sHdjPvUXNUbKwyTcMV/gdEWDW3nTRYWoCsOJz1sU/f
V/2S6Kohb9LNQY4B/iJiMZjOe7o5VdP0Tp4Cxs3pVYmG3Qs8TUFbGs/fHGbfGHFUKo6QFBHDn5Em
RSYFtdeniAlNKkoi3K9R+ZNfsb0TtNpRm5pwqA/n1Vy6hn+gUBJwCgUyvaHP6hrqsFyA6q6dGt+j
cOsUMFJ92MAIx9WOaMvYBJio2NnjV5Y8NunreUmki2ZjfAnCi5iOKpagYaCE1aHUpgkM42HM9gO9
JF6E4pHAVlXwSYWB8SEoeYZ1EIMwCXrrJ7OEMFOf7pvFDDJU+MwYSn5eIOnWbGD43zdGoSgn18Y0
yybIWYnYWDCnu0W3/aH+hCnl3S7/Lw5f2A0OWkQLAyT7eD5g/LDJ3NdqjT+z/RsI4aQiNhZjOA4g
xviRpnepd7fOiriifPv/SiGcmd7yWEu5IoO0ap/EVyw/tKCsSCzMmVE+qbm6ig7JZslE1x5UHFPf
WgBjVYK+1In3DKwHjX6zmRsOTrkbVytsbZaBkma8yFfvv62n6DXYDpq6wAX227wy43m0DlGvCmgq
tFycoWMUoCVwG2AUnRc6yR0ZPN9Rlc8odFwsVW3tesIwOYDocegNu9HdU+PSUQV1pLqBBiTUPSEK
gtG7pxpukiVJ9BkoU/OOmR/tshuLhyKKAydX+XPSVUM5MUg+0KYGt+4UKrGcHsTNDQwdeTbbXVH+
clS2VOqZbCC4a7Q5r1lcDKYbQRq7enWrH7P+PfeC0X1yJ8NHQc15IyRfur/yCEbIGbWiniy8wToN
lEcpC5N5RkesP9EfNX09j6USTLASfRyPpK2xdklHL5C7Gec3itIP3fxqNDej8QlfGI0Kf3ZKMBjI
lOddbAHNqKwfhbOkPjKWe4xPOZ6XShLvgif5F0js+Ud5coPcO5ZwiHdd9Eyr0EH6cM0uZhbW9kWd
wronFxFRFQ9zAT4YqQ2ucOeu+gz6YjSyBlGXv45edvTmZxpxTHSmeVmgIxrddp9xmzegQiyqjtY+
iXOAsqnbl8ZD006Y5How+q8TBjOX0/v5xVUcNzENh+roNif8uFUM5cPoCe2G5rHQHIVUqqUUjhy4
eek6loAh9TvNgma4dMALt3gXyRQsnt+rPFuVWPzvmyMeF02izSbwouXGGW7r+tlon86vnOwBtdVK
4WCPbdG0HodYp6d5+WEuivtYUnpwqvaC0Z3dKLazEQDuPLyui/aoe5nf6MkDmHYwAIVepdVdU6BD
oLRVJ447rec0XzAknWu0JEsBbVv1q1my66yIrxxnuSys9LLzSLA2FYio7R2dicJeym0Y/E/MREHD
1W9jsNm5Cm2uzBxgnDPNCgryTrLkkJTrXseAmbLLbtB5q4hWSHUFVxvqXfGc+1DhbqJBYC4yfuIo
RgK0067SLdC+qIp3pRfBBkY42Bhd2XnZgjUd0nFfum7QTendCOrj0vyVeKqOcukyohcUoVlUXCAV
eXoA7G4wR/RIwi8YOHFmHnjsMIC/jay+Ub/lo3/+MMiF+wsn3NoWiPt70LnjvNWvGmph3Le+Dtd+
b6rexSq5BEOC2F8Uzz2AWP5EKjRSXQ7z1WDdaeTSsn79N6EEI4J2Ma0ueaZ9Yd8d61CBvW6+1tMb
LwvPA6mEEkwJr0tlVg2gASxd7m0WvXgR6LIe6+p6Nj5jVpC/4TWwcKSoxT9mc8A8Ellljh79IEnd
Y528EZMGWbkEtpOA6QgJlvmdxMVT5KlSulwK0ajwODRaDsEPCu6UU2Bq95StE4DTlBxnzbuC+XzI
OvtmTBLVYZPdN1ssQUgwCFY1qWBFZiM/JHE41Q9svUDEZudpfpxY4FtzP3EEtpD8kzbrapVx0xYp
xOuLf0r3SmP/zAPmpETg5FWRWsv0hT+cQUCJGiDkxU6hOjYOcwEyj2DN906EBttvhnsdLfXeMEI3
VrF0Sy+iLZxgS8raMRvWA66FT+lYxyIxfDB2uzGSZd61W++a8hezbcWhkKrLRkjRpCTF4DQm30Lt
xp0PY42wISoabBWbmMz8b6UTLIpZozdtQIwqqKdvOQlIcp8vCk+Z/8QHzUfsHXMUkSwDq9jpfiE1
wmK7xQ1Tu/Xt2ESP8LgUV7YKQjAhFYb0uvXQwcFqomuc/l3bqx6B0oXiDSEY+sAb1gUFR8CoTTGa
CYVH6JHSk689mf1MxSAnPbh/QD6UQSPIhVkdM0yhsyzf1uE59ZJjimDu/KPXnrJUf3DB+3be+kqX
DlViSGVydmaxtrdCIYGLOdoIEy3fOu/eUrV2ShV58/vC1sykWkaNu9ipbV+4XnqX5MiTx7W2i5bP
xDXAIOgiM48yKtMU9shOxhTcx5AF+c7Cjx2t9FM2XLaJKjcmV4Y/QJYQ9mTOXBg5BRBp8Chr3v7X
tqMwqfKV+wsi2DkCz9NJC4DQAp2Ohe+iyZ+9pInieErNKUUcHMOAHHSpCvat0vphcU3ALLyONy6S
ICkxGI3OabB6s9/kxcWEJ995rZN4TGAvQp8QGE1RYPmhgKWiWYJ69hp9ITsQw1sjqDr8rg417/U8
kOz5zJnF0DkGti203grWJwfzh13aHqq1KNtZS3nQinUfYXxm0a0Xg/UL2ehbivhUttjXGVWl12Vy
ok4HlYq8YxX/P7V99kqmaspQrGKxloUmhtPs9Cn3fJbXAwbJGFVIElBEnZdZcqRRgI7yUqS+0X0g
FqgZFauWSEfuqYhYAQrXH9OCVsvzGBLWAQNlqzzo+5trV4xijyvt7ZIhEWQv1n05oh4IaMOVixlH
l9qCaVLarN0j2ORc6XABAmPNvqNxF5VD9pj7aQwu5+zfE/bwT0LNK7rW0SYo5nmbxSDlbELukb7T
9imP8xC8w1j1xY9sT2E3JSbgBEywawxZVtLYAJvjGTUzGl0CA/RSvpYsP84vteRSABISlXie4QUl
npWqRcTF6+FadcuICXRJPPpFmmqhvmjHdknpvis83QdBzK9hrp/PY0ts0Ak2V7WNW4cpewy8R0he
aasdoF/GMcJmMHeWariC7JxsZRRO6ZIhPtg3yL7ES3/rwNlpq4PZdBiNAlLY+uK8ULIFxQwC9LKA
RA2FFAJYMqydUcwQivWYoduaBoiyiD2/YnAPRQi0+pkWIAmuuzF7IR0rFQ9u2ZKi9MwFZSQaj8BE
KCzpDAJXNmuo3Vubzs/WbrinQ9+GKcVgqnWdmQJPtrRoC6KczsHkPMGneOh8G2Mrh7QtWhlH9ur1
lyy60OObdFAcCZmrjH6RP1BiP9xalxZNLdgEa6aRr9MxWOrkCx3sIDeit5x1R9Qovi+NcVzIJ57G
J9jCbVn1FOFfRL7wmsvuR4zljql+p9VdkI+F36yO449Uuz+vSLKt5MyfYJDQEUERXyJu1rrNxNPU
DP/aJNCiFz3NwyVWWADJFY3y5r84xukWIvvZj5kJHDeawpsqrCs0LrX3Wr53jd15kaRQpsnrSkF9
htLcUyhHYzkzKYxNDQbDOC0PYNJqMfmm0y+odeWqmhSkcJwaA2sIEycWGUW0Kenv1AojcXrRrrYO
uhhUySxlvdx6paeHRRrdNAWm5J2Xk58y4VECyipEhsCaDT4JscLAbA30US7wepryjlPzgEuXqEZY
SIXbYPC/b4xnlldmRCZgzJnzYxjzqyhNA3jbT/CMjk7S+abmhOfFkkE6oKLlg6swv12sDhvLqXVX
Xv846c+aFnjxV2c99tNzieSO8iEus6NbMOFyqJkRYWI4yk4cVLQk408rA4UrKiKJ+b3QEj+arlL6
r2tVMbQSLzBk6RFuQyPD6ZI2STqSjENq+rqf9eFyHdI9m+z9+WWUtBECx+D9HgQLCc7QU5yVtUvf
8tvdmDAX03yKU6TIwGiCAuvQiN+RgMGrX3NDWqpaNGSLCjZXXnCH40BFvryMZCgub3DWCTJlGE+9
K9MX4rwy+zJ2HiszRUnCJ+7431QqaAjhNOzCBYHmtzjrNaypnhhPDF2LrDR2CXpPOkyrVKyrJLSO
o47X8/+wxMy3OycoGcmxrlb+MwEPbxlFVYAqqpcuTndpVR+NYW590nh3Lolfz4PLLkLOeIjSMvBy
fsitIsUz9ozgdvKKEZb00cO9jyIj39PioGoUVREqMOFsrCuadzIdYKP57sUHYyjCIntr292MKefn
5eI/JZqyrVyCQ9GtPbpzeS3bqL8axXfwcXzi95HoRAUlounoNjg9CzEZYrfx8Pu9Vz7pyfjDKLXw
MxAeyi8wywBsigJEQzrTq5FSAploWIA6kWAw2XkEmb3ntZB8ao2DPmbxQEfDOGUIdAUOGQJa+UsP
DmBVz4zM+m5BhHsajJCm2/EYr+m9tM6xLEJjddEsZgblfFe+n5dIuu0biczTbQH/0dLSCmDGrPk6
eEMsXbHx0jVz0F0MahvUOIt12ogip47RIXSzxCgcQuN0GsTFi571n8JBLyROJYj5xL3BlA6cFl7e
47rJdCDwg3c5aqlDXe9VcQfpDnmgroWlg9cmOsMayfKip7A/Hul2g32ZpSEdftEm90n1bEaP/36L
OHEC6rRRD/ChS9tbQfZbOXjVNMvbgAiOpgovyHboLwA6m051YGlXtyxcANjTdwdCtM5lorLZKgzh
5CRIgvZVBozF3nvZg0lv4emeXyeZH70VQzg3DWEEIXZATON1koGt7Niw0OoVdlIliHBgKPjYDWYC
pTP7fdnme0xi9suhU2izzPKDhAE+NOo98czkn7Hx+hzN8IaJGwE+7Mj1E+8lR1Vkbr9X3j/nl00q
0AaJL+sGKfPYAt8WSA142W1w6pb2oegVHpc00LOVh8u7QWnR77Q0E5ZtTNcH6mr+1OLeTPTQtvKX
UR/CxBuwcQsSW3ZorcPoV3W6L4rstmtn1cfI/IftxwgXxWLR3lgyiDy73uuE5rd0rfcFqI2cOrmc
LcuHCTmgezZMyk/UTXFyjf/fV1c4awmeeszitWZxejPPP1pwYE07EEosmHOtP/2nnRW7qqskcgf0
GSP06yTHKgaFZYXSKaaiQVEokCucO1uvlrV2sJpoZO2M0rdY7GNU8XlZZCZ3u26CJ1SNdmunvNiR
Lve6ERjjw9A/Gvl1uVyUqhtLhSWcvWJs9XXu+R7N03XFbL/LMGR97Hdjltxno4fBfqNCPGnQgzMb
gRINb1hY+dPz0bVDvbS8ng69OtGxWMxyj3X84pTxMcM4ZB/TQWiQ0+yp9rxL0i7N/l+vL557eO/B
qUFWW3xCj26UmDXqloK4TmDO3qfaxXEM6HSwxstMdRvIxAWcZSOJjegywuqn4hbtlHk25ggHbqLd
Wjo8eToglJQGAyaF5CCBWxJ7t5DeJ0txcV5SibqeQAv2rrC6oe8KSFrqN1mzK9rXKlJASIw3IFB9
af6etSZGtSu7idKZV3Jk7UPGQs3aZd4+Gq8GU1GIIJUF47rQRYEgIGa+ni7juOQ6TR0s42hfGMtl
Ur9m0/P55ZLKsoEQDl6h2XEepYCo0l3GbloQ8oHEbJ0vPBXXL1944QWCFq6/wgg6sXaTN+cNNgb0
omV6uTTf5hhF9D/OyyNxeBHfR7KIT3BBCYVw0Jy86pLVgcZ5FOPvkMEZVCM0ZZvyF+FD+jU3Um/W
GRCIdj/O125/LKPw3wsB3hIwSuAQcQ6G030Hd4oxrjzbFpdkRvEamEzh/5YKV0e2IRsUMRDrNMwk
zQTPnVlfBisojasqexvWw3lZJNYW8zn/yCKGP62oZFqSQpbMA0EiiPbnqyLba9mbZ95W68N5MNne
8I53xJc58avYn+EytJyDvgKFO0tnINpk9/60NsnOQQucYvVkigZbjkw/kFCIJ3i8GsNTB2adp3am
sF+Hq4WoMtWypUNCBy9qB9x/0OlTNaBuMpYGiDqDBETYmLmM+b31wUAwKau9Byv54Zrl8fz6yawB
6Mh4CTtabkGfeYo4wPWdMJ8MaYAZ/IJj6xvaIy1iny6an1JFV7EKTHAsWhOVDIXOfeBqh6nLwTJf
9mu2X3RQYiuuP75Sou3ZyiUYUl754ea82Wmcbwmo3DDiyY+yXVmGfTSgFPxegxN+fillqriFFAxr
N+XjMg7wiFFmdZlX3pcBDcamlahyrDIlgY4gLg4mfNSCCkoyrnicxBpO8YwqRiN/bZ1XD7WZzlFP
L6JE4VrL1/EPmEjiXA/lUjsGwJo4uZiKCm2X7AJzn46pVfmas/4y7Jn5rkZUjSIyW7WRUmzTTkg2
2Rkv+a6p67P2ZY4Nf01vQEms2DZdsZ6GoJUsQv/tyEWcjOZ7oludT3oa1Ply7TTzriRmmJHkbna/
EjsKa/dFI80h6w1/sKc7o3mOZwtZHkxcw7ilTygUp5IEeRYiEx9qcEytMBsHZ3O244u+h8FOh3/a
tVPYa+mpROjzN4kuHx51agL0HiWxpgYTapPnPnoazLuuOqw/4+XtE+IYILXTOWXkh+bayWtHrV1h
P/PMChY8CD0HTYiqtLhUGngBGNvMiQnFVAAm15dJawGF2PkDviXIMWEpArFLWdSXg666FGSFJKhg
+4snaM9arytMGdwpPGsNvyM/1+RbPWM+ObP2SMTcrPryHJEXp+8Cu1AxZ0sPyQZcsHL5rI1FHo8w
qKS4culTSaKnPFn3Dlb2E5u3QRKMW2PqKwYHYVnr/ALlGkv2janaIaTCeLzJErQMJvrTT/WwmafR
6isIkyY/OzN0q33aoyVfxfojNdN/YUT3pMnTknY5YEiPfpmmDmbeS/KZo7sBEbTCG7zRSDvuZE9P
7XRR9I9ZfPzEjmwghL3X6iLGGGHIoVMIgFlGRoJyZYVxlC0W+JLxpoMtxphwYU/iMmeRWQOkbq8x
a6FrrxPVxAXp0xGJHxggTuEHfr3TfU8bUuTOTOD0uO9seY4Tx8cMBvRY3jLYiTnzjezJLT+RHgE7
+19Ubkc28Ss8XBYPM19wsWFowEACGzXQ5zdIos8QCE9/FIFiHKNYT9IikY6zCbtqzcZLbuJ1kprx
DzZTVHcMqpiNxOyhpsvSEZXX4XuLfty02Ks99Difmv4TncyhveRHrVpCl/a+mb2fl0yiFSdggnY7
c6wbyQSwsrhkcwffw58mRaZMunobgQT1xjyT1dRHPLlX1MSsxotRPOboRk20n+dlkTg4J7IIhm3q
NdI3+Bdj6OcXNPvunQERKK8NO9e7WZj5AvbynZ2p1E+1hPzvG/WzV8Mbp5LvF9KNNkobyhr0mAoT
wb9dcIJPZBNOluuyGCyskC0GkUHpYm7zoCojUskhHCOGEN5cxJAjm80rVOCjh8CDIKop3RIf7UQS
/vfNciUYPVNjmiG0wTnYw7U77OfO4OfJp0MZ1AqdkK8bKAvBX4lnkXgTDaVeUq+H9W6WOjT7qzZV
DSSSuQ0Q6A+EeAvRvnN5jTWiFonPJt/Tr2cagLDFAZHynPtMD5AetFWwcivxF1U4uIk3aoNeA7Vo
qd+bD2X5tZmvx2T241lxfhVr6Ajn15zTvG95JMsGsfy0HFxNdZHLT+5fYfgXbHSi1sa66T2OgLed
O/lzvJuyQ5lz4n+QOB+m6uK8qVCtnnBmU6TS5rUEIAh00Xi3rvfplAcsDSfz23kk+an6K5pwcKfK
K7uSAAkUzgtDxEn3K11R4C27d09UUDi6rVX1A0u5I7SgjjO007eu+jagzW8k36osXAx/VFEuqZRC
OMbog0J9sgW5TP2VRd+UYTTVugnuit6OYCmf8fuDl3zXlukCFGJvQ0P357dHtXRi0mfAYIRx5crd
xBa6fvagWOpjkDuC2zS5sauwMi6pig9LeiGCQRUMtxTloR/jnLj8IwMm0J3iMC3J0USIxtHeHZTm
nxdPukt/kD7EOzs9JSVjQFo6tBZ1td/0n9HvDYLw5KwdhzHCzXkHKlhnfMfUpFhFSSS9MjYYoq1z
2z7rTOwRLb7amOsd3yJNPRcD+uRRc6pYMqlp4ITkDuqiwTQvmAZdm5wWXbI4S8aDqRe+7oZzf83S
u0Y7nN8cqYpvkATTQLyMsdzip7Z/JDSkZOc1KssgV4C/0giWwYyNtF4nSDNp8BnGnWYOu8rY6c3g
t3pQdxMmhYA3GrVvr3n5tR6DiSlOmOoLBEMBfj64lwOk7OuftvmONOf5VZTeHZtVFAzFWnhrVM5c
wuo1nh49HWMy7iP2PNOw7DGToVEVQSsUxBPSxHStIqvChLwgBhubQ4JoDaYY5F9JMKrSFSoo4XDZ
U2esTOe6iJCZxvfrS7p8GfNLqqIhVSEJR8xEt8rk9Bxp0lC1epVqSaD3vj2/z67igEmtHxiBUbwK
gkiEPk8v+3ZdwPCK9s6AuG/agCER9o+B3veq2lzp6drAiKfLSIs+5jGq1fmO3pBxurYjRURVqtob
COFwDe6oM4c/nib3KRn+WazjedVWiSAcHZq1Nnh5sVJGlfkkj0PCDmb0z38DEc7PYrXuNPJ1MkYb
E8VK9O8fzPjLfwIRb9my67IBT2U8zXAPZcZu1ajvpCoiNsV6iS/nbjQzq+cBPN15SaxvaXwoPsEi
hQ3/o7yu4Au3LioxXe72oME7oONrOrZBV1/n6bWOVrrziya1bBssrn4br1hLjSR3WmDFzfcIY3nW
tnglmYlxtmQ3eF7YtuWe2uXX86jSy3aDKpybYdDtYuUvpnj6ZjUvGmiux87eF7qOrJLt+lWeq8ZL
KiyCyDpZJ2M0ufx+Hxrw+ye+F+3ALeVrqkoOlX4I58mxq06fuWjGcnTnsJzelLzuKgjhNA3dahFc
d9APb+/Mj1XxQ1lirYAQg/xt5WoLi3+v1nPB7r3+0UoVhk0OgVJxnkyEnyoatsKcWsIP0rIyP8ku
8ugFxUPn9Ux645h/MYTNYLYRzboLjLRYXtJy8NPZ2udz5DdN/bWyVAXIUrVGPh6sW2AMRjjg9DC1
HUX9k4kLzkH/AmjFfI/txy4N2+YyyY5EFTWWqjSyyxaqQtHsYQn3aRetubc4gEvJV2u5dNtjUgel
ezy/htJ92qAIFoLmBQLw1YKDY16jXobMb4mmgOAK+yHwhD4aTGOFHKioPV23qSsMu4wRXC3QVUYu
9HzXg23QmMM+PljO7K/52ydk2gAK9qdjhpabGmQq3MW4tuGXBBGjyFOQRcXqIl2+DZSg5qvb5Nm8
riii8PKHtUqCNHauilnRnidVhQ2KoOgGdLqPGVDs4uCaYHK+L8ktVVWmSwZK8AKxvxslWh4bLO+z
B5hpjUM0Ghak8+3ktm12c/06og87vUKjSRpdjf3jkoHkYO996kHj8K4kMKBwlk1BVyxQbE42D8Qj
Qm7O13T5ZqvMhlQfNxjCaprIlFsUsVD+aErMsCx/OMP3Yd3p0c/W2rWqTlLp5m3ghFXttXggXQSR
LOsLXd5149n2rpRRCKkj6YDBHBSYCP2L/IPuUtC64nvXL3Mwtj+SSKGDUk3fAAirNlmJlTYOALrh
kJeXoGQCucn5cyszsHijgz2R23Qkhk83H02jWuLGsHjmUlePTTJcehTlICvL6OWAxpLbmGAwgGH1
qomhsi1C2ZiL2iHU7n4Y5mrM1Uy9aobBsB8d5wHVSbNxlauesbIVNMEybqLz3EB/kaAIGNejNW1i
8uNlhBEYfmK6YvKdeTi/ihJN4BP+wJmAPl4XqabTVezBMaylLuakE/SDgqwlIj542FRURfwgCkb9
BEW4N0avdWZmAwVN7fdNAxbUttiD4v6pR9zaRuD6vFCStcOMGxPsE5wjBsTSp0IlQ1FY7swnsbNk
V3f9uznMga0RRZxaCmMi6og51xjGKbr/DuiSQQ+AKddj1nypRtSx6929p2LTkJXLI7bJacWhbNA5
/hkbt9xJ7ZJaCeZPR25Fd26bZ4/ETr6seZztUpNdl1Fzm2f2W40iQH9c7ZsoLk2fDGvrz1HrHfOe
qlhlZPtpYHAyL/zCCBGRQGAcDfQPtxgPzQsnJ69e/Wqwdd+BvxtggFLiZ7aKgE0Kyfl+0GKP9RZ5
7JLZiTE6sCyDed577DKiHf77tmAsaqOqy5fFaDHu7i+W4ExZqT1mtgWsBZSsZXJRjZnfpwFZb4c1
NM2HBXQCnbY7r7SGxK6coApaa2Niet3PBegJypzzs8xOdmPodf8titzlxh1S806PbPormma32ccD
w+TMwibRMSb6+DAtRYW8gqG3SHTO5OjpYzcGfdcjd9eYTMcwT83T35M+tndTGsOwDKi7nv3CMJuL
KE/jl6SyliJstSHZp9FIFXFbiblGLxZOJEoF0WYrFpCaej1pGidAXimGqplPzDuCkDCxDpNzU42K
akHZydyCCc73FENzNQYwdMQahj9pHfmlo5H5kWlp8fX8vqmwhG1bUi2v2xxYZvw4WMdGP0R58BkI
XqeKSmXLEXXfaEy0QzAct4L+M1f3GPmuHGgllQLuHJ/Djg5ssXudeXWWTh2MDKHLIZ+Ij1QCYpmq
qiNZGzQKqzDTG9NMUZ4mxjOMguUG+71aae0vi/Ujrt5LVlwbaMxjS/Gz051At7KAlvnFipkxcZ7e
n19MnW+IeBmZfMYpbgZqU9Ge5gUZ9M7kG4bZAztMjnkjnjbtqYceh7bIMEmaWk+kcwufkPRqpqn2
1cmKx1Jn9g4MKZpic2WGbfs53CxszHtJGz1duS0dzcSfMPggX2/pEOj5Zek9nxddZmEgt44+MlxO
GEVwClWhzT3p86wM0HiEhgcWR0FU4b2jL3mEV0+vDapEqxQRJEWYhooyQVzHp4jErabc5IiZ+WvQ
dxOy7u16YatyKCoYwWBHGCs76Q1g8vo2ysImumEZ1EvFFSDXXox8QyrQxi3k8b3c7BWbijzt27wM
4tzJ9mNT+5mXXWfL8uyxt6QqbrqCBS1J35it7atiPVLjy/ktlGoLKnc5m4bDi91Ov2CM+3K0KK6m
wcIkhlfosj/Xhy79WaqqaKQGe4Mk+GwYSInZWvwS7AYaevmXJGF+PhM/wZsnZdOxiSZFFEjmi0I7
MU8H1P+4IQTZtHgZO5NfgHCIZ7/M5yXsmKUqZJBZOou7LSgXA/fRB5VcUgsDHiusYBtm+cuMLlqy
hud3SepBWBbhnT+YLErE+lvUqjpWq8HRJTHYhi7n5ZW5+269dsHxhwkQuhM6qtZgWTEyxtv8xRQM
SZxGmHHiAdPAyKMa4whhyZrvo3lrRvvWCFf7LmmDBYZO+9IaQQEaipqEQ3m066NXq1xwyYRvNKsi
HYWmaE7DJB4Vr+r5ox1fM9VXsedT61c0PzSZr0X+ZDzZkb/GOx2TbLo7ml+ZdRihsbW9ZGzXTF+L
dFdn+/NbIlMuVPX+b2wKhuwJ7yk9KrXO1PsyYOM8+oQ7qENT94omLJkhslDxiFHw0C1wa50eT2+u
4aQXrAwo+bX2XxrbAQmei0b6T1RX4rIG6axnIbaIoN8pEMv7fqbWVKLy+uhhv9f03lU1UctOCowd
ygIxNBTUPYLx7lO3ZmjGKYNqoRcObW+cWr/Q9F7hrPGVF+9jsK7itQRiFE7BcirKlBd1XHioxZr6
ykv9ddLJ3QiOu8uOtGVodgN5GJnBLstlIHawlEn1dl41pHKafLeQHjTxz+kHYG5TutoMH6C1x3j8
SqJDqdoumTFFZ94fCP73zcXRNuaClx0g2jLBEbhe7V26hvFIUPzmgqZw9wmJQEuCZz1WFf+cwplt
bvZux+FGI7BK7yaZ6W5J18fzMFKpNjDCtctaFC4MLbQdVHzgp3a6zq+0N7t/9rRjoyz25b/2QU82
aIKeGHFqrNYENDzsh+LLCh6ppHzB3Zs0b4O7q2viu79IewT/on9ezt/e7zlo4S4kax919YL1bJKD
QS7Hbpd4N5UWlO0hLkK3LQ4dubSbzu+t98jdJdbXpDtG7D5V8fDL7Ave3ZzN3aHozRU2lraobKUu
1kDLePX2RVOHafzqrYrHmuxEwGEDXSSGy+PdIZwIbyraRcccCEz61g/drO/dPtktkalQU+k1ifFv
6DI2MFkKWZJTPY2pPfZTxy+JBRQ6u3JK6D/a2LHcXyIji/ZeyqIduGSHxwIuqxOMFXKleBOUyaC4
sWUSY3obOPI5wQJie6dfomcDc6J8hCpPe8/8VpU+0VSF1rLjssUQFDhHVV6brPxyiMPV8XPjwihA
WlnvwTZgf6KAFw3ViH5hphrfRGFpGShCcRlCoG7F9cCMzM9Y9gnDucUQPY5Sm+GMAiNy0VqE2Y/6
0eiTH07Zfyb6s0USFBKpBkeLK1x3xXNf39rD3bzekOwufTp/0KU7tFk0wUyX7tSiohs7FOVPcW/5
BeZHWyEGrK3WAV63wqxIdQ4vejzI4M9/mIfZ0cEeCp03/NArNzsUxoOtokqQ2Quwqf4/xO8DuLl3
jMXs2qnl6za9rdNPow/1LihVbWAy32qLIlglIzVyk00QZMBEbIP1Phgszm+MbKlQ4YkmZ0xfJSAT
PD2eNG8QcqQ6XBHzmqLdtETRqSoULvNDfkfCCawrglTC8fRmdJ/1SD4iKYK44mFFO2aJN4/RxP7c
HIYqD7Npd14sqQHcYgoXi13lug0rCHser75VXQ9xh1baK1LupyXo41twZ6Bk7jwoXyvhMnP5kFxC
TYJxfuIdog1x1qEqHu8EFD+PnK6s/JUtyKx2P0wV+8HvkMIpGAV3Lo/3IZuLPkHBDNG4YJUzoheT
UeSm0QVpu6O/5LvRsTER76cLgr+Jfmn0xffiBH7yPl9KP/f+MbP1pkSIiPUX1nztOU8DOdruY8wq
TCItQgd8O6qqz4/rwj/Vw3Rs7D/FIPRTHSOptzRriU8t+l06PerlVzzeRoI3yvzr/A58OC8g3uUT
SWGXCWgvxCdo74H7tk/sAhNJMS++Xa3Bz4tVNff0w5nhKB7lIVdYmA/7jIb3xq5SpCfQ575e9nX/
MnsGhsJV9su/FwejKA0w2ZvIIIkxvdEcotxb4S2QJP5eIly2GnFwHuKDYYYsnMcLcX9kqXSxQKQa
NLNA1AMB3ebrYj4NK6iuZ1+PY79KX6m9O48mWzlEVPGMQxeH4YjMAGbVLPlKO6Sp0u6V6vG1m3Sv
Xqxi9JOoARx03p1L0HvliVlYHZPF0jKu4f0Q881Z+ocenu15SWQQBtXRh8eN5odnIpknNns4UkHS
MDsAR+kAS6OiwfpwcNDgZ+Fo4z0KkvwP4ekuRaMxOALKQC/ggk/PZjUEMX3ULDNYTUVi+cOFBiwK
VQA3iMXHnwqHNI3K0VsKC2vmIojwj6aH5XrP5tfzyyZDscF+A/IMitClxxVkc23+H2lXsiSnDmy/
iAgGgdCWoYburp7bbnuj8IgEiHn++ndwvHdvFU0U4fsW9sILZ0mkUqnMk+eMdo/iV27P5ZvhKba+
Y1LpVGQuFBSnjWD8sRqNBYFZHPWo+YiiPHFpqiSRozIKUxUYm4f2prPQjTmw/KCRW8P2hyl0UCyJ
+y8xvQVo6e/XiYc9Wng2mjIgjbk0zlrwlBadykDEnfuC7ql7xHvSQ0tjw9CaH0I9CQ4I5DRmlxcZ
gmtBrpaNMASAlw8d8/shIk/X17JuAuku+pEmWE4XazFzvRIE9IUQjo2ORd1jZrIrfly3seYXM4oY
by+8EzBBe7lfkYCaBsRWMzSxvrsoZ9EvFUSL9b8WkYNP4JPo8Dx4Oh57CzNtnPTMqbBb5DYv2UkR
GmDWfuObrES5CyuLZBftjt4yJKxUBYb2ZQWxAvJTZWqj37K6Z3iHzLz+qIUuh08aaccs72Amct4l
1CFT7pV1sDm8/3Esbt60f+zgMrrctMJpcjvuYSfN6kAr99Pw1cpvJmF6woEkKrvPUZ0o/XSLqmjl
arqwu3Bts2Rp1PHZLmlCjKr5Wce8OHXDbiAesZ511An+2gtBImzYwDiA3AdVs8uVZgOXzdBAtwWx
C7xkuSeb3uPWJ741iLfy6S4MzUfuLAw6AOUb1ghDtZWqFyot84j2bn47VsXXBHTTG+ta2UmGthSg
FDbF4PgSVdBqGBk3LASJukg+gdcsaKK29TCH5cV6drJQlOPE3LC5tkSIIuF9jNzC/VBQSagBRuS4
zXxrcEBy1nmdCFgGeYdyozK8ctoQ4f9wP8/XyrLKKbu+Kl2K0IEa/Y2rMuE5BnoBFt3ieFlbEZJX
CtF7qNWhdnv50dioF12fYEUj3v0SWrzsyYIkSmVt7Nzqgs7sLJxD6BpxOtkhFnK6l0bkm1QFST3t
rjv72gXJztezuIsHLlCpUlgPn7IgSSaQJO5qGjqjXzg30FYfwOxbakGN4c12upXW34J85rcShh3h
IUik7WXfIAOL8DxNnvkMYwSGloTmSELDzJ+vL3Mlhzo3sxxY4KQ1Ui2FmUjgGcS/9lb5QvQ8aEzj
kBdbzrhqbb6I5xIimoiLZogcykHr3QmLglvoRX6rk+9S/oq6OhB4/Vxf2srFDJZndIHQD7IJWTqk
odU60EJYmiWzR01Zd7T8dt3CqiueWVi4YqmPVaQYLNC487Oo8yajeYZCxYYrri7EtsGRAPUdJO6L
XWtkNqoO8jt+7UZPOh1eLLk1Pjcfzovn8p+XORSaHLxAGWQCLg9vLvHPKrfh7AN/5jOuKn+lKHaQ
wnNfsiwE1yUlJ/pLByF/ppr99X1cCx1Q4AGt8JzimEuO+ozUJbdHkKjH7kOMWlTW/5BtyPVpI3Ss
BXprVm7DMl3Q4i+OdGWr3jAlIEmxRU9ARQdD7nh8TDzG0n3nGp5UW1eZsbo2FCAYPiCjkBm63NkU
SolZT0gGdknrM4mGowMVua80tW6Lxj5lbe34ExGvTkWfZT/0np0I41iRXr/hqjzapLJ2RVMqLzKs
t+u7/rG7gI8ONArS4rkDBbryy5+G/hfqjpDI8Muy9mxheb1DPKdDN6Uf4qOZ853dg1pKK1vPjhPf
AGLGzk4JJj46wNa7svdK+7ddbg20faiH4WfhOsfz18ahNZelG/g/72OBhDpraIBeKZb+OynqfW68
ZZOv5adCBdd3Yu0cUxu4TVz+DNroC+8vqNagc55mvlGq+FDqKfETSwyn3Eqd/2IKC0T2xMCbuDzL
xJU1zxgWl1fTiY1oSg/6q0P7l+sr+gjehA0KK0DyosPxAWyEhqej9DkrnSAFShPx1jXyVHe/Rv7T
6vujKxrh2a3uo5f7YsghtEGPHmimDm2Z1thI+Nc+KBjKsa/og9v2EjFdFbbRy5HjqdkbnlX7IDyM
yh1kJzggeSN7bcVGwFw7c2Bghyoqrk6QsS/fMeCplU4VwYPMyOPtd0p3WTH5cgsft7qwMzuLl4xb
UqG5uYayfffWDI9ddtRtjFuhPcZORrEr+v+Qy4HIEcxdc5hGf+XywEpESY33AgfWBbc4quua1nt1
ZWyEybXjcG5m3t6z9Js0TVwbUAUFwdBjT3OvwaCFu4UJW4vFCD34THNgNJfNb5wDpVgrceaGey5O
qgLjNT0wfddkodjS4F5d0ZmxxYcSepXXKo1xvRHdK8tbU+5rUFZeP3Nryc35ihaRPqmjGkg2rGis
dhpt/QyDhCK/a+Sb2f0XB/93PUvVxg7Dd30awVRkfCncw5A8VeZruaVFunqMzqws7geH9clQ27DC
3CMrPo/FA7DmXb9x+a8eIpQ04Ad4g2H0auFtUdrFUuGxF1lRwNpfuilRbf1Ma5A4aHJnWLrvjluJ
6JpDzFRaDMI0eBYtI76Mc1NVFA6BLD5kaenFVRS6W/Rwf0bkl2nVuZlFgtgY4MvRGMxoKJe/tYnd
AfNcyyYOO5uOLwSTgXwHcurM9gARaVVQGKz7hiu5D0ZmRBjic7tU85ESGPmza2rNp6E15AxmqhkF
ZLqCq40CSCdW5fS7Gif23DlVWqDgYLgvMY/Z0+CAladTvP5S4n9BNxbIjfe0hBJvI/Io2UUa6Ro0
m8Cf4YkG/a6nqkdBLcDdVIPENS5Bwm1aerLrxWBlYd/3pN7ROnVAWjtZQV3R4rHg5QSB0jitUq8t
GurTwS52JXALKmow51qTPEu9QbQF80b0Be9Z1RiT5zhD9lODNOj7qCeN9CQFhNEDPwleVQOZkFLX
ZdT6JC5M5ybpqBWYNNJf+rIb4lNLRufREIoNIUgX+iikg5k+gPi4DYBbjhxPEMyhkRQYJsza6vyT
KNhAT0LhuejHvUUfjEpVRxFVdDfEHYL2SIpY35OMQeWNjTF96+Myary27dK9UTX5ThG3yHYxa2p0
GyXpb4GKHL5xXcSt3w9aAakhs0g3Eoa1Q3juQouYX039BPk+HA+FrlnN71v+TFFbcpPX69HrY0sQ
GQOaUDMpMcoEkKa6PId1rBNhzHXMcXjI8gNI82J9N5ZvIKX1iviW06OlHa7bXD2FZyYXF83gdjXN
NBReKsCQC7MUqIIUT1ExfbluZ3UP0XdEPxqwNZz5y6Wxupy6LIWdZqgOPbD/eRm/xZbzXLT9xuda
38Z/bS0738OYQbh3rjhPzsFwv+vjU0OkP7rfSBFOU1gnkErf0oJZeWTMsGr0jRzU0zE/sojUQHhE
FQDCqAWyU1Q+5v2pGn5E4tuY+7G9G3Fg5SvOuYepVrNovNwMZPLepN+vb/PHSH75K8zLbcYUkssb
gV/RJUA68pdqTIJMH3wugr74LKQv641360cHgkXLnlHJM7Hwct2ZjblWKZoMqgS2X5Tajkj32PMt
Mys1XtjBgwTdZAddzWVjjvedU6RTjpuwd14Ig8ZvJ6pDI9iNY6FZrMyk94WFR14jq6PMIY4FTm73
711r/hXOzKCMxxpGEC/3lxvAKBsJcnpVfpLsVyJGz6qwq9oXTX3rxnuMEY/TVqtmdYvPjJJLo7ri
aVQRfNTBng6x4bw3ot3lFdnIAlbODRY3dx1QTsfM2bICoaNHyHOQqYKCHcyC6r5irwo3v3pwoXtR
hao+Kb4FFv4YF2ab6BzOW4p7cHFsoJzTsraC+9TqV1UnoCy/53wElvDX9YOxuodndhYHgzOWjynF
2qr6Jk+/Nyo0+qfrJubPcJlpXC5l4RsVJHQAU8FSmupp0nNvAIH4dQtbm7VwBNesqS0yLCIBmhpR
+5hI94mCwxdzNRumVgPJ2X7N+3n2AFGFG6OrgsVk7oNGf2q1400DyMO4x4273uBeDTqdv18dTtSM
zocUCHQZLk0yq2yH3kW112wIJHceRnmfdXJnbfGqrLnCmZ3lOFovamvUBewII7uFbE3YOGkwpdFG
rNgys/TsIe1Iq8NMC3IRhnEjoaqgUFuw84+DKRAYQSSiDjRjZ8LdhR1AvAqpu6iAFrKf0DfpOdmZ
oOgbvSFpLHXC0BXqV26p3UtddqFVjdlXt1fdrVnPCpB9BfzP9Q+5uvKzX2RefkhqVQSJNH6Ry7uX
nBs/a0oCmr9ct7LmoefrXhw3I6unYuTYX9p/Zk0B1ToMoJZPgB0IfUJy9o7++XWLq+ty8VJGSWxO
LxYWo0ImhTBRBJbS5bu41O2b3OoSNBnTLYLwtViCqakZUwPsJNLByy2EvlsT5bOptrXuKp4/yszx
r69mNdyjLTV7D0ReIXV+aUPwJG4mHZ2AElz8UYVh+oOpH5puB942gz2ajvCadmPOZy2CYfsAhkfd
E0nSwqamMcgqDCj/2kPkUaPx02k8KkJCJ2s2vtbH6gYIWFDInqFusLbEdNGEldUkzQytPeVNWjB1
kWc4XyrzlPU3WfV2fTdXF3ZmbVHeoKpvJqVgTaDe5UJvXG9Qeai9fIsvZ/W8455ErokSLU79Ikxq
U5XW2byu0dZB1NzsLKYCCeRlU2t+TI2gHz8Dxe2P5XDiKd3xeNzwnLW14geg/gVY1uw9l46jVF5A
EgvXkMA7lKsfrSsCBfS9zuTGN/xYz0GgRv0U7UwI6H7A5U1uwgo5N9hlXZ9QIhd7rtw2aEbQwrJp
RJPdFubr9S+5dsoBAjRwD8EistrL1RUdK5jUAf+NHAhuVSqt/ajsedgWxq/rltYi2AzPA1PBLIi5
ZKfTMigRME3l6C9a3bs+Tn0FnWODQu6qJu633BnrB1tGPYBbaE/iOYi8dGODV9Nq6mCDdTCpzNrZ
l6u1ZedEQ0JRDM+4Z1k92rkvJfOG7Ks9PsjkoSAPjrOfymZ3fe2ru+yg6gMhWNSPlhh1w6UtiXoH
yZL2TSOQFMIrPos23iYrJXgDmQSgw6h9UwxtLsKNU3Fl2sCS+tQUXjXu8/xxiJ8chdrPXjgHvb4z
zd0kid8jzzC+KH0jB1j7wi7QBQT+BIjcMtxhtsjNgIqcgUkPndvvZsRt82i7d1Z87AfpUVpt3L1r
UQ/dNbBBERwdrPvye7r4mkadYsWD+20y8DB5VACz1yCiokMQ1VukrysHFIEAz745IKE7uggFZpkX
mM0qZ+i3W96WI3GhElcJ0CqTWIYWikz7pnFrvrHKFWQArn70boBcA6st8FiXy8xjs02Vgt1s3A3k
obe9jrWYL+7w8IWmyonZfuv+dtFHQ4MiMOy/JmKfx6uAEcW8KiYLcXwv7XOwsWh9A6ojZd708gcp
n0T08/oJWQv0ZzasJapppDa3nQo2akaeTLP1FJQNBv1HbCd3QCQc0FP/2kTjF9Q3PbM1jkWyRT+6
4kwXv2ARHFDGQWrs4hfkUARm4Eur63uw7dw6zRDYQNmNMt6KR/OJXDyi0Cz7Ix6BgcAPAKcytZJ2
Mkjua0U0OXvN7qv3dor4LAHYN88C5dunUtdstTNtyLx63KZRdGdEJDnQIu+sXZsS/SZmbr81JrSS
koGl10JT1AZ+G8/jy0/uDF0+5HOBwY7tvTa5u0JuoaBWTeAsYQABdBkfpHs6RyUjHRGMwat1LE1U
fYHKuO5VK3e3gUHrWWByfjF8eOO3Y8mm1sZrQamDWUZQ8burpOkxwTc+5ZolVPpmTjrEhg8AUyeP
08SMEOFl3KPaGwU5u7Hzp8j8L3aQ44G6wjLmluvld3FTl9S4A/BdlH5r6D/0sjzUAyJtbG/xtKwe
SYKeOBqOoBNEleTSlqlZBRE0men17nn/hnqMp4uDkSaQUnnQ8jenvW3tG9W9CWcD/Lx2FM8tL/LL
LjMrKSpkJfp4ouXJyI6mofm2dU/FmzEdrjvJWlYAoP2MEqJ46nwQXYqJiNSo57lfMHJHcvN57F5Z
V4RRlO+KuPEaqz/penLnau5NbfAv182vrRUoXkgo0Llc/OcrnNUeZNvYLYTl5lubfRpt4Zm5BbVo
FwJs+juc9baJtliq1leMTMSZ6+6YNlqcbm0YLcEjrHhI7NcBg57aaASD0SR+4kR3jtFjcgWKq4Xl
2/ynIltjB2uZCmSn8KxErxwInOWFYnFh0K7BacnrO7dALn90+xpN5hH474PLQpftGd+lYKGLUQbc
JVvkc2uvQcOBEuvM1oHEdzkaVDHJ6xZy6X4fHw00ohoAA4j2WyA2ONohHY+En6B59PdfGsBd0DH8
ASYsIf1AHkelmC8YzKDHd0lTKYj4NMWJKVCvt/Kexvxbl7Bmo4m/FpowHQOOAowuoGq/vNesKkul
2eQ+KS3oFGcedZDsAvmjY+Dj+gpXEiQwQaC1Ch5f4KCXY668IJVOc8zGdfYPiIPswWkXNHgXsqY6
UpDkX7e29hXxngCwBaZQwv3TpTg7Om3KwfPO8KRA6vPyR8LahNCJnoSGW+77+rFjut+1fBehDXnd
9MqeXlhehEYth9pNPz9mav7Y89hvMsCW0mhn0S2+07UoDFO4vGa1S7jrIsfVxgljLwrxoZmsG4Je
LG7+O6FFgVVUYaKIpwqxy93nyRG3U+/sa32rOrq6WGoiPKFYiUO7iBbZJEtTZFjspH0FhKzWaq9o
nmt0ma9v6kokxGgIeg1gAbTQfl6stHXRNMaZRJprtDeV24UI1b5TGj+0rDloajimfEtsYwWSNktB
4UJFLwuPp+WbhRSUgvYXNhN5tMH3Yt8Y0b5KD3h7Zu5BTIGin23tLmM7M36DWJQH5VybPrR/zaKL
vBoPCpCo4PYmUDa9vGtbiw1CG/E7YlQXkj2xXql9ciuOVvwtS7fEOVa/6L/W7MUIQTeMpUSjHTsN
YYJG/4xaQzAMxCu2Qt5aQEAxA/uLitvMIXm5LJ6aY9+2Ex79euMDXYFmS/ucGcWtsJLngVVP1z1o
9bAg+JgYBcMcHRotl/ZqfdAl3oq5b7ARML4Cshy7pNU9UpxAhAMmXy6fefZJuiC5k6/Xja/ks6hU
/WvbvLQNAW9Dr9A0B24xAlY8vjPEFm51PgGL9wJgk8AMovYBNtNl/QJSX4VwOagkU80NXaAAbH1E
FiiP11eydj8D7TVj+TDKOmNWLpditxh2Jw2auXXF8r2MBPEmoqIn5UYs6Owh3Ys2P8XUgXGAaOqR
xJ6IRiSGkf0GevXm2OVq3Ejm/1xUy9UDN/pH3AVzfkvAgBqRNMQtPm6FSn6XGl4PJevS/om5zFui
z7PsCMDkG5OOV9jVnrSVD271g1SPlescErvxOHqnsSNvuevshakBUr/V4VvfOtui4O9AhYosZ1a6
uo2jkcELsg5i8vFNm7zH3AOUBFzFbzEpjkS+G7XlmU7/aqp0F8eVV+lb0x5rjgL3AEs2niNIbheh
FB/EkAnacr60MKgjiTEcAEYGMr2uNlL1dUt497h/xhX/pJpndzDqd2Xazk/YmJgH1xCHuktDJ6X7
6y65FrHQqUXn3UYlGGPrlx456JYWY1AVyj7AohT1QSY/JUaKyRZVwWoEmcHTeA6AO+lDmTIbMcbV
xBiOzkvOzVBA52dn61WDRELr3jp3pJ+N1jAOStDirqa1cec6lXFLsgKkegaLtiLaHIqXTs/m8guA
rJgEXRZoIdJsWvYsVVFXXifveP6z1X6bTUhBm2zuy2yfbp2zta0+t7jIbUZRVDWbRTPj7Eup+6mJ
uvD40Ftbjf61u+HczuKRxxXX87qFHc1Md1oJ1BkbfG2oj5DahlKK2Agfa9nFubmFB/WWkIPssZFp
8z5VYAEoXnr5rGtBznMvZ7vr/mrYc7j/8OHQNECff2auWmYWU6ximlm4Y1ECAThTVcNQ7euydusQ
R8a5qRqztMIIoOrdCLXqT3pRmY+azUbrpqGqQ6+yMIadk1gQ9mhRKIl2ZBrHJ3PMdepbk2Wlj4g+
5b7oM0IPkifDt8TAfIFvj5EViilCGIzcKLmtS9b0gYmh0Qr8/F0uwsHWqptUz7VQzm5rZSYHxU+r
Gz9Zo9cHs+6TMdAV02TQiTijfj1w997WyhiwQcMtHq2I6K+laaTvtq5Ax6UZ7oQsv9Yj3SfS4BhF
zJv42KreQt46MnC0YYoOv8Ft7zvKLdtLdS36ZlSyCFD1rF6s0uqLYGzLPmzjRv+K2QWcdaJLB5NB
KhLOzhaleRP1kA32mqJvUl/VvS32tQIwACDGmVXCSMk8l6UfWGmC2LNJW3PyWDEA3xEPWYnQBKb7
mz4RDNyFUez+zKHI4Y8tZb+TqDCOymJyjyrBGLAUw1g3ANWD66kBWZ9X5thkL6rjMQ6g2Nf6wA9C
ebDVifpVFmN7ciaW1+CyjHkLUtkWdBpQZrF/K8abb4ZsRtdPorr60dZG9pJDOYp7djm6QeNq7Hdq
Y3ufaU6je8ho6LEfjWmO4Qgy3RGQG4ddlUBIwcC1n/XM3XcZNwfMuTdH1bTxzdT32RGFLvOoNyiD
l0PRS8/MBORuqxoeplWAUd7Y9ojueGbnbmhqnYwCEDhmoKPr+Ek3C606jJlBoyAxde2kWviuN+Zm
/m5WI0AwHHhB4lfjVJZBD9m1/KkYYnHrVKNF/LKYSozvDGU5y5TltR0OiYh2sejre82ejBdSDXIC
CBqi7J5p5abxWNhdVoRtb7TRSWsq627ozTq0kAR/x9B7uQfBBgCqBTxDbTwxVsP7POmBPhsiqrWc
OK6qBt6joGgcg2KNm3tRnsz+SyLvrcTL4oOV/66mYLTuHHdzAH4lIOBVgxoPxj5nHvdFXM27hpV1
gswAk8J3mBO7t6OfCdQ/wPmyN2Fu7LsduuC3pZJenQIFT/KNoLQSAsGaBSw/EGVg8172ETJNn5Rw
2hwgDcMz/b191/YEp1IH/8OWFN9KdEcqjH4m/kIqvgx/aVETNVLkBXlSg5EBJWsOdokEo43MTFGJ
pZWV3GK6IC424vyaYUw9YYoRA2z2B5IOQ0vt2mg01LZaAH7vC+Wgn3oY+Su35IY3re0nqipgJzSh
34Eof5mUFGOPeF0CNc1rgjpaSfIbQx/a1APPLUiUEL7aYIqMJPOm1um36G1WMi90Ml0AYVDbATv7
wnpjjbWcelgnUIKu9RYXGT+mcksDcyUdAFUgpvQJngQAMyzNoBTpFqJAOmA0YWUfIEWBG/uVbj0V
19J7QCWQr2InUQFYeufoDIVVRBLzftir9xJ9WhTjRowT+Q0w6RBIdSL8ChEnI5DcPeGON+KS+8q7
tiu9NIqSuywy6K2oO3YQkSNCzovoVsheCw2Sdiha1E7Cg6Tp0RdNHdCFm1UntkZ01opS2C3A/M0Z
+gv876VTsE5mtt5C0rpwUC0QkyfSLEynr8LKPEN8xRCNmQaKGBtuv+YN52YXnympM2VWMcy2dh8W
6tUax326JQk4//ZFTgN+FeIAeDVDaZbJaJNa9djpSI471KkjSzwkUbvBorBlYnbH8/dEXuFgRzCh
VIIvzMWT2ci/f7PMPWo0hcBfOlegL21UpU67tIaWlKsXz1mtfYt4uoO6wEbuPmeUH3brzMyiINDK
tHIaF2Ygn16kDznGE4Q8xcxLWWh1n5Wzv55zrkQ+LAtLwlSrA77fhQuoEtVDZdcgvB9FkOfNQzzR
sBnIjdnwgKpx4zZZNQeii3m4de6uLczFk1M6rYH8naPaakxpaJcORiHA62WJU7Ell7QSawl60P9Y
W/gFRjAGLR5hrdIepr72TPNnnZwaeyfQocm2gtHap8OgBkYIcYLB9LTwEJKAglP0s6yL84vQkNH9
0P9O41fW86Bsfw5kq8W+tpkggwDAiQEJhxLVpUsSa0DdPEpKoO0wG5nzwptSMnhtEvujoKPfOu33
696yEjBQHUAOi+H4OR9afD4lhpzlM09DngMqNjgPUWTvTWTH3nU7aytDemjh3Q4e5A8UQ+44Uomz
BmxtHXbTLQhGPYzQiArJ4dbc57op9NIQfUEKscTUWhzsBlMKABWt3nNdBxztbQSur+CHcateu+Yg
DobI/tfUElbryAR5lAGUOsa4zOq+d8rAnByf4vSl7jdVB80W/cpa6ooP9q/JhYvINgOTzQCTFBJ7
ZfHGkLfpgwqJljwCherl84gtul2z1IW+Txnze25uYIxWkoEZNgVefYakAy2lSzdFq7Kr4gk7nEIu
VYK+mmnVqdH0owvI9HW/2TI1B4SziyDVOtPSZm6gcigPbmkHGhLXZkgwtrdx5ayFFkDyMWwBJTZ8
0cVJsIaRVe4I+GncZSGHTkFgavmLNvRhTFXoplo4DPnGFbR2zZ3bXIQzGsWO6GLYTKFsn1UWKoQv
1/dv7XxTcA4Q1CGBrlgeBg5cH6lH4BYLm4NxMQWnPQB37gaB7ure/WtleQ4yjKJ1Uw9c8tQyFCu0
TzJh9zN8V6MQPorIvou2xNDWjt7ZwpY1/rwpDGdKALh2xGcnfXT5b3M4yjqc0kehXpzu1/V9XPXD
sxUubvG4kaYuZ3OCn9wBhGXhVH3aJOtf9YczK9alt0sb3URr3seKonPRxyioJ8LaOL1r8fF85+Yf
cXakcvR9jJ7BCCauPXM4GO3PijzZ8odjh/9h02buOoDlXMT9xXLauG2okWPTOjQFYr0JLHmAbhLj
n67bWXW/MzuLFcU1a9GMxoqs2d3a5Idb6H5vxLskZV9sTm6KJPkv0eLM5CJa0Ky342mCSdWgMMoD
IZ7rEfyZaCHaP0S31eRedT+MKmPUDkANdLUuv9kY1W5q0jk4RZqXdvcFkGidfLKTrZbBqnMACjGP
9IG8bHmsJt6Npq5gqE4/2+qkpTvMK/sZC0vUk/7DVzsztThSGUpydLBgatTu9MT0TNWGaXoToTaS
JHf2Vl959WydmVs4oyUtobNq3kK93CWC30b9lp74R00KME2g4PDP7i0cUUmmJGnn3Ru/Zs7zCElx
MXjueNOA3n/aYVwP5IZpcWjiA6ThfEe+9ezZaR5HULbV2uv1/V1NFc5/zcJHgRcFSTzBr4EyVlvd
opvnUSBGuzryCueWIQUz9V1Z34os3OTC+NPxWT57AAGBbiD4MDC/uMhTNAciUW49gvvANb8koDE3
y/5ea5GbGMl+ZLk3ZVUwVF8zlmL4mm+pFq7bR1EGvB/IUwBsvzwxHXqivdQw6dEaztGyOiiYpV7W
vulO5xFlgW8SY7+KfyNO9U70jeiw1v8DRhYj/ujjz6R1i9XnVtsBRYrVd/3nPnMCblbB6M5U6OUn
zswjyrxhMSRwjSGM7OQd1duQO81dpTalSdZCx/lPWRwzAGohMtNgIzKGIXcR6uwXXmZ6GR023G1e
0/KLnxta7HjjKn0ex0KqRpH+Jp8sF+IBhVfnr07XQstxX6L6EqNtILZ6SGvVllnsZB5QxXQGmCov
PzZgBUlXMmx3ZOWeVQAy8tPSn5QRxhCCSOIHMd6r/4DBvLA5X0pn1+hEcLLaEjZLFPLL0JSjlQZO
rHoAR+TwBSMV/fP1HV675s5XOadEZxbFJAvVGbAI4spYu00KEDLknhh8Sz/F6Valeo4OHz/n/+0p
hiUurXGjHGOzwOekWX4j8/pQANJO2a/ra1q7b/5d00csw1QBvDyvaRxaP+clshEI5MkXxbDMaaup
uRoSIcOGQTYUsFy2BNikpuHkLeSQfFtAgGfydf3JJqlX0FfX+Q7MbpqPniTvOX9os43zsX4O/zG9
RNvUg2Yn7gjTTTnsenOn2jZQEAiT/4FSYRaV+oNlQvT50N2g1YCBKROWVP5J8F01+mZ0MvXeM6yb
NA7o5E+b8sirh//M5uI00GlKMyOHTQelg4TuUh31YdT6451m3zqgJ+WhowXS+HbdfdaGIi7WujgT
snO1NjVgN1OdX7Fj1dzbDoI75B7vgOjUtSZAVU/ku9b0uLN1Rla/KQDlwDTNok/W4oY10AkE8hD4
+DSv3to+fpJ97/fiU6ptcUutnsYzS/MvOTv7zdClYLeGpZynQSFEYGFMuNCy8Pp+ri0I9WN4jwX4
KVhsL83kRjcAuINZxVTD+AONYwz2RYijGSFfE6PdeP6uWgNyE1oQ+EOWbTi3rJSh6RgV0kwM+nML
CFHhK618Aj+kf31ha/uH2cF/TC380yrMFEQ/MCU0jCQnVoPmM8a9g8Kx99ct/SmwLgPnuanFHlI7
E12nYCrPbmvzq8keneK+Le9E8SOBnur0VTc+Gfxgdp/z5Bk0VGxL0HUtpp79gD9aZWe+giasU6Ol
jNQn/6nUje7ezRKTrvmo5Fb3ae1KOje1yHO6kpOaASHv1xP9nYhPSSa93OmCQoPjAJHakXRje1c/
JAqVgEcC+/WBfV2LHS2pO44PmdlHoIvf2kIEZfcfJjmAtP3XzCJrslyBHhqBGWSRt01OdhNMyME+
ANu3IQi2soeYqwYXogMgNOYiF3sIidb//VyU9XWYcsKCXldQwojoY4yqWmBXA0bZurrayCdWXkQg
c8OYoIsOLYqK81af+wk48oVSIvftXGrPVquor8D8tPHBZndfHAc0DdGJnXXxQCq1OA5TafFcWXgY
gz7EaQNdgi0EjEJfXVQ4UggCGdXGvLW5ti4w86NyD9lKyJ4u1lXmHSqG5Qx7w1SBhRHotO1Algtt
utYGK4F9gC5EKE3iJbZ2tMA7SGkU2o3cN1PsVVGPylUfcKcPJ4e+6rnhuW6KSmoCDqYkKDLmJ2YS
XA8aK5HQhmAaguBMKIOKyeWnGAdIUA0FQI1ZXUPPE9lI7KXxT9U8Xbez5ms2Rl/xB7MuH2QKaZdp
qGKhHz80exuqk1wcIyAQQZxDmgPFOf7/mVtE3dyoJp1Os7noLWfCM9h93D0I/pb1nbdJ77/2DAC1
NWCBkLsFdnw5YKuKUg617mCMuQ9S6MyxxosTI6hNQH292j5O+SnfGstc+3IzfTdAHQhJH7qIkdna
g0h7DDtUQWOlfpb+ysbXXt+ak1sJ6n9owv/PziIggfAX3QUDx8h2Dx0IgBzP1ohnTH5abKIf55fa
8sgiss4iGpaJF8DSG6OhqoiELWo8DuRRG0DF1nkgyGubDtTyOwzc58UOtEtgtN27W6XW1c9IgVqb
B13nNua8FWdxSTk0dtQ4/HHSRv+RlF+pvTM70FtCOgq8Bu0+HTbOxVrIODe5cFTR8CGrHXxFp678
aWIvyvof0s5jN26madtHRIA5bDmcpBxsSfaGsGWbOWce/XfRP/7XMxQxhP1svBHgmg7srq66g7By
2i4u4MmoZuegrytDp7WEEAr/ptAQa0SNtC2DWy2KX9tV7cmlAgif+P9m8bdI4Mksynpc5WbNLBpF
96P07w3cSmLfu6cGdpUrzbPgmTuLQmWtvlX/BHM6iz671KzMqofcYrR+dYyKbRH2IBmfhOaH672Y
/k2WP0vmtlQ+5epKTrn0IjiLPPtQAkGW08EkMl4VjlCi4VP7N5oe3pd69rnK493QPUF82wte60Th
86C8SO2aet7q5M9qIZGiD1mXM/lR8SN2H0E0OrW1ScL79rclQzryFnut1rx+F88iNIyxOAEYL82v
2mHwxD5ViepLTlo/G9WD2+3CdGUjL90hCNz+/yhzFdAJ3JgJGlE0lTu94XbdjdJB1r7KlV12ny7f
IAvZA0UBEXowlEwMcGZfTWAMKaR/jiLLhHgT7fX8ZbCE51JMbehXeHjIdqz5Kx2SlaDzp7oK4+j/
Md3bzMnaz5p7HfKg9DXqpTeGF9h6unL9Twfq7MCd4HjQGpD8IBOcfS0ozFkeADxyJOkxR2RKLo9D
u9aCX9gdZ0FmH4aW6IlbKwQZ+4eaV3psIdFADqatXPprg5nt/UAwJRAFUxzzu1921MJd2/x7EyYA
jAD8pjfqbzbl+R2RFjho4mbBJow3avxCP84ct4OG0Gi+tjiL8wZxieudYsoHQQtLBlWdiYTK3fux
/Vl0z4b3rNV//wpgQH+iTDfUyXE9RnSUYoEogkGhNLYLc6u726L54ikFLfyVDbd0xyLmLEHr17kj
xPl3Rafbq+QpnJHcl973TinwqX7RtUdjPEjdtmuQIVjZFwsXIAVaw4AcD56Gisn5CAEdm2o8JYOx
VmPjipqNsc0AO5s3hRqsjG/pCzY4BQHYkpIBJTyPhX9rJrvmhDvFgDiLjpb02c/ezL63tfp9VLYl
J/Dlg2ppl7A9kK0iYQK+MzuohkKPvbAjogZgUajdjaCi0TC6jgxF6T+Fmr/v6TlEWhFNoYRuE/XR
QZBfFWj5Y2au9TGWR8UTysKjnp7gLBWrPNnNe0/LNkNdxj9S2OLfzVwS3kBq58+VIbv4LGexdw0I
P76Jx9G40QcZowZJsvxj1BhZZps9DvSIlCdSgwm0X7SOqCTtSv62cCcBb5Ala4L60m6azX6u9X0F
PQJMM+1Yiqt69aBlrR1DDVMyH8G3L5eXYGkvT95bMGHJ+VVrdpZ6epO3eUU8vy7sKEP15UtPOq6L
D2bwD5QVEFPwR/C4QXV03twQ1DJrlGlsY1FKr73sD1vZyG9LBGsdwGl3GCoEBwa/gulYekYb6GZM
yhw8FT98r36sQA8NQRZrpe6+mKk4PAHlkJ7HoJeljdLG9ZdOV6KDrCbar0JrrG+wV9tt1TZKaPf0
fI5qWmlvfPHeYOt1Yj6ZYaRFeyFTu87Ri9b3t2WrR6+aLyBfryuVg46O9MsbFeodkuRJaw+bhZsJ
/xfqxfQjqUnM/cxaz8eufsBKGrXYu8zLbuJUAQxj/P1Bh9oI4Ev6fmgEzUHvkBZNdKajnFq4HcPx
EOVnat9W9F3pVrb9wjHHacr5bUyCFfIHmmGa+pkaTHy4wobQmg+4s1VXZU8Rtd8nmX9kPS5v/KXM
lpBQ4qDbw2OfA4pMoSzzAi9HSKe/xGjPSWtLTWDHyabto11kfcmyF095CdMVUYEljvZp4DnGqM+b
SKwVAqtoSxZA6ivBCa0Hzf0mx61ddBBurqxij1xsYGFj/FAab4H3ZczuqjVuwVJ39+ynzG6XvsYY
p9H5KYJQbjRktjqJ/nbiaOK30Kg2SnmQkxtvdCCKewiWgI1N/0FvErlszDSB/IPqmlOqDcWFfaUA
kHYRygi1e9/XbTFbOeWWsgRuUT4ZaKyT1ObsWJWNWk5cfUJ6UyTrdrH8zU325rSRy104XJX4D+nG
qqz01FmcZcOTBCRelNDIwKVOn/FJKuTm/JQumhDT2RdZvZWt2NH0x1x+lOXe8furSt0CHLi8rxcu
kLOY00V4ElM1kDtXTXCbApybMYbxP3ybOgVaHEMhA8IP6OZyxMVddDrM2d3aD53XG+oUstyK2S5T
98m4n5ASknHIpdoO8qPl3VINrgt8RB5z6+XyD1ge8iSywA7iyTxbXB4YedzGUCFF8TbPnKp+Mmu6
5+MWxEjKkX052tK7nBn+X7j5oyoKiih3JVY1FP2NIh8y625oj02xERKcgSH0ufpLLh5oOCf6j75U
1+Iv76o/8WcfbYbuAsR1huuNR2yF1OA1h2Mnbobgs68celyZvXAl5tJ9czrkWZbQBdwN8jTDsvzo
tz/F8U5tfl2e1qUb4DTELKnO2zYee5FZ9WHnZ6CoRGmnAYKwkgM+WuW0sis3wELqgyUx5GhIQCg5
zhFiQidZ3agAih+tK7iLYmvaVvk9cPfG6pothaK2ikIRIGPlgwOZVSaqO3hdvumFr1nqaCNYqmir
wJbrxzXg20KmC319UrOGt4MCx2x7qLVmojXdQ5tI6MunN7zHt2H43haHywu2dKaiNE79hLONx8k8
CZFaUXeRLeAeazQMkFNDhSqmxipq9VWNBdpQidwovSWmN7pgwtlNwqaLncLrk5VGyeL0nvyS6YA4
OfPQ21XFVhExKvf7x2p8z4K3GmTAENEbHdcuzcX5tVAQQ4dNRdR+Nr+mpnglsg0gg0YsVlxDUB10
qN8yy3gTYgBDl2d5IRppEcofUPKQBZpLW4kBQjZmFhZIQiavZl63BzkwS/jQefTYukN5vBxu4UMH
CW9AAeQw1T44P/leG5iFBW9DDEfTbooINJckY9ZYq2vqk0sjo1mHx7yGDALWoeeLFuC+amEsVGwk
Jd/7ZbpN2/bYB8ahbqqVlGsqOczuYSANkA14teOTN2+nNF1H07EilBnWh8To976xJs23NHFQQmh8
8uFJH5RaXF8QC13BpzaseSZjbPIDbyusVEbj5+UVWvrsUIzA95QDBerCPJUpKLrledkVYF9APovN
NYCKrdW6x1w09mJd3kVygb9mvpNc88dK7GlvzyfSQGqWxB+TY+ou52tG16YJfWMsNrI7bGt33GZ1
jOBYu9OL8rbTfe75yk4EhM4SbZ8OfrhSDVn40KdFpHgFHBQVv9lNXzZpDbVeLDZ5p8ML6QekA7r2
jjaPv1VDIbFFo5G2lwe9tLInMefXPTIZbMpWKriYsFcyvoo8htIYoejLYZY+h0nlVp7UOmAXzc6w
BAqfYLjyxJiy9mLXvxeSdtDG8qAr0u5yqKWnD041XEYm5xeZzPzTK61YHTXKcVknb1LglGqrOh7o
Tqj9TiQCbW0KJ2lfIrKKtvX2/zH8bKhmD1rMKwhfNb2xRZEaQkfQ7bpcBVsSCMOGw/y+94TBLkLv
u6GFN65Zfl/5EQtZFLxCBVtJ0BFU5mfHOGTGEZiCVmzgfDzoOFBTW+l3llt8kwb5KnSVfQN4u/Et
z+b4WEnSlxYbIsEkgAKGD3bt+XeUmuVglpZRbHgX3XZV/4Re6pPgiW/FaH25PNCl7XsS6vdxcnI3
DkNugmUxCVXncKqHNLkPW93f6KW6VotdOmZN2pwAAJhXtM/ORyUPtamA7+fyoCDKk+5Lp2rvl0fz
uxAwP4Es8BAGkNXJ1ne2bAnKhuMQyfnkqVaojlhcj8OPJjrEsWKn1Ztf69e693nIj27/XEg/Qivf
FPGtkO+S8WCke3UAjLnNvT3+Wp2ycnl+XFWMvXnSUTIxUR+fy0BWveapWQvjW4I9hz9Xk3ibQX4P
rafLk7AYB09KXOAn0cm57UpvtUpLTxBNHzzZNZoSYUfzCjW9VZuBxUgMCS7Zbwfg2XnvC3npdgFO
f/DWsTF8QqVncO/75NvlAX3cOFCFfle4J+ABAkDnG8fqcdE0XepMdRfrmEJjIOa67hqVfWkwfAkU
03+L2s7z1aoRtKr0eWG0eR9fk5YKt1kpw/EF5+gNXbXSB/n44U1VXFpskESn6upsp0ou+iWjS8mh
NFzyp2avNcZGz9aUpJbmDhXtSfdTgZc6py2jm6JEccrjuzcOiftDjt8ur810GJ9/cAwDYjljga1D
dnu+NliftoOeQFRONCQabTdBCMK/RtbMDtWj2vy8HG15NH+iTX8/Oa0kyQ2UOCJa0GnbUUS8NTac
yyGms/XDgJC3sCRVo68y/0oLSxm8MeN9JDbKnRCbWyn7YvVPhvwijw3yJQ1PwGJNR+1y0A8YdCU2
C12reQB2wqFqdr62H5AZ6pN9oANGoeyYr7GEFrbfZJHL3YZiNPX26RedzKTZ+6HV9gq1p6rAbmEn
jKITrbpOLUQB7AU9RFcn1oI12+Ru32WD15D2xlri6FkPmVegLhFu5CF8HUL9U5u9aELsRO4jDJd3
PO6vIYuUluIU6HBdXlhJ/riyZz9m+vvJkKuOqrg75eCW9SjgFZfXaB4HTsQVaNfma9pk1y0QDmsU
tnF32/fDyjG2MBk8CKknc/nBFJwzdeQe6eUw6wtkA81PvNs8hPXbahNV8VoG9zEPllV6nbRxEc5G
nns27VkuBQFtuXKTDZjjtbim2vkoPhSG967pzX1URMYKkmDhwwRiiXIAEGf6N/NWgFZjqimXdckG
Hm9Arl3XabG9vH4L04c+AWBteFZ8l/OHTRdogRnKMiqH2ad8eIrT/fD3uJJJbpGvAskilFnn3/6o
mVHhRlq5QYzA6REwQWAXaWTv7/1liUMXfMK4oTk5n62giVuvi4lToCaOmrmrHIrgaAq7yzO2cKNN
z0Cd62WSEpx3TcqUByk0x3LjCTd6+iQXhxGrxDW+x9K68GXjiyiSdKGYe/5ZWSjo9YWhlnzbDQQ/
89DU1i7o1L+udDBnbOUJLAc91JhdNJGnJnQEmbNkxF7j0XALGx6vSY3sHybtJM7sihkSdLkznzhu
ouz8yYXA0D8jEZba2bBSd1g49c+GNM3syYEURJoSmg2hBmQFdKxqO81ysgLFbKl9KfX3uMTkek3g
aKE+fT6R0645iSrUqTK2JVFHUD+o7Vnyz0FCsIyDKLMN9YhiHo/kupZB0h8RKrs8vQsHBcABTOAA
eU7ttdnRVFpVmYapW9JPCTfgdEBI//0CQsQ06Edy50gfDI8T6hp6PzWsUoxRBmBxxpcwfg7GlTxh
aSCkPPBhFJPH8lwbopWjJs/SoNoERQ0RaNORxl2eqoUPi8TtT4TZOxh/iBExQCLk1lGrYluoALv9
yyg4UjmKJodTcbYZCiVXOpRSq03cYjZMm0tas9VcuIs4r/9EmB0PQt+IfZETobMegngrpKjigVZ2
7VRZaTQtRYL5QoES+XcQdNOKnWxspe/Z1ohsbobkuqypP5FE/MgCp3YPlxdmLdBsYeom8YMyI5DF
Dusk7DR5ztJXAqWw1v5cINnAspYNShDqdPdps1g08BEl7ooKv70OI7e3IrvTBdQK37XBQeO57t5V
9X2s7nitK1ppAwFvzJV9uLTTT36CPpVKTua1SMpGHAZ+wgjOvNUf1WylPr9wT6GZQG9fJ3WY0NDn
AQQxSyPMoqtNLcl2R9pSurYslTZs/MsLt3Dgngaat9ZNYaiayGQk4gDkGzX7azW4ml7HvIw1daf4
K+WItXjy+cCyTJBaTydeEx7S3ClVUrBdom0kwc6TX8baZlk6ME7mcX5Fmhp4Ka1mHkcsHkRI59+9
+uHyDK6FmP5+sheqWqlUbNdZKtS4+5dEuovXkBfLu2ECdFPdkniDnYfoijAK0oBRTFiD4qbxtr6y
79fMiBY3tUofDKIOUKq5mQIdKEMYGwbShyLI6cS21hqxCxHQCkPDgqwY5MocvRZFpRsX8lBsdBJw
G5COg5R4tZIVTZ//7LVKaw2yLXo+XHrzN4VqRGMdWmqBjV3pCPq+jN5oK4y4IubNvb+GEF0aElUl
HhUm3YUPuKIiVvWx9Kng6bE4Put18XnwrfLvCyOUYf4EmZ14UC9SLKkofnZBaeOecFXrKheGfri8
kxdmboJcSFNHZmqVzA6dInSlMMVmegPRzd8VrQHYBkdCO02z+6K0zCdXLYpPQVxoK4EXDgWKcvjf
8DjjhabNPqG69d3GBHKxCcSjZ24b66HU91J4W0RfqxpFkMfL41y4rM7CzW541WP4hjrR7AZ924jb
SMi3YVGS7Tn4hqxsx4UNgmsHZDQd+CuFhdnYPNXKm8RqyS2LY5tEmxhUyeXhLJwOZxFmwzHiWMOl
rGc4OQCSNNpU4ZOa3GZV71wOtDRvp0OZ/n5y0vkdAqjYn5Ooio9Vl9mph8F8cS1lKDLD5rscbG1U
sz2f6xj1ZmJXbppRKO4TP+q3jVB4j/loPYppLa+MbeEU5wObukgYnk0n4PnYBszm8kEjXGs9psmx
DH5Y7cpOWJq+SXBPpV2MCMEczNkWUZ8M8lhuKvxtNbtrDl0E1ui5/XuWBgyNk0CzsbiyC6gzIpAZ
HrCHCcUHo3XUxhn8J79dSVSWtvefWGTM5/NmNm0IEJFYdf8cdFfmP5Q4aDghI8WtN7H7ZvnC4Pl9
rzcKR4NX0qt8DeHAi8JKqWahvQfHBIcdPlFqNR+k0rraL0ZSdj4hz3F7J64Sx9PtSnyR67c63pr9
DSis0fp1eYsv7bmTqPPcK0HDTK6msZnZjzzWXuVS3ppV+vbfosyel10WW3nSMTbSyH0ERSKJsyvF
XNNDXLo8oBNPjSbaTHTbzzeCa6WIC6kMxhB/ZfGhS57GLLLb0h47JvL75TH9zkVmlzyw1z/RZmee
7Kt4lQVEoz2sfzXDPjrq1qhK1NzdERy+oiBCPpYPteRpGy2tshsD6OYRAEC1FYU42GBXXh39MNGd
rqzNbR3lPy7/xMXFBTb5u5w8OdGcz4cSxGrdWTq/MHnoorsYOrH49A8hkDfC30OjyDQP0ZqxZ0YJ
k6CNGBO3Efz7KrcT111JP37nZfPZnmTcMP8kP6A6dz6WIFPSIdEH7rBI3rb1a8P7oPFlJwytXVe8
y4ZlF22z6XOgKWJ7WyuDanfFuKuaL6P5EPvlUZDUK4oP95roOrm15gK7dAid/j7l/Pd1viEXbgjv
Notea/U2WQNuLe3t0/9/in9y8WVqqEaqyiEncwgpyXGsW8fwr8LwwW2B263UwJZ2zmm02ZeEIYMQ
yuAYoGh9HcqpOPCirQFAl27X0xiz70dvzLErcmYMlbcw+qTw0osceVjZoAvIG5lGKPD0SX6SBvRs
YTyU9vskZiij/NJ5BrzMYwm8NTOOaG/o1ZVKTbRYe5Atje006Gy1KkspTFdjt3bt5zj6pMW8lm7/
gbfH0EhZJx1p0v45qC0wmjZBtJ8oebQNigSeW/sypn9vhHkeZnb/mYnpilHBQmElNWaONWACM47o
bA02jpS2qqzc58tLdjKu2ZLBmq068ffOGGrcIUG6gCbhVXCTKKHTTdYjMbLfGVBpq1jTi1ja+adz
Ols52QfZrojMqSs+Bs2XqNmX/dXlM3MpCTsNMfu4BNnIRjGSyCf6+Kk1ZXvAvb4yyk8lfAk6AysF
uKWTCejz1O1D4OMDjq4YBS2oXMLpsfBzCLvvKRYll0e0OGkK7zUENmD/zrENnee2uKxwvweF+Rqg
pidl+q3paythlorkUPf+xJntRAkSX1HGxPGT4HNVfA4a66gPMRILw0YZXvtR2Mtt81wF3dbrJoPA
YGMO8efLg116KZ7+iNnuVI1ECjpxuvIG5b5xfZytqm0YqzeC7l3RJNlq+FlkhL8cdm2OZxuzjWQN
xW/CRqViU/GxcwkYln68HGVtcLO9qQRZDcKTKGW8MRlG/1nBp10BQPItjq5d2sCX4y0elCcrOrsE
xEyPCt+Y4qlb33WAOKXWK1Svf4gC5YqtOUnNzC2Y09gX8Uzn1ZgqN2K/1zyna24VaSXLXUzh4ZeC
s6StR9V0lm8FngEncRpMkL2UqmwHV+UvQ3cM+R6hAyN2+vbbsOYiu3iYnMSc8oaTvMCrK8UYcmLi
0xSFv3qtsbvh1Qrv6lWdw6UUBLdnUMZwDsFizIaHtLdBOZivTzNvy/S28W9L9b7OX5TxESTi36/Y
aazZsBpZGIcmI5Ya+7avb3PXUXHkErqV/b42pul7OJk+RJaCTMeUauM38TbrTUyWfgS6jGxBDc9e
2ZClbP/TyObIVMxSmqL0plnM7zPvp9F+DtD9scSVCVzaF1PfHxwYsvpcpucDw25X7ASDfqJmoPMZ
3+nd1YgCq1tfy/n+8oiWTqbTULO16tW4zxqdUDhEudk30Thq3s//FmK2TGkGypTXM5mOhBpM8CDk
70X/92DeCZTxvymbv4WtSo0SV5r2XNCo21BEIVaq8AcIaF3eS5Yrbi4PanHvATSgcgaZlwrG+RLp
dW6CZJueZ738MsJ13Yx675TdcC3GKUQM5RWO50rMpfMWdQ7SRVpxU4X9PKal+pJXdjR6kwwduulE
r/F2cGL1+fLYluMA31fo/YFFm43NQ3tJhSBRbqy0O2LWHuLjaQneJh9WNt/0H83fhYA3yYAh6kzo
sPMBgWgIq2pkEov2W5UDEFSgXO/7aIsgkpJupTWz3sXv6iTe7MJK8tTr5J548njIOluRHa/+Yki3
af7XaGO6ExKCD5N1rYHfzPnA5ESQ4joIq00mkRxuu/rWxRRMPv7tOhEF3QCZ1JDq8ByTlKiRJg9j
jO95CAntBhRu2TvC2lPv46SBe6KkP5nbU9af23zIqhXCv1fpZ5cOdsYYfyU5qpgP+RqP8uNRdB5o
tjqd6fkgYhT6R8o7UuUJb+Tq++UZWwoBTFqlQkt98wNvUTKB2gutWbGlbyrpl96+Z2v6PSsh5uza
3mqiWh4JIQ/HUDsq4h6n3cujmLLF889mWogJRU8xBUT2tGIn914uFINYSyalsgCbjprWvJetlGyW
RnEaYnYteEoo9iOIecBniGfl3gFplm3RpH/9mmIkiihSGEIAQ/oAdVXius5qTrSs075FfkJyDFno
FrDQU9fV5i7V5JUd8PHIIaKqAHqmkahCpTufO3VAUxzlSXIGgAaxdzda+r5tYXcdfV+x69JO1rpF
H0/Ts4jKrMLtFsiJN+10w8Juz4ptXwRfcWC8GfV2jeD18VIiFCqAyG1QOKRIfz44uTGjwJ0uJcRb
riOvftITinpCoX/qO/epEVsn04fPlzfjArn+POhsq1RigRaryG1heONDmyPPkJjvZjhuLOPrYBjY
Vga7oTRjwF7Co55Vdxio7EXjsxi7jqW2V6lm7PLIW3k1LG7gk6mYrXMBjMh1E36VVI87tynveqDA
mV+sjH5xxjkbKSUr3MpzSp1qBk1j9nwnSf9Vr1VbxcgB/03EPMb+UBmCfXmyl85iHilTeRyG+wfJ
61pEFDE0GVWcfKmVdGdKxWMy/kpb5Rrm+0q6sTi2k2Dy+W4qLN0zaOJSTakwsUmjQ1QdRQvTlOuq
PkrmmlbJ4oqdhFPOw5VeGWhlyVSOrmt3Ld45mrjpg7VezdqoZk/xRtBFoXX5RvrasgXlmx84gvhN
Cl9b89oQflxer8Vv/2RM05hPTuoWg3oroDoEb0S2+0B2ivqH16fHmHrff4s0uzwrIS0DcUql9PRX
FtHqlO2o+pSafw+I4WvnZAGcChMGV67zEUGOVI1QskjZFNWmdntX97HtV9Hh8nAWr7iTMLNVgthJ
VpVzMeR1JDpuFkgHNA+U7eUoy3vhz2Bmy5MGqliZDYPRqxuIezvFeGu7Y17vdWFTmF8uB1veCwjW
AxrCsVmcZe9an46WK7C/0VfeCA3ZjV7ZSmHYfvr3ssAsEtpV5tRwmXLD80Uq9F5SXJ3ZkwNUafUn
pXg1egGRp6colTZSvrL3lk4l3vswG+HcAKubT6My0tXzyXbTUrOj8q7EqiPLH4f2rVyTaFyaRBDR
ChQ+aEUfXNxTtRnMMCXlzTzImm3pyfeyHAb7NNceENGqP11es6VtODUkEbFC9x/8+vlETrAZNam9
SZcl3Caydzd4/e5yiIXJA8/EYIAQY7U1X6tM80pzDIGkWsJj0N6GChoeuaNTvTCDle2+UOOaOOY8
GuCO0Kuev7fKjJssy1koP0R/dXy3csHBf9HOg2EXUMUwFBSLxW6gBjY+pdoaQIzHI/M1y1yhXkLP
grWBkvC86RFmZjJoUQT0UqbZr4Wh/8Xwhmgr1Z044joXRZ9SV+i2ouJlRyFQkvc6M/VNiw70c5ub
/ie3JonwBrqwUSrUOzMMNJ4+pnDTKWV719RSB8VAy9gRuRIV71D4q7co7pWNVkn5G5h+09/0Ui6g
fZP130VB0J6qwjTuythyUaRM/APwwv5n0OiJcte7KhrHxpSnxaOo/9L7OqscJfblYz72wrbzxvg4
ir6RoNAZIfWoRn54o+XUpGz6Vppoa20tD87QD7oB6kBNOzvSM0veo4uuwuwaE9XfhlKOsWslGhUw
287vtjE+M1vDddtfbdNble0boR9srLCxlI2LScpxkJT+OpSE5KaKk+6TGY35SyUUn+FvPxCqPfRZ
agDUFsextWvDQhvSl5PJa0pWdkHbxV8bozY3o5THTw3F7oNXWRI0BhndyLSn/A+gICjzrapHXQv0
V9T3qhYrWz0Uw6MUp/I2lnjV6lhOXvHRCOgIlNVRKNviSmtb8zgAw2ipW/X+tm6Fpn6P3EbyrlDw
i8FpJrmJdb0eZNtCLQ3lqvN7GQYCU27zJSB+16QihJ64xKSETnD+rJZBSPIacVFjqv6S5CWaOoJl
7frWBSJQGHpjm2olfu2HEEWhBiMO3VEtD2SgFLrhDg44zM0ib73nZqxq8zmO+2bYtNBrXtOuTg65
in72Rh+TaIca0/BDNDyANSWk/20iRO1nLIcs2ZFSV8/2Y6ESUy41/xXbxMK8Ur3C+kTmnRwGZBRk
104KV7kdURGzbNTEIG+kUlPf9HJupFe0clQVNx9Z3KaF6Gd2ZtFqtJUUj3g7Sy0DCmuQ53yIXdbu
mjRVX4LEi1wstdL0SkhE8ZC7UXnooapvzHLMOd7jXOXZFMlGakee+0lrFclp0XW5bZS639Halq8q
Py0OrlBbN0oXBzKxvQgzD7H2DnXchU/IMY9HUOuUvcc+kLaZi6K52o+eXeZWixKVpnWek8dGe8RK
HneAPuglpxgV6ZcStGjfVG1AJtXKvWvrXu/eKIIQP4tG1v20xibYDtYYPQ5dVh9AY0s/0WzLO7sP
zfE6SkPXSTxNeSwqSdgECaoStsKYd1rRRsBIBa/8ioB1INtGkntf5DCkHpoHudk9uGmaXIEIFaiR
inX8qHaV9VzLhfeQgDf40g3VYOzESLH2Yye76WE0hOrGl2KDu14LvG1SR/pjm8cYX3emEEs3tRjn
TxpsjmtZ0MNfmUaeaHejRSlZVatua3ppY9l6ZLbdc92l8SYMi/pKH43B0ZIk3EYwhoa1M3vhxsMM
CgWGSTAN0+RZwtVZRqKZVcLZwHfhCCPS1n2yGQzLAdCBdVD4WSt+qniW2j6nZ2NHV98HL3PS7FYT
+++X76oFvh+v9JMfM0vLKlHMKy+art/YQ8LgU5ImTmh87XvFGRvvV1a8F55247tknjUqVNXaA3fx
Bjv9AbNUI8ac3Uz7qeTVhVdh2jhNkTppJQM5VbE0kg6qWm/12HcSWgLI9byuTMB04c8vMMZPtWLS
MEZR8TwhEIQiBK3CBaaX3yNfdfzK3ylp9bWJXzNMVuyyzba1nnlOnPu2lfcr+cjiZqBoYZD98gSc
1+KAnmHIZQCxBih8r7nNdz6Vqza9Sul6rIx0Kkt8GOlJqOmnnDxdMgHXg7oBMy7khRNYWzEsthmE
HDxjh/ZFD/a9f9XIK2n/QkIOc3Z6SKPAg/PDbHojMVZdSsJkktyD2ti9YJh3GEcRnajU2ORl9CSs
UUiX8i/oLQisQOVGEm+W4vmeIIxxQ8igCjYdtsye7CPOd3TjTb3mrrKQTkp4R1GBlHjAKHN1+jb1
KzVXBvIv5b32OttY4x4t7Y/TANP8niwax6BcZCYBmroI4CiqyV3auW8xlvc8DOPCubxJpq9tvkcU
+HYISP6ucs+WC2QHVzjgsU3aPpfdix++evpKhXBxyv6EmDNl/EEYcqEjRK/0jt5XTlXu/9Mg5jl+
6o5qp8tEaMrvZntojM//0OfAU2Iy6aAnQKtjrv6igOIYokjiGRH4AH2wFMmKyhYk6S2V85vWrx9H
H5fpolvrii19T8qkPoaXIAyuOcE3UmL436JcbdpKQkjgu5hsydkEf9xW8adeXIHBLu0++G4WtmEI
lLHDz3cflnZNpUxXVSR9KrJtPH4XjOt+7WRaioLpjYQ6F98r5YbzKI3PW1NUWK8wva8gerq9XShc
6X+PblCADf+JM/uWtNyquyASGQ060GJmHKoxvslIHONUXGkXLW1ynOJNsp/pS5o3E3uhxBLWZ5m4
/m9ic7xBb+Xw97scpUbujemlzlv2fNaGVlS5uuniCI3hQTlLDafoA3eTyjSP/iHUtNUpRaO2Mz/E
O6uM4tiwpiShsoP+Kk1/Yl51OcbijEFYn3z4oLBr099PDrpBipvCCgWG0z9Eoma78gqObelo008C
zObL872grQe32nh0kuFU2WrR2fGaRcGCkCcfC1RRYMb8Q/v6fBx6EBR+FukTnU0sDlUaUbTR6mFw
BD8Ujn7W1TfhWFAQzRUtkTaeqYbPYyFWn7MOJxU3kfpDpozpbV6imr+Sei7N8elvm30A9WiWKAyy
Zcq0BbnaHzOh211exgW04DR+nJYm8SI6+LMbpBDDQOlMhG+jUeWBqDxLxZdO9g8Rlnx5Susp+Znn
4mOr+Sup7PLg/hd4bnECHNqsgoGJd0Np1xn+LpXW7Mam3z6/HU/GNhf6rsfMl3JdgzuYii91Lh88
t9qPhr/JDdWzo8JDell/qHL1y+VJXdq6p3FnL4ZYKXFWExlaIjwU8fdCuDLyz5dDLJ3BIFcnd1ps
W3HnOt+2WCj0puGybJCgDB6Z2r0OcER8uxxlcY1Oosw2YIPgRpQNROmCH2Z+bNawL4v/P7cyR++E
r/z92Dg5REY95aTM+MZb+UXobiJxZXcvLoSOKihdc6hN81p5CYTH6GVawU2Jy53Q20Px2I7iSvV1
OYphIELLtcvr43wtus7nfOgYxVA9Zd22GB7KaOViXwxBuZCrg2QP7e7zEJ5k1m3dcdoWw+/05Q6w
PBJY1b/sqpMws/U2x4T/12AkRXjU1AgmwkHVX8Rkpbe9uHlPwswmzIpFqhmJB3ZmOCT5TWQcGwE7
n83lzTv92A9f/58o6qzt21lBOsYeUWRjM4Y3YvkVXSVLOpr99v9Iu64luXEl+0WMoCfxCpJluqq9
k/TCUKvV9CToQPP1e9B376gKzS3GaOdKmpkdrZIAEpmJNOdoawDJiytCWx/+AqMNWmnOzweQlPZo
tEnnpdoxmTGwkmb7tHnHXOJKO/JiAgBMfP+VJK/KQqLIhdHGqiavZxvXPljsVZte43KflRXCpH2X
3hdgbo7WyoOL+3kiWaSWTy4rR6oh6soM45wxugUeiu5o9C9jf1Okx7H+9w14cEuA3xKwn2jAk29u
jgFPu0TPJBpabxvQJat3zUAVcHGv+djFmyXiWIFHgHSC+O8nq0JQkRZpiJNLgFTemhodyBuP95dV
cdHOnQgR6nMiJLObricpDk2xQqqND8gZXRYg7r+s66LcBCQZVTTDSW/ojPEC+Ng4mxlv526KvTnK
r6uReBFrt6XTrLwJl9T9VJykClFnoPmOQVyfhjQ3o03ffOINrnUery1LOhzVbTowW0IOcX8W8RVG
sKYcSdldn24u79+SFpwuSDog0g/W0HUQZKFCDCS0Kt7qwxqi+ALuhQFQITEILvLOXzuc26IHJrQw
r2UQKWBXyQ9R/tqYe2Aa9ulBjR8UkwKlLTGPqf6UlV4YrwTVSxt6+gWSgVdDTFoNHb6gK27z6RGZ
TYocO5JBlKTJX7hF1BlwsTCSiZyLFAU5albM7gj7m0y3uvJeFxtjLZ2zdGynIsS9O7lXStNyXREi
pkq7L1MQ9NrhpgOU3mXtWEx6nsqR9DADAQ7rS8jpyJbkP3slwKBnVH0YFkblSj+evILcjmu83AsG
F2pi6CAXA8jmF5qIGbyiCAggVWtqqmlvvAfQMKAItccxRIWwX7kDC5f6TJx0qXmV5DlqWsiRRM1d
XZa+2aUbjkZQRFArG7pgD89ESaoxIyRzB1uEM7wImi67ilo7uHxma6uRVKPhimNMHUTw4nbWXift
0Z0fy7+Iy7AQ4Hm7oPHAUUl+vx5MYlcz3NQ4PKI4YCX7sls5lqUX2qkMuX1NAx9V2TF4qMnNfXQB
+yQqKBDqv3dORfWoDjrgQIHXB3Br0/3lTVx6HZ/JlvzKBNIOYg2QrZrfUhYM2VXOdlXyMtdBGz9H
1q4zHqd6PzDfVO8Ne8WCLFirM+mSRmZGbJr1iN0tItOL1fcGLLRZHNGwUl8qtobRsiZNVkqSx3km
YjigV2jGb5ODdrvkVC0OqDSv7Kv4cslf47mNIEaMVZpoHT43XEbKdO6GWJk11TdWrRxVpLiGLrqr
0xjprvB7VaIQ3mkPQxbeumYC6oRvlz9hwXSefYHkCarCVYiWYbXpiIqJ6w4aCm+NBgihem3wbHFj
TxYrXRKg+xS9WmKxfWIdYiXaMNO6MginmZ5jFu39bxaGpDg8LIDv5chRjeY4LwHq7Vn1HoiHc4Vi
6vayiOUF/REh2ZY8AXW6MkKEhnr16FCWzUgxHDO+TbOXy6IWfYBo18DMtkBkl5RSRTk8aSyImvId
6BhV4wB2OlMPkvKB2fXKfVu+7gB+QyuMoPmToU2hBPWgqznMGSiKW3QAVrao2880nfh1brXUQveo
bkeBnURerum0Apl2b/1CY81KxLy4xSdfIl39ONbGduYiwkRb5wAinRIDdRgqavwhXjGwa6Kk01T1
gXR2jEUrDmgNbbRndZnfND1N+W8gpqzt8UJZTweVwD97LMUSLAUyucUgblJeR9CS9pioFjDGEXCB
noh9h6EFmqyBcCx6QxegTWBVR55F7jtSZt3uqwZCwz6jE/IUrs3uMUKgVWuov4t25USS+JKTkMyy
asy4mZAUIf+VYE6BK1R1Vt4fy0KA8wLqbhddTJJFSdy2yyy16LyhQ3jisk3auptYXSO4WN61f8TI
njdrR2XOHIgZMWOv+GV4B4ChgazkdtakSD7WxWBqPOYldizbWdNHR+7S0o/Iv+e4RCQpsHH+s2ef
nWEnB+Oi+2XSMBTjwfV0e7VNfim8rF/LLP2tcSMOLtuttUVJdqvIO5dkIbYuzD7sKSDJE8AC8mhz
WYq4ml/cKEHBS4zwoydAukuW07oknvCuzqPYCExmR745JX8VSp5IEWs92blkJDGaVGCLElAm4Qm3
1UFzFYIbDu1Kl9ezaO2JiVe8qIRjsORcUpUXiaEJq2c7oBjSUSoCYuvPDqpBbhX0Sf//pEkhwGz2
MTJN0Iix6Q5GyFtasxaoylxDX5+hgvdxsBNaEFKt2MBF5ThZpnR9+8xEd4fIVjTTIyswIoimnnLe
5rrhXV6h+INk/QCiEfgZ4DkxjyHtp+nwvisTXK3SRV9UB8raKqGTrgQZMoDq3PqFS7zByHeXxS4d
I0D4MM2PLkuAIUvKXydmBIACKH833pDCi5vHSNtHxVvMJtqka4yViw+EU3GSA6uApcVVDnFODCg0
68YpU1qpu9C4s4bnJNkUvVdmf6E7pzKlm8cZcC/zHDKjDjTE5r5scjpaNwgNVOfeXesQWHqA6wKK
3xHAgzaM2PnFGEeMpbtWhURQ8oyhBKPbtgrynRFNjaMAtAbQ4ej6TrRWvv/knv2qQX8Ey3d/qENb
YRDMw1KkkFP3Z8Wea7wrFfAMujXuh6Hspy6jvc3QVdr4ldVveWFswWJMCek3IUt9tTQ2trKGHi0W
fenbJO3u6jYqDQXaPSM3qocPpf0tHVdu0FJwhJYJEEihfQJ1XklG04A+tpkgQ4kxmjWRUqFtPHDU
r/M+QEPcDQhohxX4HG3x/pwIlQwTL5xZHSOGEMmpntNx2Dpx7zP07iZJtcGEosdNdE/X35maHFLr
w8jma1N7zlWFGsBJK4EiaxrzsQnL7eV7vayGJx8mGS7VjvqRA7vOM0bA0iqver/jfJtPv0wroSVg
M9i1g3awfn9Z7uJBg8dL4IeChU1uuChTPILRpIz9GMud5XQ73Y1Qql6rxi0bEtQTYbPQdvElY4dO
0QKdd7jUvJk88Nx5mHkPOkyQWZjUAWrlkxlXPnfQSTrHK1u75MlFKfO/oiUbZg7IfxFhw3qbXyV1
vQf1x4oqL+/iHxGSDSkHgW6d4fAIunLBUQkTklGGjP/fHNYfMdKNYSX6ynJkbLwkG/2WpEFut8EA
+ObLYhZd28mGSXcERbreaYVrc5O9NW/c6oHA+GfHtAdx5K5fm6Fc2zxZ8zugmlQTzifX/Ha4tu2j
Pb5fXtGKCsiNZmkaDoSJAFWpnkbjdjWMW/zzAQ1pYYIazVgyRilAfhEuzmIJ5W3XPNZkd/n7F60W
uG+AEoTxGAARnvsoEMZUTt7ilnZqdhwymxpa+mixJ9tku8bOD3xcG6YWf+IXB3AiUdKBurDVmuiQ
aE97GzTv6DZQdlb1DpiKy0tbPP0TQdLpD0SN0AcAQbF727cW2C/RVrQG0bO4GnTUYrRI1OplV5MN
s5KCFRkmYICDKfJxr04AqYrVbyoAh7tZXTmvpShUc9HzAzoy9AjIQ1NmX4VhVTRiUbvWfHU13yYo
HqzY7kWtAMwhgk+wpKAr71wrlCoEM4qNrYvs3G+6gaZ5De+JyYhoV8YNVaqVN8TiNv4RKPfVxF3F
kmKAwLrauvpN0wRd9Vt1n7Q1sKM1QdK7NVJc0JrWYmUKaCs6H8BmWfamax6ZV6pWSzfXcACdDf4+
AR4h/vvJAyxqc1I7LkerkI4BXx7oZK1+vyQBhXv0PAu8adzfcwkMgJKElJhXQQnEmxkGC/6iaRIt
KPh+jDiBDdeWAkmz1YxZCyGBZNyLBnS1+TEiWWVYcT+LThxtLUCcB0SI+2WcLe14GtYDQByI9uLk
SBz/tp0jz54y/SW1/Di74mspLaHCkhmyECwAtwmPVjhwSRHCpi3isQaR/Wg/VwAqKW6ZucUjy3Vj
ZLdu3TVDsWCN8NRH/RTw4KCek7OUug7EN1sD3LNaF3w7EiAXo2mdwy/la3XhBb0ATIGBVC9eHugf
FnfgRPPyhCUcI6qY4yTqxmXTz9lUV5R7cTUnIiQjXiYcls+CCK2tKTiE/W645Ws4Lwu2zgWSERhE
YOwwIiwdkV33qZEwCJkNvA0jjCdjOdkGhYbLjmJJ+yAILwXgZCOPITvZSCuMFgNnAmroagQvBio2
3NwaIQWeSInem/yaxY+XZS6dERKOUHeM5aPpWVobkDJYmvEeqMxusSlDts+dZsWmLgX+WNYfGfq5
HsxWjOb9DDIyBqQBcM8amCgvxXjcpun8GQNasx93mzj694lOdBQBwYagqwj+Q7ZLpGQJcYcG+Hw3
Yfg7GR+rNRLyRdVAZxlarXGpviQr1BH8mBPKvF7Hnmqi0cj45eQpzOzL5WNa0nNwz/0jRzLicZlg
RKuDnIp5mQEy9RutW4nwl5qj0MKt28gToJsXXcnnx6Q4ST6CgxDaV1T3cxqyXQjMj2Y2QOygmtEO
LHjztlFZeay0eA9Ktu9kAABiOUfFw+XVfmbUJaOITwFwKmZoULiRc0CaWRqhlo2AI8/HKKctcdqX
oYqjOycf2a/JLDFzmQ7MAUmDbWU+b0v3Js5i2zN6TDWCoSstd/jDq22ZORjwr+GcjqPbDg6Y5Oyo
osk830WCejhR2LgF8GB9ZHHUPVvAsGzQJ80GlaqRldyVo2m9A2aYvHaTjsQvCIRfEjJozI+B1HWf
hJkGBW7oCC43YJTq6W3VixdEyCYXXBU82VTZVH0MsTJFFIMOahABG+tOK2sEMrXW61c6EDj+onkE
2wdQMsHDScC0c36SQBCqItWFtqD6fsy1Zqsq5TGMor8wvijdA74JJJn4bMm+W2NU2CydBYCdc8sA
zzKhCkwtsD1eVocluwheKCSuUAd1AX8jrWeutYE7hbhlBJQFpM+RJJrs2q8dXj82UTvROap0T8+1
gdqAEA909Js8Xf6IhYCNIE0u+LPhPVFOPN/TOBxZDlQhoEVWiK+Nx5RlFPjPfHgeo2nFYi5YlTNZ
ksE0w5ib0wRZCrkizdaKu2swW+aOshJeL8pBSgShDuLrL4yjKccdnCPsaxLr7v2ko0ZoKQCWIjYg
EGbbKp8v7+GCswFMGvJh0HRcJZkMohyzBFPKWBcB0e1goA1yWHvZLxjKMxFiyScxB+8A1jcBJtgb
wJqWggmbaJPf8TWC+GUxSCohjoLvlEOCKHG1ahKqbzZvTYGJ4vAxVX5f3q0FyFmBKvdHiKQGRRRb
bSrUoHY+ExWYERqzb6W617RnI99aQEdhHFW8mx6NVWu6sfD0gnBEpcBLQReaPFg4x0peZp/Y1XYL
Erjd0BaA0L/J7Cs79luM2l9e7EIYTIDjrmIiEgTj2NXzcys4SHynRqg8G/Zham61cfyBMsChivjR
NEtPnc29ZQwvl8V+QjZIngZyRWMuQn7McUhyB6UTOGHQlxKgKW71DGcELM5iM5N517oaNSaM+KfJ
W2R9qHX36E46jfX0FabXLyxAx6DzpGx+ZGB3N9thxwCYl+t8JaW7pGxI4CP0FIB5GFU835scfb5q
bWFv9C45DCiqV9V4NTqvl7di6QROpUg3J5ndssfMNS5ny4YbE8CkQD91M6Olqp3Me7Vss4dMJdvI
CQuPjcPdZfFLtgEsoSbmZgFUAiN/vkgWRgoGiXCj0rHddnp1Y1h/8VjAXNcfEVIQlfO0MGxxaS01
uedq8ZDGgyf6vy6vZOm4cG/EXCliF0tGyjGnNpudvsSbpCHooJk3Opv3pJhWxDhLN1SQOOMdh7FF
Q96x2gl5o5sVKGJira5oTnB1AJJhDb5aZI214bFlb1xej49uz/gNy/PMz4Eeh9+k4CNpoibdRB01
bnWajh2gfABTXPmq1SiT18RpdgciXuMaEBIthiEB3craIQLsh6qOx5A785WZhgWAr/U0ojUJ69cu
JEDairWio53dJcehbeZ7Yg7sqU3JfMVRKPd5x2aXJoUNhI8KTFURNRhLUw+hNdppAYHDfxlWHvGg
0qtqp5Qa8aMxDu/cQa/h4XVn2ICKtQSCrcm3Rj2SlOqt2yAbFN81HIDRqlaHe6UM91ml6HtHsQKN
zcamZM60mQdGUOMm0y2QhuetaSnm0arxMqFx3lfg7CszNOKN6J0HIJpp7Ka5nV+mxtYKOjgpuzNm
JNcpgEG6kE7A8Qkwy8mfxnzUtn1dZN+VKNEAdJDYKFgqoBZesZGLcZALHmoNLgd8t/JjTSdKW+YO
HlFojXOOYJ1mNz34O/Ym0j8vqIuHwNMo+9FnyujeaG6floCpmP49542BkvCfr5DcUo78IxssfMVA
5uOYOUBl6reXr9CSLXJtAINithCU9TJH+YBwujV5A6vsauCui/HsZhGsEdsoefVWqRXm3tw9s9ey
mktBngucVnD+6ugclmtFhAAv0miRHCm1o554lRKhR7RE1nHH1LVc01LwdSpLSl0UfToWDsc2MqcG
7EufFxuAuz11ed08tET5C2YDHNvJ2iRPl+CeK30FefGcjzTJO/RMTsrRTZLfWZxfT07MfCB4lIFa
Ai2ldobm4/KhLtlF/AFAjkFfoYW00LmFryaAyOQdPkCrOR5DBqmCcBreQqVda0ZdsozA80JWDUlj
Mcl7Lskc6ypFIAhXZoavZc65R2o04HYGCt0WWCNUtIQ3FnBPLi9wSXtOxUonmlasCg2RWqsbR2Ra
E8c3M8QIJRI4a4TRwlfJccupLOk0y6ZprVTBZgKfj+YlDpTtLq9m+bj+2USZrRAjuUqbQo6XuDc2
AN2H4dBkb5dlLN2Bk1XIgFpur5I57LBjUfmRNArFOwTNF9FtV/OV0a81SZLRAqoBQLXFfnWY/asm
7pnDo+EGU7sSxqzogMywDatvTGOBFblNFDjzpiKZP89+PTwCWmrFH6ytSejIyVunRF8V7zKckFok
tCcjjRmQNYO6XXl/L8oB8Bm6rTFraspPgT4inaELq2h0sV+VfmNdM9OljraicctykANHihXPAFkb
aj4BkIiJBBQS4bz/aABVZVrBGH78hdaJYvn/ypF0oakwkGI42DdNzzfEro+qFb6kuXsFh7YG+bO2
JimsjYp6anMHuWOLhG82kj80QitI2+QuHSrn4f+3MEkhJgxQ1e2AhSnQuiKijZ0FTH8K4zXfteSf
wRf4zw7Kplyfsrw3ISgbS+r0YwCcVaqSl9mYvDbJ7oqGAUS+XsnnrkkVe32i73iGxBZmw2Ff06sh
V31mH0ENSycN6CoF4shN3BWbyzu6eJ1PFip5EjUeHBVUaXjnc93H644mWv+YlTWiZMXrqrWZ+zVt
kTxI0jccA3AQl1sTNcK9zQEsBn6ZNYrERTmAdwcnFTqAv9BpDFNVatOEjLxNqkMcokcFo0QKMlp2
uUYAuriDJ6KkJRV2RjhwBEWFBtHcT3vcobUDtAOl19h/0YxOkIlElROA74CrkZxir7sDK0oYKssA
5/VU/XTi/KrWdeBpwT025rhisJYqG6cC5R5nywHaH1fhVfCw3qvMvLKT9tBG6r7sv4FU8da2bKrF
UNNCxTXJ95eVc9FD4xmsge9XIyhxnN+HeswrEArjFHOF+WltAJHxLbTClahmUVdOpEgHWBV61Xcp
pKgCa7jnezVON32GB6dVrVzwxQcO2j+AZ4VHLXJOkl1xkXloogKylC7Qee5neoLg29eB3teY1I38
MTKo+RdTzATJcjyhgVspMtnn+6j3dl3kA+pE9RRuRntgVAPZl610K3mcRfv1R45MvzLFyhAWiiji
ZAQ0Yj+QqB7KnnJ3m4bcs5pfFjGDyyoiDudLmHgiUspaj65eWooBkTkOjMQ+ol9eeG39I9VK5HVW
zm9NmuRYZ5cJ2FtspClaKh8j5cEm17H5GGNi11yBQVjbTMmxDnZpm6UKWTavg1nxp3LTzQjtX4D2
UgPeMVudQF6TKHnXjCmiowwStSnddBb3UxIFw6z5EW52OBbPeTLe2v0ak6b4Yy8doXQnNIxjcbeC
2Ai8WEWdo/JkrQSSSz2jBLEdQAEx/o76irSZeunAuiTIgibKMeYvTf2taw9G5Gv6Lq2QUwCP7mae
cxqm964aUxvI5tbB6fcGA2Vs4l3W2UWzdvIx0j43SdHyKceCuf1Q9FPAsgNy1CtCFnf1RIi0q7kx
pNZQY8VZdmU0I3BH/gLMDsVLHfNCJrr1v3DfOTiqvOPINirYQo2/t2ZI1ZICNGfl9Bb360SQMOAn
YVFmGuiSriEIfUu0wuBlZLxo9ort+irEBHqnigS0jmQ52GHOhTSYVwMoljAk5uApPNlWvYnHjfav
j+VcjGRBUIOOjMzA2bu6zoPSVcNgSrrcv6xhX13auRRJ3RU0AAERBotxZ90v0pcmT2gdvg3Wj7+R
A/xt0XuMOo4kxx2ZleY2Yh+zA6G7a+4a4jBqDN0WkH1r/NpfzRMWBawPdI4AnxH8CucnpAsc5dFE
/r6HGsTTo4EJXMePAYoAJGy85HFrVxTv6x06lygdVhEbdhblKvyZPd/gjUM7Et1f3sFFtfsE47NB
e2MRSbe5M1YOmNBxiYz8rSwH8xXjL+E2zMga4M3XOBXUVCb6GUXvNkpBUjCVM2UetclE/SGrrgDh
xTu0WSAzXn9Hbefyor66SYgCaZRrAXvK1nXJwM1q3fb9aMHaaldN86rZT1q6B0/yZMAarWzgQkh1
LkwydImqR5UyQ5ie+5p5bVgAz0io6m54g+mKxyYM5jX6qMWtPFmfdGjTAFL0JLERhuecGn1CZ6Bt
I/7g4W4VMnRpLw0b0y0EhRDblvmK0OYQ8kpxcGwVHRWDjgSpeV4DwoX7fXMoXi8f3ULEL/oo/8iT
dL5MHJOlDuSV2XNn0ly9KdgPvDA8Ul0rEx3Hjdt7LVkxWEt3G9lbNO4hOkWlUlLOkY1KnOUA10OE
EaaAlicg/wm0mNCM7XT12TX3l9e5dO8AXQa4ZGCQoO9NfNCJTwHrx5xNNQR2GNJufjjVyxi+Xxax
UN421RMZcoKxtnSmd40iaujN41zOft//BIv3D1NkLibtTmPmgVngu3eHbY3ZqGx+RZ/hisNZ6Ho6
/wrJbKZ5EuMzsNJhYB6z3uqwvC/GaqOFpZeAG2+IEC4fFSXZNrwHvni+0kSzdFlOd0FSqKzSrAKD
QSKOJUHNGJ3N11k7WumdM67kJpe06FSU5I4qJAxrp8VSVeSnG9bQyPGN/t1oNwjosnbn8L8xPqcS
JUtXWUbqtDMkZtNTWm+B/B1VBVXAENHx59aJglj1GvXf58bPj1QyeWMDpzcLqaPzXCHjZq759bWN
lAycW2hW2wp6l7acYwpYUpCDctqWyZEbVWAY4UuJ7s25tB4uX5klY3e6nZIZUNqQMbT0wgwYnFrj
o5l11OmALB3/TtN98u9f/mIf8Q53NDQLo03o3AjMXZ22mAvDy6P4GDqOBz8tiV9oz5dXtWxr/oiR
lAQVaa454gZ0c7oL2+na7MxA1euVCHYp6DtdjaQVgIGI1NaAGLV9KAfhlERV2HNSe3d5Pf+HSfmz
IEk9jDqcUuByo1UMCfkx7wIrebVnX3e2xoCpsI14JlreHPso8q6EFov+CVjgGM1Ai5rgmTk/M3ds
tWo2I4BO5tbwu8jMcWtnc7pH/dtFlbEI+YPCzPZ15mbt86avrkxUc4MmLZTN5W1YNGwoOgO0CxBY
YO49/xIlZlnmZvgSRf0Nzqih2TDlUCERpq7FU2uSJAUSDVppXECSSyKvcoKSPVXqt6iOg4plK/5i
8eqfrErSoghJALNnMXKZ+QZzUJgxr80JzUOMFlaCkfNXLXm5vI+LERz6Dv/ZSEmd4J0VZ7ahTpaz
BSWj0gcqyAJS2wsbn/f3ZMIbvV/TI3E651kH3P0ToZKpIXWY9J2DPTXYvYNuQNU65O1rPmtBq0Wb
sukwnIC0yz3aXBtyla11QK4dqbCEJ/GHkdt94jTY5gL0znH6JEBi8IwxzcBJViqDn+PPl5YqxTrh
aPEka7FUp+n9ZJghE8Lm9LnObK8h3wsDBBlsOHRWtq11+7sDbgQVwNp8HI4q/1DQOA/buc/VX0SL
PdRgtsaobNMkfKib9NC1lZeTNe7Uz0zo148WeIUIzsD7I+lhbUzAr+3Au2RpRzg8bwCLjBnv5vQG
1xzcpi6am/n4AMpie3gayJWtvjr9GhTBoj8Cj99/P0JSEq2eeYODArq9YoNVZviBx2kCOpjJ79Ua
GKitP/aWs6Kai+7iRKh0XIleZFUeQ2jWUKPGylGTZGs8cYAtX7wA/6xNfk73oLl3uQUx0aihyagB
FPImzGIN1F3N+AwWVu1Bi4dy8Jwh7q7aPolbmhZJ/9vUUtOkWTiRNxXkswdg15NrtSvcjkYlMaf7
eQy77xXP6qPG2xDzbI7VPgBTqN9MYCGLN/qQEb8ieDR1yaj0tGOM9DQGTi5IX9y8vopSq9uhd8Q4
VE6NpFKtaPcjQFQfq6ZPkGsCddYujJn7WrRDeJU1EXrPqyHs/alnSNgZw3xTOiTfpspItm3ZgspI
AeHe4PblsUhbx0durPEnTPc9g4xouAptAtopUDMgAUjc8jpHd9AtCNKdn4D9c6+LfmY9bR1Xx6x+
xR17E1pmeWXEY7axQkf1S7R7gj4QI/wDa43vSZf1d1WrJYVPMKiOMtpc+nNXxE9Kym2ax4V71+V8
cqhhNkDts+dZ24Gw2irRADnZv1Rs4CGuIzG+6/QqOokJA/VyTeJx5xJUzdC25gDvVLDb9IQ0L+7M
pyfQDNR37jjGty3mMa9cnmn7GoM4QT5w9SOpdX5fVY36HZRXZA+qC/yJodsUGzY59eTNk9btG+TS
r6IMYG2AgowMH8l19xngEd11XE82A/alWr6H4OnZgOipD70IzRU7zS1YAZ+XN+ZVn06aTfW4I+Um
cycMgjZhaAGPLsz6kSKbrU/UTXXtYRrb6N4M9VgMfOThTQvGrTu8AcHxatdu8cNporClVRqxBBvf
KC7wuB2yU83SvFPDrLsCF61yTexOINaobhoAiGD6sFvb9KoZ/PLbyy5q0SmC0NO0gRKNaQ3J1U85
9BqoHSAN7iqTdlN9bZuzG4T98LNI3V9Z0x+dEl9tVdP+suTleIcgk/LZkQYYi3NHkdQGiJXGArOH
WrsJjTbzKpeAi7c2N43BIwyOKrDJqIdTNQfehKLhkV5V5cojTrjgL9b45CtkF901lasib+0hp3wD
dLOtqeznYlung395vYtW6USQZHE5AH8VJMeByV33PS37jFOWhkdLVb73iUv5vEaOuBh9oC3bEE1b
rovU4vkGK3lGgLGUAvR0OBjaJ4pP4zxqME5dhLDR5+N16gT/fpWCT0IQ/eGnPGthYtamzyfIVJs3
QQU3WK82uBnd/tVaq4Qvrw9ZDnDFuwAOkh85UQweMbRjgJNIfYpGYFMcrPwaZtd30brlmJsE9EGa
trLAJR8GeGb0IoM2QftCgc1JEjHeleCYmEtqAb027pKA4elzeR8XxaBzFugSKgTJzUhRPxU1DxHZ
VPOuycD9pVzr3cdlGSK4llXfOpEhBd94VxjE0CEjcli90RrMgNcgclvZsKULdipFrPQkHgynyehr
DVL40AAxsAbDbuYNut+M0UqAv6wQBh68KHkhdS+PwSV2yVJFgShraIJ5sOgAI+rWs1e31d6qO5uW
yGHEjeuDDGntun0eyZ/tRPXNRaEAiDlIu2GsXlcFAN7JQoEhX4GVuSi8TfpYXDN64+0O9wf/g/i7
tSaeT7P8R5ara4D+ghB03CMoBd+2FEmNjlINdQJXyfzBawMwifujr1CFos0lqLzYB8O1Z+MnXope
F4ze4GteSFOqUuYp/kDDwPEtv185gS80m5/fpVso8WDiX/tSyVDySB0Ulwy0DsR3cZ/7aP32WnzX
TP98l+MlHiJMb9oM/n++KvNLL/JDz/Fdj61Y3i9gRnhPq5iVwkQzYJS+9sxoAxwxMj8jdad9klMt
8htCYaPsx3aj3YQ7pTjYtMcOPcf08X1tU3T5BsjipRcRV1NegexjpEpMwRmk37uOV+5/3FYe4koD
YKs02YcbtvvFvZyWFJoz0Q8AJnhrhRJAw0lXHgDcojlbR/iChCte1+c6Whdzy406tanv+wffv/YP
1/injfix2dDNfk8p/na92WzwT3RPtx3db7f0YYtf/vsXHszlG32gW/znPf7+gN+H3xuI/45fPPHD
w1+++MXzqO/d3/s7/DjsIMsXv+Cnhx/it4jfKv7Ffz+83L8c3g/MZ/i3wwE/3g/i/wXfeVjRiC9P
BEF4q6poNoI2GLpG5COx4lId88KlFq3oj/8op3Hb+Q6dgoQmW75Bz7pfeL+HTe25RhA+zlf5djgM
tKcvzFfpx7vrRRvHn66UlW/TvqgLbo6gOAHNnwpAOFsymLk+NkWl5LF3+FbQjEZiq3+9eoF3v9Ic
+gX2FHcUOAkm1MHGlDdknWtDDMCG0CrxQtC3jY9D326PrZ9TnMdlR/MJw39mriRBkqcZDH3MpiQE
xC8tPk0W4Eyh3XZg4N8MLFL8LPC/w7dv/jUJrm83dD+KhW/vfpn0aNLatwIWWMEveocwlaJ8Q1+3
waO3u39/P6wRcH1xJOJdDohxA91MoHzGFp1vTD9iIFxvkYFiv1LTwwgb3mb8avo2vI3f8xVP/+UU
oH7QRYIuDhw6DkI6b8DPaHxWqtj7tnnb7H/f/QpuHqNV0/y1UUQ08IDlCyUocDE7X8ptCjP6eC4S
78WiOGtKj9hd6gW7Fa36LOyeHrZYD+IjcH6BZllA+J5vnh7qeaXjeePBvFxvvl3/568NrMo1jIv4
8R9DIYyFsBhbYT/2+L+Ln59/BQENSno8ejAb97uP+51/uIdxeH/ZXdbLL44Bnwo6dFtwFolBWlVy
o0XdWWZY9aBf9FoPRi/5tFjebm1E8rMgJu0JoMUwEwqQJCQmZH+tDlWRFRM2X1gz2FosOqArt2zp
hIFXpyH7B2YhxATSC6MxSFHUCegXM3o4vBz86x+b7Suuz2uwcsSaeDl8Wc6JJMl8qmWkhSSGpMP1
NY4NtukvDgbDxhoie5Akgwj9XIeSilRpm8xCgO9/u978pluog7dbsbVf0QqgAKdypIVovKjirIKc
6x8/3p6eniKEKU8wPCJYmfHP+DeIDo6Bt3v8YN7jx+NAxf8+JjrRWPxtpe722egqby16C9Aw4cIg
6zLiY4PZRJB1atAUcV32t3DJ8JFwlLsdHOXlbf6aP/1c/h9hwhWdhKyDAy9o1UIY3D8c/wO8PJa6
Ew76sqgvLkBcNeB4u8B8/3Q20mNURVpk6giYTkXUIaKNvbj24v6LEOAzHFiTubyXJzL18+VFJBv7
tu4gEz3mFL8A9w6/vmC1GSLQ39vX7d3x7ngMVg7xa4pXWqzkWPua6//D2XUtt44r2y9iFXN4BRhE
icpO2y8sh23mHETy6++CT90ai9I175yZKs08uQGw0eiwenXIJxAMC1gQ235w/tDdklG5e99/HunM
0GqBIJZ1xLZnbjViwHoeHGjq45Ka3FbFZtuZvVBqlNYCOk4h6MW0XQeRzYJ23MQz39qhwkUHQAMg
nnn3nhQXOZeM//lSG428YAS5Zdp4/Evr49tU0hW7Awug1/vX/4fY2fVPJD/LJgFimX4k5KWjL08g
LcRzMNLWZPELPEL7RPBSMq+jhddBnGcwvn7HVClBQIl/cf4LD9M3WdmNFfixsNnDpGMK8QROh//c
FiiRuf3+wcVhl4e9qHgq2WVlP/jFPx7++32Zvp1vnBau8cIdZvfll1XNUdBc5Vcdf7UqtjIs6D+v
N1sFWwsLAqzvl3RpBRJT6fkKQDIACBYoL+DHzM6lKIxUkWv0dzLB33EKC1VYFPKM3e/omplJ82gv
OTXfeasrwegpVcCzYSC2BZZSmlnKNs65ONQlPEgF2QckIBnNaE/+4v8mMuA3YN6UhTUQLMXxDvTk
nhzXsrCkr6/jJzwu14btQZCzQSx0fHraHFcd+QoQi38u+q83uUYRfgDod0BCC/ce8KNrw1dxqhJ3
HJ9gihiZXvyvhkir6T19D9zCjU8lqZ3kYTQv70sTL24fFHRLGBgQDtgB+uiRALwWzKVolh/Qpcpe
rz3e04cH9qTgDM4jgVe1Wvout44VfCq4mhAHchJQk8wE+qHcomNU5IjqTB/RKnXtafVXcrh1+RTR
d4zaoCpBGYOCo2rJb2dG/EolmDuHRxreFogU4aRc7/Wihiqn9hpEP4rOS28mT6l7uTiCk7i506yq
BZtwExeKM3kzFaxypePFEvJ6WzgLL/2LSE8J9RtTPHgXT/Q0k3e0hSv/fwgFOB5tFiyDMktq1XLH
xZcAQtOUaoH5Gh0nr199NBhg8pVvYAFt1FkeqyUHcx4D/2ev/4ideQuRb0QYAwWxhkjH0zH74ikY
p2nEby5/nkczcx+BZlnE0jPrcfNF8VGRuAJhB7qPr79ox+POTGyzk0GqtfIhOqOjb6uv1nw4xCkZ
9yHOGMkjEj/yG9X63breBJ3fe/4hfeatVEYzVTJYt8mokAkAiCc8OKCn8i3OEZ+XeIe/O4xu94ry
AGJdEXnsmfYWWQS0CXiJSOxVX9WTCHOWblRXcIZT8TKsQaVFK4wfJEsm4q5gOLa4OAggkH2eCW4S
v+9KDoKzzAIewkIbTeXkG+WUkos32rptHC+rwYmtxewX09X5ln9KnllFTvN90ZfZ58XeiLgubfnQ
EhJ4TWCqRCePzSp3jpKrHJa+7Xef7ZVo0HxgxLaCmY5IOoFw61qzegwXAi96hpzOgARnsDL2EkHv
kOnb4D60o01itZvsKNMAqVrwmj8dLg5I5WG9cpIdmj10YONb8m43OTktXJEE5mO6EHOJbPvzNX7f
csSpgL3fwKinpkmlosMcRVN9GohmYUKpJe1eS/hAQP85rRete5q5IYl3yjE9GW5mwgw43ENhKe7C
ZbhxNTBBAIYdiG4Gv0cUeH1gBvoH+KKUUby2NZFEDREt3yytJnBGkXA4w+lzQeKNOZ9JnGlHYAB/
lWIkCa05O3rigD2kFc03gVfhOsgfyv8jL80ep9mJX21y5s20GE8DLDZEduuc25YZBP416ED5lyjD
hCwiZCa6o5zfN3obFckYDIzH2ZBwtAq++PXRSpw69fmghrQ3q11ANKKvtX12Ag8Bvdjxl2oCcoDM
dOLluy/JupBdSnmi7zLydiHB+++Luc3AzBYze9RQpm+UtsBo6hH5QIX1uckjAbOkh8Fn763l2+BB
qWiByoBI1IL4/xpBNJM/++roGBCrZsJhjMhFZqTZ1bZopQ9gkTm1K2E1OY/gG7BTgikrZrsDWde6
W+XUWAA43hpFLEMH5RCq4ch53PQV1AGczqhFIqr9aBTSAyPuRpvA0t3wfdrxe8UJaBZaluEKSxeN
fe2ZDl5JvtEG4CeqHpIbCyCR/kX+6pxp3xDAZZQt91p5TYRbvmQQb/02uGuCACoaJLkx0nauhPzY
qzGHiWU09iQzdjPrYhkWPj0HR1py4q/gQdv2OgXJkTl8dLRrye+Kd+cWXC9gpniRoWaSjyZjFvrZ
3GqKiODpX6338qnb43owg82wkb9ESybAXuWb5EEG1RLl17sW5USfgK17aUU3zxOOhDmx6OTDvdT4
2YrSdCqTroefFUr0YqEtnkthii9vE9HNFuMiyWjH5Cl5gCcS0E8eA1MXVnDj/rAFMK5cENdBBb+j
5R/ZIFkfuERTsIA+whVkNkDeB4cLWfQ9bu3etaDZTis5TlMRUzepck49DeMWSJWSchO5GX0WP0Rb
N4i/8LrdpmRmm5s9KEmWg2xYhUwUIB74NU/lPx3O86++j2iNjF72ni+JvHeeILJBawu8HOZkXRta
ra24sufhKquvwx5NLhXKSnjv+1XgaAbqn5NlXcwRWpWZS8p0x64KkoLoBE1R7GOqs6dFV+tBiPQ2
pckq7shwzm2DAnBnNaA6pRzKwsbfSaXTNrCHiTSbpZrn3eP+IX8eN/BxVEryAPmY5HTUXLXGc6qb
Ey2ci+VODPkn0PPvV/qOEb3a8xx7Eg193IUyC00KAkw9SdbaC6YNvye0+hiweTO0Bst/LrdLnuVt
PwzuLBiL4Kyg/UyBObv+0m0koudkClAv8qTP2p5esrXsStsaT5oFHEpOutXve71jP68kzs83bhtc
IqDhKD9S+bVYDWa8H7fBqV+lJNsOFNab5kfejh4x8UlbL45MuckwXO94ftZ5LPh8pEJ+6HJ74xwg
9q2eYjPx9IcxsKaVlpCcVg/ibuIWrNRtSDoTzazLDzM1CGGS+BLbutN7fLxCrEajv6NBOrSu7y/m
sBY3iCJM6eH3M/+mhLh+KkFji8BQQ/kc4y7m9zn1O5UT0zqhshM9y3ibsEev2EoIlTachckxruEN
pgyjDfiHORH/4QWExu6wjh78l+pTXtCBO3cM62E0wWzYNHz2mUkDF86kKClwc/5RPgl2sQ6s3gCq
QrThL9iJWV4IXYoSbquVsgivHEVR5MNQpPhOSv84/RrMhEJv5AmVziDNHh0F0A75T+EYO7CBx0+N
B5q+BSftNtHNZIogMUJCAFCO7+v3Q2bsh5rQDFUCY9Kb/OMQkZ7IALboBAru6XseVpTbtDYq9EvK
dhsVQDSY7NhoDjbeZOYfFnkig5AYZ4zcColWgSX+8b3ONhy00p/QZX/4XcdusCKo+mOiF5hbUaXF
V9XFa+WW5HSoLwnHfGHYErt+ad095ivpVHXig2pqNESY/NKuVWI45VdOS2o8YpQPEEbREtLtNiGB
taDtBnlPRvh7w8XWxI3UCPH3WkSKflAlIPkKGHVMvthH779v/LbGMBM2M6FFDS77IoOwEDD0Vf2Z
rROqUfmDN2NrcJbojO+qFHxuOJ5IfaDCOLs7Ml9Vgc/BiIjHGh5o6r5HNNiiJytDGCQefLtxQSWp
74L9UnPNrVfATvUfyTONMuopDHw1TGid2uDs/wo8/qN+ih1tIab47uufmasrQbMTzY0k8usQgkA6
YZyLJ3tykEODfy0T9TPbKifEFrTegSRR3dWPS6PO77zG2CegYKz9DKM354yXjcbVolzig26LU7vX
D3KJjEdFJZ8aNKDxa3EYNxdXRR7veUGV2AnebPyH5NkdUoywMEKmSu2LrpA9NxHBUU1JI8UHJnOM
dk0is9lE77HT53QxoGJ//TfpzKL8MFYRh9F0IaoFtHoC4DFY7QWw/D1dzHLNOZG96GjdM1DAEyBe
gIuJxPtMnXopBc9VC9uoHrM3xPO7acUB+dfZaGvsaPm2xLN59wH4KXCmVkmq6IGYQeCFChhfeZhW
h36DromD5CApy3uLJvg2LsK+QNwuIypC5YWfCYzTTFH7DM+uf4z3QP3DDPVrjBkTLenTPy3oDgs9
5l9PBTUvQx1ghMHc3o9qIQ9iDHvfUUwjCDPa7XIbdIBWZar7zsUw3K/ooTvrS0/cbUgk4nn7R+5s
k/2khVwZQW4O+NmuPaCiMaxj8sl7InJAAuz8YpHo3jX5IXLeJuNf/DYJDZxr6k6etJHMiho7g5ZW
5DYf/IdING9cKbi1p2nhlbvnufzc7ZwbIm4ucoNxDQlNngxPPg6mYfvwly9/2o1vp+v+NJIlmewA
bz8sphAYDFAlzg2+0KnRoKRdQqeXy66iiZccprVEoyXjwx6OGznMUQAOh030msW2fawlShhDToPs
9nRGKt+O1uVzXloBWtI2o1ud40dMP4LH5v6uuzMAMtQVT+g3ukuTALK4oeDKfEOc8naAr0IvTnRK
TcUGm8JKfbIxnIj2W/UlskMolW433uNImhX9fQH3PPOrBcz2PiiRXqgBFjCYWwCQP6JN7f5NPNWN
dxKStmpO1ksEYIsyZ/ZPEqOhVasL7N827AlKVMY+tlUnOubPyhZ5Rc5BG7lgRcBqLuyWVYPmX1pj
fMMYisAG7c6urKwGSsOx3VYay1daqpl53F9lfXnoNospk3uvCtLgMLzgC0dcPytNJQNCzLGa4K+s
656CldsUP2ud9vB4g5YIsVnbC9u7Zwk1DfOd4I1idtfc0b/UpTCKmpTQU2oQZY/8+5+GtPmK30jH
zKwt8QThq6VretdtAL4d0C/w4WAE1exUczkJp6hgz8vRsGWnOE0rxiXqtpY3mhq8YuKBJwetyUvu
0p39ahKgeayiq8InnGVryqHPEj5WEiSIOpp+ll50GtcPHKpiw0qxa2SntDXC271I8l1gc5sjizqW
fJdvKddKhVQRCsoYzgefCT1vULof3oMKggV+6FWWSYAau68iEvRmZfmvjTNaaEYjT1txLdmKBXs5
kecMatCvA7NF+YqLCYjT3nwroOF2dJYILu+EA6B+ZtqOWWcquExmbhUmi3BgFOBgXp5K0QoepXf+
z2iK6lYOEAcuaN+tuQZAXUehAgNZkYqcF9e1jBtrv1BZuq556t5A8P4umeFngT5EoOVrwKI/wUL/
3G71zdJMvDuFMIzUYsyhoBXEKlRm4n98A6RAjQotUgnd4CMgZ4dygDOua7dBPt6g3GNEkRf1wC2+
415rUlilE3vIkaOR0goWjMxNQwX2DoAiaBXRUIEZenMkh9CwTIuPtUj714hKL411RmrL6ayHDwbt
iE4fWWMhec9ytiCPks3IK0m6Ls6BPVmSpR1yR7cWvs3tTfm5JqA0r8+HH4XgcmG5nwsm6pCLBQYd
q31PeXIYzRJI7QgnseFWSwZXvPWRkM5knKcgXwKseD5ScqjQ41YYUUrrl+RNpnUOOFb/hCZSO/Ck
HakuVCbh27rDWTVrzHv7+uJfF/MfzAxcX1AsQsM0IagnSCfnZmIEA5U+dHFKBUwYQeO2o6/5N6Sv
k6fCSTd5SKf18DU0tkgWTv3W0Ud7Jqsewygjlz2HxMa5FGl6i9J1sRM2mYMpWibPAZKmoGcd7TxT
TIaF1sg7ScZrkfO3VdA68IhApOjkbnR6yF20pgvPrKuo/MK3dsKdcBReJXQU1Wg++vx9x/fFG6zD
ifGi3cw7rHO9ktPpgvrAng9pcGL0kDjonWFNu4hGbvBgOCDDupgss+vvCve/yKLjAH6sYGaNNY7P
uCHGQOjBFmzlHD6EGINhyuvKKTdVDJQG1dY0+MO/1MRYfoFv33wwOiKowysrAWmksXv4ww5FIegH
xRr751b+tnjjGjKc5NrCkF1TQT80yRbz2LfOKyQCS8Vjkg8U7bto9kNiJozTpRHwwfmjehRcOFTi
sfmbAaOwUs+tZnKPPvBuFGSy5qJVuXexcLXgNLOBPoCuXe82zNgJyEoKxzl/gcLtw94GL4gZtCY+
tMnHGBxBi/fFAPrung0M4kGUyVjkZg6HXI7SFEpsz9lGs/sXzHkjPKZWxGQ85KQ5KI567sw3tHcv
ucv3vi86I1X2xmG/czhlrkSBXoSof2E2kzUQKSA+8vWT09nJJzITyeLnXRI4M9wqRssFfA6Bsdd9
5a6/7jdtQDDSffriMS2DLKW6xHsCNXSZIWkOx/UGxi8XRlcblYg6Jvi3bO1skAjTV4gakoNHnp8n
SgCtt1SyWu7GvPdY/BQ9+6xxdgHH6wDR0r7LzObEUW6HupcTbFksX7kltchgBeeLmT/KXgBEye/W
644jCzfyn73Px3rnOkiyJ05Iqf4qnINd8SSYeKDj81/utTkIxzXmlZN6u1RYv5PYhAqzYacS8Cys
mHt9jYrg4ge5j9Ix8qgVWqq+uH2EUnZp5xsR4a6nWRdInyx1F64XUTvsj88fR7AwY84e6EIQAs8O
XbgUjV41QUbRzdQbBHv2ki0GKCRuYsZOF5Dfz/jeCwFfFN1GKmjKMeps5qllalr3yORivBmdbGQS
aLAO/tar8Dk4lu9Qbemkl0T8FGE7YLcAncrd5Pn3NdzJZSBkkNFNiV4njPmcMyhIkQJOEx1rGNf8
X/lPxQq86FajyYNCuw2YKixMpFxqqr6nXXAKkV7AiDfWyziLVsKYa3NOBGRosEdLfPNfRWuCR5gV
dvA33wGVuTeQa3Xj45IRuc0ayQZKX3iVYKUxWGL2iWs/mKSKFXZRk+BHUmtEdQMPlO36wse9s0UF
tXNVhaOFihOSNtea3Ka5UKVtBYdnJMoDin0m/5StfU/bghITmfpt9pnTbJOuFx3NWzWGZDgdDLGH
mHuecRR8DOSSaxSSY1d89d/QpOgBJ3k2UMzzzeKlx8VdXS5A/q+zvbwL/y7azdtDxlBaJJHAD28g
wXCTmuMyRGAyXv5q1xx5NA4/GgAoXZzPdKuYW4z/CU3NeRZWJHDBeI5myBLVyJzqKPCjv30xU3j7
NMPv1JDkgOsJx3POIFxiKKshF3ia4w4SYEpWhQeO2nLjrwIRhSgkCXMHRm7pat26vPD0UVY3WJUT
ZbGZBkRZCaQM6G6oeOyeoNyWhBF+Ju9O68LGKE/+oVktXOZbZ4BN1saASwDYAYKcw8n7y6XC2C0/
paODonZKRFqctE269w+AZn3lAUkiIgI2wplLkOc7byUTzbg60NgAVqjZZmUpaf0kgeEWzspZXssW
Z8Xv8vFd2fVIeNPERZ94txozAs9XomAOcy5L9vQb4Hxtv6/XMPN3Yz4Cb5KBNSgfEjBAPp5rVmmN
RMKHVveuLmW97+j51Z7ZI/7D3wyjNOzjEO9F6HbbAt00pu9huBuchXVOhCPnjM8d8DFP0kP7Z+FL
3/oH11udGVAO8/FSWcRW6xdQ7LmRbvbPaDMGBxP70LQ9JfaSct25RgCW82x0B0qqqN1f77bFMO16
jKDONcgafLd8n9CRVhEMFCDBXqHllj8NHDrUFnZ65xZdiWUf4cchx5wUowdWBwzJgX+7GuyAkHoz
0O6lOlebxbLjrc8HWMA/u5ybbYGrhqkS4WQ2JHCAo8P+ULbZ4d7EJHN8vMcvmAlhhqeztK5pGpuM
Lj5eejzuadbPVbBV/th0MXRl64c46wl5E5JsMRKUhmfD+iu6IBtCA0xZkW6zGZbU6v5hA0KnsiDK
mJfjMFNAT2oMU0bDSW8qq26XUe4tQ8TmE5YuXXSB7l5ZNv/3fwXO3uMODaNiIzAb6Qip7TvDQ3AE
gH+iAhpf/hsYHb4uaE5YtMSjRWKmwx1YYYPRh4Hs6PDR4jtmRLOhxEQ8R8B1lceBLs2wulNxvJY5
U2A9B+W7GuCqDrb8lWwuFoBkTuGlu8oFFMFW3KUHj53Z3Az+3OTsTFOlrVWth0DeCU7ZY+Ql7mCV
lD/9fjPv6ug/Z/nt3f7QUaWMQvVSQ0xva3YXk8ZWsJ1+QSWXpMzelTgPR0Gq2Ol9TGZw9D2xwPMl
ub/vZeHIvl+3H3tBSdhv0wukxJ7vgOjluTExRc9esi53ktBXuvBdA/shpxPkNogHyJGPAoxZu6kt
sIa/APlz/H1Dd7Tu28EFGBtZeEAoZw+ELxhtGfY6CoYCoii9pNmXAZBqI7GuHO2V26rnxCxWv0u9
4wVAKiNEgxugIykw+1os7xxGlY+ikpU/IPVMMztG8s3wUrdRgcvPV1L+pDklPV6Igey04S0Gcbef
Ej332LKhYNq8hnbca9PJN6KBoToZnACSnZInoSeBFQsUjgCJ1pHjgyFEAoBj21uBnZ1BsPj7EdwJ
qK7ls/X9+MQVBtY2hgSkbreebMFMbfmPsBttkaSP+vZTc94+FwTe2uwrgfN72PFTDa47CPRfFYFc
QKj91G8EYljKtkPi7wt1laU93vqZbGw7QmUehQaGjrneY8yPXK0M+My1yZ3jQ7Xrz7Fmqh64dXoy
OcarQBOz8qmkLFqdO2l0cIzg82ICOlKbyKdfy+6zqgqDtkNa8dzDcfdeCqpNAI3KoD/Y9ZsItEgK
ElKV2R2y99DSoYLIDUlLR3BbRcAyWHgDzmPM+tRn2U3p4g+F3iKQNHxb6Yi4Hel7RhFPigcjN6Vj
5UYe0qruktW9kyFBhhHPF1wwA7SH8/JObyh1eCmR1O1QoddWxvkvGm8+cAQ13DGAzxx+ddkYq/Ll
YphLL8s95QbVDpgWQRaGgeBz+xVXmS5wBg4/ejMeMIFAJZOnmgg1A2Rm4CX16LTR7SV03W1fLsvJ
oCkYuUYWs8/Fqt0QgFcSSU69N0dL3oam6Epmvhnt1GSwbN0MARwlRY4BjmbumG9rqlsL3fZ3MOnX
i5h5+5FWKrXMjyy4QiCJm/VubHyz2UboSja2Oqk+k7+eSJJ9aeoLT+33Bq+f9GvZc22rah28r5AN
hQM7oPz6ivLqnw9lre/hGhL1iO621+xYPLS76V2NwAxPBct/W7A0t0HH9SpmphUTV3JMFcEqAAn7
U2Fm30DK9+zR65+4L30ln9oEFbvfZYp3TA1ad9Evj+sGP/EbQPHDnEpRhOmpE480CqaI7CsM8HZa
UMVp+4dYIx88Cb/Uh+eacAatLfBemiiwAiXXQQfVXbeJl+Dbd2CJyARD84FXE4C81GbmXW0VLQl9
OUNQfwGhJxk83bUSJ3HQcwRWFbR/ctCHC5k68sg5i30gt58A4pEixYXAZCeYn2vrJ0f9qGaCiiuv
bJKLCQSb3ZPhGG2nY5uSirPfxMXW7TuoXpb9RmkDSdE7WMipVIpWqRRwBpCGdGtUcduYYHIRAt0O
kMw9WPIAoC5XEsjo6hFl5owC/Yqh6vAHF/vIbx3C68WI1yeQTBjxmTZYDKwuEHxxjyghgKVrD7GN
78+/aCdgYUHLF9HdwlN7x725lj179zo9j4Qkh+z+Jfka16YQWBWRD92fD/1zcgYEae3q4qkaiY+a
U7BgfDEcvo3Cr5cws0Iduo/Kmn2LwjLO0kuP7gFpqzhoLqeDxW2P4rFcYgq4RTAihwXEBOa0IU2N
zN71iXcAEF2CukBqp3VG1mrYbGF6901jJYdhSdid/QGmgckv0HC88/Pn3fdBH5QXGkYF7honfJbB
9eiJHeHPh+QltIJ4Bd+5WXrM7+jUldCZeRW5MMv1DEJBpOUEK4HoGBK6av6Uz9pWXIl7BTTcYGDI
NgJL2f5u4e68K6g3wJ7orN9JBBjr+ng1YxpKP9MzNF74TrWNXX0dYFz4u3gI6HDMnyJTcaM/yXN0
jp2lPNI9jUaDF6aroVwqACw/C4gHdG1emrLCw0nzB3BroxNHEcwuReqsidFEy3pYEy9wdBDYpRbM
/HPuLPpStx4sHnWUXIBtBBQY/ZTXJ9C3dZq3HBZRWWloxYfsUfd4V8ScoTXrVBAwmua/cGGvZc7f
MtQmCk6BzNrTzqAQZB1eyklGJ30GVk+Ef1Tfa+uc8v8+aXgtePa5wRAeGUNYI919TA+9ySpsf5SN
iAyt7moW2p9s40l46rc+VcwFTbtzkTUeNlxHvgwg0nkjClqVGQUJBuD6j/y6PKtMnGhXOjqAxiWt
visL7xTobFHgApL++ptGWT+CXmREKhIz51CT5t6M3gToCHn+xX3dsRlIsP8ja6Y/3JTEICyHLKCP
s1221T9Dm2HIRVvcU1Qbtvw7vzBg7058zZL6/8icXRyhqEbxIkBmYYWo7hR4GUOT0XJJ23DXkrW+
mN1e2uVMYzleYB2CKANqeHc/+KckQBlpdIGENQ0wfAo0XXfuUjHpTm/g1T7ng4aLrFfUdsA+MVeo
sVAyw7QKKp/zTWwetGMDqsfflfS2TU0BgwnrvECLP2zSPL5pUnmKRSMq4GErNrd7H8zsrSE1KtxV
Q5zxo34+sbuZb7xkD5qPpzP3EK7LV3CZOr+v5PYTYyUAkILNDogpVlC5VuGkL42qrFOgj1dc6+hH
HtTE4p9WIaopg8Old5KPBQfjto0IIpE1we4ZbyfwnNciW+OSDPqAIfTTPvQGu3cxbIIKr4Unf4D8
eMkUMVfpKqqYSZvdGxDM+tBgSGtt+NQrwI4dYVNvph3amQd4dwvneaPATJyhMk8SNGmABl1vTkMA
1fFZVVBJAEFACwKgiXxjwFQMzfX69UTfEFguVXxvA2aIRToKzxsidbwus8/oK7Xo18MFySc33uvb
B/VTdNHut+aRAEMPXmNS3CkuWtDjW2T3t1gAklCNYxGzfL3bMQ+0sC57aM8eFeDeDBgvhf4AXyZx
tG3h1U/qqtoY7hITyC01wEzwTIeUkrvkZdZBV53XAYKnfe5doL62dC5I8rf0KlgqFOVaODYxqZ65
tdUBMvw2AhCsuIv+OnvP5krGZjP87znMlEzFvKCAV7GctrGUlXYG1nOjggtFPJeF2diDhY7LVeVF
++SZYqrYgs7dkQ7abBTgUYIHd6w889jjUAvUDFPnqfqov2oeo0huqH8wIoIXAkUkc1qLAuG2uo1G
sgXZd/T9SvZMA6q4HquugmwwiH9lT7WXHqQN0Gg6tm2UdKJSRcpH/nlBLPuzswMHN5EKTAkUDznQ
2TXD8CukfkuI5TYqWG8ET9tMG8Pi/jbmiIkChN8s1p1vdwqoDkOUgpAJkAN19jSFwiUatL4oWRXH
7tbRrtgVj/i2K6Sl4MomaK/qVtrDwkZZrHu9USYVPNMCLyInNHcx/LBNhRSDC2mJSAsFuj/5Bqnt
LfrUTExC+vxd2m3gjwTUT2kzM5K0QwMSpAp1lHGVWSD0emJ8R9quX9erxDUeQfZl9VaLNjnJqU+R
WS5mltlNudkva2dgo+LR4jWL/dW4KCI5a0skekHFzvI9qltt61UAnKMLset4IMKf2F38vLeXCGEJ
srz4wKj+YiI3FvYjB9OnKDL0MGZ0PCrggD+C06RYqzHwfpmbP6NMus6d0UxcH9DtJftxC5Ji2HG4
kWg6RboZWKFr4XnJZ3yaZJiXty8i9BUMbuKMh+pFttWzSt7KLyS6rMICut1BX9JSYei7Ijg7dJQg
sXmwUGAO8LwimvJpk8sSVLtbM6aA8QiXnSQyZh0BOcK7/mo0cyt+1J//PQIPG/8hWZ+ZrikxpiBg
kpV9tkv3rQ34oXXI7aElE9oq2KVq3vttXRFlKSK788ERkIpAD6NtHSCW2QdPM65vREx1xiw/DBBH
CTx/k6wOyc3FfBYzRrPjhbujo3EFaD8wAbCV/FCtJFLVtAiFksrbcR2cxl0EF49zAzeDtG4pKLk1
jZjs8I+0uTOrFZjXFHJ8SVMvRNdD6YV2tEWsaQfO5ChOvRhf33HoIBHMweh7QkkWjejX+9O5Sbtg
yiS7OpM57lJ0K3/W1mj7z+ErZy+S77M/Nz9OHVQK2CSGRQB7di0uaONUvKRdiWk5loDGT8Tw0SN/
UHwWvHvlEkfMbV5aAb4dyEE8rgCFiHN5mF3d5BhZAx21pRVoZy2ZYpzUhnsE69PlD/oaqPiAYWnb
0vGtpCbJe/aVLOrQna/6cxE3OKtaHbJOhV0cAuQeI4sHqGyVo+MJjBqySKs99zCATqQ1F16EO7rL
/ArMyuR1lqCePbRowanSZIJcDdW21SVDm9mreICPeRB2lRk/8y7GEbCmFvQrosstr0i1WcTaLS1i
5u2FfpELcYcv0NqCJ2BQHJDKonX5yihGQKkuQxr4qDLnT7x9DN6b9dPCIbBnb6ZxPw/hmwr4xwUe
Ja3ExDjIjz1M+3GEU4SWmuGgJ6RGvR6ZyRxJ0GfR9k/xs/rMk8tK3HXUMB8lJzOzRV24cwHg6SFN
Dbg9QPHzRsNMzZtsyEaUu0/NU4N5JBgc5VUHDsXgg7xrFoPyO2/ylbyZkcarmeuXAvK4lX4cLX4b
raXCTJ9LtFYJbuzE6+Sg0CX8rHTH4UItDIMvQIMHxo05jHUa416ROiDPQP4lg7lFAN8VHC3rQzCR
NbO7Y2BJaw20Ikjw6CRexy48fStbYZSuO2xGK3cwktU6i151ztH59btO3AmcsaZ/VqfNLkaZTZqa
VVideqxDS9iIgLz0FOPYC3u0851v8ebX7yLveQlXIpmN+KGGslKoZXOBSO38ElmTCz7bV5GGe0+g
rMXfJ1lIZC+yJVT9fxe9uNvZDVQmo24qEaK7L+1heun373DDHMxmWR8yZ6DJEs/ZnYAWx4spZYyZ
Cz1+N011AsMcygn2GpjhAyDicUjSr9GqrD367p8vZnAWkKdxMU0QY3gWEvTfHeCzC4/2SZT98aih
/D63tprhB2GtdkjQWykAJCATsr5xDl4vAjqu2C8XItjaPiLGjiON0/UAGhf0T2hJ4GjVybARLDAM
73TzUpBV+zLio/RPk+OTY2n629BaMFC36XWAvdmUHF1gXblIrVxrRhIHESA3WG/yhDTSZNbv6J9A
8PW3cxJwcbqhpxwAE7C6lbr791lQCAfGHXSxrBsU/uO1cCmJuTpTgHNHD9QrJmoO74NqKrWNpz8n
0uF3TbxN5kMaun9B8M1oYVCiv5amqWoexkGPWlCN264xdKZG+j8vhcN4U9TPwtE09KCBVYnzJrpW
PsfVUhf/Hc9R1TB6hnmOQNrNqRHkfsjFoMe49folQ7ojRFQWr/3TiOYga2G37OxmiqgDDQDSQRBa
gaNl5jpGaRJ0Ue2jc4HKtD9fZFDykhED2p6iTetKdoaEUn4yQHePwujBcA2ny9HnphJM820AAPp9
OffMwM/lzBtm1MJP8pozMpp7uqOimhJYydZfIbcQbqR1dF4Egtxxe64EzlzL4DJWZRFj/xHYf8EX
h16zY7vSIGp48sGKUTqfC1u8qdMo8J3/OXF1ZtenS+ZLfQKJF9pioiUBU8I6tg/o1EWhRHQS83d5
94z6lbzZ4xp2l4ueVZDXmq0neVNPDZKg5p7vZcq/FWB/xXRGc4dPHCKtA137L0z71QJmFyoP60Jt
iu8FNNtGtKFjqv0RrJ/xqPoa4TGLGsxd/3bXcCYNGCtmLhAWzSk4orjDKNsEHtVIBbN+Runk9I6b
jOZ9BEQhrOlhjZ6NQ4dhc0u1yFsLwoYA4i5p6AkyYLNm9kow0LV60doaSiy+MubOyPr4E6M/P7LA
lWeDNoHksJSPF0weO/77iSCQDkpVtK4g7Y+fWYpF1rlQES9dTRs8XyAf2oGeB2JRegy2PZWeJNxl
NO1mD6tksdnvNlJD7Qt5JHRBoRGLtexcG8/gog6cVDQ1Fbf/Q9p17citK9svEqAcXhU7TKfJMy/C
BFs5Z339WZyLvd3NFpr3+MCAbXgAl0gWi2TVqrVAXQZWYX2dWC/Fa7FOXFbsWjZGUCSgoUMrNg1o
GiW/k6MW88whHzqvDIvcFLL17KCetGKGpqs3AhnamTXKjcNUC2bVwNAqR90EG84MD6kdRaZ6eJO3
eczYttcgV8oc5UToeKkEAUVdvHlruwRCAQoTWoqWH2SMrNub5bo8RdlSL1dNFWIAFTvYGjad8zlu
Ew99Aa8EO86544GZDbo6cyhzlIcKcgcOKzK09rVzpg9t24PMCbAzGcQewUPr1U8n5p68qqRSNqnk
KrJP+iAUsKmfslVok1rYZIV3EMyRMtAVtKDoHD3cr3g391iXp6uIT2zLoDgm9S+IcVAReEAnWTPV
sC18Gd/Jh+vvRBQdO3dE+npTrJnLefWapOxRnqpEHZ+UZDnlHQdg0YCrCuFBq8DfjpwXocdsrXSn
W7l324+uri2UXcpl22EyMq6CXXCOuXpsft4rHv//6D9YHh+5vKNLCgoNlP+kkDwKBaNHhNuIXvcr
24EVBGi2DARHtdN/ROuPcNNt0SV1e3jXl5Of8f2xS/mQkUtSLMdoVSHcEypRZfTv6s/aEQAaylPz
6cTqS5cWYw5qAYIKyiq4D7WS/QwMax4hlpPbmXHXOAdhPVmH+1cfqgGkr0bbi+td9PRLNac3MCCY
geuF2wjsm8bjEzOXSsLAxV0R44fUMsETAVmk0KKUXBELRZLLNWjI0egarWbcS2VTOaGVuxhQAqzu
eBDVzMeOZwWopd2L7hb0iYEZAIlAyrNCGSWgZuJrlLN7fVUecSu0HPWAIgXPuK0sjvHMEvn52RM4
4qGJkY2wVDk91Nbx1soNxmiub2RkHnElArCeEL79IAXPbCR6Jje+piL+fY3QwMQTw9MA7lDX+h2Y
PWeUP0JzP5gFGB+0tci4Yi9bxwVBQUxCdzadvoXWVVZ1I1Zx2oiZ3UtWiQecJXjw4PvBA6+GYoac
A/NOSNjODbQW28zerOtCEJkDQK8BwBTRKEZzHHV5FApJgSZeddd86PdBBuB7hAzH9KW5aN7+kGZT
eq+d4JEHVq38ilyjZyzD0qkHBUxooxOnIjqfl0tdigHykl3UWBny8255QGOvq+z47xYVqBL0SaLx
F2f6hUXKuTRx6owmh8WfVz8oRoejASxoCxq2mlV9uG4KIwq/Z8OjXnZZOaogXgihwu6pp9DunNjm
UpCNP0ye9s2IjAv7E2xZArC8yGRjRqkTbs6alK+h1ogTDuOBuEpmwpdHtNipu/mNYWwhKOKpCvgw
TKGMR8M7xkitygCcx3gsGQfemUEXCMZCCPJ8xGbsYesy7JGwToW9C3vUcZP4cj5LYgbIDoDRJ9kj
zOIuehSQnrI7w2wd6UQOntIs7qLfyiPDOgnxt6xTh84YDJU657DeWQV5QOw/e5dH8V23+Yfiu7bC
XwyDC6c4MqJgvAHfFAAHtCqDyInVzIkFlLF3AH4PG9VTnMPxgHpAuYLImZeaG7QCd0hF/EUjI5Eh
PrNNbZC5rjWxNWC7OPUm6gGWf0i83vndaSarJLq0quemqFWFyL2YDmHZgDk9vwsP7YrbcSdW0Xcp
zGFAEJblkWFEyy9lpdVaEWDniliZwWTTglYGtXwwvazr1VvoFq/GTnwM76dtjMtM8plMDOe95jH7
mdE/H0BFgTqbu9HgyQcAEzudVGCTdG+EyBP/DfCVWTuhC+g78KnCBpS4rgZtodAbD4b5DMJ+h+Fa
ZLS0LyPBrKGkABIBpNkuI25SR9Uc8TXAK7i8IO4io9btQwTegHAZyKvI7kAmyHustV56KYJG8I9h
ahPlHMSvmhGG0f0yr3kc7jxgU4TDChs4Kv9C3YJM+x+DNANLHzQxBN9h8D3YNJX5KzdFrPsMHOVk
88h3gLmJMbdLIfjcIokjZ5cKZayyThFgMb7jre6X/5huuXfQ7OwlVr3yGpRFDY7apamK/kulJbPp
hmugfje5nXkGsFAYXILWakhprMQX+f72CH+e89feg44p8OGhVkqX8hXUCVtVgysbD+pG20ovYINA
g/kRPYiYW94trRe4spXiPs6veFt4Y5UJF28McF2kN5AvBUqHOuZCY0z5TsfAVQ9JACv+DoGr3kdH
zk4ddJ+uWTDOxTP83CC1qF2sg/celRHShom07GC+vIlm8zCtCpC9/830ng2Oug41Fa6stQ9bhcP7
joq+uMTkUYgG7eYL4WsixZ+jf/wq7wOnxUs9QV2a/+9LgQCs4lYIwBVENIA1pHbq6IcCNHBm3E49
38t+z267/ZxxP9Uc4MofgmPpyQGuFbfHft2RB6uKQpYUzJ9AUNBpq1ybfSGRaiBGC1DaONlu8EY4
tGLmEGBD5z6PnDf2LIvw4xoYQwyDVQVFIPD1XmG+pCoZmz7HU0ATrXFbbYR7zoocdQ0Sz/nUrftN
BkGD8U34ZoleLW1ioEh1A7yaPI8SGLllncWLsS4I/clELuCjG0NrLlil2MZya/kr+QGQpE0o4zrV
MV/RxI+obQwwtAF+FQBKMd+Un8l4X0XTLOAVbWugr7QPjRdpjilKTrnzHR1hmRAjM6/DC/coIKGR
EQWNLXKT9KNLV8dW91OYlR5A3pe62qtk2P5D487WtMbNzW0mm+FVC8cdFBzAWghhUKL5TsXJYhb4
xOBwIeW95p7w8qCjGCdvbsor/w6lXJu3+S1eeIxAuejNuLECTwZWOcCPqKgxzajqZ+1I8j/zK3Du
0meMTN4+2rQv6ro9lfdqYAq/mLCZhYsj2puAmdREhXSiUKc7FHkHbSo1ZBF3xn4Aq/5LsipX0a7e
pE+C1UDVax0cfcf/ZXSr5JMZnK9AC9hK5+apyCE1YcMbxHzvFnv03oCbMf/EIQggY7MKC9bFisT6
SzeWoAeCax1e0IR9jLpYTYMwj1kvNXhGc7iXi/i9weVK2osbw8U9r/AaCYdSDJzwRlsjJdNYSMyw
AshP4fXqMwBTMgBT5ZEDpyZd7Xm95RL85zy6VysLOQRX8np8CriKVh0gWSHI3BMvR8DmoKKhrHlw
wcq7v/A54OyBkyV0ZPgWWrxbnmZ/4Ee9sYLn+kt1BHRXHFQPZZdfmpOvYvBwC5uJQde8cB5fGqWW
PFIMUGITo+3XhCZBzZxX9V2EE6txwcq7n1aMDX0dui7s0WSNXSkSoUDYey7XOuTWsxNnCkhw3r0Y
KBi2O2F3um3xektdGqSC9JQV0CtNYVB7kF5atEyA+PgxZ8uEXF8eL+1QF5uRn9u4m2AnXteAAd/1
6JdwQbrwCC9yivXkolqlO/nP68+PXFZmceGVcmmfiliBGvhyQxZycHxk5eV968ZvmYOItR0hZ0Wu
Gxq8mF9H6/3v8SgeRAinRZ8+lpiVc13Ij11+C3U+FXweS36LbwmeOweZZXBwoyMK2mkgXY0/m9fy
mfPi/UO4G6zYY3F/LFwILq1TZ4ahTIqSkJWYNqrje3pqGkAaCeimJG3x+lfyxp30FTMzRRyJCiNo
F8VlAO9+JCQNKppx2ThxYoswor7ndguajUP9IuxLJ1sX3xXu9azy7HWwBpst7lkCzikUKelr3mSI
FadkBrlsjq8adJQyZ9viUi1bM2gqCf2E74IL4Qnh1JwKs97kjDTo0kSffQFqiJf3H2OopDGZ8QXc
CiDzytllTvuJrgYvBeV68eU/NsfhpX5nNtIsnBuwi6K0BGQykrBUwFY0uatzDguM2uw7NNKgNfQO
nc1g/VCBf3WVJRbzZLy+h5DJ/mOSCpNSMM9D4mOovNWvhVXQ2eqxb4G0FyzuTQXlQLwR99yRXzH5
fIm30m4FKhv8Ii2p6NC9nGRRKadQan1kH7zxTnwCjjC2wR6zwnHkIbkMIoKH2hu2z/911MR4/1il
dvCs9+MUB1yDrtQ8NPtt/Bv9v2gWMYXv24YW8gpkZv9YonZrnqtNEskYXwZY7r59zZHD5pwCTXcQ
iW09Js8oiYO35pNayVr3S03oYQ/ycnsFz7PKee2hCLD2H3j3o1kxlUwWDoaLAVJxQVbHqO81GJS+
wBSQ7WbeEgeze20eg5kprrdQ8wbvIZ5f6FPANfKqoA/8ISrRFRZuSu32tfHEN1wfdvpBAcqKsXJL
nqmhRxIXVYJVoGtZ0DWrjDkLWrAOBvfSQ28DVN7exa9Q272XZaeDemD7AWol1hWCZZfymChXpSRI
YFf4SpzwObcjaC6LIPXWAGmzxL38jqQr75E2+b8ZMdDsYAAhrHQG9cYNVbHTp1TDGbsp74TvBtKY
CEH8E+Blwa87bjd/pGCAllhcH0uXNOAcsazoHkSdhUbZ5nE18CC5hgsdRje0KsDp9vwRUkpflWus
uxVTwnahTgs3An4ODdrQtwZ562XU4VKll4cKGqfdh945Ve+MG/BmSl66iUBZjloWCHDArS29MWZ4
KbSf26XWVsjrWFBrYnczeNqBu8fxtis6q921Tmu1bywB0IU3PAZK+EQA1QYuk8ZpS7UwaHwXtZbx
Ncmm8RI+CPfZLiESfaM1gC+UQxmL3xY2r5mMsS5chQkbP5oxwCmDblRqjvk4bIa6gulGA3sPv/Fz
wNhmZzqCl2ylP6Q7qTSzA/OZsXRvACkZQOlIq6NtgopHUpFXiTJjiltQdSKPbPoPwfot3BlsERoS
S+lYe2ZKpi4I8aAbgT9jhCVQKkj47ZXP5Fexmw7gSp9c2VWOicu/B28hG0W16Eh/Rnm1rtMgFR0Z
JWmTQpYTohLaPl+9PflWsWWv5WJMOjNHvTKEfm5TKBJiUtEdJUDKzYp2kFGypHuiMq3dpbvsLyj3
if48srgogaPdEVmKy00q1iMwxWLcoqQPimoII68Uc7TH7SCAmBSveOW9g34ICJZP45Hhu0v3oXPT
1GujHI00h6hFi1uJ8iU6eYEsVEKkxw/ozjNOkHr3AqDIfCdnBsOFAxzRl0h4IPmFBAK1bQQxHMRR
gOlpgyuDvxPcBkQLOOmOKL8rG3mVnmLv9nB/AMuUI8MmOqcgVwvcBo3JM4QxEfoINttHUgQu0LNc
4uYXQOQS90+HtJCMTuaiCrJR9/jBXWgOW+nIbvMgm/PWh1B+ViWAYA0pPkQ5pNZzsk1DM1MtsbV1
6NUAqbn6gF5tZXKP+ZO0DlnMYwsR62IaqFUvxjoxhoJMgwthXhAdvDaj1a9i27gX7lsnNDWknK3b
c3+Nm9cBTwS4AGgHEKWDzvvSyyO9TCChlcLVNvndDudtf4yPENJ4hI+D+ssEG7/bfXP2KcZz7y9s
C9hjEDECMb2uUMfRoOa8GE9Za1U1pNyTFdoIfkcQhszu6lW+ynXrKD7oJNsKFrzVdH/b+k/Jn15s
UiX5ucihz5aK1Jk2BcEUtnhf5WZo8Rt1o2KrqxMEdAmhdLJWdoO7jzdvR6jEgYf4AQLkdrpVvMrN
wbUIZnEmSdACMBf4hD/fRIf0kh/qWlIbFK4Or5wTbCRwhxan9AWtdeBriF/AXuucEt5UjtU2sAG3
R8fb7WlZupv88C0S+TY00tObManLXMoMaJeBA0reSCBHDgnbWo88C5iCjpIp4u532+ZSRuPCJrXv
ptTva1WHzc8AlMB34wt/nI78a2W/gQYFMEhEXDvcyFvM+orJJLpwuFwYp3bAYEixYeQ9SWiQPpfC
8Scr8TgINg2QVRHMCBy+OjOjtLjxCK/lP/NM7fYALBZ+mcAst5qhnaaYxSZJUPFtvu6qR/kApTRb
3WnIwIvMavNiwD23TQX5dsKNd5Iw39JBcGdU0nHx/bxXgfhUbWHDH/mDYUmeDKaI5OUBIq3mX9B1
IO6cfwK19/u8rQfVxyeIO0mAi7XO/WyOLmf9bL3czV5LT9tIoI247WvL8w5xKghfqpDppl/8Yy9P
TdBj3kHfBtdqEFc7s3+VwI2iIa9TbmOIFODlD0JR3/q7IwbCWChBwDRBDF7GWyFPhzjix5/simBX
qwmh7xOzvv3Kn0vzFyoQj5MJonkrfdaZtcul8w2aYGg6gGCTAYDSpXG1r+ukmmFcItxChomy7SH7
gF6ApZxwutfgNeqt4q2GejcRTV8zpn7pgDs3T7n8UEVRpo5k7KAg+Rpfk12MruHSCqCSAOGi5IOI
1GeH79tmF4OqBkEIwgtCwIxUTkKLpAEE/iiE1OBYP/XIVGqHHLSi5TpZDaD5kVAiVxJEOHRRo6km
dsAREj7JTJKS60ADZgMwyUI1QQKBJl3D7ZpCBLISpVQREe3V5R9GCFcV8DjVNhJAvIfXwOo+QYN2
e/w/B9nlQXdpl4quQhMl+qRidTXzUd+kd/OxceZD757AJYV/6yCL0eGfNZDgm4+KgzvHS+NxgDoq
Tu20q/hZsIC0xxlY3BXYp8MLk3SDfMGtL6T8Ui+Kuisl8oWH0AsfwccHuT4dfFf4gm0JSCC4EDa6
Kd5DzCQEMV3POvV+qlD0FyClg4s+hEwISd/lzpCTqSsHEcBH7XBQ3wC892obFBtmDTSU1W5LxUSJ
fV1YX7iEmr+hI8e7ic25KeITCz644K8yCnd/voXy1zQIAIoU8C2oPyOtDwjHr3cD0gT+N8IkYhNu
v/hTNWtCvKmsOXaCYgHWffEJdLt3ofZVnCr4BBSGM3QCiRBlV9eftZ19Kqb0PYESpXzxOdI5hDo8
+FAAaxnepPsv9GG7xTq1BjuxWQ3HPxvkxiIZlCPLMzZWwuOrxF10j87md5CTJRvf/srNyBMPBYqY
LwPq1ZOLJy9rGy1cUi7nhHLSLGwKoyfLonufHXxwFT6ghjyfgJx6m9FZGp+QstHutIO/18gisViZ
r4M3kAESiPZQr9eQ2qBcdBaMpKuGEFRh3J3cTrY0Ja/oB3qKufRd8DHxKdpTWmY54DrBCrN4mRFK
DRK6qGuyknR8VapAzpb1ypfMRPB6SN6C1Eu01BmAE0RTIH9uh6zrgwI2SYmeR7EWoZIqQcjdxOUi
QQYb0r0i2nU2IUozTqNFG4Q9A2lc/OKp5RyzajaKEuNK1WBbiZ7Yl6uy/HV7IAv4KIzkzAp15MWt
XqftACsRIVad0IdQJPeVPx4aWbcEv+6RmK9tmchD1soj+vJYoIfrVMLlB5BpOEPR+CVSzEUGr22T
6VVFQ884R1+cVK74rjLrtmCs3NIZdz5eykmVTOiH3sd489Br++dofGmj556ZV7xOfZFREekpA/2L
qAtSo8rCTCi6BO+kLvmeef07EycHlM2m1AR3vfzV40UZdcAodVK0kUWAvTOQpudVAz0CNYzBe/dd
6sIuQnec3OYMRVLGx+lUXi7X1DYKfEz5MJtVtJ11D7RohoLaNQ8FbBbYcdmPgVZFRNAgPkn5sWi0
jR+Qqcj1ySxz9JJyxVrOcwaUYTH64Nb6jxnKkUdZGACVgpm4f2nLQzfj8iy7eqpbE1oZZ0uLG+f2
3mENjPLcqRX8Kuxhkc9mq9Whc6VPglW0Y8XwWZYhymeDUC1loSEzqD0lyh6AdrOMWfCuxflD1QjP
OoFkEymPlbWkjIQGKHkfjNpN8jLE+2CK7cb/mCNPQQW7UVkk0ot7EV08OmQLwGtFkxKlZdepPsHJ
R4qrV7o3NFCZ302d4P7FQuko26ANDLzGGrVQSTuJc5HAjtJM1iyvw1lwOi5xbltZDGRnVqhVynS5
1mL0cYASvbzLmyl1g5Z701rg8USxOxVBzMpPsSxSp1Ah+WI/ljkgB53vFt1bpQADz+PC0wUbMU7W
t8e3GDXOxkfd+tAzHatdBWt9teaEp7jeKEN4muvBLqDyKumRd9sea3SUQ+bZ3MdRDXtpM7qZJh1L
tTFlPXWiNt6PhZgydtmyN/7rJXRU1Fsx1bQIXtILQHCOj3Xzu9K+R+7+9rCWT9w/80gTlwBDGcVl
DjutIb43CUhT6jjntlADvxOzDE0b46g6OdhXLb7MAKkQ+99cW7JIDVijFS8PqCZCrBLIaGvOFXW7
BHq2SyEjoLHyGYvLiGY57Dsgg8HRdGnIENVMNCYsY1jussodk5NQIm9bv4T+6vbMLjromSXqBBg4
zcjnEZYM8bnlMY9ujixCXptdopugqfgbfyE9pYTjBO2cVFSRuSFto56sYwVLkWBnEDZsZ3GnpgOj
8ry4WGemqNAS10nJlyAFsIBdeNDF4S1WJisf1HWtGIxRLZ41Z6aomNLEXA6hMEyiHKCOY6homu8+
ZZ2pRnZdhsQF6cwOFU1iGfK6P81DOSiiZjvHS0UMSzuHb1TpYwu5nPY465bS2redhDWVVFRJtHDs
ihpTWUmy2YpGYaY1qHCh1zLkCiukLOCIySjRfEzarMlfL52/yooSwpywpsTjrxQ1I14MDvoYrNss
evXzDL3kTfc7hl5SYqCHSoeOSNzYceXbEOV9kZGKuT16Yo9+oJ59D00O03NaXg4dWrZypJAE4Kp1
GVRcoeoohcupdmo4YK/6ixkH4aACOkDAfGWJ8iiuSBVpzGvY5NHjDOFsRy4mey5BpS3KjET9Av5F
5s+NUW6V9lwB7BI6XLJqK/VbXrXk6G7I7EJ7Aj1NigJ/xLrFLCRsL21Si4x3WguJe9IgJmzy6JC1
mMjSbuOHRDLVzpaLXcCvkthB7cpvd5O+EoZN2N5rkVOr2yhg5QGWdvDZFNAlGo6bpFBK8TmNErwP
SfOtiolXjj6jGkiiKe1KSAGBzwMajWBoocKfUAaFFBUwE2udN6r5m6DPp9veunR0nJugwp4RSEjA
Ay9syXFjNvK2weE/c0chefb5j//NFOWkqtHqWitgY9SNYIbZqeEqt9S2CpdbTcGYueUF+jNzlI+2
TehnKQS+LQQiiwcHAQeEpsx4Di0bIRI9EF9GSwE1oGQ09KjhsOuSBt2ScWhlgb8tpZyxREtnrgqK
oH/MUGOpo7Twq5nUA/PdWD+qXPPa5PsibV0VgsshyH0Y59Pi9encIrXbZknO+biFxS4frbBYGb8w
OGk/leYm4qx5sro+d//COdCRAQTm/zVnX0bxFvfQtiO9j3wAgBt6djltcNJ2bwiPrcQiw1/cV2fG
yM/P8iFlGuQBEpt4FJWSMw4RvJGzwP9v+aXbB4Ip9I4sPBfGqaqRInnuwGHPei8tz/HZN1B7O8jn
dDRqDFhVTcN/H+X7MMGB7MgcTrDS8Yfa1OVDo73dnmemXWrDl5oWakMDu/WcmFAS5PtTAQo50S2h
8sWlmVmqKPTKtoCbwW3Ti9vlbMTUdsmznovzCZbLzkl5aACoo9ezXjTLS0t0k3Bxgi45uROdLS03
zHzBBaSkOPN200LNR2q719sDWQAL4jSCXMQ/RqiL/WDUrWaMQA0IxgEywa34Yhhezd1l8r6PIG3z
Yohe0+714qtl0XIsBoMz09RVn6sSmeuR7rEkwDU6hTfn6JELAWOreUuFFCCnKYxosHSfQeoAOHDA
I7UriIRS5jEfzAQiUT5O/a41TC1y/RKADAnCxO1KLxzG9C5lm88s0qdrr4tpM+Ww2GteKzpqcZyS
2fR76P2FrSnhtdGUJp+ycOCL/gmGX4DbSesu/diQBAP1eAVmDf45j2on4oF8CfoVY3SLHnpmhtqA
Y2skg1qg9qxzX21nVtodQrip+5XFgX8b/N619gCqOz52xPA9qEZTKTTG6UhMXN0rzj6B2omjFKZp
HJLyd5XZfKi4iXw/yeOx7hhH1/KUGtBolUHsfpXwimsdEmojanoFd9eMp8Tf5cH69nwuT+e/Jmha
6qDLq6LrYKLKUTPXSntI/yY3CDWTf0ZBt8lngg+5YDIKBR2KdVLYwbQNmYwWi14PhQOwzIAcXZep
nc0HQhpxOqykSfiGv3tCra9qrXRif97liuQN6imHiA7eEgXjQFwMKmemqfMQorLZHPV4CaXCczmG
ppH25hB1685/k4b3ppoZe2AxpJzZI25zFqSrUFDioScTasyeNI+eOPBOWYhmZvSHoFI9UpeIUsG+
7SqsYVI7Lxv7UeKJWdHgnjn/s0+r0GylyS2kd6HPnEEsGUmFxccp5FBAS4saE6rK1KJ2oZwZ7YyZ
jUToAovjkzCXu0goPV0HlEt4ioRpNQb4DG0CwYMPTWXT4F7QkGvqDdSp1cG9PQWLuwUKCzzQB1DI
oTuo5DGauljR0UJejV4qdvdjyKqpkeBxFVz+NQGG2svF7Uu88ecQJoAvGZQ93oNx4umyK41/E8XO
DNFHfadomTEChOurvhX5UDFqQ7NM5lUesvLOi3HszBR14It6WkQ8Wca+XfXqSR9eWoF1zi6/q8+M
UL6Sq+3MTy3Go2UBEqSSOQB5lKAdwG+tOHdazRFJRqFhleuYhqntn/tg9Q8F0pPMQwPQD8wZXe7y
qgf+qR7NSV1J1b7S/uZoOBstFQP0vkj0mIPRXLQ1Tjb9wNOannF3WVy3H7lHJEUBk6eMSHmajTpZ
tzzRV2MEWoZJdTRBsm7vqkWXPzNDBZZKVCc9VmEG0hBmV37WBWj3CEVD7Pr+yDC2eHifGaMOb4i9
a0U9wVg15eaU7kswwE3BR1PMjHDJMkTC6VmUVgOhxrMThqL8GA8eWPVMDZW+iFEpZa0ROSzOzCgl
DoAkhiPw6PrJguwh5Cc3q5qH22u0bAaUnaAHR4GUhrSCPznM0BUNeksJsgXShNLAwygKf+Vwf6xQ
gSJPyjpAXQIUgK2yEozwcaoiL84NRuZh8SQDteE/g6FCRRdpadDpBmIsUilz6Ml+7ijRqsULvQrs
mZUQYM0dFSD02h/kroC5oNiHIqj4ekjusqAtrDFRexX5r9BQR0xdhmSvXQP6ASjenH1EqQ6yQT5B
fqrKBsmR0rl7vO0by49iHFXo6oMgIShFLn1Q7riwHQYfbB+to0AVr3PaEBinYl8WG6O1IT/dAUwQ
jKwxk4m7Oiv/2P2BG535fh7M1dQnGPMsoJsZUAV/ZN1AFq+VZyaoU3LquTZNBZiAoLHNYRSltlIR
aMXYSsbEmgD3hbR6wFKwYo2M2ghaDjGntIfLKJy2Hsvuea5T7/aqLXrl2cioTaCoUdfwDRbNKHZ1
lgNd86jBO28bWbyqnhmhXB90Fjo3TRgHsvqmzK0bRMFalMwGC6aOkEHfzNzqtknW1FEbIR34LO9E
mMx9H0n1dAPdl/fbJhZD+9moqANLlXyUYXXE3Aow37ze5X7hdeougm7H3xiSQDMuSoqE7srLjRWr
4eDLEgeSF204ClkcWGKO5sYROhG6/HLb1uIpDB6Zf2xRS1VXTdqqBvwhU7ZIG4xCbUutLaGtA3w6
t00te8UfU9QSNSlgMHkJU4LU3UnBZMXy/ZiBgIHvgs++TtfoZneG0hcZ07ns8n/sUusm8wl0YRNM
p4gY34GgTw2egnFgVHgWI/HZRFI3DAkdSL5ERqfLdpvel3IE1BpEHRW3rA0nCN3bk7nsjH8GRT7n
LAjOXd8ZQoZBpYHTo0LWl57UvMsqCzrKskMFeSEder3iMSwRSJuRvP2qCFW55KErYlbUJVH1OrD/
MyYwgF6OKde5zI902DLCp2hYg4xTSsBZ2FnzAOW85GE2fo/8YyG3jNixQBiB1OS/a4d220vDI6em
6pzBcNSAezP+3fhG4Oojb7a4kFQJ52XlQ99PptFDlQVPzrL3XbGHoqIETYVeux/l6jhlPKvkfdul
wKZ7+Vl5q8lNn2KN2/ip7beKfmqLcBOnz6r6ntQqY5ssb0/whgkQmoP6LBV1JGEqIeaLM69OeRAn
Wn2B9nWpgULUesw/JoCvjJARERadS0MHmyYgg4OnxuUAx8QXxahG0Ebm0tRCp2nfGulXpTLevMup
5zM75DvONgvXTXHc+BiaVq3LfJ1FoKz6SutV1p8mwRNEnLXfdfdUpadJ9u3bG3VxEc9sU3FB1iux
VcmZLlWrVAUWHTI7KOp3utsFNt8N/+OUUnEBIk9CLLQwF2S/qmgvl1YFLWiFMajF0/ZsUFRUaIxY
TUsJVvpkXitK9y10IuO2fts3UMm9XLOUj40yj2AiqtDChrjGIcnLHdPKvb0+i6cDuAvAWc1D00Ok
fFA3erGNswC1j7HYcbK0UzP+Wa21+9tmlm/LZ3YoH2zDMul8CTFGGl5QHRQkJ4balgAiwsDha5uD
vJJvhh3P2NXLvn9ml/I/ceKappthtwZKre6rjT9LJh6Ptp9DiTABS6zx0eThVxmDiqlC20TX3Gka
8Na3x7+4nGefQfml5M+5NLQklqXdppTLbQOcXDaikYebGaYWrzRnpijnzAylHPD6glZB9q3AceoY
j7vSbYYX0DWu/qdh0YzrSZP4uUTelEHtBmFkwZYxWbzMuHouBhFoZKmQLEb7n04toiyPaqwNcNJq
8uTmF8BPZZHZEW8r7VPNN4zdvXgSnFmj1srotKTVRqwVP7yL9ZPab0XjefBDwHy3eelObcfYgyyD
1Ioljc/JRUGGl8dmAG0obifUolkX+0xyFNWRWOmgxfj1Z4R0l44ShgAbi2iTQEnBnJBpmOP28bZn
LKNvzmxQlwq/AYIqHzEoPuVPRjSgaTAterPIRFA/pOO+GuID3zZftTQABC7PT40/rzlS0qqjQ1QL
oVXXaewUqeRbeY9qF1S6MzM2fI5xZCxHwH+di24O8sHYqoQVPjTm5w2HKkZayvuggqTS7Rlh2aEu
GGB1ictYg1shp7iS/MKptMaEIATDzPJe0UiWFOVX0CdSB4cqF8CtYTia+tSrs9lkdteC8wJUa+OJ
V5kq5ou3VjAAgPMBTADgjLy0Fwza6CcyfClNrFSbzKK7y1DkHcPHEURy+coACJlDu0jOar1bdOIz
w+TnZ7eaIDK4tCCtZpNWedw4eAOrBWYxaJ9ZoM7GNMwUHOyYyhFkdfnslqpvJ9qqkFmcM4sh+6fJ
FBOo49F7ORQtjo2xGOAaeXivVE4ERAWPO5LsRD3rIFr0wjNT1Kz5o9jzeU5MVSe0Zphqw5tZEDMi
GssKNXNZEIIjgLw5uejOQOU/ApwzZzV7LYZNoJfBVAoW+CugbzgADIa2HSAqBKTOo7sptgrQNkvN
wUidOAFPqsQ4hxZoiWRQkaKfjUicgG2X2lxl2idZosFkm5vJTrmfjupjsxePvgvC21ew5+CKsQ5+
44pxO3Ysbeozu/Q5K9ZJHgs/KZF5rYMwGsjY+CgG206wp/h029Zit+S5MSpyg8gr6XEtIz2chgkJ
+wByQGAvNNVjtsm8cmvMJoR606fKDewE+sU+iFVuf8LSfjj/AvFyP6CkKUWqDPeZR7eLt9OEHMmj
Xtuq8HHb0GIZ69wStfNA1JiLQwBLYrxFSO6mzpb4raIAOiKtatWtQONSsZIX1wqtOBfPrVKbUNf7
QOw5zHBjFrsZl84HPjbHwEQqPnxpn/z7bUs62iP7w3cCVq1VYjkTtTnFOYn4HixXUEsMXf9RPcYv
ja05ESgqJy/Agp5iW7dlq14r95XNvaNleO2BHRTeXVrNCoc4GMPBp7qS3mqXP3HbiHVrXwrtGjo4
Qe0DdXSZptxN1WlO4gzNgNq496PRmpjH1lKA0qCyRfofFAHKS5ceVudZm/ITDo/cN5UJILbM85md
CIuPj3Mr1DrX6IRG7zGsoNGVB8m6lu6g9SqH39J/SLuy3bpxIPtFBCRK1PKq5S7eHTte8iLETqJ9
X6mvnyNjpq1Lay7RafRDgDZwj0gWi8Vi1Tk9XvYzsrNVv1a+z8p+tHeMK77Eupd9ImaU1vjCSmcB
6ZTcBH6moQa0DfcKCsBYVlYHmigoxU4voqHb61XqVrhlkmQ8otLob5631h+xnLKrc1rHSyfqI/ER
ank/EhA5o0oxL2QPj5sXzDWMeEfocqLlKawaV/LG2rXt1Tw+GcRAe/NLm3xXygOrj/X87fwUb4UI
a1ThrkCqCWXlS5esXpOLdDYvx+wPUbPnlpNf55FkFiscPc2glEVhYXwmv2Pqdz48dMGf/wQhXguS
PusLM8RgaDq7NKZuoM27OSu88zCypRL5GmfLjlg/LpOm7whu5Ah3euvY0NuB+aP6K1EvS9VTjPx4
Hlcyg2KgH0bToCoRYEP20uDdbFDvGX0+j7HtW//xK2I0zKykrfIKqxSPqFkdaqQ7yItljZcNo2+J
9dBa8eE84rav/EQUfAy30ybTAyA29XWgINAGUYgs0trEQHEj+BhBgf6lIqlorRZdvIth9NFNaY9I
j9h62b+fH8nm3KkfakKo82Li3CmoABqzhUqD1obHicOV6yDjHiWaVxu3IV7r/hueMHN5OPM0WVrs
0/pbo98G6S7lV4n1mgf3k9FIIrhN41sNTnDFphInqbKwIfBhRv39sUlbJ0olNXmb3mgFIrjaNBxG
PHkDJBhrH13frhLbuH9btyj0kJidbLEEd2uERUJTBVAlqvxtlKz43fzGpweNXpJO8ra0OXd04Xkz
QbHyJTVvdi2vsgDhEgTtGR8vVLCH1DJ+8u2wd4UimEOh04qgjBI1ttfRbXOYD3i9OubXFWg6EgcP
t9Ao87Rj4ZLrfKfkDmRGfSpZvw0hIASGq28QrKTrdaI3KbbA8H6rIe5+Qk3fr5dHykBqU3uDy/Ym
pOn5M+ToXe1iZmD80yXfsFl+uP4GwYiQG53yNsQ89OCz8vLRZd+my3YPPsG3+j261/y0AvVVrfrn
d+N2ULwau2BRWUG50dbABWWmRSDjPV12B/or+AXOFLwtKTvq1G94Jb0Fqblm+n/BInw694vFr+KU
QNfT1I6Bzx6u7RyBeHA1op46ATJ3rG/9ZfCN3gSzE76dH/jmpl2NWzjYE6OtmLFIJyagS0OWBtIm
xG9lj0ASlI+L0Gp0Zoq2B9Rw42Bq3pLgkmVumgzOXEtuyMvHfok4PwfzcfSvYChrA7DiLZMY5m4W
mb813GRsNXIU7c8cKbhcKcjbykpmN53RCnWJg1eoUDFsooEDta9+kUD3svQQQG+UW48G8oZxuzu/
YptES6st8hH3r/DCKrdJv+RPuVu7ponbsfmCf9Ana96wFrqJr8pb5yrfyFWx777riZvdkyu+P/8V
Eq/4wce4+ogONHnwWLCbWsVeGdVdqbuQYvqbc2s1tYJHKkF8PUSL3dRN4QRG7TLIdaSykFC2gILP
yZpiKVMAipK8t6rf9l4dvbPU52ntJFIB8q2U5Xr5BE/DyNTk5uJlydA63EQz851ievHQe33rRUi8
sWpndk9oAZX4ONmSCS6G9rUCbQgMs+v3SDhM2W+UUksWTDaVgjtBaXoJGVxg2NQZ55cxP+bz3kKt
HwQod7MhydRI9rtYjMZ4E/fDsnC55ZPej6H8VGALJseZDi63LycisXrZMf3x95XZVxZsPm6weNkR
5dv0AhK31VV3afuZE1+3u8RpNfcb333P9sPF6DDINp/fdpux8OeG+PANK3x0HwR4y8SISdr5oWki
FShxL4v5ffWhjNog7wfxoEjMM/SEaTpFaGWVT310NO3Lrn6KMt/UJEORAQkRD5tIXeYL51LFd3UE
OqQLtG5mo9f/VRkNCBn+GZLgRYxhzKMJ3cKuUr6j2RyRaYa31lLWwbu9NpaJF0LwEqPx7PQc4Imm
qJmxcA2hxDW3UhQjHc+v/vbu+kQQdjBXIjpbBqxvVhOHxzVOl9INTP1qKImThcxrR1NypH5k/7/a
wyemsKOt5bmuXtjr4qJ+TqmJK15WQOfTzvKD2VY6Dtgwpwxcqyl/jXs9R28x2uyNzCQgGY+J9kb7
uX3vJzRUNbo1XSnjVP3Quyj7hu5KHWRWoB9yUAkQH/K5ReVqhVayuu+sPygrDJ56rvA3aFdCbque
QO2aasR2eYd6hNQIw0PYmcEu75iGqK2y02tzCIdrk/PwiF44kGJ23XXbxWwRu9Enr7a1+H2wOFSm
UpsdZrPVf0dKnUB7I82RGyLMT7TpQanMfJ/W7EGbiH3QSwo+RxLflXZMJAu6nYyAwfyvzYj0MjyY
TZQGYHZBeEFQ7D/NTp70OOZeakgjkqu5/I63M3uQEWhvnwWfuEKWveCRSlFEtmQgZ3CiECfIDDf9
u+P7E0WIjIiZFaBYwo6oQXPGejcYdlHw+/ye2J5CDextCuQSFgad020X1raeFhwgffIQzntl/D6z
fYqgD/0Zebwj7VuzVLT9zUG3QhViBn1Rcm4moAbtz7h+itUEdHiXZDhq6UPKZCmQzeVaoQmuJTNj
Bs5roBHyGmvvOrqtZtP/jxMpepepTMLABkhS3Qf9LbVvJqV0+vKCR16LzHxRuiPeXCrZE/jmQaDZ
C6ch6EBAM3a6gFVkZ9ncgSLLbIL9PE1uHkc3/RjeNCb/abb53xxwKzhh5UDRaDY9BZdNqL7qtcNJ
7Jiao6dXk3RGtyrZ0X78z8iEZTOa0bYIwcjshB4NkjiRdajsV4KYXDUv0wg9wbqPjXd+IbeiIiSw
FgFU0EUrH6JwqxihBoEgKRbOOz7lTtNmO16k7lj24AUq9lGYHHjeotFceT4Pu7WM1qLJjYJCkDqJ
JYwF9IwgdQf5+KDFAWveDyxJ4ZRbXPjsawWPpOfhtrbEGk4IH4LIZESZAJcq92PW+q31PelkbnLr
wF2DCKZpNpY9lwNAwvI35Czi1BsyUCyAXaG8pIEhiYjUxR+KZy1affC4a6iLsoAAF2fzWE02+EaM
NHKy4OdoOahf9rQAVESPPc68FupiaBq2eecE6ttfTCjItRd08ASICdCM6FVilWgmN+kv+Fk3np87
2QV9cz5XGMKi1TnTmnThzEgjilaZ/RiilS5B1P5K+1+6jE5q00Qs0EuipkE3UOJ66lgsLS1DNmKn
FxqSOBEoht4mVkruIFtRHxLT/wcinuDpCPpdstAI1mX7FBVsV6Di/G9W5hNCOKyNaiZFTzCOtor9
CNmpmneuMfw6j7K5f22FqlCUAymiaHy21tlxnGBtBvWpS11qJDABvMWCRNocMompbxrCCkxwwsjL
zLRMAWYPD4Fxp1rogmdvaFr1mHmMur9o2IMXtlFlDskQCOScGkLQF5UZqItwAK32odk4ycT8IpVs
oOWbxd27Rll298rvgiaVlazFBirtmwClCYa5T+ldkklgttz7GkZ4PO7Haeb6wm4RzsUh6/R9O6DM
UrN2VUqdHhzOxXSrqDKGtK29tEYVdq6dBqE99gsqfbX7P7S7oPbjeQOUzZ/o/aDy0lIVEH03IX1m
452nsujrVIDjSf12HmtzOEt7rW4t/AWKcDIXZpZ3gw4+iRGWoKjWxaiz1wa8uudhNoeEp44P9wOe
QwGm6sqEqz1gGK5uKOSy7/pK/6OF5R7Vt/vzWBv7FzymdLFxxILQiT41vyaJ9Rolxehfsw63FIpL
43CjxTLyumWdBSM/QRE2bsH1ElwILVpfmkM1d04jOyI2zBsAkD9TQBhOobBzOgxu8JinAQBY2no5
+hhnVQeN6ePcQJcxIO9RmzutFUgeeTb8EThuqY3CMBA6KSIxlh1EhhY2HdrLTHhwJXAmQ783q8hJ
iqvuqmKyMqcNwzjBW75n5St4iLIQ1EegRG3YgXUgactDlh/nNpWM6yMP+2W9VgMTzsAiMoysjQCk
ovtCPzLqdsY+bf3UfjLHHa0L9PYcpmTP5t7pegsBqawifGOrrYcq0p0gSGNjRfEFnF9nKKai1iEt
Dudtf6uS6gRE8PD50ls8L+uXEu4HE8pcEtuJp/aqtZGQMBPUVkVOpI4PJcIvySb/f8DR4wtKNcpQ
/H66mCi8mPlIe3QX4DLN0G5JrF0WPxf6Q0tKJzCP0JJyID95fsybGwUFm/+HKvgWUmV0VMwBfTX9
Tg29groIVHdKvQ9Lp8rxnCzj1N9eyE9AwWbRYVfkZMYwm/YafS325NaTJJjanErUXIEY04Cu7Zfa
K66bQRVWI8xVibubyY4mT6k5xO1VDWpqNjpawbvfoxkKL2NMnw3wfpUyboStcaqLBD0DKaaBcOh0
OXOj4yQdZ7QVINQOQorWxZuo/Hl+9ba89RpEsBmSoTxsHvhSCRu6U/qS0b0CwS7THRvJubDVYKeu
oQRD6RSQtgUZxmNMPur7p+o+Zs9R9TB1exv94WPlZ+l1lL1pyn7uD2PmooA0jj0qI3Lb8nnr7xDs
p4stxYIeInwe2EIq7alQuIecA6rqJ8nW2FxBqGosWtColxWvMimejVBUTzFijYHofccpcatyd34F
t8pxUZXyiSKERJFdRZmeASVhuae23sTfLOViUC6jeh+wy8GEFBO9itNr1XSn/pWlf4L5rZWVcy6z
Jjr49VcI1sorRRm7Hv3CWuybqCUcS7evmdNFJuiUkbfsJNmFzbmFvi9YB6D2gvaa091hWGaQERN4
82xXXtYyvO+Y9CfrmCx7qG3FGtCaZYvW7KJyK0BlSR2lVYQJZhCSrP3JYw5ezNwUktCpg0ceqIuP
0LLvEyf70xz4Lr5Knn9DW/2W3sSeusdh9pxB9V45yMhdt+fgnw8TC6KR16n7acSH1dZDGkSONh9T
TXJn2XIQ6AWFgrJiLrcxYV1nbeRZVmjoDW+eagU+IgFZxgWbfZXKekO25nkNJfiimEPKctYwnK71
FbxbpGALOL9XZAiCC8rrLhvTGQglNFFatXZS2WvS5smxHoTgXZJpymN9AEScHEGIEen+mP+MlEMC
0WlyEbRXqozNacsKoE/wIfpsWMjanO4EyM3nPFEXK9B3iuXXaDaQQXy8YIq7m4KIYBEoQEgsNkgG
eoSbQwIrgJDrRbtr97btte/x/pl7/Q5KwF7gBqDgcHLTQW20LyuF33LZa3jBMkiZs4wvQ4xBNarA
TyMyNvWLeJac+5s4iPUh+6BaGuz9dCotY0QxV4xh8uk2Njw9eTPKW0Yfzlvh5oKtUASHrVAyLlyu
cNhgxTPIwQhRUS5rp9squ0ZIBuoIE+pDDKJ5p2MZadabQ4mcoW3lN0TZN+iztJ6C8KmfHY2Vl6l9
lwNft3ZoFLFlO20LnkJaxkIeD1coMNOewmfcCCO15KhjXNR6Rm8y783omU3vtHgktRPNHqp7LGwK
7ZbKeLk2tvmSPrJQ1Y5cvsqEHdGauH9CnRPVoAr5ZVW1F7ZMRpC1hbGQpkMZD3ddXNhOx9enQ9tx
20C+rRoqR+VsBwGd+/OGsnGmUrpk9BA6IBNqC+NQRtVImwHCzSyyQFfqz+CuaKw/fey3EKmOrd15
uA3rP4ETXJcRgb4gXnSiyQj6LWJda2RCKw9iejYdzkN9HE2CQ4GAJYJLQ4NWMlIfp9MXgdq9CWwU
4o8XJRowRheELQ6D7JfXX5T7IUGnTem/od7PYd8GFyx/kBcMvffcS680V3FMNF2c/6KtuV59kHiW
EjvTx1nHB809qr5/czPy4LIjsLwM4XXV8L+4EGMCdJQDoL0UumDC9hxChg66AnjqIgEO1V7dw6jf
25foYKfO65g7pemk3D0/yg+Nyq/z/gkr+B7aDEhPgu7Ffcp9cFuEIKLdQ17JCY76XXw1H+zdcJk5
k2P79g88XebOT/v4sz2A2k5zwl37dgOytG7H3cA//2FbUSzmwwT1BK6uGnTDTw0i7GIQZwf4sOA7
2VVXode9g8rS8oKr0FfBvbR0lbn58S/Ylk5g6SlsEGZEnRdG4LCFkKU2ONbz+YFtVbOeIAgLrSkj
G2oTCNP74GkHtDPelDfJS/s9doMHhhywEz7oLxXCSZQjeBeRnzp//uMnCIueVykLsxBK0RBsdcDQ
9aZe6V75/S6/fn+trtl+fA5crDTxLId5/FJGX71VrXQyBUIMadMwxDsPpoAcrqfb/I/log/FOFjH
95dyj6avoHDID/3BerD35j13fp0f/tbF8wR+8XurJNfUoI5IjzF8dntrucZ+eFO9CaW14T0EFyso
M2su2BplRDYbpzzkvtBbhaoQnEaih7OhWFXlcwqu6cBvqx2jMbLjmTsZHh5plO6ahBcoqVAS10KR
5I848ifZQ8DmGayZOt7RKHQn8BB7OnBemZVhQgjGnTtcrrXOSRXdgVNGn85e046lfWu1TgiS9ry4
ma2bSnb/3TpQUFGrY/xMQyubsKfJBGUrvQf+yC6txAuTY2GHyAc/nV9gGYywh0cDTdmtgvUN0Gg7
1+UVOsLfSRN9UzuZrsSW0inVLN0ywJBjogpfGFIEHm2VLbYE/nK386J9cG/52XF6tB7VvXYYLqdv
5Lr488B+IerY4SjZtdCBntz2Wbartj3m6lOEYTdJCzYIgtlNoQfsDbgD42qa7HK3RhulO6Gb0xn2
ym6+MI/n53vrjrPEPCoKyUAShOTFqV1NHB1Eqp5gEjpIlpnTnlDb7SCoOk45+jpifosE60/0r/q0
lXHbbMVdSI3rsCvcxL88ZYAJSatrjm1FQ3T6/B6Cb+cHt7VtDYgjgnnKUHCZEmMuzmxwbGBWacT5
5IRVaYa7SQ0zqJflYe2fR1t+TTyO12hCyJWEdcvrCWhZ1x0LtNp2reZza3DTGJwU0et5tM25w9BQ
FaiAQUR8bWpNyHj1Y9nB5cQoYWuvJiWT3KC2Ev3QiAZlLCqgPjKop7YRJiWHWmjVuWXJHShQOTNk
T+3G8tOgvByK4iIYIVGhxwez0Z257d1Shd5to7mUsYvzw6VbjgE1kKDehwsC4aBw9NIhD7Whbzpw
iVh+NXWubgeXOc/2UzAd1IzuiiLbmeODWhpurmj7rOdHEIU7tQVVAJZcQbLPjaAH2YOhqQ9+JMXP
FI9arK/Aiptd89gaQeqQ4YHVlIRpmzsM7BWIjzWm4wQRdliq04iECr5crV/M8Uq1Hdq9VpDCjO5Y
5UzFpaFIBbYXfyHa4hpzmc3VMWkErFGUFphhmzoxXqcLjbjh6Oca2Snl7WRfq1nm2D0qanb9X6QP
6Rpc2HZRFtAp4QDvR/K9a5MLw3ps1c5P0BY5BbWj87fzxrEZFawRxa1XWKydumW4UPWykAuKitcU
iUtD94zQcMba06BhAnpPDfxZbedkyh4SLkX2e+SXpv1b8jWLKZ6bfOE+hPeTLFQmfA2UQD17uvqo
LGUenfw5SH0zuKuLF4XkIGt6rrPfxHqQ4G+UiFETST4DDl3Ho62wVViqNnVEe8w/fWwQDenRE27p
lB4ZlLLNnZ2iPkb2hrt15VpjCmGpHqtqNelD57bZQzTsrPiCE0i6aDvoRjplKPFMG67WtkxcpfFA
p+J1TdhSzFSiwlRQjpa3mdMR+6FuLGh7Qhc1/jFUsgfPZb2E9TxBEzZTE6iNEcZLyV0Rwmiuc5Ct
B6ZXGt/SsXXS9lrXJKfyNiJy3BAyW6pQhfGhVEsv0haxpRlnUPNCSk5/TtBy3+faw9j/QesgiNpk
9Qtb7t7GlQ3XeNS1oMxPsJtET4bOYKgJgixly24oiNcpLRy98ZXxSDOfzJmrE9Rt/mR9CQmIY60d
zpvuxqF28gWCFUV81EhoY6Y1s3wp2qo62h1tJEfJpvGshilMrh6PJCyXEq54CI9hGLsGu2+M2MVL
0q7T/6KoF0PCsx/ajHFw6aIzSDozn2YspR0rvkln14qf1Th+7EprxxNYrVpJjGf5/i/m+onIBKI9
hG1qMvRL9RhqCyuaHYI2dFOpHsj2WqF+B/3NuBp9+OTVEUMM3RrLBIWFBFcypyLzD0WmlbbhVDB3
nxCCWw+oVo10qYNTkuKAxCi4hndL2UERehO42Sh5OW9+m5ZhUyj82KCZgus8PTW1KUYB2aI0Rwpn
INquDW6beG9lrlZw7zzU9mZbYQmmPhQ2RKBGYJlzqdzxrrq2Y+O+n+19NaBSU6Pkgeox+LSQUXam
NuN3kEjX/JpFF32WJ7edleffJd+0jO+L5ay+SdgZ9lCNgx3jm4I8eYIK6I9cqW6yLH0PxqccD4Ap
qJhHEuxZmjizDmq3IHynBuSoz3/HRqhnW6vPEPxtWbI+sZaSVQi8DTa7UCEsF0xPpkw7fRuHoTQH
yjymJbYlzW1R4p0KOHHoWsreDNNjib4raXX4VniCAX0CCWuts2GKtR7zOljvStTvDd4hJRqY38Oo
OGjZq2FDqhFsKhrvvLx9bulw1zP7GZpTjlqkNwlHi6ktI4/Y3FyrjxIWu8QD/qRE+CiFOdS80hEn
ttY+N9F3gE6ViUsWddMrreCERSWE9KShmOyeI/fdedPglain+RvLwWou2mCQABUiz1GB/OeUoNyv
rlyoIO3AGe4wFF+lquQM2Z68TyDBM5WJEQw8gXZeWvzS2XxnxvcggGWF1/N3LRglHn3bUD/RhDOk
GaM2RqkpNoSm4ebqKHa7J2pzYysSr7T80FcH8A+QeHSUOSj4WI4S2ih+bZE1zxQv73JwXj/XkWda
6SVI6c6v2FZzPo5GxKsWQg8IjglLlgaoXPwoRJ7z6TBB6EtFOUMBTuZML29SEEUSo9pZ7Fff/2HF
b4r2WdwEIe5qe0afSz5my0bX3yKs6sxonRY5zpt2TAqnQf2AN9Za5OlxlB7Oj3trSddQwpJWrMys
RAdUOobHbFBB99YfIeoOgjAZeb9kVGJHK++riU5oLXKZSq7LGhl/jR4MU/K+tXmgrUYktrHCarLS
DAATkGzfx/ozKVHxzTqfhKD+6qibqqhkG439IlbEh8Q3Y7wb6roTjzINu63dCa8OrT4wbCBVKiT2
LGXsSc1gxm04uhmEHY3OdFubXY3dW6xODyNkJyWeZzFTceeAWBGVFRYyaV+EVUZEKU20SK1qXPtu
N5AQaMskA2hRe7VGuReGMiGv7XX9hKSn0UpQBeitWuR3Tas23ZDMlt/EI7RQByZ74Fom7MvoVAPv
WyY2qiKelLk6ktjUMKHghrqOw182OH+p0u8VaEwl6R+TJYgCIYlI+2OpDBLvt5yOX8CR9jUMFD0v
yefTcVpqomljDfCKJ7s4Yd/SYZYk+DencgUhbHyaTIlSznCwvZHuUNZ/ULLMKyNZt/xWKgh8op9D
EXa9VmCVssWRJ9mVFn0fowhFwfct9dL6wojAqqC8EHTF/YWr0ZCzp9BgW64hp/NX1HZuty0ORaPH
XScPdkXS703ozBErkhQYbXq1FZRgkj0z0CarAyqyDH9CDJHwEa/O9i0ku+/Oj2pzj+NNRsM5jxJ1
sUUzhW4s3l0xlSRzEa2iZ70A9wFiqiZ/Y1b4V3P4iSZEL02Ytnq2BBaBem1YeMJMjnYUO6kszbnp
RlajEmwdkoiKmXGMiof5forAn1L9sZX2YoqeB0jinp/C7dX6HJRg9WVU1jRburNIB4ZW+zo137pg
vG1lZr8VVdirQQlWT4u4SylkatyBx7ZXh0GKx+juvjPHl5CONz0fYzdE/8llZiS6bOU2wVHbgacz
W1+6QU+tf0ApkqLmAGegciCVN03vpD3aeeyU7UNW/ZEyxW7O6iegqHxfhRoa7moAlup+rH/2nWen
z7ki61XcoqO27RWOsK3xClsHSgtSts7DFgj9+BB4PUpxHd1h+5/kmnvt7eznXvhArgz/vOVs+ssV
trDPB3tIuFku2FB8Z1myM6l9zDXZobodHK5whAv5zCBIWfTASX/qvnFBfd3y2bfK57viWw1qURx2
e5CbSqLgrde4k6kV7mvhiMucVS2wT6WfRR45BL5+PT7pv/N9ceAZ9KLc5g+kuJjEqW3O64dSpo4y
4C+FVmg2i8sgALBFr20VDZm1x81GNrxldb4cqCsUYfUI7WJNXSwnafasvWVQ7slRJD63HnQLqrD0
Q76vcTfDgWQPj+ctZ3N3rLCFFS1yc4grAuyw0y95BhClvgIByr6JjcN5qE1fuoISVhGUEuAnDwFV
kHFPwBlDeQLxNBQsGBkqDtn383CytVv+vsqHTVVQ9VkBONV+rdT7cqmbljkz2ewtf19hsAxJIyRJ
MXtNjKPhPu8OoXlh/UV7DQrU8PCnaKjnwpPXKUzbaV1kpQpOoeIyI15TvUdSUraNRwo0mjC8h6Gg
Ef8JGHU3VLlFEdWx7lm1+otxrBpvnF9n0l6jEd0f5uqlUB/Tonw4v06bgcMKWDj14rbAby6BQ4wE
n1275QxH0gXOiLooI4HQsMH+4rViPVThCMqZFXPDWkIVBY2vEzV34GScguFerZdaMUXCd7fY9Zft
/TlA8QCKCiWKhiVWSTq0KPThz4GjEev8JMowhMOngJKBDTpjEJ5i1XAzCByFK7KU0aa1rwYi+Cme
dUzvW4D0fQUyK4W5AbX82VQRfpWyYGirwAYGuXRdo4oPxa7C/q3bWuWUY9rq5FDO+7i8S4JX1Hjr
4WOnIQHJnyk79sldFR1b2WP+FuHICbiwscexK4t4aYXVMz9llzq9Do1nBlqFycnwoFZfqcyxBslp
sxkagY9a1alCEVkKI57rymzLGKAFyZ+nCN0NSeyNlPoV0522NSCSmLhKTnbnbWd7sCtcYbBTG1mT
scSdM0p8eIxnWiN0Aov7U/kEbg5X5U8FRMJK64mlsgyXFFzwO32baSY4gRC6pANqF67L4sZk79CT
8mLzojf3deCFzSGQpUc2bXk1ZsHrkHAObVBTwwdQv02s+7o3HBbUO9V8Oj+7m8fQCkhwNgpTxqaL
ABSZ0ZHjMmmRYreQu5yHkYzn46a7OomSjiVTxRaYyQ6cepyeI212CF731b6X3FNka/bx9xVYlOp4
168BltA/auVPmhuExwDP+fVC3DTulH43tWA/limPbAeC6Ohm6Bs2QNQquLkyz0EGFSKW75rRCcGY
lE4hOgnI3tJyR2vKA804/n9z1JXE1zHRZDYfMjTAZfYT135XeX88P+3/z1R8fpHgE6sG7ZK8Qff3
UN2DfWIcbocM/X7RBQPVvqntCd5KjM63Q0kwtVXkDSmPT2AhcGuhIcMKC1Mx169NqO07gzrTZNwa
XEcHjulXJHTU5L7L+cVgTXixU44syo+a8qBl0YXNgsfaeBut16KlrtJTmEl0MZh4SBpptO9K9Xeb
NX4Ypk5dqooztHj7WBhDxlom3LUZFq4GIoSF1LBTxhkGkg13Q3cMk/caZUK64oUTl6zWtoP9nDPB
wTZBNdjBcvesKbQ4H9pg2ivVvdrd6rhTEBPPLo/nzWN7838CCp41bJTM0EdYR6UHoB+yD62iokVz
8s/DSK1QdKIFOmSHYdkX+S3UO2oLZDa5Eyoo/jqmqZv3vQdS6FGVvhYsVnYa2zDoEzOQcqGNDbld
YUYrG9V8VEEAXMVXbRDvA/3CgMXj+tInbynSWlPiDsXVlHtNPzh4tpQM/OsEA19dWhVRLqmY4gMT
MQatxaM0AvAatDkt8lu7VLnUY+oFteXljLtmedcokFws3Ln9xsD0nUW3Cv/3jIqn3yEcJxRt/n1U
4zuibq52SK6M4B8BG61eNLdBmcQOGKn47vzgN8cOsW3k6hSGoEHwAONM0zBlGsIx+ybTD2H9mMoo
q5fP/rK8KIO1mI4btiLKog1zi2dQjkacwKjwRgB5BwYJE0tHU05EPTu4atHXIjnJtoaF8lNtURFH
+l6sJSLUhEHpGNbEbwxQwuZ8F06/z0/d13AZJ8gKQ9iXk2GHqJvXcaGKXIvAbKT1V7JRCDsy5nUW
TMvi5JE7IEfPb+rs5fwglo8UF2c9CMHmemQGbEIAYRa3xOxBJuUb4VXX/usc8ulcCQHMiPVQl23m
TvW1Nv0q0dCQ31ua5Elje0VQZIAsC6gBDAEl58YY8gwr0tPR6cJd2kmWfHu2/gEQKSqCmFtcSQFQ
8YemWd7Vo+CBDoHEer8eMZgtyLWDIM0Cu5dYsxWakBWyl9kKhhCElSh3h+Odq4D9MpK+eA4ZSX9B
LLF7nIMEYu5tlgaSW8TmQD+6n1RFQ9eVMJNFoo9KqWOgNIzQJn7MFac1UyeXEZVuWjgDAMSxkDIw
hVhsMuuct6DXRAPdD2tAc08AQh/j/ryNfw0OMJ0rECG8MiKT1N0Comd7K76bx4dseMKh4/R9K1m5
TQtcQQnutAwDNZt1QFnBlYG2zaLP3fOD2bSNFcLyBauwGVW4RkUGIIz6Sx4fJqgQ8hu1+t4aBz15
KUfJI9qW81bRUQz/jR31hSGhm9oGQn02AqvysdDAWIKW7yb6FVXvuvkjLo7nB7c5fSs0cXBoOBwR
/uNVix/q7I1UkqTN5uShm29hUQWMmJ9KtTQcw4HA3IbnLrzSlJu0Qmhtv5r6SwKW9PH9/Hg2zXuR
aUbGDXR54mW8GBSeW3PYucmgQ0hRddoqQbm2LHCQwQgnUWPmdj5WgMnYUbfRCajBKciOVLq5OKvB
CKfRnBjU4stgml15A+aKY/iDhU7L0PTnZ0/MLVzj5nL+pT2Y3vhioR0wcZsrMMaen9KNkgTsZlu3
FhZQhIxiH6JWazOq52L0CmQevZi8+Ifxihb3Q+DkVykEHH37kVQS0O2hf2IKHsQigx7VNhpvEaEa
wyP999Ucp2MS3EbTkURNAvx+pF011cGwv9syOvltG/kcgrC18tgeiW4BwrBuCDuGVupIeRQ3Tw3b
wmFuaEsOWDg1BiueIR4DjLxeSHF+IuO08La0/74PmqFhDm4J9F/Gck6e+kAl7SccfEvn3mDApc/p
8JAFVoQeEKunb1Malf++Yf0UUTCAudZCEuZoqCrG56G6UOzv5616a+bWIxIMYE7VKh8ofl9tD9Xw
Z9Sg4873Qy5L8W4dhRTXHGCBl+VLdSRX1QRdVXCAyuSpY+QwehiUozW2CPwO54e0ZXBrKMHgSFRA
8KmGu6g0pHHm1NOi59qKvf+GsnzF6jgkg9GFSQcUMOrk6uDiWdYAl9bfgIBbxVhIfFAvcwoy99Q2
OnsZCoReIKWhgxztf0j7suXIkSTJXxmpd/TAcTpWpkZkccXBIINk8H6BMJlM3I7bHcDXryK3pysI
YgM7NdIPLSlk0eCXubmZmmq01ui8uAXQqvdfRmaReB0CjBNGMBKjY2lUY9dAQ2qaEsiNP1wezqIl
E+1W6POSDfCdfh2OUiKrlxAcH1ObdDGPSb8NZI+vCVctAGMQuiJ+nYh+IXz6Ozl/tjZ9OsRKjLys
w03NqXTzKYEkraaOtY0OdxuKbc6Qo7c5CH2jWUN9T7tr/q45tz3bfXRo1UKglO4obHQ6vb4dLbLy
2lgKJsD8QHElIpdozgmOwmiMGPbLBOsIcd92jLtaA57apLOAnCrAT9rWQeoqtAbDm+hWCkJLxwtX
IDYMSF80ONyvi8hNJTDHGKGSCYEcGoJyu6SHgLZ/4yGg4iU19eeBA2FOjdtlkqUh5EREFngKustC
XrgtWLmsyr+8KRfH85ehOT1uNRQiKg0YUuUGgr+kDtoTy0sh4zEHFcyVE728N8/Mza4QpCKLIS8Q
Rhtxb0Np1M4SeUt7RLiZCTGXmDmtBXRsf+zKce2RsBRTI+GC9hEkXEC+PVs6lZGA9DHF8w75Js26
L8sI3I7VIUoVVyM/W9D0XJ7bJa8P7AE6gGQ85+R575hpdb3Wssnr66K25TYKIS4Ys61SgXaWo0pU
vfzPDM5PHzVSta1h0MoKJIV/hYZsJwWCRJPbutY/X7a2dNbRgQklVuiugU5mFnYAnFcJtcNjVevB
l0oN1A3W9MMXZxA8IMCkmYg952fdHOVEzafdSZTeZYY36Kldoy0fFPvt6fJofkdJc9eFHmCU7hCn
g1dwtjVlvBGyrGkRDO6sbfuiXKtgv7P7F3GTOuAQUz7oTvjjjWE/smvjONwOx1dgb7fW1gQFCNp6
vcvfszS7558zC30qMcpjVOJzpkXsgwJF4afLFhboJ3TAT/8a8exAxEWuKlBTbh3V12+Ca1BO3Lau
uTVv8n33Krl8X14bNpRyMMr8wLx2LVRZuhDP7c+2a6s0FQBlsK+BkzPLDjS+CQrJLVCquDzSBeL2
aaQUmi8oR0/r+9VrJxmgnI1ARyWO6YuEGzAdmGv0YMoygk2W4w3ftZDxQ1cZmkiBCXHloluDji76
PhOgfLDmgpkPBZevH5EFZKy0Bi+oJO32gR7vcoPaSd35nQImhCy0+XCbRKAqjH5eHv6Sjz83PAtx
UIyv8J6D4T5kdhdvGTpY23532cjSYppwrsRA+hdlhdkUy6VVp4aBUFoyN2MA9pINNX7o44qHW0AW
THc+qCaQoYME9Jy6I+2EpnVgxHFIeGtAiBZd9U6cZltOmh1P222sDyejfEXbrjOGDG3iZK+waKVj
ZXGsFqJSoGXB4TVPeEqSokgAH4O/o80coHOTIrTz2oP04OU5XbqxzL/szPOePZMbCoQNdgxL7tU4
8SpSvo2B7HIltMvq5xCvwfWWgiuKQyBraCMBwHnm07UxR/9ED5aCIFahmKKO+bYukBxM+uBWVYvr
XvDIUQopcBSirAk0LXl7AOInUYwpcTi/oCGH0ST1ABoGVf+RiFuef47C6Ru//+/3kU6tBSoktEyg
gNV5mhVtC1KYKnA8Bn0um12SvDbxR1q+dvLHGm3GQnkPtjRw3egAB+OJMnOyiWDdgOsfM4qUcsf9
ATUt4ZPoSHSfEp8qUE5SnpW1fOVivubc7sy59imUmGRwsTmy5v/snTtp29Q+fbuXnmjtxY1XP614
mcXV08FvMfV74n8z92aMGaoxU6c8zdCYqx802VbJu5w8Rmusi0vHj55ZmvmzTBcFjSdLeP/YELIr
5XeROtoa5/iirzm3MzsMYW+qPZ3ssBZIWbLldmazvXrXIv3mVrdV4OgPlw/8ysh+XyFnT7dAJP+c
w3jqxUfHbPFcpBCayu8v21noosSuRCoCaj7gmFPm2byxMQswM/e4ejeGQ7bkwS8cSIXRI3kLT6OT
bKpbkHkIe3y9bHjpKjq3O4tq2kl0vqACu7L5EfIdKORCy79sQpn+xjyQO7cxO3FcztQilWCD+5li
K0/QEHf7Hd01bnAqHohwmaOCKk93w/fMuUL/gfN30j3nXzA7e1liSqqUYXZHRblNR9kH4ZVjANAx
0lte1buVAa9N6uzqHXSzHYweAzZPxqbwyIcEuWrIjoY3aKsYhEvczI03yDd19jjY2ku4Gfdonv2I
nqi/lhj6f8z+FLCDYhOd+rPZb2MzNMYITlze6H6xCTa73DGIbfrkpnIakLp5mtsc1E+yQ68z2yQb
49H4G290EFH96xNm09+PAYQndVybXbIH+lUxdnSNtHvxoEJHCW5d1iDDOHN2eaORSi6mUZY/u/qX
pXHI5ZwM/uvy0i761DMzM0+X9lUJTDfMANzd8B+gjgiK60LpoX6+Gp4u2wIrqIX+bbACzXZROqb9
GAWwFUJuIOtQ6TQAtHlvQ90xBEADhnCQqMC7Mv1sjdg1B35t6Y071tq1lFBfym77MF3xh4sxM3bS
vz5qWoczh6g1eRBwucKlAlHnDroIUu5Yw26A2LbxMlZbKt+oa3m6aXt88x+gglKB5cRkzMGrcm0N
harg5sypfJfmxgnn+W8EdmjR/ZeJ2bDUKJX6oUJQoDDVqxNHkI2coqMm3A3SPmJr/mjRQZyZm+3W
prNaKZoYjFRkXARHP3eGRCDE1f7Gbj0zM9utwihJ3wWYOCMl27Dxi0R2kR1xpN4t1xoZF4eEJA68
DCJN6zef59nGCBGHJrzExiANqFArw9Za7+8IxEHlAJl5kIJpCuLi2cQZrM5aRKWovZFfkeo2yMSp
mh8HjgTe3DxxIgOsLtvLs7i0/SwylXPQj0e+4STNsTcqqmOxyhwcjLV6k4l6xUEuea9zE7NbWKpA
rlvFGJYUI2UaHbPEZqB2UsvHy0NZcinndmZ3QVyBrwsKcwigAGKgzZE13tgzOyq8dk2pc83UzOdX
SkHSRoOpVGEuWIHLWkEbr1O3hyz+uDyqxYrs+bBmnrJmqQFGYDwfpG032K1i0+t2p3mWoxzLK8gj
upmdOsQbN3t6jO4fE+cxdNceatNZmjup82+YeZC87kQnt9PO7JiXM0+MhS86y9bJlRQCEPnz8piX
jtu5udlBqEC6MRQU5sC2/iBNzDtgDgUzhFhzVYtbE8SgyAsRHIJ5koSIalSlDjG3Vvmjeii1axq+
j2u7ZXH2zqzMPJVlxVmudMgHxflGUL6VJAjkBld9k3slvQ1XOcenl8K31TqzN3tJsArtAQHHqMD9
R3+ZyBa8qK58pz5DiTTkdhk60tPgylvlpvJbP7gOT39j+ZD2MidYETiGZjuWq1A1jwaMV0LVIgVN
U6w5xpqc36LjOjMy25LhYETS70kNitiVlecYPMWXh7GYx4PAjWGi+3SCrs0cyphCn6QPpheZdKyK
WxYCPg2c6kes/az50QA7XnkdSptUfrhseHH7n9mdeZdAIWMaTSe+GUNIiaCAayIiWnuVLe6SMyuz
VZJqnvMRCVmnYjda8akNB6XLbeghhSUDNVrmFcbb5XEtnrYzi7Ml64uyslg57YtmbyWvMb8Om1d9
7a5esALWUOASAHUF4/28DsLlUh5bBVbKQHISU/UzUdgpPXISrzyFFppcYeLM1GyhwhSiSybDU6gH
e/iJcHvcxtfjRrrWbuvaznehM1xZr2SlWrfgTibBFfT5obY/cZN9jVLLRurUUCApCeYpijISFLLH
LrI1MinyelDovbxqC7vxi7nZIFtVZKZIYa5UDrl0T5Itke4vmyBrQ5rtRaDdBK2mPGut3wt02tRu
zq+7zAVTKXKDHuG/Ws2v6ZVM72p+pbPbJj42odvBsUUrs7v0pMR40U6GciiaG+epZdLIujQKFM5L
N7xRj5CXOhXvmnMfH/ih3Ub3nZ9DIHubHhiqM/vosVlT1loILr58wOyYsABiXnqKD+gDP+j9MnIj
65VbN2W0VqlYHevsoq0rOc5iHabU0EXzHPikQlv7Gfmf6eEj8ZPngrjxLryFdPuhs+OHcvO+lhxd
G+zsbqS0ADzUwsp3uSs0Vwsbu869OHxTk6fLm2zN0uxWzMxiaJmBsWqDw4OrKtsP2X0znIJ47eKY
TsTs/j1fwHkbJ4AEqpbUsFQrELl/a9OVgHopy0ug5qzhqaBTxO6zoTRaqQTapJIAgRQ9OKKboc/8
SvVHdjX0LgYHjIkzavrKhagtHFNwqONQgMmXAM47K1pGYdOUGarMYJxW3Rr+DfLcKL0kLYhxhZfR
wE5SJ7SMbV5ehfxaiq7ACjXoV4Z6I/QXQ9zFLLaVAQzV4SYN3KTgHuruQr5KR18Urjni5aPag7ZL
aHDVBWAupr3HAT5EXdtp+icOXpe2fVe6qYrmmFAPKtOroT6arez3EerQgC5ASXjNAy7sHAXc6QTM
dggFlPmNgoRMUUijjjgAHjCE+g4IN1LHQvlOX+vwX5rhc1MzZ1sIaLlmymQqPkD6pokcVSR2DE2A
0DXKFc++aAzdowZBD6mCFrGvF0k4CvARqjCWccsG+aQvg/i1JS+SOBTdTVK2/uUTuHAzT4b+ZW/m
2LpmYDHeoHg1SU+yCWZf5SFsDH/svMt21sY182rQ0lTLxpjGpQMvClJAqnwU+kYdo01p0h1dpZBa
MKgStN2DYgnPlm/sk5IS0QB03J1DQLgalrt4fBsgLcCqY0y8NRXyhVkEOo1SFK10MHXOr/+cmdVo
hRZI7fXAGcrHIRiRGfAFW9kdC/f+FzuzrVgSNdIa2ewcZh379DojD/GaZMCCo/xiYrYB1VG1YrXC
vLWB5iiqcIy/0XqgIgYE/RQypygWz7aCMqpGyCJMlhZ1zy0bXV5G9yxZiRkWx3FmZdofZ+khTqhk
xDKspPBvagvRmLX2qsXFOLMw8/iJFFlKOcJClX+WlaeCV5IgTXr53KwYmYvvaHqhhjggndMD+NLq
O0E1eN4VdP7KXM0VqWhecVMrMBK5048RV1xoALiXx7FUbzpfdVX5uh51jZZjVPQ6sGCM17Fx0IfU
ESCUbAfVLWN2mKBmLBJ4jMs2ekZQ6GYOuujdiIN0UsibQJzadK1OMC3RLCr48lGzsJ3xhLWWhNnN
u0danKrhJgyvsuYKVSmSery7uzwJi27irx3zW07xbE8mgcxZokx7MhYbHkPcKH6GrGiQrjR9ra3n
7Ax33KJNaU1nOE1uu7q6ytnD5ZGsWZhdG0UVWrSXYQHNMAHbKC1Z2fdLef8vSzPzEkacjdAqw1xl
uvxAkySx6Sio3VnDbc8lz0qp38eF3Tb3FtqcL49u1fjMeUThSHQqAhwI+SEPaiCBnao75uMtlNn6
xHKEdMUkZcXq4mZE1gtXP2oO36oOTU2NUJMi7uTwWAHzYg3t3AA992gOfDfu5b/RU6dCtxPE7wCY
Kt/UEWmvNSX0ezk6UPmvvC4eeuTCOsJcGWDMlQlVFg7aua3ZhIqWKnmVxtwhhwbdxKGdHsp38zo4
PSr39Uex0ju1wDQAiNfZ0GaumQaglyMM5viHfBM/maf0ZvisLLu8MgdH9Vx996TfhWsuTr48SH36
+dnxLk0lgz4KrOJ16olfPLf1a20XZXYEipUVY0uu5GyE30g5SVnIrIctFDpdllTOCEhbck+1zeWV
W7p/zu1MC3s2pkhPsrRNYCdXrZ2RaVcR6OXEsJYgWjMzc8QdiWo1byczuuxQsU+QXVvL2i+hOc53
hT45tbOxoIXUHLrJiLRFMWJTvyQP7EBcdlW8aKfEsOMVN7x4551P3swPo5NK5um0SA17Ct8h9/vW
uo0teTEQla1uS5/llfLAgcq/y57+Z8s288/wm1kd17Csqh+CPilqY1fy42Ubq8ObuWg+pESSp71h
XKtAN70Ru72K9xNts8CQipdx39+mLlRZlA1de26vOBR95lBwaxtRX8E26uJVbpOjhkK8bUzqGN6r
DFiBuRIjLcCpJlwaJPjQUAgB1HlnezCgk6tsCcDOZYy3/THP9mkC7TBXyRs3Tk5Ddc2CbddtqsGV
qpskXTmJCxmG6QNAu4iuAxSm57iKsQfpTcaAtraAJU955uYltLOBsYLkcgDF1N0QGdBE8fI1xkli
TrP5NU76anp2cgoaAm5loi86Na5CEzXJHDS521TsoJ0tWce8ONTVS6FuavPJ0m2O/hmp8FT5k5B3
A28U3Zb79A7wUNsKZU8FP6a4plWwHXnqmOUDsiQQH8iL2rUAoGxKbrf1G/gXnLY9hiMkM8qtqkQo
UO641viQYBmaQzOmKNS80VHypFYD24BPlG0yemW+06t9ITGvEjsmbYJkZ7DRbvPdSMEUv6n5Ke2v
AxU8fcwOk9DN2c8wvgrBYGkgqsgL1xpvs+TIFLQB+VB/L8ttz44J9BUHX24Rr7InkN7JwTYxt9R6
Kso70LtB0uAqG+5AX2OS1KX11qxOtPXzVLVLftCNfRLeGcVB4o+R+Wyh4D8e0vqqgOhdle7M4j5P
N6x5D8QD6ibMOpl8Wxi2OWygWc1wfmQOMrX4o9FAUHEUo48eFC8GJUn+IjevhRmD5jqAxIKXGtcR
JOzII0tOUvGuDhDMCcBlAQkyI8R0DaipaftGcq34Qyl0Rwtf5eEG8gdSGTsdCikKT7Y59bH9nKR4
DKot+G3H9ldbOYl1kIMj0li8eaTpDwEGH/Bo8WqakCtoXjOrd1Luh5rXyM1OQlNFC95DXTlmqrDl
gm5o+gK0kJ/HHvhz1+7776HT1JI6SbtoMspC83bfXA+DWo+6CYzjkJ25q/3W7bzYzg6N3cq2fKte
g8rWww47ySEaZFcc4YJ5A7kozbIIZHWhhP71YqkyvejqCSaYHNAa6wgnddixlu3Afj4ZEOxk+w8U
jp4br1oZ+IKEJqoOZ5ZnB9MoBsOscan9hgehUWhf2eMzpEtzhK7OvemZ16XXHIZttDPd0k02kK0F
NY+7dhMs+IcvnzG76CLeFG0o8BmKA6YxmA5cYwNnLPzi5RHc77blmofUfrF+Xp7571HQ1+HPrjmI
E4EWwkS9DERSUf5Wgg2sLO1OXRvf9P0z//dlfLObTk5zMCfpqF/ldn6jOepV5KcYZ+XyTesFV822
c9ZSSguFrK9jm91weaQqVksxp/kTFLh2zK8gcewh/+i+t9c32UZ31igH1kY5i5ozFTw7v/G7prVX
9U3Q36jS9vKCLd2iZzNpybMYORpKtCjV01Exwh+yvh1ltivB/dqId1ScXCvr31uh2GYagdaYor0G
LWki5ndTP+blT1nQwDuf4G9M3paVKaU1leQRDN5ZEInx2S5x05vA/ZFuene8x61mo8xiNz61uSN8
oP3dvZ7Yp8sf8m0TWyrQ4QDjqugmAPh9dniEFA2ZrAQIo4baV2jlVHCujXmtDPeXDX1bXxhCYyig
FQYo7dAA99VNWdmYlQYEm5B4A125wSAz5KmKf9nI9xWeWZmdSYWrY9Y3sAJSVXB7j4jP7CIB0y+w
tzvVYdCXRfEqX/GEa2ObnVBWitwMq0Sg//OuTR5K3RdrnJbTn/jiBGYDmx1IZCylRu4wMCmR5V2W
VvmzIqlGAqLFobg2uyT7JXVJv5LHXNodaF0y0W4Pum06f+ilCWAyfMwEyoEbuUETmPIk6itFfVlZ
tjU7U8B99jgaNQVUwgMm0EJc55LeNzbhXnkFJWB4oCd2X17p1+lOd5o1JOT3Z9k0rwo00lDF0SfK
k6+WQ3O0hBWn0JbY4dTtTNl+rm3uqRv0ZXhTv5KzMtTpOv62kGcGZwvZhVUX1x0MGtftIUZmeGM5
+p35Jvx+E+3pzWo64ltiYDbCmWOV9IEJM4LBSvd7t3C4rRDI1TuazyCqseLXvhfuv1r7ndw6W8mO
ZQUHWRIaZ1xypBv+UWR2M3iKM73Pxo1xbBAYRU77jt00bNfurcWDiLcAKF8BnPzWBTaQomDKmAsA
qwBp5VsxZbF0Y22Qi9tVhQqoNrWGavMigtFSs7QwrQi2ul+QznAMTzpU+/JHcGt6NdIhN/lt6Ldr
GrvLmxWKSChdTKHeXP6ho2MXGhR2UVj60O4ArPcDN/uhPIyO7lTH7sfKXp2O3be9emZv+vnZYuqS
krVRVAjHVIBkaSG2aatOvEF/oitku8Prb2Vmv+MPpu1zZnEWzJpdkBm5hBHSt3CwK+SpfTBxcjvx
DZcMdnMcXHMj7dAgsv3VO+ZbuZcOyUqH/xS2fhs1uLIJCGcw03MMYJ2VDS3UyRllB438ot3n5Wld
HuSZgZkLALJMgIwUvrztDaC8C7vSEieR6T3rAE/tSgt4F5Tya/S9DRpS0BEk01DkFtE2LBMH5AO2
YgS2NVZHUYpdSlWbiPpEdY5UnxSvPTC+h/nTmpx97syB8JSmlaxMt5uxM97EO/TODD86ldv70m62
9CP3R+Eme3XfO8Rwe2dwT/9tBMzXT7BmgZsqaX2d6ZixfNxV8pvU3dHYsegzQ4fN5cVZXHwkWCAq
iXP9TYs54XoVJw3814haFxvLm76XN5dNfE8QT6MBcwRo3tCIq9PZJu+Ziefp5JHB5a2jnfymu/H1
K9DQDq+tHT7o+xYU+k7s1/5lw4tu68zu7L2WBHWqQr8DGztWdlo5HlClBtvn4EXRx2VLy7P41whn
wR4kJfSxDWGJWs9x/KTF3uW/P52Q+REFygWQF4AHELTOcCdmU0ag9KqwJUN90yDpEdxa/b1gG8Ky
m3wN7rE0mnNrMzeYG+UYNRmsDdZzF/pFu4Z5WjMw2xCGGes9mQwY9DRRQfDt5elaCh4n5ixUd3QA
deZ0HkQZwPbHawFKlh+N7hbtpol9dLNYoXPZ0GL8fWaJzg5q0aOt1kxhKVZl7rAoQsY5Ta7z8Cek
YvxQUQEuzVqXcetZxAx9cKx9kjm6GXRa3ARZs7LjvyN2cdRAcqpBXRg40298KVAwqlTO8D3pL2IT
y20BKmrs4nADkBISIq288hJYOmIWBQAIylAWEDSzcFKLVbBtVY1wwqCD3sehVHN013hF4/6e6H//
6P9X+Fnc/t+93vznf+DfH0WJMkoInu+v//zPY/nJ/u02e//4bP5j+g//9Yuz39t8Fjfv+fdf+vLf
4I//0zhe8O9f/uGxNm6Hu+6zHu4/my5rf/99fOb0m/+/P/y3z99/5WEoP//846PoWDv9tTAu2B//
/NHu559/4GD8+/lf/+ePps//84//nYWfdfw++/3P96b98w9C/oHJnnqqAYHVzd9kTeJz+olE/4FQ
CTsANMMKaEJ+N8uxAsTpf/6hmv9AczTwOUDoaFCemig3G1Ar4EeE/sMyEODBSQPnNTmZP/7rw76s
zl+r9W9gdbwtYtY2f/6h069HHOrPFt696CNDvRNBI7pev4ZSWN+gztN4XwipQp9aLUMu75rLAFZA
MLAfFNHHLi0hTw1JSDVgVbIJLbTEOeE0XAnFQxC5teqNYg3yaz6IUG07G46pa1yTN2qYvxRh21um
Z2nxIFc2iEvCvH5Poo7Id6YZyiRCWm6IhfKm91bF2WsE2QekOXpJ6SE0N0Z6pD1ColqYbkbirj+p
DdOBwMw7nbv9KHTu0dEye7ukDOcmUqbULsl4hI5yeTwNaZOqrmpF4Q0QlUjoEi3NFbtQNWN0eMGj
n6FKs2pTJIkc7bQkAskjAUTGcLimgLdtbBJdwsNvlOKtSVkAPniL8PZ6YJKUSY6mMb1KXrW2LwHr
C6N6NLZQqDOSJ61QKrnxMm4KcpLKoae4DzQ1vK66XDxkFmimt5rUptZtFQsg9KKW9bmNVTdkX7Sd
wZByLmVgInib+grr8S1ZRPTOVlg5hnbV5lnudoUKUjsN+aNtX1pIItAsR2mgLOqKbMigAYtXmirj
G3APGwYazlrJAMgM0gjouG/rtKnBAVnhZHVerityOO4rKeZBaSdtqcl7RDZoEDYkiJ7XCql/IN0E
Vrsqh4CCV8V51MkW2nziMap8NTPAdesOEiF1sw8VLclqZNI11p+GUjbD27zGz/wgRMRkm1baM8XW
R1SjXcpZld/IVgyyiLasFQHUsjWottalaQkGfNLJEjLuHLVPhkYA6uTKlKUREqXlNidqlTvgfatS
PzV6c/SsIkH9JG4qi7vj0FRiH45Gc1PptJE2MpiH0g3H3+m3Ajrk9I7k1jh4WZYR7gYhr9CLy6mC
LGKV68SxlIE9GgYoYEO9SF7LFLlHQNio8miMMkQ0k9Qsb0cpo8gth0V7kIK6vh4isHTYZhyoJui7
NQgCdXppdO4ItIFlkyxlTy3lkbaTozL8ZUZGwjYDMXtq10GoyYcgUaA6nyV9X7gy7ndja9ABcxsF
uWW5TWFIR3DKVbotEhEThOSJxfZ6mUUvfVIKxWvjvIYMuDrB/GqtiImtQzIo8OW8bz7SUQ+JM/JJ
ODOMcumWlHrLHFBHd4kNNSMLtBKJRMAoR0rjjVhglrcrI7RkxzIEQ3FIUgFRojSocDUmOtbMhKqo
bNM8MiKnSEJgeQUYbpHiAsrtvYHNF97n0q+UJi1a6RISogkGmABUSnIhICrWtijc1Q2VQr8Kwedh
FRO1e0rjQj0UfR+9ZnUFqlKrGvFulfs4Dj217Kx3qTeBzExZpFa+VMNjQu24gNiUzILCM3kHeqci
NQmQbg2LHZzW8YoZTfWe0EqZWqwJ2N9LGMbGFZ4cjRrfp/FYyV7KNIJiwYBG38o3lB5KhmNnoZYk
o9JJ3yPKc2svNWPOM7uQC4L/03DWhCfqrDEeOo7+zmMAAvfsjg663qKzyAxY7loWb/PCq2nWBe+C
C94jyA1aqYMqMmDQ0c++gpfAwRor4CSbkumhaxmSNepHGsVpr7l6VsvqNuxCJX1usoiyrSUpSIBL
advUp14aat2LAh7EV+bYFelblCZUBfQYxCXVKY1UM3NrnmSTy9V4lUOZXmPw3vAXdByo11tKkbt9
Q4ZB7HMYyRCU1E3cRY7ZwH97AdMkc19aRlA+BQk3tA1tSWTdxIS1OchXWj0FEjoqi+ElF7rK7sCf
bHGbtFaKhjgpAMn6rldIaz6bsdIq28n15gHI19FvGdoJN2n4M5dwtJBhHgcpsYecA+grRUqv+lHN
SsB/qJaaTlICte6qItcMWxZVUe5axug7IBnKKxcgoTlxro893Gmn3WmB0YlbsKiQ92iUUuqOokxj
r+M9J56aEiV6ITmRG38Atgl1KkVkox1Jcod2hk4X2Q0tpUFsOgOkXg/Aj9XU0wrD6G2hifBkKB15
yGQCFZ2EDg11+q4HuAUWIGyDdtIeVWlFRc4gas3gAAJ1gTxTIuXQ+ADJJq6TUhEcWsN6WeFAFiWk
sLQqvSs1Jco3aj2KR17oUe1bvVbFuzTJIsseBccB69CriuJWF/WNqykphC6cujZNECVB9EXdBVlh
adhItTyVjoOSvAaoZNBtwiVd2oQVTo+TxVlVb5ohlDO7b1MQ2mQdCyCha2gjtBXKPCj8LpDAJQL6
TEiAIeeS3UcZBFJdXYtrX9ZEH25EhqsD8XMdhlsWaVW1M9OCPKBARzQX+lOqcQ159U6zCS+pulHV
bPyV0w7NyXpQkzfs47hBG2ysoCaYg3Py2HEiRjs28wBEBaIqrwXJhkcwRxSpn2EegVviVNa9AG/K
qLXlOCIN3op4i9sy+kSs/ZjX1A+rqgAILwZ3DjxgFpWoh4HhTDuxVNFT7LdIro/MaDWkyXINlBCZ
zDkQLwkqZ6JCgqWjSZYD0p4JNCVqBrKFDDrHGripQhPVcE4Tu8wtPfWrPuQPQ96EKsQRYnbiSW28
RRVIA+1KByLDaZOhT+1oRL8vkGslCbxQA2ftFN0YkZciBrwvGfow7EyBHIyn0rr/MSoBQ9FZCtQ7
MA916r4rGQWLBaIqw+NKYzZXiKv6+mjlIy5yVxk50faVVfXxe2ZVTZN6LSXB1OqQGLl47BNRJ5uU
FMHHWEg66pFxA9kpYg0E6IUxZjeQS6u6D7S5iF9aQLCkPFKMzMmyVIJMd2fgNdRpVYvKOwIZy0n0
St/GdauXmyavW8MtE5XVThTmJLsLtCEFoEiPY9OnvEDkNzLDKI4kVHPuN5noAfxpWOXrrVSBgSTO
FRdnuE7RRsB65PDiITbtvMhKNA3nooOGGoCA7yTncuECAlnX27AuJJBaWlr6Wirj0B5JVprlvZIP
bX2SIqmpN0QtQEKRNWPlaUwJAuhAd4O8TwWNM5CPKMyECnktDA/vAWPAM7rJkn1Mk8F6j1lv5Xar
InV7OyZqCmyBJNX6C1jHm+wWTfFJd9ITRM9xbIu85ukAzEVeIhSINhGty6LvNkaBYYBeyJLULkbT
XStHCZqYHD6GanMI6ij5FUo6NM3CRDYjaAcSyDmPvFagcgR2i5uylkfVrrIQtIXS/2HuS5Yj161t
f+XFm/MECZAEMGWTnTLVpKSSVBOGSlVFgA1AgD2//q70cbzr4xfXDs/uzHGsUpPJBPZebcVYkdyq
K1wyCIMvmRtciSdJHaGY0CvVHFwfhxfcsHJLMfk0ReJtsXzbmrp+wnRVDLir6RgkRVlw/0jxZMWJ
7de1S6eYhB+85qAWl8gQdBD5cYcZXGB6Tvux459dISl6nswQGkSMGa/CcNUC/8QFN1/YNLmHUfch
KraKYPrE1LIuOyVlE6XbGtrvDJvkC9wANTjw0ZZPdTMjuNDEBUQocdCiFdJVZvvAiYgIyklIv80r
5mAqm7wbbU/xuu6okuxdzY0/4mAKgZ+LfoY9eaR+9Zsu4dTtuwkWCrBqofu2IDoT/Lcyi0xk09Zk
x1Fn+FsKTAq70VLcSjFc1vwQwLFaZhsAtx9QMcxdwuHmsakr9fpsWlNrHNYj/ckawrAAlTOkFCzu
gII1prR94jOF+710jWlTKePtULYTfDexDqcGdlsvULhDave+GgKDoE8MkmY9p3WTolol/BzU4v+q
iqKZEqPY6PKqqTCmht40Qt5q4gk5Tlg05J9Y4n+0pF/UlzO9+T38yxX9tso/D+7Xr+Hy2f3zV/4v
3NMxtP2rTf0w6vLTrf+4qf/tX/y5qxPyB78VzyBPk6CgD9Ti//0/f+7qQfwH8krx32G1JPgft1yb
v6/qIf8DIhsI4JBlfmv2u8V9/n1VD6M/ACpBt/y3+jsAq8F/sqoD4/8riINybWiBbj0icNLhJ/1/
IQDGVIj1FeiTxLT8HUVPgUVvX7ENh940EdRgtwjjofV3vF9gNC/up0j6B9ZuNquYpDtmggjjsOFZ
VbevBVnjHZu3MB9Z1SbeDOak0IZi/t/mfMRBfekoGQ5dFH9SrqpHBvnpKUbvRzIYw5OoiT/WOfo5
sX2Lgdb1BEbsjo93pSk2HJDUnvhU0JQ4Le8IDs+8U32gkpIv4oSsxBK5OGZJ6RCR/VYVxwEbNBjA
6DHyxPdq1eAMgASjbP7sBbg80Sjr7WXsdXkxBt5uQkvMZYk9mvuedZCC6M1kuOzYrmmKdi/9vr4u
cekv0HFX/AWTlc2RC1HntvX5t2XixYFGVRhktFcT+sNjRaFtwybz0nkEOeeD8V4wrKg2XZzVaUjK
6a3uly5pVAGYVYmIHm6jIP4chm0CZcz+duyY8F5GfMXt5eyGOV8iSXPkUUR+rhG/hOKfcC7ulAcH
h42LQKaBPyicynGZrcBAUKTcI48WA68279Cg7zUzXi7NinRDtMLtvGCF61RVIep9Ysx7z2E5oYTL
M9vYY4puyWn1q1JA+9ej9GwrlHcGConG8qlp0Rq1KYzwiBlLQhUjPY25ssA5FGyNAngStGgcZuRt
WpfxWKEC6WhruwJWaL4oauZMs10GtcV5Y8L1d9NA0FhLCNqw8lX2Mm/bXdA9BeWhCrAJLHVUpcY2
U4pUfJ0U44jxnslxfV8DibEF1NanN/p3AWIetg55YKXq6X7DJtPyNXxeS6OP/RR9IR5i73neB/b6
I2HFD1OXD7Xb9hgQsPm3VycY/oBmwLuKlIVH5KKj4k0iGMCZzZ1chHcvLmWYLYN/g0aCjJR1l8d2
uiMVb6Dqb8Vj2A4Zt2WyRC5fi4PAMXwugY7ueeDZTEfuB4C7w6ap/7kID+EelXTlhng9oXboC9XH
EAfAfbzpBTWaI1m/rQQ3XEL92tsJoptzEy/w2tX2CTdyBxV3x19W27dPy4ombT1FHGPx7B2GsJ7u
BbozkpssAPMhk6mO5XpX65olmLIFc+S4zFDyVrdA1qZqllcHyC6pokGdx665Mbx+cYz7pjySouHv
WPLpZZ4M7o9q7KbUH7rXSrsPhtyjZOn6uMRgWhZIX4xZpv3Yg+4SEiT0tkA3gp6fG4gkKorOsRBq
yjYyr9Pm7L2vy/I4EvRG15hMUjMQlyw0Umdmp6+1GZchWVFmnxQVmqgwbuGo6H3gNiZEXHCAz/Wg
XJiIxpepQg9fhn74m1S6LK8brBfnqPf8QzNG+lxLEX9wEmKYIyztTfWspD55HfWTEhbYlArNcX5M
8jrDDpOxoNNHOBEfjBZ7I/FX18OaFDVJu+GyUYlsrIXFd3yc7aVdSnyGn41rRV5htE8BvSBRov4d
bRVJiDfrrJ6Iv4sQZf5QWP88+nO890m4HOnG2BXl1kFyO6ZPHUK18QyGZR7VLbugQbJJVIxzFik7
q67zee5SrAqH2BDUbau95XrfIGIYUqPpyDW9FAM+b/38RYAFp5AnYQ2tblLFcivSrZgyzeQ5QhGj
F8Lg37scWESNeRV1dAuvY0yRUYYh9ZflswdDujhNK3TIQs9lNsmme3UaE5Tfx9e2a9WT0Fu0a4K6
OXUF33ZLTM3PaClZ0nT1/Bi1Ctb6SXcvkY8wTI02kzpWWCFp6o3ttzXEuOYAC9dRdNJTk286+FgD
H0cFZ3dD40FtbpRLSNiL44JAigSuL/Ui2wWjqNb+cLRRe1o4rGu64jm5DVN+rQsE9PFwzcjEXhet
8e258tDCHuM9qKslNWMv8frrC+nhsqhrVEOE0RandP3ZB9UMUK9r9/jQLQdFtzdUBhLcDsBO5tWO
b5EAMEHNBP31DPajjcT0WLn2MwKKAoR4QBfzNKh82KLUTfNykoC4E4a1bxUAH4eN3K9rcBjQt/EY
rP36WFhVp12gYXviz7yQd1io8IshpYz16tEruo+ZLirvBrnmMbHqPSohNAlViz8Sp0/KEF6FUbJM
yIiHh/YD4lm8fkjkarNwM3mNF/v+xhft15luF1EFMJOXdjg0zYZiDOjnI4lit3b0x0ySbjxR6edB
4yf1eF55HycVIHpYs3gX7Iv1trhbCFo6XMFlZQ4Stqekarv3qV8hdhu65xYGq5NeGXb7APdm6Zbi
ODvV783YFjjD3Zw1lX4ChpaDRRhOJdX71vQIFu56/zQAJMMKeY+ukDkbtykGRLUNuQwrPzdgOM59
9bFx7WWrXzCGzPXhSgcvOhQrni3UzLzJvpYZHsIA2nBfPI7oaMDxMAAmghfs0OAISU1JxM7XnQK+
XhkIaOcZpReeA0gUeWWFf43CAcrbbIvGi9/irRkde6WV2lOUlCJZmidtADOEkQ+ibH86wjKLwDIM
4MVXg9cCOMrw0ZQdvrZagDDiotnFmyrerTfN1xKprZeiQi903K7BfhNyOQ9+B9Bhiu13aRza1trN
FTnDIKbyCsdNtnF1aLHipRIyiEQYPE0LspNwrL/NdtitQ7BflXe3ddV5qd/LFhdm9S6G5j6Omge7
9vktOD6qKnzYJL3GsHz29A1yumddwZ9V/xBtmFDR7EohvrcO7ER9EQWSB+mxNuM7GXG5Tn02DeYh
HOnBtlMGRfBNmQ500V8rnIt0uM7F4p+sjrMyAGyimDvGVfkW+t6Ugf242kkiQmQWBmpF+miWEleV
yb2J+vkwTX2uuj2dxQ4196dQva+QcIEMcPu51Z81bCB+T7KmI8+emN87H82x4XjfDyGCW+3jgAdm
mxUq8ZwwWU+3Pu+ZcnkxGxQt+NHRw9ia6gBhhsAyb9FdQXnfyPKwdaTLeg/vEUdWX9Pq77wOAaso
/t2rAXz3PR4XPuB6mAwQeIvPGsoUfNbucJOZZKr7Ii9oGR0rG5PDXOt9rf0PVFTrVETBlhYIc7YM
RE8Y6yAbPQBhdgmfxwZvZe2vIzB1Za+dw/eKbVd+Kc99v9Wg54Q0uLEdSrWjEZCTGAfg/3pNY4kd
Vjl5aVfvlxTs4qIZD5enM2rdz1WKy0psIhaZiQHa6QEjmKVhThUq6+nt12LWvWNgw/fw07KzmeKY
mG6RVe9NMOB9rKb2HQ9amzRe99bU8/3I4y89+s8t1ph7z29+YTrrTiaKyDt19AnpbPitoE2ZpYSz
4zlsgyc+9XiU0Br4EPTz1crgOsK76nAY9EjlwotId2O0gKLADzr4fmk+UZpZPYumXI6q+jUaGOLh
jiiQWXIB1ODtXBOnqD9Yv/uhbC98qkniug5+GOAQ+Ky09orP1CNvm59zUOUmDLzEeK1/hHNqyW+k
YgOvDA0zBz7/TIt+BuoURrn1yzsDVGtLmpA9Dx6XyKqt1/WVq479EJASp1CE1efCVjIrS1zwdmXo
/bZ8uNmlcZgbO8KLvlCkVNEmwTylE1ErlQLMRX0qaKCiLjFilPI4GdKdjakJDEvtmA+m/hiL4got
kgKKKs8MN/3QTSKXHabwWDYwEwd9t8ONDNarxu8YGAo6ZB7DT2o6cmjn2EtYQbyj4R6O3oAGOA7R
/ZawarZ3JfYGD5yZBRoStndENNOdMjBSBQzAAnHRCH62A8Qvtx52EwXUO2Tti7fCVxOjtBDqnBYv
h2alOOK2tHcI6yx3ioE3CVZP5LQBSQN3sPjOOwUBYEkM3He93m8z8JypreDf6jmAjNmYrBZmPHWA
hiH/Ip9BN4ufKz4ft4C06qobMCSVrap0QZYJElHkh+Q13XlxGRxBL+tTa8YtSEqgGUfnyuB1CeIt
G0MN/tIT7guSbguJx3qnO8Amia4D8Qrle5dPMK+loT+wE92IzAxv15yDl0hYO63piN/qm4fAGkRH
obvnYZE4ksgcsEPN+vAwxnObTABWvQMEVEU6D+vbvC5BVrIubPCqNuNDJbr1UNbLh0Sau86sACOV
aAuHWrTGyJSugfG5hq37FSdlPnTedqnHXmTB1tk9aiHpdzEbshvjYT4FFYaBlIc4iRtLQI6hLwk0
jEnJFM/ZsOlpBzzMnnohvJOYsBWTfnuFDcp/mycSpFE/zt82jNvflhV83LyNLsHp3u4DrtsDKzUM
I1I1V/Dw6NpcS+vfFRaceqD1kjtW9JdmRZnPMlbBgwVLeXuO3O+JgiKzoiYXR4c9WJnrIt4ajfg5
WL2+MWbMZyBBuNTMerjJC3IgKH0AMmu/BNC7/byWokuKFRR6V8puz/yFniGZKhCKF4SPSkUfVnjR
q5lQI7BsGlnc+Jy9raTDYhPF+lyU7bIvZOeSEqzxpZb2pXKAjd0cRsdIgJuIWfsxtHi+Crdkq6v6
U9yMTUJ6jPKr8/kduX0il1p8QwdZ/QR0b9mB3A2yLlSPtOx/62XAaEdbfTYsWi7YzpdHOwUiH0b9
PkV9sZ/CUp67qYaah8AW5ppyvmM+7u1qBmmVt3VUqMRs1atv1u2+WSsf9yxm/d7r5j1ukE3CtcUn
Et7PQPDf+WjsYYqGOAczHu2EwZXjzwx9IFgMU8ZkkMyxSEAmDycvwN9STPFwmkIaHYupjp9oKdAe
yaZ2j06GWmfabtE7sWJ9MkFFrhjUoh8A/If7BTL6EUMgnR8sznScRDL86QFRjwGZH0uKNA1boKe2
jb+kPZSqe7RD8FXOImvtkdjrLVyaxwc66B8r7vRTu4G4E6ZrD4L1dieQXoWxc668s7CR99QQgxCt
up6+0RBXLdQf+gtP5AIgwYFw51N59kaVhV61XauWlu944as76KjqX2ERQk0JNBz+NdG8NNGKg7Ui
0Iv62wsZIJ/yQHR9k20g3hE6h71lJvZjmVDQuRa0+u7CkWOUKm620cktDt0YrTmsY5DVBiGQ02ib
n0ZUeBAGWNt6HEvIGUSi5zr6uScNczDBICPno6XwJ4dxOUD3QUuSx9zzg/3g+hCx90voXRGVcdvr
Jle+h2HpoTU8asaPcrEt0lb9xVx1rM1jjb9x38CsxtKoXOvzSsOZ5ZG2wUOH0e+oaGvRA8tti+y6
SAYXsnT0LVZVe780ZMH0EIRQwjRNKB3C4ZHJAbnsvGUUP1Lmxsb3vgqab14XhMc28LZr2/fYTAPW
dEdHuREZKo+KFzlTjC5gM9ljuNXRrwLMHmiXesUlxg3CkPsa6PEUVeyOhZHaGzICurdW8gyLKPkR
NVBD+0vh7WpbYoW2pMsjsG/ZGmwMy4LBylQJUKvMDCe/GxkMu8Kz9V1cz8ZLscKLH9D2PLaFJa+m
xm7RatvfEVcAssFqBSDdCpYVwMLiVHKE+Sm7YqtGxWy/JwX/jKQ5TqMAszQaNFh5uk1DAAEnOUJy
RxuDDMquWo7ROCEuAgtThbwISV+cC+DAJBBRl0j5xDoyln3xNBasQ/1McyMWDSqUe4fNHZTuIpzL
Vr7tka/dtT6kHg1uyII84a84Io/qPYxZotYwr0YuszG2CDnX8G3eHoN3O08IWgz2rYBUvYhTrngy
zPclRtfrylmfRZEHWQPcOTeapsa1biyt0kihi3yELpBAkKHbHCQ6lAjf6iZ+6tYNVud5hyrmlxC0
hbKwLM1QlzS/6h4X2hTOMKnG12jrzQs2w2nvL/y3D1FOEvpYbiceDSFIDAVoZLLbXSzj+CTGOk5V
Ve24X37NpfxFQcmfQ1UfInRmpAjLMOlKVmSrh803oBc1eEj8nKoIZSI4DKaL0nvksd1pn2NXlNEd
p9EX728z3aRkpkMuMMH7aXNbPUPcCU+13CjqVPxfK8HwzYxqr7iBcxA3EE9XAAIZYka8qAPeAR8z
kyHZYYh6aG8HXtQgTK0Q1ZpxHaC/Nsac50f8k3Y1LOBkB3QP9lYnkVUCTskh+wzaqHTpimyssWiX
0TVCWV0FCKWdJVIU+59kYQ8bDxCkjujETryCk0YgcxXKK3iieIcH9NM49DLcnkcTBOBhovXelCt2
E45cQH/FU6EraD1/9eOTR9ZdiD5azC8+pl4EtaEIIUdbxzNyhHKO5kTSR+BSy+9wb1s1pptFowUT
L5t3w8b4XTBD1D6S7CYcc6y72/hUZZHkr0UXXa0XlIkDITQP3gOyW/ajWUCA1Zeywl88EMh6WJyH
6/I9hqkGc8NuaRgu9/a+Ks5OyiXpVXGaG3fFpHpfhwCJTQP7lC74h1XRDJ7tdqaX10kjN5YrAfN0
QY7ramRieJGpOYLBNNyyxnp7XcH2XrtAoNIQQApkYCGM1OZbVXRpAeQxm5b+XPndddmysiHHAHs/
dsTM+BGqaicjUgWGI4mgq8OzRfE0tnk5sROgGsjMHBSqk4NI1NP1ASWXp1gY3Gd+EWFaMin1KpzX
yN7g5oCw0XPst4eVPgJ5xNg/Ix4SNu6wQMvnehMSabw0wMCGE/RQaR/3HUJrWJw2YH8Pbu0SqMaA
YC0sSgH+Pc682fX1gM9aBKP9BPoOGAQEUBZVGWAdvfm6UX8fWy8r48955lj0XIHLXPxkptnT6kat
1786VwCwR3DdxdfEf3L9OmVMwrowW2jGloqX30RLwsyERB26YtR4lkN4Ccz62ZARHxuJp9t4l7jF
gdcsCN+ZJsS25MUGiG3UJ2lttorww7lvAQd9LsQDtJ+pVWLHbAiadax3GzQ4gU1oiDjHs1A8MxMs
gXMIb3AHsUOQzfatC35xFXxiOIflMbAu93r+WGuKjuNouTONxQfejtvdMoUZK/zHdrCXKgLkikP+
h/aXB2wgR6ir3vrFnf31TZD+qq3AXbkZls89RoKe1m+VqvYSa0rc4U3pJDRnhTupccCFu3ivHrko
rwOnsaTOH+/8NoLIa8s2UNTEH7KoPa+1PnqKH7TbyjuHr5vHIw3geMcdUq47M+09dw6BU2EICk9c
6H3RvAJ3SOri1c73E2q+PLY9B2QE0j/slNhPwEW7gWEEjbEzAqT2WVq0/AJKBWlDd5V9w1GUYOZI
gEEkhXQgMa4KE+kSztkKBh8xao9x9MrHWzXeR7T+qPtX0C1Y9rAO4j7oce6abbmDjUWzbtfz9973
EE8bpAHwDv82LAwQQnjA3CDLqjXONOyTb4vXByk3zd3mjyzplFheIOyj2ViaOidga9KG8JdJCnjX
FnIN2bhebO+wh5DCpNvwK1zYqa1NHpLxocGKtxPK1aewA9eA+SXzJA/uDJIOug5Sxco7OqtuT7XG
WyZFi6Vx6FPJzHYOC2ToUghNqpEdpI81lBQ4/lb+VEGvlsdQKiHwY8B+t8blHQnG7zqiqgReNrIL
wmRe/DksD3yI1jPgrLB5os3wC1cQ0A+GSQbhcyiKR7NeVd9O8mHlD0U1LPu5F126oc86xvELRuO9
KMupwzbfP83+K/P0fR2gq26m+CxLGj+oTcRHkP6AcMdnKLbuhhhrjbW4OpYtyLaifB8GBDmzOdph
tgZfN7133ZqAE2W73pgzCmI2xKs6sq9VvR76eRE7ToM5Dxb2IjdcNYLe+RDadd232UFA1bcvtcfQ
BjJkZGh4ov3gNFfhbkaATqK3v4GmCPQ8qbmcDxESQHeAwpHrILqbN37rLqG/xEdIhC/KjwDmdpn0
Jbow/wazIItcaPHUbmgEcHO04N/eiHwg7j7tDqxogSmJuUwNViSoY8Bz9D0mrVVUzaUs7ioSjYdm
WkvsIYiPEKNxT4Fg75Uq1bHvbZUFTokHzYripCARgioIoyjr2EXY9tgq8yAlUlNbsKUB/2Hwz9CU
3Ph7b6oRrIgqiCXBaxwcNLDVfSBmSOa0cEjLUBiA8BAyRIJt5TokNPY+IsyGtfDkAcPDkHts7RPw
B026iGnZWY7haB5yH4MFXPYIfvPqlzXWDFd1hTmUtVckfX22c7gPyHSeY672W6jf1sa7B5TwWkf1
wYuWQ9Dxpw1i0GzwRyBW0OKSKTptkj9RjHVjD662GSk0cRTJF3Z4bS0k7CiuSek2hAB/UcrX1naG
bmwgeRTOU06m5TfE2UGyVUgS2Uz9Q64FJsQI99UElfR+9BW0nZ9ss08sUjUgB3yc/PWiyvCVY1P0
AL/vFcXUVIZhsMMuf7SNjY7tQqBl6kKZus4+F7NnFPiIrTn1Q93uRS+/UOC1u+nMdICbsPSfN47g
gQ00vGkxCfsrnrYKmX18wdNdQLNb1meP0RVHDBR0CVyD8hRP1QkQW4Hw2GndT7aIYervoX4N6d5s
t1hMh69ZTRpDq3hUxnrp1mz+a9lyqPDn+H7yfUw3MSx4tw1lkgWE2xCFJxO41lTxG+Vmn3DTqkR2
BBY0qOv2Vs+/uhEQBfToJi1qGuy2vqxSVwc2L9fI3dcNfVDVPBzxq8nEDbxFSXDXnkqLVBvZLWNW
jG5Elg5lhzgYvhdy63YALEg2u0JmHhJLFy94xofv0SlANcCxJKYrEuSQJoHb3YCEFX69vMcNxkc3
rzM2NSTvQcVT/YwhTj5CLuVOmykx2E8jklzMSnYqQIxsVEPgp7YRbrNYzke7RP3RiyG5E7pFykSN
dhhU8QUJqaox9TYxZHRZ+lQbqB18BfB1VNrmrvR/ImvqzUOYY+Kqah9M0BwgwLNJY+epbODdewnK
6BH1xV3GAUZdkQCnc8BGVUps42UzH70L3ULwFWbys7ZavKQX1fM6upeVFR8N5Om70G3ijNGwSyBn
wC/mtjEVvcZy4scXgwVYcedQQOG5I3wg1avZJn6Grio6uhF4NoL9gTCv/uOt0uV+65oHExO9V2Iw
PwcWjoeFOP9MEC/4AyWcHrrP9PKufL3tQzOuwD2hqWat/R54Osaqs913sXxYJbl6E7mBsvgFuNnM
82LpDPATjEWF0j29WGQLBeJn3VEEd086ZwQeYcDQGH5ULSBRwMjQYhaHsbIKm2PYcKgGyBxfSxWS
rGXdaywwz1QEGTosLKa8XzgkUFqsL8Pi1IHXbf9KvP4Cea36DhLFHVC16ZLALZc2xmsINyuctKo7
Qi0fpZWrLvBpgx5iakLrSrsDCJWDh6N5O+j2KIc1yByd1dHIameKtr6hXhf0MLqHeR4/iwhdAJA+
4ETrN9Kns8TYMHY98n46dxL+GTrXzwHogYQTwetlNlB9w6bw6ZHhtpBkHCl8ByJ6RlrPuDdNYw6k
U/RPK9Z/pL76l7qqv1im/ked1v9C9dXNkfw/26T2nz/+aqq6ffnfXVLhHxFqENDoHaG6CGap/6e8
4n9A9gTqO0Kb6K3USMBR+XflFfkDUcY+SjGRcBQiwg5ezv5Pj5RH/8CgEKJzkaOyK47QF/SfKK9u
ptD/NnUyCm0vi30qkKHECCLR/8kWjceeQbDBEpxc1VNo4JnrVNzlS0/ovwlw++tPQg8vEB68CkGE
tSBgRNwEYP/gax86thYtvC88gFOJWV3gVNxI3sGj9W+Mqn+1ff39J6H1O8afFsKE9k/eaa6kbZeI
JgTIU0aqcEjcgkT2f3h//+42+4u77C8v3N9+CBxueM84IyAu/tkdXUbcWcfA4CkGwFKY8qFf3bBD
t6f5d5Wwf5qT//tdwg9D9wlCQvnNIi1uAdd/fe2QpC3HMqpzwNowno9msMVtfFIQBy0N77IiqhBn
U249NEzlRMc7xI1idIbdAgQywKBWQ3q7DCTrdInuLF4OtoEYGfAkWKLBbM9iVD7NixVoLA5ZTch9
Cfr6oZ4pcfvBp+WXDQoBHUg0QifmGWbeRISAvLScFw02zs74P0lp499Kb1WU9L6EFPqmTfitNuWx
FN8irJ7W1uIH4woMfobeArdLSAl6oKHPi6Aq6RrBT0UFDSqK6Kmb7wEpx68jVmLIxv2t7uB5aCec
am5gX0xoCKQmUgRVAki9EVBPsPVjgRznXfYhDAoC3mtc/M0EKoSDWxiSgdH2NMnIzruC+f0vXc9g
DBp/WX9gSFjelrltf7foYrhYU8PL4FE5Xhec+9Wuhotowh8eSg+3n4reeWuw9W7aeD/60bLXImzr
12KIUDmioDDnEEEE5ZC0oq3Gd6TZwkeAlud2eG/5PAIAMnilNa+77yEj+kpciTJoMswV2j0CjqDk
EJI2wAZieHdRU//QvVI/8KkZPyUIqyqpNhPTtACXh/2Akv6TBf0GgTVItTffK9Gm0IB8LzN4ZOoZ
39jOHzctZ4TS9nXt041R/gG9A8yNtBdPILMA+4GZRM0pAV7wtuDawyJfLw8bFmiseeNQP2tEntlU
1234LZgWz0uCcbU/lBDD21I08zdbwwYDgdCqviIoyZ97HpNmR9Zhvrh6XlB4vcQ3NcdWLmcuoGDM
4C9qe0x1UAr781x9TRCUYDaJETICEYIrn0hJQGyCYeshAIrAt+4LXQUnC4srTcQAEWBDmuJmJdTY
cxcxYEad20g/DQgCR5Lw5iiQOLcSBtayxI3It63dnoABlY+6DabvNWJafkAZUrIrhyH4fYwVk3Ag
SkianeVcggsY5yGBBnIO8N+J2fLJ1jGQ/MEVEIdVQffV254WCK1i4zt8LwY+RjbTr9oMyNSwYFAh
BC8WC8SMGVbBJurV997mT3B1DTEULM2ytVdNuTwXdShJio6AEBI13gPJr3i9fp8qFQK2swE+/ICy
a1hwigafsgY/scmDwnU/oT1EbwhoC0ggNOauMJP9aF5dNW1YXCgXmfNj+XP8L/bOZDluJFvTr1LW
e6Q54I5pGzNJcYygJGoDI0UR8zzjde6qF/0U9WL9QZXVRQZZDMu6m17cTVmlZUoIAA73c/7zDyrp
3UVQBzYDhtK6NSoJxStPbMSf/BhK2qxyq1vReqZxMXomUvKG7rdYJ4Ng/YsCEvGqmCTxzK5KzYe6
1kLAVyu9GYs2ylcjumqm/rWvDYC8ghm16crUWEprBjSmfOi+4xSTNwD1ov45sIDuZGR8z114lFRn
bX9V68P4y+lCVlJbergZeEAQycqNPWcdQ55s0QMIpnNxHrXaqvQG9bViy/xReRo8ELOVPVQCzSYX
AylX9himo09Ra0mPFeUzlNv4ee0D6HkSz+UAgCxdeDTzalEncrzMadi4TaX11/y59B7cj/9AB81O
5z1tgMXqB/Jl0lkqgztISnZo7+VqCD1NLjLUvdBHkjG5NSYzSdaGyvs7nxuIN10sSFArrG5lVYkR
gxb6JXCABWkWnm0eDRtohiYBvCNahS1xGzOAHlHNA7F31oW09P5BR0kFZA2TDaNhx6HQp4dHVIoc
Kr4xPV1TO0OA2rjg385KJZCQQY+r9LxJEpETyaFXxSoMgxZO7wAdMpHszzTmsMjKs5HZmFx3OlFK
CyAJ5K861JebqktzzKmnKvypWK20gUbrhisUemh0SbWXHSymnkY4aF30jIUfjucD8r5foT6aau2b
UXejkjTqVn4Ea2bpiGbYt5ZC9gHvvBzXaeRYahfD/R4WcshdTDjoL4NljBroJyQZBn2BaGW6kknB
5ltrjb5zM4hTCF6ysEQEXKlvmcpgKte23a2CUBO/Wi8v1WLUGVssOhuQ2cEqlRbfSAVAYSN32mSU
Z7HKoFqWuhV86apg1lt46mJszeQg4sR90kqz+oEqheBMWMl+TWPY+Jdm6tRXEHEKuXVRi3RrgqlL
uTSDIAxXaZWE95pdiKc+D4c7hUcMxqnK0uJtXjfhTZp5IanLo1H9hJSof/MDOMmMaTQvWkIewPO8
jDqEQi3MhyfB3rZOWkfirwvW9pT1SX+bVwIlVlrpNxwL9lWNjgZHjsFATWXbP3v+fqZvNZb+y95q
2moHO8q5HntrXueQEoAKIzPDp9HO6oNXp8Gdm5p4qVaw1p9B6A2ioYvE0lcwcieOXZv9iykKPYYW
SvBp37IRT4294PSpjMZB/4WT81nD4nsqeRqk0lg6rMBO2hNq8dAKUQ/PhtVubV4PaKLzddDWYmdm
Ol8kqGK59zvbfgzLsgYPnbr+slAW4jJNIblcywYfVs7eepuiTEZlEkbTN9am/pi7pdIW06BzgETt
GDdbyZBpXIssTVC6FFHzMI2xH8/kc3aAsIIWuMhcNVzbqlHplxy3FM4UY4zUskBZ9gDSxGdqT3ly
O6KeeQmAv65aDgrWEV+fv3Q7P/xhNPP3ESnZ4o0kfMaqtiWzb+gjwh9WVAds7J2p7VThmxtmq169
0ujqsKsNHdRewu04HXq0GPd+XxPhIzIb7WAyKoDhtBraYoNhtZEia0Nyx39ooIhsJr/6Mlayy8Fb
5EyvrS0BqLZqGk7ldddA3IOU0ovulgYzj2/1UsGxAVwvY3lW+qa6Neyyx5QVLqcPszioawo5P0EU
5pnlU4deMNEmDdKvU+H3NExJB1OmC0JQb2E48UXWyd46qwL2rXnCqst1g0PjTeQbRr5tnVpqF8P4
29igtzUG9SWhNgvdtqtDEVJ3giChO4HQVDQ3DSy6YO2k4FxFZgzxekitGjtjKIG4hraKN6/0eHjK
tN6wmIUa4jzSyhJHsSBOQ/hHbSCvIUCWkoNEM26N2mhwh8H8plrUgx0ZN41hURPVjG/BjifD+VIV
wu42YWNF1irysWO8CuwiGVfjUFPYtXB4sK8preGR+VuJcp9zMVnFmrSDVRQ5HaxK5VFBBg3jLtVI
sj8Dlc7ojD3/5nb0UchnbodE3J+a7hyCY/0MXxS2p2nlIAKwpREg6BXyyYVfVzB1K1dA8tOwLaiX
Q8MeDFtDnPVJMkeu9TaYmxagmb2dQH3qy6ZjtL12a0+6m9gUHWhrGjhovzQwsVWCVFksdHITn+xe
r+21MVWxWiNOhpVDzVRHwGCkGW1a9NRMTsYu5sMILE6gKWyItndBfap13IomJeXWIysHqn+ndh7c
Aw9Oou9C2LGlP6WrnJrCgmZD+Y8YjiaEc1n4mfVU48Qw4HpvOxwHnR+76rJ0lMbv8pLiu+5Fvr4e
RR2JrxAhh+IxDCO3hJtQl/ZNYaiAYwrGlKJhya341+9G7S9BEv8WaHgDR3wKXPx/CEkYcwLyv8ck
9n//r/xvhzz9+//+22P2/Leb6u//J/sZFjy+f9jCzN4vv/+Kf+AU9h/KojHHMkUALuh06v9UiFn8
G6A7F7NjiQzAFfio/IlT6H/MAX2kIFq4a+GiMf+rfwIV4g+BsIw4eBeKBp24aWB0+hf8XGa12Vus
AsdIBdfIcHSUEWAqb7vgRBnDmJUtckKFIzpEalDCmj1Kwd1MwuoyhoM4z6qjqYDm3npndkpHvYBN
I+n6tNk/PbbTezH4JdWSDTcNS7Dpx1h2jFZdJz/MdJuT3mazLda/evcZYdF1RxeoTHX+V/8tfHuF
e8QqH5PKfujMArKo1+n6TRD6I+PkuI5ufYmYCdeF7FbJWTOVotW4ThyrfEHEJy9lwnBR1sbwVRNV
dJ0Mlo2giEHGxRD39Ic2NO6HLi2yAy9aqHUqYHo2grAdwAS4p0iBtZ+VZ/a/RNgVeHUNw4YSuXuK
VBdear5nr7ugw2igqrLoC0LOTcIcN2TfrDQYumivJ8CCqX4xKb+XRZibX2SimUuARy0/YWM1Yxj/
ek5gHAZoiq1js2+5pmMd59U2AB+JPT8nG7hbuFdBW6KIqHK1NuyZUaRXf76a/9kZ/tecCfjvN4Zl
8Pj8ehOY/+s/VaKAi78/V9M03T+9mf5Uico/FI60hmALgG88/5F/QpX8G5Mtw0U+KnR2j39tAWwp
ijXPTBW4D3cux/or3z9/9M0SscG/TBPkk78U6H7+qN5uAPlkodHXrfNWi0uNIg9VR39WkcpVnCFX
YYodGymHTuI0aXyQbh7chggXFpPjQglvvZLp4xBP7oG63VQ7Tt/C2oQpCMnF1KK7u8iJVbkz7GnC
FM6PXHcTqZLwumSaNFYgnuAhY/UqM6r7QEdnRth4qMP0ADsJ5cqn5GNs3CTWGENEb8P8woyqvq7P
zD4W6TKSfFSrweIAV6EP02wJ14FBUqFAmgInz9gXimqbpTDMFoMS2zqUMtj2mpEtDF9aMMWzcWVh
QkwKcS78q4FvVFzNQ0I4rfwq8SWjz/g+QXVJd3HS6NZ3B2uIR78pphX2SJBtRZkZN+xUuNCNCBSq
q8I2p1WVePdtNht1L1IPUxRwhMnUtW+Sv2IV29oo72jwpuqqjNNc+15Vlkf177s+3MmsRlfPDy0G
HPAbyI1fRG6nJlQnPyXKoKJQuRMaNS06PU/PiuchNKNfZUmMiAkRNWb2hNBQ+Xs/cBvIUhpl0gO1
QD5uRvbtZQHU8Dz7zMlpxWbwFJT2+NJQMJdw5VtSO9YV7cq1wlB7V3sF6Aetfhpu6hrFjJMCRl6D
pg8MtGvDuC7hI2k7jAMwfYh8ZBhkgIn+V2QAcdwmHpqGeOE3vY2Ay/eLA+QW77zSRnsFCcHaCTbN
24xU2l0/6lgENSO9Wx3VA9EMRiD3Y5/WgqPHVikOASFMZ3w3cJRxFT078jUg28AFaMl6AhHEApuo
2kPdmwxzEpof2EIREOH2Lb7gQFGwHBqjHKnKYdBS0bpTgUBnITTZTM3KzryC5+tD+sSCSSGQHBRD
5gtM+RHgSiWH8czXpV2vixx+/kUbWmmyHTzLYRzYWO35NEQRs1uvKDHy8Jq2I+aybaqN54Ap7WzC
29Cp5r351epLfxlqE54G+VBvu8YVTM7Kwu7WwEHFlzFN6XrStN5AaLVy8roqzDVxhckWgzdpl14A
GrPpQFf2YzVGZDKYI7MyPe9uGYGN15FlmysjHgftysGv65aIOB39X21k8SoFFf2qa1q2A1Y3ZyU0
n8S6xp1hq7q2gLeF78veIMiOT6gJyrOiNNTtYNjFo5/51oPH0qqWjq1BscOXo8D+WEzI4ZLM18bF
lOSyOMPLJ8XMMkTyu5DILhFP1nGMw20bN98sILDDMJbqyol50lVnlF7dnEEkrNPyHrwqCodnLHwi
D/qf16jATjVQQsbiI6NPD0lU95NdgXYRcL0smRcMkQwkqclFOqBqxutLAF4bW7fKBvgJUpTNYK8D
vfenH0xM6964AM0Wzd6to46CBYTJEsvC1yJjWntDNeX0x4xj2/ylqHrZRaDzsWcH0apOcS7/IoYs
Kui0sUHqqozQjqYHwxkSRkLphYdRjU5rY5VDWi56fZjznbNKzJJhmtYN/neZC3vC5uEvpkbEB8+H
4qlfyr42+/5r6gXOiLDTqWydxqkI4G2EQLU0sH6h/HJpgc9LYJmsC+5zP2lyfM4Mqw8eleuTkOTC
a7cepkTl8cHBNmvYtDr8kUtmEpRzllejOnNRDeqwKvs2a2+qYCBpiFlqjlEI4P0qq/QeSlWFjr9F
gOmzSZc2xJdQbdE14oWXixQTnnDGIQdt0fP0V4GZFOeyS7S9g1QPv8xkjoJJo3hjDewLo2Fm8cLg
L7qczLI6R4jq3AVZiYy9QyNehYQmLAaH0TliKJHt7KGvH6TsDYo3A2KMJqd21fUJ3VTbuc5C1Jm+
HVI3+RqMiDv8Bg/rhciFuzbyWqyA3Gn9A1udZahMr1sIa8u+MmL6r8zajoXvnImihxWDgZb5o0PH
vqSHDlZpCwsbS7N0VwVd/sVlO9eA9abxEBOMMuCjbDZga6ZEaJbiSGYYg7E1spoRMfCTu1ESx5zQ
CPR7tL13k2gYhPuzeKEVL5bS9INdSFuCP8O7zapKnrlBkX1FUWClQGQlYRHSfmr0uEQn5rMTn7dR
15XPXiLr/JJKcdDXcWTzwi3brr8ORhdEyzjnsH0IgXLm1Jssz/xgYabKQ+mAyPg5DuvoEQ9uooGs
oY39L1UWYxPkRZHmrfhASKnsWTJwqQ2byDU/7DFUD+vsdrDHYhtWgjSeHHdB3BCnQWBXpCAjQrzJ
xg0jGcbuADYz326qs5Ues5eW2OlsIwO1S1mRZzj4boRO3E3Hm8ac1LSWyM0gsGM4QBJamSRWvMZL
DEFQCgij6QEOMG5XbhNJLpHZTmJV9soA4OfrvE3pbbG7i627pppgetax61dQI7PhKdFk/yWUcfHY
D8wBYHNgg+hp/VisJ0Iy94PEGxMOd9A8dpbg3eM8xTHDzCeMp591ANR4hZyrtzcj7Ehni03PeCET
i1zkghk02isY16OtBS9IWP1xW08ZTmdskC1mmv/TXDfj3BnrNtXlv6+hr371f1s+Jr+e8+ytO+rv
P/fn5N82/hDO3B9TOdPUzCmrf1bTpvOHIZm7g185QoAO/r9ymuneHwzK2X9xdGC470gG5f9sqXFx
oTN36M9pxA1ywdy/UlAfTeQdJuPUFBTmmLyYjLHnOfqrzjR3sMRWfuEhn3/qERuLb0F+IkPtqKn7
xyW4T36xqRv68dAfZmYyBmrw7iS2DlHxvXHDtXIfdcy5GH+9egEfTOSP49J+X8zQMQJWdAmcOPP9
vrofLyRVAh6ldtePC+Z2V265HsotJLPZ4UHt8Es7lWTx0e0ZhikBDXm9znHGvIgavVA5Ypz2Jf+R
36t9wPz01EXeOuMQPsdrIgPOwRsfQIWRxdvbMouoZwRgendFRCoNZN85/VyZ0WbywxOP8IP7cQwy
abiaAcvkGGHxdFP6glndXSOypabui+S7BfHLwGfFwmvz8/d1RNOY74tS0QIcUjbtnDiintjVkBd5
2YR78I+1VV3L6hSkcLzATfgzlrQU5kVUvM5vT/hXC6Jv4iBDUOzvC098cYwr4Zsrprnrz+/jyBfd
Ob7K/FBfXQV5jwP9dfL3kMQ8jf7jm3dtbToHAnd2AiM5fmTzpWZXZQM9oWAMfMSh0Wu/9RzXD/ZE
5lUQHjalacQnrnHslP/7fuAE6eRYuoYJcPX2foZeSmrGNNhXzw7jE9RwBVXh2fCUnxn0XwvoAJyd
xjeI9WhOEMp//jiPl/vve5wpL2xyQIr20a5kFDJDP5EH+y65p83bB32+y/X4Z1+eTDmcv5xXkNM/
7vTVpY42DAZyCKb6MtijuZiChX0nNul1uTG+QOE74VH+4Zt7damjN1dX4FppyKV0rFEqTOxOI43H
Hy8PzoYYQby6pQw+qaP3JiyKZzepuBsS73BnvTDDYB05KRM6fRdkp7al9x/X/H4cmG1sgDZeS2+X
CQ22LEZp+Ai3jXXssrk2K1euPl8MH12E7xYQmdOQPZZz8vW31QaT7YqKPSIP4hfN2EFrvw/7Uxkv
71/OzMsDpubBgSrNyPfrq0ROJgw9MIJ9CcP1gGYMoMj2kFZ8fjMfXoZAUSoCxRT0+DCEZlRRKZrB
3qHhGKfSWcLWGU58vh89Mfghc2mhuIp9dC+1i3lnZ/nsqn21bpMrHE1vqL23f/lWgLMN4c7wNnXI
0ZmUlpM14Y4Y7iHX612sLyuljSfu5Diujc/TfnORo1tpSjwuXIeLrC6vD3JnYKz0rbtm+r30d093
NxhBkomTr4pzdVGRMbaHsbK4/Q/uk0pLCNci+uJ3yfFqb48rKw9w2wz3mORg4R3nV37WrP971zj6
bnHBBmYSJW9MJTtnRAPfn//3riDfru8xGrUmwCB+3zdOtQ7MdtVU1al86g9WN3ZgcBctF/ttYR/t
cH3d5b0D5oAFbbWLSCgNshOJGqeucHTQNkOUp8PYcQU2uHmUHWQnHtTvEvHticCSe3UTxzUJ9mEY
jw/hnly+7ZyINq3CxSFdOqvwlwe0dxfe3/y0t/3qalyMT7Or4B096Amm7If3KY3ZrNEht2C2fXy9
HZlBD7dMTOG+jdszf4pXvpb/9a1I6f+6xDGSDj8Q5zRsaPfutYPMpc60E6e48b4q4kkqyUQAt+I5
JvXtTSgAwsjrJR/vU7Jqt+kO6HybX8aX5pV3sNc/H853wKpo0u6SS0IAdvmm2gbrcfH8Hyz9Vz/j
aFUG2H/4YayHe8eCvziXsebq8ysY8zb0bs28usTRskx0ferxsQv349Lbeufjr9mJ0UIZt/DX9tJa
jKtsnayLbYLzOy6JziK/9jenwpo+XDPmzOW2f1duR/c5NZEWDr0Z7n2r3PZtmT7inu79+vxW57/k
3Z3CYbctU+Hx4M4/4tVu2BRtQB1vhfuQ3Bi044kGFCSXOCj9J8vz1YWOFo+e4a2UdzxSZwyX0kGM
d/ISHy5QjFCFYmylYDcdbYoDrt+wo4Nof/mUnicb/QI21rDodva6XE1LuQRcXCZLZ43p5wpHrUW7
uO13wbm42P0HZwwFvSP5Six+zdHNthnOR9i2RHuV11dyNl7Q8/XnL86c/463b85BmSRn7rg0daqc
t2/Owqx5imw4uXBg7V/1pHV7PRqairAQCSHFVP3w0JXm9FIMffJ9nEyyAmOZ3Beqiy4tie4z9AlS
qeToowgftVlqGnXeT2coyahwQKHxt4yQ6raYSrwMvj7+7KxUgKsWSXDZC9NrqXgY4iwrh30BuUGn
4exk1OqAlwMUcLgv2a2VmeKSmDX+2awmbLiJWMjLRZwUToz/xogzh+vWDHNc/F+ucFnBfaxBv3Q3
YV9x6eBJgIRucAa5HrDrx96LwXuDLUjnYXVeGT0abWxbsEdqB8Z6jfKmdGGYev59dDDM4P9CbltE
qUashTPUzsvnL+Fdfa6TxErSui34fOAwH32iaaaKDOJLtzdM72os7nJl4t89wmy64iz4q2eIjtDC
NLF4xq7bRqnw9oVjhxoH/eALLoauCZBfq359fjtqrkverClDp3mXrCsqc6XE0W4gsPH3IcGHByeR
vJ+xSYoHy+nlcz56SHodlYk7TVYYaZuDJIzFSkz7vIowBke44N+0bklJZTQxFpuZBkfivvW7GoHZ
oOyvXuPRaUI+y589x0hvtGEoXkiOEc+wmtofY2pAY/a8TsKRNwdIIGnr4CEjmOMyYojM+M4qXQZG
WFXNCYb64F/4ppHe4uky3DuBgzLcjsoQt8ZAZsla8zKmrFVcZJd+BQ6/SFI9NrdDSBu8aCnQxIkN
7jgjC1dlkD+Lzsm0wHRA9N6+H1sr66Apu/CgOcV4KRxmWUJvq2WLHzpM3T5pflh2rZ07Xi6WjefL
OwZaGOKU/Rrn0Hz7+bs03lJrnN8/B03I3JgwL2aaf/RzCkZoRArEh1jExaZMdX81eJ6z00ZRrPNG
R25ty3ip67bcY3hmL9pR5vfYk5fA5gqH3rp0uqvK9IZzr8Z8AxaltncxWtq4TpwBw/X2HivwDSB3
fomKpd2IodQ3yWiOuG3aWOX17XTZ4UyxCnq47ipq5Kk98F23T2MsQetQT9Pj0SS/vce+ga7pNro4
4Kw7bwK5al46rIAwHMh1A08yTT2kRTedSb3SepwqGnXbyzHqdpVosmufZveQOWP12FrTeDORzvKV
c0U/1COWulh96LPLPlZmN02aciqOlASw4YqOuAhSdstbhLvUcXbaxpeWqHCLnrA8Av13fecXk9rh
e1DVlb0A/gh/dXngF0vLwV5mGcB/TK41K+5KNJcaPDu+Af9X4eXuN3Le3JuZlYcrSURIyaJL7fg7
wb7lTwaq8AL0ohBfSxDMfa9FzaURt/BNO8vVECnHtjoFIL7DYFnQLkweBUPLYNx7jCmPtjW7xPTu
oa1d311Buszry9r1ihCCfdsdYOpiyFQSAYOJcws+t2zL2lGYtVUxkeqj1379fGm/K4ygnmAaYxoU
JrZkP3z71qdYYXahuvhQt5G746AwyWKw7ZvPr6J/cBkHbhwMOLBg4133I3xETXgyZwePNJJF2be4
10b4TRazIr0VyRIzXqQI1tYz0H87UzNcoz3KCHMacewKevOm5hvcfP6rPvhRZLPZijs3gY6Noy49
b/zATMmcOGS942yqJjfXs/zlxF72vpJiXjET8yyiDmd931Gfnsa1Hlh6kR+StKovmE97VyQeWUhk
aZcLBlq4E6ZfdN9W6z4h+WaCSr5OfTNdtgoG8Ng2jOLklC1xnGIM7eGtokNzWE1pfOfUDNTafkih
63jmrq2zYNdpXXHRmORZORFpUgQc6GvO+HAJRTY5AUK8K5zme+PE1gGQgTmOswV9xzdLHMbyAywI
f1VbNgoEhT2rHZvBiU343R7MpXh4gGmsolmS83alNhPLFFpLfnCsJrqAKGJhUYQMg5k1cHJCngep
TDHkJc9F9zFWZ39xscyXh/SFDNQAozKP6mHLSnKsSZriQEmIY5Y1eFciCNsTAyHjXdXAZRgszJXJ
TIb8Dfq86iGKIhR14TbloZgt3PomcEMUYc20jlEabI00bDZE+Yk7P/WsOXEDu79IXxL/ou2MJBnP
CdSDMzXE+nnSIGueyCJ6CTWX4fJUDouM+jXg9IYqjr+UsRkKzHg/f07zhvGm7KGnZaGDrsFgh4Jx
tKFoWpppWdiVB3dop6VuQlumhfeXZm3um4LcYENrTjy0d73070s6/7gsst+jVxNIL+DcnkpcQGZZ
a6h7uJxMcg1jg2ekYdvC/kqjGSf6ieX/0c3aWNZTFaAi5NA8WpOG26HqnKqDG6cwkbyGyJ16mpK1
qrJiFQvV7nPHKE5c9d2+xf3aMwmZsRd3K+eP8tUaEVWKM54uq0NU4/s3Iq5CMoM+5/MX+f7TppGl
8XMdE4U1It63V9FbXzUFi+vgQ4Va2UPw1CD7W7Z97P3lJSORCgvORKZcKL3n+311P3i+dbgWmPLg
Z3xaLsLUNWf9tB211FqiYjZWpib9E4vmOLicu2KJAsEwd4Z5rI4XquE7rbBwvzvAUcKdRzPJHSCU
y0WTYmHz2bi4fwXtAU3npvHQMAydedd4eEJ5cXCi9nr/QulrgaMhiIIHIep9+wAqWRPSCrvmEDSM
lPTIfhnCNj/xlOe1+PbDVMz5WDOmPqeZHA+OEinSugki/77CDXJtGShtcgP3CDmbvXWR55/Yr9/X
8NQ6v4fx9HWQW+XRayXOAU9Gs7EPdWj9wExv6xP2jDYouB28PaTPRQ3ek/U4ZOAEuwhMYxPH5YlP
5f1NE2/KB6pshvh8Lke/AUCIlhOzzoPMXHOZGeN0PlKegMfn4zbKbXHilPiwwIPRO3d80A8MKL1v
1nKacXxxWjqHIBRYVgSTYTxksBhuamOKZh8SJ7tT4+SS8SMHc1pqRt4HGw+XweeGc/8UkHnECaZz
4SW4NJ945vMa+Ke3v6erUZgM+PYcYmtsNjUysjVa3USSMuVql21lq2uAMO0iDaLpskbjtSjq1P32
+Vbyfn0zL+XMxsSBF4GlydsfgYXm0Nlm4R6sIXRn/s9scaO/fH4R8/3RyTDbgEwxayDeezWM2MJj
FqbS+9ArOnCDLmV1Y/S7K6oJi28z6ZozMQY63DfVKuKX4cpiT1dnObPUEDvRCufTJ1G4OqaUuPOh
Dlc9/L4iNJh10UBfiyQ3N/TssIhTLHWR0xZg3ESzoqDzLc+5oUXMvhVB1WN0VlmVuyLrql6N5hDf
kBBYXRtQjcQKfm5LG07c6pnRRuiwktjTvtLIo+CLwtp9CBUUKNT8Nj7guWkV6WpmdN9hNYM7pzvB
46vcTKDbJbJgZm4XLfF5MIbrTQ3VmtTHGPs5/MXRyLITYEVJLuNdIkrx/Pkj/2C122QbsaRxyMB7
wTzCzQLZWXVXki3iu2a7KV1SHdxJ4uIt2A+WKnLTpYn6docU7Nzsxm7jR0V8D5/21Fjv/QpzAIFY
4cwpHQnI+3aF5WWBJY1eYOxrJ/4F/mck1aGTPLWlveuRGRvS/2ObAVmH93H0dQuzRlkYe9F979sR
hpGYFvu2lYIgYYNpKg9aooPjZdhqwZ3eQr1kof0Zs43U6uPc5vdbGgFQBmwaqEnIkH6nOr86LbG8
IaERf697nEvhTAt/uO+HShAx7x7kOGCw8PlL/uB6YObYszgcl3SKR9VVQV5WjG9eeJ/GuoZdnd/t
kA1yHpr4M5t+cGoa955gQTUAY92g3GYaTIP29l0CNGhDHfIuhzxtdmPddFjAziErkhxjcgPnfNae
jw9p+WKwCEPIsQReaV5nLJSTB/Bxw2zfD019FqBGX0W0LifmYO8LzvkXcprQz9E9Hj+SjICeFnwu
und0XoFZudCpuPySglPtGtiVSxytyvssPAnLf7DOmbK6MJ1o2WHOHS/A0iwRSjjRPcBZsCMD2MMo
1j418P/g6HZsmGIoSnQ2UmCBt6/ACsSgOge3qtAGTLNEo2+Yko4bE8Bi67eh3BQd7Nc4tpDemm18
bvoROUJoglc9zI3V5ytwfuFvKxe6LhvyBvA/nBv7aJcp9aFEy5HF92HqXg/x+AJB9mB5/oNnR1d1
3j19frn3hS/VKLoQ24Tfg2DnaC+B0DzimpfH9/1kFheW5pt3mjN9B0jVT9zY+5YW+iMNNBbN0Nco
Gd4+5sb3TIQBRnZvTu4PLGqbGxd561XUq3FZ6TWOh57sz9JGr4l/CK0TVecH90nfAiLhIBdCUna0
lpwWmnHMpPPenmxxnlYAkYWwyjX6lFPcQzmn1h+9Q3SREmAfqgp8AfuoxLUKI8db2avuCz7RgqQh
JEHCwYRAkmyXrgulxcUS15L+Bxxf/Fyxq6A6LDHNeMTfImovbC9J0i26aiPFYaPAAMwocnOvo6a+
GXHW9tcW4QEbaeVYJxhhXx0IA87XHVm+cq2pjIiVkDexMipLPOpdr16iBMSk04tKnVt+GzwOsUfA
aShsOms7pVwiVIFIXL5lKoKVXznhA/EIY7u1e7h/Pb35k2O0pFE6bahuhnZUTxna3nA58oGuU0tW
FYIEu/8ii8zt50JjvPNg6I+LDqDhzsWxlzD4iNGPm3jlfe2TBprxOWJNAo/tXBQZ+cwIjSacipTZ
4cVnFg220n1i72vkHpe22ZrOJkBW3y0GLBDkpVVmCCxMgJDdiHBYLOZBB/gZJd6Z3bbGuQ/eesBi
0HuhDcc9JBxaYS8oLjAe0VtmThP2Kes2J9JuNgwa0mWIO0eyFlBmSAYQM7VAtFMgSJMtiLfy8yZo
8UHsKWimZgwoc/Pe3roawybeAkOKSI/H6RovcO2BOA6BM6LSuxYCUSndBYOm0Vn1eWQw70FZTp6V
rAMD/UyixAogLF5bKHm+TaZnGeuxo83Fqxcl0g0hqUxtijoyDNTlosW6xi2w2K9lYHmrOLCSATVp
lX1jp25yDCKwXsazV9eadQ4iNnt/l+OFl+GrFwIrP3mdSi/H0Q/IM3er3FoTMEQclOjTSWEGaxCy
0+K8fha6rQbNNFXhPWcESo4uwZ0Ek9lOXrkUlxnS2pwOmYWRPSRTG22aHMxcIFVfswWY5z7eg4fJ
1ZHHmeFAdK8y/eVAghApWP1wxccnimt8vSu5sJlHZKswt0kWIdY4vHMZ6e0NkmTJN7Am/5xU4fQS
qtP4GAHkWljgDikpzzPXflHjQxkt/HbUN7Wepb8ck0hlkp6Ff6hcvKoWwvGD24YP76FFEfNQkCl9
g44v+dW2SfKlUhZOGYGv8otBlIa70qzafyqb2v/GyFKzsJnJxM0EqTlf1HV4r3oVb/WkxIumklD5
lnR/5E7kqr0orTHYOiUeXQtl9IEDQiKI5yvrYvyaY2WS8YhiQr2qQGFn7huZdT66I5OlgbrmW1QX
5R1xLOIHrrroR8YprO5K0q7rRVVTpJN12JmXeB3h6xs5U7DBH0PL1lGj1tXYxPejobqrQg97baFl
aP2uQ33CE8uEWsYVrD78kWmOde1Pmf+UhVbLt69ZMsGbOpxftHvdZY713WMajpuRqelAIYi9fjBF
BTmYHOy+esuXESrBxHIB1PS8XHlaTHyrP+Tjc+m4zUU3RMbOqXsew1hi3VLH5Fh0ofgSYxTyHFTY
b0EbbeU3If8ve+fRHDmyHtr/oj1uwJulAJQnWfSmN4hmswlvEgmbv/6dal09zXCuekKhrZYz0z1F
FoDEZ89R85nLwZ2XUvpzNgs6J2DfaWs9g+GfwRnqbeCDOHfHRwXXi7xuVsYcySFQH4tRGufRD6oP
8C+su1Ru1z0EaeU96uwKvXvOYtP3g3IVDSjcdmvqpcgGrYZCsejU5+S4oay1m4l1jkCv1z28E/nh
0j0BqAIE47Kj8pLapYs8XI0oH6zBt9iSJrNhfjwRUI7tQSe9y6Fa459e2dOEtgai3F/1TxPy6S3R
2vyQJtr6jJdrPV4YZRfWceISTlIlpJiVifVn4QeKr0+MCC4Xh1O/a81FizwmdrhkSZXbYdoKobO8
goYZUAP3HmccEnEcDVNxBzcsv9JnsBox166BueUP9kuPG339myLSXweiLsBCk+Hzy0A9CdCXWNW2
y8IMRqN/Mk3kqGOxunfzYH+vA6u/cQJ8OW3fNgidmnxXWPMQ9zUk37n2YB+1bHgOLgvroxisK3ue
OL5BI+07yRocc+zmDbsU065jcHs3jYW5mW3lH4Yl7e6pXqRHeBnT38Qjf40ILhULMAJMnnusOH8p
sRecsoBKnB7ZIwqgcr1A4TF9RmON1fD3QdYltPlzTPfHj/pLkBWYLcg7Nh+f1jGDowPKPg4U8oXf
f8q/+IWsSz2N1pNDAeJXW+oPudKChmptdKd5SjS2iaZgPKe+LyJL05zP33/Sv/h9GFBhih6YJYOy
XxshHWPZY5q7IMVYUAxh19sAXezqbxLQf/EpRFCXgJxgisrnl0g4TwpfuFPaPYHawpBSJby7L5K4
3/8uf01vAkcnAA4oaf/as/kSlhaDZohyFU+JKwECS8eMkKpVgGIZCylQOcXjPK17kIt/l2v+qnR+
uS3gelIPo/sPNvLr4F2PlbJMEYk+lZSMYD4RTO4z4FUAWEyECCxP+4CakqHCJrGuBGrdXLBKqqEJ
Z2tVyrOEOXyNTstEEeBQxtVLT30ngpOH1ZNwbprZgFhE36Jvd1XtDOeA4MOL+UJGhmXQHz5V6QBC
2IRRF0nD4zmgoVRdxO4ohzm1ZVVGJiQ9EQJ1Su9Gt3Knv/n+v15leACuwwAMFQpOML6LP3//q64l
9Mwn8VxeHOztiHm2GxgD+f1V/pXE/fG75hO4WcGnejScWGj5cnapdmBF20ym5zb8FotQhqw4Rl7U
hZ/ZBpTU//bjvty7rtvlyeLycXrkhGZEqBblG2SfYcpnFZujHubb3/+GlwTm6y9IW4ExbJfnktvq
z98jgQDTPXY6P8POPg8WkbnVFe9VOf7UZPs3hd+/XjPKAH/4rC/5TVLA9DaRtz9P9ZXt/MiLx9//
Lr8mA373y1wSrD8cZaYxU0Vc+PpOQQhCMBzicTPFh3c7qkI8wtF9Fu14tcTmFjlgrId/s6DxtSRA
9qbTcGIP7vJ96n+ZmGIVpHUb01qe2HzXDZDicFtC9v59I4LcIo8gAhgp65pi0Ddlm6NrtMsVVqSz
6JW9IWdwzpXOquXfJLHGl8Pq18/F+U4sTLvUoyz25+9F7/Ms0VqxPoE1WF5HgwVYSPQArbVMHUZh
J3DBreQerY1FLykYDkNrghTUJAjDBsAF+/j9WYjpDjpUdTUAqY1XfINxjsvv/vfX8Ms98utHtexf
fS6DjQnj6wNHfklU5y5PgfK0GDgoMy4LqeXvP+XLXc+jbFCYvExLAizlTfTlTpT2ZGn1NHpPK7H2
XQ7xA3SsBB9J2Y2t6bn7jwf7/zAx/0b4899vuP57A2z1+x85Mfzxf2JibPZa6SzRfWEZjVOc//LP
xVaAUJSyWHZlHoQ/cxli+CcnRrP/cSk6sfRnXg5l5hO5cP+52MrSK2kcwzPUnulzo4v9nyy2ul/C
Imrvl91CertAZzi0vp78baYPNEe9LTy4Qd/1lQpqXFEdDrpq51uVjgdsch5WmRdOXCxqOCxa4GiR
ibnuI9Vcb4QK4Nffxcq7hfk/IP+9ynienEn7NsCHb0lls/mlLzxhk5oU8w1szMw/VRA0EIMBg7OB
tPTaj8nW4J4GWgHccqwbvE1CoyxHm2xFmM5JHTwUzjIyT8IYJ80MunbTZvKZztgls58GL3qusblF
6cJ+bNEG9FsmWJPPtNTTOi4xEq4Iksc5iHSGFJ/XtRDtJtdyPsGjwPzoOc3sRWgNnTYG+Q58d0kQ
1sdTry9FvDilb0eOZbYkSJ1AZJY3xvAMjyZdjh0O2RrtrAc7AbCjg1Yd0sGcXmtlX+08HaPSgoba
75ihhVFT4Lqgmd58/uGWu/2P4/+PlO0vJ4pOtMmMCJkRq0zOXyfO565T5uq6B4QA3hnd7fwCpxld
y+8/5evtEvjQ1E2qhDTLL3wjbto/vnqCCnIN5srzPJUWhfbWFlAVLmru/ZRSYLr9/afB3+P/94dX
HYE69yZ3JR9I95ZxxD9/XlOrEtDe+M5x3VexsMrqtQm8+nvOdHO7h5fdZkf0UyalSoksASAynEzi
QdUz/clQ6gmnBBPYasjmt6KH0BBnXDQhf2JD8BlnTtMVIVFXGentUlLrCjmWfX3nD2vin6zVGIDK
Sgm8hllr7r0U75wVWsJiGDnvl+Vo9UC9w6Su8Ic1ddohd8+04dYajPbFR6gIxH0aLPRdNqQcpVLb
YBVALITNanZgf1C29x9Z/mBOtEJlVm+Up6x+y5RrH9tjDlRs6Ya+21e9Na9HL3enLta6GoeHU7Tj
hw4O43Xl3qLl1PuoopvVnrK9RDixHxUCLRpTjubvHKdyfg5+5hxnB0p1PJcjAOOipO8YYLyWi1qo
OYlu6ajHtZA+6T7Syzz33qrlIb1GJsm7UtXvpVAUwVJ2kWFrEgVPsQ3QiCofYqhbtO0yOAIypWNp
Kb6CsMjK8n1Ip7TZupOb+5EyvVKPaQwj7wbdDEslYZoGUGJK6I4HbjUiV+vJ6mWmJTVTr9Tb7pUy
7CDyq8yb+TpaHNJWLZ0rd6gnGenTnBylk6QBfCD8sKferHwT3IQ9vmSgWxi37n81T31+TlxLFoAb
h6f/Ss3gTA5FrzHYUTlgQ7QUbhdmrtJ6UZOJMDxBy0H4D3UXmXktvTYq7RoCY5Eh+A0XKebhOGg+
XwVrmctDlzKxiIWjY9RaHwdcaavV+MtuMezcoQddJDISvkBRm/cUXI4WqzBX7YDBOs4sa9EwW5QX
abHq0GoXzHh1kUcfJY8YidWbzWgUOtDbNjeey3QSP2cUMD8zGx1iOGnjgIcF6pc4QoSqD72pjWDi
fdlh9q4XtR90x4Mknk9zqKB/RFI5N2ZhNs2xy/vCQKpUlEfGwmw9kuw0vFi+opfIxPWx1hEBdcsw
/1zgGb/kfItm7Nl90UU0afI2TmcLXF+l6rGOOrZh5KYyp/7WBcftR3OlmmYzN2uB7Xj0J2wbtI7P
g6HsHy7f8Uul0VQ5+V1ASG72RulH67pO2g6SK5QhR4yDgwsw5WpUZu6zB5W3fQeMtpkfwGTW45ai
CPVBAkyUfXnaNHGij3MfVezDlNsBQNVhcJX4RLflwAhvSfpidlf7J+VrgFcay+wf2WJdfjojBP9w
tlwoZIuhpTsaJr0TrbwPf3IVS5SXazqzUFFq6Ej8dWrtWGAMvmurzCr2kBQnBGO10mREOLwopgDy
oY8ns/UvvYHqWoOBZZxwTPmfkMnd86yn3c9MtR1iN2E5TczMQsXwgCCMxaFVNQrlq1U+ZWrsr71O
LZ8jMCwKaVqdvHY1CGS25jPUcanRcUxR+jMfAlt292u38sd4iCwKdRCo4bfixj6nemmyn5POvbet
BmRdWx9mzo8mtbsXKyvXC3RdDQhWNbMKsNdbA9suU8L9p3xcMNJSk7FtqTneJ2wB13REcp0vbFpG
ftzV1kXcsJuJDVHoeAooGP5k8dUtQgbLTDdsgwofI7Rd/2owmTMafzRLA1j7Qqwljed25c/Msvav
MtNt73S5MAedCdp9+6AC9GaFaarsdme1TWmqU2KqAeMN9XycVrqjTUcxGtgLK3a5sAYxtHmRHU8e
bfc68E5ltYIwVnbf3ZlrN1OG4xiYEFWa+Vl5Dt0LhH7p9YJTy9t00AQuLTjq5yxbND9zirrO1k2z
9amnXeKGhq81Ju5T3DYDhYYGoVZZNHGbFqYPlk5CQw5Wwu7YlU2uw8JakaxVZdrVKAZbBH+ZRSwQ
J1nZUvxNcpWGY+brz7McjJ99IvwPp3b4Vgd6EGfLAfJDAYR6p51o+WfBdD06JbcS43Eua0aZGLq1
UbQDwecR8kdnjOo2Gz9RUxg2C5GMj219xgQvNKOFQneVmIvYVLaQ+IDyXDThpBIaS/MicBkajBSY
4ZS4Cb0ptNU5FlXVPGZwtH70RWC/BWoYznDhvJe27/UfTZJAZguYUifqoR298pz6DdRzacxDZPT6
5Fwmu/H1+XzvMvL6pHgpPE2zIzeg7RHb0zQDmdeLhCJuWztik9u29Z65Ne0cx1xnQjjmV0I4eMM5
4fhtIvBYxFh2Vtj6yalb55l2af4wcL/3zMU75V0P3ZBdhUpPzstAnTmGhQS1gL0/jTmssprfunRy
WFXTVAaJf05URl0b45Wz8HTR9clsGFZFU97OhRx56axBi1+rzIZbFMTEk+ysVz9qq+mwGBEmfYoJ
7XQ5pQkcCB0Iuluk/qs/MV0VsqGnu3GW1Cn7VSTOH1XmSKLIpVvpeAZDY26qcnEfVV+534d0TN/q
gYcubBCP0ZkpJU5EB8Ud07KpglaVa5puUcYOiGWmqZleAaW7r0PPqY2erAxoSTBEhOzkVM5zx3BE
DiCP8GDS28/aWD2Dl5g0bxaesm9t51k/HG+GaMXudjKFnquyNMbzLCDKsfUwXXW+V6GDhETW30o/
KF4nkoAG+WGJNc9QaxXbsxjFwZsyRFeLmCq59ZKRPmFQ+pNi0Lz0mk2W4O+IQGhXGB8gXRtXMMSV
t/MAeQ2nQMmue1lRkUP/1nJtwtgMJhpjytw8MO+ZmDezJhex7zXFZFzYgLdl/WNs1cVAPTn2YLA9
4vaO8d4kAsYk61CIzTAyE14SmLlibZxxV4rCRLkwmjBkILVgFlUvJXCp6iicrl5pMEg/LWF4pbMz
I26fSBfCuuxV/p4DkrL3a8qgXtS2SeJcVZ3hmjMxH2xr1t1TFuduNRft4hpphBF4HCrHyRq29cqy
mKOaqFWj6lAxQHa7qlGVVz6Y6YR+H5WQ7MNEXaJtWXwrvNsSwL770QyX38dPWISzN9XKyXjQ/UkP
mtAAzanjp4U4Z0bMQLX5FhcsvoJWLPwWTu6vpDLI8FZvJz3YsE8yUKDc4kL4xfisVibnn/Ixq2HY
ylJPHseiZjI2LC2Vu1tCEbNH0yML+MFO3fvmXZ4xbIcWxHN69z5XJB9gDrOF2Bv3qsdblIkMXnUA
Q8sMqF7itvKJ4gljMWggXZ3zMdWUt4EpZstrzN1Zc9WIHn699IQ3UCmiwY/tI1tIfA+J3Qv9TLUG
9XLNCsB813VTYj6YsvPd6xr7ixmt+PueA4BgPH5lApS3XGvCG39W0MMTkPMQV5b1Uxq9rCO97Cfs
u7kwq32TWvOrNLox2TiYDi/9SNzPskxmwhOr523YsBv5qBFbMyFf6FDs8uRCMHedwUyvCteDRomf
BRRZG5TzrjagCUedP5uvjHd2Iu7laBt7AZ9AbZCtOd0hcLLAPBqwU/RIZHnfbjyLL5/7K2EVqRso
RfNiopUZKlY4x7MYKsCNA4569j16QvKYuo3dHQuLGcZNwabYZ8tUEGh1vwlQkTSyv9edOleMRzm1
ubGpeit8DtVwu/gWP1l7Khh/tHl1e+gCCdlz0gQaSCTYSVZbMcNe1f1sOOMPswisD0Xem75qUBZe
qw6vDCKRhFZsO5UDwB7ZL5GaAI2a+mQWtwmbmWLjmLTwQ27xEcU9zUsGHjBXYZZDHNRzSyC1RmG0
93ulJoYhfYdkAl8imbfv9MthyrwRdas1PGNTJsSF93HBgU5IiAFYy/nOR7ZVhPZCsXyXSavyI41s
F12u3jhnRqRLH7xfmj7qvVu/KcIlF+FNMICQLTqr2goYpjxCWarelYfdl52IrBJhS3+A00Nfcvtg
OoX/QwC6vkvcfEniolPlGrp9ie+rguzBS6moMeaVFuTH7a8k9/+KZv92wZL/91UzLDly/t78qW52
+Rv/LJwF/2DRnOn0wKTMcNmp+P+Fs+BCXmYi8Fej1aY+8F+FM8P7h0d9AiASs3gs6VxKwP9ZODPd
f9DKZDGJhRQ6msyA/08KZ2w1XWq0/1WboMJMV9RjQ5xhQ4P5sK9D7bM/pHo/1N1lA3vBAG31snzX
shKVj10Zsx7ZbokKxUvYYDqzHtq6CLkd6Y+3c1dgQHGExlh4a2B7iVO+BP2aJx3fcJDOabKdKIs4
pJ1mhR14ZJjoqA8S34G/THJ48hZQ0gc4yelLPhqL3LNoOWA6m9Pquz6zuxcBEkUAXmsTBnarZpsh
C8bbZPHt717BAVMmsnzNPYaY3RlviSiz8s2eGtIQJ6nfg2Am7MfEEfP6L27IjPPXZOH4YD9ajx0e
iRetcapvuayajS3G6pZ5azDohjFsbH0h+LJX2J+AM7NbUiUWzlYuKSgfl3lvrhqCMp3SAqpFzX40
l06c+5p8H3t5Sx9tSf0TYFJnBzqHMZimnchXC3aNixFrg5ExX0NwKSdmFRb3QxfyLTBB1FNpG8Jk
7o1bCfGR/dE5abetTZ9hTQryBHsUy44MB50YQgbjqDsI08LObf2z9JL83aCZESZe9eh0DWpXBkoe
g7TDRaIJP91b7uxvMKT4T/mk8/f6WhYbx08+e797Y2KujFZqOiGXdjxK6AXRvC7oK2mUIiw1qh3F
ofLJtWYWe9s4a21SSUulZFQaetGMfX5mV0dxgj1T77hgGn5nKZ/KQRhnNK/XOUOIaGVKkgKfYXIT
JRxv8j45EVcSsLegSz96RCRIVCq1N6waDa0mIQq4s7YQdLkg47zCwzzBz8ZL0XC7s5TTcpQeV2sB
3I1jC2zyYUx6LSSCYSnZnTIMbiQRhl2Um65h/hM8uOJAHUU0rrpzTCoWaTF/rFtqABuO7IDPkzdu
Sv47Whn43JIhUcaxD9KCDe0z2IAmXIPNHaxXgXBvHNEgcM4IPYtq1aJM9uYOBUd6nZhz99gUXn2T
tEPxAWPUHcJVjvWhGtD8LtaabxI7E89uU+n3qhFdJAI/+yGhDcdSYRSFmnpZYNWLG+Ea3ICaSWlo
yW9zdGEHSdzGurASx2Yt8y2zGFeqrDsCBEMwOjwWOrU5XlyFWaaRKM2Oi1DzkvNNjM+Fs44btwfb
nJH4PNqOb9wLLCy7okjFzszXJzNnqsrm4CATaLM1rvzmONaOcVIUD+LGNL7Nll0chtpK7+kXQmFM
7cqJ2g7ZyMyWxtmHxrcBf1zEujZBYQ70nVJ6fR40p9mS+lvXaISCs0wbddNoYKdJUeVJ5TppTlcH
9kfLNE9EhWQ+SLHkJ5Fn3tbw5KvRG+mmFaUP9nRtrgvMexFbMc8p0yDLKU2DKo3moBj87cKlP6Zs
l+ZhINbusKb2I+E1eztBRgmBKGF5HVSbMFiImmoVXHJMqxXjUGYVJcWFN9A3PffOMkStSnm2GEqi
OuOcfUYWwgt1ASixmcI/B40OdaEvDknviphx3upldgHlitmwT+WisU4PY+PYGslG9/oPcyrfc6Pz
bgUTI9uabeKIATIH0lHTAtCtC7XuvEzoyTaFkV8y+ljWezTqadoAptLm8V0CtZ12bOmmCzFbupw8
dFAMdgbNTTDOFHpxARn7YVra76W9phEL7tivCtu9Tqap0uMCKjRamVwY954MvC4kkSJa2JSTZ1wp
J+X0wRZoyzCtuZB3i0wx4hggukNrNtqY1ALj43i9XGq1rd7tid4PZApnTY1VCGu62JPAGDuD8KzM
12ey1aMwTJqWfXmFn2ITJN67fQkKbYbcPHtLp9WMqAJg98huUrNOoqmtHgaLdWHI4ljrsCGzyM9/
3UkDdN+c8M/tHoV76HvrDzt/0BPOOd95Ewo5YKpvjX7atZN57Zv9tinwsVX1xgLG1hb+qYOwW9vV
aaqtU7K0u5aWEdqznQIrvhYdMVpz4/dm6GFn7ia2uVNr2yTqTNi+YcmLtb6M44Mhec0mPx4oVlF4
7mjMyCP9F1AUFtEjhsR7q1g4HMx9yYuIePlqrtpYs2EOa5RfKbA+csAFBnzhCaegm9lhMTNoStW0
XCiLjO56Z9WzFSZjZ23MOrsTM8XIyW/OwrKuKNc8lHW57at+12tFH4taN/cOLeqbqnKyD820lTrm
5WzcGQwKHzKtlAyRJe6TMNM+2CD7e/I8L6M2P3MIslFPn4FR4WjiMN32c15vnaDSNgPd8KhP4e87
Q/BpNqLeTXUA+KExrsD5/+iwK4RuO1PGzUiAJ7LDQ7DM78kChSDJdMRHY28dSpEBy1zaJhae1UeN
1R4XP2ATHFjxhtYQ2X+BAWWleOjOwgzzTjIkQ1ZotNk+Zeqh9Xp02MOYxaXmt/RSUngViSc2dM94
kofpI1HttZEvB88vx3fVWLiug3PNKPU+mYOeh6l9cHT29bRaRgQv34cCuWPdTyJ0AD5HjF5EnKFb
guvtXGg3xqKra0Qla1RgY5t4LwZOY0VLw2GCcO8F+h7sjMk7jqs8pom801PrSswmhyRDyz6KudDv
9fplRqsXE0XM+0GUzbVoVu/7zJbvsQpEs4N/IukbBku+tS7lhXkYjbeMUezO5RCXVp6OjLEHhEIT
lVdyP/PKret644i8fAUaob3NnrrmTVLl4UhKFQKLsH/m/EgurMPDIMZmwxk4R41jpBRI7G+sd/ib
VB+NjTPr8MJHr2p2NNjfYKc4keYlDzNKKcRknH50XRlIXCfaNm0v03Cm53Hrmngr6BBsC4sXU96p
lySo54gO17lUKuzQon0blOQMtPqQa381zao4VrI/TLP2ZuQ5ix6CuWlfbrMFS2whrTtH1eYNQu8r
uHIAhkxD22mF4qQwtU/ZzfZ1quZ7pZf3oxMwp9rBHDdAA1TuVmO9dMmC8rPAr4xDnYHexBpI+XK1
K6ag3ZfT5MUZYWoYTKtLUDcwciL09UmyMQByiECsW8GADIb15hv1p5MUJmCUwmfwnKUJD1v9XIsX
t8idKJ3gnNMMvrh2637rdqWVx5NNtrn1s7677pKlOqqK9QpPzY+mSQjl1vb3xDeWkLadOpQkbLEH
30ObjPtM+ucCcDuZrDDWqz7z5K30cCiUQ2YAIB9oGSaauyvhKzAIS4ktMnTKuIY+BIhLMAh9dyTe
sQkujwrztJaYKbX1ql2W4a7lGwOfZAsdaaD+bNJNDR1/tuJCYQdbtYl/HmehtL1RBnVL+8hm50s6
WjyMrddtcq4phhUxrfqxogQVCfQPachYK+qHgkmUOyrF1TdbS/lAU/lnEOj9NWaIDigGSIHUXdTt
0IHe2teNQLSCvaO5ltRCv+ms7l/qgcah9PSRt9EyHagvcKOZCAyIDPwrjeY5bRLaideeVlq7mrb1
lsDbO6J+ey3qYcoZfVPGTk62cZJMwr1KBpIJwyo3zEFGbJe8lhs/y29VRiePyuj7Mo/GviyWpblN
h0HvYod55enZWHyt2HXDZQJR09z5qPpeLjt9Ktqbfh3X02gYGuV9Y1n1KY1k23hyVyytMj5Ye5V7
LaCYdG0MBnXSuvXvEzuv532AHLSmB7qgkPEvohdnaIzvUyCy58rCfhhp1eJcdV6mXXbrpoFijJem
/Yella4bzqXGxV8NM6s29EQL68hQX+5et23bNCfO6l7bcYznbLGxcoz2OqcRF66+PWAGnthNoIW3
6smw61270LcmNXaHYoQrgpdmodR+X2U9lyRb+kW7X2RBi5YNMbuUF1dJPvKwu6zPLCmj90c15p35
WjIPbu8718+1CPoPJo8xa+Q3aE2+ZMekzntEgkWaHTxeO+bthHuTw1WtsmFWfiU/CyGJFuNGuQYa
6yVjPYHJK8d5t/WkfhSm1k8H1+WkeRBTTcWURJPXtCfccr5q0BCkLCaspZh4zfbTdywYDZus8F7y
uwzzcne0Ms1pD6pHobKf8go8GPzI5VhOZTee5oRw2+rx2l0suLQQV9w6Vjqkcd9oJDJFm/9cmyk9
WHgO3iuqt5d15+ku0QbngDvCvc1qn5rZqPIt10eLCk/6aDxd8MhaGwSxj0/iFvVB9Zinflx5WcRt
efAdDZdNxgR4oSGAQLDz1GB+QL29NUvDPSSW9PaC1pwF/uDMawPvdUM2W2f9a4Hte+OOQmzamrun
DMatJw1xP+b5gFe0DW5K1oJf29b/nkjp7213em4WS0Q1o8gseLQG+hcoxInuPlQ1P2ff1U9qzNpN
nQxRyYx7UKdBVIzzLXMuMfMXxtYC82eUiBkLzXqUphEVdoeDSFbPM/P32zWH4aICYUR6a9+trfWG
6uZIlpCwm2vqoda1O7Mcfg7snLAw8DzPwc28Fi8J+0QY/8ZloH5QPHOp3waR3aIaId3TxPeqvW2H
8uA0w49Cb/fsK10Br2GhqZBvbsEFWIKoHlSMcyWa3BkDZicOhcDxUmTaswl8TEh9m01sDATQx4a6
OSYBIrSgY6gWYfuNqckHKppUs/X6NrXnewgi14Ywl0hOGgsp3XS9JPKUeObtsIAqa/XhMzApjIjy
WCbLeoWLhih0IphvUQBpJoGxmO5AX72ugf+N7HzeW2WCOcJaI88lQ+IxdPVud3kJNvm+Fp8FYDq4
NreVz6vMsjbMb2w5fKeItYlv1aBO2ciajwimmF6WvcUSu1OkG2nlvyMfIiZfD75pveHeDJtpzt/W
DBRaMueHVSVvlV/8sJkiORl68436x4HCa5hySMaAiBTz+fXzkpr6BuzMjiWp71qSVTHlZ5zpbj5v
J32+9Ppb+hMsRqXDjQcMkNKiqb4PNrdj3hT83BPdv2a0D+NCK09ctBWusuJW8iOzxwOpqnkDi4d3
h8QVv2j10efalp0qPQTU70emUZyQ0Vz5zAsWHWsrGp1kIJnGRJcI7ZRXPDWlc4f7Ziccp79jO46M
3+db9t2DF+QHJif3vqJvwL8vO9tjyKV66DS5H3LqsV6zo335gILlBuvfTVEuz4uYk6dqrDes0see
qW6soHyydEhNg3/MJv3QdtouV/3eU+6+7wXrPrQUFxYa6JM3O92cT9OQ7PtkPfrjQG5fPqF2B9WF
iNtOD03QPJh+JynZVMeLpNWY7PwKiPZx6IydTlXWktpT0o5NxDjaz8WWNuQbZe10ezgma7Nhs+Xe
WhO5z1YecN7zIvQo9Ap4dCEPflSt/a2vNP88ueJMHeVAyea1kPkH4EUE214X+0OZ3OSWPbIiMhl0
79u3PlutU9CZzZ5B07jPODGKqTHiAk1RzLBIcEtTqgunAvtRp0t3Qx71vCwGK+6WaYOjW8rYSob6
jnqzSbmgO+U9r9+eRf+Q1uCZXvaDK8XGL7SwcOW1nyePTuls1RwE92MKfrphYyhcIcMthqDOEezq
yYo8qjxH1dlHw4OfQ2vALgdtT4FHh75mbth5eBgU963dRbzb0lho4gQ2294yF1HvKHvcJdZ4pLhF
Fk6Fcs8+HZmhRll7QjBcNzuhe1sTzlYI+upd2dmr1IKjh86cehMPSk7f0C4boJvIjPUAVy7HVSkB
t7re0bs0O+qAoKY7sLCzSf1qby+6dq31N30rrupZYMPF8lpeWpqM/MdsK7H8l3xgpQ51ZGrMEPlE
E0NcJHR2+rSLA5G+yNbijpUwd5tTS87IJsUt53VI8yieHbavwMdtas/Srk0whkkSbKvG3azDfdV5
h174T7qp4gljvMkXbgf9AbfavmqI0Q1CUhOLEYuQoa4QfnvoxOh6Oza5uUIT7nNHzaX47mdqk67s
yc2k4nlVuFsj1eiLXVZUpS72U2v+ZM9yD1Xik3mAiAmkHOsSWlxTTy4fcBkpW6bH3JuuU4MfXQoi
6Mq9z8BShX7hb2RDs5HetghzT3xMoqGrP39jEOi6mpPtYCyxW6kX1G1vRkAbN6HP3ncuhZmmpX89
3/qptWmc4YTv83q+rOyyvNC19vOiUPGWRv5S1OV5MvBgjPLUoOfKC827qLkhOiYUMfrSZVExYWd2
dd6wu59Lp79pVnMJDfYEOPGrIeoH40Ag8Ywaa6u3hOJj+0Y97bC49S4ZL/tBYBcPSYJEC11bJFxK
vSYYPjJX8ylN2nioU9rq/G9Ct1yuCwWHiSGBB1+v3/zSDuJ80bdyRjtt5Pj/Sss5DmivtwY2Pyah
6v/H3pks141kW/ZXynKOMMABRzOoycXt2bciNYGJooi+dfRfXwuKtErqSklavPGbpGVYKIQLwOHN
OXuv/S0zAF3IXuES7Tr3YETwU9iIPFsjG8q6CodtRtDwqsC/yWGrao5VbvFYogI3fhq/gE3r12Se
gKO21Z794HOq0EITx71BRxGs2ZJWfq+8mzzJHoqg84YnctIstrKxNSF4QBSGIAdtVR6XgU3MkVPz
MvduHmqZfperKM9ogiIwmzq8aXFDT7Bb+uFblDOo30VFE3k7aEZwqyJiwLYxPdvyzMKpGe0y+pUP
c47AkfdhS2djDbZxn+OsxHBrZVpEB1I6b7Ph9CydzLCKI9cQvJZOMPRgclr5Fhetc1vO/XBb626K
/81D2oSLTmrOShGmTS0zszoqnBUG4o0dNtXzYIZG6lfwaUtOUm7BSpcP6WVsV/QWvF48sHMmjA/J
lYp8MUXT0+hUEwdHHHvZFjJjxKk+Yp7gN7rxgyAuD4hPgPQFzOzg2H44FnOwT+ua1+iNScGIqCzZ
1LuCoAJ1SCA2GCteuzluulR1FPQLV9uNU5l/FYnV3gx0C6+MMQ0jvzDY8/6tY/3fptu/xEIe++9d
t7sSKeD/uetevxXvBes//6u/O2+m/Muz6LstsSI/22Qojf+WrAuTlFJI64C5SJ3FMfSfzpshlpQm
k9UZoJEJnuE/jTf+I4ghAJUN3SCNy8Z78w+ijX9tujkL1cU2HIhKLo0/C9jnr4LgkJTM0WmyZ5kY
OgvnMvmNWXYsi6ldkz5OQQrgnPX3aPmvnJWf3cZ3vb7lsjBtFjufhafCsX/K6N9ZbqTHfDJl+KPw
cCaMWEpmu3KSwZOFWNNbJ6hQB9oTeXbj9ehp/DzqnHtRJe2LaVONbtLSlAdp6HG21+w4MXYVwkbx
ONoJKUX0FMbXHsb80SHJT9+aicVfkRh1IjeKuSvcVhj2q51yTfsiLLv+KWiBSfgoCht5gWzDtDcK
ueUVBW7qjyKxpdppTsfBGHSp+73gbacXWCMd7MJIGUvy9/gtKH3po0tyeCg4ZW9trKvg2ekCM8Wq
HwvdRa3F0xbVpoZjgnAB3KoTH2Zesco4VDSa/UTdiEBJI1xiGVbNGDUsyxVyR+87ruNgWJeoIoob
EZf6yzAYyXMZxVWxG6OqkbduXJoX1uAO4SP/arTZkeD21bZNHSOzodYwIlkzEnlXGt34qLmZiGiq
qblihuvNCrWT1VA6rbveAYAU5nRJd5z8xtsqawIXvYNyKX85ulpH1Pn2NYOKbqw3ByG9nVHGu27U
2GnGZa5dxMmIpLcTIxMYO4RQrHVV2lflwMK/NeamMvZjSHyu75YaWkQDaRx1baJFWweRWgp7VqH8
QKuCvzi6j5z8RTSor1beQMloWXrQ1+Wz/RVj1AI+S0KtX4WyQ0EDuSFic+x1ebc2EDUyvQOuTf2A
sz/HVtOo4RjCuHiKOKE+t+x5aK1NBqwE3QugHBStYVUbXesakuyEibiD9IcKDnw8F/qZ3mb61q6H
6iFuelI+WX60VW/z3HZlUbawv7qWxgAkoQjolUfzbD/ydxw84s7OkKVw7chJfnTDkP8Axzs7ACoi
VEuRktEPpYNhWIdU6NmforytyZCifFJWYl+VJqGWVV7CHQ+EFXbo05cwLkEO8XkzpoQET5aMoJnT
djJWZhzEiNnHkS6GGTRPqPUkOns1VK+hChvqqHpcHQu6TA9WJep6288Ou23y2iQbuHwYnMNQDMUu
x0XQ+uNkBjsnqBkv4DeW4Fi20yEyuyC3qCgBcfGSSr1SFI5vWdA4jdKybi6By5ePlt6ziULFO5xr
TcLXxILaAKQwBoUJBcE3QqKQCn5bpduE4vxA0w79u9FgHPBHpNbnSM5noA9zkfWA3coBrwoanxIa
FteDKWguHQlcOUTDirhP0S41UNzzFPXnKsdUSlfRxIuwRdaKMBS5e3PPzrK6SVJEOKtYa+YLQkj7
51Eq+bUMvfmLCTTYXY0i6a4B/sV3SdoVl3MOCGU9NYP31s+lVxIMMDrmkSYUpU53qOsnK5AuaqbM
di6NbJzu0SfzEdt9691aRDM/pt2cfbN6RIUbbLZG4GelhkzepQFGpZEIyevSysVE7UJTSMS1MYUz
AFDBXpDwVupDswmNtU7BNfc9oyf7KAA3rm/TzkXFzrYWU40PeIW686bWRVy90Ukd7lLaZ82P2EQG
tApRJF94Nj4Msg1KQdy5zNn3Vpw0evbnIRLRpmO4g7ugVcBxS+VEMuMSjrczvXqDxpxswJGlBbcK
sJzQx9fcQdlxVCH8OzQY1WA2axo2VCk28LMGtk+iQWTV+ByDSZ/euvNMzqgr694Zt32ntEdeMseW
uemxBKU2kJFNpTKHvX3Zin49JNLggOWUEwrOrVY5PBd6/sq1X+xFb7qz7Tx2SLFEQgn4sOEQz1Qk
QqnJ9RzNg0ouSiSHeGJpK82+KHuDE24hkJT5ndkgC7ZG9IyCv9o0W3GZWiAOGPK9PXm7Ks9dgw0b
Rfy0WsNICLbQHXWdlq6TTnvKcWPZ+F5U2tZxWaIMwjZNHOz7OukoOrFd9ZjjojpJ9ObcaeN5uJiU
Z2a0DhOl7PswNyxobmbcGPoyqxbOrrIpKhf+lIm8vw/6NBLPjV7lZPM0iQnBsq2b4AvMDfU2yTp4
HIQtjVWn9foPSA6VOICRGTi4Z3qHgiIZ5K4H4cpaJyP9idkueJuBZZy3iZ6/JWngHpK2rVtkzXB8
NgoP/CLqRz60GoFXX7hTaiXrqCGGgSJEUd7C2I6+VGHYHjWdkNAub5ERaE5av1hTC5IuyWl9+H3N
GW8TzLBBKPsMSbW2S9bxFa13fVjVTaU/MHk0HCZEX14yY2nELqQuVZtJi9ShcYxk2LAIIVPuYVuA
f3VN86wwIgO59QhIjrNd4XyrxwApoaQ6xLc/msa8lUNJTGnA2r9SVge5Jk5z/dWkFXLfFbqd+CYL
XUr8curcwhDJkB1MgtqYMCt+/Iym/ntjWuW88qosvPOaWLyMiA7ZiqDqaVknqhHMDkifhkXXdgu6
xVlEGKtdpDCNAD2ONxLg9eOc1m1LKQMb/LqKwcxv2CxMzW4sqbX6jSI0Yp0llHU2OOt7Tg8OU1aZ
TBBcMmUZTHSEWwR+a0TOg5bLtN96ubKrjaelBllnMWeCVV86WbYNQeQ8m9MgpW96oXgd+awlea1A
l0Kb74fG8iJrHcO0IsE7Wyx4UGBLgeKYQ9jWKhPnEhQ2idcc7svQF246WngiTIomTMFxCx+71M+8
aPQCv2ti9iBMyH23Lry4Qj/a0+712Zh1ASdUpi+2OChLKPou16bNW9mHBCvil3QwwUjLeRLxem7I
J1jZo2VQRhjzst7Dyym9lfBSZnSEIByR51SgfeVkj5HKHaZ62s0xE9N2Ktn/IBilpmwplWYHNVAH
3bh4Lrsdmm3AyK0ZxhypCsc+xnpc76WFnwHjSODhgw86Skyhy4zbDHaPvSgJgnMKNoBBqAAZCJbA
zSEs1iJGKsl5cKxCdGsKxdSYfEEBDl7HE3EOFio31GvXao6xHY25J3N8iCZwLQVh0+T7jtZ1YvTu
Td+PdLRm3cDqQvYHvod60n3d1uQlQKXiq5dHwwUeTubuJEvnS4bm+FUaMhJbTuPQLmmhEMZAz/BK
H8HFreQUxj+qdh6vgahpLVycVPvCnaPudJOwv0fPnpJUPDkSv4CKkMnb9GG+lU5ZsER55g8J/JKv
0wqMxCeJBZfDGOXhFXHd2lcqKM33qUnCxEd4ChOoLprwaWS3cE05IrqgppB+4W11B7qq5Bo7bm2g
htKN6q2I5zlZCy0W9w2qBwp42ejU6zEbm2FXKmfeBVgkaNNIzaOYW7rJ89BlLVksXW6Mu562ecD3
ryFyp8RR0urT+zT3y7qQOaqd1rnLErjyuxIKVeGzxQ8ZoemYfXHZqkg0+kwxUJUSDs7LVp8ZLEbI
AHTMTMD8CILS/RAXCTKKygwlxK8a9Rdp0fb50IXzrcRyGPmBYfV0YmZPqK0Hw+2aA7v2JkWoHeee
DeNqAFzxVDDgr1WWWDde27qHHrKU4uGnuBGjKLQJ6UZfrw615wzSpytqog5qZtLTLXjalzJtPYpc
ofk1Z65BiwfzSduSF8+kINmCp2CSJqvYAr6myMqZLT2nR7gsPW5bF9u87BI0Q/Hs9pQQmRxWbU85
YJNoBlIt/lN2oXVbBtREc7u5NWJKpH6MKMjbDK1c/njdVbHvsaFrd53RdddFreXxhp0MYzD2yuZK
4b9RfoXxcJvMQMowRsniyhkM7ymv2t7yZ1TrOIiokR3KdkgQzITKLpf0Du1HQfGLYB50Avl5EqQq
WiuuN69SN0uGNd9fZFOoCsxig+84H1dRks9XADVwnREnzSZvbpZqKIV3Jc9juwGMHaC0PwxNUl9n
4USDJKNVBg08tVPbT0U6oIifpfdqwC96yvkIHug7LV35SdFTrpzJjfwKOeRL6Drjc9wrHjdmVfPF
xeKLTMQSrULjNupfi8hj31oJpMnMANZDI4wg8AMtKK97DE6KHHHU9n6axMlLaun8CNEH3q0Blgxk
bFK591ltOM56aDJnZ6leVuyFKFRBidV7tiAG/bO1EnNj7zFIN7ZvJl7h+Vmlc+5pa20+D9kj5xvP
7IZ8ozGtgnHWlGf7sejIIdTMNmJuJb0FZ13UAYlj0/FQDrWNFXJcpimYcqyGkaXp4ZHJnufreRNc
PxZjL9/oVNieutydbhICC7INX1Tab1qE7DzkgeYvhX5NcsyyYVJukwxrt1/kZhWiBIqofzpSYBkz
elbE0TFGB5lc3LirWe8xPIGFGJ8UR5HifzEI8d9R30KnGPTfi0u36LlffxF0//wP/l1X0v+izqAv
VSX849SJqB79u67k/sUCitjbNhYeAWvfO0X3X5AY4aF7eL+BVvP/3im6/+JPo8JGdAmbE+aH+CeV
JaR/J4JuQA2LVhM+DGATkBmLxf5dkadEf8Wm0Llr04j5MfZQW+thQLOjGppHIcDIMbLJCYU5elMQ
b3+Ba2J8QXUsfcy95tqJcjqOnakuG6SDzxRFManSdruXJeWKjrXoILMseZwn414zwvnBGChvjjAe
b4Ksm88sXLqbaNIQvZh9OHFu55+LJG0PZmc5vtO32bkZR+4Rh1ivr9osNonHIzlcX1dCBps6avun
1K0nhHBRVDnruHDkV8lq1a1Daxa2n+HguIJ35J4lNWYe8ElQnWyoCJgUa5tvGh3e7G4BVjqZr2ce
NRGEytp6wka41y2dvSjAhXJCjGFVNxjg7OjQ6l33qJDY5isUiNYNdWRnx09RF3lgSb8uA+PaqibH
by2DgtCEJwb2tyZBKbYGCzYGDKw24Zqu31EhS9gFZnxJ21Q/SyxjnesVGwfniRmGPjvmkEQbMXTV
b7X5VaL9uMEkduyV+9KktJkLtQnys7mMj0NPIZuFRKZdsxngcOl6c4fQ+FULPMSUzfBUlTR6u6oX
V41FMqWDwqJBT7CmfPYi9NE9V2195FEhV7XuRo9MZavvtlE9TOjJo/AF4REcrMr9LkXS+JF0xm96
3r6i5qOwnnvGckB/jmvvAHwUpCrhSVEYLE6bKdnJeixf2eDf2UXzZs3Gg2tYd4HU91OPMKtptgrD
nF+gid3WQlnrjiYlUU8xf/UclM2WmbvaT8g8No1m3dpVft/kRn2eiOGbNEFXsm/cIzzimXYdk3s6
IzmkP3lmLkvxWMb3KhkmTPpChuhyBp2j+dDobyXLP0qSlWU7QKyZHuFv2hn8hDotd8j+1nHfHWqz
TR4Hi67uSJ0/BdqR9U89sqHuFa/pHUrHdVg817LFgd72Cit/jre4nMin2UB+dLH4WU2E+7Vx5hWd
6sClnbaIJ+Ng6o6FpwmayGad9+fsitQ3TXeKa9WH9sY1u/DAPtNYTs0GvPZ2xCcU47yNI5U/apzo
Wd5QHUQ5p4Cwu5xiyT853rWT1N6yuu4HS32BSbtpzPzWHKZ1Hoq7BJlXjYF53YrqhlCxeEtMmg5T
OlVnnTmafmbFz/qUcJKm2ASyNl/ptndUQJ42XdWdFyqK9nSoz034BSvSRhYEonue2pBFVT/UW6tA
XKGkusRLqB9nk10LTuwSviknn7LX2Pk5M/9jUV2z0srZ5UJd0cVWYjXWbPYBMPtUls+1lqDMvACb
oqD6QDVaVDaEvHAADu/yKHYPxTSKe85f4Y0uOf4AY4IUa7vTlo1dhju97V6zOPyC1uiwFHyn1LjP
3Lne5LWtPRaUdQ9G7e2jqv5S4bHcZrnN9GSi+cqddWe73W4YeR46p3SO3hWbYrthh6TcGcQo7aq5
1RXwMLcj0tO0aAFThTUw3O+QQjsvRhA62y4aOE9Ws3ieRu82TAtqEhgEZZVQ4xhfwjy9KYk1W7G/
WkcJXfeyvVP95PkThziKTri3FnjprrNC31XJ94BHt1a5o9ZVIL9HfXpAKrXmjPsYVuq7NXXpS1qo
fdJYlKcHzpXoJqkCYjseU5/nfxVb3WVhgHXWFApkjaOUsLr96OpPesPnqKN/jDmelIJ3QHMfjVZQ
rooGK2ERyEsMFdU1t9P4yNniS2yU3SYxkmCvWd2wKV3zGGLi3tjBsHdCw9lbUfyo2/OaSpF49mKx
SNecKLhvCxCuKjdQs8fCg0Ualyu0E+FDFmRfkpqYAj0y16b97LguEBl43cW+ErEZbJhsrS9k3njX
plmZDxVxWgjIwxcjpjZm05+b8snmeJ7UK2C3/Y6SlvTzrLe+D30NL9NwkZ60UjtUKP9X5hhpZ0g8
9O5blrb5mWV07QtHDo51IzkL3wuhFRaOJgsZpBFLU67wO9frfK6dXWzE/WWJ2sG9EGVpPHSpU/uj
lWjaLtflJXjj7jLvC8rUCC/N67GhqNc2jbFm5va2oTY1bJllcuYYQedyig+ZNDyVXTYFqRhDYee+
lg70MiVKsEQL6Rb0nlwZMo73cyqnHdYmZyn1bKw8v7SCdt/QD6jyfTmiJjZEUuzNOQOd3DMF2irs
D/2iOsrsN80r6zNz1PV1OELwW6nR7bZxTYySy1mBPkIabB3uBaXOfNZwxrlW2uiH9sAj4B760X5s
4f3wg+LqdlaSqGP1je13vA36ynnQuinYjk6u1q3etlAC1LBPLBVsSJLBd6Gn5TfNzOZ7NvvxBqpb
foH7OnnU4iE6gD/RdhYa5iMI0+iYCk+71LJmutFiXEfxZIfaKmIrwuo5ucEhpaDBgt3aty2U9PMc
FtAjGJbiBdPPfBePJrJ/mxQKpBc6TAA3uIZZla0ROgcHZUzz95+bv/9tsv5riS3579tgFCFV+767
uvzxf2+CbTbBglaoC1uXCf4/tkZh/bWwwBzXMheqJ4mk/38TbC6oMOj7rumyM+VPsXNWSx/3//5L
GJghOVLD4iPrxCC+5p9sgX8F6NEx4e+wl+22A3ZTSOekuepqU2lAe8YB5BLVNSI8LrNjtaiC62pl
4eyv4/t3D+ZTatW/r8jWnrKxxQb/NFmqyunnNjOaptSBt6SXuxyv4MeXWDyk73u3f98VUCxJ65Za
9s9Ez3fbehtUCIdeN/SrdXJAAJeJtf0WHON9vLoaVz+401Vnf29WRxJLDp9c+1d+1c/7WxKHeGfY
qKHO8ubeHymmzKAZWdAwC5rvkbrKAnMV2dVZZVfwTLS1RVYHcrx8evun113OUQyiJZ/EdqzThLy4
66YIa3/oFy0WoqDcaY1xWeKrtM2NNMMNpckbkcmda3/9+MrLEPmPKZYbJgvDpi1vskfkdZ4+7NbV
ynCaBKxSC2vYSOF5ZSKGz/p+Scsb1szun/GDfxu1XNIjN4FHLAgOQ1/wyzOOe4kQp+OSqppe1Dj2
R1ze7SrqtOtedx4aiGm3KmfW//hO/3BZj2uiCZCSOBRxcll97GtIktTgMLdR1h8M8ZIG5LsGY3pA
wrU2vaM1ONrfc+p/lSIsZ9CT58tVoQJacuFUnL7YGvYMPF7KnZlmKWRGRpt9mTI3H7cf3x16jd+u
Az0SoPXfMM2TqcAOM5uyPxS+QGVAp6gZCyr+enE2cLr4+FK/MuWWIcOBG+IR8gNpMycu3+/77zPs
SYuqReIXTruKZ9AkTDafRW/+/tyWi1B+WOQpyzTw60UqmgeloWmEJjfxNqaC5Kth7Df/gzuhDIEU
hnqFPBWn5FgPm64n7r2JymCLQ6RajXP1zYTesv7nV0KLw0qCl91CkvLr7YSJlwi+cYYBNgDmbb8t
M5+P75Mb+tNTsyTVe9MCwyeXhef9q3Fw+1lkayR+KKJ78B93dVZ9comf4O1fR7SkKEQRZyn+6GAi
f72GNhhdpY+8mV6hUkwDU1yTgVHu+6a8w/LKYXLwUqwcXb82NS/dN95EB6fo9FvR9JgiR9jF7Jum
T5Pgue7J7xK2xYARxFqRaHryfeeaYaI9cBN/lqgZ2Y0qwqys5lP28m/LkytZ+VzWXeCK5MWdXKfV
KyyQMeAtcxxeGo8uc9gm97qXybWeSo1OXPnDAxz0LPMQKQNxT81K1J06xlJPz+uwjvdWMspDjfa3
czrzraVNTFvfjNaz3umvHw+85W2cPBWTUp0ATQqSgM/117dlOxiVPcvhqUx32fjqBJd0I28m8+Hj
y/xcGH+7DqR22yIHnjC3k0nB8ObeS0dzARfZR6o0A2r/fLx0S7KC/aJROMAaWhsOmpdxQFI7NvuO
4y71kDDcTVpKN1vHh/jxr/p9ymfPBoty2Y25guCvX28+r5TQJyCnCKc4fgLxuwYi8y1t9508tPmg
7Yva0PyPryn/8MBRgzAGdTZ/ZJr9ek2bEFWme8SateVsysHFwR/jzyjbT4Ks/vCps6Ywm4AZJ8Xg
dEbh7EIWh16npMMWaNLaPBho3bjB7ce3c3oZm00Qf79YVk4DFsfJ+EkMTRhdzvipqCleeQS2rrtB
qE9u5nT1Or3K8iveLSlzWgZmXkTcTFkL6Iqhg3hlts9Eb4I+y5vuk4Fx+pJOr7f8+3fXi3QvDul4
QpZsLrDTzfUjWt+PH9wfL2HyzZGcuBSqT8dBqXcYL7mEl53bxbzKXczYVv7JWmwsQ/j9d8edWJa+
qDRhPEjWl1/vRKSQQVHr8t3JcDhXJu7JLKjG596J+ktqqOqbUkgUY8Q5NMOuFedvvBQd7ZSPb/d0
nvn5Owxdd5bPzfztdsdsMqACTKkfqmgHlwSxPHiMVURFvIU9BAip/GTM/Bzhv906GxEmY/hJ5Or+
euuuHEwJrDelFtyNO5xbwU3ejQWsPTMDctAnd4Hy5HqCOIV7usfbqxGbnEbXqRFSO0ouoVDsTefG
MOz6HsLI5cdP5A8DYJG9skxwPCMV6mSMydnibGQN/LxgUN8110y31EcWSV0w2p88/c+utXxf78Zz
7ZolVW1m36mGnKGbrzYlmjEuP7ml06Xv50t+d0snT5we6hANMzv3IfTc87CojikBxoNtXU1I8yZB
+bktu29OQ5TQxw/zD9PQ0lTi5Mxejb37yZXnGN28RnqnL23sHCNNbOAg7mdz6u9fE6uXQBTNYWi5
TefkObIG620YC7Y1i4MwznMYcpRsZEljAuA8ugWaoeHeC4pj3+EF8KJPJqaT0FdHcAoTFEt1vBoe
sm33ZCYMtbwZZ9eiQBmGr04L28DM7vQSOX6XR1fIFu/1TqwVoGLRBIePH/Jvo+jk2icjlrQrD35h
3/iNSbUxQ3CzSHzdT8bqSRzB77d48pAJHyvrgTKCv7RmHKfbO1r8raXEsrJFdbRzEkP66QAb4GA6
mrXqiyJaG6rffXyzy4j5ZfZYbtZZuoccaEDgnYwoip1KjxWvGojvdR31R0CNGzKi7syMUl+Z/+MJ
kust84DLLgy9vXXycF0nmFJig+k8IcBgythhy17bjClIEGP/aXiw+MPtOYIMEoYzRknvJIgk0vpe
UTRdHvLSIYiPkexvlBcfC6u+MRLvAv5itTJm55xsD9RaE6I3hK2fzNGnG7BlNDsW4a5kQDoWANNf
5yUS7IduaI3an6PC6u5bJZijEOs6V6TiWs1jgQ6hussss8S/nvWVvP34JZ+OaIwAplyeOlf32C2d
XL+NemyeA0+hyCF6nXkKimn0Wdr6Ml7fj6TlIrxST1K3AWb2M+bi3eRL+lzBkWM55MSHPEWjqm+8
ngi4Mflka/mnCwHCpSnvwiLC4vDr06wyQb14WUJQlG5CLdhBPG0uEQ/Xt8QLfTIZ/OFiOJmxbmAR
4dB4uqFP6PoJN2u5WE87zIZtbW4VYtQcYc7HL+m3WZcHKPkilkwXam9snX+9L91JppDiWOP3T95V
gQ6peQjIlSR0rmjOMkAhrjzYRvnJ0/xtSXFM5leHxYRSHx/cyc62UCN00pZzSToP53yB4Qp7+9eP
b+0PkwxBEdSGF2cOpeKT8VcmcY4yjDurRiwwsvPDCsAagm1bL5/aYPqf3NK7yy2TwruROKSRCQ+W
7nZCZxeKUn0c++7u41s6HRd80r/c0sljo2sTUcmkg8auC9/ugLWzcDZ9wEzNevHJDZ1ejJGBfYlh
yEaamvPpIIwbMJF6QJkhUxHUdVXrX0ZIY36RQhYKykT7ZNCfjonleoRQL/gdi8KkeTISI3MQTYZL
x/dS8CnurONgtIzNx0/wzxfBICg4LgupL7usd29J6rQ/B1JOfccogW7VKdGZEUToj6/yh0cHPpGN
BCdR0IqnvYGOd6QGk0dXuFd5f1sMr1Z022SPH1/lJMPHETwxLuNZRKboixLoZFnT7SBPq2SsfZGZ
W9QKj3Rdv2VOy64wO5pJcs2WcWuSvo4MM1g5jQuQxD4XDlSpwX3AcYAxXpGZ65W0/fFsfPLzOAbw
NN/PzjZFN5jb7OWocXNYOvmBAXEK5AbApm+Q5/gjPBZjLTtDa9466E/wrDLN1dZI9tJg47VBeVdS
1pKr1u5wtFRzUKHgy1Qibd91k+oKEWkXfYlCV2Y4c43COVZTnyQlnD8534nZGS+zwdCeyK5zzsxZ
n9OvSgFuXdutVV4NJQURUE8BRqIpSRIuT/t9nzZ1cw3YK69A18fiKtD7Jn3wDHiDbEm6+Xyg+U4Q
O+5jR3MeHHy4N4OIBvc8FmqA2zN4cIa8WJU7NajyptFL0zcMZSMznPvxUR9Ez3EH2veVpec5PmBT
oh4XwVvMpv0JzllFD9hw6I+jwNDSFjpKmr5JqWbrQEYMEbhVbxgTcsA5RHJbojNoG0uHeJuFob2b
BFUufJ8I6ndBQbDM1HgpHWm32cbgPY8FPZ9hgzg/orFC5O2TXnmACFVQnAfCDhGUELbSHPs2Nq/T
NtlCKYzOBhkEUNTQpmcpZDZRN/YXXUvhF8jJ0M91o0AeO2LznpL5zk7L9rLGWHsY5kiJNdTarQI2
F9RJERwMmG9+IMpoAwwgavdaGZTDi5IQa3zgPxAhOgtHrRk7V03fAsUI0goqrswZ0rzRtTEBeiP8
shAPsh3VQLk7ruQax66XH3DjzlBEKp0sXpHz4PJNi+kMnGNTj3ii9Oh6yKfjYCWozoHD1K5e7/Iq
dZ7IO1Zvjd6axOM2F4YKUbdX8zrSp/o6HyGRMDLR+mbjm4sHZVVG4M9WelRoAfrvXSWno9AHMPmZ
Zb8CxI4SfALhKk1mYBfxYG+c2akU+ojQvKxzkV4bjqbf8L7aqzGOdePCq+cXqUOw0nlpaJBwHauV
BTYS+kp5NL3izezHiZOye10uNetSI/k2QU8zlBYpcLVufUmXcFIztp8TZEfnBgawTVAsPzBOKxr2
dnWISwdEHY3vg6jEW2VahDSkA+nCbJU2VYg3HWm8lqUPyRhmK7sqD26vEV/bWSQu//AmhfFdR5X7
NMryaip5xyxsxooAo3uSV0p/mKfq6JCvgPpa0/a5Mw3HZjlMaDORMBV/FA9+J65iD7v6XJaT/xMK
A+zY2CKgvyL0SfgKy9KebE/88wM7DgxlmX6fmTUOdr46CA7hUlLve2QOI6mzioORknnnj0H93dSb
ZFPH2ZIlY8xHjmXpVcYX9jqMSxSzCefuGDRf5yw5o+hP4CsM+dB7csZpNQT5FSyUh1w+VUhDOmN4
KBkeGDDxcZYbd+iKbZHF3T5Snij4MIv0bsAQgM4Rmstdp6NFE9lad7s1OTprEleeZyG+hRrDbGRD
hWQW8QWvvr1PqSOeqURlDwpe0xqpFh7UiqYjzn3bR/AbYfKpt51mi+8q1mwEFco75CGzwiYckVCl
xkVTWRtY/iCxhmwVevKH08dnKpPHIgq3w1Rt5lbxAaXWJsJzk2/6TMJEwvfRA7ko0Wy35WPYZ7h1
hAG/G0eLMSTNBm4VnocF/zMP885CnWW5alPM3iHKrZWle19lJ7YT1N2WDUYGkqi3ChSc3ZfRwVZC
PlPkJusMgvZrl4eqpACyh+i6QfK4sccOrdc+McEjSBARmC5Uj6rCH/G3lEO77yvb/FIPYBsIw3li
HiMrAGPAUZ/CI4W0hgrWTGh961sxJs0qcx7bauwvE5tpIbQlAS8zpKitQZ/gxdAxFfe2uNIYF0er
seYLHbtWvY0JkAUuMlOU6cNOfYfV/t0N5c2sZ4DzoPKRXxnk9VVltcGm1xIDzkHh3uH5R5Imregq
6WYNyMwAqLAjcOIWQ+bM+zaB3ZYoVq+FkWU+Ys70ZZ6d4NBPBBsomDN52NuPehFm+9mMLiyQjC0E
oUJaTwnGgMpNAJm67rVtFuPGUeY+xMR3jR2oho/qmAulj+m10IALh/VYM57CzjMOsjaa/NhMI+JR
jx6HMeK1gmJQQ9VxWB/mLPjSFqXwFzJmtoGGNowQioJi5/X/j7lzW47b6LL0q3TMPf4AkDhGzMxF
nYssHkWKkm4QlEzhnAASiePTzwfZPW0W1WS752YcDodtUQIKBSR27r3Wt+J9NPJ4R7PR/XTKujO3
2ZROyYMkufNWmPm4N4zSOGFyiDxwQqV/qWWeoGgNZswDbelcFY59wSMXw4+vjI1S6ARaZml4o1aD
Rm01W9aPthufTIQ+9QXDSmfb9UP0A5zWSHwRkMP97Lq3BbmjdANRAA95DVSmmvZsmTfGOG7oRWyw
Z1+wCyPlCaSKJKgqLRfWIyDMuh0PqW/jlAlV5DLB6IJq7VF7PGUF4vgLs5DKuW9jIV6UBYXMqweA
j76/BXd+JczkivbrHvQC0VHDGsdo1FwjxEpbphI1QvysSCrYoo5q15iuYNJkXnOvJtVdgDAbXNhB
CHetIci+YJOZiguCtCdr5bgAw5KSQBA1hZh6G6LmWfgaWx2Ve8xioT6HY+5e4LwTq84kgGtNcnUR
XoJAnNcN3c8VN7OZrXWLdUlOdIkZ9SD0T+ZDMsTzA+EYFR+wbvQjWV09/WzF0dbYJOU2xPZ5iGIC
VCh9fsSmkD9a8BYE61j1F1aqZ+ZocCZK7RCCPYbTXWwbw2H2yua6MPrM3yxkd5iw0SSukVbB5rPi
EdxKHCIg26gpR1iZBYAIJysC10KQwdXoT+amckX2aOSqIvahz8ZDEXb+uqJJiWbWdFV6sBu/a2F5
hgCS5ib4hjNw2I+hS1ixGbtjvLHbYHF6W9LqNsCQG8i9bvUUynGdZd6X1q+9DYwwYqzsfiQHxzi6
dfNpxNvxLcX+tC+cudnVnmH5XL1h2Op0GK5Lr5xuE+mDzDXDJ5Hp5gpT6WGUFUFeY+KWex+h55qf
igFmVFW69lmpDWEQ5kIqxUyqylxj1ykfWzdjktoMtbmZmjC7wkoFAiyO4y+xXVGgRCRHoDBtDrWW
xGbY7vzVmaZrSS5GdiAE55AENfm6McCXgA3urQaBforyMftRknS1MSUlOO3o8Q6v1t7vq0vL1QS2
J3G6mWgEbnQCIRF0SHKSwXCEbEXoRBnE5KKVX1XWYeEuVAJs4K6MggdZy/YGzu1TuZiOYyl2GBuR
l46gXSPF4MNwcvhtpM6Z4SUMynxf835Ys6ZF123uoLWc+xvMap+CnEi/cuqoD3vokeSSeoh/rR5P
Ss6ztKoogSFeF859RkTECm+TeeFMlboM7KT9UkzjfVxYdyIan4xJ7Ae/0PGhgOYUFXrrCsmWq5ax
90z4uui3EeyXEtCTld2KlJeNjo5qdvpbmHMtWDgX9TnGIqm+D4lsnnQUqPuawvemaSVbHNgGDwRE
XQKXLNWmGur7NF3wYFrvRa79TVXV+c85MfdAuscvde0D3vVTBkFN4XxO3GykV2Q/+9CyynIeSVIa
YzyYqRtdKL+DcWAPeyCMAuu/TQ8mTz8LUVXoL7tyMyye1qhHA9oNxWXsVu5NXGT2HgMW/EGy28gF
S69j0zxpZW/D2eLFxrbzUwP0d5Ol40jmE44DQIDPWKDWHsrHn8r3aETqOr4pu+DCS2GIB96O5sba
QyfjdJWx1xn1QIFl8zRYQoJTCntsYwk8eysgNiYI1CY0loSVgWVgY9RQ5BCCYqm7RT+86nO7ufIL
D+gAaMMMSGWp9wCf1XqoC17cNrKS/lK4fYWOWUV7b/TsdWHpn2NWMUwywby1q2o0y30u0OnisGCt
72LcVIOLWNhpkuGbiqiEiIf77i0w0i6Kwdsl7X0YVt9kMyXbnhiZ8tQoNaxYQxb8BrlOR4VR7aoB
I7ZKtB5vQiXjTeDWY7XLQqDLXodXcJPmhMuaObMIsABJv60tb9c4TLKdlPXUH5VCQDtH8qcNnPGo
xjrc9lmTObw2/URvM8GqWoaKpneTVlsb6zByE51trbT9Lie26jpKn/JwgasPVFRT2rCIA76ud4Xq
nIPtx/mGISm2yArcm3RCsP2VcR2P+c/K7tRd5mkJqBp3yA1GN8c+aJZRiD/dQB1qoThFSEegFYFB
jS2fF4JZc8GuOYov+wX7cQKFOc0Vhb2Q5SF30/A+jBb5F1vMeNx0FiQBjH66zA8hzO1xLfxGNhAm
eGfqq7zUPpN2qKsYiOucc5sAYHn3is6w2DHN7a1Nij77iCS9sC/q2pnMW8fyZIRxQaKxpY8agEDN
yAFJfM/adsUkpqdU0ahZxy5S7i4zQtiVMdPuWgfAS7UMiWT0TBE9gfzrU0hzydDssXFnaiU6v35u
vEjhLctzSXkEKvpxant4dwMB5I/MDgG9NfUUvsR23utN7/j1qc9Ecuu3hQanH3dfO3w6kOvmKRlP
ddYPF/ykZXwb4gCoRAZO9XNSzv20nip8499T2DK3bDsqVuU6E+KGgsQfPiedLbdRnAIZjlJjCj73
Riyjm6TGBwPbcfTTU9a1XnxdicnE0C3jmiWJoApeSfpUVwkwEzXc44+fj4ZsCMJy1IvCm4qLRWpg
gCUbLQDbrhIXZS5hnlay77pLRl2FJHsFJl2eu+E+pR7TB2gIcNvAqIIpceN8y8s78rgbw+vJ0cMV
+p5n8C6X0sAJHknsLKTBEBeEv6rPfwwqVo+phcMfFlXBlgtj3wBJhbDoSjsjWQvCHfp9HT0Y4ac0
XZKoKjbiGavKjOGTROdg2PHiI3zvuoKJm4FujptPKtuJ6IJWjn1iax5f8DbtsUCxizX3lnnn5myL
oZwX47ZUwi8PybzBkB6n6PELo7Uwp9iKVzDGqhYE1ima5qDZYVfa9oGY5YYLfQ0U8VKk7rY2p0uh
nhz/2zSH61lZyL7FVF3HYMCKO6UIDj1koB8BL2IUdq914lZ3tXQBHN9ywOrLYFv1jnRImG+U+/EM
ucu6mqMnFWwM2uTOeDm1XYQbwqXDm6lmR+7ZdxoexnroJwfvlJKnuk1PAO/1FdFchheQqMRV8kBh
k1gPlc4YCQjMU3NPeJf50jKR7FapO0f+mv6leijYC7g5Dx5OyKhXl/TnxL2wrQZaQ/NYX9IQhAbR
VQVvy5o/Haw7dgIs887JFhCKAbvKlpxJ0r5t69prsliynHuhQS7VkFg7eCHRTQqcdgUal6Q1VP6A
3HBsG9/Ja115ErCpB+vCZJGVc7dwBMG2weq3rO3QS9wkExHAKe53c6A65Ar5ApAhlLvy6IZzU8BF
80qE8jWevVUepw1dSi+5m8xSGDtHVYm+Kl3jIrHtb+E8jT98rMObyjaws8UDtIU1NySbG196zzI3
aLqQIzCsFLM+eYKuodUOJE+ytXnmNn1oVwghSeS6jvMmoqEjsNy20Je59BaLQdf4zoOexsscnCPB
U7L+OubmkeC7gRLO6UaMITF3/DXpL8T2dclDg4C13g6+89I6kJr99kk37MIOZakTn5ZV4m18pBDX
lpTwqXk3b3Oekwdq0vheh/UO+rqDQT6J3KNt0YKaB1PcBFPbql2BKwq8Im6q8cHxKmdF66tZEzoL
F6H1W9AC+mH0CD//3llmdMrywKcDAqgbk5cFRwQGmLMqW9Y7uUvAHRlH7PBXed4SXJKoC1gG170C
XhHJ8KKDJnXdAXORlWltpi5o842r576ON5h0LQxw1WIC5sZx8xN94FlvdLwQU2fpXtWNgmhO2fBs
RUM2ricq7QufeDX6CTlqXpoJI/kgfTHe9DJnVQzSmX2YX/0siqTI7iTN9U9hxMwZiMDcgm8ujKcK
jOJpNAiGucmlCfko1GN0BD+jyH1XdtcYkA9VN1/0mEpOAvlmAOqmaqHqq4S7rIjBD/cUuLuc7kW1
CuecKMQ8HI5z4iVPFfkc8tQmdmWACSoamCMe7u4biAwx+Fl78qcLq44fKJ8mYxsaA/4tZxydnyZ5
ZcO2zdkf9gRCbzoapsdQ2voHYWbDA3G80R+FqXJj3wdGeTfT/6Yw7UmoIEugYffQknvHUlMiyJ+R
wyVxQVzpFP8AUAT7wsriQzT3NM2jXFeEkBSI+Y4MRqztFFiMr3ZZ649Y8+ld16V7X2s8SCNF0xzy
vltVXc1u9OuA55Cdl+GMLaRgq/VZ46HWxwgZrV0CZdcf0YRA/O7I6YlQzCR1TWPAlWlySw3lPNIT
vxXtLLGPQUMhi8S9gUEB5aoTIGzzfMhwRxXFQ9ZzZ9GXsKp2XZp94LA/K0Gf2c1EF/4A9LYeiCDL
oZkTOjAQLbA2TCeCLEUQmVuAR8G+d3i/0f+baccvUaaHNhXpp3827rZsZ04S6F/rlmC7lPbXxBru
hQ/R+MFE+XyizX0OFxbnswdQbZl7vB7eEMUJyq1n/MVUgSSWzK7XpZU95Yn3xKaV4OiEjYHbO/90
WvnruC5eFKZSJsC+88kUZhPglUym+rIs9ib21OsSVskH8/rzeeVyFBcxIXNf3+UfZ5cx1oZOkoLL
CLxsLaS1jku72c1+sJOl1x91j/fvH39xjLPRpTIi9ZEank1IE122TceTzR7RKg+1pK3WT7U8KlQ6
a4HO6IMbZRmu/X0ctAyBbAShPuNENMzu2Se0Bl9Uds2OAzfiPoyndREE15kKqRenwzDp3ZSo75rY
8n/6MQERIhpe7A7MzckyezXzA/mAVNNXjM/rcs+3uxkBLbitdx/p4IPx4ttHgUM5LiYH5qYh1oPX
hxol8Uf9spsoad3gcDXRm1iKUviDe+Xtk4CsAmUoN2PokiV5JqAhOhwtQo0aQTQZEWOYl+FFwP7c
DriFJ9CxvMU+uFneqIx9Hm4okotmZzH+h2dPQbAkbBg+T19nOWI1jdae4AgIYGnHOMt8JCboa1u1
h5jeY2NSU+bsrIW+zzLmDe9/oW8+vQPbFa05AngbWfX5Ve4NC1LNMtl3Uz6tuKvIj6OdvxKKUgq3
6UemmTf37XI8lzkuNhKfpe7svnXpRZuqIqkJPeytvpxXzQa135Pev/+x3iwAHGaZfy/69hBYw9nj
KD2KfI93+5qWFZhhtwFjEE33tWs88KJI1wHEtP+3I9qvb9dQkgdu02gna/UPVeAqIFPbFDQKQQ8R
bPvB13aur0M+6CyyDyS5LOJM4M/uIKRKjYZpxQesugvLi65FW25q6ki2MFV8sGesrbWxS2rnzyP/
I3PlQ1Xy9/9cfs+PCmB0Gif6F1v1P/5r/1JdP5cv7fkPvfo97f/+9cvxS7V51s+v/mMrYWZNd92L
mu5fWvhG/85uXX7yv/qL//by6095mOqX//U/fkBsJ474/iVOq9cMWq7df26qXL3I9M2P/2Wq/Bfr
E8svnhs6v4t/8d/JIiZxkLBBkM+HhEjyjC9PuKzUYp0EWSt40mCSIABFkLSIM/9yVXrAbJEBoz8A
M7ssRcE/cVWKN6IGWLqOby6S98Bk2T5/uG0kwxRy2WqoE3dM972rMHCvLNFYcgdhzNu1Yzc06z6Z
oWzTjAfCiwJmqF4GY2ajkw/t+MMpLWLiEiAixF3UqoKoOUIrwm7PThQ3WCYLlDMNmPRmbmx3q4KA
WaUE/mFsbBlYD3p0veuE9Y7wRzrwBXkyQUMmHuJXcny7jmilfHBmBx4/udBstfgjDzNIlGrtAr8m
bd4thuqycqsUyFen4u7ot6md3GaNQRe91hn0q96Lc3MNWYdOceubyZOdxHm3bsPSCy7aYVj4RjCs
mZxpRWCbUffAyGpVbEYA0Ms0xZkYIbQwrSrbg0FhEZT5s/HT7L4jdY8R4wDCYd01NnCJ2BqzZNcI
p3lwpAU/qXFU9BglbUrEkDsSDNYU8KmollX7yQ6d2lhP2PEx8dQtE2W3roZntorKXoHsU2KLA1yC
upjnAtS701o/KdxUx5a/i0nJnbOi2SdG6VTbEfs5GMauG5HCyD5z1pYbBfCbYFl2u7b2m+9hbvvj
SsJwmCCsM2ukbdLVn3Ujymo/steqwUr0sbN1Z4iCwBayYM0ENHE3htMbNAqGgIh5v5iiaWurtrX3
NjtAIq4MFMcAtSP/G/nMw9LT7V6oouzi0lVZo2+IZAKFNSI76vgaeI0eQ8iVzIL6ksApMQ8ELcjI
JGYXFdvENKhL/ImSnD3+XgZd9HOKjNHej1zRL6QJaZcgiaT8VrnukJLzTu4B3QWz8cfHYQRnB0SK
cf1e2zqLoWz5Ot/laRtla9pnql1p6GS37ujT8wKYl33lZm+BsOWo94i87xk/+a0W36qp9p8z5E3u
fpxFQxvPolFva8+loxMGADqIcGOo2ZDjVG7KtPdOAawqJtWAQTTbm7xQUA+cmSAwUCU+gAw0KEvL
TkQ3bufqH2hXkT3HkflJcoF8/uw+eXSzofuEX68Kd1OQx6QNl7TCITaOwR8Z5JKnbCCWbW0r0kFX
CHeS76bVGdckjEfmOiT/MF8JcHn2Ouwt+YWep/hCF5ouVNEY4EaNGge1ttLoJ6msyaVDc/0PWsb2
vcaB86x7waaGQLrouzak+MnAX321u765aOlRPkaRJ7+aYmqxFGR9TLdDJSCBKjra2VYxUbowvdag
Z430rCSyEklDsNE0I7kxeSAH9N5V+hXb2GTsGMmQ4JQqCIWbIDaZh1V9T8C1MZS0VX0zo80UtQwK
V4HBUJkWaNOxjbbSmv4EqNw9/ZJmDe1B0OB3reI2VRL/w8CoI9nQtE6+V0nQfxFBqh9xvsafki5M
S3DACiBmFEzdi/fru0a4S9OkHOxbvl7JvWPpY5nU6rvKXF1u7NFR342s4UOpNCOmhglyH67UYBhw
l1vffYknoZHtqYonPKkJqFzlfWp906LSl9puIX8k9DdMktFielv4nP1wl1sufNTB77qH1MTVtPaM
VkBVYYfPMLyZ+3BjMZxTdI2DkYtnaD3dBHoU5bwj8VbR0CH+FKFR3/ppesusW5CsVuU3rekhivQL
YrN2A8Gl383FALAymFI5G6MizGs3x3F5FZJx651IgIQv5DDsQckmreweMhCuWqRHfb33qsRAnd7M
LI9lVVuCIXZjN9m6K+jMb51WwurQrhPsFKnb4Hhjy3ssrboKOa0Mu8kjFJfS3KBPT45GusRpNS3g
3j046iDBUz8p66nGeTX9IG/H/ioaZdZbm6Fwdwgdp7oNoVQqBlNly8BTG0RG5knR0VH2yBNFwm/U
vBWItwfuZjcCNk6vn1FS0oaeXbr7/GJkx8QvyMSEu5pDm6bM/xZHWfTZLkjt4VbnYYls0uEGf0qu
eeemDG3GJS7TTnr3T1/JP6qNrtIfqmqrn/q88nlVLN2ggPuk1cuLvnquz3/y/8cayaZQ/8+LpE/9
c/H9Wf3xd/iEvfyWvwol8S+Xfaq94Gcp/YPFSvEngs0y/wUam3hsGy8BLpFF3vlXnRRQRC1bE4D/
oef5WFT/b53kO//CD7kYTNj70igJ/lGd9HpLQvGMiQExMCZHXOfLGb6u3A1j7Oa8NWlSMVi8saoA
paTPTSsY0ZX4g6ymiYNd14KKIYqNXJITY1LLf/rbBbv9c+v+b7IrbyvUey1l4Osty5+nAaCOeh6H
EI/s2QZCgtlow6nkNFSKgzCiYRceK8j0EfOTIfoGNpRlLfPr4kvXMBRcdSokAReOpzshuWgiNJGm
7xzBaPpARZO4vfByxROEDK/P+I2OjG8/OOdlD/4fXQgvpBLBRAyEIOC83fDcQ51lc2ihsxPk9SGl
QDAxMZzx9XUF0PayjykHSTpK7lvNdNDoMu9YmgHY0QavIoqelo5+xOCNLmDwob35tV72z1Pj3JYe
EwZWLurrb7UzuXQWXuqtO1jlpT8x/QwxtG7HRPS7Vs932ZyKo2ztdjPDsz2kswuQ2+qg0r9/kV7v
sP86EY8gCoIjAkqJs05bPjTNZDUERDkzWOIVbjr5MimjuCXKlMSfJkDWEM2oF6d5ij7QDZ/fU8v3
w3YbTIWFdhoB8euLoKIU0FLk8/14aHjBYsAWX6UdyYJ5HyCyCWqXWqpqoLW9/6HPvBC/PjXkE4vt
EdM5djNnD1WLvMscAvJvST8W29IAZIcM1A4OaDp8xmhDqY4mQzResygkhw7tz9SN5Z2fR+FHPcez
zfJyMi7qR98MfnlM2XK9vgwekHZ3tqHN2bWhMZH6S+xuxj5oiYyrfHsTI/PKLlRmT4zLvLF4romo
hG5cN/HzBxfm7VfiORyKZ4aGC0vY2WM+OIya2D+F26Bx4NM5fdvsMP1EV3GXU2oiN4++EgEUUorX
SLPh3T32Rto8oDreEcQJKZ+uWP1VOaNxGrMUX2hoJIdm1tHT+2f69r79tS5aGH9N4ZHr8fqiAT10
49Qcwq0xJZ1AieQD6fPGGiFGfGUDCLt2Osf5NE11fHj/yG9vHsH7gAYu18nBEeyd3bZVMzMOBJMP
BN8kEtqmBF5DWV52skZtfkVoaT9ZXTH/zOFtH8YqSC5HB38NUyR98/65LNkyr5c4zoA2y3IPBYwo
fp3r31wOHYhnc5zikZHHAt3Nm9HjUQVkCxwefNa9LEOJgJkV+maeIGccw74hjk6nhIpsNO6Fuxad
SUoEFpTlJ2B0m4pRmrFr1Ux+ABo61eMrmKyTQd04bSu7HDXJY0DLVw7g8nCdT4xMPliT3j4RDq0B
TENYeoFsWOcGUVTOnpsumnTH1YhHu6E7MOUr1vhiGTU2laDnyDR5Je3sx9j3IMksmDofnMXrDi+P
JSdBrxyE1GK45l9e32EsyTFj9bHb2V5Nijvcy6pY9WaGolv7j7IsnP0//jJ5uQp/sXuAC8I19fqI
ArVHbU1EcrLfH9jmVBWRvYXzYCN2DDYMtTpEmPV4aggTOYW1a17ghkguXFv7d7Iq/2jtsfjczyT+
wRrKyCXz4q3fu5eJhXBinSAAPqDOALiNPK5y1qkB+Ri7tv/j/c9xhpZarhyfw6My4t1rUWidvdyE
IRx2jlG/0y0kkQ1KLr31qq79Qqpvc1lZvXuIQiIbUiOuD/UcT7AKK//T0NZ3k6OWCJu4WxV4Fu4d
XntbN3VhUeaCLOCcDVbNCvrB+8BeruyrSoE2JSUWPBcTaq5rnzVku1DnELfVsGMImtLhKBbY+NDd
uFMx3SXoHg42DwxTXru8943hRyir8GRXbbYhMcNLt3M2GacgmmlMBgj/7Up0yKhFaSxB89PTXI2o
3mY53kBqf/RjIz/2KroycO74q8HnFWviJL0erTn/oAZ6exMvjxHcsoD3LK2Csw9m66AJMmn1u6gz
p1ObG3RuRI/Ev7QmgmKd7IN7+O3xQnOp49CLMxehc//6FnY7RlBZ5I47G+PtF6GNPyg60nYDWva7
GS88l/fvtd8cj7ZfyAAGRMfy/b0+nqr7kkl4N+xSFNyPQeLmL8Y8+pcuQeZLnov7wYJrLffu6zsl
dJcAHc8zAyy/5/wbHwwEzQJ6DjQb3XUnfCDnTVV+GtIc49PU+9cQx51PTWf0ZNb5SypgJ8G1h0z/
bztfxw9CO+Ya+Zv3wXvpfKMgCHcHVMdwL6SU48F6fSkGjfilTaNxFxYi30dTaH2Oo0Si4fS661GT
QEmcnvWi9YLGt2ECv/9N/O7wS8OZXQ+efsYorw9fNaWT2G017YhTHx9NMqS+wTrZG+jN9FbTz9qM
hkYv79YXCVmLH3x4azGYnX8vLDxcg2XLRfXy+vBBoKXAfDHgnqVmWQVd6D7QWCDvtJlmwsDn9iHs
pX+rY/+YEuJ3VKbf34jJDfJ1FogCC2IN/d3LCr1POxk//sOr47KDtMiCcywKXf56fXpe0aVDaTZi
51EKHJST2TdVXCWnwiZyaHDFj4Aw+HuIKQIrSmt+ev/ob0sWl02sv7RaTIzxPKKvD5+2TTWLsCUI
gH6XcW9UXfWIHCYcrjPM4s6mUAQPkk7o1RoBRlsDBIsrdbAsdJCowlv9j0t/TsiH7GTxpoPecr6r
jaO5MxHROawTWLaguhokYpmVvkJwO3z1LX3qYKoe378Mb25RDsozQsEPK46bYbmH/lYslbODbpKA
zF0et4KNHg3Kn9p15/1UeoD++6H84YfSOugg4/9VBsS190/gDMrAmxEfKuIxG+4EKBkuwOszGJPB
o7EDj0CjhsNEpgnbWOfpkMoj0qYFrG1m5NWmXZPAJxTTCcJANdwKbSGKkVkjl5s3Kj+Cei29j9dP
D+cFEBEeI5IE0H3n98eSn2PZnb+LEG+Brima3l2HfieHtSYVINkGpIAhP+LCkK2G2FjsCWBoIbyn
2juO0uwtqNY04w+hVTHcI0iH3YOA4uxvalLLECkOGV69tJujfTvYOOxkYozDR9f3zSrgWnTqcBSz
tAQmrb/X11dVRI4CDqMfkrfwhpduCar8rKHlkPRkGK8iGaO5SESrYfiFwYh4XPqMZnLHxWY56Unv
hzRubyzJ71zXpi8IjJom5jzv3wlvb0Wbt+OC3VzG+m8AJHSg4dSXXHCD5s8mLyZQWZ35hNQ+vLLT
Cb9SY03fGcbsJ89Od+8f/M1LkwKHAg0FD/5r9tbLyf3tOYAznuDwSJmYDMK4z2Xc32JsM0+Ex9Mm
wfn0AdDmV/n0anHmgKzLvBpc23bCc8ELDYbWsxLhL2K57nttiHFfsOfdGJljniKmNxVBNu5w4J0a
rIM4RDJJHuPRLliIfEOX10CaUc3FSXspSrfel4i2ja0s6IaU8Rx8SXwGyUtOyA02J/1BiXEmh1ge
WptXvUOHhDoDIOPZizVJzMwwu9TcSe7wa6HC8MGSor1ErxgTe8aetxgX0HeUTvoUEn+5tmJyN+ux
xunoM6fYMb+M5Qc169n4dDktwSufvxjmgus510gpWiZVPYt5h/i6aDeIDrFe4jamzew5UfU0OolZ
HYfJqpO1Y/detS075Z30LHzUg5HbrwxjAUajG1ZX4WTH0W4ojWm4HMiLJ15dgRA91TZ2mvfvvt+e
OH5kFlqAZ8sk+vXtx51gSw/36c4KRrJKmrBEv5p3XnhL2FP0VepGT0T4FJL2ocBhDzvcGr51rUzj
5VUtlqDpnjy3tJUWhhdk/4cuGitqbXOpuFurc+8Sn+yUj058qSFe38a8rWB0INhYaj//7P0xLIrA
ySKgLMWUK1exsPQzMswbiySbO2mNelfGgfENU5mB+SppH4IKqcVgjvI60zzYH1zH35zOsjVdUAoO
+phfm5q/PcZa9Ow6qPnJ0x6mXRwJjBj2mF5UntteRS35B5sWpWxQDeEFpmIs89ZcXvEvR9+e4ssP
zubt0gubgKcDbgpXyD1/o09FldllO1LhpNW+EHB41ojrh3vDSaKlDUHMQszwh5w6E9+h6h5HUp82
ndP227mbSObK1Ex0oijWYdsXH5Ttv1mB2AFBNwnQOwB3+fUC/Nu1sqWMfWU2805FveFcVbSviceJ
0vrWYORVkUWUJj5WJkPvXWxzcMCxNY3f0jCmACrKEuV4MvqVdUW7nl5y5HqY1oIoMCf463NSXsy2
FNWGIbeuN40bJdUOCy1lZsqu5aNL/ZsvHgzOUk3SHGEBOHtbB/WQiwyHxE7KMFulqPLZhnrBbiRA
FQUvPAFibakjhj4mUcUMboXKvAN5mO0+L3ixv//N27/55lnSLYo4Rp18nLPK3+Pbw0fOfZh45XzM
kAtcS823sbGwvWP2EtZWT6Jdk2DnwAFG/SfM1rwNyhH1dNObB62hWK4s1gp2JnHobJEQk1uZKzwY
c1oOMYmhnfHgu71NbEaSfWMKuKtiYoQJ/sq+FmRXfn7/M/1mzWcLC9SD9xaPFzy012uUynJomcoL
dyAbrRvUb+LKw5SxC2WRP/d+m62QuTMsNNMF9hCF+CuG73wR9WZup+Rem6h1/xuntCgOWeGWzth5
jwJvlsY+Mke7mEbRSXltfUq5X1e0leeN3VvT3iuK7kvIW+madWHajBRx4BHwaM98lJuZbLIPzulN
24SONflEdB5N+vh8Qa+vUt+KZkQpFO3Ir/GeEAOjovBcfKOD028TozIenRYfyfsX4jf3Gy1f7jXm
YkwOKCleHzV3s57wK/YOSRM7exqfWLAkSV1ZW47YksryEux59SVVWXZZM4/+OYj8OXHJHsBU4VZ7
hPPqyiDGB2+OkJeu3XrXRoidNZ8t9GmSAK49RiegIJlRHGeJzaZiwPzAi+bUGrPyP7iKJH6fvVgc
vtblQV7Q1YIdyvknKpS9vBLNbYvyJgR5O5OGoRkbPGShPY0bo68VCcZMJPDLmW6db0Rn4/EqdStW
DpwOm+A83cyruRRD/VnaVYzrVmbTvB3b3rSvJ1NgKTAxa6tvI7G2W8Khg/0sJ/zPfQa7YpNL78HN
SbSPhOUxepH5ZyyA1SpGkLJuapcgY6OxdL3twoLqPRONZPrNY0LgDPUx/n/lDLd5Z+X0nxMfLztE
BiIQZdDWoCRSi65mHgGrQXMCpIT81gZzLtqowCMwbeMgyAo3UrkgWxrPKYpj5JjDtW8XBMVNroju
uHSpwDCs8hdF8E+2M/KxY+fax3F/iRK3jg523wJKKsmBa/mARpcfqRDyOxo56ifBH0O4mvhwm3KY
YHcwHsCX21jFvE2rtrl2kj4jrbBugbpUo9GO624IMQE2yDMtEhaNgr2CmIzLLtLNlyhyam9tMr1l
t2QMVUZYtBnKdUdU03VWQmZhq+F16tC6TX9sixm3jCBbcEXOtu9sIc+IG1AZmGotWBTpNp+Jmt4A
vGlIkEW0EO0HrYnhFnlb3HPxWA5VvlyoKI/JnXT9XG+syvP/KBtZZh/tTt404LkhWc4RqFKuszV0
z9qGdeMpmbCkb0vCPC4yXDw7wwdaj/spvRJzCWhoGguADLzEL5xK5Ef2j9YH2/U3vTYOACNqmbR4
TDh43l8/6KajZrg9c7SdslofyZqNL2QG960I8Nx2gzyKmBBCMCF0U2N1WY7KPUx+aOwZioRbRG1k
Lndp+/L++nO+e/rzrKhxAg8KvH8OlqobVv9mjqOtwq7yUsClWI+dr257UpK+uHFR7d4/3pvahRWO
nRovWDjH0J+8s/1HnfeJ9BTps0E4hqcM18eFMpPiK2mi9jolPviOXHKircFyHNu5xHJoJv2yzbKQ
JHoofRhbZMn82ZtUee+GdvbJhdk8ID72rsyyY40gyR6f2wIzcMzWMj9a30AAni9wFIZ4Oag18AJQ
fp19k6EzurXdgXys4Sx528rxVQB7ssGjHCjdkWw0JckF5hXd7k2iuD813H/x6v8QdiZNciJrFv1F
mDE7bAOIMefUvMGkkgqcGXfAgV/fJ3rVpWorLd5Gr6SMJMD5hnvPFfNux0cTOOZxLSJtTrVZ9z51
FppalMyy/yqJ7BIHR7QY5zGaJuBx7e9FXd8lzh10HMRxqutTaQ/TJ9X5NysPsJTmwgTldcQK1iWy
7sv1tWwjLOv4e8Hy7IPovpThTibTOOmhOzG8ixwspLasztoUk876as2bbJkXvKJF1HTTS5wjJyI4
OQpAkpSYo11bOeTUqaJfLvW+tD+GoZIDaYxuvWc5ncQPMY9dc141RNk0jBWF4116pA+hdHb/Wu05
bksnUtvDXjMaS5HihY8M7dRPDohm+sAQRv0oVRfyTeKpo50qW6e9dnvXbezSWeulUesRMQTAhAfB
logyqmU33317a++xtFXVcqSFjjnN4X3BhNKlKy6sxYoVUw9j7KxBBU1a5hg382FwbfCoXH/YVUsj
I3N2Btl0VwH4fHusVDt7aWf24QT9JX908V1DiBmIixXGfct7pJ+HTcOWPSx54//FARS9oAzGzDCB
70u9tUPOttNDHFv8iWfmYuO7j67NOuc9NnYiNoM6OAQMap+N1ZKy5QWEkh7m2L5HW9e2+zWSVvyi
qwIYdEmUp53xKooRQHZ6/wBcRRlwQ0HzYvUTpEqrXpbHtTOQF6XH79gjP9PnZq0wYeawD1SWA+lZ
M00Ol3vk/41jEtQYDB/myt+bd6Fa+USdL8rrGhXLSTiq6N4lOrA229dGjx/AlM76RZDXu5xGnxdT
tqFn+1lX9K6XIuCdmW279kNisLrxo1VMePzjEapT0rdoW49MyxtiVRefKdmEx/fWDwM0fyLZQkE/
X5cIJHpQo6Qhh7EZX7xFNnh55NZ9jLGoNw9kSNc2qVR3439gV/OppdEnSkL50XQaqsosD8tS42AJ
oFsrpnoF6Qy42SLCnfaheet4zS6p18ktDdqlJm7OId/4UEWzRQri6rhdyt1Yp66ZRfHY+ah1CQtf
5RsyIyAP1Rzl64OrvX14t/YhNAdCsm1zkQrjxcHdzWadVgLoCfCLZsF6DEpM9bBvIp8yHvCW39qD
54hhsG7KkxMuSCsZ6Le/aiSuWO6MDfGpHRbyeJmORuM5XhoSiR1pzaSVyfEeaMyk08+saEBrjY/U
2Z+59QYsrcbf5MEvG0XA1riJYxgphFTaIT6wtfKRQ52uhSbPxN+M6+sQ81m+pqUU6oEvEq0uV2y9
zLj8ApScMn5XHWvkFw4U0gUxRMM8Wfb7KsawBf3QGPgwYNo0buBiFnUCT2GtHwckmO3BLyhljw4a
7T3F/36HSxe+QW4+6qEhlKdxgkT6W/ze4v92rl27Be8EI5ifgZphtYz90sYJDgBPH10Dge9MvCRb
Novpoz6MaldfiaqAAAIGpBuzRQ9EClpO04PjyAtLUVTGjrnYbjXPmUEG/ak2c/TLCNv75NeqQ+Bq
oUI92AGygNvYdLCi5tZEAWlPXUfJPC/4Qn3pxWTqibb6kfe2mbLd6/WnkHWvOiHeMDvzPGvf06Ww
/OjU9KItM6cppvoFx+Q6JbPfDdOrKPlFiXnoqBjJVZE6q8S63sa4bv6qSHiB+Bb3QYXUAer3qz0N
E7g3Eho5NnfHsG1TOnwsUaV+s9oaFY87S86JPiipVlisqykbg7A5K10IfSiamUedSbaJ02KZyIMP
mmh6tccZ9I5W+ZTARZkq6G2Vhk3EvMD9GHva/5urG3S3lgbLzTRF0idSnq0xQesEQNBo/cvzFBE0
5b5ETeaJabIvFn4FimBZqvCNGHIrT/GVGeTkK4/+ab0ThLOqWYuPs8J4CtK97LxLWOTrxQJeOF/q
eezfNXMA3F7h1G6Pq7T0zE0ZhDVeZscsQHx2GEujmCjSIltDbBk33jOQZqYpUUsZElnqeUSZtgo9
b+pBMknr2hqLs5xsl8zmYo7s1O8ibmCSV/2rp9y2u1pUpwn4PcW17/ZhgkHY+uYQDrb7oRa9lu+5
RXTwZW5MrK59Oe/TuaM2pWKb5g+E52GTr7ridat5RrMtrJyXumzDL8sk+vVU2+RGPG69Xt+FR15k
plvX258nULFhAjTZrVDZ+hyxpb+HVsLvgj2+GeERpFOt7gHUVY8/eh9tlBmVM+XXMhSt4R0t3c/l
DA7mQAa49G7cByTL9UEzvZlFoOPFuWgiCE19ozj0V2grzuoN0Su7A2AkeC/iX2UF6eYQuSMjSubD
g0YYDpAwqUqHfyWY+uGyLsF625fFzGl0P70Oai94C+J8alx0jcrDQdJKhm/xzOx7M0jq0tqg5D7i
KM/748QfeWdSB9Fzx6pyrspFh5+R7Nd82gYPlJ1h7r1dVITlgXTM1kCkYTN9lVNDrRM1fhdc8nBH
/WHNDTjVufNJd+ayPtWIC6NEtJ5L8UOJddtET6sGBgrUwN7sgZ2oNnRufWgRUjAXBEQ9DEPEbnaH
gnJEIb0xIFsZMF8RKfMi7NiEUBVIBl64l8M3ZEfTkoRBY8cf2qY0RHaxNitvczGHP9CuYTyJewCT
h1KprmIWUZDQCRBr+l5OPqGywezx0+jy96/CasWQLUusliTqiQokgNHoKcELD1BoWcftrdrCfcqa
3Vp/zquwvwuneS14Wvhc4wwxk9OFAdPsNcsJtiFsHru3vVcAFe6c3KfcSPrYQDmPVmVDh8GNYz26
JHJvBxGvi8XPiG1YLATVY7wB9jIeZNSItB1BvB3yLYquk5jBHuIm4trYTlt8lExfD8w36/mM96Ys
HnXRITlwmWq1yV2DLg/VhKoFyBivir4v3OltX7sBb/0++r9EV67OkZoPVuRuKQHbrMjD/Nh65fTq
xyyisqXW3KmUFFRHHb7r4qCxkMR06nvRJyUO6SvvVYiayFTbLiWR1FnOnd2J5cipEepMNTjsExGT
qJmIhZHcOTcbmMV89vzXcfSMOvD5rfMUGPI/Rw5yIjaNYbzeDP6Q5sEQ+RfoBk7Bp1AWC8Foss6z
ivbpO4NP+7HHa2HdeeY2oMJo1/1L0YZzfrKHEEpmTeQ9AfCB0xLcPMiOtrq04qPsrXU/Yc+aGEBo
XQanfPBDYtJZi1YXfsEwf+vnyr0gQMv3R+j1pnz2MbYoZH2OZZ9q/Pl/M3TyzHWFsmElvj1Y2dJA
7c7EtLKgbHXcffLxNYhzJ52Q6ONFet9rug48VxYagnRam109GWujsuwHvxjPvgZmmuajI/qUh70n
VQYbAQlqibeBLCWfrmy+F04rPjZx1JnUDecQM44P3+AlBlWZ870QjHQIrVV8rSu/iF6GoasUsI+a
cygaqnI5y3EOiy8Yk+3iHMBIfZ5mnN83TnDmMKJ01ycTYT65esYHLtCxItwTkATEbdZAaoNDXOyz
eah8HtQHQBGaWnjwZXORbSHzzGXT8FKOIxUG9pHIhSaievbaMirNQxmDj7mNsjQVcmj0Tadez0Rf
u1pa6dhvnKkS58obtzyKFokkFs2V30ABEnL0+6PTb83NcWk00wXLmcjA+JgH18lpIngHO85jYWyY
j5zg0fep7Psgyze7/1nlTQFODZTHJe+csUjBZ4X+2SbE6W30Rrc/lz6CsYyGJXdIuy1bIo9H6FGH
O+unSPzJ8ElWEdaG0NZq/2HLGuKCkSX8ms6Op2QdKi6hNfLKNhC1psRG4TQedq8jakCyAs4Il4bm
V0/F+KvwFxZfa2MZ76myQu+cu3v7g4wputLVDBFCqaknva6z2vEXOKA6v/Symcl5hjVHoz+uC9Qt
cHJDZll50R5ja+mYGZKp2x8j7P4HSCLw75c619Zb2037fCU6iB1h0Prqw/1pMMnYBvOUVKYYPrGv
HN8d7miA9vsAqRjKs/E4m6PVThogTOvBjmSFpcfx4Y9U2ptOUw9YNptKlIHGcYq/Ta1kfRvnEd/j
HT1wnRrREvTkDwQSWFVszHEUeP5SgJ/39Yy3uCnsjA7F2mTNL4Xpoug4tXb33al0LbHH+HZ14+yd
Xg2tBIjPqg1+jkQWW4C5ds9+j6FI3eRUdGfm3F1CfeL0LCA9W3wH+2c/yZXK+9A2itSuvjLRh3hC
65dG+8C+Qtu0ChkTfWwq4brpLtMaHs9JWoAyshm/2gfwncNyYaOUP7QkKIBrdB3lpyUyWH10nJF+
VsHbi7KwmsUCM2kX1VEW3A9pHnXld6BUQAYjR6k4XV3+jodZ301bjEDITKAH/JSzJT/NfruEbJCH
9Z25Hdzusbf/4q6o66ykQuoOwJGH/UIpP5VPxTB2MlXB0vzUDig2fxMN5vjQoj7AvNNvKfRlDeWP
2sJOXbefEEm3ZYtP1BkdF+JqgcETUOkkHsq9c6MH0Y18nB5YVpxIN2ZmoAQ7kSR0DVSYCt6jfvba
MAb7M23VQuWxOeCQGdu9+Wi61nRf9ohzQo45yJZYu3n7QhVUP3R+ZM0PpbDCc0wd5z562yxmquc2
li+WcSc37Rdy+HD0u+ZttCUDA88v9HYitLEXH9nydCoDjF1jzCiseMq8Yh2956HesCJW8+ChV8xj
eeaJib966ECzHDk5LwGKlv0Su3XABN214GzC5FbFx7IgKTV24blQYrbiWhJWt6U2kDQ/UZu284zy
2umvfqmkSBUKEo4nFnnnSBDTwliYKZAHL9Z/gnjZ90klUSYlfYVx8+jruLzZW2l/N5OIrGSm0rmi
PLLNdVv7hoBqNtkP97FUgYdYOls2Rriv3uJ7qHzjhAa1yuBy6gdgnKdbYOdLf9oHL3ymxlJW5peO
ueUi3FXm97PTHMuuuU99UVGGAu/LYgR8UT+yD8j9pOJ1WEczfFFGzxpgC8Hbl2GrY5yoQ2wzJo+7
mYGzzPNXpXMrOualCS7KCAUuLM+Xb+XOfAH/buhv6cwmYHzGI9r0H+JxtuInrxGxRMtSCWbt6K95
S0bmK85HXlbUWFQNBK8L+HVzQV9TNAuMoAGj6UtkUTBfFJxu9yI2UmsTayPh+zA6uhyhld2PTKsZ
+47qg375EtVzAG42bLX9aaWV3bLJUPlkizMM+3GoagfG71Dn3+/k5va4trRTrBwQ3qdWlFfvvGPC
8Mzq2Z3P3FX2jHuFqdnNCqRnP3ORxY/S6kCVhXlebYkah7UC1Inhg9zs3fmrhXuDeM/e9uU1H3JZ
Zl3Qrd25amRwEnXvEVq7mnuPqKfmWvkdtm6HvQkg0t1Zv0gTw1dZ+5W4eDhCKAeA+AxxMjhlnJiO
4UE6R8hfUil89XkPS7ndl4wEaq165Gjog4HedUZYW5JHpF1eTcE6T0/TvCN6R1czpQbAkQSRuuDJ
5BUbjcCs6IafO8Ben1YgS9+9pQ7aA47FEuRBFUZL0gg7HC8LBnE4stqUX1hNkffthQs/Po62D3vX
FOwVaLrXK43OzAKvn/OsW4mJTRlUlVcZD4uVQgzzHBiC4wDuv3Bw1xZ2VT3i1MlvlVAg9uxW0bfn
4zL414D3xteJhSmG9NL4P2IGfkXWVnk3PPoeQ5GjO0goLaVNh3+Apr8zrGM6ud5gE/v7K6BBVOmi
w6aSaAbyX4B4V+rGjWk4j61wEV89rdovzlaykOx4RP1naVU7TNJpm83FKfr+Eb5wG31Sk1sh9AjB
ZDVdPTgUheMEmHrRjALDsCCKfEUj2pw0rEw3XXXf/FpEKLBG+VH1N319352GoYZnGqwbK1iAr96P
BdA4EOnAiZ7KmH+WQEjypk+OVHwe+BB1fiDX13pFAeirE5MjmbGgzina1sbYj85uR1vKl0Id7gnL
e+2Y9WAuBozzCy3cDMLKtJV9roaK3eCCn/ilBAyvGVNwJWkMzUy9u88x7VO3kIa+u4y7BJCfbN7A
bx1jZwNQBQrU3ZK5r8GA5yPqsAObb01mgxTtL4Q2+yVqZucHs0FkLE0eYUGzdye16Le2QwWA68u2
1zVc5mCT+cteDu7XSq0hqQfoGYd0nbVVJ3PeTisNPt4Oai1L62tpa1jkQ6j/ZtRtxGvsyVUdg8hY
6s3j5RRmCnlId1QQiAB4m9xrUmYSMZDl+Q4+p9SN1iS2orZ89DqzkkXSKGKaLUmHc+C7Npcg5/2V
ij6Cl7tMO9XbSrP+rjfmGddoGtf2OkDie8STLN+NN9CQEWNX0e70MSmtu+WelKuiOoXbSoW5BY3F
7HBY1jz1i5oukq6mfCkGQZL7oCMc7YwxxKMfxXK8sp4O9bH07M48DbES6skWWwBUet4WWhpnrKfv
s1WXLCYjo059iVK8GWzrWxv6kP4rBAYnKsRuYiIyDI9oU7f4kiNLragYrC044u8nCEU3DeRRJ5gW
/z6zEBGprMsenEbk1uIZzCUunGnvt5K/tW7hZ2aYQ5sBcW0Ztch2HM/8xhV4ZRSM5CHjs1quY2MF
1nuVe/Z+nVxnJn27qcP4IqqlAs0Y2TkjCKkj60FqwiqOgTHgLnJOtP22dJSo3hAsVNo4VUcqiXZ2
T9bWuznDirht3GdSyu0LdSWgw2l31bOharoj+F2BgB1waPAWM/rU30aNcuaJdFTTXEkAGL74dSV+
oAZ2ywTUFmzdsBmdD7mnitclx4+R2MrWtAyqrrYbJs+pO8HiDhKleKcfRntAvLWNPTG8TtvN20NA
tfd5t0PeTabwKrLVAkI68NTv/IYca36d+szNvsItjD6Lbr1L5HMmUGlLQ7gxsdRbVlMN/+jJjPth
93PxLV8qvZ0jy+RocMJW/mTEN198M4OCUHa+cWsSvVBDTK/md+xChXOg4APZa/hmGPmWboR2omhx
eOeFrRN/DNTFrRzxeazt/Wct1aQuegjgXhdAZKsjz/MQngrJhDx1lslbzyO4NnHr4/v0k8GwKR+d
1V36rOS3ik7douxfDFn9/IsYqz78xu52yx/oHv32EFfO7ByJGuiitwFNkkejJ9blV+hud7axLGIv
BXmCcLXiTvRe9nFvCczzJHNwijntH4HjN4/Q8tj/sR6uv/dxidwo2IjwaVaSzxoJLYM5pKe8w90a
cuJi8GNGSIKMxuFiUG8OMQaFKt+0OnR8Oc1TKULTH3d20t+WFWfFC04hCQlSLLUgC9AlAoF3Tqb8
TlrHkTkbsApvBMtwDsql/Tm4OiiBdQzd9HPrJ4IVSlI5qsOuisUGVG/T128d5MQDY4A6fiRlY37N
O2BI7MjQe5DaEC+f/XGU2wPAlTk+r9RaKa8o3giGSZv/o+WG/aRzZx4y26uac1z5sXuV88R635OF
6zHa9QnvqytlN3+vEEoIUkSeCRAy6ML9VskY3HrCfNzPESspc5Y9yzL49Hr4STddbenmuNbfvI3p
pwZr1k0qUSvCyNi5e552TH4VD3E8nKUkZv6hU6Bt2KEysAdNUvdx0jatPaRTOOkPuut4YNtOMkeV
5QDBpp8qN4YNnRPtPZfrUJCzWHML55HXzidLcgHAky4GVyxqaXj27ehdrbaI+QfssLMOHNgqDTbA
t6eqtdGd2qgm74xp1t8JIGav+mLUXrp0nIUH+UWY/hm1yBSQ9gHO9jYvg2cnLXpueWqmOn7GNkaE
zV6ELvDUqQDuwh8QyYFr+K8IK1N8KPfVP9fOaH02IwcXKNydKHfO6Dyn7XI51Jgt2/jzUHS8FUTv
OQdmAd7FakzQJxhHvTCZtVc8yakFQrtsejInn5XIethyp4t5GeC14wGLmM55YTHoS76sywwNhji/
RIc1Ohczyxnpr7+FYcrs0ILovCCJT3v2wHO6h7Bdjouzjm2iAhDBqa/a/hW3IzxIz4L7+H11Qv1h
5Oj7opx6lhkOwtFlYTR5j6UbgFlsonX/tJVj5FzRA5c1KwViy1HCeraVeYMo9SWah7JNp6GOnHMg
9/4vxgxcq6Gc7o/TBHs9bVwJ/x5+YHTSJZu5xG5UE5+A/jEhhgQOUaXQ+fqJ1IX+r1wHhn0qS0uo
s7nIzwZ9MZxWmryC3bVQVeqZyL8t47CzibWYlx0KnNkUckKXZAKV3exDHxrw2eklCH/RCY0rmedb
H9BxNCa6YsBCQnKP8TpRrCogQ21VIIVZnbnK2CpF97Go6zw3A7d8gnqTg1KGRJaoewP0aKPdtrPB
OMB9mnjYjmWTL+Vh5T95bVsHWLXom7q8mL4pH2wBF+cBprX6tdY+BJYF0FhzpXJrGFtgxz/WnMTz
sWsJEzm3C/MbJmusUdNyJzTouRQ2OqWe3zM8CSSs/jFq2AGyQ5DqgfUhc8Juy92/q6L2+DyiWYP3
Rnk5dOFwQr7g+eD4HDmzTYf1z/w6UdaWgwChZ/UOcosYxDhh49FTQS3IxnnlircrKHi9DnaR6TG0
v8mOiETk5GZd/iRd+5fQC4QPmnvcH3fGJPSIfypaoEDRszlznPU5MyXNTCWdlmC+2pZc8A/2xU+C
2EDh7o7QBPSFznHtQ7ptcLrXLYxySFe7e533PTzXvWqSbpnKjwPPLAV8UXx17CbIfN0D7G7zRn/8
byHK/cP9X/kzLxtMdnxw8LZIUsLfRBxNuzUhpNn12GP/vNNT5aUUImats3iXRjcsUQBLMjdlefcH
CYnw/vWz/bvSkmxJtsOCDOZ/XjiWVDsE1H4/LoGrn+cAiVo++Y57IF3Dbo4hb6wVdTjb74rUj8jk
qQrDLQQbDI/niLkBhIN021Cf1dDZAUr3iNE+XTYSOUMwAscORba88aIrXrVpzYdKuGZ/cmQVVQfq
VVNTxA8ImFcnhzu9jiSoUugxosv8ZljUsVxyQlxdlj8sWFjSwBrL13Z4Kpqt/CwD/+7RHnd5Wa0F
efg2TuajxJztJd0+/fSQMyUMdLvPiGDnFxYdKrMjspqQtSwB2hM9iRAa7FZOA10al5ovKZSvlCj7
+L2s8jBK7Ykt3AEXQ/V9X3e33w4U21b3haEzznDtB5aAZN7XP9u9Q5/ubJ79Mi85shfWt9XyVhZq
2U+Oj+yKEzrvvwVrhONY98b6hnIFdbldlP7MKNs3PUNWQkXO0qtz59gu4/i1Imwx+pPi/l+6Ib5q
xF+IXUOMa4yO//m1+8x6mb4L7J0NoELO2OhQY0e6uFz+zJsaJzViX36Qg/Z1CUf5y89bceyK/TH0
Bevm1l+eDXDpP9yN/1IH4wx3CYUHAuCDFkGD/8+PVTIzcRkdrkdEKMMTLzP7U1xW08kHzvLes7o/
jdwNByYMcPGXOfc+BaHJEw/RbuK65QJL07TeH+Ryv4tx+VA8Glwjl1gcG7TIPz/U5A7jbGPSP1rN
UFxV3M/3TmGsLiWH4sHQdF4CFDd/ciHcn7x/ngoBVj4YqC5uWLI3f5MKhsDN9OCzzNIDQ22pNJVn
7Ss43hZyEvzObNDont+tsZHX0V8+8890zw1xbuciFPZRWU5MGJJNUo+qqZX++8z6/z4deA/O2hBj
vf37DeQghq7ZgjpHTthnU3dak5nWjo+D2wDz+u+f9S+XJdWeHyJzw2PAnYHi45/fQMmSufTmgkMb
CPyPWY9+gft209m02PKnu1GrEUnhZtIftkdw4EzEm0Gwnc737L8/yr9/bdCOvGQY9/u2AFPxz08y
VdNgfLtcj7k001tN6864ScYAw8a9+vnfP+vfr4XIRQjp2Mg0MR//fjQznJxRV5T70SNWj/Aq5KGH
biGM8kBaOjAxtr1f5oiOf6YY+MPP/pcWE4V+fL/iCCNx7v+eaatXiO32wj0/S3I3TcsCIHIXeKaR
bnTmBCAX/3BDue7v9zteeibaLpYrXA/274+ZM5d75A5Ons2kbvENAjgCBrbYfTZ5LTW9J+flAg/c
XhD/1WOfTJ3Tnxhg0eLTEtmXLvKpSDp77v9X0j0FL+Qt1jpxrJ0xZU05wF3DJsAjeagQad40tHzS
n5S+IiNrrD+5SX6/hrCL76RmaL9ovrlpfnMDTvXKXTSWNPBInX/Q7+zdocO1+IHjv7uNhIJ8HaMR
lWW7caa1ouxQjMVMM9TdIMvrNzjM3sI0eCzsx3m2vG+rKKqH/77J/r8PeS888CvyP7Tev93Q6MPb
ljX3ae574Rw34vq2j3ZvCdIPptXRV8xv8/T9v3/ovx5oLg23qAsCGRJOhK/9nz8V+ZKtfIg/p4Fg
nAuTH8LzMCS8UaPl2c7C/NEL8+WsNpYnQAvvDSPk6+LMMvpPdr//NSf/33MWJDMgK86Xu20U+8/9
kf8/DqbCcmVvs3465Y6NvK5HHXjrQWA+BnWxi4chdFt52+n56ieeiNw54cCrxEXRO+ElFmwxDjGu
eC/FyRgvDwheWWKgIVPObRkcRjdbo/kTW2mOcavWwRP7lWY/hl6kx4txOc5A95Z2eXb1kD/EEgEH
uaeasfGwulI9togcxLX2OeeulVO7+UOwM2BLtWG+c9h9Ax9BMplz2TN4VkGUCVpeClp6rAfE9/pL
AEpm+1rsBKQ996pjoEuO7H4byGcJbyRa+t6TOyFkkkSohQ8FtxoRLXOJH48gUBpj5LjhR4HHO09N
3AbmBWlbuSaML3FGKIywpz/cHr8fBSGv2zu4lvgobE/B76fs1kwd88bVPmE8sHMYA/FA6NS0YjMr
bAHRyhvx/iVjYEdkYIH2shAENhHZlLmcm5u9RgbNz2ir5Q+lwO/HP+ew6wkwTHcUBPL53+oTbJ42
8LViO+3NVKbTVAwYU2ue1uLuVP3DAcKL9Lcj8U4oD+4oe1ob6g/x23uv3yqr1eFUnFCuifEuAHP6
57wf679JGhm2zMMUgZSLeMXpdY61+RTPkYyuMwPC4nlbMKScSAUJQCNGM/32GiA2emX+Vj7FLbI6
ELDF4t9qNEnO197qmvXDWEryTUbK5DUbBq3sLIjYcaSBsSn3yeRqlse8Z96OkeV/L3gPBOxpt/Ni
SWaufpWJFfzoKa+N5Rb8taB2Ps2SIKez1n6zfxQO8u+DGX2PvR5AE+cc13F38i0sbcSOdOpL7OTR
r6nPmaIURL5ybZnKUdh1E6kWcNrab25bOCcb+nV4bZwNFS4mLRCpY41vCaM9RBNqf48sT9T9Aetz
aqsTGzHoobrcZvIp6Ap0RizEkn/ULO1PIXP3Jgm2tv9r9eylO6JBUsT6lsP4IVYuhpRxJPBx6FtB
fEhsmr94azDxaWNvbr+wpnFHEhyl82FbZZUnlENE9Ax1UFwK2qf24s/B8ub1Q8hrjcCP/OKJfP3p
cbJyxPdY5BOvBhgaeUTaEUvnBF7Kllp/ub+s4sOIwhTaPohSdej9MiJmNmq8v53GtRnFymn71aGi
fPeaWomfdR0hR7fKMYRvPOd5XeHsNgXxuARqsoTgZnnYGEjWCaFVa3gQQDjXDLlNQxSgnc9HX7Qd
+1W1Mldk+UMXg/RnthI3kjb0NBInDW6ffuz5FAEhaXnDFce/ElXFKaRhJVfHmbuv0coc+CDaxWWe
FQ75N16QOyH1cVNa1alfBYEbFdKbc7FWm/sJ8yyOY3eflqvvKHkRi7VHGbo+0uYQ5bLgL+dqiM4N
tKM2DcpI/1qrhb1j6xT0kSM0B4vsM5+9A8K1ydxGXkDlESotkcKkwQT9mbmE6G4lZN+bgZ04Xpmx
CwxZUpTrofdK+WOqumrAamxgwIGjbdukVk7P9mLZBUm4zc7XUEJkRUq8bJ2bsr4sXlyJ+J25Dskg
qeWZSmdWG2xD4oW6fbeROgcHp1vlLSJYFvvAGAa/9spl0I8zBWq16fPtueWvV2nPsRo9MyO/x8/t
1svaC/Wd7j+M75OpjTug1T/8eg/cI2UUvY7AcZ4Mvk9g5kYYqWBBXC4gjxYnTtyupXwyJaDUrFKe
vIZO7dQQ1hfkdlbbfYjDart0yAh+oikZL2EdSdbCbl37x8GDl3KBbF+iZ1ENmkt8MtGQWvSxe1L5
/QaUeag94rtBs57V0iEEngJyW44R/liKb9gK18Uay0+MY2f1WEzD+mY7DUl3Szs4D0g6LUXIAgFs
Dwwu4UWKXYj8zbh7Gd+qRVdBirKFmzRSu/u1c2wmalpiIDwwUONyd8gW8ZQ5hb2mijJ2zcJ6XVle
QapT7Lzz+sUiqGc7byujLYRslUvoXcGkAwsPPoVDE+QTVyMgjTe24oJTKL7LeUTu64dukJvJoF5K
j0m01b2i2h+/+AzJQDaTvfomlxWArxcV/W2/u+cPNiWCl4oa7chhXGvz2SAH6K9RtPhphxXgS0tN
2iXbZnV72g1VsV6WKmq+/A91Z7Ikt9Fm2VeR1R40OGaYdfUCQETOI5kTNzAymXQ45hkOPH0fSKoq
MtU/1Vq0WZVWFKdgRACOb7j3XGZapo6ZvjjQrFnKVDG2rRymU5iB5CU1K1haC7aMqNVLWWB4OQ2r
Tr1gYsRCk4aStDir3NpHmaMLBNrmE1ZZs02suSpKrm3++uBhUWpPtPTS/KnpwQzBO3N1edhQ/hy3
XFfdwa+KDoedFZrpkSRORYZnYOXr3ehUfXhIiXu6rVvJioOUgeZ+SD3XSnriN5GHbGil432XQ2Qc
UBrF/N5yXtuCuv0wV5vfngln3J4Xj2xL1x64UhU0L++pRJCP3ATJUp4wwseVaI3EgsFtZoEPn3uV
cVPYxCanjEJjQejpweAnmthvfQS5mel2r17mUiPpRgH6QDTv3y2F5vghIT39XFXs6uMJRBHHTxAi
dBwXF48JYesPG2SvKoL+bH2kbquJHZ+ZRJxBCtv17CF+pXhz+4awU7aIjK8sgwBX0yFQIrNMn7TK
lSFzrtmWco5rnd27cii+9csm7kqz6bJTr4bAyYFlQPeWQJ3dJ8FepY2CHkrQOfwFA1+lJ3kcsV17
EkWNS39Gz0fQFqSgxFxZ9chS6PapbzMSK/qgRpXOMcW22YFJCN9jDZ3ttqtNeTRChEuEvZlKna4j
pRI4cCXMI7l5Fc0pWwDrpJyx+S22Jg4zc8bMO+aNCLo4G6zmDcfbgCCmbPmcsw5NBHKb0guQJPoH
LEznsJzJS9vSCWfYZim9z7Ab8p9ZwpqMfC17ib1Vu/7p7Nmp86kdAlujt55mcautLfAeUo9LL8b7
y0MNlBOzrXBOO/D+CDCSPE/lvZVj5sEBPuuTnuph4CDHqhWFiNr4REZGn347bfK2ZO93HQ4IgBI+
2umzvRZGuiewGbN/VJwS/JlFhDDwyBo69L7GG2pqyxx4mnY9udLKKNUFqdziQSxrWJ0xtsf/xbh+
fC3QaZGUuHapeReYlXPwJ8A+CWKkDMo7z04CFFoiVF2154PXiNmOws9we6wBICz0rcSbFlTHLM9K
Ke8LTuVXtN+ke0OvcryTZcDDgXy3VgRj6unRz8z01RVbqE9TvtJDVlTtl4JGcTt2qmrefBkg8uu5
M6u4leivsCw01ZR0eIsJpbMLZmHLonwTtQfPLnwYZJ/FM8bOKVqWTl/4tDxsg8U2L6eG0YPlGWl+
6YYBel1bJbieB3C9KbtbQ3f+cZwa7+NY5JU8ek7OOVZ69sCfN8Pywd/WZeDxE26Xc1PA5wQGVJ+V
Fi0BNx5RXD2R8KhaG9e73CP4WGIHGB6O6ebgmdQqwOoXaAvps5GPOWjedly3O8x8LdDBoXfKZFba
qUiGrVb27F6Y52y3G+eb7iVxcivxQ85Jrgkg4jofGOpvpo+2cwy4DkLZfhRVbknkaNPwMLdruVEx
uk5cWfuEKOM+I/57bVmHV/mo0Z0xOqujLSQR/MiVwh0kbVq+qtjW+ZJ1DnnPmEjIDdPm7N4YLJWX
OFCruN4Q1HH0bKLd09aFIld4rCeCG8st/ezO0n3rOE7caF5yt7mo19m6xQzHggfz81h4F2D3a53k
bafz80CB+kyKisP6Ei4G2ez79rM98DxQzsFahJNec9NvAbq5WR/CkUPrymAHfyXatXYvppZi/s5p
JPEaIgPmeR7UfEnJ3kojI4GPX8W2ibLsaOW9e0mVvK1JWJgEe9l5EzwbUmcmhxMSiKgGDBOcEpwB
Tb1c1WZQbgADOqwG6l5SdFjXhNdZSh+RCEuQY66XottuSFXQhLrb6RQcqKrH7ZQCPR2mJGsmfP+g
H0SSW6gbDuglWyOZdUmhKE3MKs8tEhL3WM5NR2aIZRh2MljOeAVS2qjOKwaaXzZzshgDT516TT2+
6xh3zTReNgKZ7EVX2aV3A/LIm78PbjrPhwIZ/3xW55tzZ+TKcU+oqAZOfRRumjQ1tB/VgdImfBGZ
U5/qTJlBxN/i4HEagN7cqiELWEHMVm0efIYW1SE3DNxtjpuP8lI5MszvS2/JzCMRQ+l8tgSlzD75
mDF3O2Rry4MqcrO6URt6kqsKWmx5xB0il2cxy5Z2fFiDrEYDDfqH0IR0PmGJ18j7Ejw29oButsXE
0scb1qPnVWmOxFCXAavZTGC7RIopqPo7VCoI+Y3lFj4rwfGYcZs7OQ7I2H14d0tsL+yuLiVRGemT
kznNHepHvO5bhjSA8lJVz+ZKjuvwN6O7v86QqPTRsYjA9+wQisbPE5RaKoLe6alOkKo110AgPrcY
+JaInbGZtEr/HZx3H5z9OLGBHMKeAI5IALAD4ta7yXhI810u6zqd5GsxPw42wU48CfL7JRunI9uK
dIrDenmGMzNdUe/+nW/8//byDACAizE6YlL57u1OgceEmaDfE1MtyJfIlQZxMThO/7A42fAYikF+
LwngPmaNGi4N2/j+6/HI+9ffNzbMRxBz80Ewn92nJz8MrBifrj15kQB1cjZDEQ4upjDUY2fIn8YD
FI/usAXNvKvx0NRTW3bJr/8B78cS+xSE/QzFjmAqbTnvPoCWasIE8r6CC0NNjuRanhuqNZ9C3vpl
4E3zi8uz+G8m739BJ+yvyigIXJjHupIy/+e3LbHmWaRjg5o3ikc2Nup8XggrtNCqqsTMMTnIPAgu
cgFco0T2fQ9aovqb+c9fPnooeO7v8AQQxpYd7r/+w0cfBGQVoQhwCJ/0y+bc9YC6XZjLNBOAEhKo
cdFBjqrvs87pv1WhNG9AqozD8dcf/++D4x+vf4oqoCagC9jDegzJ3n0ScFnqRghk4vnqrg59VEr5
bfbtsn3r3W6Z75GtWH7cM05xd4/c+N2iElfHElgTmb35IMqr0lks47aow2b4vhCqiwlYeb68kI5f
bKeUAOsczeEIAWZut5KY0paAIWlm6JGczOPANfp1OhQdspjYGEVpXmyaPB/kOlmzHFvH3HOIgVlV
D9gvnOYZnXhgXQc5MTbMVdJJnjIDbgFfeOCpTkt/Wpy48JiCHKcmdEos5DgOI204tUkcj+s2Tyze
V2K1J6v6hnXUHKOlRz4Yt4DDPjF+F7Q7UFPKi6LSqfs3U/K/LCZ9wWIZgAypM/uM2H73kZuIaFe/
WHCWgXVONMqYY9oExDh3lnrcQ2ou3bLR51Ozp91QXd9Ak3dPinbfnU+rihuzbU5/fRmIv1wHLMJY
wAWQL32mbJDffr4ax42obQMO3TEcAjhPC04z43ysc2E8jmsFFyBIZ5yR6Ci7WNrhVh8mn8roumde
xj1Swwp91CRU9GfI2lbzBPWOINtnZujxDW/18Bhgm5enhEJ52WGpje7FJ+YBtafW7nM7uYFH7ep3
T8ZA8t25zlEAl4Byu6OszC09dSysBdHUWZBgtVUjzoCTgeKFfBhqQ8nY70CWWItucCpmn9hp7udz
ph+uc7fYuSY23oEu+zEYPdmdUXaOJuubJnOOGN0XIxqNPLgs4B86CSh798nqtr5E6NvpnmH5lNYv
rfCJx1hHZ6LTBeDRH4nJ2XB7YYWjRZ4ZPcViHF00F8Ia89uVQtU/p/1h4Q14essPq8776caz+poJ
Yt31907emjxQkeesZx4gIO9xEnCzpJHbiKfQZ3gPki/qcZkb+8tguFN7MWjGL4csg9eGBNZKs2O9
sV5BIT2gyyXNd9uOJfIydb2M/UKDPGwBGb7O6sZFK7f7gRurjhsgIl6SUxtkxyo1mKr5brUo+rkp
xEOc41NAzMAyjD1hOF+7cx42CZgGJubwIfsD38KWJngM1+I4uMH0pS2lQ04HyJVzLSSi2CnLh+Ok
19wjnWniLWRT5qFgWuB1IhBwhihMK2EcBrDy6oagecs6b8yKy9xFUDTHviTh7BXeKer9iAsANjO0
1RE0D4sww76Ufbj3r2IweC3plSfoV4P1ti0Gs42U4Q/PtGQUwkhfUMINhZXpGzmEnXcvyAI/R8wk
UI4HXplh21GkAENEFcdUFDI7qQ0t3AucgLxpBSROXQM0SJ+xusNAD4vA6UEyQKOqepG+OdmIH6pc
FwRjC9TG86HU/nC+Gj1SJsOrl8eqGCY/YhJsTn/zFHtfKgE4pO519/CbPTzFfqclgHjempnaJHQt
4HhSh/3d1pPyQjmzndVcaP9wj7u/HnXCDvXi+xD+uwcWxeg0zRavZ1eG/RF+8euKzyUj+zz7mrn9
8vXXZ9Jflri8HqhsYhFDxKEwAd+9nm+EbQkkBjec72Kc8Xt9k8nw2OODfMkryDJArebyYgpn4q3V
4ohoDC19wq49eLE8+aUgPJsG2XOSZfNBzMKOJqquTheVJiFKuZh6qLks2rm+zLBF4zdVztOv38P7
tfv+FngHFjG3Pj82352q9GdpNhVQ9yTx0cSzsRX18UUlnr8xc5UWQDSTMeDlhC3h5Ncvbe17zx+f
7OhxCGYg9YjNfwiL7d02tmkmdJFT6h1rheUG+SIBbwigaxxkqelO4XVtzfiJkBsjdR08idbDWPLt
WY+dOyXWCAU8pmiE7DTQY2PUsyfrlCYTbwP4re3VIx3r8+JtDCZwetLExPh7wuwYuBNiZtkJ46pV
fgg2h/nTHP363f3l2mcJwGeLaoQjiAjYd89Qo55TWTfkj0HyyxOPec93mcNzFQKjKUp0I/+bOtXe
13E/f5yQBoHYo0KjYqRm/vkBKWENgh+S3cmymky9U0ncTDBVUOpwXvIgcPpFXfiMI6oTS/Ye8YQU
VnaCA8gmkXdUxRo7jYnBBDpHyF7H66vHeiidEQWCwjRAP4YP2c9sTEYby+pHo5r0g7Q6Jc+QEjGs
V01GWGY6mKe4+Sp6Vicfzwo0HK8t3eFh2bfHnL7D4+8f9T9KJPtl1thPqWT/Mrvsv2EiGZFOP1x1
eyrsn2mve+zsv//bpfq6Ikb4IwD27Bt5W/vv/yOOzHI/QMYVXHvAFVGKevSNy9sw/vu/hUSzChPD
PlKXXUC6x+r+GUdm2x8o/aiuKE93oQAX7QAQcg90DT/slGAA3Yi7fv/Vf5La+vPNQS/B4wDroc09
D0CaH/18qQ6rXQ1Zj6tCz6h7w5GI1kNQG+rWF7L/6Peevv3hc7n94y74MXhsv9v+697wLbhhlslZ
sPPWWLG/r2jdgfAEb84chkBlzhLFMZjBGBi++vT461diR/Hza9m7tnEn1/rEJ8BXfr/HNp2gzIMR
k9zWgkPGHdp6aWZ+bEMM6iuDqm6uMVSQ5STEQTLPzrcMxJZZ9CUayN7bwGJBYx2BHYIvzqlIvdEG
wiGWgSWqA4qmMjbJ2L0x/Uvmlu21b6RWnBq4cpKhcYuP0xiQvYMM3R4ZHaNTvgy1KruzrGSZC9Wq
3ZXDBtbIVy36Wh/xpvisM302LWyeTd2wfFeDK48U19gWqqJIR+g4ZE3GA8erc536UzXcNp6nrMPI
ar64ylupX6dWDRe9Anz2pcp141wFm/RvpavSK/oJ9YoGe1ZxvZvXI/S3LUjK1A83SOpFjjTVZUxZ
lM1NmZvpVbPpgm2w8gtmdtlI9b8mXtq7NpU/OTTBpcvOg2ZssMslEZnhZUu0aQ8SzX55v0JzFOVL
bWQjLnhIX3j79Trhz2BDBswE6cRaiYsAkTsxnK5ugoEFfSE2bHjS8gYXW3GeOpuNUAdEKJxx0kvx
J4wqKBQrq4ni77nL8qW7cqVR159oldfFi2qiXKGw5B3F1COjxGJA1mLZekDerlI67EOwuMuGk890
G7BJnjZqNObEwtoZgoOmW0L7gIix38ltlUHffQPpGPfsnYIk4JdJ67rmJMkPTqvAjCrHWdsR76Pr
b7f+SOJxkShmzn51s+HuMe/Toe6qJ5mHtBaHlfWKhKNvLMMXtjJNBy5mDNb1jjeAPC5p82FyseFX
zoBDzW2zhpjbzsxcFpFUeWt37zN0rm4rZTg3hNcaw3EQCqsC3s7+CdcwFxFN2Vod2x5TK7ZBjCYJ
QrbQjVgFZXPiKUxuyTZ6eXU6F/3KcBUChzwuftW/AuoYtsPYTvl8spkMGR8nBmy9SzirZc5ztM7j
JG8MbSJvmzGpA6Dis25wC+egEzo/mAqmU6HfgWddxoawURmEJ2noqlN7oR9KTLJlydGsAvvGL0BY
QQbL+cBqDw3St0XgoDhnb+E210j7A/uyBBlTXqh1JkuPVN4V3bPpbJn+mGOgHU7Trtt/K3QJEFHc
Fda1ZxRmjg+HdAbk8wFmxoQevzAZXLQUgKjwvPbNxEtenLqoauXFwAhiiXEF91+HaWLRW7hKn6mR
ecJ5i5Q/RReHgl5uqHsID58OQ18MPQ/1NNwmmko9Ylg7Nq52vXj3jMwnLrIamYzU3eJkGMy1jsap
rXVkZ2t7aq0DycCr1xawNpS74h22Mnei6jTqJjLdbijQYE9mvBAZWxOGxURw52ihVWgxQpsH28Dn
c1uwqRpOW/BdnwohLXlFeK8OTpgNTOKj1M6uwWUd7eSPDbIW79Qedauz2IYy1OUvAPqM0ohxjM1M
wIM6zSNTbwbbPNbgRjI5VsO/xcOjxOg+M9rLOs/N7MywaHVP6B2ybzULpo3FhIuJ0yuLTsWYRmEV
y55oad2Y20clyjk7wtbGBNIFdXdR0FTqaNkWd2ZPizwlsXggVEmBx0N/5KoEW7JmbuY8oOPRC8KR
EbM3MYYE+s31C2VXWxUn2Nxo0V/2na+4TxGMgRQwAr02n7N6Xi3rRRi1DLkul5y7eUDXD66mtyIH
sG4DrZKtxrR8k0wZhi6IZwdtzPB1hv6nAJTYK0Dx5ZuG9151D/+8PvqXVc9PtdEvq6j/jvXR3lP8
68TW8y/VF/X6c4W0/4k/KiTD9z6IwMEZAMeBAsnco+P/KJEMP/hgeyieqYRcVOn+Hk72H9H2wQem
wKEfoGBjHkmV9F9Fkv+BtBsyy3xEAS7W7/CfFEni9/74v6oWKq0gQNi1a/AEA9DwvSjeGotxCluR
HzdhdnPkLZb6Eqgdybc4DmaTtqlbkp7dUNw3woRXJTjv5wSD5g4CIBJ1RAwyazuuqqEFAQPOjyAp
bKVXdZn5lyONNInfaGOAt9ogb6gVjFNyxOBTMuVdH5CgEMya4giwYgZWxRPRBeyNSX85p7ev7tcy
B+fVYSpZI09S9sSLi2k0IiLHgToI7oGRJwHz8oAnHDmMkq79iMoCIRV3MUdsajXPHY6xCC0o2aWE
i6Y3QQnrknT3mb2W4U1hftK5g7gdFrMKTzO70o9eYJSgq1gTdgS6mVMVV93iGIi+VjAujhFcYz4r
dDJbQr9JEWomLl2lH0QemKdaFCVmx00UZ/xvRS5fvYonWk/rqy8Vo2V8CurLZHk9h4dVSBG70rUA
5bChwyu4TebjSuj0EyO6Sp0uWxF+BW3UXTjL4voH5ddGG5tt2Tn744Vak62m8Um4cEBj1XjFc4j6
f2F3twrMkjg38SVCdH7Gh8diYyVSijKIJb4FUgMWbOSPopEQ04TxOUQDJqJUpa5zlNscHHq797+Q
LxTUUYXj89kC+/UKUtoLIBK26Y21NGhU0tXq6fK2cPwsOrg+rFBQt2H8c0ANzkuRPxuUzbgj5wCB
+C6ZixENuXq3q6rPvWO0RYTICxqRckP7bcbtxpFrUyaCLcGGSX6PeuaBbJcHTxpWbDir7RFYZy31
Ecohp3QPFj2NZxguGQFys3PnDbauTrIxW86d1cEsygtsAJB/uNf/tubf754QsTUrDO5U7HLvU5Ig
HXgmf686oo2rD4ovkarTsY5j6OZ/81L7oOenG5XbE/sKDRcLQfwD71pvyL6l7NldHlu3uzX8LYeM
tBhx4EJ+wb25JmOn5suWH96K3Fz+MM/8o/73//F8n9/gIPdvvxHIPfx2nOpvX0bV1P8DsrkdZof/
+qC/f2unr6V6/a35/tuYvf0WI3RsfmyM9z/+x6kvgg80nh4aJ5PVGt4rju8/Dn0h6Jj5EnfMKdsu
ngj/eebbHzA18IAIBC4Hi4UUT4o/G2PD/WCS8UAMF/tZbCQMAf/3/+KhKt+aP6/R4d3//9inYib6
6VIK8E7gB/GRnPFXevTG7+ZGloE1KCe9Et8h/A3ZrPIKeL9tX6IHR0A494ZZRFDyivKwhJSj59rS
/TODcTXEe2vTwW80AidGxcLcaUnxlyRyA7CIm6bxWODm60reakjY4FrR60fMwKFF0qko4uSnJYQX
VsHpaawFi7JdZOl3emezP65icj4NPlHCPEJ8ds12kzbxZtqbfYpFzbVPfLSSxBXq0We25G9ySXQo
9WPHjK06g2kj1iesyN16jsIBRSS7arnr84RzCrWppKp3NVyFNjcEbejWp5+dkWYSfQegiihvqx76
6dYD6TRxF4Nfc+FiIdZ01VUIX6MGTzC1fbSJFVHHDKrja8Vi8LOJYNmMtY1MNULnHD5uKlfPXT/V
UGJ1OF4XAdkMURCW4nszjmiEVr9vUNc7jXe26P10alQDqgUVWYN/2yJcCvQIj4TNMZoVpotgV7Oz
mHTsQtL6pHLd97wlxbbSsxH1RhyDG9GOCshwXbvpkUK0aQ7Y69HdCVEa3sHWagpOzHYCYFbb4+dB
zSV0B4+oQYTf/TXiD0sl3bARcKenHixmOQCN5PHe7g8+r8y/YPju78lqBUHE9sjDs1wuYFjRmtqX
tT1v04m5zZCyJqFQ84osmKBf12HPls/0O2aCncc+rAu8PL/X/Tx69xuPVVAiszkPZzzzkDcS8kS9
Xe3caEYXQNiTtS6FeajCPpURpJVaoI8cij72esPt43m2dHviehB5D64E0HICuMkcL4uSPe2l8lD8
HzOPYNxEeL0Z4Lqy6+6cbYhBWUCA9ddgzaGcZPw7ugRwFcgEPJ6IbDpifTNW4HYHXUWDSQRiZG9w
rWmCx7hi8ITwO89CQEMKiig61XJtD13b6x49MM360Z+BT0UzthCBqmDspPGpaejcjhJ/LhLj1RgI
y0bY/wR0ZdTHTLFMjHovl+oSG6vw79XUDdODW1p5lmgG0MtLpfIKYy24LPWpNGAkXhV1OpzrxZ8B
3anRmq+ZP4XLTT+G43LWIV0Jju1WE2I7T4WdPo9WWDjf+XcbzUm4gotPBi4gFyvCCtrPb6ymvXOX
fX6EsohAt6xDg3/QAGCnpM3kqM6ocdoqYnHId1N5a1deuz3Aupuy7klfz2pt2Oc2eLYwgWHPco+H
k/vdd+txSZjf1sXBdCsQDGaBD+LQKyIajt3sZQKlxQIWmpGSmZ+Edsk+J9iISmDJN5s1td7UVteW
lpxcqRSj9a3Ja+ouIigmqPZCQYqdyHKlLetokg8jq1Qv6kxqPYSZpTmewQ5i74qrml+1bOBGp7bj
dNWVVS5DfrpgKGquLWxzPhUcjICzARNbe4p3Bp6hxXWUnjNhmMGlbGjQ0Nq6nRP7k+iBMylRGYlr
Z5lIGgZofVQCe3A+IvwjuwVMoXaTQa/BoxMW/HP49vlDtT8E56mu5y7JgiZ/KSy//96tqft9LbRo
E5YUzZO57K9eDTY/YWRzj+LdTE2bW6zqnRiDXptyvpn86sz6FOYBybV8E04XHro0KMujYyAXstxR
zFHI2Ow6mzfzW+u4TOCqtdi1bWmOIpP5nHoTVNLXxcrniml+ap4yr+m/Y2g309NdjvN91Yb7HcE4
HAz8grkbQY5zuFnhVj8FYgisGDhF8y1tSLGKS9Jf4EPUpgbbm7Y9eIqNgGT8HutLuJgU4Bl6yZVB
C2aLCAd5Dr4EbcMamWSpBWfWZC4skpWLe6EPEDoctxqd8GI6WXcpKlV8ascmK04Wtm7G2dwrGAo8
MAxiEFPHfmaFV9jGqbQa1/ajXrENiVmQNpfTWpBCw8xh2mJ4NaOJ+LmaHyoWf28s0CDRe+G03s/+
0MHk1ybzE5lO5qcsc90zL7Vc1vENUMFTNq/p1Ww59rceP3sZrcIDINMLzPHRmOYaEauDCRArRDkS
wewx+BLhWkGaGYLmelomS0Suu9qfGln2Kp5tawwR7yFTYolU9QAlU9WACq7Wux6/nXMyqnAKI1bw
BWfRqm0fSaVNLlCXhllBtB+o646XLyKvqt3sSFiZdZFKjeOx9sJBxZMsdh49BeunlqjjO4gV3hMc
fejRNlLWc5mqaoxIZ8uei1rYHGa9lp8tznK+b40kAc5Y9zuoF8RP5OFq/7SZfXHpmUQ3H40+718Y
I8sriHYCyw8+lutu7Wpaump5qkvDejZMHdZR6ljV7eR1A11HE+7S8W5K/QPbrLk7YNCrHsTY5XZk
E2bFMyao/IGMUSMDCpg3nXHirIZpOLFDDE4ZWX7ncba1BMUd2q1yBRMxwK1xR8/7zUoZYR/14s13
s18Pn1qmTm1EAVTAv83avIL3ugRo2dXYn5pDRkzJDkdeWYtvoJ9Lc7dBCWvyryeGzQhetervRytt
vhYT5qIk8zQzUoUrtQAM1xFv01YN4mxn58FHo1DiyVnq/hVpCF8lxkB1izHbKE4kcrYqnhulmXg6
5ldLruqhVKEilwrfiB23WrXzIQg3yz5h19JcN5isrpahy4akRSU5wGVz+894iMKvG4O9T5aEo4KL
0H7cfc5AqnTZfHN9q2KGW6ospJPXdscDVKsOzWWJvYdkS+ep4xzukqCW+5fsCXHa9GYPnBLtW5VY
+4MjzsU8vCofjEtsaXjRsYmbEEFzHsDHxYvagVwkCamJfByuHw1VthbmngoJhOHk821nzY5z4HqS
by6W4fW8ZOD5gsAZNb+BIGeOWyopCsF1DYDLjt6gAJ4H2eswg3QCy204t7B1TS593EeYQw1oVscN
9X0eiZn9H8v3cgC7V2zoQnEaVOcNekmE0kvLAA35WnEQ4Aed07QM89umHa3lSCIniwpzf5xGZu2C
39+Y6b4ot/QuYDrbS9SHhtIwGtc8YCrYOS1sKbiQR9DbOo3sVCLydnsMPokNvubKYBVbHIXTLPdO
WPvlYWWncVuVYTYcQkDYThQ03tBRhShihHnWymdw3/Z37AKawbGJcYQLk6STSEujeqDwW27gpmGt
GYpxvYJn09PvrzZ8YBphPDLgc2xs+jMgRogGtOxRVq3SYJa91F8YsHS7Tc5eumQuh4BBAxrQz4h3
nce8yScjMTMY4UBTm3pKNE7yQ5jVDZsYWcIvHsYBgEUv9PqWj9NyXeUw6uPSU+s9bPrh1S7Dmp1C
o+dnv2HNFjkhlvJ4DVmm7EUzdarCRNShop/yJvHxZdz2xB+9Bk7lvmBtg5QMVShwEO2Ye50NE7I9
IDPLhojL37EuGmrNO1khIocC1DHCxcRrOqQfdt6dBBz6Yq0za5AOFtg3dJl+mHRExjwI3EikIsjF
Sdjk5BnupAHbt5n27bdC+VN5oIjiIYRcoiihK8vAjvJ1YvzO2mX9nMNJwZXCPgaotVBeegDFVd3D
wwV+KE24rhHtSXGNNhGuC4uLLqNey1DIB3gdlx1qhVkHLt0USbeZn8dusNNozUX7ihYp7ZGUFZ6M
QEs226HnASfI5JqWEUt6ECDD0W1Vx2mPPAzgm2k8Nc6YevcDymvIIdX8GfeNvA1GAhPuIAmCK6+3
hZ1QljZ8o5MZTrvAeqzv1hAJY1KqusWDYjINI1fFSS97GnU7ggRpniNZmsler3Vv8NFuPcEAriXv
bM+ER7jIPQ5ULEv+qlptvmUWlmtUXhq/ZblJfTliF4GYTsgR5I7VXq7GwLOA2xAC9jGHTvOKeYSm
ZE3L5dFr++lJi7z7as0aCjtLL86oqcfiaU5j8RFuJvT4sOZRgQ2ZCSDJzfu4JufSiScK1TuHPMbr
lV3oS1V4eojtkF3RCeKM+cXHsgJ0G8OTTDYyYuE4dRQu8Gt0gbXJzr7C9m8JkFWTa+NaYC4TzTBR
v1SDUl+NzM6/DkM4Psui31REQgXSusl380tBVC0CMIJF7qugaD/T3pRzXAfLdOP2zvCMpQK7aFKH
3BrP06wk9E6b9g1pZdX3EWHyxUOhQ+/BrBvjKz52ppjBoNznzQqkQQNscdmz1Njyo3Sy6b5vClBZ
NeXO1bpU1fdt0foJhPf21We1lx7o6Ie3KUONyi51rs79usZF1JVzTq5ingLAlQRQMB0dzPm57MLm
M6wRMHU+lR/JmyKbgmMA4H6OyKok46PSPG6JW6y9h9Gy++U6zNkdxXkL3PUcRYcaknWhFF0MncmD
qQzxDSIxQS+bLZ38LtsQmMVWM7v7AUYYQVZv1IO77/J7Xy8BSozeKsW1zmr20X44Nk+OC30jgkcR
Qq8C//IKEVD0J86QFTcUxZZ1PY0pn3GK7R+iRAGF66Oz0E3hMxw7Zr3e2HOFsGKyoA7m3Cjsgblx
M+aQcM2ALUxgBsCJp90WZJGaGr9NkHGq4lBZW5NeodccbKa5oxPcI6wZ9t+EaeNFI1WkliKoxBBz
LMey3NhPBU16sLdNWk+4+xREz2C1XD68Yqz+0ML+/5ittW/1x7F/exsZrv1PmKj9cnWSvGH/7pkO
vv7298O1/1yp2OIDSicUXcj+LODYewTln8M16wMqbkQnFPQeE9kQOcqfCxX3A4Mz5mae+8eqJUCP
8h/DNWF/2NWDdugFgfhjWvdumvar6Zogavvn8RoSciSCvPr+H0rB38MCf9C0z0GNJViHXF2rBu8V
ypX0pGFSa9t8bxA+Z3hXWh4zjV2VHf7ORaSJ2bPcaz0DX77wdnc5hQN3Nn7wIuVJ5mVn80h4Q1QB
S+2TFPC0Ogk90791OPO+eNMkP2aFYbBALbgxDwsmnY1RVImRrU9NYUecPyZUJWCpGEYpvUmhof0i
xwxPSCK9RV06UJc5PsOJDfa0ausJqTgaNoZh5cNA5SUPYPNbBwy2dDDrzv+HvTNZjhRbs/WrXKs5
afTN8OJ4oz7UhELSBAtJIXrYGzZs4Onvh+e5VXnCTp20mtckJpkRkrvjsP/1r/UtVqqHhZLR/GLU
k4LenfM128FJ9T9obZ9fedNVeNWxnzbimaPFZ9rTt3OYui6/Gc2SCC0ZrjpnKg0o5HHKVcQ8+Naa
Az/iCfQ87mRY0mVKg0nRfmABXcfT5NExQICNsSE24Wk/Af1KDW63aFvc+4z2bXTXxYfGDMjeVLaC
77sIiMEohtxIPKUfaeNkxlRqW+O3gZY/4Bv30JkVlgq2W6bHn8ppNwGBUOMuklCOaVldkSxs9sxj
jINCv2jCwWxvq3KekEqL+i10u8ZiH9TzcwKacr4Ws1rvGnvZBIDKzR6ocljdEzOc+AqM0OBYXhXT
fAEu0Wix0pnFeogWmbXonXRDxGzfOoinqiedXgxGzTtC9dUjmA7cvaZvmAwzlfdWBBN387JS4bM3
5cN0tIGhPHfpMHxUbugTYwhmogQMb79A4k7Pk4MMwZWRUqYTshi8zzvX/QzGSZJDLaCfE9ilmIob
3WSpZBTOUsKP6Zje7XEMfQ7cluXfkwiWA6e+1jXSi61kS1S7qtCFuqEFlNSo22ScyJpOmiFjXUjI
C86oc5waz3hD6VpuTZiwa3q0RJu3J78XGcvEVKGG0arsx+iBi6lueFAWBL1IqraxWzMiElbPpj6e
KG3ta/ry0Lbu0yGQc84nAXv/mhWcajHHE7dLbzllyXQ/mS5/hpFEfG45VDqk5LxKYzYneGrGIkWd
eltsl9cZub1V7LsN2X61llE0XWMtTteLFESZeRA2yAp+YzlW+6gmbQjDorK7SxEa07ArSeuGWCSw
XWMiqivzxmgXz35xqJvLHmFvouKk/giZYuhDMtRjmtfm96muMRpMrZ2nb7UdFc3zKH1b35o5Hoor
attK76XtCpj80Kw31rkYpWDgy0pBfC5o8SBQCGS5D2bDaXuXa5HKoznPGr60GIPpSlQ0GSVzNQaU
HqQRwUBkwBBkqx4WbT66kmMN2lZZrnHLKeKu5EPkx1jBWLLWU473SgHJmu3HRloDilThvzduI/IE
Tb71XzMmS4T4UtfP2BrodzSgzBRxtgmza98sIWiMQaPUK8S5RteWurDaQf1yKTAKbzSVUZTTkxok
qtJTZXsXGSb9lSm3GUX/ee6MPxcatR7TsggIJvlhWRAVgV1zY8nGTff+JJvhwWy3ypUa1uM9BNmw
AqKYTvf+bNs1n3vOTcljntswjJ4mj+pr/ZUBxjjY6cS3uahLZsrC4SPFqwTJlxOcYT+y/CmbR68s
ioei6m2gAsxwJ2yvEFV2/YT3Cxq0R8c1exvvntXG8LEW4fgCQ0wwK5fmeNDerN8r0NgmpU66b3AD
lUU+v6JMDAqXIAHmk1P59pBEESewePQLfhPOH4Gxx0dbD/cRMFERj+1MPREbc5Xu1FLwZhlMDqhQ
qQXV3OXgfMc1MLjHYnRBjVbSbcDEou0mWNbWYMdoH7RJNOJ7U6EXwTWNhYyWL1vkWE5KtDamNTrc
MIyEdcMw2RWhOE6TWV9WGImZh6KU9GzVquo7p3wKN2bf5qYbpab/jSBowKyER6nYyciA10s8uGDw
mZzXGoQS/823xKvrlziW9AL2gMUxrZMPDE9i4y6pGjRI4898gHa77ZRW6kUwMLXPlkSH21sTAkA8
2oVGMiiDRzTcfsBRXFoL0V0YUgXBhC8K3rwgpnV6RU0jwHmUFhfeyXcmqNlpmNMU5Flj80SnMfMu
eXGOlT3PHOiygTVTU2mRK4455HdHh9Ax3WTl9qtWwEIpsaCOYDm4HtwcbjoRl5JHcyyqckrMa1+x
lqZhFUwn3az18ioHbtTEz0uvhrnRoSQUrmFmlwR7c9pgsEls4aHZG3Z5PgbfZweCys7GVgDZ03BU
vuPKdU6dMVBKgq+caHXqjLrZ51i7+dPoTJRBk4I8t4zaiKaygtpHxTIL0qqehUxIDk7gyFdtWGhk
gw9vv8djP3tmSB0d0Jcnu0NOi0ci+w+1a8I9rMuifK95Mrc7vYIL2TXp2n3DNpamO6ZX5zuZNSBa
labUlGvCfCsxTAxJCNiDZAnvxjsnGgyhOlDza93q5p1oa5DzRLbPXdZbydrYOsZTPrj5y1rJ6BPh
RKOTcjygtNLJ+CU8CXWOWaExeWzm4UXp9/w+Ve1K79rsYbbFo0WwCZXJbzg2hHrlup+bOR6g7rX7
BonXewz5zujEbMH8xUYmepgQsxwaMsJtBm+5sYxfVTb43UEoXWJywFt6sWahtiEBWRRaALqKXqao
hEQ904mxCzFhcHePuv7ORhoJdyWP62KPUWP8BgVZquMsoJfuQJCTzwG+0EZImGC1N5j08NDDXZJ7
hwS3Q8jAalgxTa1Z7F0BkBOjxUrVRkuJGJhxKTinAF3J0wPJ8fpa45QWp2ETGhON8rIeaStIaU8u
jOV16p3NizdN6xcODQRudyjCGb4Prs3rAS7FvF1767XfO+KT+cX4UQGuecqWTNCwC4H8XSBXuTH3
yOVXYwYpXGouzNeUcvPmoFfiRX06DhOKE6rlxugvTtM8rD+dfqQwya4Nl7bG1DG4RkOTfcFAhS7R
LVyP8WIPwW09jWLcFbRiEEcDrj2i4/Wgk2ap7L2kCIhuiEk6SMyTum85zn7qDJIN3ZNQfoi/ybdo
msvPTM2EJ8wJ7hFGbqd4kzpDam+Kvv0+Mlv+6sQivpWkWQi0U8H81BO2uJRajz85vqZ8fpbuP3gq
9/fQokDZTJ2FgYftd/lceIX1ZfeAUKNOricsvB2/sTTstwmN/IFpsKXWGDPlgtaGM8AdFN4dl76J
d+bu7Ae1St7PgPoaPn2oNe9i7YFejdUSXSsH3lyc4mCiDzjqES64UmhgGS0XKy2enbh0NGUiFKcB
okS4p7aY7Ux4rYMFBOqSlbNMInLQ2IiaQLz7UlISw7omcGLVj+Ipo/Xs1OTzDJ4pm8NvPVsDOBV2
P5I3XNfokaWpV+yCYV0uLG75LLdDMDrc00xoBHPNHok8KLYf6ghpYZudgTKA0q29fo9AbPywq4nx
WOJbrKDZ9OD2hrD39KHHDPwLdn7/5hrk7Hcw+NOS1AXboNi1lfEjnRv94bPYeSq5Y7CpVIr02tZ7
9X0pK4zIw1pSQBYpf6U6OaWvLqu7CHNiRjMdJSyzzxoX6EIQVyIvRJymZt+dBD2qOIT1ktHwZ/VV
u2+NSkUnVfYOB2aWBXlMAWUx7fqyou3O62jP3aWLGzZUQAvjKR1SBSEK3v8lfyXFMFAa7A44Zxlo
3+3SAfIKM4cqdrm4N3Odts2pj1af2iHQ8Bwv/cn/QTJysGLHm4DnhRMn9t2kGmHHbPd5uE9N2f2a
58mH8KM57yZ22LscWZeIJwsFbuVPxVWC0dXZwEoC0urbbBCNjKdcDD53h2bYGlUDFe6EyQ/dF3p2
XvicxTerKrzXPjQwcY4jWo1hRPVLquwRIBimq3CPpJE/5w1wj0OwGvl6xWzZgfWKFFC6tkr1r3Uz
m/MrWWa5E4NU2YGvy0hldTTSysEGdIlXZPAutjPTHng2mqKjK9RlgBSpt7RUBWBTj5HN/fxA03Oz
JEBnGCwHu2GPQwW0LU6Y3XrarjxFmNiv2sCI3ZF7zWHwagJJVEXMfDQ5iI2k9qxGHIdlxmtsWSqE
v+suBJl9NTN1oNNhQKGs1mYPuY4gej01yGMdDc1NgEXNPpRZaHU7ORtpFzcet7JEUafFTgJGX4Ep
CVATTZIWaNWKaGoWC7Rr/7HGLmcnIB0ZSQMNxPTUOR2PqTn1FcCQzp/KI4UBsIbmrttWqpSatRcq
hAHMXqhiRCgn1E66bljJs8hMozHxeLI41H3PbXvkMDM8sVzqqsvUN+HKObWouGVUlvCTWgjuslBN
vFsqcB2cvZk2HuaGoy2cB2RyfNMjTRPj0i20Q2dA1nngRtFn2RuCgvdgm4fx+Yr0IJg2SFkgAS+X
YK1lcSJCNX2XdTUaR+ELihk6WtbsSzs3o+y7GUlFTLioNMb1hXKYXZ97JQVgNVtA1mUm2yEiZKFM
grkHxhZlPIaQpAt4opJQBsVSPqgf3tyw5Njp1Fy/7nnXPdRYSxJGQpkmExV0lKSN02TtprzGa9IQ
7aDplsJcpp6mrtily6DML+wgz4JTxoO5u00hBZanNcwEe/gmhbnE8x83Z3ve1Uf4ktSFOO/wh/M+
X1ECx2h+3vOH552/TUpAfeOYTT0BPlxpf6bwfcVB+Gbb3CLIAwozjayWiJGgNmKrbtbyWJ69BpRy
4zvgF6y6Q9VnPWGMszdBjZ7qMSwNqUiyzb6Ao261AP3zeE/I40bOJcYPzj7U6Hjh3cisXt+SQVZr
Mq8Sd4RaFtbWETSBMcnODgpj3dwU7tlZgWu0EfcDpiFSy3WVegcRlsEG3zHT7uiaKemXJMKkg4Zk
yz48TKQiABkCsNN3sLzM6RYexthcWdwj6vuoE33xlAbYXHeqoJHjdfIyrkdk33UNHvDlpPk1hgrM
JQvlITPQdG7xJAb68lJzVVOHYZP6ODgRZW9P459+lTYcSx7HdGstB8mI2zOmo5zsuaAwu8zo8vau
WfJ1vK7U2RDzpznmbJRhhhdEWBpfwWClBNTa27XCWBPVay5hRhbWsPf9NirfK9EZL2HQNPJSdMO2
rbPDbk4W3uLmANNHqeserKPiiVpQw66WzFn2qxy1OPpOw5RJCWOJGnW2BdnEdeEy0qdq7rV2+DDs
FefMnm0WoXgfhoy4KKpmHC54wNNgFHl97z9Ix83LhzGg85N7+yoaStscadFghHN/N/1pZTrbmrqz
xYmyBucaU/6I5fJsgoJCycZ4QkV/KDeXlKaAnDUcrejjbjkbqfqzqQqKDwYrX9TDbbi5rsyZ/RaZ
k3p8CxVK+DoPmEvss1lrPhu3Wn7jbt9tfq4s77ilaeo7yR6Y4I1TUHOgKuxa8slsnjCo9tGMBGBh
FUN+pNYI4g5HTaCMbYgxeLOWucVaf0MeYL+Ci9q/QHpja4Xhw89wX5fNazjPXUpNGJ41OkMaEO0M
ui9Fj6ctmtoFd9zZ6kYnRPBmFW71vpytcLIMO+ass0WOANZ0CWOGhsHK5n3mbrkZ6qqzuQ7mEGsV
t8cqldhNFL1By8eKt1o+pxXrbNEzStakMUXDwydffkx8UbAZ+oibY+7rz0a/ZfP8jWND1Ev4PT4Y
TvAzR9FqAmyJGpZVY3nDl6mlY3yhHUjf1oJOlvpYdP3AQaozmZzx0LQ57kDfaIoawqfwmduO6Wjh
38JTzNYTdavMnlhmcrT4BhWxc24HGPATBaFj41biUJGvVwfTp1GQFg+odeLRrKDpxB6Ckr/30rLS
H2O42hZLGiw3WZ/kvWlwcE8LunLjdpzN9smid0vuobz50Mh8Gh6o00IvEodu2dqhIOGMkuQ2JH/h
GgfXhw9Fr2I+FQdML8bIEyCqfYgfdA8lk8SWfcksOK17t2KAw9oxooofXSCoYX8sVbBaP6ea6qaH
OjOb8OTmmL35sP0seGgrc5l/DeRGOKH29chUeQUSzeuOCAMmI0wDZJsnDwNyzu2iEjocP/IIyOCN
KXomu94JgGXGAVEB3BKc2jObOhxt2/RzspBe5Hta9kv6pmzIJE8VBXCIl4WZMiXAbfURxsi3DarE
lN7Crn/hQJ0PT162hiWsPDvMP+3C0DTLYBSb/cdAUBm9i3AJkFFwVVTYaJjYQu4yLo3ugQdS6knQ
q6WgJNqSak9hpbwsnWz5Du9nLo9T6NByRIQ5uDUpYUIJI1COvd9dT4z+EuuobYzejg+uuUi71ZeX
MAg3UHE+Tyym57ymxiaVv0RXWM8s2lB6Ci3Ndu9Il+NhgTUFIinDosDxUWHiiyxYFRebDa5NaPwL
rgOheuuSfAJedy3CdNjprT83np02nI+hg3U1zjLBOdliDucuRhbycYDiSkhxkFrhtKNQPWY3nnOG
lVXIqUi2VpOQ4gZYMizWYBOFQk1CHjIlMGCRfxpl7UVoSZXxSAQvovXYEnRSLyhMbGKJLLkX9Djm
36B3Wc0u1Ya6QSaCSKelJvCkO1XsETRnD25WB18S+T9kq02J0xxXua4/u7ClNgiwL/2PdSjCeDLy
eeS+MgjQSkFafFmooLyEIDcqPiBcueDlZjZ7bC/gFaounD6ko9yMgIRDOiBMFVHWctH9CytsLLhh
PdkPpVbzlFhqsT4Y07JDQavVQ9USj9vpMDfwXPryO9a6stmNqxdMAKZJZSGkb7sVC6wcXSQiJBw4
kGfD3BQyjc+ORS3RKtbgrZu1JzCd2P2vKQDIlpC5rO4XXC7ZPqTI9y6bzFWcKq7/h7QNQvKPSOwP
8HarLmHIy38pjogPyCG8OxMskkcVLSNioNGnNNwbg/fNKDIBKXSln4qNN9/kHaeHsjiIPqQUw2+L
zdhldPpH45k+M4Zw15uIMAj+y3nlgGmIlJPoOpG+h02L9Jc0PP4q4GlYrMm89uFPo4g0iV5TNF8Y
zdSvySHEmyISJQuAF/8akyZ+VlxXKTM6QjSPMsppjLhh7/3qchpeaN3OUPu1segnfExRfhHVBtbr
tCnmMLEtWeqdawT6Zo4MH3Bt6Za/mKMKj3eXGC2xVm3sW3gLSTnhE9j1lMvPF3bhgsyso7r48qh0
K3alooQ69oSHvuI6JefkUltArEthBtxT6OoAber60t0bqCTWvuful1/2Y0Z3d4+rmjamqGbApOmZ
0ZV7oxmv0rCetnJZE4gQruBD1IRDykLZdtxYGBjeYnZhWFJRaFgH+WHPyCl6A+GDodd/TLVjPoeK
MOShWZ383ulNwk9AQXF6YYEpPitu7sghOqTtBhQD4zgyhmte9kLIj2iWJIL4JrnxlFrDLYFGTA+B
3xn3uCiKAl28W3CKDIqt11jb6VPv0tmDYOtYy45KX4Z5CXqzuOVIGN6LuRtd4oc1fzPFoCPjDN03
OK1+45sAR2X+AoMRc0EzOf5pTV1ghVv6a9iZtpRIOT4Mo52ayrG5YPazH5ncgkssK5m7H9ySOI6Z
CoDc/cxeLran0oJN7LcrMUnp9OXrsHbqq5RTA/O3qadP+NOUqPlqUFFim5sAjAzDIigMu/FBiTUy
rvygdW4Jw8xBLF1VvvhNbd5r5i8aaIRL2/HA73eNezCCHDOm67PL2knseNQ5JnpPK75c0a0jYWQb
w/1gmD1B08DKH6Zm6H6SbJBVstD79YzhAQ4Woaju43+DjWrZQA4b/eq/j7vsoD/0Xdf+U8KFv/GP
hMsWawyBuWzsrgC6AsS6P5fwIQwHcC+Rj++VogJrCxz+/1Sj8wfLZGerQIFN7tKF8p9LeOsPFvZR
aJpQ1lxSMyQo/wc7+N9IDI4JmcdjlLNY60ema/2Wb4GoaqWO4DBkjiwX0wGKnKMnjsPr8jckht85
DH/+JH4Q7wb59d/BfcriEZK2dVK34dY/KiGKxzz4CTkH5jtAmr+tF8On8JcUWHB+aVu2yN8CPB6J
If77X7wFTHI6d6MyyfOqgBI7c+cu2ad+0ReLfWnY1qIc0F3SAtgXn/9yAfxt2O0fP9vbUkvso3h7
f3tbU20BX6HjEv3apHeX7+9yxAOt2gSHZVb/zVv7rz7EEKaG44A186iH+OdXigyuWr78iUB2wouQ
9nTaZ3o7S2iWoNPfwDv+1fvKvZCXZsOlc02u2r++r1ibcmoBO3rty+bocrNJVBWwzCs9zn0BMrIo
nW+VzR///j3dyI7/leo7v6fQSQLXo2eNbhvnt1Tf5FPLxZkN874FsVzCRKiUz13X+Uh7ms/xV2Tx
v/+J/+KVuoFvbpFk9jK+99v7archC+i+SSwOmCsKQRCdKpmKmypYB2S5yrrmmcvkjD33bwq4fPef
g2e8OqpKeSIRfeNPEnC/XUFQADt3ruzDpAw88oh/K6EA10bQHzcbvQ7s9CY/e+uDs8/eUjTBwzY0
n2Ay4MPXwebJl56/PCyGXWO/20z7llqn797ZyS8KiPrbwRaHf72Z/R3qobEmUKDwrnuy1jF2QPeb
Efn9fJztwWq+U+7pQN1tNdUvw0C/wd4LJVZ9f6b5PVmIcN25uqR0DvF/TsghtPcjlwXLqB7m/b7O
hLg07A5cfVXWJLtM6OlUarurt+znfoDQsFYB4WasDAIqubS67ooO0Qrj39yz0TvYbI5ykjdNVC2U
jC8lcIpFuHAtSCKbHEgRPNksja3P6mvSzaeq+/kFUbDwj4VVVA9o44N/P0WCskC3ly0xHabIJKeA
cVfLNpIJ/nTOVBgoUHbzpUDLEQgym9W8rZ9D7NS49+tgfZs6D5RZsDF/IAwI57WjOaA75KlRI01j
UXzLfKxCcU/S3U4i5ozvWlhue4QhTiK4gvVWH+Dws9cZbDQorCyZuqUtx8a5O4Tuhcm+9xcuFYVj
PIzKTxyTuD5lOhAPtyl/AkpXTnAuO3B9z06eUcYyzlnVXjTRIJD4GSCWV5pJ0ev1Qt3gS+TkDLnM
C0PQ3NIvNCwxaRDoLXt48m3+jFEetixrLo8K9VmJTNxzaDGNq0UyAyGXjKgeaUwSvJIvRpVpwN1Q
GvLbqbONVMRGO8oKJWBWrryrbHbREFE6tzzkquF8Wxeo6Durm33NvbDFgctxRIXVg0mxa37ZmJpt
Qp5PFGgRwSYQSSUQy6itdxowOCkW4Rkv2CcVPgiTLrZt2d74APMTGmS85dWmBXu5JtFosw+UDntt
VU6T/JQd+gGLaYwBNJj3vpqclg+Iz+UW0HWRfZij0VmPbjinziHkwMgOS0gj8BICjbN+WU3yKLGI
WKsmNn7W9JXvF7bVajThtyyB6pnKVBd8jbVrS1xIVRXtFppm+DrSzQQdRrHpw+ylp6cmkBzbzcxB
taHWGM2y8t3lJZ8iTX3LTBB6YEOvceOueRgXaWs8sm/VL8y08mF0eVLvrHXILQz3k8CUhB56U8Nn
emUllCLHW16FUbhDe1qMkoFwbiL31hTDiCeim6lpAA1j0JbA0im/RgeiBbsm+v6Y+9b6Ha718mFY
s/Uz6qv61eEu8iHtiFlU8jupfUeE5FvW5uZ7P4TRZ7Wk4qe2U2/aunBHdZhDySoKuHZKuLXxjXtf
5qkTd4HnfGSwP23M+K37SEpCSLzmEe8ns4F+TuftvkOGAo99OlTVlwMHRdASHLIyZOmX7dAIKfJ1
cTo1b7IgOkqvtsfWoL2Y3LZ8tUa98i8GgftJ0icT7OKAOO2rLi2SKHcrYNUUkrxCXQeIJscKCb/x
ytTAMsAiVpgeE4QPfcGK8yFPW2C0onmm8aIA7IDCSCpA2hgc8tZvQwSGVW2e5XRFOnREilplgz1G
WbFRapfU6S41hv/NMWYVT4bXItSmLtovFtzJexFhZYESzQPUtD41Ui52GQUPin0PJolQplzvrtu8
DfSgR3sTfaE5uGWXjbHP/K/2nrMiZzQsx7qrtFxI5JF7SVEHjJz2hN7KlpsUYy/BMDvIHtiIEwpo
eFkXITp/foefkYbcZohy1kD8vRqmE1E4SJj9iAgPCFz0lzON82u8unMAEACnnn/crAn+YebbliZA
9Ng49cY2FtrQ0m8cVSGFRzoy1oNrujUglxJ3yGNTuESoWun3Jv87vVpxowcnS9xS95S7Syi1+yLH
YL6n/y7E5jMgzGS/Itio0fdMBFl2nZtY1g8rtIT6GASdN16pks6RLZlT55+sGKf+upfkCeKgCF3W
txLLVzI7i5bfKqGEe8U9N6DRFtmf6TsDV3qq6CEWH9EiqutN2zH2FMsWGsOjYZrt1QK7073hda3r
yzCGLOFUBrqPx4nrFZQululo303wJQeavAeUaE4q/XTlD7a5XObmWtYHaVCjNuwy7cjsHaF0svbc
CFwIRwPgeX0x0Y1G8HsamgJAuS4eu9AktC249VWxN9nfM8LjX7nI6T4kpXyFG7PA8dQZxucgx+Fk
hRjSScWwHKeYgDzHzlr87ZvnFkMdT30WLPi/NsZ95XlIUFGY9VddyLKG9SHNBqyVSY8CgJDzcCT7
0PUJKlbwMYUSu82cRcOR+mzD28+Np17JdbrPhd+m9MXj9P4YFjCFZAQH+a5hjMPHigbpxC6dnM0p
M0PlHvTcps9+vaTTQLlcGmLvKtP5xfEdbPgWka4rOJPYNgcWRTUbK3a6d8tar5c8/QuwzKmfhnNC
7H68jkiTrDc02ljWozPn4fOQbW7hUAThCsoBHYm2LT3ZqJUlopP2Ct09TgQ4wouVxsEgyYoZm4Ws
rKC5nAJ3am46gpg0X0lPNT+KPlv9F27eI6BYKkFQDkUa9js9R8FnZoXei1xV9JOclXFLsLzlk1S+
dYtRkZ0y8ZTl5JmFIHbPat3fs2TsnIPKOkIqsw8WM16x7vVJmxoFFGYeTBQ5GSpv4sq0PHFyucsD
OOPrAyytXra3lV3JtBt8SeUkjTvZm+sFyw37d3TyaeLww9YlN95s4ds37BNR5iSYJNJzGDFbclb+
+onQMFx3FQbjG9mOhd5Vbh4YB9+j5GpH43zY/9DossYBr47jv8/hQgNaQJ92DUOLD+eoKKKOWMKz
+L4EEjxXl7MRcuPkgCHTQ14tA60Valt2s2WU3pXssQg9FdRijddsvab8ykTqwgWB+i6cfTOyDY7L
nKPELnPpPtuxE2Q0QgjC45CwkHVfwGdmKTELSL+UkblA7haTCCLGyxrisMZGcklqKXB2KsrFOy1u
S7DLAnvhQBotN1RnhD29zDyKOOk0VXTAi7zkSQOvB+/2XOCCIKXvYF8QiiqZTxxCFhViVUcLzy6g
2jH9Kp1u6o+2z4o5MYu8KH9QryaINRIAz8OPiGw81F4usWffC7p3g2wML8decNjaZtBtzhXb/NkR
A18vMW1CWC7z3P6a5rq4VdqaXwdJNmoF3uboB0g1kAZs1nZwXtqC+Ulp5R2IY9PtF4Q+0J9yyG9b
Wh3efN9pf0D4oVAI0tDoU/Q48dQOp6x4Y11D9Ujq1jm6t+mI2zkMwy9as1lzGsTmDzixeiyUS4mT
ptK4WXxXuc01i77lLu8nDoDcf4nBLUuVVQnAcL7uFOVxf7UmgooF8V91nPoOMz1HY8gGdTfYPwE2
rD9o6cHVZ8AR/AxJk5FZbKXNZ2h6+iaXcgj4iTL8OeaRfIxcQvMxH715Ap9T0qlKiukb9R6mzwO/
N0+riYEU40um1Y6yIuM91568mETLkm7WIAJ3BvM9a7elqn+Owxh9czWrbHdH3hfI+JFneX7hDFU4
oLBuOVjznIllrUY4EI+b3GN+w+rvM1ywb0bGzOBJEKxNzS1jW6aD89JtwVuxRXDdLYzLiYxcLgdR
gGo9Yd0lAH10YMVQXXtbmJflOZq85Wpv2QGYYAdki4hYaIFi98btikRw5BAO1qnVqNjeIsPFOT08
2Kn/wyrH4X7Q6/qkzjljuCSK5cw5f7xsUWTvnEoW/ZZQzsvcecJ7jbwt8Pe1oKZnN0j8c7aZ/l9y
zvKceU55kN/X5yS0C0j9mppF8tHjn1npc27a3SLUSm9parLE4tY8Z6ytc966PUevYcBhIz8nss+z
9P8md/7DYzT/N+Lgr1b1P+v/83+/ethn7X/Gd/4qFm7/wp9ioR38gcYBR9q1CBRYf2GgWe4fLjxZ
RJfQcs7Zm/8SC60/Nh0w4JLl7kODOcrJPxI79h+2jYhIzofKQUSb0P+fiIWMkb+JMFxHkWNz1qH5
ARnS2zC2fxV/GAEZYfptO9w0pPKU9gbIAUpwtzaMLeLcm2/+4AjgKdH45q70X0ntqzvBRPfDCqb5
rs+2LDmTXbu5sqNnlrjvjuyAPKxiIhAwMasHPg4Pho6iZdlier8Cp1wuPU6iyflfnGUxJ8ZYvy8V
PT/LoBg1+yAEwjCTxrtY3FZcmKOYnzOPjlTpOdUD6Tjv2rcWlqthB+DEKGEcrLKnlFas9ITl+fI8
T2Www3j26S4W/+IAqOpi8MrghAHNuaFGzsFQx99l8UsLVlq3N3U7JENaq7u8aKq7whs/S7bGt0Hd
cH6pHfuCfQz05Xr4bLIUdEnbqDtuNAEx8aD7YczsUrkB03+cG9NFsxRk55UYvrhTvE/wRi+2v2lo
/kWzcrwn0q+fVIktV5zAadoJ+ZW15ofPG2pCGkVAY2AVnMhJvgcZbyComeqO3eEK1Gx7GXkb+Bwz
eZ/Ov2WIweWOdUdwqxfxqXE1074xJCxQraQYxiHpZs8/tSYs0sxQ3pdL48uPaHR7cI+2VndgNcwT
cdvqzotSnEoE6hNW5kMyB94XnyqRZqvnRZgGpiPGHMs61otbfXdM3uay2eqM1KQPPA2DW0Se4KRs
ft8l7Wnhlkt1p9F1sBpzxd2uvs0rgSB48gJhXo08SujBBDdJypBsyAkP1bxv4YFRlCYDDdUitz+b
kX9Tw3FxYt8jHYKAx4cnFzwffRdUx+3NLXN6JNYZPn0sNppIGdTvsq35iY7+ZBnOqAtDzYYterG9
rdiMglPk8pJbvPCJIxvyJfBWJjZ6SSAy/ysMl/7LI2l2gdM5ONULhJTSARWMb+7W9arlFtS/+8Yq
mHcxnG4rghbf2sXkPM5JG6vr8Ayz5JtVp92EAtbZF0FY0Ks8alk/9rD99mWugzujkNWVpdLiiMy1
HYhHK3xmWuyBP/Q0v6gl3AueXtcN2P195kcdSBMamuiN843E4Gt7K3Ep7E0xp1c+0TnQOFGTBPbY
vxbVTK2eO+PJgje18zxnSnLM6nDnyLZ9UmXh0QbcUsjs2V16CsbQ+XTMDfmglg6LJ1pAt2+IlCdO
tw439BQT5+1C9asER4jTMMpKbLURRJEeXykM9eFOc8GHXUBaLYLmArDQ8cBXVf69NLXzQ5DCeSjd
oNv3mZ1LKnSX/Gc28UVYV7+/CjFIMnks+mHJgvKWq3780eeGtW9nV067CgU8IV2V3Q6kKy6DVZsH
q2Gi8oeOjGtm+XKja9m3Bv17/4+980iSXMmy7FZyA/gCTqYGGGduzj0mEPfwcFAFUUDBdlTr6I31
sZ/dkpUtUoMa9KBFepo/I8IJDKrvvnvPfQzwOPJo9cGDYjdBUL5wQldvzTNW5eWSNNj5xti0oPMM
mLpxTxFEH/I0lHKgUqGnkTTVCZyQfUj8bWZR4+GNuXvpXWVddaoEnvSaK23rKz1ky57gZhDcHbj2
u2eaSKwvwT+7melv2SsSoYpSrkeDVyW1t8PkHEoQYRASgoubWRqmyDtxo+2egcxY45rmX7m29Nha
WzAi+QorubEGPhKWHjiRmZk23NY0xsojRgpS7VeQw/VDqgzjkrt19lKQ/D+YlWZ/dSwsCHSYWFM1
HI8GXpa+OIjOdLnVYLjZG43x0rGHfgtKz3lTjYu1Asfc0o/0ktEut3a13ueBQztZDDHvsgX62Wqk
HfNgV138SutcGmawGnYxUjF8k1TtJCTgehULh+28VfQhompxxCeinV1cEI8kBIOQpevQhlJXNvbX
ERNax2i0oZ+R+arxs/Ib3yjIPUAyqTbtrNRAlXaX7ElxTdop7CA6pa6113P85MSRJuYDM5XuW5dX
5t7o6UAd2eju5JR6a0QzeeHnD5GXiQQOm8ivCMLVxm/99iUZqR93J8M5pIimDzSmaWRcej+CEzJ9
wJuh63GJHT7V0L274p6poZBshaJfrlOzZZ6XKNV6bUpvlXjJ54Kqv3IksyEuxj7SF+29WOLFWk2y
1vioTPhkF2wgZ+y0SWRK09yTdUJDysg1SRi2bNONAZCRmIK1o4Bx2Q0fbzrffg+2Ossc4i44NWQp
zTmWUISioCuHve7OwQ5fxEQkoKY4sBQCzpSa5RloEb8O0BtIIA0NcceUvpDjbKZ3GUGaPFCG0z6m
ekPlqOONodCnGahFPO6ljv9bDrpYa6M//tbmxOcO0Dx3Q5XtZd2Il64JlldSxv5xhmZx/0hYF3yu
+J8aezYPPbOEA8HUBdrujppzy0CJ7pxFc/Y4lqtTPNfLjq6kYW2a+LhcHILQyKDimItRXrCjJys/
xQPNRsBda4RfwoFq1Mhmy7KXg3foltY6uEMcXCk562mN+psEwknFeZfvzZTMvkaNZqnUfEmcMTji
VS2+1UhvUY2/mymoekY64/1smGPYWKYAazpXZ1dAeiGvzFNMT/FGKnJBouyeBMCagChX7G3E3V9O
uFQEK1DFOWkZti47um3Mo18hmerCzeMVT6p3cPkH8TsM7TVoCv0bgIx37O7edabUD23u7KOOrE8w
xlb0lzqZuJUM4qc54aVGSep9VUB2UjqYuyyWyEkoDaB8JvSTa1+3t4nt05ZY21l37faWUYLKHyDX
vyIKunP4+zeOBnlIm6ooG6rhiaXPXdjTxi2o2WuTOq8FJvIHTY/piO1pfo7heYcp5gRkanRmS5z5
rM5h0vIQs884jJ4kK9U04opH8aGjEirMhPkMWiVyxfLFDRYI1JSlmzpwfgUU1x7L3rfWDSZAPrTY
vAyceCHVZ09WRi2KlLARgG3rBzEzXXK/0UKd6oJXtr7ekTdNtTZGy9jgA0GEbIrhaxmm+hf+Gvxz
sZ/J6+IY0x5SmX3tKvqFPXsKHjNcclty0kRMgnT5IQN7kKM+PBlOF1+p29IuDuWia7s1k82AvzYS
LeecO/rWNm8xjToZFlMTlvx60EprnY7WvMln19o0o7J/W5lP7VTqze16JtW2KvvuxeVwO8Pnb8lv
zAZ+N1Mh3wPCoGWpZcoNfeG20TxX+os/Cff3bEzlpuLiGzpeh18X+3A0Ez/aqrlvN5nvUVxZT/3G
H3wI6XSCRUMx4cB2ejaHfKQPltOf02W0wkGV7roDYnLI80ps61pQzIa027Ij2QZDV5Gd4D2BzOm+
WIhluTRHAPxmu+49W9u7oocl6Ez4CNNZrH2amsO8tCSWGideudp4w7POyAynCdAQRQlG4tFS3vKK
A7+07OpKmzeLTfPvMPfg2QgcHzOcmkeiTniS7FHBPO/9bTPn2VazW/17Tgt3iyyOuN1hbeZ7ogI2
U8vRQVl7mLgUVEXb/k5cytP1TP7qAqyANmnl28J9ZYsZ2T7Vs81tePAvjZNetYW7m4EFbkU+R3+a
deMK9S4FLJa0IUx4f8vBgNo/eyak8kDrsCkt9kfJ6fabMkBqypuBpwvIubGvIHkYGzyoDe9xOnLO
yHqkeQy4uMQoBjUeKXeWe88urQc+sc3eWGzn7DeSDSie8Oxd9zq0BZg8l3iIia/OszM9s/1tPzNi
71Fj1ukugNr0oDqDVup6yM+iHJej7wuo0LLJXNRkfEcrNRjto2PL6iYIMX8YFj7aEExEvB2te3SJ
U4UYk43s/zAkrfao+IgC7qyt+Msh7LjjTti9OrF+537dM1Fa1tkv0HCcaxa4/SbOnXYLdCIvca+V
Pbn7xvcfxqDRd56ml8CgqHS9DSlgp5XlxpT9dNWg9ss9m2W5wvvmoFj2TjYMZkS7WvqACWPZ9jVP
Xmr4alu2o/c6Tvm4Zrc4Qp8nhnZOglLsqxgkVWZVZAbMoaO8PPOt/JwWztnQCC+6JLgOqWjTlHGH
8JeXm3cSZFA+asTzsXpnG0Ll1Fc04pP2CIDwXTcc/Yl1r5f2MpzcgEjxkAEhSpz3qcvmkPXoi7iH
1Stv+Jb8T2va5bgz1jMvac7pk4ppZJ40phOxNN2a2oNPzPvLPaqndgkIRFARenkakv6zUMLgN600
ml65jScal3WQ3On30JMjwYX76C3N1qcNfcXX+jqDPaVfsjgkyh3Xg0IrpB9Dw5WnKAofnPOUd9kZ
+wW5adIGFwrn7R8DPPkNJEZ2Ckzy36pifbrMhEAmSxc7rj83r5p/zQaBFisbEsJblmQJp8Y1ABv3
4BlOcqjaXlsXWA0iiJqn6Z600hlKI5nY9bYhMHVhV1TsCOEar8S/ac3wZmwYtFasHLM/DcX8zbsT
n3qV+jvh2ZtapnAsySiUWvAaS/FcTPOT6B2xAV9WhHk2P1c1xhjZ3aG448sE7ApOaG5/NOM9niVy
78Ga4+qFrugYhp31St3CB1yP6kE5JJJm14hDUlnLuWkgm7XqO2scELrC+JoEbvpJBZS++ajQunRV
OAp2NDkYpxddq8Up53vb19x3N+2SPyEx7D0auMghjcV7meXhkE/LFQWBMoNMfs2Z/lXd71KZZj3L
iVMyiFFOudkecuqyw8kpfmkFte694eCI1H4QdYm51Ndanz7qsR427jQ+0GoBQ8Dr5lMcu9rB7X0g
tK4VlRZBqiVO+fYrvKXK0N5w3vKC0ZbTqEC4FUPh8bpp4S90hXm2crh37WLXhyLhNtnrjXPQCh/B
wm7KrZ/k8E01Y5XrNiJnPsVrnYXamgwGOV7zHtbu1YmIXv17qr2ZDYgiNZU7xkKeBvh4H0zTs0b9
99FfhuAXdURdNPhOsh7K5NDqJtN+YP3WObkOI3XB4F1Yn9fnwhHOFb/DsM25C+OnVj9z76n9OIPU
6zX86rjDzU0c46WeFGqmG/zCw/C0SJskXGCesyw4kov4IQj720qoI2uLg+k5BLq4U2S9E5zqKj5m
NecmSs6FxP22RAbSIFHkLSgrWxdiDe6i3mT9/ApL8agF+UuXNePZbmbt8e9WN8Osf1y8HEqa3462
7JPATymgYJLrneKiVDNGZM3JkXbpsO4N463Vg7eM+y3x8XY30ILdFBxzviJFQ13NAeLqqiuB1yAA
u08DhyR15pylifZR+LCcJIuEbYKdAJpnJGBnrQbGQkwB7JLJYKw0VW9j27vWRCNWmPfZ9OQ0rlM2
jD3dxJTc+lnPSL/88IAT16bEhDNA38YA+JvEETcrsNVWC6qDzyYAAaB80Y1kK0otJ+1tkxVqX7U+
ODWqnA6mrv6gz0EKaWYi6Hansfm2nnFxvAlLW26k1j/qTvK6Grt3Q2tvtWP8gWXx1gbBF8HSn9z2
TwP218RSTOPBD4Vte7/h3m2WpgmlAlABccjHRfWfKS06R5RunrbGoiG57PZJ78p3qIOQAwyjuPa6
ZXFX1OOTJ+p87WgApii4hrgGipbMl2uuNNkGO068ZkWsEfdISTqAjL3eqgF2qrYdGnGYOmsra/sg
Kkzxpubu2mT5rqAChHw53aqgIDeP2w9+mE99le4oS71Ufjqt03LYKKvkWFX7LJGY61MNRYD+p909
gkVxbe1eK3XnkHlEg0fjCV9cgs40bNj9Ueau68RPsoCNVPNYcDdP2FegeTI2ld4Dq45tHYiDP7h7
kHJUpCjulkQyoEmzaU+z1/s+W5uB+bEp+3RpqG89mLW+GLeITfGL18NexBO3iUd2F8PgNTvu8Tdt
0c58HgAbyUd3ya+gQLv1sjgXO873/SRJKvnlGz1OjwO8Rprl6XLnIh20Kqrz5aVZoMjMKbunpEDN
gDRwE5xbq6yYX80pPehlfLXBWcaJpW9LXPtEHYI9Ne0xdfRqByM6eYZWDU7SVR/YRo/Mw6RzKwHz
qDbSXcOrDNMYW72m83h60xRJuG50ShaW0vuU0mQGL1j39fB9ulArzOaxa4hlGqiEHWy5Q5qUetiT
1dgWFLRQAlxRVAdPAMySSmsEjIBYMxf5HFqnx1sRc8Ryrn3T36sa8/qQUaI5Vq0XmajIOKGRhtaU
rxkHlzD0n9Ic/H3MGj/CHDF99TWY3j4T9cEOqFDnplp9z4Vdvi1BIvedsWSH3kMZRiOgXB3Xt6ie
PJlS79AJ4wOJzd5hoTMfwK50L7LLFal5TNhmn+uM5X18KMG3HJLajlTQ/f0l1a/cTEDOwQ9mB8q4
BzR4JsvX/1kMrTzysXU2YFj5Ac/JvImBFDz45O7u74nusdPSu2jUu4xyqSE3+AeGNTvC5VosTXye
2fuQIgzSB7LmC2tmI3gvlHJDanzgQA5p++oNafXcpWXxCXGr3U5+3W/SklOJqL150PGF3Uix8tWn
hP/I2UEpX1k0Un3kMo0jksc+FhDih1ylYRkGNmMYgMJxW0pvODGtIzh04FhaPnBsDlEdmgGWFxlF
oKV0pD55bMuiYGyN0BNTuwMPXW6G1HN2bS7smz8vf8j1x2e+pXhPcwTtSjVwEpd+XqBfiZ7t2er1
B06U7liVfrtlg49/2JOW8e7m43Bm6KjW6R1wPRPQigDuIJNYSfEIYHt+Sus62XtkQL+V6r3H1One
LccBLuMp7SwYBiMiZfYKbOlyaCrz5sLXCSvCxhHWUz7cLYqG5Av6jDN/fmqcDuJRTz4RqWvaco1R
Hwu6wdGt/RnmiJA7u71jYnufi6tndEeZaOULS1LmYYM3dlPhxqLeSz8pzr9T52p2ROONdaBDcp8H
OcqNcro9XHy1L6T0QyewtWuq57/wMHJbdTOgSYwtommvfaknp0ZvWGT41XNm9+YjhA4Trbmq05Xq
BdQbQr2IX7rTR7SCkG6082pfigA3SrEUJ+liQyEtVO48QEYRWTyow4JOJZwaTf17KQZ1xDQyMzEo
ba2S+y9WVrk8JOSZ2avwc+DJXCexa5zvGSY2reMT4KJ+rXK95TSHCJvTdbCvPEFIBXzIGitiSZJd
JnhVDBgwQlUweYfkkOWl8TkZzIi9KfN1cn+rmL3bnKeJf5WhEk6Bn3hrTGn5Jq5Uv80CU4KP4bhJ
Jse5gs8lpDvPj2RiU8wo+rSv54pIcFrnoVfGt352/I0zy4KAbrEcWrgVEQQTsYbuxBSKlW7r38VV
PKVTCAQoDZc8zR55cvtvWPt0XlFyh4mOnQkLGy/KTAj+XqmeYrLBTz0VM+uF5U1YpmP1VgS5Isw7
eQci7PBW57GOCk82WKlTLPiW2W7RWlibuJpzMQBngA3J25uGWfQcTyRb+XrONRY5dETXOuOyEicK
rn9RJZpuoI+Ue0Xp9pYMEAIKM5dwSnbG7A0PfH7Nh8GAyDnAGgjNBnNK6owFC/m03DiJ+lAultux
cP0TJr1ql+Ec2wLl+xrIVUb1XBIPzejyPfbYiy/9UAzfNIdC5xW4Dg8z7dnb1NaB02GTPLOKoogG
8zIa1xoPJvwoWxnctyvM0mVlROzE/Y0G+mpdjdhnXMgV2wkV4ohoqa+N1M42uVP8GTJh4fhKp701
NeMa8K3xBdSNqh3HmqI0oQSH+kIi+i76LD4isJ1LOx0wDhTQNjDe9bwbNhNIf5w1Le91yJ5nNBjv
ZbDsElZ+Y1Jn0XXrhl0QDk0YNDQIh62Q3XMx5v066FstrEhDE4ny5WGerYAwk1DlHmLRJ8vGktA/
BTID/++QYlWN4IRnAqLRnWe6MvwVgMx4w3r9lAqbq/3iAFKn3IhEW4JtJ3YFn3RP6/gmB9deAQTT
Q84n92b6lgsYv+loiGgAWT0NZCwh6zkYNulQ3qYuwIDVUjfVzStsNlGW5b7QC15cjS6glxfSxW+9
V82ldZbxj6bYZBra4BFGL1mKxWwMz3OztNtuKhnD0FQelgxOsuF5GspvxmfAqKy9Wy/WOy2MyKtd
KV59ZxDornb56jL5RKWO/syXGTzM2b0HADzaQXhsC5dgGF6GdvjOMpFcRMddBl3fHV+bQZsuDfYR
Cp+67yD9e4vLX6LcSosghxPxr93BfieL2DzosxfzujPkOzbC4MHSbKjJ9yJiKrB4y3A1twr9DcaN
GU2tO3yIEddf2NSj44TKHhMeiLwGhHLvKEhS/weSyIjemvGV+6Kaos5o+gPdDdMribguyrkQ/sIi
q701RDR34LH6g3LB5mIRETejB3S7SkjqXKzG/xnpYAGUyy7+Q0BHPXvBYF+9xtAPRqESMCAkMDB9
6LzfPGQOyRbyLBPArgP+yFeWcz+BZOMr5zlm3GTBaU/8BPADY/Kf4RuGyzgZ37Qouaxm4AesnCT/
av1gvLVWRV3VPCN/aba+bYl9X2FNwkWjL+ehoJJvn+Bf4jaZSfWTpHSsR5hkSOdOAdcrz8RkS9tk
BZsYRSPl0TF9tu4OuOc4bAwGa3oggVrNAz+iKaWzRhcdfzqvEsKbffuAhQkDZGDHe8NDT1W8k/eW
Lu331pQFhREUfXWLRb1Ze/9+g4E992Io+V7FLEVXCsompsCy06KJ/HxLQAWYxWIKxuTZWcTdv1h+
DfCmInZC8cr2UhFCDvt2wL9HAD358ouhbvas2ZtDPWp6mNsq2SWesK68VIOHCos2WloshtCUsv6a
ncbqv5Ur2ka78c/0R0zcvMuTTPdfDYLkUc3SWq0sawEucv+pUGCZPMQd766oEfz3bLBQdvtyXrAd
+ezkrK8W4j09EOSG1ZYABcXXBH7sHVofuW+rhflHxaGxxmDGo26VXyaoPmuJWmsaaXxgoxxUJawI
DGBG9cGaXTqPmU5n61mWlddwXQeJSfcjCde5T1uoET2grrhM+Udjg2DvhRK1/A/sZzFtnBx6whUa
kRaNPmTfYz5ni71emCTTR7P0zGtDCQa1rZpuGBFGhXpYY7V2Ok6TpWRe5r1gL5tlUdMrDOolfpJk
OFSk+cljnvkASFZsT6kqEqPGiWTO8tukNZuNLJ+giRFeLPICe7owVmbXyXedIHt7V77L14Wph9MU
osObSJbRe6tcOxebAl/CyF13KI6A7LhtzKJxeRABHVEK4OXB++gUpjyzpnlRJv9lGckXfIqkq5aL
PRDO31IRqw4+/XCcbz3Q1lcaLUC4ARDV2z3ps2SOxhLYhcOv5QXuCCMz9TjO2gOU/a47nfM5OEN/
0cZBs3YiS8yGdSyRYCzqSemt8Nil6BBtdfOTRA/ZNRl4NCHGK3Pn8UQdE2w6lPZ07OJ8n7VndNf0
NkRqd12rHRfdjVdjCcxhkyrmIlaQhGBTHOXbuRT+A+I27whn7gSzzNizb+ae4R9sG1vz29jFU7G1
x0IXYdClOcgo1h+l2iJ9VCxE6749kVGViJUgNOj/KQjnSDZ3hl1G6ZCTrvFxLYyrmj4m8ieVGohV
qLbn/gvm64RWQregk7runxjcPfL9WDPIlWi/ZBVgX36VDuiMsDbN9jt1PNe6mkUNa9U10+bHWRLj
qrUQ0lce/9hjAH+93VjesrAJwyH6SI4QiGougI0f2Z42LkpPk10b0J72Wo1aMBwqvmrGLQy0YaX3
XFzzGKC4HdTpzR5ML0ptHvcVtCF6hERiaSUJGV7MQNQldPbBWzzsPaDNxr1oA6GxLSkWxd/VaAH8
pIlVxw/VC3lYSfbVHmwSIrc+HcOkszXseHtrmUk3a7p7RRHptlrdVycDsNw9zpKEiAPbJW36Z27J
Fj+0Pv/DeIIFcupiBVt8XnO1c+EalOUrd7Tzgm4gQQnTp+jOexskRqQR4AxBIAxh3U7VjZ8m6K5u
fqefyo+8eL559aCH0DTZmjVmD6PS+s0+kutv3b+1nMQnMOe7dE7tTe5qv1S90ELYG7ceAeNbKl4W
Da/OPrDFlhpqjAv0BpAzHY8TIkg0jG58alzrSUgpcI36ezu5l986TEgOHTPwv+FwYRJPAZwwSxOT
9sg16Nyo2j6ckdJkwZCdEPLiqrJZ6KfG/liRyDD0IFxspmt+f9bz4nDIksB5prChxauCol4npFY0
XmPsp9beNPRrPan8N5KulNy0BhNhPunUASkoU/Vs3ht0AQPRoG2GFc0gZ1kv1SXLZPZGsOLvCquu
PDVt1T47gwOpc05eRMvl0Jub1wCFlh7DwBk1mJR/x5mafHbEBS6YDyvZpHEWhYjO7vu+ulkVHei0
pagpA66N6QHRYDgsNatIrj/Ztu+ddQrYE/RlefTUeHOEiKhAebChFqAY70kH1OvWxkrb6doD4hgu
8Zr7hRDyFsfEGvzC0+kI66nWwTgLZFWCMyjZ5tIosemthazP7J10HwqHlhpXpaPnBpULGcUm4lIB
PmHpVXwteedtKphNTwAU2lXTTGY4Uhq5Zd2nhyjBR0AoxZYe3nt8lsF/5fZcHbG0AmRMF27kjEB6
lMypye8wyR/aAMkzlf020Zv8JujsSFoDO7c57xOjXEN0sfc1hmdSJ9FI8dYOGRBFC15neQhyH4XP
UPUru9Lx08xqRLQepITpZ29akxbHyip+WQR6QTabH1MN8LXvyFQEI4wbqLnd1pXJ2gqGTdMu5n72
HXdl1pxOevwojXFa60TGdp09LFtSo+pP4MXfRpGiSFVQ01rBYrC0mldax+39SA/DBVciIhy++VNZ
Fdp94UiHUZfsS82a7ukTePcOG8bAMJdv3ky0ceFZ+nTb2jiBQNI3JfKLRORZJW3mrt10egdJ+qqm
tD7ZWonSkXwyR73HgFVCZWBDcezxxXEMgMGUELNMGcjW6zR42RkL596eP/2JoRn7PwNAbv+xTAHk
w6qrq28sLK79lMYunEzruMNYMkwTnCg///QE+BPWsey8TOpdiTRhEuZ+F9Lz8cTa6LvUJJeKafIR
GfM+8uYFTm3l72luf9Fsb+LAx0aIB4dVhE7bQ12Y3ta22GLMzg71Qwvryf4FnjTdZlJjfPiBbnyS
VfDbV1hVXJP6MeJ8XFeSSj5TWYLXwwDzZGhr6hw2Su9RvbXDLNwHM+C33pl+uZ9ri3KJNL4Jc/jK
86faza8F4YB1G9ikpqoj+N6LbfVDNOfag5k02k70UBuUJb48iau/Sc5dV8fvFHC/UQ6wnjMgBe3I
ur3VvaiTcfwb5MKGtr35WTom+8j5kT4rZC3fOxhSXiAU1+tKlfTLFL8YhCO/SX/0PsfP7CHbkMam
TAH5zS+0TRaPh7m0HC5bVrClk5Qbultfc2J2G9wp9B6KhNo0cL7rLvffJ7shKXrHexBBsFd6btN2
Y0+nSep8jUOwcUdcMp1nJljITefsMJQINY1X082urlO++Im/T3OQRFoDNAJBijFkYNYavoKcQGYg
0mBda/kFwB8CtSdf6j49kB6M4qL5tLj8Fa0GzqWrfneOsR3gj6xKHOHse6qUgncCqmb+mnjtlogb
LsL+Fuj1sTOqq5eNu8UPItSSnZX1lxx857HTO5ilWEy4+QxwfHOjjJIqO9gCox5cGLhzdOl4Egmj
quuX1O+3xFrimyzh59aztlk6+9Cr4k8+mJeibo+MOMYd35hHuUa8Vq946ssU/d/X8cXk05cxFdwa
kLPXhOCcXxZ1NWiNaUZCAd4mDqQypJMKFLigcop9nbmREBuR87zxMVCJRTDKQBs3euyOMKsxDQ00
4UWtaZ9c1RuXzubcMnkCYgKBsRrn0Oj/jgMTJyMbTF3wPSis/k4Nm4IPWpDaeGH0ObDJalV7I42v
EpPNdSwLJh4MIkHBF1aO7LUajphlcB4Jdb/6XPfDFK/uzmcC0QAtcyrhROLtaS8teTObtnBOME4V
qtMNEKWhV8VoqKnas78crra0iCYwSj8oBdewq0Y2e0UTesppTxTe+ycQjyCNi/GW2fF2YRXOLEEY
hs5oe4uEQ6sIoJXt2E3H3pKXzHBeOdqOdC95K/NevpKVOuWHteHuirrnIRhtceut0XpoBwE7nTAL
MN74lCdUMwJvYzhhNYkyVMTNNm3hZ0/NF+I0u4a8N0KdCk178eEPOXLfe+NJ6yUqUHImlrav+/KV
kwi/Gv2non5pKACMJjWi2lAskNBbE/vf0GmIgYP9MdUaq4zzZ7St7AxzOT+xnQzOCevQQ0pXF40y
3AmjeHDsb9fiHgee56cIOC5xnlB+XWXc3D1Q9SR6kaNmGh3w5QYRh45/GVmZnYRfi/D/RxP+yS3x
gHD819GEjfxT/U7/sVXZZ/Vvrez3P/bPPILmGH+BaiVSENiuRxbK/lcpu2P/RXTdpVfdcu5Fy1Tt
/m98ifMXeV6PmhD33jHCkuY/JxKM+7Sr65ZBI4l/bx75b+BLuLQROPgXFYIAgocrgcAElDTPdxzr
/2A0tL1hYpkYgc9SfVnslbZwoQZmC9OWHfnAK9CUesf7xplgNxIF/7CQPdSWsQtoK1abhZNyZkag
vrzW0Y90KNmJlSRbh1y5vQHuUWw4gjmtYNiPu5r9LwwgVBLCPgU2JxrZEvczJTLABl6myZXhq842
lm8nUIca6p/CGJ+dvrIgTBqRog53X4+y+wn8TryyuWQrmMdN7+wWL8YmNUi6INZCKDRRe+60ZsuB
thQEo2gKeVITyf+xG7op5IdPiWDWp31IzSheaUrrbm5SINIJMIXfBYbmx0IPig8+pxQbJix+3hOz
99hU41nWLtiKp92oW3AicqpL/wizBlVQISL8VrWZvpME9B8dq+QmJmpvMU822SwyEEvFK7juHBuK
ajCwcMdNi9t31MS3QbpJvEIycIlqlovRRrFmUyTqG4P1zHpwcliTemx+daRQkp5iKNH2Xep2V2rW
kDx9h+P0AQ2BnXjBK4GpW1jYfed0mCzam5TW0puRsmTg5FzkVlWSWTJIk/Zgm377beokMlmaWdBX
pTf78m5SIvCPLd7E+hAs9QVcoeS2k3edOgCRIZOqmnIRh4wZH8sTGM9x1Qsk+G0cODj9SaXw6zRd
0XAhrXAILGnVf6fBZMqTKhJaPWh6l++zrvmflTnyYksrJnvXc+dXO9eSNxRioOV38jGVjY3t0hvS
t7irLBEoD51yxG+NWqmbZ9tr7T+0KlbiWrSdbVBRCkSRY1RM+UvfWZ0d9VOFi14T1jKhbfKzBU6d
FUjbLmTxLPBsa9OVjXIfPa9h3tIxcO8DFp1GVE3wgCM3dRsRlV6bpM8SVTunzg1JiStOw+csHBzV
vMtKF0QKZTJ94TrzWTENU9YBQpvlu2gnA8EVns5KMvzd6jSrNXzmS3lXSZtErlSALre3S3v8keDA
sgOFg2n62XNK+3wIIM4eRaez7BEzq9EIeE6Xk3+t3HhTCaG1K9kNoLGooK/cFUYGrnNGmdL3yT4U
dHnLNrgB18ZsA+W9xjjH+uxPW3mY2uB0w0U38TTWYJktkOBLatW7iYzNrcdggjeybNnszQXPO9qs
vfRRU9s2YQnWChY3qHFIIw158wfARdPwlPSaGzEGmd3JZWf6yfqOHjuON/lUjBaRyNRiuAyZHXzo
0Yqo45mRup/WJpWkmFISGr9WADLUAWd5TbRBuMnGMBs9200arsspd+iVJcMy3Ja65WacJqwKJdbX
i9C7mDsBF6LnUqLlRAH5GAhtIMpXgzl5b3jRgscGmjRauSbPeJrYMyWuqiO+nFRFEHywPUshRio+
UwWxve5a9xdvSIz7fTd9Ymb2/b3P5asMeVNDyqP4mmx+XMTVdQRkm67d0eSzSfZ3fJjLBtaJMFRs
35dldPXo0iRgiC87iHlE8T9iVSkAwWZ5hea+uAVLwlnrprs7BvgghXDM9Nbg9+VaZoM3/xPX838j
YjiQAlDyzz/oBuv+AeP6m2qtuvp/oCbMCIAU/ddH+uP/+A9V8Z3853Th33/kn8e54/zl309sj5xx
EJAnJL73TxYZ/wXkr8GZoZOntT2Xc/Z/scg0U/8LfhmlYET/cHEF3r9Oc800/gLGck8I8SmhJAmG
2X/jOLf+PV7oEzgEhwMzJ7BsAo0WbLN/ixeaaKlufn/sK69IOaGQeBjRpop9wTDprrchxc2l0xYi
jwGCBAMdvOasjUdDIjDSneUuVEjgE1222lD/T/bOrDduJE3Xf6XQ14cFbhFBDjAHmNyUsiRLtuT1
hpBli/u+89efh7arWklnKUcF9EUBB5gBBt0jR5KM+OJb3gXclTdlLrCNweSiZhAZJYAcNUTmCxGQ
QjslqTFQbyeh+rRm1UgoGOZNVikmJHCXmTbYyF3VTPZV9RUzP9dap2VrvW0AkFYbuyqIxZBDmJCE
PdIMtt9b7bqzCrQjZP6AHKH6gjNY/vXlCev1P8zfztClgUAW6dlf797/+dL+dtXWB7nov//uzy0M
Vpm8EuCBTR/V+TMhZQvrREMkwgwlZtIrm+vnFjbZ9wAmyFIdtraQs5rWHwxZ/iv+GdgOJkgGjoD7
kg285MdyWSmdTJjJn8U/a6vFBtbgfPRaTgML24BX1mi42zHyNujgTHB6TANMcxRvexHcugaKpJPs
9x3ZEra48c4WQbwTkzHuB1+eZ5NOt0FQir5871yFDxUurI/NMuA9DP/1gAtIFTIY/L//tB0m+N5/
vbfW98W3395/q75+exob57/5WemY5u9yDo2upSxDsiPYIz9io8b2sRifIjgkTWma+r83lqHwUZRU
R6awDYLg7KP4c2NB2AZqaRpUQMI0FfJBL9lYc2R+Wufw944ykYs0JUoXsLwXdY6fSrMXKGHggAIP
KrZxkkA8wZWfMKKwX3XxZH0G5+LTJaosc1vMrfzQjS1rBxExvc+N6BXicFAdNS3H8i+aBz8IjCbX
smjse9vJzYvW0bHmcMIebJc3mfDboAg4Hz16gtdRi+XqBrv79AMUr/ZSg/2JuipSpZ1pWPvKcLUP
bZmzW6N8PAtaW3wBdazd2+mIqW9h9FsbAt9aSMhASdKN58g19hsMvcJ3Tz7qEeFFc34PT+pB/s7h
HjIt20X60UBE7/AGQRMuKePMehTECKjGIEHqpBz6M9FW3Bh+AowMoWb4cQLzcgxR2wcxuszSElvB
74L3NdxqYYRGE/LW3XtdxikyaR1uOJEWXCF7WCRgPHREcpuqAt5otC36zrTwfxidcsD8b/n/9jkU
0Q1dToACVNKHz2F1tc/oKn9kmBy8TT3vW2DF41lSkA3DP6GpiZRvVQw2vSffOqO2k2/dFApeQ8kI
YWW2dGl844uXeN0rTzSAS1L9sot689zxg+oizjr7xsqCiCFAHr56/iMsavL5GyDw6TAD5dgQVRfK
mxVIGItpy2OW4rCU6Y59yRiVqrzpzMtZn2Pz/HLGoVYiEZflJAqmfFO+6hzCD7KGqU9AZpvqGzBe
hOnEO0ymibRF1OwBdiYXXt8jQZgjJgDYiL0/pLvnf4D1y+HkB8xCkXK+XqgzFx8rjeqBgij/hmUA
jo5gN6lbkUoov+ZeZj5OiVfqa6/uziEOiXBbImSGNSDj1PUUivG+N0pA5ikE2MtkMK9FppBqaZFf
/9wxocV4eFTBhrEb3Oop1SBIkeNlW8yZtPd5qG07qccCqxEaAdRs1lvEhLV2j/ep/yHLMv+t5jkU
023iFBfPP7Z5qI/Je3eJSjRdaP8YKGTqi8e2IZT7QdA8WF3VlavclOOrESb8x2ooAc9NepjvcivU
HwN9MDt4gQNT48Lw6tcJbDFE5wJmvwNcfvrKfT6ifQC1YoVtUvsBz87mdSCxZ9oNwnkDrFa8H1Dj
e81/VIEmZlJPGMohYAXVlQE45A7tmzcowKnz55/xl63MpIgdrDiEpiFtYxl2kaDERlN8KUqoNMJL
pm0SawFNawOrUmyCVs8vZx1bjyUNApgxb+d5pz3cvw0Brf/3v4z/U0a6Mi20/1vYFx+F54vtGMND
z5ImjaCEu+a9Fbtq3zEHxFi0GNexV781UX9mJtcRj1BS6i7xONHo7TNd3DMfiH0mXrZ2BsRTMcZ0
SmtNst+02G8xi8RqpX4TIt13ZyrT1FbkLf2dMRRIOcjmwvB0daHnysJJNGMEUWlWh4MPtEi4de0j
p9+4FrJDoCeqXHniZfy6vRBNtqWtSxfvYtvh2n36LlI7tIchnR56wIyb2K9QYeeN4adSBRcoHK5q
bpcTS3LHH94eLktKnavccSQ9yoW2LXaMqhHF8ICioXPuxrMtSqL8jUBt/lTQ+iVmcGYIknxmUlUO
z+LpuKoZe1f1A/YSH2WVgyItmjr5ZGQevnkuklLS77FWQIUFRKyjks8hfl1Xo80Y6sRP+V5VHdyZ
7G02nE4f9XsRt/gpWHMoJzDdLyjO6p+YyKNYRCejujGjCuWBgW4MzN6ByWPk0S5cabaPEmdW9x/N
SNJ0SfryerDaPNkYejuxS4fsm3A84azwVaNCU52HG3FZVDUI7Sq7ML3QKuCNBPimmjCgWJLy6sSX
nNO1xae0jB/aN9S6ir17uHvwCHbKRJP3CcaztPWwcPmq1+CxKo76NZTTBrtNJyPLQcrK2Bacnm9D
RVO3xjUUlIaPBFtZGTH0ghBV0wlO7dYAWedsRGZk9z2DisdZdg/IkDbh4xpM5q1d41cT+yMIRtCQ
78vcM6+JxR22r8Y+9srwDRC6HD8tIHYwhXI8WuHW+Sj2V16e7U2knz7hwGba20LTbpN4Uq9o1ghQ
sXl7aSRqhpjDR6PfKVBsQLoCprohLdCLLqTb7MQbNH/doZbBmIp63GEEwN44fINWhzlo7Zv3FdZY
n+y2kpBlA7uvEe9M0Vqus7FSG8MdUpDucgDIyGCZEVwCFa7yow3EVx2AH7hCnFI/KLR735awVBCl
BPOzLorZ2ZVKp71wB59xmtbU+Zvv0fQ/0RD6h1XT9GGeXCyb++b+N3Sm4LO9Rov+v/91V4HW/Xr/
9bf77Otvd/mXez9/WvV8/+ufZY/UUaGXCNEbVDEGkY8b6WfZI43fXYuxijJsEwDx91L7D3162j42
IsOunFtGhI8n+vT67+R8OgU1DRNaxmTgL+gIzXvsSWgiNtKKUvM/xOyeXHixBxF19dFnEC5mTX17
hrERdswYvZ6IgM4c158sI4n03HlkcGjh6xat9sOtjoWwockBdpPmRd5daLUQw5K6Ewwk+ir4FAe2
RlYdIlq60cdoMLZTF8az+fkwXI+YcMBk9wQmGrLQO/y6plzWuzEEFbmyULHApAG65GVh2e11iigC
OZ3jDF/s1Gte9ZqlxTAD0+Y9E/dA7czMwv2jA9mLuUNi1J8mOsQ31Wj7/kUtJ09hujxab5IQAjJZ
XVsh3SHdsQK5pEF8r3V/FmKngdyeRwrxdxQmEihL0MBed07pyq1bxq52NsixrNbozWaXMOZAGkUZ
uIpVDv1Urlybx8NJwp0ee9WXPmY/fg7UA7paqBN11mYt2/elSY9/Xdk4L69sLLwv20RF1vlYV/a5
GcGmYKymUEkBLTJtiwnDVYRkEmbJDthbnIKglQ1rEUPJX0PXMlcd8tig7hzY7rkA+hxYrVcDDxHB
m8LWekYoZNI7oGTclXMuydQagD+ktTIG7WtDInutdbE5+0hbzA/k4Hx9cohufuyH37I2vaEWaMi3
FpuRbIbyQhhMbkjRdGHNV86T5CxGodJUI/15a6rdfT1MJho3Qbt7fpVlOfNjGUliLZUzp4KL63jM
PKdx21qDfArYOw7V27ozTHDKdn3hWNA0sJ7zLoyIhj7HNroc8Pw+8RsWaej3n4BkJcAmx3KtXyo4
PNM9YO+FtlYiqK8wMbT2YY1l1GQHxbYNpXniAC4u6+/rEWR4vxxFgsqiYmxsa4htPdLWIK6Zpkxw
kxDHILfIlHH2/OtdZjvzWoqckt4MWR4dnUW1SEHthbVD/3hsEN8EQh/WHzUg8iZDRq0B8WllYtpo
OQwUhMPqG1hD+rc+T7GqsCD6XIL3gqE9YGFzXXb87jMPtoW7si0s1mYhzwYABuiyTcHxcWCnR852
6Kf8ojDr+E2QueqKy7t6/f2p/hNX3T929iGJyn/d4NtE4Ze8bcKnF938Fz/uOdtCPhE6sW7bqCd+
v5V+XnO2AViBu4qeBR0LwZH7s21smL8rg6sB7Rk0GWkncW380d3Tf3cp0AxmA4L9Sib/9285xeVD
RFGQ2PmXaFyZC2sLN9f8NmqUiT5E7+8RNGo2kUrdEzv/MHz9XMXhVp7FJW1nWXGUUYjLGFomoOPs
8dIH4Ps+MSrzRNpIfXxwmYIR4XnIvOcC1gRM7i7CZNIFoWX2aJDHbWObK9QZR2ODMpcDhbV1ahgT
yt5gv4Zw/mCbSPkW0J823DnNTeHKGouCrs3uMm4PuUVQ1sivwEab1qsy1u0OFHs1gJCFRIDtb5aH
s1MZplMz0H0AmSTM9tyODC/EMnlozwxFyAL51hhjyzQIqDM/pasL9CZaDyA1k9cSNH9heUgzR0Cr
ZqD6G7Jxke31tlNAL8NMGluETKwH251qZ28PzWxvalUz9i3DHVrD5OLag+yB2D3V2UWvLPFWoEge
Xuv5oL8fkani0pNR/K7rEOTbovWev8bLo0lQiy6Rb4LPhBZ32XgoF/TtDOqF2ggxonLn6i8GLuVs
IlRyFXBnRy+w8woMu1yFA7n7fgAY8j7rmw5iKBrIKObgklJsw8T1orM2lVWCWGWYdReaCBEo4Apz
MwLr6J9XZj81l71IbVrAuUAAUMJ/zN5nlV1cVNFkl3vU0sYbL9RpmxpVb3UrFJeR5VImlmW42GXl
PVeFe19jyvcuc6risUstiSKZ3ySffbjBn0O9FQ/IOViPtu2K7JOmvAmaVjIgi25kuuns3QCsKwJO
s82oMRl9j99FX0T4bmgVBAPZQGBH4aeDf1U6dXmho7frMIceinhDitqan5tKs7NNbg6YmTVmY/tb
26CTdoaZL7RB2ruAbSfE39FM0mn/nVfSwxGSto+u1pYfNTqphW/0Hx1UyTEBEHFW7MsCcCtsh+5H
Y/c/Eaj/aTXJ7GHz1/H5nU8xcv80OpvzH/wIz9Y8u2PiSy/YEjQVZyzZjyrEdH8HSWZbjrRtm/Ee
mcHPGsT+fe5Z0COnRuUT0hf7Mzprxu/zDIDozDdkWEIz7SXhmXB8ENKojRh+U9EIfgcqcSRlh5lf
nwCkxSXobVmqKUPIoXE0gKWQd2D1zFxKv7otZQ9HQssTD8fyQphXIrdcioYkDz5pvQLoDAWSjVgZ
MoRvYLaJWIMaAwCkKQCQcIiJ/asaopTEH5Xx3SaIpv4jfs5iPO+daFQrxwdaB+8j9O7gKHaATLCD
c1YG9fj9KFNc3WYL5/ISQ02sN86sQG96wocxdd4bpKMYnAJV7bPaAM4UZMhyMoCp7LPAKwoTO52k
Kcdb5D2C5MIXNTz3Dn4qjIh+5Kf2RZhKIKxReFvZvqzOAH+M8Rq8Kwezr8EJbYd4GvwzP2zKYK13
KWyIMDXSj32rocbkd5newjowNBxZTS961FE8/FjKsHwdI6dg8V95Iz6ooZ8xxKjhfa3MKXEk6FRI
GjuQ/fQ9xkpiM+9KhYSoCaoq26Y1ulOzinV35hFgHyJsubVNhb5FiFBnkxi7jpbVZysyy3dFi+53
4Pg5igmTV6pt7nN/AeYpojMAtbwP4kvhXkQhd/VZleCZ/akldD9gToviSDKVU/0h7Pve/YRZb/Ep
gkwbbyIf1MQGfFqCgq9h99uhScWHDM3AezWE7BMtyEbGcikwq7VuU72utQKv800vog2iHk2EnxGI
ulWcWrDvlQEJMs4r6HSlKmGGOGaZo+s4ucikEkGrTcWuR6tGG2r83O1xuqSZa3Kh9ikMA8sa7IHq
EWTVKguMIVvJukZiDC6Vh/67AuADxHq2s2J3Ge0uTmHErLVMkyBt3Y5hnRQ2+v9WOeoJtlNoG4DK
lS6ORUPeu4RsC7eRCFmcbwZKCRqRfsoKYF1QoeCpdNAgnH524nKRauhXdd87ryvTDJMV/iButRlA
VAVXmRXFX4wiM24GTI7Ts2TQ0JGvm54i0M2CcNvVsrsLU2W+7RFB6a2NFafgrLZxyAmo1wCzLUpW
9CtK7xPi9W7y6FNaYiVN3jG1UGB9dscqcIYYc4ZWSGc9kzXjKy2JnQffaXu1avXBrs/wTRopoI1u
vE7AT6FbMI2VuIIYZutrFA66jxVDrisUAQw0raei93e0/0KYhKmGAiwCW5BK+nAMX5mpM3wl20ck
pmwbYQLVZ4545qoiSPZoExvifBrr8QwZjeaL1wTqLpgQsVhP2L2j3qNAaGoyaeAIOFqN8qniPtyO
CDDuzcJEP7Rq3ZBrTAyvnSGU2ObF3JE4clX9GZ6p013f17ZajYXpPkIljV+7XjmNV8irlGh3AV+8
bcyw/6Rjy0ToKt123NLXC973eqwAKJgK6RZll9u2Rot7RrWj4QOlvkBsKSrLt3lv0UW1ZCTFNkKJ
4pMQvolSPBXQpwDyy4cypbGyTpPZ2zKOpcInzNPlTS9N9p0o6RQmQ4HeSg2m8p3verb3OioixM7Q
WExeVXnoFGfTyPbdJY7CpjrR0KJZ48CbxmdG04yPRW5lQ30pWtV2cgeFNLdJ6LI+fasHuLwC4oz7
e69N8muVCCjrvgomVDAmNFs3TDtSbHltxC+GgPYEVIdyvMZ5A1UQLNP6cicgidhr4eFCtiaHQvnE
o60BtRDD8/qNrQdSA7NmQ2aZMB4eaejC+95ofZ1Ge4oO/h3sJqru81AJ/BMQGBwI9dhL9V9cJ7Kb
ncQG+aEkzqM04qovepYabyUKaTu6MzoJGv5uVJqiAC20rhEI3ecas8O1hPr+IHT45hsQuHH/ymn6
vIWJWifYXyUR7XnL6woyUYj+e/y2PdRf4VuWK6zQgFjyk6TcRnE7fW5UypFQLgSKNYA/FNdMOdU9
6CdTtdthtDR/Z9KB8iEaz6TVHlQfkEZDay5gVyI5iDtY/76A4IbwkqidVwC80SAQAtIeul0Geft/
rKT9p2VKc3rz15nS7X2aHyZK8///z34tRexcyaK2BhJkrlYpcX/2a7mVgJyQEtGwJY+aTSf/gPAZ
lL+wASlV6a3IH+Xvz0pWA6iiA3yRIF64P8DGipfkSvailQoIfwbQkHWBl7FNEFeHqZIlnanKAGvf
sQtL7ZOGYMB1OPjIaKaN153HSafkavKy+6yLkcot01LsqqyaWTTeVHxFnzbAZUcI5snBrNeslxXo
VIO/WI+hGSs4NnqJbDzaF9j3Krfe+n2PpXOdSHkDhopDn+mYgaCzMUImjswxv40m7TN+JxxJANr5
F91ipg7tCZO4WQ1TewvaDH4mNl2MZag0Rnpcugi+prJw8JTJQFyDkK8mZ4fiR4EEpZ3uyqZHiro3
u6HdPvnYp7uMvEAaAI7FyAX4iiD3PHyBFR82nMrEuEv00FvXZoukamp3JzpuhxktG4dVDIPNwhCf
TbTkTSRAjNuyCI27FP03BHRIigarbndIhAdbC/eBEx3FI/uCR5E8GNk4ubli3z5tnrZoPExWJcY7
qRfjhU/7DJlsR7N2kSHHx9gAArc2jcg9K8FM85UN1acrnCSgFg8wRi14/tEqsjP7AeOY5punQ/Fm
Eh1TFMNZIgD7Y27f2qHDTgJlP75rYep768GycDhEqC1d0VFAJI0hOiqQtqDxjCCLMUraFJTByNMp
8ObQ46LrGhEV9KKtYjRXuue91typNTaSDJHZpYJUMfXDvSYjNIRQTLbuRSirRxvv7hI1ikJBzGXi
mZ7oq/zywcAt0rJkYGzSYPkF2NQPtdG0gxywjMkePfqJvsa7mUx3r8Xez/7v/69S/6Uo3f469HKH
N9W3g+A7/8GfPUTDlAQ2XFAYSrnyzyLVkr/zTQhtuB7NRs4zUuaPSZnzuw5E0KG6pR79wZL6o4do
Aiuc5/98VEZmL6tRl003bGFAr1Ilg7dzQE4vhgah0JI00Bx7RWlq7npsDbbxoDUnWoiHm5B/FrNq
/od1LOK7vmxUBnWcmw04RFqISfmxcZNhrzjJyO62AR55TZ+eCFOHg4HvC6JcKQDSgjLHhnd+7Ccj
l2FSZUriI1ZDWaP+OEAZRByieRWTc55Y6pc36ErS7PnxuA2p8xdLjSPo8EzLZ2+4OPvMdLtYc8SC
uyf76Uh0/44Y+veo8fsTgXIHJ8ZsHcbGspVAsPOpy1oEPmO3uMmUhx652WvVralpsMyTPP/mNWkX
rOzWtHaDododU8DsI25tamcbU/L5+R905A2zdxl6Mndh99iLjVNbs/5Hy++JbAFKy1QYY+Z1U9/7
LRCIv7EWTRTB/cNemtG3T78mTnApDCrIejUA7+ui7Ns7dBgETBwkH0/Ey0XP5seLdjl5HEmuOIRK
DhfrYbKMeV9ItE0jC/a4690hHoB4GKn1lei6/CZmJolpYzOs+8rwAkjoM/07Y67aaRFCoDphnDQk
6hA9SMadjSjFCQjdkT0nuXz5jZhwMHxeJEvwlrvJiFNJGqRl8KahDCL03W6ef+3HVpG8BUU7GE6F
Ttx6+tr1DDHMwInlSpVy8Fe0xO9ihaPdiTc+/9jFzmYHEc0kMwZuqkXiErpp1aexL1eoC1DxTK1/
HpF6PIDJrc4tZPrR3jZsdzvjpW+ff8Jjp4rU16GFSIAmeZp3+ZM4YdoFem0+Rnh6FUCzihqJUY+v
p2rXKQ+MGlToiR4UevqIegXjynereg9djAqmlX3+rRM03J7/TUfeOrsOTo3i3QMgnBPlJz/JB1yE
lCIkfCcV3hu8y4dNgRba3fOrHInIEA0ANgLD1E0Cy+EqWmD1GS73xH3G/3sSYQj9iN/TCkilwJCV
8/zw/IrHnsshd4QvxECNa+BwRQ/FOzyVfRz9qgqSbUVTrSOd2rx8FRekFVB8oJf2DKx/+vagnTG6
8V1wy7HUQQ8k6InkmrP7G6uAvwPcNF9szuJkTCnw9YEKZBWiPntj5Em4dcqpvH5+lSMhlu6ShCYN
Jl1BmD58Fm32JSlSbhYSC/vMCHo4+qOWI0uqqZc/EIBxZXISAOD8EvRUZhSAjFOxStXobeh/ediP
Ygrw/APNr2Vx0l19Rqiy4SCMLcOWPkAqbPSGVcCBECd73CmNGOIVamqVeUvLJUS3xbnBBeBEwDzy
KkEpzTTWeSpgLkOZI6qk1ApmTxjNB7C46nTXTh16EhXV4PMPOV9Gy4cEIkDBjDSyMr6jn5+cX5XG
qhm4ylHqzndJKxlRWng0636LKIT5qqzbU+jTIyeLetmZJxZUZ9YygAoXl6wmAatvjRbyzHWKu5wV
GSee69grtAnPgjEH4NplngORGSmefoYzZ521z6l6d+jCVq/7trVOHOJj+0QACLJnGgNsmMUh9u20
72Sv2ZBWpH+OdZR5nuptfzYjoC8jK9XWphYndxVjtp1e2PqJ5Y89KbaH0BYtEIyg3A7PXQ5iJkOT
YuY+oNitNDQ/4cw3V4nhFyde6rHNIgRgADgnIEzEItnIen0CIo/cgFX114OXvR1DWIxxNT1KL4L+
gD7Z87vz170CKs7ldqGaBqn8nS/0ZHe2GRHS6XKbKUdKDR175gWCdWL78lUc4O9zfuJQ81iHbxBQ
Tt16CMLCEYc1rurG3DHgUifILr9+JwZ/EoVlSRzWaREcroKHYDb5fjFLmpTyNsIbHgGCvvmKTex0
9vwDifnfOjzVc8fDIu+GMwIva7EnTIQbeVQqGHJDRZeXvnO7sXBqg/1tdOLa7TsYzIHTd0xXRGfV
W8H/CbS57PVmowGM+zx5/Cu0PHMo0H3d2RqCzEPzGOpdAl2hLxUyo0abmiCJ0vRT3AfMonRa+x3W
RlV4NUJBizdm0/XWCmvnEiHULEFWIdC7YgUakpFbk5vizsMWh8F01sYglUM7BSwQhuILusrNo8Wl
eC1EFn3ABgH5r6LgV/N7TdlfCCOz74JMkNI3iZvVO58f/CnQpjbdmowuLpFK8nlEhItfIZUWxBu2
tZoHNLU2MQi3EcFrLTHghJyktnOCG3Rk39J2AutCoxE222x9+vReT4ZIhYEPirzDX/MqbYvPyGx4
5ye+8q8feYa4kHXQvCZ8L671uAjyGtkQaxVhR3IRWWa2dwo3QHoIFd2XLwVCCN40nGqO4mI/RWWo
V7kI8VkZ0uQslrHE/G+cheU7xqYn7t0jae6PpiANSQiJHMrDt5clJtr3CQUUMqHqoW8F9OU4Kdyb
CoFkZhnAK+u1clNvbVS6i5uHY45frQCBO3+IozclfmcnXvX3zHpxoHiTeNUKrkgL+tXhT2pBtTY5
KS70BTN51RTMGwHAhWKvof+j0IlKnCtcynktlohwdgFSPryuO7i6K6xXG+wiQqHQEbUy6rBEoS5W
Do4+ngiXv8ZnvvdsnguMWAHyXcRnjAHyOhvIWDzkp77UpTHgd41tKkW/+a0fDbw4gqj99vK9QfJP
NULPll744msh6h3i5zTyanJhXaYMoDapHhr7qYm1H/i/v+QLHns+gBDwZBgNOKCvDr8CziUR9VUG
jiagkNUdQASuGt5gOfFtFBFE+nw68UaPBG24Mi7dJnixmM8tNj5jYJGCCqZdgjfpvgbx8D7hP2Tc
OjBjfvmLpN0E/ZVkYsZ0HD4dyGTMP1Ccma+h9tzAYmUtequ41Mqp/TtLsZUhjdCcI808XMrhtpu6
nJRlaoweCXygn2NC5YbU399Zib1ow/OiGfK9Yf7kBu+ndIzGjjrKHnVrl3OvNmjwOdEupziNTyx2
LOwyM6LBBW1vDo2HjxUg1iQyj4DUqwIW0YDiLwWz/PL8dzqyCogJ6imglOTny0LH8FOjM2rCU1Aa
SNhUcY63e40Pzt9YZqYfMq2CXT0T/Z/eIS6zfQRu2Q4DbY3zLDCtSwkWbv/yVeZZGYUhha6+xCQT
yOiAQfZHg6bu3gyuOW780jVPHNw58CzCJ8bcpg1rlBKUnuDhs4hez9G40QQwEYtL0U4fPaO9MUJ1
CSj0FKPuyJklCsEfoFHN7aEW5yia2hEcI4vNagkfjVw5O1cP+jNEL17e2aKVSvEOpQISs7Pk5A62
BuCxB62jdN+5rNHD3mHK2Z0od4+8PYgb0E1oOIEGWzYURW342NlQyziJjvO1VrXnQzrYtyVeG2vf
6s0TzdIFNn9uKvK/dP/nncfzLSmvA/YtI2+LPlOReSHk69j8IAy7eaXRkH4zFcb0FRlC4xan8Vyu
Or/t9j2/7+z5rXnssZmy0koAW4AuwKKhAE5l8DxSvFWJNyCeKSBjVKSZ75smiNaj1/QnjsKx9Ygc
umNyHCCFLfYNgo0YrU48NSRM4G/wj3duHwTvGixqEW4W2pvnn+/IPmUiAuIaRs7Mu10E4apDr0X7
3idmvrbDZAvLiM5Hr1XJj39jJbpnAL8Zp9OUPjx+uMzpnkoGUmU9QGhXGDDroy67SNquf3HrAtUG
qAdMP83vcfhwKR+Ut+EDnaPNbN/UVqbeaxjMXElnODWlmT//IqZwcbkuQHfEKcQy2Au4nBFC5hKL
ni6+4Va4dZQ2bhIbZdlVoCSeoFjh7fuO/Oz513nkAqDFRY8LGwg26DLxhgTf4z9HzERd1HnHXQQj
OQmmE9vjyHYEiMmVRbeEmnRJDKal4TI4JrY4akhwNJ4+KtBv8CGDb7XXvzxA078gWNJAQKV/2cMo
UW7WO5OYKWHFcBcgQY5Qi78eI72HNirTE9vk2Ctk0jJPEhl5Mc473CbJNGlzSSfA7pTDW0zHkrMe
oOmJE31sFcXlBbAVPRF7ebmRbCWFmbHv8Th7F3uy3fbRydrg6CIm4JJZkoNguajrUa1AcMyjDs1x
p7ySRSteV7phbJ/fc8eCBV1/uqs8DYCYReoLjKPEow6gxkg1e2aH0n41lHa0QfNE+xvbm16IsBh/
MtGd6SVPE4/AxrDUrUjosdnCjdEf3EsUCcWJdvH8g5fHlyye3g7TOHqsi2iLwxNmdUiorIYwD3ER
xXLRqVW+66xpOu/LXGyUVlxWOvLrYy5PdkiOrE72RnrAvUX8WDyjD0zVb/WOI5zG+vvZguY+BDp/
jce89+ISAoQQhJTvoR6uyOLL6ejAY8ciSBc7nLJqLeyw5mqTM8jT/okb89eQ+B2MBA6V+RTxd3Gj
9KUJ2lKgow9sE3hyb816tWUp7pGrV82qm5vlDmBERoa757fnkZWpW0iICSBsUmNxnqsS4DUed4hX
OsI7iymCb4HcOu+oQZ0AEy0rhFeuwg1CDExxnl/716NBQUgCxpiGKTozosP9in4ZTltUF3jbmeF6
Lsz2KJf5CHnDy3x+qV/POhB8khEkkKyZH7k466gAVyK3aWmBW1U3MXyUc8znX36/UFwwcmJSiuDK
L7xEmqwFqGseyB59dy1GgZS5a5wCHRx5lllqCbTNHFcY0B6+NicPRgIz6TgCz81elqDLMMDWt8+/
sSMfh61PFGHuTtm+HKIImaeWUTgWKqiTvrUarPmg8frruran8+eXmouIw4gCkRtxPcY1am5ILCIK
XgA98ox0XMy0Du98WFhvx6Bp7/2+1t8Qo4NtF5jGiy8yFmUoyWXGoIbgfPgWPR8vEb9CtRWFdf8z
ps/4sHea/+X5RzvyrUgzgKRgjQfAbAkrM0YNJX4TWSmbMnpXT6O9YSg0bv7OKoRkyidqvuUqBT5u
WtSwCk533pbPBoQhTaYTqxzbEfQtKc3mySqzmcM3hk+2FsSNichmD2OatuW0hpU/rSHp9idC75G2
HWAkCkGojzTv4PAfrtUzNcNhnD1eqhwUdojK/BZR/bYGEOwa5wM3wKewt+W2xlx702M++pVS1XVX
5WBXZwkOlFtZidkFKMNETYz2i/vE/D6AU9x/NOmRJzj8fbgQjvZAvryy+jbd27nS+SXhqaj1aybJ
KpwHGj6MS3mZh6v4OA6gksYZxNtVfoBolL2K66nK1wmcmjUXZHjiEx/ZrvDc6JTOi3ItLD7xCLPb
L0o+ceFL/aqHc7ALRDSeGKgcW4VkaG4oULVZy4GKCY25nUJpYfOSWu/4GR9brz118o40o+dALGCs
IgCqmBIdvryBLTOKZp5i4J99laJBfS4hg9zWVYPZtoLJ8yGN0b2v0gxbaN1PvsKcbiG+dFF9hXN3
eiLKHTk+dBpmpBi9J1q8iy0zVo7AC0/xMSku39qpCs9yWTa3doPf9PPx4MhSXD707uZwAEF+8Rlt
RIHgP4HtiNImuEb/K7mUY1LvsM+qThyEY0vRhgKKAkqQkmqxFDZI2Y8RHPJ65RdHZhBo8QHadB32
5Ccu8SPHQcx5Os1AkjLaHIdftO210QMIQ3fD8Kp9OQ3R6wB2GhZoUtvVmJ+//DQwM6XRSsyby8LF
F3NtKhDHQGvaKz14JXkY7qU+Vidi3fIN8s4EBTe6tjQvZlnAw6eCkl82qmKVsWUQVDYBIh6OH95F
uOy+8IEs3UCDdEbjIACKHtzigeTI2K+OEwbeTO2wNdYxpK+b4sRnglx+eJ/Py9AKhg7JbAEJ/EXw
RrxiwoGTZRxkxPFbP4vbaGWFyQbdoXVbqe0E13WAIASt1thh1vdu0jGv8asNGu8vfruzaswskkan
QbeXHRQTi9VJVwxvRZbk0GltDEW6xsH12jol0/LrY9MMYmPCE0V3hvC5+JAya2JodDOiqoheuTKo
8aVBDPz5s31sFWYNDFq/T9jtRfZnJUmZhhz9VVnL4bOBEcWH0s4+vngRtqREWomEbAZ2Hz7KWLYB
dETdXiHKlm2C2KyBpIcvTVto1RnEZVizyAtwnhfXmyz6Jht6XlhsOeVWktdeiMyNT216exk35nVm
uTQqK4Iv893DpzFr1L8ZalsrCdj5IQfR+Bl7+OTzJHPQ8JOpisdmZojHM1fc6o3y3grR11gB2muR
zgK+1mFsmGYVjrvwzQl4otzrfaJeJcg+qztEOFGEl1mhqrPQS7VzH+tTf6/CorlpjU4hOV4zDzon
B84usyzCXl0OnfUwItY3bZHq0vZZl+PRq0Exa9cZR6WmOaab9XZIK9VuYMKXl4HoSzyrZdB8sjDe
9baw2fCWLPquwNZqgqqe4O1wX7cutrow+fECG3ArELtMT2KoZYmDAOsenqUu1zlJqX89uG38OhnV
+L6zcZhbNyIX1zBF7XqXxFlk7pAjnVCZ18epOscatPRWQ56mH/KmDW6dMUTfz8U88CqtSutOh5x+
X/SmjYzaLGkK48VIUZAndfG2jhiaKxKC+HPvNOWw84MB+4DKHQz3qow84l4Qmnl0HsVBgowfmZ1/
hnm6XWBUMUBTju3ZEUqDk5lu8DjPnNn8LOjOTOBW/rugnL2PKpwDFMjJLrlIBwb5GxSp0pzY3eb4
NmpaVaylLPv7Qi+M9xZurN06Djy3XE1Z5t7ZYpD1eVDn00NgSSB39f9j7zyWJEeubfsvdw4atJgC
ITIitahUE1hJwKHhDof6+rsQJN8jq9uaxvmdtbVVZiQQgLufffbZK5phJLG8yUePSc4Hd4S+G0M/
rN85togyngrZktIiSeeIh7IL+sQTcjLjLKz6W9tw3Fe7bRiCnT2/fDX5b57zYSTzkCQgiVc87PVh
JVpC7sYoZfkvcDVXu6FeSw4GKzZsRoCYmgSg1fUGKUK2/y0tGvt1TIVsrzLd8C/gl84LZ2Sv/9Fk
sM9vcVYB46gdw3nJzNLcgv6L9C3olzG9ChhXfApGHT50aemcikVHJ5G78mwuo0wcbHMbOcD5BPHq
vyLhKx94Q0Amg+EMk0wYRSpoAcEo6WGJjUYbY0ur56OitfzDnIOSTJl6mx8WYSgMFkFpfGNvK99L
M406qHp9pZMQy8ecRFE+PUlvXGFWdJw4YxX0fX1GPcuW2Lc2eYzqlwSrJRuD11G1ELRWfv77OEIE
Pq5pON80ERzJuB+i4qoyuwqipe0WfN1AsiKi8/r5xzBXwbdpwNmzh+uXygOzrfnbjNjQMNnstw8+
RpsQUHArnXix5jBtgM+S5QSXqtP5nnbFeiNDUc/3+CiAqEjhAWuPGq8/DKU/DPt28HE4uH0T+jeF
HRbTvaek47x4lbXmiR8yCImpuRoA6EEWdXYVFETJHG0ZNI/4JNRHvrWojoxOCBs/jjemH+RhmfWt
WPNpTEZDlu/SDcMuJmbMY9yxF8tbpZa+raBKgsf47FdjPVgRfNGbxq+B1XU4Dxu6dWr8kPmaM8EW
QMdOhqEZraT0ulxteBX5znzx+JSRTTqDRvGJKnWKUGDqU6E4d562190A+sqP644Urdh0OT5vuOiZ
wxfzJRMQz0yERDDLARMFE/zjDZH1tXVVCN3ctL0kkWMcCr68tXI/wUqYz6z/6rMbgMruQqf3rvD3
dZt9qes+unFR0cEx/D7aOznjZ5RVspRJFk3DfbEUMJNnUzUZ4BPqCsaqqvk1F2X2MEKXH+JlsFco
ELSoK3TvcBliY5LerypqD5kbVF+hrGYPBBx60ERrkwTodK64JwC7G4b2KQ+YJU5zBtP7NWyBRkZz
n+6HTDj3Q90zPT9UKzn/0WI3REyR5TvtBsy+2VUdqGrJ9vPQafuELlplRbJGzfSyyHR8zCxdMnSS
y9B97d1xCePCG6zPlFnrT6lZCs7a8mbnq+83lMKnMXVodXZhlN7ClIEHMDXS/jCscWxY/wVBNDg+
S2+vFq98QE/j2ewdCful9DYyzWiFdRr3UUVcKsxmUhDDUodHW1HdxIBwInLdrWK5k9E6rjtv5Dia
tJbZz3sYoO6dIdIOJnhA1ghGuMA7wzcef2LhIg3FFM70XC4zbo03DR01P/WDdL9sBMpO+mdtOvUv
Iia6JU5zbz2X5TitcROljGtsjSZ7z6uhyHOlnieVloQFJ45SMxTJ6Fjl2WECc076xg5P3gAEeAcj
1/ycgPO4oNyW8JuR49zn+ubqZ+emNinC3mzPB4XYvbLKuDh7RTsuXw0IrV/gxDJrNzlh5e4zXii0
8KoSMlnXruABritCe7AeB0+roGseaAs0Jpb89OwYZglbndxvWoZZsTCo7PvdN7gJrT6GeHEaJux6
ao+11uJEwgZMe6evFeIsc5nbnPhqMb5tRPCZpjktj/1UisfBEtO6ZwsjjWcIYR+OUR89h2ZZZ3yR
/sysO/0nb2dlLBl7lyXvsZuFBeCt1B25c60DPzaLgpUAOdMyrsu5G40YNLqurrwijx7XdCRk2yz7
/k6Tg0ZIceDmiZuv6d7EBw+iuVX+Aw/6OhOqwwb/3XLynKhxVPzxbplx+d2CfmzT+zW1pnmNB50G
v1yyCoyDnrvQvLewxRYgCAfe47nyYcrzWAfDvaldwdph8ZTe2n5ekOq+Qu95Eq5i7RO+rxf4QKnr
vyu7nJe9qw3dH20GO3kL1eoVpB3Yi/VEurlnHxkSzO0TJU+rT8zIVt3BysXkHdJCZVNiRNX0VXbD
pO+XAr5FtxIxt8RznbvhVXsJ60kvwT1UxIT46C3P568PxH8o0qytRMMrQBOfcu33tpdTlorlfGGO
YZnafW7XXlK6WXkf+FP28NcftVVH/6qGclrdmitb0YLxH0f+v59WDcfCN+KsbhzgMmVf8v2dLx2e
dZfQ5QPhQPosMmWfVLese6V0s//rz//TS8W0gMC3GSF/9xBAds7LvFaUMQRyMUjsOV/61Jl3YSX7
/9D2+EMtw6XSjaekJ7aDvNXfyoy8bFqbsFk3blMawIyCL8e+G+b/UqLghoaoTQSLXXLAf/ewgJhq
0mBi57JVW+4JzgcCpV3QSgMBsH997/7ku8PPuekF2JjoNvymhqxmWK3Din23Ii8QOZsYiNgTYonD
3HfuWMjEoVi7/FYX8OEnLw2///Xn/9kNvTRzsDzYCEC/fX5fGEGzjefGUZj2x2VJO2getFH/+lP+
7Alh7AXVgtEhLEi/1fcdTHUqqcmNDUmSlzsbau8GHCyWKf3vQ+EQ52lm0IHASvWHElEOri5lE2Lt
EFGxX+kK3PpgR37+9QX98bZtn7JhKzbzJb6gf3/lCDXgBIPiFNug1WObeIzdNBfDf7htf9RFSKrF
3e3iimEIFxH93z9GiBD3QcbHGKqa7qm/gz1Z/GOCA7ojFUgBkZzVrDlpjPOdXwO7bQFZkU+C2eQU
qnFEaM4E7dWo+Q/NkN87MIzzbyo7pgiacdhBf1tz6qUHX8oBOnZX3/yajZ5xMNmAD5rMg13IjNoQ
+zr/T0aQP7vtpEIgreGCxpLxW/2fRotu2VK3lc5qElW3HOLn3PkP69mffgozd7Tk6PX7vzeyZubn
B1ZON9bATQ+qnt5Mc/5PDYs/SgzMpjIIxgw1U0dczm9frVpFmPnsD/j3ozgfLP3etIoIXlUGj6Tz
zH+/qP+bgP+fbYjjLybgB4B9nfj6r0Ft20/8YwQ++Bv7CT5jlEfOzICu/5k+4th/w/VJ4hpNB+Zt
6Tr//xF4SDibUwdTCVPwxEbzAP1jBN75G1sxDRFWcxTES8LmfxEWjdjPU/CvW/vWf74sZNskJNsS
f/i/GjSKapnNwZ83cj3uxvNYS+/B7rze4LmxM3mWDIlCh66alpDC0iQhLdjBzjE+lJQUu7Jwbfne
59KVSRP5mZ0nlPO2vGZAufhwpmjMz/ns5CwRHNaRkcEElHsr7/zwNPRFJc5StzDu8rqw3CPGxPQj
8Lr0AdGjrBO7LK1uZ3hLP6KJWfWPoWvKTxK4LEjepZLZsaCsfUaI2OCEEqE5KZuyG3d+2AVDUs2T
eHR6Z3hIsypn0fI5px9NT0Kx5pd4EDf6iVyxYujktR0NmXcuFk56UKRN6R37xuusLwrEYXdiG2PL
rJaooo9QNhlRkO0QpbvRlVl2mGszo2ww+8i8b1zQgsfagxd5gAqYz6jIFBuJH8iG/A16g4xQsqiw
6N8XLR1SaoPQFD640n6ZupjAqGKKWR9I3uj8lUAp0G6UT3uvlZ1PLhnJWJSFGwYx1gs4zfU5KNpM
vYwlqvN6Ei0BxOE32xTzrK8bEg1M/TgGKidWvqddWkR3ejJ9NT3ZBgEjfVIrLCT1aR5nT6FoCe0y
7va0+gVkQuohs0djKlUjKf5HRt+jROk2sxhTkFFwKNta6b1vteU2Pts73XXn0eG5FroqPzEZtQXs
ziDvw4dpyQF4rXNOIpQZEXjznFW8L3u34FAZUz9ZzVPb905566A6lcegGqcpIT+YdDrUtTVnoEhT
aoWMpfvgRFZcPQ41qH1ahxDVAwbj1AVJO/WRuFq2UFN1yTfVl6zT4pJ7KgvPBqxEjz04kCqAhsoc
nemc7SU329v2kp86C9G8RE2trHgGZ/+QjWRx7iyHZy5eS3JYlVEF6jhka/iQKwXbE5i0Y4NBJfmS
b6i4F5c4zOgSjVk6Yn4PgoLQMIjV0/bcXqI0/UusJjJSalOYaKvA7KL6CU/ZuNjH2RuwMLmFcKjf
qpBCb/LkbH/SpuwhuItGhXHrjBrGOJyYIl5CDKfwtdOsk49WJIOnyOomgJmjiee7/3tpMkpTWl9I
CDXro32pZCiuqWrKS4WTVVu1k0bVWGl0v60Y8pZAEYAlLhWTiW+4yRLnUlYVgxvm7zRUKLqWSwE2
XIqxYc3MTsTepVYTQ2QEBDz/vZS7lHXepcTL+zoDh/v30u9SBoJWpSLsxyZKnK1O1GNJyYhTUN5Z
Wx1p9NbkJjjlw0dmjSk0SUaj6HRbZVznl1J0upSlotxK1P5SrhJXYz7alyLWNPLF28H0obhFTqDQ
DdDrnvVW/UaXQlhfimLGj/LHbHbITyt7imZ1KaD1pZh2L4W1r90xP5hbvU30G6V3WdJf3BXTVpL7
W3XuXQp1kW6F62pGRQnoxYjO4aWsZ2hvfPS3Wh+SR+4jLPHioyOoXCZuWyINgLAq3X19kQyCNsy+
FJuOoHCol/uwJuoynoSy5kN/kR1kKaqfHEMRI2AXh9/mi0TRbmqFfxEueisNT+5Fzpg2ZSO9iBy4
/xA8xov4MSxzD29Z5aG9by8CSXURS6ifzTP9LyQU3pD6F3zH6lpuIst40VvMtU7z9q2M+unZv2gy
C2FqPzmao9QIR1llnAFpfhH54t51F1XHvyg8NDP0uqUaLnc+CKJyb2sTTRy6jAqP+UUnonkqH1cm
plOKlAElSV5UJXYyFKaSNe+BMGN0J2cl84gYzE2PcqvI+mCQe2adcPXyKL0uM/a0F1LC97PO1uH9
YvAm99DUUkIjbBOXfbz6KhrapIvM2Zt3QenwFUhGtLv9NsnHThf6U/TWFdkGxhxYvMjxNYiItIYQ
HbPAfDSPST9FJFC6uQQnBZLZfxRFJAbn4PoVU4+l6a1wXVRhvkkDd9TZXwoA1r492Ix2RWFNRHHj
Wj9sUxJoQZNfNWfCfpnV3vJxul3VyL7auwPeICYQHetHo0wwzrYEhUzEZAe1FTqvSIeDM1eSDA6j
Sa+7cm0IpKtDLXZNWTq3vd3kJHipzm3HPVCGFBuLkI7+MkWufk5XfF10R6r+gVeAa8UkjWQZSWM8
1SLlsiPHat9Wm2cD3Tcn2NBStaZytbNIX/vQtu2GqrL3yl+EUQbhiWejW4kc9pwy7uZq3P7IRZJK
g87eQEUJ/Oo1KNWi4lHnOnsh9Mzo7kwxuP23gtgx7q7dtnW7K1MPLt5+WGUZItiHBCns8BEV5qHL
h8zeq7CbYTgUnWHuVMEyDQbZQlerJvz9zBykEk2cw++SrGa1PJTcvDKuW0PAT0kHK028McrLfclU
9Vf+3fIajEP0tBTGyjNSzcvLZI7B3aSq0ESV7vt3z5pstMR5DpzzOtlhG69yin4ZqlizXVnq5o5p
G/EcLe7wYEdpF8ZNFq3gg1P3kz91/CgMud6iFLcosVJ0j5WfyxdnJIAVijqlwaF22R5jLRi83h4x
Uq0bikD+6ryN/HgOBQaSPFKRIOzL9DnKOO1E4DN8OxVXc+3me4JN15tUbS0oq6mzK3bUYUpWfywP
xMdm9TH3GcBouBRmH8tSPhnePOlEOGZ7E9EKQk4KvfZVgfK4g5FlE/mBWPkUFp36AXvbeypL2kPA
izor2y+QAfrYTzGMJkNupMcKk+yQjM3UHNd6moIThZZH4OLUWT4J3F7dHEynar/AHe/OhiQUY2er
qftB8qRHQzSf5TsnNDpdTZQ731lgZ7ZicupKnFTlsCAjp/I+D7omT1CO+znhOakA/USp0SU8TdPV
wKRJnUxUOjeL09kcOMPO/O73OZXrKCYZxdKLjCxGPiPhru795oV2v9Ncz3VWBFhUQs48TdMODlkn
0lfHKA8XyNVy9D9Mq6SDtjit39zkvKBwtSKSv+PV0DInsc9yu/1qllazwxaWhTsV0D8Dlkj3Q9MO
ei8cq+fX1vnCogfxGWoIBxiFpKprvRuZeBgSHazGD6mhfsSFuzX2ME/4IEkEkyqEyypMXv6whF+2
z5/2ijzzSoCH6geTeVCQ30HcEckZsWOA3o2nDL2aNc7pras2m4D5leiizNzT19gN9ux0RNvOpcRa
Wxu3OmilBQt49sTRj1bO5h19crXLcm1ezURjqF2r6nDfVjIl3q82pqcpBbN5XJj9BsMX0r7zVUz/
w6mSptDez5ZLMp+JY9O7jjZs89puoUwR6YGuiI50hakjCH5azafNcxa8SOVGYkcSjLpJ22oks3AY
ukdjsKKay5vkW9RXzH8fRRRmQGNWQ7Iii6CFqh37pC7Pt/1kd1VLDmFKwP1S8soPMXv26h1KgC6P
co3C+0w2PCMi1/NT6ityFVuns2ZQl2iDsckxkt63jeGUld10ZcryX3Na6N163IESjfQhG7vlNcwq
0V03pWHl+zqfwB/7tb+lndJt/wozZeHxINC6i0WYVkebYQ9/VzaWLmhMEvn+dznn/0rw/8GH9Fc1
+OfX+tu/V+CXH/hHVLrzN9ISGLnF50bsOVNv/yzBbXsLUSe9gP/topBsKts/A0DDv20uSiqQ7R9g
CfEo3P9fACgRdbiCcdbY0Gpt7Cj/TQCoRbTHv1XhpCmzAm7VfIBcQ+hH8JtIOnSLoQ10xViW6RDt
ckK/xDmya04rthI8VRYLMhuEJf3sl5LW/LahDyKyLISVTQYs7WD6MTvFMhzJGs76c1SjKFnJMIrw
p9fQF2G0qc7q/K4iHthMDOKG21cRpSH9fdKg59NaFL71aUdzWT3UnjHIg1VYBmmiYjFp6ZQOaSRG
w/afpmve3GbCcMB59+Wq97We3t0OPsKBNXBhahFmLJS4pcaEkki7sOQYM6ru+LuMgxaVdlX77g7E
rZoJAcZq0j+mtYK6GAvDMOq92fuEjum21f5VkDMweKQM9mLL6bPPdrXFxs2MbsUw5i8rzcjr3DPV
8yzDIXF5+d97VXXnJWpC/jCln6Vau4NI2w+3q7dVoPlRBRVpEos1XU/cXNonCO8krvdfA5NbjD10
pQ6qqytsBfLozW1xa5r63hAuvXibCBuocl1iRbnal3hG8MlM+lqpstkJ0/mA9TAmaWeG15SQwYNd
m+mekblvjV/pXWr2+qqZAxiVufO2FS7XDOkQBuiaza+cqu+c9p1zJIPYZL0mxJsIPxYmVD7mg4Ph
3atDeKAD4zRFm3IYSSp36JwxBnvrDvdD5XMMS1AzehqORlg45ZfZp5F9KAPFFxXLDl/Bo0GVH31M
eViq66hU28kNA5DtZbHUAeVQzMWThpXYg8PynRCtPN4Xo+igtGbXtDTs6UqWZIffeUv70PRmyrCN
r7t03/j0x8dWY/LE1FTa7MiutzGR8Yl8sWln0+YfXkqqpJi46JF9HDDUbLiE2AcS93bNaTmV/b6J
xp6TT+byE6SXjsY+lGMYPQlhV/7BNyJ9qwpj3M2pPT2uLsSjZAHU5TznubTDWHt6/BjZnNwrIlBF
el6L3CluVcbR8cwXXgYbGfBbbuamezKcVJdnb8vtpkUrP+ER6me2di84ZMs8ZceKXmN3xcBBdwW7
5NFeZR/LvBt+rtTop9Lz3VdYxiouusV6aDzi4PXSXGHgJBw/gpt8XYfk93O4D9QOvkHT7yrCzw86
wzoer87cqO+Kpo0g3JDUPSSr9GhxdF0TYww4gsJRkOVumUs/OoUpWeUPft6FA2P9tLJ5D9Ybd8ye
HLu76+HfHt1i+Omozk5GkwrPbnvnzeDXte8qXHuASqosAppaZnk26MQ037KelF6YaITB7YLFrQBd
l3hJrqvAV/ISMjiz8XlT8X0kuT9KTB3cGW1rlImcRo84c6IMmsRtxrxP6Kd94otA6muX4Lto7VM5
qu6GBQrlpF4V32ke9j4nkawX6gRR1Htz5/rscp3NYSq1+W1cGsfX8TRK3DrD4sw/WAu6IJYIFSGZ
5HLJ4qIiU+SQ1bNgfnFkTGNvrLCfzyISfcEzodYd+3Auv40VtqQ4dRqj349jWti7yNhyMWkyeu2O
HSMlCLYfUdakNAgw7DQtHXzbN0NjWY+8vPPeW+r2lp6IPnaZKI5NVq0fiysXaBSENKF0kvVvOtkP
t6iiRDtaJ6p3zVNu6DqLsRx8AQlwb7Scb4TTqaMNWOKw6OontrzlGqy8cSDrPbgOi8G5Hugcn91e
GN8p2jwWzoyYS+X5vXnaCtr+IK3VdQ5Br7xDEOmfZVZGO6sUy2c/NG/KGL0D8f/Luerb9tCrKLim
Dx4va8t1lyC2Gsf7MUENuB1BwMXr1EA2R1V5m0zKjGYR69kXuaR0AN0dj+2cNbHjjuUNs6uYM1Kt
rqrG/BmJNn9ivU1vGLMA/5DOMMAzUBqJJKXryKSsf/LqdoiJNVk/0Y7bg2EG66frB5hti5RoJzJD
qxO93vIxhIR3Lub6nsbzr7mvOaUFYRqe/TBtb+qhX8/TrIdDm3o2CcKhficecDqy0oYnUY7ZORy7
9AtVb7b3WAb7uIe1ebIWNd0Lthi57yZrcZLG9r4irUQfztIQpWiL6WHsi+JxcfujG6b1IeBAfjVX
orkqzd646YySmhXsGI4fn5s4JqbiLwn8m3lE2BRVQDiIemlwVaJA9pFy9+DXfoX5/IQ5xT0VEA2P
skhv8mXc6XTkXrTtVdvZXztLJ5avHoxa+5h/l0PdN+YzQWz7tCke6xmuUugkQaDmw0rw/bVNyNKh
6Dq8F85wVUhN6v4yZHFTUdiZ2CiHDdSq+doO0l2e7IU1fuGAKV0kHYT6E+dstef+u6+RO/GrpqFL
lsmNjtTo2e2chuaBXZ/VAnH47ENUTDKXeSPX0vq8rqt99Gj27XIsfbdWZV0FLR6DOpqoNbzlezZm
0yPelJMUOWd2Gk2NAYsbl+nStdMLjge7Ykf3pyXJ8vWYOvpXO7bEOiKlKBPzifNJD2GXFflZcUBm
0GGOiznczWv+lvXTbtTmvZDWObCBvg4+wf9CZLdF5cD5kMVTHvQ3UTGd83At9qZEkQao+2pP3lVO
Tewpw12hKBRn7ILXBRyBE+5uHG2CmNqj3a5fCtFZcdgu9QF7xYM/hVzLfIhax9x5i8/OK+WH7yjQ
HfPo7zxMFku8Ll6+F35esi655lMO5PgFBcxLgFsu75XRZ69hDyIvcVy1YILrMhvj31i4atfNgXQO
USeG/LSK0ejpMuRUSFL51VfbWe87ug17P6/nnYO3gg6nwiKnV17DBnzzd3vKKkxOVmsOtxDhddxr
Dd58xHyd5PVSHgTD7SzWpXmNglq/hVO47CITSsoi8QfR6cAh6h95g/Cx4OY64Umj61vo+l6tmk45
cAh9tqN2/ZCNbR48Sa9jJ4UiQreNjEeDaimIlYULCtdHUftHDA7zV0aiwtrA6Ej/eLcWlk2g97Lh
JrGMOreZY4/BGzkEmOisYYQ+I0aVPZj2MNyvyvavLo42LfENxX22WFk8LT2pq3k3FieUKf43gyPt
STnW+hAVm5KY98BaSqfcr3NJ0HlW0l/QfOl2jccya/xlp1KMVsMkzPuOuvPWzl0nrigyd5M7avjv
TfU4LeWjhJZ1X2bmmiwOzy7tJfM42h1+79GTt4unnxh0/ejBuT+GHME3ffaeI+B84+o+rLDtk8I7
V0NzIKjyOVP0OYbB6pKwkK+mP8sds/g3trnmx9nN6z0jIuaumQIczqltxk7QoCmZ033GC520rXmF
o427n64/M9/4WgUWbbNgzPaAOq7gZ54UTaGvUDZ6ZvXKaE943nCaW7peJKtpk3bS1LzwtY4fda7V
jZFF3wms6Q8wpMsrYoDeOkPJO0og50QEVovfs3m2TB7UAKt1vi87Jfduy+oKaWdAS1hdUe95a/Ob
0GM/SUYPdAqmJucBMXJ9nnD04pJznN1ih4QDLt7RIyf3NDrsJZjyl5d6zps3K+3S4+QHdQJfrtuN
nYgOc7F4+2g02Fyj4ceknUfRzt17bZbgDGrz0xmsMPEns35MkXP2uHmz72QzRDdtuJrvHg3/HOVs
N/t9+y7W1UyyJguf1rl5NkVTvw9C/zBm81SFBeqQLJYPkwiVYqQZUmW1+w1RoT0jNeqnQVty38g0
+9YNQfCtdTx9L3PX/RKVkvaKlQYFJ5XUe24mXrHMb4dnOHPVtcFMMKCSMdK/vMVYDp5Rj8fSMtXR
GAL2NFsZR9/ug8/FFvq+6qcmZnBt4hgvemPvuNXL4vFnh1U7P5vjdNqwtEezc63vlRmOCXNwxodb
zc2nKpkybRdQ2+Wsi/uxo7upbLe+xzVvfoi6tg9k5KGdhc3b6MzWNgQ+cuxvj+2UBxsXatkXlS9P
2o100gV2BQZ1pfESrOuZ8Jf2uDIfeOxHQfqUqe2t7xnJ9HpOrfGIrFw/RnrAVBvqxK4286zfmutD
yZhhvLhanA1hlF+YTxsTkfnekRf1Ke9KdV5MD99Nlz4Co3B2m/a6m4sWNSbIveuZg/yuZVZzBA18
MgMkZF107/RurcdBti+OWffXs5PdZrC/4hKHBwwvYVw5Q1jet4bj7TsJ3c5wsugrKYi8b6H+CN05
f6itzL/uCPN9tpST37hsHfjhHHvni0zu23T5krbRucTjfFW0ucMYJu3LzDCjuMDHSYsRdg0CekMn
3EN+gim7vEDqyt19qS01YtVY3AOtV/eKgYj2Bw1FZMXMEg9t3edPlOlUlylwjTu/7L8X5WwnunDg
zHhhnl33rRHdNMw5nEWvVEwJU8fRCo5nWoyOFcRdH8S4bMDBSdxoq39CSrOTYcJvE2YeMoBRe3dl
X2W3YQE8BnW0ZH+08iSlC4UYKaKrflHcjUlmO2EPinzLzntqtvOPmOY2du3uuxmkvKHoWqJksLlP
me+MMZ0Hp4neUGx3vXlwpHot5h7He55Rhw5TR+3dtVdL5Qo2IjEzQj67P/useSd00v6y5rhIm97V
MNOW+Rvfl3c2yBClUBbviqL/ncf5lGIRSoK1yg9F7fpoi2PXc/l+fQIkVu1rhAK5K6KFjMUZnPSu
kpEpEsdEZ6UbscEYZ+fsloy/CIemjekXN9kYhsfU26YLzCcb2HJSmIa403n4ZQNcWgzenroovHWW
USdzT1jCVGJ84wT4GKXAsS09pvu1F1/RSWp2/Wo4+kvpXltjfqUb5NyiX08MYDKVg3sdT79S96MZ
vRqVsBNstQF9TxpiKQI/zKU1rKbqe2432VXu4QcjfMK/shELPtNgnRJBh3U31+vRWKLrTsvuGRSG
+DZuu/PgzHttdOWzypabyg+6m9Qyys0kXr/0QfmCcKRelY6me80+sFv06PygPviK//eutZrvDVGg
X9FW5U1FgFIVO7SaUXk7P7FM4o4Mo1QMLqzhOei6veFHxltuSnEM8EB+LSzfe58n1zwadn8DhXQG
YBW5FRw5J+Ns78iraRitK4rwT6e1dKzd4d135x88IimvhdPed8qGjJ1O5g1k0RtCiLN967TFgYQu
95ebutOLj6gTkxAUJjoi3aDFls3gBJjqTJTz1WA438caVRjbtBI7u4fk3Vhj/WUey4F1O5cPheqG
EyWbv2PjNXadLjZcILnkLj7gc4WKsjeiBTO8V5GhXnsWADzT2HkuEzOruzBoE1n9l35EGjFmPKxV
M62PmG6qcwf6OuvNXysOhQNTntkBYJMfMMhjqGesrD8YA4JnvuD1U40pbxujZq8M+5qZI7vZS7om
MXO16kjHVe5CLHLX9hqZR0KK7piiuAEd+8bxiEM5ivFd13b1aaike1OFTkv/u4JhGAxp8NkICuCo
y3/NC3s5NK9+p0baC0MxE1OVRiSbcXFJ2C17M/deq5x+i5Yrac71WsSRjgI2Xac+4tKYv1aDRVok
4xhXXkvOA1EM7xoO38FZdHAj1qLmo233p5FBLTBrw32EXTXz9jgplu+hvm1z5e8cyt8zw0r2s2jM
9qBsk4YObVpYzyu9Jh1SE/YdPpdehC51NWv8/7J3Jj2uG2kW/SuN2tNgBOcGaiNqVirneUNk5svH
eQpOQf76PrLLDdvd1Y3a18YGbOezUqJiuN+953rcMzagt+7aZkqAWpuSWalf7mfaSw8tzXcH0QeC
IJVkVnaZiIL1wIbNaGTCnGq2MiKYUOm7MVdijbr5E2NDcAK47O5L6fV7mm5MDv5tvCkDdetK5jTD
LM1wIk/GHtiVx4nz03VAtR8W5S6T+FGQOw5Mnaa1jaIZmlPfhnx/nLDT1XBH5gVKdUm1a9RcJkKQ
TmlcY+7FooizZ7Fm5r8EU0LPKZ7YoEmnGtibfx2v2BGl4oFbmaFKjHd2PGMjm8k84aWsD7GcrG2Z
OTdzVR6axM9OgvnxThEmRD31ODuyPnC37/1sPdtTtcGDme4zjbIEfFrsrLaDtSkbsemjtsMM0D3V
sX6eY5RF5EX5Hhfqs6jdG1lCTC4XZwJjFnSXZ6s7SJEOO0TwG70oc5279jeetDzsa4ack6IFrzG8
HsVn1qTTpvYooz69ijBDb5oqA0NSZCiv8biDOTodlljP4djPKIh28qHHKLKO3Nn76IRjhvLMscU7
BMK1zMcriYvsoQWxxpBloD4NzxVK/Iqsl1mtvVHG1qqTwplvOmvJrhg18s4yhoZbSgtQF6Gb4RV7
bj0LTBCotpixWpZVr7oj1gRrTFt61bil/zotXX2pw/WKl0JMGAxGnrdVWzWGPtA9yXdHxU2NhyXQ
3An9RJiafJHVjWyWhRFzr/Snedx6ZcOS15kFt5Rpzh4as4vFNyB437jDQT8ZR7J00mDTg0m8rPjf
9/KuH00u3Flr4WBg3Dg0Z0JBErK5wPm15kArklODrWLcOAKU45pFUyxHmjHkuJ5iQk9He+K7tFoS
t9RXJJCYzi1GJG+IJc0/KZ4zgQqPZlutyUCjfqZIy7co/8He69J571bxY7kM2ZaMEce08hwN3lMh
KJ3rCgS4eCrUfYWJrbXFJwFG6qQL0W+gEhG90d6PsRfLMw/C9IR+m+2wIM3YljALvohuxuOVIXWU
Bob+Ti/S3si8JG9a+c05YCIfVyQ0l+pyLPdbsM60Cz/rqFX9ncTvz/OAp2of0FUiQzMaq3sKzKps
Q4dpUT5UampOJoJQmHfIlp2KyxeSQPEEtqMZzlOzMJZIxF4aog27JB/DQi4GJp2pftbj+FLU5WPZ
etEH9iH7fkgN574RcxVSd3alJUdElwnuW29nnC1650HHDdcCFsmERUmWu3ZoqluoA80hx5GE3Ilk
/rx0kXewGt/Z0vKtXiWthz+tqGp3nkyzeWU1bhU6dfRaZP28ibGVrEAsiQMCgHOYBG2s5GeMmfYZ
PCzMDOpOnH2tGur9iA//IOUqWUKWxpk/Sncu5b5Mx0JuOIoTM7OwFMU7Hvoge07TLqD2ta91R/Kx
FOT+wF0o66Rl5qQbiD5RG9ppq7hASAY/XJHdGhG3wqFOOHDEgh6kLAg4EnCT4cfzymxVY0eqHnMb
0xiaWp6yq86bOS8HPa/7dl6Wdh8nzJE5FsXeNF35ZFAZBdFTKvlstv0C+TmFVLhZhuUFuwdGt+wY
z+a8konlrby5VnuxoNSWZnbBicIrTRpKTZdpNo/MKFLMoynOCNuppp1buc6WDvIcXYXcnpzyS52i
fw5GM7tm3rGauK684QK4KTwH99ao8aeRtsWY1rl7+sCNG+UMNSXktQ7HzDeZI2SsJKErxvZAEy/D
86Yr5amibfR9KRPvNR4hrrewSDZisaZ37IfJUSOREjtLUGUBdKDylgtZvCHw936r4+OQWOWwnZpe
NXw+pIFW9K8lmyaJc2Nd8MiEubKtcuMlJiU/sjLFyonye88P3pc4Eg8MBq5KIQ7YHJth6+hk+rko
pXdCcSw3oyIPOYJXm1G6UVhgcCQ7l84yZP9sbkaHr+5q8fHcNihVWywoFnq8Pado+Eg+L0sX4PaM
DWRczfH2zW27765GYy5U7141FlFvnqZszSklRjCU9bnXS/85Nv5ND8VoTWa833JCDw6ZqfXRTxP8
DXEp74BpXQP4N3aqn3f+mF63ebfHxBicBKEexX6UtTeBP8Znm+lAOHXBFKo8UAKLbEMB8tgx9unn
dGWwRT/SVH7NtINNkcv0XevxVJqIgPeWnZ3dNt2OC9YwxnmKDA5+jaR6a426RXz2PpwGnRo/AFaE
IIvvxZy4e1SA5K7A3LoJRlvuXC1RbxNedBDUm1kG+WezZIcuGD+qJr7sFyiUcOgmTKZs0vFd2Zj6
i/W2fBmVN/FtbKMtvqYb2+gcyk57gKe4Iee1Iko1rCBITPuhUc6D5QY2/taozA5yEtbeyvS0nrE4
PaLKfk9u/ETkk/EX37srp5wp9IqnZT37C46pMrh2Iy++jRs+wxWuLI+DzqAOY1L6hxbGxZG+VLUu
2n5ZRWM5r/CYGNekLtVaiKY8aQMTaGKzPvOF9o2Hwq/bh3HM7ymGbrnB2uPWZ7ZJLVCOP6GRyyEu
HJrmvZK87OC9VJmFe2H26dWm4/FcGpJLYAR+SNrdZ6x67qxDfO1d3lQlLtiLRGVrs7SwT3Oaa0rj
VUHD2lPjxPEtq5+TvOzC3MefmonpY8rEEvoGJ3fqm+nRBq3CnNOqynPcN+4aVOdX5TkMaUB9PFY+
e4GVj2cXwvZmEeVysOJoyy+IHO1mv0pl15WZox1X88bVk/Hu2RVRQhatox6dco1RsKzWbZ4kjyNl
gd0pn8ZRXc8dxyQoHl3knkrU/uhdqREaSl9cHM9tVGBZHIXNvmsBVp+mWO8MbZ3MqeHqETScdlt7
co9uVMr0icEHBNg84CK8zwnS4a8xzaT9jDzTPanIxWuM7bhrfguA/dup8TfhEDH452mJ80eR/jEp
8et//o+oxC+SYRLMcnJPpCLFJdH4e1Gr/EVSnufjYBe4JISPGeMfRg3pXDwclxiNS3sB+Qp+6ve6
QPMX8G1AX0hgXAjb5r/U00r84k8uDfTsS08JVhHXuiSzrF+hHn/gj/vCIAuRd1u706azrzNIXtwY
MC2+WhOvTDHtUD4adxksfphCkpjWRh63uLQDYwiQSNtmvLd0Iz3YT72XITBA/PuZtKD2Tx5d4Jug
9MC1d4XMOclng1Vt49Yt9MH24yZZCdIA0bZximrAPGl0LV2dyyTADqka3q8ekuC19dKak2M0p9X0
4LfCyX8w13BR5C1uuQQwqrLsfmRJnt6UVqeadVIzkP6hO2rVuREoxR7BNm3fJKlKWR4wsoWDmdne
XZpc/K+6Wgo2GicR0aPpTYHacdbQ63Q2Hvsp+KqD6Uw2q1xbKr+LbONK0RQShZZRgIKFbdD7u3Lo
BVZBs++b7uzXgf9smup9CPASHrTNjSCULk4AEDlPdpq82G0fHBfGbNWmcfTCW5otfrkDz8XpZeEo
JzZV7KGpYY71n7GER4qhr6FtZLWmj09TkLdgHNKke7axYi87t0u6cEkxpD8v1M0UTNDqQVUH6tot
JEYvuuJ663XbOudGURCqp0yEpfnAvKLowqRV4hHgIAHxhJB1HtKs7keHBYGvDiNO3vdWycAkFPAP
/CwUdaI/M1+nmjFmpM2dntFIbhcDdSUs4qD7lJ2Irq2I6MudmpYkhsKtimJV0sX7Jtth/sg7X91N
QFoZfSfnKXLcdZdbVMOlTNPvA2N8WqpeHuZUWN9FJxi1Zckydege2k2SbaW5hn3Z9CfGhLC5Ee8c
e9bDGSxkhkukD8bXFB5tw67RISEk9Ny+Zyka4C7CPd4TjlGNvZn7qY3uSen4N7oXZmatwUvn3nc6
kBL/zhePy18+9+10mFUXqGt8qCZogrEpLBmHeCb7st9Zi0caZ8VZecmtPYDWDI8w473cPLBVp/LL
9bi/xaExw6vfmHQsJS9N7yzem2fOZnpLNikavtGT4PCvfIt+4dWoxrritgqjoAYf3re+Xa9lgYA8
LFwG1Raxy1CbuQLwvMnrrqs/Werp2XNG3XoPje5V+mTFHbMYqmVSSAKYMutuwr+I5nfbmUFaXPc+
t812nZgmQ9BIKCR5z/LxqjrpgOldhJaXxb7BGNUqyaMwRqlPeeb6u9wZcWpPXXWN7bDkjGadExAj
FQW62fxAWsJ7b/I2PkUMzrZY/8d3WjoRFgIv/yynWYNYydnpSPBgOFpQEnllwRbNvaLCNi93WRBV
RcgFH8PlnA815h/OBOx5ejnJ0S+Qp+Yqf4SHXuNqnQce33wYnudhUCfWuGzv9ot7rLI6X0fB9DPL
7PhaN9FjoYR/X+dLfDQLj/e9jtuO10z2FlcD3wcFofOmbLT16BcSXlFa0RBvshIeJ4hyeJejbNpi
t5+3sdDuE4mr5S5o5u6I/72/UjNZorlT+MGgUu/6wkJ4JA83vtAl3IybsbUoYkkDFlPwcMrctZKR
c99Z/sn0B657YztXuyz3x/3SzPWbrDj/jjK1N+S2my0NBwR77FRylLAify0Y3YZ9Y5YY6jvjIIsU
k+vY3Yo+4f0CKbWNK1gaaGROOEbYk1ZauVh2pK0fyaIN6yDrh5NWOtgUU87pUpRm6I4znRCG/nRG
Y9o7Tqvu+w5YrGGmfkigD4vdCBFC2nkUGrYhTtQs98c5mZLXeM690KBLCTuYq7aeHqJDWrYPuac4
n7oZGB/fjXeLgw8jLobsOiUOcoVrXN2nFLkdxtSd30plRgRgLcN4bJPmUzqB2qZ4uF9j3+Po3Su9
GuLaWol2LnhHJrwndnIyuZ5jCmaQFDG1OlBo+REzuq5XHArryyMvzvFS8p/4WNwdF0GWE5Xclk03
hzZGdIRWK9gn0p0Og/bkWSeG/Soz6Z5svBgHbDvNsY+K0yhVt17A0Vy2LGdTq6Ha213QrVtnnM6D
G1uXA150jusk2tGuIPe6qdXHHI1qw/SmPbhNFq05uQ/7gHuMx0e4ceDR3LfTiOW4SK7yOKv2wp2t
k02U560w3SZfmaDBtnZu4Ou1I2IdgQjM2wak7+PkSvtNpinw88Jv412fOtWh9nrrVuDDDhFDffPg
x9Yg4PtM1TO0ibvayNgRDVPeG4Qo10aXtFwfGqAAsizuRs98GJXj7a0yc98ZXwkudOh+qUmR+gw9
7DjZlfUSzJ5Do7qiP9PRX0YxsLSklpL8ebRzR7B4DYuwwmyP8F4y68GkpmolfT0r/moypeSbu0km
pVYsXX6osA5vWvIrPECNce5jHyOAMhdEA/KI14m47OL4m7DGG1lUqC0N4iiyDOCvZK6zn9MSW93V
YBI/ojw8MrjpCmII9QBVWm2JHwri7LspwWXR4DH32XbiV5QaJeJbSFLDCO2r49xtbJLYyNrCWwVO
mqspC0fs4AX2ST/xvGgA/8sAFisFH7hKzAdTCtmZmuEz18qQpGIyXPuu0ZXf4Cfd6EO6AzZtRn1O
/953oj4Q8yKp3FYMjIu6J63ZvwOZm0MvmLJ91jnprd8Z8IzcpHjM4ej5OyNdLHNrcgPMuS+qeFtV
U1YiVZf1fW/wKVR5JM5Z4Pb4vZzGRTzXTG8BA+7xRgJRQt8JJ49xzuzlmL7HbiDP4FvqgKI6HtB+
0ysCCuUzqUL0jqLx6q9JRhysnDpJQsjj9TrCiwiCpXiqHDdYpbbhHcG24Y1y8uxseHH20bTgRY2h
mQxYTs6wVTnVzMW04K1rGlRxbuvzS9cF9b6s85JutMX5zoB8hK5MjV28eB9TxE3LjD1x548FwbLS
7e89eGI5/gOHxyYbvOEQEC8jH+d7FcczMvSIqA9N5/trJ8ugJjO49r+kTkHX9pP31DrlK/CS/qHi
XIMLN8m8O4Q6a4s60R9NhkPTqhmiYlvQZN2fmrpTwVrH9FZOdlTi+DCKKtstVmWdh3ZJ3rUOHkSZ
APXi9LsF2xOsuNBnt4RoabpBp4qadRmRBVhZFU54Ehblu+aGd05RSvcEO9FVQaojvLfprki8Yl8n
I94dj1n0o5+6+irl+h5S0CaxBRvOePAzBKLSaV02jOXTCBLqKUZ6XfFjVa+9NzN+jMagWQG/0EyF
ZA0MrkpRo/d9l/rIx0Vg3bmLb74OVjsu+FyagZFvPLovk9/aX0tpdk/sjGNFnnEpeAPB1CVVwhqu
LXEgsisek9mXZ8eY4meoAdlnjllRr+Oh1k+jNNu9p8vLVl5OyaaaDXme46I7J642z6Uoo2POHxGE
ttGYVwssi8dK9O3JZrJbrIIutwnbkHPgBDwnT9AL0WO6VC/bxTL6h5FE0q53oN6v8kVrP+SsEXXv
sQsYjTlCbU/fuqz8e14pEbSI3Brm4dwKVYOL9NNv4amcFX6n+WaOTB2/tKQZ5E02CGasK+36C0wd
E6jwoyjrtDkbBqHVlQ1Dt1sn8dBVrGjcYOxgVdR5NmI9b9nPB6UN5yyYcXabuCS+GJZFo8XRjiev
QuGCIbwaJTTOve+MkJHxbQLTw2mhuzTaK1EefAtj1ci9IMy69oXfq9nEE2VtquEblRhsgCvOa82h
tCARGoBYT1hbPvMo1+d5cYI7rJjZCdWAUA6Ar1U/XcLVg4MX1bPpTRPYXGgAjtdYW7CQX2ZxSdHs
CfuXBxe28cFxyrcxL+4GOWLatdn0vXl8iyQn9IZvNU7ZwthR/Rcc3EEmP/iCWg8xS3do95N86yed
PDEWyI8BcvEu9Vr3zGJKiN5wcIEaWH4/Orct0PFH64Pxktdfg4vWX7rDcLm3lTEnXJUQkw8kghni
Cqwc2TWnePcdnqSJI3EU1IFiPe3bG9EPWfGCoqi/Y7p16pByJ7/Yl8JFIsXcxyvDcyr37Th573QI
lBVOFIbXW9JFg3kgjkVuckYWZVwW834Yac0VdilFozYm4xKMyXlmmBzs3BrOpOU31sb36nTg7pXw
COPc8YfDQGTcPkrtTN3N7M+t/rAxcctNMgzRV4qrraeUvsZH11lsPSsy+qV/ha/CSz4ISdnGOUp8
r7wzvJG3zo8JQgUMmVnOHTfRxwXZz1iRztFJCI8h8ta2vrg+HWuIvbsiikQRZlPXxHfCKTycAaNq
HAapUbKQCYTctDH4pb5H0qr1tc/Vzw19YJfOdhgZBuzzrGCUuRgGn7bhJfZVAiODoLl0PS6rnWzV
vhUpqchymAeq+oZnJ+2KIyEmAHHzEG1JfWI5S+p0S+Da3kuwf1/YtJJ3Ro443JfCfTH6bIFJJapd
ZETNLqvgx3E494tVK72Lqgcl8hMuYoz6Z1nFns4RefI1ttXWdF8L8IQ8+aZXHhOwmsd4kriocqZT
pBe9dVbxY3HV1p+jLC/JEY4FX4wdXIKMsgg25VySicIjoPaGo/ofc7HURxPizydD/4A10GmsYE1Y
yt7OUC1p1vTNdg4rYnnLJra5BGam1ewMc5m3LjoI6cq4FjsZy/6ujER0wr837iDByNvZrJYNBXpi
68X9s1czQPQKV2zMKFensb6ELpZKXvlzLs8xlvRs1TXKfw3SstsszJo/rdoYTgXN5FstmV6WuS9/
4ExTpwSN5j6egVkwMvanbTR7sAUFu83F919kIb4zHUrb4v7OF37rlC5vygKhjwHznTUrbtbaik4T
ejZugyE/ALbq+k2U28FV38/ZGlOJ84BLIX/q4zg/XNK2lBBypjk4ABoYrUimQDNW82LQ0SmZ6mkt
pcj3vcCt6KCDbpox7c9m4fvRPmK+8ZalfZ5nXAiqIbgxu6Lqj71h0P9tELrQR8OxGu+maZMAKrFQ
dsCduKiD/reOlH8rjn/zSW39c8HxMfn+j93/iIddfuY31dEQxMOAsFw416a0aCziX/0uO7q/+NQK
8M8v2HKLPe2/ZUd+ypf0OFK+Ky9Elgu4+nfZ0bqkw8xLCR4oQYid/5LsKOSfaUEIjZ6Ji4l1hOYB
6pJ9iSz5B9mxgTExQ4e848DGFmaAk3yvkELuEBvYw1oni6rmxhZpHzyyr3YRW2gbPJp0DfxYmoKI
dWz62XFp/PJCwPWLF2vGusv0IAsORVdbL+QkpIntwMTKkaTLPRU5wFfYk6bk2CrDM64wD5vZfpqH
9GnozfZdickfdwt5xh6ncNS159RAHmGmVHA3UZhmyRSY452bM0hY67b13wMGgswr0xhWa+o17AU+
HZWCwlmMYEw4JwYNLoMIJoTj1HGUSSJ74wZkKENyQsoKsT5hvJz9oIhYQ6F8bvkjuXE0rWUCO0T5
wc5tRl/dUtCOOsncC1ZLxqR1E1eijtaZxTk0wE8ZQ7q152rlzm05bjuXG2sYxRNcZSfvRq5WdH03
ROcufmUj1+NjY/b2dU8oF8I1KgEmpmG0g3Cxg6RfKYf5EUn3ltkqZzYjO1h2MuO6v0A/rT5g1I3W
C72rtNsXaDMUF4ugNRjtas3AvVFZKjZLI4tqbVkj1wnPV951SqgFHxbxcYS5iWPZnoUul7j3Ewee
ga/wThkFjpKQcy0GfnuRPxyRMDUNbPL26zhVyEetVaOkYt/PzHDmzgHbtMixxyABeBi88oFMhq+N
5ZGFbzbFcwcXhGxyk4/81OLk/Z71CClAuSO428kbiqtiynS/ReGl0GuAYl5uCPvp+zE14yNjMVEA
rwWKQFgdERzbc4/Um2ciwTxWTzL+d+A17efDj7//TVwgh/98VdvX1Y9BfXR/GqVcfuQfi5pv/SIu
MxTT8fmbi2vvvxc1P/iF+gUmJsKkP8D5E3fK+4X7tk2gGRgUELRL9dLvixq0KgAbUN5NioYtRuT/
UuSVV/YH7JQDsFV4nksDzeX10XTzl8ArgspQJGhtWz1PM+en5uIVcE69md1ZRodJz9VkZ9BCHBDA
VftC2tEFR1LKw6i5B0G6WWNGwWYl0vs/vI+3v6Gv/qMayluc/n3397/9WgX52z++vO+8NIvpEys3
YE3GUaztf15uU6A3sidVt2O0Er0VURUh5vG4Vxz7QcM0LE564zldefBqmBJXjQ4o73CdNDmYMCMf
wPE2GyxCHVCLEfxOV3f2Ggmw3uNEW27JPogrTtlJeouVtwc0rSLUn6WmZTl1MyrTAWJF3wSPA7Uh
nQcEJUK5uDJsWx3+719V/Bn+9euv6qJ8kUbkm3nZzf78q4KdsUp8XNE2MQ33EVNcz4kK3AeDDOHt
3XRIH1JhLAffyLEIGEP6VjqNgYNnThCeyspLz0YvIR5FjtiRp/N/+HzwuDua39hyX/o/4+/6f/lQ
xOWV/OVDoS9F8HT++re/dgoSHJTYb9Nkl02Lvs1Kr3zCFrVRCY8FZQHTzajgIWjYEdtFjfbNEjT+
gZkKAJGaoV3INqQPfVSnJ3eZp+3/8z7+Jb5NdhtaISly+rycAHLMX95Ht9Zu4UPk2jZN1z/UPRkV
INrgXURR4vzJx2dzzm9saPXHTvjiyukm8f8U2ODP/etbZIMMY0pKsMT0mD/85SsF1x3SnIqJCHau
UZwrHSOzxqAsyB/nr3FmN+vZKmiNA6m1TpzODn0TtogXPy2DStcwLcWJGj2QKh52XsMZdmZ7IXCN
S73q4rG+Z47R0ExoYESrC0gilSNvqS2fSLiINGyydzREDJ61mT3XDoayDljbczerNCy9cVfAckRO
nR4TEqxn2ifzlT3LZeRGN6SPiTUhWMGPG6vdWHsfmUM35ZrNqthGHJNrBHcgP4iHyVNptsXOVOZV
insUxYy9b3sh6JBXhM1+qFXA1SSeYWGgE/ovQ0SWlP6X3uJlODbZtbEJtpiPNoHIHj0v1+vOsKTg
EmV/TW5ZvPvQnwh/Ex7tRI8X1o2BsipMwnyX2wJGV+HgTG+Sqfw2jEKErcgdPN68v1MPKMLDPpxi
zGrTZxPz2Ipa0WlP1337HrgKrHVZzKe48eddLwdOMpFKDwkp871ht93FhRVmZVpd+dhJtjDyy+OA
hLPCyoCtyynUoezqa13l5bqDv35Vkaqis6dw7wXcNTxSZGZmd0x2ySwq/Ngy+Q76AsiS344HYTQP
Fs7sdanG10paaut70bQzh5k+UCAVm7J2AyIrAdHfaUyZwXZB8N5P0ZvvT7fLbHI4GgfHeqwndn/f
Hx/JFjTFGjhK8JhNhv8zLuDZY2IJ3Gtsk1D1OyGY8FXxZjTwcjCk4r2fka6uY5l0Bf4bWT64M8S+
GfDGzlF1utO6f5jLBi+bR7uDILfNKMIugGwHw2OSZME6JnE0hFB6NcGu2sAAx4eoZZ1sW6HFIZq6
9BtLI8W0ZlVs6sl/IwabIU9Nb0USGN+g6Kew1F1y61j1u04Ycbs1b/KSU1AKfy/acRj/MuYeqV0H
B11M6gZ59FO0kpKYoHFC37MM3E8yrLMYs6eROBswaO1myaoOJ439VXZansbFuEvaDG3C6SAP+Wtb
ucOhyBcr5NuI+DJE/Y+8cG4x+S27qU2uyyaetsBc/G9j8b6MsYdIPhEBBOPlbLO0zDHRp3xiEn64
rHvizUkE41t2kmRNlPy01Nxds9aQajGGRL5NC3FR2kXcrYjqcZ8uRUrcbMFhzVFxPiiY9BujCb7Z
qjHJcnsNeSanm2bOl23OvfURzyqxurq1b1uyN9W8iE2QFeManxTQrpR8yRWzr7xEaU3NDbuGfi8r
HXxaZUsSdkzcV8O17PemwgqMvoTVuARmFkIH5DKSxkGyBzp4X8tgudbg4ncFkIwbMpRfczO/MJaF
9kP10lWHOWAvPQf7UFPbz8paOtL+RPuZORxrQGF3ufYWPH0TCPnAxZw4pmEWzRdojpDZPg8yA4pO
5qfBqqmT4SdqVvouTZcxelRIMlWxjvfgOL2Lxg3mbs6ofJwKLPFLtuuVFUSYDnUDbD6jpqKc+LoV
9hEb9fATvtd0XdtKbZxFoXvUGJDQHNw8uw26joidK1+hA1ypCBRS0rGM+RYGftPx2iM+4HFTEmc8
zXRwoErRqZY6yPZAxXR1qoEYbH07fesCPErKSO6Nxm+v7Tgu9stYMAotp+ooPLj0nj8Fj1PFoZ11
V9xj56jXzDs7JooJRyhTRwEqvIYm6cTpDTAfa1t76UvNxTZdC2PskOTHYbkjq1qu+ng0kHgroUBy
tu6OSZk6mhbzQMabVcgzUTKJuYSPjbhwV7D/7oj0EzbwyuTAVSh7xSmWPpl5Zf5s4mU6gzL5zJcg
PXlO0BzsyHAedVYUa9BY8iAm3LRu+zAUwbQSwfC6/HqiSuKm2kJCac/xnGHPoPjjwujxzq1HFAUe
ZXSTueVdufTPmV3TzyDcB7ap5GgRhsPrPuDeCIItNSfN0VXTVeZ2Nx7m7M00W9dEEQXM4xpmeqrU
gXvMsNY2gKQ8XbyTHS/HaDTvqgEYYupz667dqdcrpXrjbnSQrnMofqGFrWONwSCBCR99VnD91klH
xzlAqWIfzzE3pLF5IbJQf4i2bZ5SSdoptcFdMuxW63ywHYRhHNEUUmSnimRNyN3R2rt5EPMFteVG
44mH39d6dzhnknWytMW2LHB2MxotGWUq+2YomcPhaOP5Zucb90Y15qeaE98TPsGHLCk93MjGWfVc
3Um6hWKOblsSWBuF1/8nyZThXNluec4ioqa+puWVTMoEvkCnznfVpcVPLx6m65ar6Vo1PcoklkeY
hZV5q7OAuozcMOC0ydYETkjNbuYd0Fx1DsCjZ/lC0pDwY7kS+lcjuTW1NYaLa1ClY2VsKgjF1aod
ZxBveQT8atePumZUP3S6sB7m1FMJA6moqKLd0mLonowUW4kz9ArzqyMC0P+NVX5VbE7FuR2zyTsh
IrQyFH61dD9KnBnNOnVa0wxNHqB6XwUNXoWGrHv+0FReeSWiYmB9ChA8kYb7/rr3YHvtcTwYM9d6
acYH09RMlkh1qOkOuRrLspHS2RI2XmedFnLXZ2FP8c9BzUEaBkkyPcia89U1j/kl/6eaXYcseeUE
nb72Ss37IWeQHrSrRbhVGQuOV57vynK9yLl7sYnaPxESy3c2jXXXOPBZdOltXXsYyz7MvLf2yqut
TZX52J4SxGuPL2xDvqNyhoEPzozhKOQuCbqB9OKwzAW2DeJl9Apant5FZGqxh5qjttaKJDywt7nD
GbnU3lSG/8XemTXXiexb/qt0nHcqIIEEIvr2w2YP2hpszZL1QkiWxAwJJOOn7x+u6j62qq59/Xgj
bkWchxO2hTabIXP91/otrXV25+VOYVyWTk8ummn9ZU+zyX6YYW3wlDHPFvo1LnDaWqgBNcDetGWr
ohFqyfh6Qz3vkiTl2UT8trsg+UKgLNIqOjVg4ZzmwmtMeiu66qgqOd7Yg0MIBUOKC5KRfFjCTOqk
dfr5hTPAOq2vIsUaNJPXcLmj0wSCI6+xcmT1NFn7aKmGF9WJ9LRfDKsN2yhNL4WI7IdamfYTa217
x19hJGgTE8OYC9WhNmrvza504oVe2jk3XjnetBHmBPwz9yVGe7ww6UPKeQsp9dmQNPqUG+4DFRJM
RBxoOyxFmQi4iO/MZa6HZrDP62rW58vo4WyHGrTR2FqzjZBNdR3xlGViTQJPsYm16uqEKWIUWk0M
DoMUBdhkN0pdAjpudlommAIA1/dDea7A9mMxjxJEGBKoxkUS6U5cUYCQZFS+tPnrim7EphzL1zY2
GrwxQ7+tLFEeibYXjwnBplp2xmZaoLCmrlS3Ri1pbUKhO1WIRhsHL+ZnY8jSI+tWj9y+omgkW2Y4
DFY7DQfJAA4AnXJQuZZlpixKCLKG49i9+EE3PybwYo6O13TnHcPO1yLLvkw5JJbaWkQDTA5uRdq1
yZNMazbAABzjLfMQ8YwxoTzOookvtOTLTqPhLm5a9w474rLHm3VBjE09WnAZYSWxWthK1dfPBi2E
EfvowrzDWUzXaCeTUYdpK0lrVgyI6PMTRfZaqvLSpKfwE/dveaGIUWRhz6+PUIiusTWskoTRgtHg
dpb+e5kHclsygx/UcKB70zzFxgQSJmgn+yJnibxL3EZ/bqyy3HEmKFtyECviDb4r8ndT56vXVJK/
U+AQ686uNyWji2CT+9X4FBQleBhfX9lweaF2YFjaUnsSPTDOrZkHVL7Gi8dNgwWo/DzX6qRCa4vw
mkFA8Jp2U2d0SPkDBLyV8UpKo2X1SQSysWMrtNqACb8y3oBrTp/zLjvy3uUpF1X6PZ2sSW+UR9j6
pAf16G1bQ6OyTpWuTzSwvmxXFCNpPG/Om0Ns6aU7Kgc7Juf8vTJTsjUBbFy77ky4MQZJRwdYYbkG
AOzkCGdPXwUk9EeNfggBF1xHs4RO17CYtNvnmH4UyBLcXy6Alluaja7yLLcuptKr7nAWkZ+kVmZ+
XBli2OMpW9z0jKz3ki6nF54oy2Ho8m0/j+aG/SLHK+AqZArrAIk766zr/eQY8wDegj2c+y2RYIQj
4sFc/DYEXUkNGPMsNCRWO2HKdOm+wNESug1LThbfw3ldl8kJS7r8zGljQoV6Gm+hFx3Bqpy3VlPc
zJL5kijKeYfZgs0cUbDqTi31tE0mj5B9lgDmgelo2DfgjdOHsSQssqkck5T81EI/Txwo14JINgYg
y/00QUkP42Kyd52w4y+8cRJcZYM4tBgQ9yQ6zC30Be/Z7Nt7RQiYDDkOAmLR3Vk5BuOOyrKEJWuH
2T+7cQw//xIlQ+MezIJq8qC1s6+atfJDMjERS6l/uWdha5zVQW+dq3IYn/ulaz8vNCpAK0p54fKb
5ckROJbt7LoKCkkDJuirOcbovtaswDq20oN7w8vgSK7fOl9HJFt8B/VZmons7Zt88luTqVsiXHX5
v9d/8xXwUZvGif7Gtf/3/7tIv7Z1V7/rn/6tw1v96bl86z7+pR9+cvd/vv0x2tP2WT//8H+Iq6DA
XvVv7Xz91vXFn7/FX3/zv/qH/+vt20+5ndXbf/zrK1krvf60OK2r7/Va5kbf6Uzrb/LXv1s/wH/8
6/a5Wp6rD1TD9Z/85ZY3/6D5ByVXOjxghIRB+NfYSiDw0rRi4XpneEVRNQOj/0c1NFFxaQKFg2j7
nocP0ecH/iXxGpb1h8cTl0IiRzAJ44f8jsb749iKuRmbRoHdChEa2dhxP+hRQ5qLWOP7xkYTZdMu
i0oTVQVZ6vDdWfkHbfBHaXA9jscQPnADxmSBdD006+/HY3OwznEi6lzTTOGCynCqfHWWpX4Q5Di3
Pz/W3z8TMzhONns2yk7d4ENbAmjcgGXImLGfSootwFZ/u0RMRX5+lB+VvD8/kWcKWmw8+nIIQvz4
iZKOeJQZCD4RRqErt2uqfhOINPmcg8HHRt+Z5S8+19/OYYCezAWzXiyO5ZofjpiTDuLtgoWS7R9v
+wKn5BZoHmpZCvv65Ocf71cH+3ASG3MmJ2h34Hwtf56IJtX2XR5jiKHVAL/Yzw/2t28sEGQ/zMB1
CZYwjeVy//7qSLRpVr0LPdlWjXGVKbpj49Ftf3GUf/hIAo3Q98CUrzXl659/N6K1ylky6ILfSUY/
OwN9pA9tzmqwcxE9f/8D0cBu+dLzoaR5Hw+VFnY/w5HdJFpZR5KDgBACRNjfP4pjrZEXy+YJ8xFI
WpT4+ud5Zk+pHOtAWLcILUjcv6jBstev+t+yPlc63w5WSIbkgRcwbfnw7QjDKz0T9M+GNlhfbdtu
FdI5ibC9D6U79GxkFj10F2pwm+e4Neh9h7DdwLppFMvgcinb9lZM3O1h1QVQFCLc1CQjiB1foCj6
w8bSEabeAZR+jHVPA6qREp5OGDQ1eXtSXniK2tGK3xENQSBoe6kL1i1Z8CwLOkppYrVTWi7dsrsO
MrNpjinUIX9b9TWZVcdFifj5iV8/8cczwoWKIZa9CTb6D9MnngZxh6s6Z1KdY78DRQZ33KuLq5rw
3rUcPGNTgC4io22um0sjDf70ifyno5Z/uGEwHKzzDNuBSfvxF9CQJ3xrREaaTMQxMeIkx/xn/OIq
/ocbxvYsk6mTAB0vPj7i4mUxcFCDwOyJuIRiEO6ZrU3Wx+C/vv78jP7taboORZhvrT4KEUhnvQa/
uzczNvWpS1/uxmHE8eqtYJENoE5ahHGkpTdsv4T76eeH/IdzyDiIt7ON1Z9h6Ycv0aAwscZWCrbX
4o3UO9OwT1N//sVr4uNRBOA+RCCPuR0zH7TJHz9YaldtalvReo8aFgtm/GhIVN44+Nvf+zgC6oTg
rbC+kMR6Wfx4oDaXXZ0YpIUySyan1uKi6TvddPP7R/lzweDbgktv/R6/+57qqWqSxGBz4AcTJoRe
0bhLJPkXF97fT5qPcT7gi+EoNlfgj0cp6fbWlUA8m5n1nJEZAlU3IHb8/LOsp/77u1gwW19fN8zX
fVZiOIB++Cz0P/RNnHoV3t1FXaXsHrdGL+ZXKoxE3xGiS8Tu50dk5PHxmKzZCEjyqlsPK7/Ntb87
f9VEu9Eou7X2oTWoEzIr+J+k/I1+5ysrrY4+AZ4HNKUo2uJbL9mR8K5n9OGKBlC/Quyx8BsW9F7b
ut8NpsXEYkUxG+x/mr5EubRHLB1jpoew7cv5pQtgy4ZWKdoyzOs2f1+asXC2g9St2PpI4tleAvvA
PmxrcLKUHsbFKf0miND0Hg+Ivfbiw/bPIPGJYqlUWC2eowHy2eMNFazOU9zxBe37OUFQKOKohbwT
2PCHRSXJkem2HMPKaKOWZA6ReGyLI+DcUUikm3GswZ8qj91NYMF/20y8NM0QutnqZo+K5JEkiFx2
VqBQCBy/UfW2aKy233U+Pkz2eNZKOoO7uCpZa3nK0se0HxUV77GnYrJkzgSIXoE9xFQX/O1C2K5P
o9a88BfHe3HAuzZ3gdn7RK80PANgW3UFdjtsrSpzsOhUsl9OTdBFYAlcs/YeRMJslN9w4pnrLVXK
7pXdozokVQM/jv3jeLvwIsItBRwtZSRKuyFj1rHyu63ofZQBSDZmtq2DYfJOYvbq7OMZvXyFgUvC
wfAH+aITMPX3Rl1Gzx4cNtAqBrf2xnb9+ToopPE6UXREeAjd/XboM8d4UdJcbpk9C7p8ugaiTy2t
8YZN9xAfVTbW7OaRYxZEAmxNd41f4bD3jdR61CQtn4wZ6HSoAqG+QA1D64F743UxlTmjl+8dkauE
pl2vQ1MVJSU/TPBify+zBCJIiEGzsU9zyGgZwzJjeNLVYKonjziIszMGANH7jAJr99ATBJ33hiwc
fKzdYBt7o4sBW5fdQikrXYWZOCCjU7wVmIb3ZNRWxwgB5WjYTEnMdR7ktn1dmAk9XFUmG/3qpIaY
z7qSKOnRJ4cwbBqzYD5mBKYu9jng80vOu5U9YAewzK8tRc/6jrKOrjvpGwsjqlBGZW1nDKqPMTwC
wm6Dym5KYiT2sZoVJ7YKCoay5Yz3lMqJIQa6aa6+fDbn2FmzLlXeuyxN4DoYpp3sa+cVk/FpYL7u
0QpZ2+mpHzQ6O29QfS2ynXJQLx2ZmgytqYX5FCBoJ8uJyx2vXhuKmahoiWEAARFbJoxzTH7UFdXR
ycqfLZE5RjkTqBhAnPTbHL85kkbvwHpImh6CaTOXzZ0lYgcGJczLiu6pYcWRB4sHgNdOHX/TDviC
V5JoWl5I9lEEHNI0x2weON4YO4fOLkeJJ5sNrUFtR1rTABIGAzUr9CW7DpMxlA4c805QZtuYrV4X
xnqpn+YhFscyQye75JGTdHsxtAS3NlWiXN1AE4/c9kvn2b3Wb226aufw7NzMJTs1SUo48pOEtocl
v8/83IrDaZzSz2jrdLNbKnOW2tx4VhbHwW5ZcjwPBBPaxNJnGBOBHE3FUjxHnFY4L4qp0k4pEdwG
MW9NGGbk4ID46eZ+8lfzHs0rMQGT2i4qDMgF/sYRUwa4bOztdDyxTQg2yEaYFRx8k/4mSFpvjZsY
5ogbne3CCYlcYBB9Ucj+lfTjDC5qaPruTOepSDYMZGzzME+0slw4MevUnQIB7YaqMZNyizC+BlgH
GnNOJkkWcWcOXfbJmGpe2S4h9XEHktlVx9Tv1hlj7StK9kY7uCwYeSmwW7Q+85a3eGarLitRt1x/
vDbxZXBn1lEzHSQu6G7TC0fznCa8OoVSKfMKWXaJTlVFOokbRcWXmSzKz+zIDTA6+Etv+BkSV2Y/
mQtWk7RjRgUGjV3FTAcaYV45YpfJwDUdF4Ji1d5StY/UZaOr2cZYPuLI9pDNsTq86YaQ+6YahctO
dUGsD3no0Jdg1370YvgemqBiJ2HDwvOkEa6eiBdD9LjMNbn3W9siz7mfGCSYR21Z8BMj1xgujDGq
iNF0aTywG/Fh67hxGRCe5Klyrz1tKsTbVtzi2mQPqQAFDphOY7YSHXUGWDjnRT4rXp0KKo5IzTCh
PuQJZBqA7IXOlyOGEGAnAuxkwJys52mN/265NzxW43uhGRuFqdTjGTeH22wys1IXdOOlKVh+szfx
xUedi/ufMN+mVj5FR1NbdnxIquKY7HUU0pfV2NKNPtVO8gZ/fWjv+DXd+tiWg1dwARmZ+wjnSKoz
jQG0P0s7TZNByfy42PVkNEn6VyKJnhz+Wb+1usZTRwvkbxy2rU/yPpBMLEk568QNs8YU8U2/9vLs
7DJmKuy1ghitC+rGvOhyA9492QPbD2uf6TIXKDaW07VH0sNZjPF+V4vGAFWGomLuF2q5l+OcBcFw
XuW1nZ35PHjS3SQA+DFRR41+ckWaO+YmZ/46HktGTjidgmZO73vTAUfYEF+NdmNTutEnon2aaL6d
V9iEgs5r1gYrZgn+lRs3qn2hnUq272MW9fpQ2blbnsS8HaYNYxyVniydNeMryhWRM1oUIuskCJrk
jvkFKKbkG9B66UCU74o0A9njRoEBWjWeUx6pY4Lrd5k1c7iGqWrBpLB1u9OsULyNPC3g5yR9Gkf4
JWTFC5W1k32bmnZvh2KqQBtRbCOskwoDCiEJY8AqUgq3p4d8NH3OrgECZQvEaDz4NZCDMG3YDa7N
C7zD2CSTQSxS8G2nboD9kbIlFmVzYrhLCM8cAb1B//vUpi5TpuEb6H3CQaEPfV5n+CUmr36fecz6
tH4k8Z1HVyXXJE+K6My3vVbuufeZaxmmqoG4klK8ICBHvL9BKGowu5URMbVZZncJLB0bgl7nUgSE
1SPdqblfz2/RGPclE3tErKLAuJK5hbHseTcsbUguG4psq5tzOzaichfAT7dx70w2iVHXnu/7bjA+
d03jy60IWvnu86VhEG2Wot5pKSNzN0QiSvFLIhpM7xbO1y8gV+Vwiy9wMg6MRmIsR7iVAMTELoaN
kaXfg03F2NfUNVV1ngOXhI1vVqS4JDaC+dQeK4qowNLkuKxGsHKlS/sirEnLz0O3SNwx7FUX3GVt
kUA9xT5v0HKRmo/EMI0gBHnbs/5kJlDuDfg8KA5Rbd84ZUmuNKb7uMf+aZXetmg9NvVeCblg02G9
Jr/YeQEtjwYBKEBkiXtbyKx+cTBsZYcmjhYUJp6oZkhMH5C371LpshOBP/lXXoWuQ0Rn6LxPLlC/
HT2WUFTJ+uZJWBWiOYV+gSEbUKd1KzVNRZtkyavnQXvQBKjQC769iCnnyEk9CT6Pg1jXtnjOsWP5
FeY2t4FC2rSeIEVZgHu1IJfB9+tr9diOOdWHslhKxMMqD+Yw9VsMspZc3JQdRsKriO1/7u0qz++u
epuLfCuGfoaJXCUWuZoOf/xm4Jpk0C875171ZhyErNYIlrO38fdupwDl4dGdVuNWOl/9fCtlf1QM
2EhZwmZzKKU0MQJ/2COaLotTa1k7VIClUVDBzbHySojIntcxTKB9mmgjOMA4dham8mOTbvp8mS8X
S4PabXKS8vuZYcC8TRgTugefUrZ440il68uCrqHq2hk6gKgJO7Zl75OkFsd4yAgN1rg3IJvzNLxi
qw01t5yrlBhBLeUXaZKtvrVgaBxdjZdh6/cqvndENt1nix0FEGlTGOZZznVxMKBnU/psOJJswhrc
/vLzc/T3U+SuPeuQKAJkFdf8IKokQAeiuHKrjU9Zxp0hF7JOYLrxWJWZeVcw/rr9+QE/CkbohML3
qUbyfBMC1Trt+F4dGOaM5s6Z2dVUmMVXsrDllk0H62Q81NYvNIJ/OBbV2aQYPcfjgM5HNVzadGQ4
YBHcFl9K01T+vliW+EhbW/WLbfvfN+1uAE0BERR3s2+KDxpOQFFd55YxlQi+Iv+WQ5Xw0/YX5+7v
ByGN5HybE61TH2/98++UAdoPcCQNEwuTpM/ey0wkl22pxuPPv6F/OoonPAZS3DOSRNSPRyn9lq0N
mxwIbsVwYqU55h9oQ4efH+WDExwhSqw/H0nF80kPELT68TCuNPPA7YB1r19SvesQkCeWiBalD7Jr
XSP0e7NrLqMUF8JdPpHnvMnYyi07tuyaVknC9OKcN1Mjj3NvzVjyLEA2YYQxJ9j+/Hf9pzNCnMxH
A2SkRh7jx1/VDpSBoX09756+tpUFxh/vyS+mKf94EOFZuPiZ66EJ/ngQawgGQX8YambHNoR1LUnK
7QwVcf6FMv23u8JGj149+IjSlgg+6kt55Q1Nq2NY5IA99gzmdU7wG+zN4oxN/bu3IAKdu47a1hGE
KT4OpJKlR7jCTwniZGl3S2F0YdH79/iVzF98SX+T6tZ4nYdkRsgO5s3HB4twWg8+JuN6Lt5+4+D6
PPI2I9NAy+lFJDGM6j4wf/e2Xx+a2EtR2dcRztot9/0dSX4LppzP8CAtFaaWtKxBxXA1f7v+fmuw
/l+bmn9Wb9WNbt/e9MWz+m8wOl+n1v95OOqQPFfP30/a17/+59Tc+oPcDCM6U5Co9INvk86/wp72
H4SRfIaglr9e4mSg/v/YnME4sSguRP77FpvijfDX0Nz5AxHeF/BdPH4aKdLfCns64se7zPVwzZn8
z+L64Df91jr4/ZXh0l6PR/05YfubAVU1HVj8tRRhZtmpcdc2wjinfdL00K3gUTD1MsFVzFBlAWBi
ITqWie2OQF69jAopPHBfBNu+7KRNiB8i3beZEWaJrGjuomlFb3WEkHQJxMMdTjuD1EwKsbmncNXW
aVad4Xme6FCNZ5Y4FdLMcBYB9Ey3SlINwR0C6AxAAz+NqriM1g0mfMOpHbsdZLoq07dsbq0rVE1b
bzttvgm0gvgcY31vETGakuwQTLohIGn35oY0m6fPBL6x/GShadZ9LmZsnZ8AMwl14tMZ0hEQUaWi
PJoGhhAG7PDut6bXYEnHQnNkmdbZJ33EidlikGSbXbpU4h1bcLuHOkiwrXvBav7EwoMmvni8DmgS
bTuAMgkRBbdgl7ZRxFHYprOzOSdvawP0hS35VlmVcUa9EwQso7BnGdpBho7smYt7B3vcEWQlLHVa
yyYLmF8OAFxcxBG2JH3SPC0yLZ/NTAxA3BGdD7DXA4Z38VxeBwsiD6a8gPjLDPjzzs6s7M2Jy7je
wvhJL6gSLK88T/UEQRcTL2Vqukl7joBnNJCr5uitb6LGACorjTsqjVe/LGXF7FFo9uK6EVB1D0nd
4DE0A0ighgQduq+APzQ7qR394mQOCTcFVPjGRPiJN2ZKK9k2QrWUYYCMUO4WxrTRyTAzHtrYpa+3
Lv5NZwPdoX3RpS3Y8vK9EB4IjHzNWpRPyiP8Rv5U0wjbpLRQ0PiyMlfMBHtBGbcJUD16/vYVHWTH
aMrGeWtXrtPTTVExDAAYRjVgmrK/QyzPzsibUP63QZ9NjrlyCKlKXG+guEHJQz9NDOzqDXFi6lc1
2kPIdqZMicn2yeWyBNmLPcBZZsNleW944hw6f1yhX2Q0V4+tLfsOsJWBfgZwNsp3U9KMVOUt9UtJ
ctbe6SqtrzC+Z2C7Zjd966Ui3uK3cbHLv3lpRelMAGAHagqJeMTlq6E9krnDjALKl1FOSBH26N15
kcMWqiiGjoRd7uv6jJ5366FwvYIAAZPnDe3B7GnauFplVJoJbxCyXFhoVFqpg91HZ3Jwuxd7JNYb
xrkTPZpZPEqa8eQMozxTKQgj0grvptmBRQCV7NHMsTjwmCfGRpDVZdYnh9FM29c0GOCCp0FLigb8
d9SCZdLaA4HWsRy1ZB+/t2aOshEPIoMYz1qbX4Sl1XkUUWBziO1gSY5jCnCF1ruaQnEZBwOdU7lA
kK/bob1Z6poJvp90wt9Hg0PJYaMlCFonX1X5PEjxjFaozK2Tj/W+1QqXQd46465twGGT7IqMU5zV
1XsUMzgIjbwSrxGA+PwmTbzx3WPrBTzT7HAN5wDVALA7uO97ZPlHQOHeo9uPA+OW3GLhkLaDuxtN
r3hy3Ky+lHWLJrSMVvYO7kikOIlF8Iw8S/+LV1bsjsn8BxcyjuI3uyNSfR0pwXmRXJLskW23PC0b
c1l2fTwZm4j2PYCdcO/R2lqFBDTSL/20GK5xpXwRzPd0D/mPiLmMuJdhbWmvHCyJTCdk6MXwg22M
14gHhyKYpvKkKpVsr7XNIOsLLYYALKmI9I48NQiloWoPEkmgtpEHMG0/eBEEkU9oCaRXjCLy3/Nu
5ZWT5nTnjdKLTWFYagwHP0+DF0uMPlRRmdC6GbQEmywVxGiMQYZ5gv6eknEoDHIux4RnWsXBNumC
oMjbxdCXPn3QNNS5C4JA7Gq6q3KY4tXWJBMxnXTtQI9kN3ny1q2niNoo3cSf0yFC27WnCDi9Ucze
Zmkbl7pP2M9luBSFc6UyIkOgAVziVYleGh9dqKu8beoTMGfgVpAhj0agJmFG7P8W3zu4LJ92BzJF
nRV/KtyIcRjfe33eS79LuZTK5pWXAUItkCeAPS58rJkHbpt3oeBBs+xdiz3qTjFDY4GnwJTQTNLC
Rw2gGyn+TmpRpm51mfcofKPhKek5hr6g0xZDasz1OR6pZl243eoygw2OsFaA326c+4a8otr1GQCC
lTIyPHhiVbCSASIIDG4LV0BhquwrEzzwKRvK1WN1TmCis+4nsM8EzKAsIf/QDrdcqTbKTKQ2Xt4I
e4N+WDK8P4eSmjYiGizXDSaFKNfshsx4OI/zhseybcfJU8Zer+YTKHEV63F+n/y8ZACRsBOMyPY3
5VOcFeLEspiXfKosDASPE7+WfVsQ+M25KkzX3lbu1M+7Ovbtt0Yx1vNGVx7gb2VXcllpCP7o9t2W
e+28fKi07cCMAVB32wFKYk/GJZGetzxz1ZZJF/JYpMkIE0dbpveoQL1kcAjxlJONRRiXBOu1o9/h
Dg+tKkoeaup3XjpcPmZBx4bnz9Vlq1tPnTRZ0d5ESaOMc4PBNt9B5FePDc3m2IAYFSFZbK2o6wFa
imX+Qu+5+0r3cV0RsXPkeYytzyS8DFqCg7bRX+rB/6y6/4VH8GfL7pv+9flHg+v69/9cd9v+Hy5b
YddzIAiwClx9eH+uu4X1h2+5rJ1tYugem6F/M1ao54ayyZ5WsA9ct7j80V/L7uAPx+c/fo4jiBBJ
T/yOVfVPg+O/DRseVhDEVvQsZ7W/SjgHP27IGP/netHykQhCL2+ZFDeo4LTjZmZ77ldl7L3F5thm
yVYTK1Ltk6NHRIVdzOB0phAM4S1sl3rly08Bjv6mLH3auQoIIUtw6Bxyl7TM2LYWn2zQupXYRymL
E0wGLlaAsHSl6E4oVe4XpqJjVm1ZyMkuu+hrmOo0Gk62+JRNqeRH9ySgcP/NNY6BfN/I0koOMaMN
+RJHSUYRpF/PVaf3o2+7uXfi5a3NxKArPCp3pJ3InRE3gRNW08IyNw1o5K6ZJUiq/1igTiluC7Lb
cRvS/UJl1sYAzwSczoj7gjqaWbTbFrc/SUAqgj331GiU61KGhoh6UbstRENcg6mFnpU4VbpnAUSJ
CP1YLTb7ngUKtUcEMkk2VIrYm9PTRuTVraW3iiuE+lFf6Yumjmk+9l26INcJPk1m7zaWfepUcD+w
cDTt2Gtesn5Jmk8yjuuWUR1L8ypc6EpmxjGRiKAPw3JXLkvjr4xhh5aOo+4Y/77PtVMxi0kFceIz
syuZRKFlEGWcRcGkHQmyfogQcpmjtsZwTKIKk8QUm8g4cJmby74ZfBCxZG9u+Lrc/q7zUup7Gzx7
vGKyqrcJOlDhC7d+qdhINFCisj7uZNj0lUENA3lIfj38LqSdCFgswPkrFjau9oIiVH7bsqzkAlYA
phLoLXqYdXUKfzAmqGXxF2MqjT3auXj/k9/IkCkr2tl7MAij+eCbA2NpByWW9hjXUhoi6VJ6V4BW
WXi3I73mm6rGAbm6+/11FT7y/gYDubK9rWbmU3pDtQQPkAscqqIxayj6iezBZdRKEH8isgnMBdT1
1CT+pixgkW6a2ikGEj8KE8pnQKwpiBremjYtRrzLXsfIBkDrSZBm5nGw3Ml+jse8sR+ZI8WsL4bG
UHEWBosziGNVd4udHYZ8jMYtdGaGAH1BEUxIqwtlfrDr7M9VsPaPtYtfxyFze36pJa1VEdYwRAKs
EYBPw7kM1HzIfeCybJWz5LK33O7V6Vt430u2snmAD/OqmW1l0jg9S2R2+GXxJXfsdM9Vy2kczQ5A
W0qptRsa/qjph8z50XRQ8IfZELXBrh7mbk2p2Yr3DB6kHXwwOi8NauNotm01pCZp3njR4jwt5ujd
q4YFItlKuzovaHi2TnyviMfzPkl62lWVSP1Nh5N53Ca9nEjfORkXW6EKZ0SMxtBOwwQW1W1j+kF6
ylCaaK9PIcyRZFI9AYqehmuffqzHwlUJtSgAhy1iiqS4wyrKuVRAwA9fqD9gdwBTmy7EVWGoz9lu
rWM4t/CJw5uaHrnO4a38WZvCZ1sHrWTlMo2ru4DCm6461TKV/Z5H1Wxvs5pJ/E1t+QLqRKxxTeUj
e8AgJMDLZJ0cXOZk7ENYKY1d6KLxLw+aKh7SzDrQUxpSCcEWkBtwXiZa6snhOlTHcptam060UbO1
I9GQhF+UGx9E0CUeBkQgsiymndG02uPE6WD3NuCJgb5vNfLMiA1HH/PabbqLmVZA44z7NvGA8taV
32zHoJna0PBqU4aGMJlug3odKjh9hRzq+CtKYTI8TeyXGQKMEfhtkKyW8VDhraD6also8qtyIwzw
NWQwHU9ZL6vLeQEYlxmxKOUmtrFinYCrlQA2zM79nMYlReA69py7kaRjcU5OyrEPQg5te1DQ5ExZ
Popm4EGG1lHZM6w/a5mh50o6kl3fORPYy+hQ6nP9kHV5bpwPvVD9dZVKSx0TosdoRdwwyQ1bNZsw
5FJU5XaygbkzQQrgW3nQfYN9Edsi2QkN1PM6Jo7vAd+O9JVvgdXF2EeegXixkU2HgAlXtG2ysfwU
DY3A9eyY4tlnPdbuSVxMBIlwnXzq8HKy1AQaRuw9WC9JuqlrEQYew9qwGyVmbLcZM3yEEHf0xmhs
8GKQ5vNPg40k9eR0WHT7dTkrPuuuiOZDYxREPMHMRJcwW5KINi+4kUcshZjJTEgLb52U6lFWBPv2
QZB5F0Mzq4uYd9N6aZi0EMWIPxtagIPsZMkjVIJk7BbzmMqOtyfzVPrgI7xm8MKJRcb7pC9kQYuk
GuZkzwB/eGZ7ol7jgIXzBZgKAsBZXykGuCCE2UQgH2Irl3QXYUzs2P2KyDFPx7kGrgLyF7bZhvgW
Of/ONph+Ng1FBxtoYDLdxEDS0y1VcdZZamNgYKvpjk/YSDHITC061R6gG9gFXt+Ym5KhiDGT+CqF
Ky2i/NTxYmfarCVOUBe4XE9yHXTjPs6U+zTRV4Sbr8g91ex8z6Lve6qNdjkBO6iXa0lfG5qObduH
oU9lfcoFNfXbJpjo5mrbUd74ZqPSXUYG8lVGReOHRq/nUwEFCX9BK/x6bytFBwux3PY0tqPrgugY
P7Ici0+YNxg6+MZcPZd9p27hjUl/R3s2rgFitCl4YGRKrrEUINt8N8vESLYK3KtxEnVCfGaCxa6/
axDAPgOHWuoj+BSe/Cw+kiueJPYXm97T9ITJQfrm8i1zQtl8icdBC6cnFRoEPfJWBgYfL2Ii6Id3
BvOwzi2ak0p7C8+goOSx6FENSbmeLNlCXE2usvVrCn5EjKHU1BGEoxksF3BZxAumkPimsR06V40E
mx9spKiE9dIz1a/rpux3M+f6GlYy2ZlobOkMFn7S3srRMl9bp+/xCCUxfsrJtJevBABBv3puWWah
T8mHJuZZec/5REaeqHmCIQIGF0012kUnmru5os+XVcy4E1jbj27JiaBzh3HBJkud4SKJLZSkFpn3
rq20hRyJ89PbxJlmnWgs7I02I7Xa8a4aupTHsS745anwaV7KFoDyJjIT/UyoT8NHsJMHAJX1tfV/
2TuTLbmRa8v+Si2NC7kAGNrBmzjgvXv0jG6CFSQj0HeGHl9fG8wsPUYkH6OyxpI0ESUm3OGA2bV7
z9knQgS4xhdqMImvyv6MMM9GdWO3lFnQoS3yTdqWBLiCHXbfJGr+1qOuPzVQA96asVcfacAa1Rbt
BlaLTO3QvsXzUK9wYEh9j6RFfWUcbSH7NevgXo2H5i1CrRI8EOouUnY2xDtrelPQS0bIHP0ds+8U
sRrIisLeAj7RVB9HKPLuT0ZO70fayxEAaBIjNOZ1usV868PU18VQGWMZZmoOzZh4XqfKgMdoanMd
28RX8GAiOvyn18RExqkD7xCaRhCP4v2xQ+fE1NOwsFe2luZHQ1TOdiZ2ZD0F47xOaRR+MnfilPWT
Lp3vyPXsZbCG7YJzzsfr0S5I2BTA2iKnu7bYbz3ucbfWktldh0rL4GDUerTEEGcFNeI/spb8uLq9
pOcw8oYODaT4/bdFWzm1BFdRPZcW+CXGiN6oF99/OnNe/Xlm+5nf9n6AslzEtZFvcNAkE4jJ2gc7
YNJWRTSymK/QB1teNVk1+HPsq+sw7UumRv8eK/0/X8vSoH0yPHQ/zqIDLQGcEJM7AmXe9dtQyR9q
AAmnTpIr8cn4dcGQfvjtFswoUyvOvMJkcPj+7ino1udsBFzPMTHzrMnGFTjk6ryTdd16eQuZqqLq
xkSXEHiTC2fRQlrrSOAk76uQdWFwDDjadftSgRA5zEpFLMHvb8j7YfSfNx92HroZBvU2b9T7z9iD
HCuJ2AYJUzrlGmAnDGOCCDY/rvKfDsu/9MUp8u8n8G+W4IfXpv1fq5ci/Xm4+ePv/NVlMf9YcLH8
rGgjqHkdfp8/uyzC+MNxANNhfnFYAX50cv7yBAv9jwXHiJRCZ/BIV4BFo6ExH/3Xv4T2h+D/S8vG
wT+F4kL7J10Wy1mWs5+6LMg1MA8xf9WMZb4KzPb942Gl7JMEQ/YQUNNDHxj3LcOXqyoeDR/oaLiz
6hnx9UB5b5bZfHRA/RE9X24K5KreiE2RNGYk5gw2LEIsGOVhUYPmmor5qqR42I1xwgnFQDUKWGH0
mT5Nx17t1E1MSgLsW3hitMbjtd6Qgl4RCL6mjkGfZykkKBviSIO+9YVelwRWIvG6GGb7nuQuB69B
rGza3kregqnULvVWKx5SZdKuSvRr1/psyauOWvOA4zg/mX1LGx35Vy+o5GX0AJ26eaYLGvUX6FAS
SVxRdw7Gcm1b7SFx+9elIF5xArwJVUWhZT1/F3oHDi/vUT8PEw4L+UygOvX/rRXZp8iUxNjkW3Nq
gAPt05dA08+s7VdmWbwEVv1csMVLWRxK1vbMdo80iE+lPXJeq65A219pIYGoNCPQhM+7IdDuxin0
FavaWiho7Sv4GreRrG4LG8ONXtgXepivw1hb1ZO2Jr31mGbj1eA8JrHtizigAsnQuLknqxlP/cDp
qmBYaZXKM+MeBI56ft024a07kWJim8lzO9Y3Zps/cFw6Ral9BHj+lJbzw9Bkezov26lsvpg9C3ZH
mEZVXE8hKTlWgHYxZBWzy6cmX6MK5SFRAmT8nDc5rXBYfxKcqerXcZr9sk5OaV3e6CUa/yoPj1RG
G5g/seeE+hF1EZ8kds6Rlr/VGOFXuNQtxb2oJJD3xrnUa67olP5Mf2UXOsl+Tkxk7KnfJpfocrHL
XXahua5l8JKnxfeCNGylvVYgYSIwX08zQYWpF2o7U78CduQrQCnnpx4HVjTec6ajuy+k30/KLUrx
l6rUd6kA4ExKxWzIrQvUqFFAGhPU/KhkykZyNqf788UM7kqxJbj8RmrBauzGbacnW2UZ6MdXsRLu
FdfYSh14yUCbsTUv2t650BGv1eX93DwERbc3pHye7cCvcnNnVGiwQ+s89TPbhfEcy/CK8ed2VLPL
SaFJZ5RcqbYktgB8GCLbK+lz02uHoOp3JpFLNBC8ceLpRKq46h1imvSzS1LdhUPOQ15FKLZfeIKO
s2w2BEE8pfpT4lBg8jtRj4NGX+X98BYr2bWaDrdFL/zBoZeZ1rjrxd4uHgulRmBqmaQLKXjY2pMY
3ENiA9LqMJEsZxv73BDn7aQEqWg3btc/aAkJQMPZEefOPOoWkR+DPXGQHWmxpEdp3TtKcmCwsBFp
szaAwtgFR/C4XTdNCLAlI/aoCK5pjIAF4uWLHPdO63d1d2PUrznIeJFsZK4xGEk2IzY4E0X/4Owt
WW8YuZ8EyfdW5Z7BKI6rdAc1BE8DsmfkozWnZYkfBTk0mqb80lRo0tjmjiPdFxsSVlNVJwWWv6cp
7nVfmUfFuu7Dmtugo10I9/jQ1sO8BfxNmFm/Q1m9NqPnyTCvmrZp/LDJtsOo3gd1f0F3mz6g8U1z
ktCr4gECEm2Mvl2P9dlEL8t3JgGpqTgvVDsjPET4sHrlvkFG3OkgmsNkxMpjuF/gOlwJF2U27jFg
aTHnqrhFhKFlm1H7SsLDlnMjIV42zNUtB1lPqtbahnYKNGvxDARvEf0KF2cIeKP06CbpvsOTsarC
4FgVxXfkKWT+9BxKnM7cIWE8yLknL2a4xQU++Jmj9WuVFF8vrTL3wSlIV3awf7kB+gfGpxVQs4wG
g60eoUNcCmU+1VOIv2ZQkiPpY85lhzlkBSs12hpx8j3q+ktCIk6WS9qu03TJMcija9Ni2kZONw+H
vcv5q6vK4mzUavpTWsy3rZm9ICy4aLIsOtaRXHJ7ChVxh9af2konhXgy8guDnecGa55+BdlAu9DV
RxT2BJRmPhI3f4DLE8ZfotBCOdMAfmpaLOxObG+Q0A9u/JItlMW0yueDrtGdCJtdYE/Xbd6QETGV
XxTcdWlWbVHSt8diq6SOeZkU6R72TAI+jPEtDGETU+dwdDPV3bmjulk4FWs8qA+s+QwYptslj7qz
mDCr5VFPnMc66r+UkPhWOJC+SHCn/rA0l+x08vFkn/LiitwxOkFxYHhwpHtsLuOh18vvQ99/mztx
F8n+WCTQ3IMw3TmFemkQkYXjWX2srCp4qVC045bAxRDzdoyHAnN3CoA+xJRYku+ND6IK/cztseUU
vCA0xR9kJ/Cv5BKjkGatVTV5UK2x3SsCzI2jjedkfrH16JHBgKfS1pXJljkLYKJ09mm7fVdTfZ0T
bwQ8fevimfShSkybiZy9FbjGi4JsJ6TlzE0zXCz9/Kh24k2ZKI9nzaUzl6QM14moXVmjBFc+Gidc
vqc0CxBdB880pK/dKrroC/dxMMjCdfUrRKobYbTfo3Ff6zdhOag+fNFTy6Z0x6yRkDpVVXxh9nSG
osVNj+FtO5SomKPKyk/EUcK/J7fPV8ZBsHxntwIQJVv+0u3MmgvJoHZLd6zeAKmcvUy1XTQ2WbAp
M607t5HDOz2194ydhd8bWXDKCd2ivWGHpzhKyZth/+6dsHrElcMGb9T9K1Nse+MUPA1jhxUwq0xg
hm7c0kyOvgNkCyin5hOjnQBHawwQRMv7fRGY6SlqrPSCMHN1Gxtau0HCSOJa0zrAdcmm7uROR/qw
6jTusmNTLc2E+FlLHI5rNFuagFtGvsJTu8dqfKpjgzlspXi5G1yJhTsnQvVAeYH9sHXu6AtfNrBu
QRh7QsXv2zCeZxiwEoZ6EaZfXRifq4bwobVuThfOUN/Wk0NunkLjGs3KdVoE4VpU+R0EysOEp8CJ
Fn0LHeBNJYpblGenuUg0FraWqM1EAog0O5KM20TSCIZKdUGo+HhunTG7wrzA6gmWAGhr6xqbkuT5
6zwmdMUVB6bk1044Ofshqh4J9Qg3It41aqLczMDUv6CXQpeDDjghlHkcOj80wmA9ZvziQ92STJ9n
zTaqxQPhPPa6b5S3/52X6HyVXmDtEfYtBNj9pOJGdgi2X+GX2teKxWONDGysprMuYYbD3YSfAC2e
rFQUgfTZ/pRc/+e49S9tsf//z8etbRcXr++EpD/+wp9nLcX+A/faMs7WEA3jrFlOO38ethSNTGJ6
Aky0NfgMiE3/W0mq/8G7Y2EKphPCGX4R/P912LIXaSp/yr9c5O2gk/7JYesHQeO/z1qc8ZZ/Ep4Q
eiG0W6yP7YKkHcMOuju960G+MBItQow4Tv+atPMSIBfnxpWpNTqAdJK0ML3D6Ibuhdjuq+lg7t+n
LcbyT7TWi6z542eCagJdyuY/dAnen//yvKhVfczO8zRVt3mmmE/VMGWubxlB+uy64fCFrdl9NM2O
OMWffrlftGred0/+vB0gjqAyIPImdPrD0RP6uBL0dnIuqkTZhG5hnoYcMZWCU/OqnbTo6z+/HKJg
G6+KjsL7I69eEDLEZC85O0ZGwROB8f+W1HHxHDhl7ffIKf9R1+vPr/fz9XjifpYNi0SxJPFHZ02f
I+a1arWn169unYT/+vtv9r7F89eVdG4gJaTOsO5DE49Y6KqcZmYi5BidoSrn+wSj3iedwl89KISB
u2CBIJnZHy+iNInbET96Lpmj0EpOtDdZx/I0JRwR9aCtv3Y1bC+ZWZ9hNN43SP/6dvRPVLbuhd3x
4T42KeY/Is3OIawN4VWFITgpDOGNM5vOTTF2/XGkZCGQylJugqSs7dX/x9118SJoprFQ2D68Ia4t
J4b/XD8t1TVDxmEbDmAff3+RX7wLGkMSDFU2V3Gs5e7/5AdKTadN2jI6x05sfuvUSdmSJ5dcj2ka
nfVKtle/v9ySGvLxtdcMW6h0sw0uqn24ns4IDWZJeE5GWR7lWCmPZazHV6UqgmuHGeqTO+XNdrIA
czIvUBvO3lAHPXUops3vP8ryln9YgHgdl3/zWoq//bx90bNqBuG57eD2t4zV/YAAw1Xnlv0n9/gX
V1pkSWRCQHAzWXPe3+NOolbNA/uEOSd8BBSd7KU7E0+JpGj3++/042X48KXg/yzIKGHgzvlozMnJ
UgjsRJxiNdZI8smXXlPqfK0o5LrDQL/n3kYZVHldlNMqop81epRsw/PvP8Yv3hyD/YZv6jDHcMWH
N2c0idStLO3ERJrsBxMNoFdFnXGu5pRgAaSyZ/Lh8ntoxPk+z4zm+PvL/+KZhoCEO4N9xWRr/bC+
53OU2L2AxBumzk6fXIQ2JIf6yD7lJtCKcP/7y/3qpqNcxBG1GEYIAWPz//kd6lwjWkxSJ0Oz0Kvm
CI/ImrXd0lihBe0eByq4kyQl5SFWHG2nBGQBS7gDnywXv7rpP3+KD08ZC31gd5V+kmNbXWJtCy/c
hGB5DKXWtWo2EMyTqaeh5lbbVsDT/f1N+MVWYGBaNNHLYQZ19A9bgVWkUTzM2qkdObmmrW7uCIXX
40++4y/eJIOtDX8NZpE/bTk/3+l2kIFaVQTgBCo5fTQGtzBsVK/RyNH7/ff54C38sfozWgF9yQBQ
Xfw3739UmzBs0mS1k1vMiQXoYKLhbONY2Ciid2w0baE8T2oz7GN90lFDNOnJTBSSiguyZ+/soSwv
TKMWFyRGEAaom/JTE96yVH5414klwp9Mlx+51EffrVM0eHrN8aQxuzkNsjHWGhiZKz0erO1EFOfN
bMvwFeh09dkDvzzQ76+MMcmgGaqyMUKm+PDAE3WmINRCWTPF6WUA+oCMMaNbW73VbFUzg2tgT8aK
t5B+ZIEnm8+Q7/HLlPRuZQEnRnWGT6qEX7yEGr1WfifUmzRSPq58YuyGknnHsZclookp7c5hHru3
mOp0n9jO8EbaNhHi2oTqXhu0DX3D/v6TZ+bvmxvG3WWwSj37Y4b8/plJonp24TodFRE3Z7TN9kkP
g+ACi6riS9MuSA+vjO2YJPphJJIU5b8osB/QN/nkg/z9PflxJ5b5Ncg5y/jwNuLaEr3WGTS1muR7
YJkVBJ1xr5Gb4Hf9lFVI4sZ2G7ay3hH1F79VIhCPhnQ7T0Nqvo9ww6+K3pCcpyfjszfrF08PMt4f
JyWdsvHjm6XFes4NFEcgHqHiuV1k+h1O3L3ejd25zl8Cdc6wZJkFoa59sJ5Ycb2wC8pjULZRDaqg
nz6Z3f7igKTpKmIz4CyGiVj1w/0KjXZU0kk9wkXogpWw8+pqhlfuVy21R1hV2c3kNtLruuYl0vH1
O07p7gPGDdeRDCPxSWXyq2eZj4MplKWOkDXzw+i0GhooA7Y4hlMabqUdoJCQIxjqbpTtei7b6s5A
qXcz9or0jaq4UAR7ze8fob8vLtyRZWRuussKuMitf15p8YsYS/jZUYUEAbCQyB0sqipTD+ZTT91k
yf2gNU+pbRifbCQ/Fo8PiwtuWN1yYEiry3n1/ZXjwuhUONNH4nNqJsZtvCUrwkYqk6nX9Ea1Z210
5CviHRbkVI2D/ehmeztxoHRze/w8/79xqf8jBvPv9wI3J/cBcCxZGYThvf9EWaFgWJmTI7Hu84sq
NR5VGPLlyqL50ngCwxVGIUq8nRXIzv/97/D3fdXUKJZZTbgVGjvf+2sr0WCk+AuPDnSqmxakzBYL
TPr19xfRfnkVhrB0ZB3u+8eKyYxpX5PWfmTIVV5MVtPjXVJSr5cwF0VrG5uMx2ELgj72gxQtao5Q
ypuIyx1RJov5qWwNgzQQpw7Xv/9kv7j1bDUqMWauyab/EbKckQxvST4Yd0ffjaWWX+TQcEC7gppx
CsRUUxkUHi/tJ0v5clvfP4T456lfeRLJOIRr8f62p61wIjhoB8dKncwfS0e2XjWgxyTAGiemnw1B
yAM3hONnp74fx7qPl3aWCocang3241dul1E+CuyjtM3yJGqStvOBpCYzIZOzTHuPoIR6nc/jddgj
bh0GaW5MZWo2CseJVaXI9ErWGB4xQrW3qNsuXa2Yr2fGnOecrBev7sNvUu3uuiERB7LQkjVKRpcJ
TaOQdxUkn9QKf6/FSY4QaDmXaoGj7PLk/XS+tCUCubizD3q9vB8Z8Ch/jgKxlWbtlmuhz+H175+Y
vz/KywXBerJwcur6yKzlccn12bAOo+2S9to59SbFCfXJBvuLb8VbqSK3UM3lhPPh8VDjpJohaB1y
RQuuetsgmLEmctubNC2bVhiZlNvff6u/b+goaDRcMbygy3q8/O8/3cYiHSRVhzy0uK99F23dOos0
a6OYhf7JV6NU+fDs06Oi5KVdyO/GF/wBav7pWnWB/hiU4lqfU4PcudDUS68J1eKB1BzSIJy4Nxnp
B/n8oFesXPh90cSu7UEw1baawDrrWCnJv1ZwYAMxnPVdg1ck8mZsAt26s6bkUoOwnJNS7lhbNAlj
sM+bqfzelXP+qoz4Sm8naJDESHQVBjyC9sT9ILP01IvW/dbUaIHhpUXVizYay3hOB5W2NpwIpB32
r+ybrDo7h+sZdQOkHS25qPi5Os68Lfp8nXgGdIhjbq4x/yqhVzLOIzNBn0+oxYfGLxwh51WMHYMs
ihFY+oqpWXqFvZuxglWJ7hsvv3yrs3k8pvgvccKSgSexJnTZW1MVhFFEuMJfSztJbjihqm9kmOjX
Ih6wG0SMwgYv1DXtKyrNZRCTzjM+C9pXLwne/n7VKyrUtZyYZ2QjWSb8YFAJhEqN9BoQYAN4EPfh
HU0APdoGuNQr9J9FMx6JN8a3I5HwMALUR/ItwgBj+agECTevJB26JTpln3RkwegYLl8lh58vLXbO
YBVBRuQJriaGrHCfWm1LLkNibRB3P+hdx7jO1dqh3iQRfp91DWtzXukCtcpqasHSebpF8NUq7wLz
TUQq8WB9Zj0CekJESA5juWhzC/4Kdg7cRkSKTPiAiCmSINXEcCwVY479jm5v47Vq1jPc6hH624hQ
CM4wi2hYRcXkRqsGc4vrN8IZdk2TC7LJFkqwj9If65BZm8FlLnt0+5ZjxbWfKrF+ZQS5Em0lgNkD
Ax3wCBp57aGHAtli1oWyGpYheuhwHcBfKr0oTasRtBm2Uj8WuK5WHTiAbcSY9Rsq8RivFOJh9J8I
6fuVmxX9PS8DISOjahL05ppMp9ZCGtNeNCJ/oqzSqxXrT/C1M6PlhylCBW5YPDH91m15z9I4jl44
jeIuL7ToMWrwIqxTgIXfUcovBt+oNm4kHDjbD9oy7vx8nkaS538k0QddYYKUHifzdlAN5cn5EV/f
peQMepWVDUeotpm57WNOzSvZ9nW6C3uJWSSOQMJhlCYPhVk+iTjYMW10T0C4p2+VFTf4eIgW03HB
lNo2HtJMWVX2nJOzJYmf8cNyrlTUCVFBDCaPUHc08B7F2zCxKdAJg6vxV5YjETiTNAcStSUIA7Yx
N8lxoDhW5mV53iE2n1rYiikIOZxIaDK/WkmPwBhGS/Rsz6bAhkNMKQNsYKInY1AZ5Y4wf1al2QZP
gZsTvhbCcbusKAkjD6k9atbQiYyTID5u0R6B+NtrpSl2o5zwJQQm1n3ojEqeM4Mr5BG+xFx7JT9y
v8ZhHHw18FdU6F1VJ/VDSSYcw7lcaXcEx7VPgeMk7aXdhsONOeo6USkBPtyV4EaGtAWc4L7A8DQQ
pk1I4qod1MrxYUex3ARDV6e+rAUFVDYDZlvFlUNyQxvDNqPWUkux6hvLztdsmO63igBuYw3P0rHX
bmXnzimdKkWsJrzG+MoyjZJ/Tlh5DELBv4a1EVEI0Rr/Ntupjj+sdu4IbEgJ+eOJVFcl/pB8S66k
LrHTWxAY0zTUoTV3VXNrWbEtYc7RJkDo4CSCZhme93WGRY2ytlrK7DjWO4Q2qZl62lAWCT3vhLqk
04rpYs6V+YtwGhafsNehJ5Jk7HCqG5Q3OzbMyRsMC7mYZY5ELixI/pU1UWgTMcXyu0r1pj93RFuQ
/FaV5bVF8BMyjdEdHlRIzU8mY80zd8rUV2QXJl/4AfqbEFT/rR5njJCdvOgnLw8LtVxjCzSStWMl
IOMCMTbuanS1qNjo0LdvXc602M2xvoDDFol+Qpo8P7n45PF8M0bvVqJ3tXyVmtqMEEVWauhjv6yt
Vd87c+5PBjuLN+Bf+w4GNT6LpEAHNvENq52pzNGtjmL7oYln/WuvluO30c47a42tIf9idwELUSLd
e8UyhgucEo5YhWjurDXIFlRxCcBVAHl53wZeNtVmtWnjQb0Gj1eBtstcfhnXHk3Lk5Xh8muEjcYk
mTf2qnT0lg2wxbwVuyJ50I1ee6UhG1xlDNOwAKkjYWkBCxqxPrPNdI1K+5Ql/HLQKebY3lLcVw46
y5m9Eg31kqWtqvXboFIj7lh7+3I16FoHW9aBQuuj+UGe2PNQln7VybQ8ABsdHt2hscx1H2Nl2qv0
gx5Bn6S9z3vVMbTGzSKPkxMpd5NikwtVd6hwsiEPF2arCyRFL4rsCyoat0RwH1iXqlJnmdeRgIq7
YVSBulm57XRe7uQJD303aSdKF9r2iTJW0hsmhbUb54FETacEkjThcShfRwY3EGdB74behJquA0tq
uv2+GlECzAnlhMaCdxkPjFZeTSAiO40dBxb0EhNyGEEupF4Ui7L2DK10LqVRxkgKRMiSLtJKPBsk
gdc+JRFW8xqPVuqnCY66VFqkqOkNho1aCBxcY68pN0WWozaZdD39Dvi0RS0XjW63cTIDMy7GeAm/
R+TdDWfuOcHsKDJotZ2Zf2usfhw2yF375jxM5iQIfiLVtKhhI66Yrxqk2k2Z+S0Cx3DRzlb1bSAQ
Dmgi3JBrI7eVr6VwCaZ15sIgKBiht1woVvSANCNbAOtRXbPguMmtsNrxAo5eyEyLqp1NoWtltJJB
2Cgr0ibVg8qZhDTMwB6Uh7w0xxSOZuR2pOxW2FuLQgaQOsxAMc4a6w+VITLP5opchF71hJKVKUAZ
FFuYOXmiUBElEE7XaYWzEDkMj+ZqhMMMY7qje76O3Lm7t8qAyqKv44pWGkOpdWaZ8hHJbhL4oU1c
4kbaVvQQq9LCpDQgSyt6ih8A77GOw9MeruF1S2cV6ZkGdtGUKOkCG5Z0mocpLt4pxzkkiIxkk8If
int4RjmycmZQ5aseWxZlkSPMR8RLEewjy7kF/jfdTjRegQdHhrlXisplF+WBt4H9BjimnHbsTTwq
PWxdMMGxbws6/saUTq+mHNrKb3th3hE5PN65TijiFc1M1j+gvnaPE7MKLiOmN8PGzbs2uKlNSYRa
amKLo86CuuoNYm5wjpE313uFnbjaZimvzwq1AjLIBAXQqoW5cm0PU/ScA6zwW/y0Z0dHJ1hpWRtt
qehZU4ahgStl4Ie4UNyhnzdB7ULFT/mTZ70EiuJHmClJa2L5PZtd30OcV/N6n6hGA3kBLfJ1BhNk
yyKDzoTIQGPGBG/RCAh0HN9oRo3gNYjU/KbK7GhdGUXd4Xl00sFXh5l9UrB8Dl4TK7nlGclUkzio
2IRCzzkg+o2RDZq21tU0nSl0O/cNCHHlgMRv8tTPy56fb8IBq53d1NDDTeVij/fI0TNQNHQzPrtp
DszbIuuzL1XE39qkbPkG8KGmfeqjRJErAxpwfnSCEO8LmagTafX9hIMd495LG495TOOY38S3NAfQ
DkBilRBrIpg3wE5o/PQVYCwWbKfsfLeFMVMqMU0BAJiIjWAPU6b1VOxroFFTulatIHxAgamdGR/P
z6MzpvfETwg4yF0kvUofgO5DNO1JEmi6rTWmNqEI1VxT/kz9tLVomwY70Td3fZm4WwH1UvPilGJr
K6ROfCqlF3Zzbs41eOs42VWEB5/Yb40frB6bEjtq2o5aKOlzDN4MN8qbapb9XWGEKmZi0P7wO4a0
/ZobZf804Qu5yXmoSOZ1WzzCykgopk+wTmvtWF4DSr9JU1NvTrL6yBgG+aBLu5lff6okWrbRGL/L
rOVxiAwEVHPIl1lXTdM/QYYMMYBqof4dsXnKEz2KalPVE+wp4iGCW9BKJO+EzZReMJEmdXZOVJDT
YEYe8Rf30ZpIAegoIRGa5iGGSzb4SgUMZSft1NE4XuFtXJU1XGjPATaNcy4b8f0Z7rhkuFejNDyl
M6ENRZE6nQzV6HiiQHuluC0DFIIz5jjfrJPwlZYW4XfsvVbrZ60yPlrYeYytPajBW6bhUTfFFND5
Yj16WoYSF1EL82DPrzCsWd8hiUW6Pt67kle7yZr80gmzDj3sbETDSThKdhuEnIB3du2MkS/c3jqT
PO6SLkr6+4BMbTI4lHTh10g2augZCMTh0kQIOnBlh7DVXC3rPGcoMFWTGqtcQWOHUVCHnGp8DjnD
20xWNJLoSQPfhCBkGOlUuPZTwZ+cJ1zqN02faVdZwK1ZFXqaGyuoMO5j07FIbKqmxYBBDC+ogMqK
cmhaYac8oleacKPWDLw3g8D2hylPuasTRMaExNokQU4GKTWr2szipQhdAMmuiZYY9hUEfc9OqNXW
+TB0/UbJzeJgEkAcbaTZUTGDCZgazkg2uGErMiizmyIy+7OsYPGurXKcXa/tIvfZ0GWBcDsP8Fuq
sHousfy6MJ5qJx5WiSqri5k1ntDTLuZMWY7K9NRKUQsva0fMq0OZOHeyjaTcaJEefvnRsPmPUO5f
5Mn81Lv6my/p/JK9DPHPpqQff+HfpiR+7KXBxICVTKdlZvmXKWkRwy1Nf/QR5g9/0b91cgoZhkyU
eWBwY5I7RPLQv4VyioZUDojYkmQIO1MwjPwnSrnFVPm++2XR4IfviDkJ/aiK3uhDsz8PkiSZ9Xlc
4fbGwhsgnp5PDaOaTZAG5X1UqIRC8B2GdQSXfjNmjrmnVdxcxRwtaB7p+bHRZXZntbGzGVNFHmoU
NaAyGFs3rlavTCvkqDQ3+JuNvm4P4ZiV+6pqJ4rzxCuGGvX5cGR10l+hhT3lzAnrObhp52LNh4Oa
QtKMbw0LAm+s2EJUMpYdbP16bRwwyR4rgIrtMFwKOZrAX4saMXGRERmD4kBJ2V6HqT+qkjLe0pQ3
RXcfOhjV4YzuD1/zftIaBKWQDLrKUNYjTZhDxYvKNDcu17NL1nYPX35KZXBX1y/TJFbpGJs77Cfj
JgRzf6xq7TbM040ryovWUIzNrOZ3o5VtQUBQUcyEHtc7REe+K6dduUTnMFdy1/3QNCv6OZeFMlBz
NrMfETSBM/1MnPmXAFcEYfRGnrmXWhY/RGw8NcLYIYvXZQpfw6qeAwuSR95iQMEI/qo2TfSk4lH2
sVDD5TE1xc8rjVRm2on7OKTsHgN3CdGldRnmO3BeAkh5lN4UMjpS69MlF/kxJWR3rXCQ8airKBg7
9ZtoDdg/5nd024dIheqW35nQgMx80zN1dtvSz7NheKHz0W1NYSAY0+RFnTaHqn0o0kMwuakPsyH0
GAGSDD2UZC5rjzxRhTc5/VF32xuoNKdqgOEgel3fZp11NRfTq7RdcrBIyybTB9tNOX4NhwnLP6cQ
GxjA0EXUMXP+PY67b6FhXs4Wz5Kka0lHAKR/rASI/4c3k2fLS4xiTzzChhSWaUU3SWxo4yS7MSMb
CGPWWia0mVLoCVAwC4mZSQ3RRoV9dsia+YQRzNgWwxCz/Ac30so2TaHhnBIL1D5Od2rVXDQDHAcj
q78RuvetIPaZIe9epB2uHUTvgUtHUoIcW/LA6QqFyVWXpq9NbF5rcn7TAW1gZ2hHXNfxq0G+g6sT
PjdPrmdWLmkvTfzFMdovBOFehJW6pINQLzs5uQqT5ut6nfkOEbuInfblXB+gnH5tunhe23NovTDY
/kr21WPvipTojES7lENMlSPv3FL4AmgFmyUtyghkZtB+J7ve08naE6p1G8uxuMJKQUqSKMpFo6bt
klD/lkZCP0QK0w3wdYxhSnS1RHof6tR8IVRlLfOZZ0fjRLR3ARr18dUcHk2g7jaGnQLSy6TtAho2
zDe/W5N50INwW3UH9sdZG9mAzdDvFJ0ADVTtVgwKOUdQIbcChUU+S7+UwWYa5bMmeGYGR6v5oQEP
QjkdhXoqsgfR3JYj0c85hZmBkS/ms/PKA6t7Gcji4bRtVw/AjL5HtJRpsC1tOMoHevucfkNVrNyO
I8Pz0A6ay+tZlLgVIGlwFLZSmcD9yf4Pe+eRJLuSJdmtlNSkRvgCYmAiXT1wzoJ70AkkKKiBGQxs
Xb2D2lgdj5+Vkj9bpLtr3qPMl/leRLgHHLCrV/Vo5ZKqWkxOMt0HHNqmQw9zhEmZQ7776Wb9ZW0n
uOtQglcaaSD2YQRZ4o0SbHKSy2BigXpnekqUN75Vy+aVLZu06B8D43gIW0q3q4ViL+/vAE9N01J3
Dp3NczERIWdmju0V2yeawUSfJPxQXex8tLUMbkxIiu3KAv1912FBM5a2K+r9CBgiXDizZFDrMmqf
FtggCZyhtjrPBZFGGwyQWZPOJBL4GZuxSaCpBK2/Vshu3J2zuemgXMIYCZdGmwlvDZqwUUsvdrJ+
pcjzyXWnabzdzDxvSKjZNKnXDWmncAEdz2T4cIrqdrZdfx2pNtgmtO68Sua6aCr4wAcQWq0kJp8i
+hL+hNoXfMrdqctfaBEo3tVsXZdZcSOCzLiqVOmcoW6S8KqijLCeNz04Vk0dCeuR16oNytUYRU9O
CGsiHfRXKES96+pR3lhdz0cHeHfr1pBfRlrH24Mhk/DQzBtwNktiRcfOHa5EitwNXk969ZKqMgYl
teuz7BKk542vbgdHoQqF29zh925YS6OmtYM77bSL54M1lB3JoE3pG5Ja8TFbMfOf0xQs/IK8J2L6
Ooxq/zT0/A9afc+i2PmBNCmhSnYcBHcDGZwGYvNqzNKuXcI60xkAUVgcxDaGju4OHR0MJpWoHUCj
9i6IwBgMC7wb0BJeR+TSGvdejJ6QcEAk77MU6YE6vhXsKeKTRGt4fCb3XhpdBXW8mXvO5TQdIHoH
zjmeEnka0eghvRDEjce7ojIkZdjFEa9ft0jFSEDGpc6sH6Itv82trnQNcEl9s6D5CfIMoYYGm13S
T/XKCvNi58QIDoqcR1u4AEHqaV2PfPbmAeNLlMjbQU7EJOVPq42TiLtt5KmLN/86IDAp2PXGVXok
EXbblS5H6mSZO3oxpdlWxzclGJg1YNunxBhPdT3fewWlSpwv+lWLDA8xhxVynW+Let75ZvtjTt2t
78jiBs4ihCAxb5XVBmtrBCnk6mu/7TKwqSErG01e8ByK8T0abiL8wQv8buF2kNYmSSXIrlPrydVl
WdRzXOJRGvRfCPVPIqNPBu7UREbNYnSTdrdJRgp7Erbp9dQ8dv54mJN+vo4MVsRmG6PNThuX7Q11
RrBLQ8kAN8pb6eb5thfZeYb5TYRRpnrTz8OeGhTK1Uy9iOr6ADzqVc4mLC94NQDmFlGjw73V4aCo
xLT2eQdqP71XSD0tU7bPfXk05U5d+GFp7YVHg3p136EigFY2VPEd3ToL9pykjIsVbvdlFzaSGYML
QE8639K49YR3YjNV8So2rV3sy1fKCa/qKtk1LNdj8NyTUX5nPWxKKdeEL2gf5bumVf7suN3OQ0Bm
C3KTF5diFZPCu8Ady73jjlunqXaTGjdDEn50uQ8b/lZFpyTl2mpA79PIOwTcjMOzGuvTPJqcbx4p
wltHprfthufGUTtz8oonXQPEnm/C2Qy3sqv2YEl3ts1gRCuNI8Fw+d6z2bz30vgM84RH/6mKQLOw
VTvaOY03iooitppFFJKSMR4l5T5rVj32tswD+VQPEOIGs3jgM8k+hu6aBa1DEADhAhfejwc12ew4
0jThwN0XNY9H5bgsk/Y+Zd01rZQLes6tn40maKmMstbBNJRbF/GIMzQNzS23QryTnPhI7BvXUH54
yW9evAaqqlLiV+4660Geo70nEBPn+Haoq2c3SK91hmHJ7RjXkxLkBai2ZRrpY8+kq8zqfRT1se6C
6zCnjQGFsYWa3O5y9lPzMsYblSwoKirWBZFlman5ZaBKmCftGwHUagVcKiZc3a+1vwXeRUbPvBYd
DWfs8YMdjLLoMRuiXZju2Ai/zNK7gyA7gvEWr2Hz0RfNStvJDgdZB+DFv/NRhlamY3JnUD0LsChZ
dLlWm8yL/BUVT8uUTYrIuH4mpuLKuw4tsY1DFJvUNRvORLJ9rFDR2eF5Yv6s8aeV3L2m/uSMfUaK
c6RcprOHlWUb+ZUqh2LV1OLctjxirNq9reQ0vs62mn+AY69SlgGm5SRXGdfQuqVprxse5wmeQhYe
/LnZYy6hlsyGK2ZBosKSkE0xSzd/09fepi3BLzfd2hUFHYko0HczMGXEoaR/KpL5LG1OWMZ0bLpB
rWFH6WWVIL+m1rMRedheULnIGcJ3JfVrFBRmhCfEkVOGlJCENNiVwbOW42dNm11S3oXa/YjS9PJw
eWlGa5XIYB1pvUaMyLADtN6Zkh1jN3s0DilBcD1udxQdHeHcXNlZDHuoH3gdkY2LqFz3rvkA/elG
su0eo3I10+27GBlcwZs17a4OaHBTzHdL1lxI3f5tHRjbRIhVOHWfvawQ5lvKKhWBdOpSWVOzib3s
5fuaN0+57CDjPp92VjA+OiYoOehgYmF2+Zna7is8+WT2o70z6EcOggeNSrKJFApa00wH/AOcCZ6b
QIdLVkP2TanEJ5iiw8D9C/boR4gEuNZFtJ2ndN25dzxWzpftK+ypYZ07IKbaVqBPAhEHp60P9aif
c8dYelB/AURlS7e1fliGfMdkhnWcPelQE5WHPlBa6ctFwwNhzGc73KHJYQDZdQW+/uotwiDYMhMI
jrcVXum2N4m222xnGO7WRVE+N5UOn7JJk9oXwY6lxLhsCr0Rlnkz0xywTH3atenf6laxMzzjsXgr
C2Gt/DC9RnR7b+Z03ZbyMWnGaZkBE7RS60t39K86jX9Q/U1jU/Lqw2toG3PJ8mg11OI28JP2geDt
hj6uAXWd02nt13eAzDawPJoFhowfusZ4iREaqk/tFU4S7qtQ4pw1/IB1M9rvZpSzr5+cryjxWvbO
tN1hHdkZObWErZtDI+w2NCj0CwIm8Dn8Xh6tUXFKFO/CL7mPhAETvjs9BLPzEbeXKPDREuhofj+i
LWw6rTeyYDescmAFVXw/6Br/gX0/ZPG6t/21O9B5p52vUrW7YBgfvKh+uZhZCgtMMsWll5quJiDr
LSBdF49RdSoVHQGh29xHLiaGvt+1Amgp1oc6+dBzwTr/WevIvwIVxLps9rK3PA/atbCgkEA2a+5j
VmFMCrcsYZLPOEnNntt2kXzHjp6vMpFFbHGq0tpzRRm0rYHCe244kCySiuBy0kfhekoD+6wsu741
rdk85TnXHsUEgtRyqp8lBqOlKwI6InxvWrUTw3NEJqS5rNNE7bOghWi+4TyfMFFzAcNntZDiB7Wd
Z1hKLj27kJU+ULanZGGasbXPpRUuG7cZdw3q47btozfDTspHWuvIXMP5+CjGonlWhAq25O/6TRj7
6bZke74ANQ05heD1LSOsdRfRMLmLsEzvwCckvPeycTZJEjiPNOjS8GbQuggJN57se3eOMpfvXzHm
0DnknillTOi9ZKM8G+Wlth0hmvZOKi8XUe5OPDS8vDrxaMmbrQ98i5Q9MofKO32V1Il1U7LBOsgy
SOUG39T0BfzJX7ZTM+65A1X7WCXTHiKlcZi7ktmjE3iXILDYYWpvJjPUaxj/43MeznLv5vb4omqf
XoSZfcFK82PeewjlPxHnqVWK25K2wz7aAV0bb8ZITl+5GzL0mnJaTxiPsF2VcUBrXcYUVPHKqhMu
h2RtVfVM6CIeWabGwdbgeniPtfK2oTvlH9zIDz1S7rqZe3NHn083Yh0S4zfRM0LRfe8SWic+fR68
ywpUl1g1nNGsKTgQlEoEVbozG2GvyFTzGSKxrtyezjvqoJl/G3kOeB6i2qdgpDRv/pUsVbk0Y4NA
E+5kRCS/xylw0RdxvONIfECEoZMgn91rz+78j9GW2dmUOe8XllsqR8za2NS2GZ17uL/HKqudk0yB
u0jLPGIgYo86U1W9dgxSqcvBrLo79uXmW+wm+jXxbZN7atfNd9QGMZAEgyw+4rTksDGqyljZnG5R
9jt612Cj7hoBzv1SGuh+ldicJhqTnAGafdTl+8ZN2yNE+vzgGlV2yjgevXQ5mMtMO/A/0jQmfRKF
VJhWth0dHL7rYg66Bmdu1boc16vGeWZ+gnBjXIwupr9P0xJK87zH2HxnAb1flW14zw7n3ab5A1zN
AdNavCW5dInmU7fCgUMFct9FHYC7SWkUgMonUoFXx52OICe5jRCbZVQanST7bZGEW0EFJYN8f/ao
2l61BG4v7g0zKVde57vMHmW0CTvDXArG6a1AwIURy1btvhrKZGvyrrDS7uEvdXqbRx08DJ2T9lzF
gxFtDb7PpqWwfCVVUgD88Id3mjKee5wat4Y5Cs4B5bFwhqvaoF/dziE25RBA7yy8DleG8O8rITcy
ABs0qp7U09zpXdXggN22g/avRpiakuSo0g9xWb/lpXX5pFJmtZdppkBd2FPtL9iYp8cGLyjQ65xb
ahFAOKlH8YHBFhKuhfh6FQMbxoJTSO/ECdlalxQk8NxwbNaQWIRo26mrZqGrLtp6bXjpAKnL+guO
A5rn7NMsceBTMFJb0N4NJkdt22aW4jCi+9ekpvePrUoxc/eLdEBMGeIxYChTLOembB8N1qLTgmBN
eIjiNlunBjxZutP7XWbH+44kFesgU18Ndh2sHXZWZ0fMl6PHHPT7QdBPDZgkmg44/i0er3mtrsZI
qI0mKkGCL7JhYvRWuKH+klMp9hgLUaXr9ogyAHYZA0saaSFxmSQVev1hNfCu1cA0nIFlxaJXrUOP
NU/ibHUznGAiD/d2J5nutWOOn35B47JbcA5hYM5d2iIxcC0zHuJUsuXNt5sqGKxUART8FKDIi9RN
gGonGB49hVxi20nf4JSo4oM3Vbdu4LKB72iVuSvIJb7FzGDhotFNeVlgCj5tWXx0LO7YdCP2N7Yf
PwndPOaVQljs4jurt7plabBkg2W6dCoGeuQOwdubDZBhLt4k56Gzt3MbDa9hZFQnGoCwsfjFweZe
y2iTvjkY43ZD0b56Mru1xu7cR9YPt5HlwFvJsZQ5nOrulg28nEBaCzGs2Na9IIHxV6bopQNMs75Q
b/BpZlxLVbAy4aoarNTpYHh2ixhrxhDJU+O/2pV4QEmytlHL2j8snNth9KeFOVRb6fpLlVfGLh3c
Jzy0ySqeRXeHznSblvC/0FYz8+zMln+q3Pxj5P5nFS16r0Fu7QSfvLkzDMR05RopFhN+kfhG6k3P
JykwjIXlo9eBgt4kdmS/gUJjpYwOthxgmT+mrbcOFKWh2jxP6PMLmOs3o+Lk4IbysxD2tSkqzApw
qFaaLlt6WKZNTfH9Jz6cTc1deeXo4sbMoV7iCFoHEiCUPzwUnui2xLLr+16bwdoW44ku4edydj5V
57132aOKCAvTx5vOvYO3+Lkq2EDoMUJz6iQ75byeVpb7Poceb2Lqg18Or6aLW9ZAAGgnUOjCnqmt
thBTMqjZWFgrtDE3rm5hSMLlqHdjXa95qRuXO0LE9kV2rOjz5GmcfJ7rUvT0WWWHcCjlgt00DiYh
7v2G2Bv0kPOg9Q2+3ASyEoLX7GxTapCgyNrmOp2K70T1cO06/743m2yXc047oTfsAKamV7nFIQ/0
xAaKMKQUi7nACttvx+NASr1OeYtAfD9y6l94PbNyNLgPnusephpxu0lx1HQmEO102LHTES+AjJgK
6qfCSzbMRc2qC+T3kGbDtkhqyHdDkpmUdpfGo2MH5X4II09uHc94RTk4aspcF1YwPAW2Xs7+OO7M
Xt01eLgxUIEuw7PMflX+KHa+6Cs/Y2k9B43O8OoqbDgCF1cK/XfbBgCnUFQehxTV3Iybu9is8wPy
83xlpFGzkUOscIJQTU1qC8OoItU7jW9eUexD4PMJzxUsR7I6o8YbCyXNAzV91OGOQizVpFgesczY
u/CzK6FI6NuRW11V2nPoJvJWswq2BM/NlWk1vHMR1gt61XmfXbSc8WVy83hFTPyU69m+MmC5LHLY
73ejtgycykyxSQhTiEqcNZPBxKK5y3mFc8Azdz7VTXGHHQjqcWyffZtksEXw7w0j8IAt3qQ2CoYd
wOcQP7yXwZrqIXcsAjZry7H7Clrl7mcjVw/T3OevPMjHY1UlH7MRpa9ijoPrSEW7UnO5xIbHeEKl
MsH9mLRac2AqgrMcrdMooHhT4zt3cofPRKAmiFe5sXHA59MxeMJBvNVzvbaC8H1sEOyQPQwkKRZj
oTNddS7m93H4trkvN0X+krCHqVgPLfuRXjZUHO5oWBZBGa2B1rtXtsfntB4BA4r8y86STTnxqjnm
Lfwh2hRO/ti0nbeniQZLHUK1lTvrwTD4JdEWazDHRc5jalAGc7Hqo0d3P5lqXuY8TE6hn62ofbeI
V/NQ4YSxcOI529pYS7GYHICJ7JXlompzi8YtsACc2L+5jdGuKbEaFjCrH+fB+ez99EgH3gE23C4r
8m2Icd+n+8qr1C4ZgGjnUXOCn9dcD6YVLfMwZpljXwyYZjSvWGlMeNFjuOMp9oYx40WiXVX1ifqH
va2CglOrJvocnkpBk7ggOHDII1hAi5q2dK/Oz1Mkn2lD+GGLxcudbzy7rLi1X04IyUuIwKR1Aa1S
thz1B/MhzdLHscXoCsl2Lxp60amQiErrCifbNmOJtWDrd8RGdeDBqNCALfBC7DU3nevUq0wwipB9
5WHnoDia4bGwgLrZs/usZhBK8TCAzBpd68A65GyEctljCV42RvMasd0GThKJq5xXsqk8AE219DK6
ODi3OU9V9qqGn0ax7DC49CEZYhGaU/e7i723thsXrS92lXQsFlglgq8AgYQRWx5cyG3sa66dfj5X
afpeme0rLlW65yOqkhR+4fi6wZLCycGbcOIkYpPFQbC6ONZDyyB3oCnZ4njGsSG21rSHLFxl3fVN
JheS9yFLh00EFxSJCmu/eexiIXd1x91hpuNiCUuDAYKqdlGaa9faDB7UuGzehViaKV2owKubUUfK
TV/LEbpf4VpsutLxMDqO2NKcGDz6gEF4zFkJ4Q1fgSp3PjXbDpBN28uKszeSnIBBlKwaOjpWqp7f
aBm7y7ITbdhrmdXmai4EA0xRnRvehdOcW9zALe9s5fx8cE3WyWy2q9zqWKc9VVx3bm/+eOZn1rfD
B16+ZuP6Od/81vQw7asqCq+pSr5r3XiZ+85NVqMDDbV8ym1Y9CKcOXH3eKpgS85mxQ1Hv7dcX6Dh
w+HJQZDNGgLtUwcmwI53c+fTel5t0VRZaiSCDTmP9pH7uGndmx4mxJAPK+WRj82MqZ9axB9v3pSK
V7wQTZWvyiR+sdtsMxQBm0U7vpsly8YRDmQTz/cRRxBhJuydWZHE8icmDICinWJVnoetqzm28qi5
oX0EckW5hRu7ajQlMeEYL8ssOsaDPDqNZPycsSP7udxlpbOHqqUIg6rikwdKvOxDUVMnqLa0Z9U7
hZdxFdog8plOOBzI8oaPVr4ibnTPLLSkLj5cRNUsVh0e31VFKd/C9oczCjByl653UcIy2Pri4L+T
iQE2iNk+84uvWA1XRNqeRYjvdXJCKAG3bISozatpA+SGXClnFU/NqeRQKJ+LQe+tiEUK6TXmd50+
SeiJDlFSbNVWdB/keHedAgswnzLTM/fCg6g2psewxjBgxS+5zwa/tuofWWFHmAzIjTxClpaZXlZl
E6I/NZILu0+vZGJ96NyrrmzdRgtLiaMZk7eAuga+NlmH5TC9eaZsn9O567eDgfjnIwqtODPuusl4
HUW+LpMGiY4CUXwgBIuymf0rjQOSor7ouiv7ZUgMq+zHcyLiVWAOtH5U69buftA62WeaOFVpoXgc
gix90315OzGsDi0Cdd2v895gHAqaY9B1R7vWt+X8Gpvzsg4k3gFrYRX+HbLd1knEVkfp+uKMwVO6
jJx2O1qId5U/cXdWwcYphn3RcU9yJoWHL72ATmGJ9vwh6K5VzaO5otnGFzesB/Z1Zm3Gyvk0KGZf
xG13VfbmqeUeHzYGctpdbyvOmVg6yljfOCV4JudJajCYLP5C8VD6FQk884BtkKOAGKIlz2wmQHMV
lDwRA+PFaCR7Zas/Kn/A/TNtLYc6O0udMgqheMqugl6rvUW5ndHvzEByiOTaS4NtNyWfUP5x7tLt
WVUsW+Aaco8rYv+s0PLzKiq2WrgbUfNID/N7uMXPCfDDLsdjmGHhx/6LJdpKfpyYuyzwbSjJ+Z4Z
f9FKbz3PWJriLt633nSlrJRPlj2AsoufTaM/5BbSirzjuDlsMrbE5P8Myl/fXUD/MXGzTqq12cfr
moY0A2yx6TBbtBZrA/uoW7GvvblbzYaDiiuBK/NjSptWdmJKydLt011Jxs0hNxyomRyKOsgMZ9Xs
LaJCvruFeO796QbNjaQt2r5XAnGACosffHab5M5QJd5SnJrjGswsOn1WT992xOgUTeJnhCFZENmg
5ebeDPOH2T2EZbeaCvshLfvrgaUJN3aKlLxaYckE75rlObaICt8y7va0N5ijaRE8TDwf1xTbXoOk
nR8Vx1NukAmCK3IK7aYHdyrXARE8CJHzp+LghM3+ISzmB4yauxRkYOfKECxl0JwaU2fXWJLmm6of
j6M9c9SJvv7BVXf7ZyD4H9n2/wwJuBjVSAhfdFKQKyap4L9GQuuwn6O85NKAruHeTHnkwYfE9P8F
qrl4bsYBITUtJ/809nXPCTCZOns9FKx61/+Xn+SfsBeef3HekUoGAwauLjT/KZya4tf0MGLj+LZd
9U6Yht+0hSZIu6Es83sCVMYXsn1wBnaoHoLOGWgkG1RHL4WXf//+MP/fd/mvoCD+4ffyv/kul//x
v7rvf/n6NxTgtOVN+y67tJv2X//+5z/8G6jQ/kNgo/Qv3HUWeITL+Zp/AxUGf3imJUhZhGDfLYec
8d8dmJZJs7WJx5Hh17cFefy/GzAF3kzY/ib/lN88dLvgv+O/xLf5V/ulT7QZLJggdhxiEwXM9der
OisoBy0a/D0yirvzGMUhHntNr4w+40U2ZbqYas9AW8E4xHMFAcq+V7G2p3bP+GjJjj6nGC/P19gY
eRRtkrp24dRKJ9QaXYtyyDnCsLQMCUsYJ4QQdkS/TZK0IJe3vd2Tp8MR/WFeaieDxAcJ37MiCPc6
HS4sq9+WSkrFeNBiJhx/wt8eS35kOi0VztJ6JX67LnMhsVoHlwrMXs8ZfOvGglQ9D5IPR0hp753p
JO2+junTnGOzx8QJWMJZ8aZY+Q1iaYal57eK00Z10tdxFVo7EG7yzU1+ezs7CoTaZdLR55mUln2H
sZqeoZkmwTfRsH5YiEsLaPBbCOqFHT8vng2ABYs88dwe6SFzm5XlgY1ajbju5rvpz65RFbPy97tA
W08w5tP6lNbOJZRDH7Zzkf9JI248nDV6KWgre9YpQcPjlCeiZs3viKeiudSfVlacO+TVfmtRobsO
+xlLfLLHFkx1KsZ3alTlb6Wq81uvynoUEb/+rV11K8Y/XOiXOlbvt5oVrx01rd5vZatVOzkZyN8q
10t6p+QZbTV0Acc63WinqE/YGqmAnS9tsOFvMaxTkAddGpbTnVGpqY51cEbmS3JH1XxtkDw5+1h4
5CoaR1DZdLTGaL8k3wIENSuOj0mYUNPrwhXg0NhmdCUyzidqm8GL4ygsAGvhO9QZ77lr8YVNnGY3
/NIHiTfVlBxUxnloEZV0R85V0LmyzixdvrZBYWMYmGt63XyFPIstIQ+fyjLqsCBaUbQfWPEbDPjU
PC30oANGGizNBMbIVeRb2+KiWLqJYr70fCP4IkLNRVeERetz6080yzWBHX9RJF3kH4XIy5gk2Rze
RvEwv9e4fNVyMqOQKb8iHAKcPL2EJGsxvgXIzPdWa/rvqh5pBwi8OMWtxUgRbwZtYp+ZHCdHCYj7
6D2zwhlPIqb8pxRfXLMM7BFnkoj5Gk3dq5fMkOUd4UDcBmGl8u+ssVGcKsAWH/GYioeJ58HAVrod
dwVzlFi0KmTiCFzhbKnEiecd7079M2QtdYcpD6NHI8nkE3+TDTwN1ska6bl7gEHG/ob6Yvz/2Bds
BNSS1SPipySGJ0SsVzWp9dfMofOY53hbIzUMBZMIzF77x6Ls5750+HAvWyU4Hpmkg73FlA/dczx5
7Dxc1UF7L6y84PcxNcW1AcawWuisU5/57Js3hYo9f8VRl+xgX8ze9TDSyr1pGxrqSIXQlL7UBiyR
CJvDOxCPzMBuo+leaQQWJduSLN4MhNKC5HQ6XCYxAnNLO86mg+eX06vJY/PDGX2UbwfA0zWKLgpQ
GcyAIc0cAgK5P1M+zlaG/Q+TUxHsY865p9wwzI8iLHsHlcr3m4tpT97xTUW2LNqSyJtbWf6NTZTr
2Y4Cl4vO6pojG0Tvo5oahmxA4GwSujyZnpQOk2vVRPVDg+7ZUCDkl49xb3b36AXOcayaAhXZplq+
og+THTX9wy+pHIKZlPdUNuxI0wZTjVLua5F1fraPGiMiB29EnEFzaYy8YrTxhdME2PPqxmyuqJGt
qxV7M+O6cfycXSrxuAdJDn9Y2TwRHzQ9aeT83A7/vUvdySo1EoLIfCvC5bgpDHq2sqaVV64v81eN
KfIJE1drLaViGlyFg2cOrDGKZkAWyNITZdkEt72ce9Ey9iqnoDfPlIoAqB1/GA4ZafJjie9jvTba
z7yV2XTytY95PWyz4psVBc4+bwb/hfuae+mcIi6nWg+3TlzT/KYrfuqF7VUMVmOSJJ+2PyKLDnmP
MJPUU6kxWja0p5K48eyVTeTWXztlFGxtFbVIA0OGIi9bO/+xa0+/gn2NCxLuaqZuIjZDYu2e65yF
I3xvwcJWXzZZvX0FOKHplwXNsDZuHsd97PLIuedKYfdFmtP5CqNqaMndlclLHBeACUZzwKsgKvVU
XMAFaB54s+18ZNWXXdAGeGXwAdsX4MFQuJO/tUSFuqDdXzBC6umn9heXkLHpgtkANkjwq4ao0P2y
FZwLZkH8IhfiX/yCJFyJJ8RSMl6zfQbRwH93g4Ub+HWMWHPBOGByGA7VRLXbNrtwHiCbgnyIsIHz
a7mQIMpfKIT6BUS0v7CI3IAe3v0iJEKHW/pCSzNG93dKMBNuzdNwdFusrd0viGIIggnY0YVPUWMX
QpQntu/yfS8IC/WLs+hGIOwL+AfgZ3GMei++attDcaFgWL9AjNIqInJ4v7gMR0QVNXy/GA1pDrJf
5V43j9vgF7fRBb5Ql4ZfYBxlWDuP1oXQoUAPsil3cMXOrHawhNmXTQW3JlASfMFyWFod2dIjIBH2
n0SuYIKUpTLOktQI0sEkEW5xhUERGeoEooi+wEUMW7LzLR3bfY9+6SOc3SGRVFNufwDlgE8CQhDN
mPfcvotEY/2QMs3urS71v9tfvgllhvkPdg+G6OyXgFJfYCi1pdsf/wJICX5ZKUPtZbf9L0GFQ80c
LeYZpjpve8d0nihiBLGy809oR1BYeke5a+uXzRJlsqVHlWyDXgLEya47GooGTEgBl09/AbwI33CG
tbYv3Bf7lwFDw3L9rtRAiG5wgMRQRp6fugs4hmefnx25/iOIKHLuaMqrO/oTKjZRx1AHQm/bvBzv
hiCcv0KrJV9Zh0Q/U4y0N45dc2LCRorNABwEXA3fVeK7DlvhLejJG28sUWPrc7n7QTmZLoF1Lysl
JkdrGiYss5n50OHmpl4xsepwWxkIHimeFRczd9HeAESa6kXKNeRwr4mt64z88lWdzkQktPQBcUjP
YnxM+wDDDxWutGgmM65ulm7Bsa2y/jGt/QGvq19mNILMg16WXDEcRnu/vm1zDhArbnslCEu/Ho5K
2/qVjTa9p3YVD0cWoIL9sEf4YeENIas48HxZuY3BYz0TDeGjgQvMOGWjbWCanqbqvQ15UYe2pGd0
zE3n3e/a9j4ux8he9Z1IuW5MFTw07sRyI6lshW1KGFRNAu8EgB+PNTKQb7hUsnAifLRaEf6EU4nQ
EKaADNfOCLtxK4TGMFuSvkU81WAQ5o59EEyfzj74LJ5e42lqDY5UdXluuNs8uNgwKNIsRUA+uhin
dTHU2a4wzLVvlD7uaM/w9mZnF98OWZOzRpU3qdrpjOcRDs5z1NjhEe4ZNIGO1nvWw526dBrE3mCC
YJiHQ6wFbuJKxxeHV0b5ghEHxndWe5wQWPWU4QoXlRvBCC2ShCRU2m4TL5+M5QinM96EgwWrhbi0
vpdx4l9CEN58CoY2HlcM8oq2iKxHWA31bPYUqEaR3ChJ95CTYCDZuKqqXSxydn7bQjDCtDmU1Du6
dsqhP2zSsSOsE2MPkU3Ak+O/P1Pf1N/lQ9d+f3dX7/X/uIzjnzCA2jROuv/51z+qP/8cf1eXGfUv
f1j/zqR3+rud7r+VLvinf0L4Ln/z//X//Ntke57q73//189Kl93lq8Vp9Ze+eU7B/6dp+QpSn/xI
G/3XSfnyj/6clIX5R+Dg1TVJHmJKATnzX4OyY/5hW5yyqUz0+Q9AbX+fkw0GZeGbF/iY43HZCKbh
/0L64xn4AzAuVMX/ZO9MlutWsiz7K2E5TrxCD/dBTW7PVqRIURQnMFGk0AMOR4+vzwXpWT3ySkmm
qiaZZmURYWEWeiG/6Lw5Z++1wXi5YoFu/9FJ+dU5mb/GCQKacdD8SW90GOv1OdkMUs+IPEJURpOm
SGRU3nnRifS69htRvsOCfA0E+zmWhcbVk1ihl/S312NlfSD7JicjSMg+pLuNSd3iQ3bib/Qe+jNH
ZJF6Z8jXFLcfQ4JVoOQBwNTkCSxlghcMMg9hOc3SmuXZH1pOeBMGdx0nJy+e+W9qaL+5MOGZkiqD
bRNY+KPE9mKUPHDcOvQQ8cSkAMQnAaCStY8ptEPUUAoPgW8Jv+PtMZdi2M9q3lKL+XllgMUl1TvX
DXgdXl/Z4q8KvDagJdlxvo3cifMhqmi2fm3QRfu3B/vdBUozELZvgTMUy0v88jbCf64tO8Mk0Del
ouEsvSfUyPWhNnpF4K+mxPr2gMtzeXl1jsdGnLoNCHJY1Pz36wF5Ic2+yogfR093ZjYTspJQnXUd
CpTUk+dF6Z/FJKO/Pejxy7IMKpYSVOAyJqWj14NyuCVEdOlQYeVD+1L447rJq/ydl+XXUShvmgEB
H0sRjFr961H6WkE6MnP885bqLxMU+xd1E7xD4jx+Oxw2qhgMEB8KMhjtY+zqOHGUUxoJh/IsTQJG
Nl1lnBHobXfF4e279puhqK/xQUs7IPPx+HrAB6RxOkCpSKOM1kteVIO3SpxpuEf70c3vPKPlTXv9
YgiB2kSgkwuoly0VxJdv4pCQkIxPjezkVISHVE7h51j13WcNZeGisKbFtAfq552P7fj953YKf6ln
knXp+9CyX48atX5dKwF6Lrf89prE9PEsFbI8dxQL/TSVpvfO+/+bl4RoaVzqTJMmU/zy5y9mlDEV
NbQqIqIRr4itTJzwIIJpfOez/v0oCDeXqjvV0qPPOvFcYwRsDQTKVjZhVVa0GYE+/fnNkxSJqToK
j1PicQhymCMdIK1+Xg3arvdV5hmXITqiUxu5/ve4K+urt1/IX+cOIfHyM38sF2aJo3s3aboIlYIC
syRRcpd7zlygvKqWmKjC+pAK6L6ttt7BUf/mM5D2QsnGbWCyEBytNGw57UKX44zqasKP13kVVQtf
HkJj7j69fYG/PLZljrJhhUAVELZ5nDtTo6HokAuiJhROczHMETv2sk7/9BUUxP34FpkyqNlJljq6
jTMM+tS1Cnz5U0Igo0E5ZaPa1rr5w4tZZinTWd5yVmgyJ16/6WgGErwNeOYnCjM/zg6s0PZ7Sce/
3DLJxiMAsrks0D6ZDq9HIWugDTKXl1zWKYLqnuTPBsL65u1r+eUd4IslvMn0lpmQSMSjUSYPETT+
DR4M6ZKnmkMx7hF3XKeUJnZvD/XrBS1D0YMRbKhs+0c+yosJwhyjhMoN5XntQVpfTUVnuieTSoI/
S68RpBt59OWIjmGuDdCmHC2KuhfIje05gOPghxZz+tQGh8QtUGXawTRQ57AhUq39OoDtbbgjPhcx
pGL84+sFV8uXZXmWySM8jsXmeyWwL6FymI79GJ1OoZLm3nYKVW3fvrG/PkPfDsD/+4yHjPw4yAbM
KaJfDwhXPlblLpaI/eZu7g6Ro+zbt4f69Rn6DECPyia4nH3j0fTrA1OmkDhSru9n9SFAmHuoMlTL
fzwKvToOGSRGWcz1Rx/YVHL2dKBLIRkGI1RlOKzLbngvwok4MT6hlyuz4AxjcoYI2NmyszkOSfcS
eCc9CIw19g40wTnrF83+Ia6fAtGG+gthn7R4VvgYEGC2iQppEWAfcCN8j1lc3vgaX/4OUXrN9GkY
lJK1PRpAGMIiM88TckyfAlwcqsQEkennMMyrdO2iMMdlkDSmvomcpg+IbChNvaVTNqKbtSIrAyM7
hnNIGTt26hy7tuyDNgSUAKMrWBoWmSvBYHZL5F5tpzK5TuPR7XdQzSL0naxndX/tjSGetZQ/dok+
LTvrOqAkneF5TDtgawq7wLpOl6Ll5KRwP9D8qjsMqebegTBWYOLTjfoQutIIvsSaDuCFSTravELO
tsggez/EcDZVrTxkCaDtq1l61XQyNqRiXRuhm9Q7qzHG8Zz99lQU6FC6pYg4pJSC+pJeIFU7C+7b
qZ1RGti2o514H6tmDOMd/RhBG2r2DPc6KzwwcvRe6usU/T2xpsnMnIiUbgChCWiDFkQmlLfrvMYu
7wmdIEGxar3M+WT7ZjzjeR4BcX9FTOfHWyVKBzZf5MREdJpeB4YUzFWLT6wPCna3VRWsQNBED1k6
CFzRerQxxIxW8smMidM8EVIZyEenFDm9tnWVXAVT7H8SMPYAuswCRQ7qduf73PR4knNHzRJwbFCh
/Rl6iIAb2M/xIv7u4uuoy4JqXQQxUju/gjzKPpS//TomZRuTaOGjhXLIHsVukvsjiMquyNvLLDZ9
eVoqO7+iLeH4txMmrumkgR5BBcag9SqLLcxYwJoYw/Oo7TYDvD3jUaS6c5317Jhjcwm2odBnQ2J4
zlYZiOuekmKaT7Qz0WdzVA4Hp0TCD3CSuZrWKjwM2yE5WrT6RrXYHB6h2yrHgQlsCi23KC5bLNeZ
Lw072jRhZUL1K8E+Bv02qmnNBRsbJ0b/BBnHbM9d4LzNc1en1FTXMkPXR3NuIjHWxLESnzaKCJdt
r32rPvAj6C/R6/T2oQySK9gI9Xej8SFAIotsDVRxAEI79GZlUV3VtI1blyOf45DOCtKdp9ppQxon
cpz9/pHqs02Fr5PYZWyJfh4skFdA/6pS1O4y1bjatInEGOSFb4wnuk9IwZjjpI6ux9yhn2i1spcX
YxsrIiujonoSfFT9Pm75hr8VDaqtNR3e8oy0Vfhq+RgaOYoP1YsTWLmWuZ34eMj0Rad72Q4OHdax
E23+UeQkt+/opNj2Njbq2t7SxKM+NscamW0oQzGho8l61HWp78rtEpWO0iwNkYczk7KCjR2mVrzF
cmZLUkESHbPBupvwmPQ4PI3a3brIVfE0kOSTbQX5ItWhtRPIGTA5OnwIjapD+kR9lK1C5G7PcxsQ
7znEObpwBV/WOnjdUA5fvMytmxM66Z48JKD4nDNFu8K96ihb+5+rChX8x8GUJdl7At3g3q4GZGSz
HeXeDnmS/FzDc7wwlTSirQ308tlEMBNhA6wBKs2tWybbLIQisx0iV+Q3Na1ijk5mZS0PqBu+ur1E
p1lkVXxbDSnd7XKBA6GIs8tLvKk4mjtLJNMhiConXSMAtD38OBz4D0MWwyOhJtkXqyWG/b4KQEBz
z/Liuul0CQBypMmWTVmN+phjAS5bgdTQsXtmDboLS3uqQMmsslpZNOrEqPfRSOMJm45I1YcptM2Y
59f6za5JtFeQXmoIsQXfhnStRXEhcP4qGpYVfvvwPmKx4uheoZY9d/CK6UuLHOQTRJuLgtjykIpN
AUmmX9qow5BZdrP84ucsnGtbiMH/jjc6RjdvITM+CxqSiJGFxZjR6k4UxrlPvI2mLpzn/uk80EdC
9GzioGYRnyBNtzApt67dtdPO7HsL6FTYAvxTjQPgxpITzd0I1998GvO1WMSvpybC9A7I+yk2MrTm
KJe9AmQBTOGTmjy5AtBWntqfWqri8WYM3EiemizluAOGguMvXWg2Q7k/yXrnQAvzt5mtgkemtdq8
8KsgwnmN/2bNx4LNVSVACUlTqtzgoU/zHl6VUZho1boIMgZPsqLeEaMYxzw1cyVDRFsRwSYskDV8
R2/e0qmI7qcQsv0KQCJ4z9DqB/pJKnDytTEMdLai0fan9WwpNoVK+vq5MnSIIRg/CnROm3YCoE1n
OIx9gyOzn2IwO/R+vGjXsgY8JJMeblIrgSVbGD6fIgnWxgdlgFld2Srth1WeB5Ha2Gkv09M8swmt
maSRQFirXHTCAQYuWgf1CMaLUmP6nfaULuBsWAMiQ+JHH2E4Nj3EKmcQ20zXHXM7LjFjhUQfFJlU
VkP4r5nb+cEsVOeuErvnvNormja4zXJAkWYvQ2bk3v8s2jIuTxLoy/DOYqugpF8Oob8OoA5eU/Uj
4MBvlEnL2DaUQPee5mdt7hkCmXDj3gVzDxa9aMiOJr46N/HO9d1krossHOZNoDCIxvOcBfyeGPOE
l6XICFHEFCiG8cxM6yCf0TA1SMHnlQkP4N5m6eOTx8JUwrnVAeQhr3ae4kCXLICDQ1mr6UvYIBDw
anuVFX1tQPlahC9aANBdJ3NWfp1QLmMycCrrFvYL8nditetTbeo0XtP6hivjl2mwDaK+CS4d+NEo
ZyUccjZIxKZTJFnARCAfTXur6iBLd1gfw/oqCs06+jDFuYK5GIkC5hEs/X44q3/AkAzmdxBWZkmA
ZPaDmkT7PB1v7B9gpQqZV3rppu7c7zGPpiPyc5d3p4gn3zrD9SqzM8Veor0tU2ljjSVEDNiT73TR
YruMGzcQWO7BRM274gcyChRf1Ubn9g+mlB7YKrC+2nUQwZJjIYXVTdqFi7LHcFz1wLaFSFuNxxJW
RT2E4QZic3dIWBCbfe9HeLwJoKJTrfIipMnP4VCturJDW+FXCJvX4Krm+9qYou5U5wJNUolegKow
4uNr0SW1BJQBf3MljTjJdjr0EdzMOLWqDYUfrXDCaKcHk5na3P6aW7DlyXinbeM0DVreNr82jYpm
tq+9+XMV4zFjD45XEeaJhvpfDP2p12QOkntmqPModBBrRJP2WxKyfYMVCvu33g5tKPv7LrKdezTo
NOVpZXXWDhcDPmSJ2bnd9cnURpiB5Yy0CxuvU0f+E7V+Ur6qceoWEZBTX8WuGUB64ZejxGpYGlcG
LsBLExGQzytfhvy8aqJE3lNTiLaIiNP70IyZQQyEGzQ7SbqFdNQkPc5GK8VlwKI+wNszbMxNdtES
u5GHw2c4oZDfo8EeQJRYyr/Ff5HnW9z3HX7OPGt9aGJFghNjjnS/nWyhe/B8GFXBhdflrWfYuEWn
3vBIHm+m4MqnTWeunDzHI4CfIb237UQj9/D60SGqKy8PfqnCidFpzqzqbhQfrQFJ0sYtYNcCPI+Q
CMcxieg5WSKovSfFZ5jWKQlgXdoF/C9O0CJ7QaNdZZqS6SwQQ244sw3fSzGpz36S+gc3DNlLmZm1
WP+tsmoWlUNzPgULgMvTBJuw3rSjRlhNEXTVd4GiW8xx6OtAEPsZfO6x2CL1IXplzL34amSmU59k
omsfWnjQ8Cp1ExigWrrWDqW+aew0LUZ/h0wJfVMAngCWfIXiad3bUK83eEnm665M4awDoHXPA6OP
otN48fQBJwnMT0rYdMW1zvoPc+06V2PTmTD1Y9f4mKQyJhDI7P2dhMeNpLl3oTd7Ez42j8SGRxcb
1FWPOmZki53lHIZtv14iW2IQdIUF2XtZDsJwb8MVHE9Sn4PGNTWP4TnCjPs9V73nbQqjYfVMvMzG
oWGNJUwe4bssua4eG9q//bSYsCKv5RgcAFoH86N0yTTN61OlzVnAbCO/GNNc6OvMNKKZnwgud9oF
pDlkn5yyKDGzK3uKENpJOMnth7g0cr5KQ5kNvXQ2QIsEj+jMu0KP86ch4PNamCVev+uUk2MHaD3v
PgL7dutyFAQozCnU2VgztlxepXRq11WLu3U3Gaj+x5lNO4q+mWMIX2vCS2d2aM1GrKpt/Aw2qnFX
qhIzbrume0rrNob3LFl1eE8X7YoCjt9w4okWT1qdlXBAQ9rJiKcForGy8MOFR8QOeC5svEGJY971
KbP3uhK5WexlkHcYYkon29b5aF6SWZwXPAfYvTSmo+JpydGT+wCXzL3ykJRs2rbMd5lyE/QH9izv
cRgb6gpGwwDWGIKCpx67hIPcbV7QJHvg3k7WNjOGGsHqyNYb+mfnf4qR6WB97GmCgkIPWpQzMHx6
2uDz7J4VQefdkmTZjfuRrSAArJ5qgrw2KGcQbYNyMQDvkRnu1u4JqqYgW3+zJs9lbsN2jeW6RVPD
QTkj9ohiExty8sYiBYVLcVLom9E7eMOc+6ua/WYDi2Ocb+fZ6B4iXzYO8Remhbva8y/Kib9kXSct
SwUpmf3dkGiz4eMwa2/LG8fegfIpfXrRKZu+OpkD1YryMH7YGtFwvq8RxBECBMTrW4H+npmPLi0y
L2TBwMPboDnFh9qN2ymWAUwKURRIK6HBfTWGWCfnAyK7ljKICPSe9mcI0EqZ3Uf0SQnCC0OMlyWq
J7m1qxo0l55rMjzbxMr2c9mDohh6w0j2lP0wnbC7RWtszYN/CILB66lFUHheeQZW1kt0nHj5EhIb
CB0ucA6VWlQwA3yl2lWAkPXWqPwCCWfPZnfVjLiq10We6rOkII9mE8xGeseWb2IDGrOGQkfy+Pjr
IcBbpd0SGLTXWjj4MyG7AM+gq78FqEmaFVXJnjoPEuZ8Py5BhRveS6bDasStuzWiQkabPALLhTM8
yR9q/MYSjLjLNnsm9fETDLD5Axb98VkX9cxXPia6PR1U3z/xXkbOFlBwkHyfp6ysyR7wMuM0tDBP
rboWtPVK9NrKD0J3bblHBM/KWVuic3acek3zoShcGD+lg2htq812fhzrhHmnwywF/zqBw5oZswaw
5xNWZfXEBmgQkUg4wgtjEqBDbuKpc/m+6m5K94NiS9JdmkoQ/5rVs21tqpmT6jcKB2kB19LvIZFr
q2n3TQSxJ1rVKWf124xtXM3CN9i+cZ+7ZhLf0FQMFmo+8ch8p7Fn5s1HJMuwUjx/pOFSZ0OiLkTo
D9+HMTOm9YTbiHnaDjktBxnnlSTwk/NsFuGzV4MNZHPbfVG9jO3PeNGIpUK+k/Y7P2ALvbL8yrZO
pkal1U2MGKre27loY2BrNKupAtTp5zZqP5bZtPDY+tZaQH/6DJkcm93UKDkWeQB7lGcfuM8PTWGd
g6H4AOH1O+fdbBOr4ImMwvFLKkWzLUQk934wQFtky2koay+IHl1n1mC73yLhTvHZv/9jZYm1gWWy
JxLgyvBL2GOenXYskjC0UsI+IPdTlvA4ygSUYBFCDt6HfxcV6Yya4x8H9DLC5FSlZk+jKO0+yM6x
bjiZIZdDFw/UE51xc6VkhQafjVb26e2K7S+VVFyWdEQs17Qs0/HMo7pwKXuPN9M3OICQbhFSolyP
KpSbxkTR+vZQxyVoDob0XeghESruS/pmr/si3uiM7awGvH1Aai4ilsGN207jH7a8GYWWiEnLm7YI
ipqjvkiDBYls+BRrHPkjpxyCynOELc47oxw5mYTFMHIJt2RzTqPRXnwuL5umTYTv0m4JGYEQmIc7
nbHqgJohL2IbNNl0mbSuuBwCE0dqFtXGJ8GC991E5ea/06z43QO0FhOLtTQ83eDoh/Re6FqGwQNk
o9yth3ZReZkNkc41oKsfD/D/+5T+jUnixbu8KLv+Vmxdfi1QbN18Tcr2X1fJs9bP//paPv3rYlFh
5a/VWz/+jp9CLMPz/6IxQROaDFQZ/DQf/W1Z4o9cBFo+HxuQ+SUUEWF3G//vf3ODv3gPJa+uWJQo
crERNahElz/y/0IiwsP18dDS3fXtP5Fh2T+EC/+0TxblEGlVuHHZ8PMGI6Z4/fK6RufEGA3jfTxT
/A2G5DNj7uqmOKcmCo/YwZuY4vHd5lYbr4P4Y5vBrkHHvRN9CvaXP+n0FB+8FNVoazkP3gB3uTPr
rVsKdNZJcQYu9DTU0c6szJuuyh/IQvzuKndNH+Ss8w0I8qW56UmNWCUgCbrUhtbh3uF27ymXju3W
7qp7Gc93EgUqxqf5LkU5tmlSivDuGD0WjUgOCZWNte8KlDtO8DhbzXORSYNYPGPc1j0M9MwEzoQJ
jF2bc+m45UNi2gfAMeYmDUmNagD1gL/BkeSC0snJRNqYRDhezNM8L6SFCw19Z0UZiV+QpN8FVMqV
m2mCsLz6PlfFg6wKjoDhadvR6BrS8HSiKWQBsYWvkj2anoZdCuJ421ul+vmzkgYGvq69PdsxcEZp
9EkaH0blXM0kNW6BiT0Mk39JAdlEpJ08xaG4jVx+yWyOOAl8nJNJa95BpVRXyMAAK7lEZIysECub
ThchKk/hSKZnlT3CzWUXXbtYVFR36VbWZ9qomM+Hh97HDtHw5JLMBwBVxI+wBU9m6qBrwElqO+UJ
JLXQv2zmYpvGxDdDv7sy5Px5HrhPtsczIrV85XXdddeqq8wEIp1OXA8YN7keUGbs7RkMnLDONXyR
01zA2wROSR7Wfeua6yqHEZ73zFlIQVeIFkyMLl+YK0FuGPR3Fp+CUyWPYTNOZ+A0FZmopMXIyc1O
Y1hYbHJRk86Te+0ven6/71DbG86pbsb8JAnj9qObOu2uHB1KB54znuYhXBC4QhvU7hTsYp/dLsev
VTnyEwxQvdPc2GuMqdPakB0UULNrbsOJu1P+gImyMK/5mAnOoXSAGyo8TbVpstMjGD3ECZBg+TFy
fCpYSi+nAM6ZF/Nq5oPhreKZl52DJI07gLyOtXZS2L48LNcqH2bVD5vS83dxbZ1yBv/IhvaK3blJ
Baa9KqzLibQou84eXsxeVz+/9Jc+3GUNfPX9C4QD1K2k66EGRSH4+vv3SZ7DVxREe5ErjGGVt5+o
BXgJygjDzc/fHuxoqVzkKYxGrC3qQUYlHPz1aH1nsUDFwOEDUbUrn72VDro9oON7O93iB74cYBS2
LbWbJGvu3xn8yOf7c3AmVd8jFtzmel8PXlKorCrPjtACZY/sf6qNz2bUpnqfzgNzzY8HAU9Yhvm5
KItzYw52b/+EZQd1fLMtZDrmMtOiCz0STyKEdYvas6J91vcXrl2cR7F/UgNkntx8W4XZO7c7WEQS
R+PRJ2a9YOuLydletmEv1BqlYzawJHm4Icz0VYsLEPuTzj4QWUAw2tACDmjkrZtBgY+94S51/YtW
PdqQYvMFxgEGRYTJzms5x7vunYQJWHRnddrfiUrsOjs7OKq+LGS9n5+MluZnTUsumODxEP9Dt9+5
BqAjVvMQnKgq+ZoOzYkRNWdhHW+ZjbamiJ/9ehQbpNYPNG0EBWDrnJBIveaHu6sYSHZaW7hYYno2
8fC1duRtETFrotvXZ7aejXU/uE9Bre/TRTbssoTtVWddx67b4CPUyT6PVIrBa74DYHQbCfuOY8Et
srA7qL+8ZFpc2p6YKD/EpyU87koZB4XQ5ud29492S7dVwb9fa81/6Mf/EaJfEMpRNdX39s1/av9c
LVuR5vgfeiVq/2+iYl8EtP/rpUr+1V7q7Lmcvr6yei///N8CdusvjgaBy/zNZtYKFpn631E7Dn8i
UYah37LYei+bo7/3Td5faFpM5JIu/z8z4DDzf/ZNhrt4wGmrLiI2VCnSlX+ycbJef1ooq2mNmuD4
HBupnxDLz3v5aYUk6k1k3j4COw8t+3600hFXnBO37XAvx1x5H2XYDsaJ0XfpsyRnJsAZxSJzHlZG
OGw6V8zQ5/lqu4kvLbTa6cuLW/mbif31YeDnD2SiJVmIGo5vukdHLDsKKgUG6GmMfcAmDmqOYu2R
ituvIVqpYP/2aMcHuuXwY/sOu1ycBWx2j2SI/TxS8+9gECURak63mfM7cirV9Z+PglqPCVTYklPO
0U2P4ynDFluS/bGkIBPGQa5EGfSXb49yLORcrgXZqGTmDDicBkfrhDAr8Lo2wkZlFemuV4N5Kce4
O5S+F51lsSEB1apnt4mmdy7v9SP7eYJEyemxQNpotY8VpHWNT2GgVMA5n2LdhAXrRDdGtrMmXf+c
kX7aUX7zdrxe9v8eCuKFy1LMYnh81p/LEccgFCSAmCltxnZu2Z0QpmLM302Hqt/bd/SXC+NYvUhj
qT0htUTb+fpjwY+WA/aiEpNN0efWrU20C80zbbT5nctaXoB/Fjwui9M4Q2BMkIHlcC9fD0RlLtNu
HYNBZaNByzZhU+4O7haH2LD2zKE8kzqcPrx9db+8+0u3ZDGzsO+jqCGXqeLFKhu6PZzEHL1PNmgi
kGc22d+tLgXY/X8xDouPF1gu/zGPdg89MlO8a4wzu3F174XkU0eJSh/fHuXHju/oHkrLpzbOv0xu
6dEwCBYmu7UFRtQU8zPG8hyjbe/ukwjRhHYv8gi8TwobC3ZezVaB1wXRUH8CdetikpS7LF1dOv78
jrz6d3cZUTXadJsdJL3T13e5T3BFx7Qq2ax55Qm6iiXfKXzvBfrNm4rTBEMGbxLV3h/T/otnCYKw
EL3LPS4GDVzOtJZam9dAVkNHgrPvnUf6y2fIq0P3k/kmWJYT5+jVgbwFkTGFS2ukkbEbXPFg9eKs
ER7Q9epP3TRcEoNBP0FQy0bcOrqDKPSsgJNivBrcojyQMtJeW0mFEzQzHHtL5kP93qv06+do8xWi
MWWhtCiAHI0YeihkBovPsZdDfZnG4r6xxKmsCITIaAIQiG609wl5WGNjb2YKyBvgGLDl6WwBzidg
LuLXTmVKGAxt2rff81/fJ5uKjEeJkMcN/GX58xdPmrIMAnRBz6rjRIkgZDDXtlNMJ2+P8uv7xCjU
BBcPHsLpY28PROYYi0cQ09sx/elsVIsgDClMOOyjcOkevD3cD/3164+X8XwfOwweP57z0QToDCge
iI1PVsqkLXOKwhNAXTXH2XdXVxQAPORq9ylZlim5T00kEKEJ47MZp67YwASuLt7+Pb+7yRjTlg2X
6Tj+sYGlJUFUFJrLpxrTNQdServxME6EUL9z4e8NdLQzqNKOA0zMQNT/c+TMC+uFILZ3lpflfT2+
uyzOGICo8OGPPHpn7Jaqv99zd0sqZtZGc8AaV23o+HdwMrpk0eLBPEcrokeCe6r4venid2+TI6Gb
okdfJqejp1vBlZvQS7KOBsa8gVksd0UUEEWoeuPw9pNzTPv4YpdVgGdmYS8BtHRcGTDRkJUpCHOg
F0NTH4iLhZvgaonwuRjKyNx0iZC3MIzRXiLloI1jjxMp1bPrWfLJCi3xKSnCkmMd6G36MCwl1cxh
uzKobT2yv6/Lb3oBO1xKTQBWQqEkdqjfYVmnfERCWfilVVNnnRp5A8BHmRnAumawR6TJg0VfuNP5
ZH6Mx4SFh9zJRd0VtXNY7k2tKECsItKAjQ2dWOBuqFnny1gtaJwOAQGG87nXLal8HUkv/egTLzXo
0dkXQhpLcnmaPEUG8CaUhkbknzkV8taNgM+EgWNoCXJqpHJgzhdlRbaKMzmQl5Mq1JvWHNtir6XQ
9SnfuffAhsgpzjOda3tf+AFVLviPXjBRWu0Hmr4j4dLdGjkjRwoI3FFCduAFrfogyhcZ8aTlmVlF
KM2+pKq0IkTIeZz1ctXHBZzIw4TuwIjXMUGJk9igdNTdSVCF7Ve3dtorVeTJdSBU0K4p81X9ZilW
IRlPXDjSWW7NN6iY6mhvpsoM1p0qs4ceuPkTiG9FKEiWWWqDRCWFrDqE8gpGTPglKVLCe5quAoeN
aglpu02UpDiBvk3dEjll4m8S3LXJxh1kH5/6oZN86Q1wddSN2UTF66mdqLT27AP1vTm4hAHTnDYI
UkNqGoAYREKCUE96cHvaGLZsSGg1UB1IJe5VJJOSlmKhUYXk4KnIhlBjSlqhADBIDjr8wZR8enh9
lhN9rbMCKCHhDPR8q8wgv0tGlDTPKJpOd4BhRUdquAvNAsS2e4hQnYSIZeC+5isLoymfONEc5Kg5
ihjDTvg0etO4Gz/GqNsKkEyTwNdVy+sC/bK3I/p4zsgtdKOx2ejBVnlFGVMl40UaVIYnIUgYGs08
nUWw0CGu+5w3Lhj056iz6HiXbauujSrvDfK/fH2OIFwmwPQpJ92WDglZH4ciRSFQOKCK9sq15lyu
ZBv15d1I93+jrKg1b+B3+Xor7NKw9pxE/SA6dd2K2KGzsvcbIzlJWaqSE040pX8oSP/L1xgm82KP
+8+8CgwzfRystI0vqjGRGkRmnlBxMXLCoclWHZbCLBnTETYmoJaWVZMEF5FwscKIDOcQmF78DBsC
JWkWN6MkWJAzFvxUD0YARgb0Zp7nzhIkau9A+YYjEKKbVPCWpN2aWJfrGYOCX5YjOrZILH+ltcCM
0irl1oGUwURhO6RzbxQGhOzgi9Z2N3Yj5vMU9FC1qjF7xZvelZ7eoN1vPnCWq+RWBQBfUYDpDA1V
AKkI0EOUn6MjAO0BiNRVNIUJj9yQRggwJisSi1SeuITYSBcbuWaRtPNXSFHe53yy3GE7xj0l5ogO
y4YCfpptLNNQXwi7GuQXwEtz8xkqDNj61g6zb3UuLL6CWfv23o/cUp5VGp7wqdCBCrZWEBR6p6F9
pbCxCuehD8E47Go1s9Y4EhbcJoQY9y0WMu/3BYLhg82pg/y5dKF/onj0Qby6NqzORqd1vWMXAD4x
prACmosPGiyxQv61EiksmTX8nvqysSr3Ppdd+r1q/RDsRIPdaB1hg3EQSFvFfSbNuQBObqt4XQAT
RUMdOw0RTUNP8wM4HTkQRlsV7R4vi/cx6iCOrHPamoB3Z5W6I22Qyln3UxTnZ2Bi6umm9a3MttYI
MWt3T/RBiVTPIMLa2jUZYs9t16MlXw3DmHyg+GpBA+c7m7O7wZeRyA5s+hebSZ10WvEUMWl0bfsc
pKGnv2DJ8OhXWUgo4ol3UfOFdezlu6uxj+wTo5npp0Sp1WDc8Mp0E3h1trQQPLdkxlmIG2VSmXQ7
tC8D+t2aZFnf23AQQcK+lzYisfrn3vCPqoL/tZLf/zR6hb0Yh//zuh/ly+Qx+fqy8vfj//Gz8md7
f6GCYr/Mnhwe54vKn2X9tbgoqY1wnHAReHJc+rvyR0DRXxAtTFx6ywaNPiv1rr9bpuQG8GdLVYoS
OOnd/4/oCs4L/IsqA5tsivjHXXZFj9XihAyzjnftuhnbh4Z8mq2fCfuddgFVn6M9GLhEsq6gZbAP
E+wtjzacTa2p/URJvTJZXNGz0jkbTIZO82KE4V+G2LG8nKDT2u38S7MnukjhM7oJ2Hh9VcCVLisT
AlDdxcWJIIDy0LsIwFIbuWse28/S8N2DUuPnpJLOadM1xlXS2e0GzKZ9leWh+8WZInFTiYq535Ar
b/TktvH650nTomET6HwjLoYPOozuUeeicPWVs4S+Flm0apEP0kA2ROKvka73H5qivertun0Oyb7V
K8p7j9DYmz0s+maVNMt5b0Rh30/OGthUX5HMQFia7rS7JWijfJoEO83F1LsGD6WczTQl9Y2ugynF
MuBKZiaiCNEdFm0EkzKb4dBjV4WF0VQbNBkt2SBJ4UTw624K7ESZtQ2KyMjNGxn7TmwJeO9s4fyN
0xH9V5+a+KBmxMcjfLjhNBhhUd5Pdk7NLCbdjDzZgePXB83W+arPrO4b8l1APUZXuEtz8D/YO4/m
uJEtC/+X2aMD3mwLVShPKzptECRFwiQ8kHC/fj6ouydEqkeanvWLeIuOeBRBVCWQN+895zuF8dyO
tTaSoCnNPb0+lOxm2U1IlttOIXtlsq/nPCy/LbGkNxowDWBvYdJDrdfavvPTYbK+dvD7vD3jZWoH
1FB85tpAc/KADtV5JObKIwSzw/6IJU8dD5D57CjQGqLt5rBv79py0MjYbOzEPphzS0qbhreawjNu
5gpPROeCZIK+/aCXbdodFLQqDDKznuUW1cQWHsoKjTVub08Q7ZlBwdgQjG7CsefCjKAbi/lrlxtY
zqs6ig+OrIAsoUhHlCvmprjHHzARXlvb3ZeUfHB8f96EHCVBU8oEHYQbJHmiJKna8RP4mhvjIaBN
vQjxYK3BY1db3Vyh44sRiIKGf0DGCgPf0xIHPhseiDfCEaj68Qbq39wK+RsK0tZ76AyHUlroXlys
jJSmkd8Tgw4MPW48XDSMhVe5Y3KaMegqtWTwLiu3NPTyNUWmfWnC/m6IOHfHOnAGJ68ZlZXa8tNd
/Q2NG31MkgVEuYHMVNtk8GayWev0HfugbwhSjK5bsKa8F3gpTVX7JhqXxHWomsOTmSnfTXXKeKCv
JmYEgVh94UqTo+DHSqbVG8Rv2OdqdrByx/g4fyaBVDxCFm0yzIjk8QRYSPlwcs9AZOGKNvKY0gl1
Yc0kY8gp3omuDSt1X1kTibmv2pBoJi1bFJhgd1wybNjtXppYic1Nh8cgC1LQUBi25EKIY/nklC+q
cqunjnDX9KTMy1nDksMjSoHum+k461uvZM2shikarqGWY6kFvYkxpCOBh/a1aXT3KSayu7YodGff
laKzVrzBiHhoHQVH6zhYULVtJGZoK9X2rbC1CjQuye+bovDktOvy3iYjtjStemOovZ5eqf04fHOM
thl9lCGU2XFZhIIsBEW5irQ6ecRuK6NHRurGt1Gz5KuW4clrSAU21uVgzrDPMGUSI4hLgEiEHrtb
UFsGCo12gV7Nep5u6slur0KMRCSsVjKuN5pFlNsOalZzQ2/NXUYCHq8R4aHgEsick00K7q86zGh5
xzWZbr3YkGNI90HNx1JequY087wgGXQgW4YkqblGImOE70lTbvShjrEJhL2j0xSbrWpfGxqLoocD
qu28zipB3MIRepQZjCF/0L0eqxpRZD7uxOVB0oHkMjAlNmPleKhF8AirDG1nwj6VL7rRRK/QEQcS
V103dlf26PVHkeRduCkjY3h0EzCmO5zKPfW5y/SdpEIFxCk5v6370BL5l/uLfOlkyaVLGPPHNjy8
WX9fNNF3W5I2defMs/Loazmicn9zG63I3+u+mMeXMtTTHNNvXVv6KtO0obmBiWq6121pKbOFdqTI
JpI3epTE6Ewqdbj1lCFKLqYi0SgwByfkmFHkrZ6ioaAQ74n4po8qFp10qRDHRQbEcMnnTPxt7iol
SRCEQ2O9Mfj9IdHripDHKJ5Mbmkk7bp3ViHWYuM9VUSV7zrDXiyXbdcrbrmCQT45ASl0Cq4OBCxF
4ueK1GbMLB3zOriZTt3eEds4tbB5oeK690RCL/MncGz1TYW4xlgjpdXnXTFZpUmOtuFkiDzqnldJ
F+q8/DiMJocowTKyszLddK6UDv8Ghhy9ZA9lo5WPuRaLcqsWOiqSUKYCCW6YoK2dajzwPrBNiasq
p9lh3oiWp2NXiEY6eyXLPZJd80lo6Tdj0GrvAaZ5p4K08KxwCX6GU/M6953efamkDaJvIsQUlqhV
aXAjcxMfAc9k6cSnquUL3YZ9lYd3qtBn8vFUQum3OqV3zl/fNjP6+Xy4HAbOqJvYzZL4zPt3GN66
Wc3TdS+i3LrGqmecOCEl1nGYa1L28NoT2uMipClucK0rHSkEof1aaWY0rZUSV+gmaRnmrbu5jeWV
nAz9xdIwBL6TIBnGzyZMEHk2ZVZHJ1xtjr4XapGTFlOS5hZzgvVqaJZTMdX2lqUCi3TDsKKZLBRd
BIcd1Hn6NlowMsaxwt/CZOjCVhTKBaqUnOi/qfJS3qmztZNZRUMmzdvMBCqJE1E3sFITzE3FEVrR
zjLHL6luF0+Er9fRKsytiriuLNnQrIaoq0PVtko120wdr60Vq5MEqEKdeZJdnCWc/y9pKsQBnScd
oxI2khXAPnODLa3eY2lCea4SRFCEtbV2aGTs+76c7wuRxsjEwbOsiU2Mfb2FAjBhwl0CDixCPbTR
JXyXE7KdeJhsXevCdVF+Ql1FpGEMJ01rhwD33Ddi6vodY2o8gypvEhGFVYBpKwrSbvw2S6Xb2jr8
WxmKOMMrJvE7jcUVoX+DnzqxtmtsM30shjh8GgVpITAB1dhe9y7y4XWb6YAYw1lnk9MnikwlQ+0c
AewN7NTaQdzWNygbu2nd5lJnQVeqoa4aGdmwT70sUJHuv5LU9cIyaa9G1Ky+0RGXkTJbPjeGHHw4
jkBaRjdrNjF5rldTmYk1b77qUNtI6TSrU14j0zy5MTGEINTzdT4bCuEMeuxXdS0OqTM1t70tl7x0
B54o5som3bpt/E6ap1xTzZXsk4WZQuhNrAv8TgBHzOyeBl64Gka6mUM7qDdVqPRrSFHOvm6IkUnj
Ir+twnE60/aszx0d4H2RYfCac5Xe1BSpQax6A69TyqeuDKvD1LJi4PYhIbSJlT1pnX47dl4Eojyu
1kZEUm+oVMWGtmaNSaWIHnl4m7UTye4JYz5R4Mqon0cc/O9FOYXX4dQ69Kloe1qacRV7xZ1eFWjH
UkXZZV34bk4EOmFM7ldUxmt+cwITtinl1knU6Z7MA2J5Ys/8alHi4u2yxz02nIj6Xc1w1bszD/W6
U1z7WXqhc2WMbOuO11pnm41zW2nDvTM2+dO0JJkPQhoHPAFwX/O6/FZ7eu8bcGYPOj65fRFnt15N
byUe+MPXXYi4Z6ahvEkNumh+m5jEtei6jXOshiNuVnH5ppWFnW6M1G7e9VbHXG3q4VqHdUQgSTSQ
RtOSdMVL3khohRNduaZ/LwSPXdq9zTT51gtVFh0o5Sk21Md0ycE0bWLSFCGsvdV5Y7rqjEHd6N0k
39M6Bt75/YD7n7P+f6Ea/NVZ/7bMn7NPZ/3lX/x51re0P0zGGBYyZ9A3qrcoA/5U+QCwXHwBDuIV
zu2OueC7/jrr0wbAL6ZjgGFyymq2Gfb8fdTX/kCHoqLH1+gToKp2nX+j8vk4VQI7pDFqX2BU3zU+
WLw4nv84Iyw9aCzo/ykQp+aFrCg61VJFO/fDJ/JbMcZfl+GIj5iJ0z7Ero+X0ZO0DcOZR9fO0vak
uG20R5ynoYmOqk3sTM7tr69HGchv/DDIIkIDtwydhWUESmfk4xVD0c1kyzNIqj3sJoxHIL6gNGVH
NaDe5sS/KitHrSUvgCEn2ZwTShXXBwr90BW+2fGSJMIpB0q3+Kncg6mNpheYZj+V7haWENoaHPAF
p0C/p35SsPgQzdhZa0ZGEfY6xYwNNYQvMIWFwR6UNZwOsSSRB7jFMZaanExnaWo9fTi47XjoKitx
hmND+vzwqmlV34egQw1vwPkF/NTDQKYaY6+vM4/j+ozy2Mtt46kp8ikhnzRRzcjxR1VVJBZhShwO
F2jsnQYChJe4ubcbiyziLRCLwggfaWV3871TM9Iw/LElbWTXNQk/5zcdXeOtata2wSujnx0PKg7h
hIyv+qGYAMZYdA/dipyulFzcFTCaxSpv4VO3SMXCgrYHq2+ba7Ux7AJOCOMfKk5k8vRWVvwtnu67
imngXuSYLlEoi1onqRGKhtJcuw1xm4dc9vRiMsGNcwxMyiY/5paWPZhAGOx9lHqCY0k1E3W9BGJp
0dc2golEqCP1abpymlwv36e0a74wzipojQLWwHXNqQ6wQU0jZFVQeIHkqHNX/2JqBCisoiIq5CbF
ppV+KyPew3BGFQevowEqiRrHdJuggo0Vvw5CJxKkKGeTwDuWmQYMn4iz/NhxtlHW86Kf4UxfmCSV
CGaPAkjE1MUBaljwSisyhe2Y8/psaPlFYg4OLBeHXvORhn+f31QzgKYlSkCh8shVxgY08/HUZCdj
LKS8raJGtc9ZBd3vZkonLsjgQqgX2aAOxpEy2xM+Un/wgz4kBzDTTGQqA5dXi2BlNelDbxpEXDPK
C5KWQuRod1ENhiWKK6n5cNOrkvzF0mOPTCyLFGFtEmoDSQn8pLkZB2lXkCeipM9J8EvpnOP5rmEH
BRH2zPmJkQdYhlUjTKne5KK1hd/RHBDnOudruzJKvO8XTLYqhaOvK/JbJeG4eAF009AW/y4cBl93
C1SF4ZzvJuQ7K8vGFBFrS4xWgXCFWgTra1ZcQNzOkzPOeWqr2ZiWs+VIu6s+95E5SEFqAoz9xsfw
oWZbF2rntGcsadiHFK77dDGhMXJX0qlsbc1koJfMdyL8gdl6rmEkaNukIdhiV3GYaZ68um2Haxji
IaT22WuK/rYRHLk4kCk1ZxaM35n4WmIR6Y5KL4R7RyTid1HErIVduCZJuYaRPdnwoRmFSkTS883Q
MzKaSW2TY1T2t2ZuKk11S9fKSLwL3lkl8iNmbFEmr0MFZSXC5Irazn2Zu7qz5n2hx2HzRVbQu6fb
GhlPteoTwxjhNDWVzTypdyJO/PaMmG9deg1YVyddYpJbB+jHEqlhQ/3uwYoYOc0hZtqXDC+THhce
i4/DgkK50hJRrGLayxWw3AFdALLJnbYjSYPATyU9zEqhKBuKH5fGjGuFym4kJLxeN1D/QZ8oqoSw
w4tDu1MEzt1tkSVOxqCRIIqD6KrmyJydTEJh8nWsHHLugO2aps6kdwpBisf+PFcFU2AoOREzYaNp
aUKu5j/nxdGf02NyaMiFuPYKt2GyHP01aB6+j51/va/8pGZadhWKXoCly3+on3YVJ03cmuYKaib8
vzaROeOxVut921jNyYzN/nf98eX3fdjFINoic6EbjYQHRdOn6xEcFkGEAm3EbFSS3lkgPpstCDKF
o5HBnkecDumWPIMiGn6jBPlZibHYpXjsEGNgmrA/ieRKdaIHJ/hSOs7Xm5QeYEDCtBqoajOsf/2p
fixCFk0jN4mfD5quu2SlMfT4sQhhd7Py3uJSWteEwEx0Qe4tYLNfX+Xnz3K5ESxqaCdB+FqfpCX4
4rPWMWZUfwOtYrYD8D3ggKxH0+wK3y0btoUpjXc9jvzfjDl+vkFIy9R+tDD4KF3j02dp4/zpyJTk
a5RW1GzyXIIFyuw5efj1Lf7jdVzUrgsUlYHTp1vk9tUuM1mepaBfDTal6m+ZB/+lwfpPqf9fPGk/
fOI/WSNPb23ZxeWPY73v/+KvsZ73B5p5tiTqdU8DMkyV+2eprzt/8DCZFk/xoqj/fgj4e6zH6I4S
RQcJixTVcZ1F8PZ3rQ/JnpW6JK1hiIRM/q+A9Pz459fXIubHx4L+mtYfWMxP67B1JrdWRxgynez7
dc0p0Zc0xmF1uMyPpHpR5bSBwTqYU5+dMlXvNkR7HFSj/lrn/T60+x0bIf11kFZbS/SB3rCoSz2S
fu2MsZ8l3lp63nWCKUx4ZDY80wjwIyLW6ygl55y8QWk/9F2DFdzsLno1+TJhwrxUWuYQHRw0z/nm
1oRA5zpNkyELQgZqzD72fZd+jZagXBHSHMlMOd4XXcFYwLCw0hjNfTjYa4hM2PxCDyNbP1waRXys
yTtbx2Z5YtfZ2kp7ZQvCU+yYqrsgqrlATUeguMlwTWCYLzWqY9m+QTf+OvUjDDskwsSxB8DY3+vR
HgLQ8H4ezS+pyC5twW0pVZYdzLqjJk6/2rYn17bRAMwq3pU5LX0wc49Nk9PrA//iqS3pP96rlZxM
K9on8f2o1P1X5ka173QucavWTPt9iAC6MY/jWDEhXImiSgG/BOmwh8HWQQkbNOfGFfjzqjYFQ4Yw
xUfo/mjjTOoyTHqqUzBGMXJmg/HRaDVoJbK9LJLhmv3pkuQDfwZAgzjiLNjCV3lZPM1QGVZeNR48
wSGiU4uzVYaFrzUMTUYFyJ0rdDUgqS7dMrG8jtNqkwGQ6F1UgNF8bYbZ2WjyC2UZsTZoAh2lum1k
egMLKSaGQykDG7bQYCrOqzKGV4pjH0bHbSnG+WE3M8A4dFO9VTIzX/c0qKha8W8eeVZoCNLkm+1y
1+bZRZYy5zEq0mgb45axq3IrGtoiBTRN5oZesdXlfK+Y0dEUJUi+uRYrJL8JoBUfQ772roRAOeVk
DzsSE+jEGFN4n7jYOQowhgFQDmOvT8NBAlzdZIDxYW7UCQia1vJTa6zXAqGEzQClacL3WjPOtqwe
ClE06+/K09ESlwkTh5Nh0vzsHSdgGDgFCiJhP629c9JMuwnux9rqnEOcN9aKXsyFZrVNoDD9pi+s
mVeeCzsQHU5AUa0g0Ur5u+r4UaAORn0cIQlP0J0osUXmffPYZN6dqmRnJ4sndEVqwyOojxecWDmE
WXI9yfRpkJpYh03db1SjuhfEd62IUbsYqsEh15xcbPRiL0YqzxrVBmgQ+lAJx0EvPWdmX5N9aw77
DvG2n8uafpc5aDpj7OWUgK2vbe1pi1g/Xyfou1bOSDQzHfPXQUs4NjICWiFzpq+WyiMpiXeoXCA/
DPkur3EGD3FMuw8lnJOOr5ylT30HWycOLbAmCwW5yRlKMyNTxnpJvXkheWertwmAGJkV6zyhbI1d
a+clIyglSTRvlG3i7DIhug6RQEL24jXBtIHnfU01wp5rJgTRcOql4a2NpAGn1UmfMwz8ULMpTrKf
aJ7L1IluDb2vdgYJ0SdCaVrf8iqIdvPQBroaxXstzvZN2PdfM7samFUCbx685taS02mKSD02R0lX
sYisi6rzLH8areKVARuJYoVkmJoDIgQPPwMJEavRG/oNp/OCiq68pMo7izk61Jo77kzm2QfM1BsW
QnU1eMpxqogtzrxvs9N/SdPhPsstv8njEvar8pbYvbdJcjXcqFF4GZHXbs76gX7FsS0TkDgWYU22
jVt6cg0uVCo7GuwqHfZh2LalkZ91VAmO4mIvjhgNlcMOGetVDEElLQXvAqRkOzkwgopIJZKWe2gF
kNnKQ2I3e+pJ5spjbXf6Cqiv+pa6hottmvdXxUzxRRR6DmRxsbtDr3HnZjypWVFsZY7GsXWKgVk0
6kKjdoKpL24tJ3sSzU05GbtiUJC5plB+MgykXR8Nq1lk05cw28/wJ9G2a313P9l6e1Yi/VAM82aW
xSGeBqaHZKECG7LoTgyWOQQygbGZhLnjD9pcvaqC1yc0EHEG6nKpoJzlkNsxB5MxGpOsG2nWR5dD
/swpmqZHKZmvwrrIJtN+5rT4LYm6dosWy6BbZO0IsNvFJQ6HTl2XZJWvqnZA22kfhmj2HS25UJLk
frYSBkp9fhCK2CcWL18LCl2PLgHMGNq1qXubHHdc11F2RLEW7hnC1KsxYrS7DAdFX2wKlT2mluek
c+8aDnmDDI+2GL6pWu3PkecLq4MG5MbnKlLfmja705gybuA4WgEqtGJTWlS3dgwHLokLuU76UART
F8I8ZTzdtgbdBrBmuzj2ksBoZO93crgxe/VpTGa4+0Xse2XzDMqr8wuNF8CwQD5aWhBnb8HV9vPw
lDhhVa2cVtO28J4wQXQuC90Nm2BqZitIFYkUrbVR+BXK/DjO84NrS9L7BmQ/VkWCn0G0JWFEVrUb
sd/7cbGIZsCcvCScAQOTIyc/6MRMj4ifXdUIFfzYTuSLGhv5fp4GsWPyLx8SjpH3FolYT5NX5Neq
sHDV9866sS5BY06WVa8sb2RApd4aivlAEnKLiqMfUOU8FGjt9iXK2SDuTCYKA97fsuQlqwgHyzyD
91U7hF+9FgKiUxHlGKkDuLo6DlqvPNCGwzlfvw2tbZyYlxA/pxBf10/Wc5ouYGnH2ueaot7WUfeg
TzZ7mXMT4hPvht54MKMy8cHRnTERMPzS6+IwaBxRiIrp11XLbpmJqttzoIBpxlRTxKiJosuuSIGg
qnsJRqfMNR+IELOrot51vON1iDtaEvvAnE85LYCUGDAzs+6dpD6FIVAhPYOfQNL50HoBNNIWZAHE
sdatdoxcv+SeCcE6H2inMrJmDDRcdoYOT3h5Hu1oXeUOzjcC0WuSU1OHPbM8qVLZ0FYi7YyHwQsv
3VjewkD8OiF196aRvbXZ05sJEtO8a7PRNzTUmTMhAh7ERzslXRKe+AoI8iaLtQuNSXYRYnHLlPXS
nctN/U1vs22pn4A7rxeLzQQw3BLRzrSuoiJ5zfTqOLf2ugJJ7ff0w6qIB8HJ10hnIFXIXZhUB/pR
28xtfcquQNr2gfQ3d6t5MGoRZIuA5pLD4G6+EYV9AXC8BO851EgU5rtSs5H72oNFEq2Uu1oO965G
DqQ5saGhgrqUwGQrS32JHPuoqexndKDfmYGCWynTAB4a0uAW00G0NxL9kkVNyQdljH4dYDkvGEp7
k+Xmrm/DM3LQl6a9UVAQVKa9Fm24rozbssye+ip6KEptW3Vu0HvNfqZRiORr79TqRW3l61FJm3WZ
Zvp6HNDOEsUajG1NB7CZ3kHiP1qIk5Z3g7Drp9Jp3lAGHRdKIRS6U5tk20EHXpCYWyhjKyuptsIa
vvXE5ib2cOjN/mmudx7t4rKOqObJQsu9kyEuvBnwxqSf2uikmjeRPV/DFzvKzPKxrQcuPUPEPidb
5RQe9ihcNF5k5dgcG5PaBprnWYrk2abWFUxgfawG1ExV8aLX+s6G61GJM2yl0CdP2mIQLLgv8Gur
SbXfC8HCppo2TxMxr93sneu6vCyN5hoaZcD742zDj0T2c2XBcpybGwP6O4lEI96O7JL4TKIWav2s
JsztGp1URoXNpFYBT/PC2XvT09irQWhnD0mSnU0KVavVjgRk3CdmfFcVzD4RNEebSev8DL1Clsir
UlOfksjK1n1pLPRDuZukcelMrz10P5fJwzy207pAf92MpFgX3n1nU7zUnTxMjRqMqFy20lCue0O7
q6tHZ7RPo+29spKSNeSVGx2h+qq3CabkMBJthnh4KeLZ2yAXC3R6aUD1KmNbIAiZR/0iTdWrwZ43
uAYAJLTIrEI50Gl23uwEEm4jp/sEtB0nipieCBTQZVn23tNIrZSylamFckLE4M/jneHY20oR0Me8
pPVts78pkh7WZHtZj8g6dHkU7IHIj9wVvXCxkqO1Jy9gRbPpqe8vvayC+NGcDcW99SQS+cZ4NMNu
pfHaY89oIGTr1Z2cX4T9nFrK22wcIcFfqfbGrmkC89q7niZr187yXMKYvyZr8dtYJudSte5zzbJ8
y5w2MF39gb8uDpULuD0b4XYHhOWbKaneEZRcj1G/KSvYHM4b0m847sUxStTxItKAmQzhZYXyHLyv
cWDT5rQ2r/QuiddIFdZiDINEk3ukeivSIL8VdQkIui33Cjo7n+ajDr25pVOvbBN9hi8f75qm+Sow
o9Gd9UF/joGldvhJGj1BU2g9Z/mwRx90YTWUpLPCy8bgmI4oDXQhXlsXvOSwUVTCj8WAoMmKq3cF
5VClhyCiC/UGo6W7cTTe5onTg6noBmOvDTDyEgj+CNu+hFX8VOWCYquHVqvpF+gF7vsZo9FoFMOh
Al7ph5N1D86IfHfRY1Y00peuMm9RI5XbohPPsU4tabhlvaUyvev7yVkRerBX8qldoc587MP6KRcA
JCngI7+Nx5wGfPqac2gFlziqh5B5UTBLV64S134BEnqjtoW11qR71aRpzW8TKDfLlqRjeZ4j+0KY
TL/TFJk/zWeeqHa2NiGGtFXaeu0Ka8+Tgi5iDbcz34HNHLYptLQ1EQ3zVnWnLEj6ElxRhcYx9sbB
x19cHLJWxR04JeGDpkVf4ppsVs7H4/Lb5KXgTRyxgSk7vUHHpiMoaBRwoaoeVlDq0P0apjwuegIM
htE1+cj+OOg3hVutYtvbhElbrRCFbJggvhkO5MJmDmDIon8iq54OSCSqgD51cXYSncNEjerGcfE/
jD1S0tguFxVU4twilEXvi5uG98N+0nPOkBHVyliOV12I8CCy+/CUlDlmNYNAhqMpiyKo8gotiTcU
SD8qba+LlEqprrOvoTvme1tJUAKOrxFtdVdNg8lkbQjnsVTc06BwUGr1g23l7y57rTHlX+NQRTI8
legq63RwVqPef82T4T5Mi71i2hzdI+MAvVnxydxdZeih9J5lPhb6kdI0I/J8tNdNnvgCq1WlmCfb
4g3naOUXqVWqhybOYo1DQdqzteQKweGRFrL5IadzGbMGTqElz1o2aptR9NkWuYS+jTp6MDh7Bgxl
VRzukzTDka4S7+s37tytVJ4+3h7hMY3C89Qa8LDr2fZxXzXUdfq9DOMXCQpVG7Vj7xQXJisRbcxz
xFIDdPolcVtnrVViE0KIIng7iJECroZZ21jwpbHWM5Xt2JZTxmFYRAQExhBJJ/RNXUY7WxuO+NMi
8qynoNIIdpKESPulVRw1zbhIKdWIdjg0Q/JmemKTmP0BEvWuz+OjWb8QKno3tu5VP/Q+NvFAumSp
NhKxCg4kiUgu6duvoZcQnpe/NGK4qLP4mE1PqLL9spiuDTO6HCfxqBTVCfg/Oq4lZMHycy85EPx2
7cJoNJjKtMzF14UynCAxXBlM3KpWXkX9Qz2mN2mFVhAo7MZyq0e6CuYeVNVAwVi2bLGKSYvANqKA
yA4tyNIpOSkx5WlYX8gQ7PqcoQ8a+0tUUtc8luvYbr9gcSYdVnmDyrWaDflAcA2jw7Y8JkVyI0bm
gT32tvtaNupGlvMaH0u0SpizGUrzBDmM0GuF926pnWD7o3Bkn1phlzmmbXrXY/D1Ud+NhzZOrkOj
isFZ0fmGPnrR9TpBGHK+nTMwgctEUIzKQ1dol4QhOL5e6lSXs1mQzFA/RmKaopWu3She21ARZfcg
Xleo02lBZBXlu/QCwWSMBGBg+1H83oqm3Ifq4J2Jg55o5aSGDFLh7ppEXNk6DUUSD8ZRBm3p3qPP
u2PyLVYk1kzHEAAZ8qczjSHwhXlsszEYasQpMU22CFv1HVR+ITdWFO3jmdkdloZb8ntv0yR77NGh
/zkY+U87n3Y+tJ3/3aVzfv72HD23r8/Nx44+/+gv8c6SFguBh0kfXh3L0P6no28af2guCBp89aSS
Mtlh1PJ3R39R70D0YUCIvQfK5ZIR+XdHH+sPfAv4IJBIERYvsbB/w4P+ktHANfpfGSef5z0G40h9
+RPIwAU39nk86FaMyTSCUvw+zkagdpg3zagr1j98KP8g3vnMOFj80QSi8UfbOob7z2GGEFZUbWyB
qPRWfYzV+q6X/YO0xk1JCbdqzHb6zaTu821xKfRNnsnnTZ3GEPLjPHAEUrAghmsENrZ6GRN0gOth
UFa/vq2frqJrOh0gm8BLvl2GLx+vkqLiHVBQNH6txrSicWJszdYwr359lc9TR8gIyLjgX8KFWzBl
n2abKLHdTGuK1hf5aPozKuQujwI8Jid2mi9jmr7KMfsd+eHznActmWfqrFxUZZb5k4t/miMMJ9iN
fJNSmdrK7gKnIqEXMP90KlW41L++yc+zYhP7Fng908BjD7hoeRh+HOCiE1dD1647X8G14zC1Jmhj
4swUie43V/r5SzNM+DDgUSBX2Kqz/P8/6NVCPCN6msInLqx4PKDhQC4CP/n/cZXvs2ITG5jBfPrj
VXoxoBhyZefjCFgUteiz8aIhAhl/c6GfHq1FnMYzDAeMcZ3+eaWnJsKFOfY4LGYy8jmIia1HKgx2
s8QIKqXU39uu+7e5snxbKKF0wg8WLCpWv493hzvEnkuZSR9bcbGxzWIMOHgrQVFXv6N1fP66cA/y
gLnLSBps0c+wGc+ycfSRwJXiTN2WpWvswwHj9K+X36dPkcXHG4q1jrEfvcT3CeqPi6KxRFy6/cwG
P4U3iJbwJkT9qeK4B3d176Gc/c3X9un5Wi74HdiGkhubJBjbj5+gNatFhco+81U5HY0YOwFxW84h
g0m/r1GV7359f/90OXSgwEX42hzcnR8vV7dYlGqpZb4On5noPxfzBnSEOjv2OOnh2psZJ5hfX/PT
N8ctYlFleWg6rkzD+cw1MZAjt65g1uIMtrKvTO9W1Fb7r28MohpLH2gWS/KnLy7Worq1Ws7Nzgg5
EQ2fuZdZl27isKbmH4zmN9/bP93U8nqyUaSyWD5/b6a7vPRzZTE8aEmA9oveohf9Dizy89fFfrxc
RAXgx9KnnPhxORYGbaRKc1N/FCW2CuIs1mWjg2DsQG9y4tc2//qrYh9bpDqAP5ey4+P1HAjHM4+0
8Ocwp8BHbQfKuPqXQHMWBF8RRQb/W6oBZMcf7oqkray3JvR8dQX+ouuJXhGyLYNf38unnWS5CvIq
SGoUSdB9nE9X6ciDSFwgF74LOGWl858b2AuLdv236cn/dCmLOFnUmGiptc+AuE4HNQK4E6IwyRSL
Jm+8bTVvWOGET3F2/09Z+Q8V1D9dik9ukXBgYyOQ9+NnJ2dOcIAaMj+0oy+QYMZjn+iSSLBB/uu1
QNcNtS6Ya5W197lWC1WtS2QUQ9qwIjpX2EAUf0xK5/9xQ7zbLXYRy1hu6+MNxUbpDB2nUN+G+X+e
FXXWLrD7hNGFynHoNwHQPz+11LnLZs92j9/ku6rlhz2fMN4aiASNYGIXlhShpD/Di3H/ZBX8X2vp
ZeXhjLABAfGipXf/6anNaa5b5IQy0WpQuKZoWc0p+x0e9x9uBSUrWj7ifon8tT7VnEmvpTEkTMAq
sCQ2SdGYlxGajt8wqf5huX24yqdvR68ikZCERcBIOMQ7t8qWxELC5/Cw/U5o//OlSNm1ddLUce+r
1GYfF4I1KOP03+ydSXfcyLWt/4vnqIW+GbxJApnJvqdIcYIlUhJ6IBDo49ffDyr7mkzqkk8ee+JB
lcoQEkDEiXP2/nY7WkXoTCbZHWyFaDlNJ38o/UH75An95lquwQIHDcbl0GUdPCE82oU52UST+E5u
nxaeV5/12Cm/cZaw/+wEwssAiWDdm1DtUboc+hWm2NToe3GphnV168hFw2wNWePjZeH9RgGcEgih
gSqLk9zKcn2zUeTeVPq1R9s4Ecl4DgW+eaQ96PenI5015r0mTJpPFtj31+QQ4nJiJDICNe+hFHHi
cGVOTcJgHuHnBle1xCJE0FPZESNjW4ggP77HX9kQrySs/JTOuhIhuSRBgvPIwRvSrE4WOOYomfBV
daFniSDZu4FARtYHi/9Fo5dT7F3WQ7nG3XTLdsmF/tXsRPfYG/4IWiEnOy0UtRmDPiDr6tIeggpt
DAqscm8LuAq7wdbcU2VbySfs8PevHII9iuX16Av04hBIKfMuoeHDdjSpinzkUo2d4FCg4mdyMBhn
ffxb/e5qLmdsZIAsd/xkb9+HTpYE0gnqvCn3yLusCse8x3TfS1qbEH8+udpv3gSy4cF7wAnydfRO
b69mAufLhor9z7bIsgL+j/AHFBIJQvNc42Af8dRef3yD6//lwbtAXjF0WxYLzEu/aN6vVnJS4FSq
FfD6uoC57+D+WDDUhoWeRlmLZ9W2p9uPL/i7e+Tr9UykxZRjh8piotvpTrdsh3T3CUlJrIdgzs4J
qya0rGTc9fHVfvP8+DHpFHn+SmG2DrZ5Cyi+p0koxAlnFbIh+07caUtbHOekd32CZP3dtdbtECE6
3RLO+G+fni8cOS2rKsHxu3nL2EA7rchTPimrTm0/vq3fPDVvTYAxEZghVV17am+WqZR0VD8mq1MF
QkRYTL170+90RCW+seUImW+xuSef7GHvn5xPV82lccIHuH57by/a+Ej5Mpwb4eR23TnhDDGd3ck4
JpsC+YBh27s/vckVqkvRvh6M7XcSbQ0uQLvCpziEz9PeH5sMAEcmh7MynfSTPC7mK81kzvTxVd8/
Rbja+krqd3DG6Ye4584mWctD4oDPQwF3a9nI2gJVDfqSz17Og0YU6zDrF/GSNiWOaRqHPyjUCG+N
4ajC3KwRShAoUV21BKsBEKlV/aVEVnVbdIx9N9kykLT88Y2+f4doN/C+6tzs2iU6WGxKfCl2JtCR
eVL2582qXGttOpcE+Uz5heaU+V3sVE78yWXf1Vvo4AE4QNRloaMHd7D5FGO7LKRms9sFVXA8++DQ
Agvbz8c397ursIbaK7Ad0PThsqZGBTyrzTif45QndYTRNTSv4ZM39N27QuOLD2H9BXERsJe+/SLW
YMoR93eFLHdJt2tBtoFOweNKJ/WfXIqeCmdFF9rH4UZUqkH2FXGQ3BDxdaZLhKStL4zZ4M/t//i3
o8DCxcpaxvKyYrVeLy6VkZEXZzImnoVGXrZO+C9i1bL5w54y9hJ+PXjn6+tPz+uwDJnMbsgB4XEw
6iaRMFNKyyfXR4r2yRf97kX/dR3wtOa6KlNlvb2fRJtRCydkagetmYlN58ejFvoikEyfDO14bnD3
73rCe//8TecoSycFq5xHH+hgkS6s3MndGp6JdAJyhWMt/+YUFsqC/+BxUQ+thz6bhIH1JX21gydS
5dJzpyrkADIgwBOM14ngqsUnr4Wxru9vSgV+RwBpfEyez7Dk3f14BeJ5xfNiRp34y9ZNk7syRU9c
OeVxo1tHIqN5U4N+8Vsfj39Qf+a9+s1X/fpvcGiWCMq58wbX4EA4aO5IprhbPwy2cm7+/Bd9daPe
wUbndtkMMooHN1rzfE6O6L0FxvSTRtvv72VdPjw82FT/bx+bOY4K9f5aay1JIXc+tmsmj1qgf/LY
fvf203xwUUPx+tNXeXsdvCRjMbQmOQx5624mezZuOtCWdKWo+GwYNG18ZqRYWv+D35AEGBZFqj06
zm8vu6ycBL3hsvZqkSOWOFcPZYIm6OPL/G4FxjnDwYhWPfFl5tvLuCMRsgkw1TDWwZWJZrF35B/R
ZrEni0zdjy/2/pHxMSOFAgRAFWQfcrWxjNnj5HBPmph6DI+pyBjeS6Sh/8F1VpoARnm66O9O8JYw
BrthwbII5crROtnJ3gFx+0k99/634+Tuwo5iTTR1Jm5vfztvtaeadrJyMhZCkBWStzH1cPAYTfXJ
Ha0v89ulg5LK5O1jgkgXcWUovl6jymWGxctREv5GFe/yRmv3Qi7VZUpMyFEBb+mT/tSvvIA3F/Q4
vQOuMajg1hbfwdqbOwKmiDag0MHem18iw3OabyUVmeRsFUgS5x2hP9QeUIFtIbzS/OLlC1AjagaM
Mh8/zne/8+oXox1jANCm2jpctWRtkhrXkI1eeK22yzwyh3WaGdfw9D6rKKkFDn5p3GoreoA12mFf
tQ+bCTE50bibMy8kPVBjpVxqbQyQNtp291hbQs/LqPCndkC7ZWM1mUJOvkpdyjH1+73N1pGHJW3Y
uxadJ+lJSyfrKKsSBFuIQJyLkpPWjcNk0TkpZh2KmRQTvMFFeigF86J3T+e2CuDhQhrAhC/nNrlH
7+r9mo5kQKw3o6Lcs4Ce2CPiclwrsDU3FZFgPJpgNofpAriAkDeYxuw+R+s+x/GXSi8D7EapPRdY
D4osfobcM7jVll3KxzetKy/DGWbiT0C9mRmesJ5jYEAeua8uRcb1khaa14ZNohklpD9fVnTgCPju
qtOmSHgJht5wcwnnOrGs8y7LY414XbdLh21rLZp3Vo1FjJclCGQFIzh3nBqwr5+rAYWjo8Xzief4
ZRxCHVjmF8tPsMJsVNpODmToeYSVlnQQZiOYTFX+YEGqtnERZEvs3nhjEwS4V2TtXDXDFHg7iHBW
d9zzgAFaLE1gbF2BpZhbt3FFRdAY83ZvL4MbXBTIe1DSdOMszmLQUMvlpGSp3RMbbBJ6ha9vvEO4
ZSHnywz9ZEzS2tngdFH1j9aMlx8A8zTcUcOEG85PMxfKtWeV6ty1C2hCpqyn4ThJYIxvs5xG8GMQ
tzgUWQZdP/SSOPluU1SBigB9aZPZ2OKxObUmCJhJRDMwzR6AbqBCSliUm82IqWd5qReLmf7GMuI0
f+JrK+II7FQd38Zx6bsnhiN8DzSvOZtfwaxlIHjqWrrfZpliUKEFklWIlZfebJNtUXf+inyWUKqT
lMRryJ8IaC9rCHDTtlLQuU7aqQ5+SjMwf8imRPyqe26VHOGsTEsKQuGl26nA+b5LGl277DiQFqtP
JJvvrEHGRlh2NpptE8aQ/NFmsf7VstLO2wALx6+hTIGtUrVZ3ZLAWk9nOkpzlLvmpKsHqY0tydEy
G3Jq2wkaOjAx19gYssgeTWmWhJZ0oIA3HXK1NhpoMg7I6JKG2EvYXbzbCvxklOqz9WKMFdHTToAk
PQwYjxE5AD7I5z1s8suuz40X3eyKLGrGRVl7CPTzXRDjvT929GHqtim+UwiGdtfYYYG2040qgvec
XS1080eSW30O0sj0xr3iIO5sOkPN0y6eiv4rFHbLPk8WnwsvMEQQy/HOkrOWaEuzlUVj3InJTseo
seHWnHgQUzg5p4UoTvx40ZedDbD1ZWo4pmxN4teRdhlu/+Sp3OnvM4rhIZTJir/Ds0IVRAO4ve1q
nO7n5GbjiWwnEtPpvao+AMoxIv29EI0ed7vaARW4KSs/JcZTgy9wnorYt0DX9X53kkORscMky607
BaEzfVCZW/Mw8hwUaZXB+YY8Ztj3LPzpgwjm+Ia12yxWD4yb3yPWq1luMOaqo4k186fU7f6rM8JR
O6VpkIPU6IgYXXQUbJu4a905ogaPtUjHyfcDUapxnyIQg1442P0Ew8IctT1NdOKjpjlu3KexGTP9
esYS0j1UgjwBXWr9paFIngwnLbDVKetQfTniFywR8hK+fOTEslAhvaD2VvRjQb5Gpfk/xyUOmuOl
x962h2ZnZmciRduupbqT7AVmVW2PMij5YU2GIUA8dMF0THQeNkSsKQA/UipGf2dkbZ6fISsPjBN7
0p0HN9U7QukH23zEfdMuPvV+qrV87LOfnQAW80+NZanUGbzKuibHFMz91p8SqwkxTSGVhDSbrk6o
prOuqlgjtqIg3XXc6IWyfcgn0zQ8x6h02nMCArx+A1t+tLasJd60ib0KK0qn5eoaw6ScnqTe6U++
GyfFPZKnwjgtuxUhvAALwfySOBbpiYPRm6ExYOLas5YAfYCuIgjphFgBTCQBfOGEnTVXyWNpzMWz
GFvzwS0bP97Be4NOnlulwdqQsQfI7TxMY0s/BhTZTUwQRHVXFpYMHpAJZ6RIlnyum5nwiQGnrmXe
WKbSbYAzsZ2fGnFgtWCOZSVDXcedG3mtI1M4HAV6+hpBfH2ZYBwrH1w4/Oa+CIgfOPMSZGP3aS8a
cG9CsEsWcN4BWTIm9HkRc9mTQYs5E/pPrul7ufCWf9XKAVhI3o/Dia0l83RsKx7eNvAzvdsiyyni
TQCYqDiqK3Llf0qm/QtnprH6RmiJ96MNXF++gNgzEEABanW2mdYUZF4oraVIQHqOF0mfVyvwEJd6
cM1q1XVH5BQkgGT5Rq0Qb0YONGiYCaDYQEWR8YPZum2GeWrQDV52310itPu+3K9z/vGmMECr3VYi
7u1jo0HTq0JIaXa19RH+Vne+rpoAgzcWR94SlWfNuYRtX5x0QgblUZKg0AXT49tIfvHqtfKhBmeJ
jznoVRWMAIAtY3zqA6b635w+6ZKbDKZk92LN/swnBIPXuYB64yN8jUc2eyiOzkmGbINwldxY1PHi
jlq2RRDvIFjBIF2gGID1T8BrTTBB+4XKCNc9wul69I5mtzRsgiwX3biUcFn0B3eAjHs780sP+2Vs
p/JS2qo1dowX03GfJ4uFytsayocJOepys4xWrUXcft4+M23tkzAoFntAem22+rGu+WpCRDx4M10l
zzpxOnIOHkWq6MmZRk5+LORxdZrravKPCEageT4bQd2GmAkMsiyKUh+P5DLimTF8CKCX3SKR0U9i
4pmHnd3zYW5Sfai1p6oqtGlvpG0yYXzmCmc2qTLejnNlaZwXRlYjc+/X0JV21HNzhwwlrzf47s35
KiEtzvwyupZ20cqh8c5Gxrn9iwgQKV8A2mzotnhQl7rb1EQ/sqm6yex3veYJ48qr89zf670dfNN6
Xe++ePGEUt52xUo7mgcN/DPbEx1RDQKSrRFa6C4Y+fop9fVvIlkmLK5NgrHZgPx4/6tu/68I9x8E
+bw6wrxjapx/Y6re/3ijwF3/i78VuDaofNIsmATQ16K9tUaX/xOf58DU+KWmsPhfTq6cxv9XgWv+
xez2l7KOwQ8KN/7dvxS4hvkXWfYAUtbISP6t/kdQjXdnTcTB9NOZTzD34U7XhsirfpiGJdO0ChxO
jRWk+xzl79ngpsWO3tsLy+Zn0r13TQGaG1wEqQLqGOLR19Pfq8vZczZRvyHT67uYDGeooCAlMBi8
egC/kau8P9CulwEfw6bIFIYq7O1lUnjhEMf6YANn1916aM5PipWxbXFbp0ueFMB/uxpvNe4YbPz+
eMHx3ow+/lv8usqbYzV/CwRNv6bV3O5hZ4LjnD7MAmxeJWTznJd6cq2KvWIT+NmwaH7vhtGGIlZ2
JxVw8Y0y0hFzcc2eWstCXLleYT45WUcRXDH03uew53/IsSqvB4eDyuDQllJNX5wxQMYyoDelcYon
1wAbix8bwh8J8MMs7eNkHGcrlBqnVQDRcbHNdQ4wrZX3L4NTOunWzTyuz6Bq1yTm8ESVMj0puVzZ
gYgvXFESH1CmzQ4b43TngUcPDTJpomr0K8WJeIKR8d+1pF+Ov/+/f6DLefUS/WYtGWSGwKl7s5qs
/83fq4lr/UXniXYy3misV/oaiff3auK4fwHmWYMXkZ6vy8zr1UT/i3732uMhKtUL0MD/ezUx9b+Y
3bHSoB1CCYNJ4E/0/O+63sipGALSQ0LOStjloXRQ5SQmFYU3h3XhEQvWevO92+aUdPXAiET1E34S
jgBR3iILBrOr8m9w/7yfbZsux69+ud8sAofzQv4qBrAq7mqdL6Mjf7sGEA/f4UrPiA9vku4I5JTC
OJ0NR4gmvQT7NXCNwk/il3a21Setz8NFlbkJXX9vHWeg5mWM8vbSaNZxToKoiAjD/OL3xuqUnn/k
s7+TCd7lj+/zcEldhzTcKlRSoiORAh5cTCzSdRDpi6jU7CVa0uEbdrrik7747y8C0hVh6CrMO7hI
Oq48eUcTkUnoEg7RfIwUq/ztx7dy2I6DoOb6PCnmMswIiWx++7uJbuwbAsN60qaaaxDxlGhJexd4
6kdiKCIPxLE/VvgRg+3H17X5ON50XLmwjwmGzif5NAgF1n//altC4yO1pHeHiMYn5mE4MfWyKya/
fQCmave72MT6GZI+9M2KlToHKRTcpXZcWFR4TVxFjObyKHYYoRIdN/n3ywJKKBRVQG6LNQq1sU0K
RXiEBk6wqjXJEAlc1YdIH6y7viOkLyVvABbGqJpQcriPj9t6URegV8CooyQA923CVYaCLzVsX+OQ
+MFx0ElyuCxpDyRzVZn2hTDAL5KfjI6NHEgyMPrBw/eXOzAPLNHBm1pcp5//9AXkQTORoQWvr0Df
X2vC6x/PEY1WjMkQVXVXnGs6dkKZBd4nV3n3TRHVwox6lWMZ1toZf/uI+mzuKqM3+mjS+zYKMLdv
lB7PwGowtDPArsOP34nDSZDNAOiXZcrxWHCdQyGvSyPBGVLZR7R8eXJDbbFBtnZEWr2+aYuGHuHS
fjaI/81N/mpDu0TaU5U5B0OGIEhB3rox3udiuOqI0Drq0464OgJs6oVe0ce3+O6jXrcRwGy2sXb9
0Rm8/UkVLwf5SLC3vTQfwkpORjQE82denl8OoddlEGMTRIisT1SrbFru4ZMzBKcjFq5ocor6iWkR
hHzMxlAP2ibz7/xRnGkDuTiRSkxEsgQpVLs6s/GNoovy7piEOJdZR6D537f/3xMLVQYL2P/qu/+P
KuNb/Zb5/es/+rvM0Oy/mJDD+cU4yKuxQv3+VWdoBihAF7kdyVrIjZjH8uH889gCJXANZcdJRdWN
U+wV9duw/2Lf4B+jYMData6wBzbB/3/bIKNZvMYo+AERckrizT14cdFzBM04ZE8Zs5lNCUSHpgrr
86vf5Df1w1of/Pu1/edFmA35zC5XX8JaX7xa1uyq8hJ9Tp4mv0hJDOEw0WWadqKLyf1kaXv7Hf7z
SiQNIb5hAMPR6O2VEgdlfbAEX40FLs7KgRtvelQ/RfTxDb2/jMksEZkPEk2XJ3dwGQWBN8eb/mi1
Y+XDYaqGu2ZJx88kS2/rrvVuuAxjegyXjkOL9fDhZH7mw0B8VGmV03KPrYeE/GwoHaYRBanGZup5
gjHmUn0yof3dhVdhDOa69R3kXPzmgRW8gIO09UeryuMIODXRBHq3AmkKpONuQYSIYLx1sWhZ+4mW
8W3d8vctc0i34dvyxfC5vL1ykyGKkYZ6bM2kz+8JayEGl9MUrKhmYOMnyKbmdOni2i53jWP23rbx
BYO4j5/v+xcWoROGXMwniACp+N/+LVyQIKUS5iO59vaWGvSuFSAsCuJR//hCq/Vudevg6GK/OnjC
kBbSxUutR60vyLEcyH+C+U47bsbv/fEtUTXzl37zFTKU9vnHCKw8l+LzYEesSYCZ9Da9UCRSl+Fi
ZykofHItIVk0orrN5EQTlhEKwkPGTvGJFyQgcHS3YszWLa6yNrk7wh/uaILNUd3E+XMM3guWnXSt
b9XU05lLDICeoarbOo5chelpO/KNqA3jIdPfmDLzHSRCSUnIcFvj4EcSFeAbVhVAhSnujBff9O15
m484ITckigJwICQqgcSDXgCKYIuqdq9hq2DGCCTq3HfUcJYpkpZ3BP752Y4Js/jmV1T3553GKOqa
iOP0wXIJ8w1La9abIxN2BqCjPAchXRjWCNfFHdqdTe8CvgYCdNS6CJ5u3ZH2Ndkcdi+2Yolj2PuT
KgKcJ1XznTi/3NmWTLVBodqmvFtGmrobV0gNrEcBwAJRUtIdg4lP9VBpbjOHrXSEu3FUk9FQTmyP
GjVe5u3ozMt45zGhsIgMdgFeVUU2PqVanX5Hkun4m1hmJni+1R0dfzMkip1n+FTxjRoJDb4gviRm
fjdLnyGZ4QISrUHVazkJBm1vWql+i9eNAIIImTnooGZwOzffGPFcdwGnKQ8mRnFF56iQNEEqrSyD
klSpuO8NbbsIIUexscVEpMgFQVaalF+FQBBrXZvKFjS1sMpU3U2uS2OAxsrgJ3ZvGRQ3/bwHMy6X
sLeGos9OK8aPrb4z7Hw0qaELkDWOT+qyljRA1SpiDHr/riqpuFO8w9Sjhr5LvIyHT/IwBl+8CQYe
OiCurpl4nCbG0RrsTWYTxJfAnYcCHh+PgiRLQIAc0/s7gt9UMW8svZI/lbSYneQUbm0AAKyXIqZd
DOZ/uXJIpHCJBiI4iGwcYGPOVG2cStfq+r5LZU4smROv8eSbphWWiGyLSwG/zBLRHq8+4CIc+lav
LgCuFfopWQ2uvu+Q5/yclgayl2NJ/5zQxUQcN0blP1hyRHHVk8jyIy/h5f5E6D/YF91SoreFqS68
SzMZtUsCC7N4P7PqpV8WPzXhXvq1bu49OVfqKm6c8ZptwUkuZ5FwFDLaOv86N33u7UeJXQvioK0M
fgxzmpuH1DTEsE8V5suznlGZe5TBqRyBIa5H9rxODEZIddo+ugXUCeAdXZ1tDUZYeJ1p7Zt7bZo9
8ZykBZF8bmLNKmLGYvBHbdQYM3i2hDg6xk6j3BGFEWv3y9SP1p2hxji+zHocqzt/IYr5MV8Kx7pj
XK2n3wOicd2XLmstGEZltRhGt0FqajYPbWMEGnlSfO7Bea63bkHsep8H/fnIkKUkaFfvp9gnHE2O
+X2hMomHOZOpN90tVsOMliyKBIYcPTzTOdPwDfIsU0aztZG7Vws+qHrru9rAQHkay+vOcYtpY5A3
QdS4Y7YLKVWjraM96GirLoMwzyZce6QqGbK8NmAmXg0givoNCs8kgLVL7HVkO7GTsk1nxk8Spox8
h5oj9RGZjnYZWsJjJLUaPUi0nsb0vGJl6cKF0WG2x7fCDptVc1XszdmNrxOrnL+QqElk1VyvR04m
ZLHOT+SuJKUEneyGTInxLk48576hQ1tHdlLZSUSwniT5Csu6uzOBihDXXg9ZHRIanJ4njZd97ZbJ
Ai+W5vOVYaeOBcNRK8DydDFJRFlNrsHGr53qkmMGS7uxZM4XlJXJEyIBSSxCocUkMuXNy8CQ5252
poaQjdTMf6QMAQ2gV1n35Gq6fi5ah7AqLIhAkoah15E7wGD62vD4ZNQ6uYd5xuo0ZwMDKHhygjor
ohr26qlaaB+EDIW7h27q0q+L71TPTHDExP5Rt8991ZBY7GZTcyzmusn2qWtOF/VsqOq40GxCteEb
+YS/Wyp7djzi2Rgkw77UBusb+YUzMQc+uNVw7JkXGkXZPUHAtO8HXZteWKHyfNsMWeBHbHNGRgqY
NIHijL67mxZdEXmqUu/nnBAhCJiYxOXN3KL4i4QuJ97AMqg1NCIEXijcEDMXgZu8EdSK9DwcVdJM
nmJD23HTay6nCop+X/JxVBuBzQe0To14ZFMN5mJHtCBaY2MlwH101U2nwP/d5WpxbPPnkBX9WaeN
0y10qWaKXDZWuFXFYJbnfDrxRZMrs40wN8QqrAM15yy0HAYjHy8t4QHskmSS5z6KIULTyLiBiUiH
SBXJy5J7tYkdK7UIP1801kII8+ihJEF/F2UXewzT1SSe5eR0zPGNkefSI6n7xlCXCPnGpczYWUvt
jOBfvbrbKp3xdZQoMcV7/rQsw9SHH7QtqmY4I0sbV1eVdXUOWjsuHvlkamMPEosIM0xeFeILIrlw
hZvCAdCXzf/Ut//36PoPYzUf/N9H14ss+SHfNMfXP//3qdVwGIy5CE45e5irso8y/e/muP6XwRZK
h8qng4lf2tM5+/zr0EpLHdUtqBuyrDC2rr3Bf47a4OCQW0HzwmR8RxcIPM0fHFq9XwEN/65lORhx
PGAGzNFLtzkuHB5QMkkMaNI2W6Rx5nha5YrsdanjWwknyqzvSPvyHE5WrHtHmmAiHjZd2+snyKlj
bY8J01BhWowLhY8WjOVJ7HIk+Z76S9ZeTT4DZT1PmS/B/apVZE9t/FAK3582M4GOL87cp88dKqjz
AIIUuTEOGYqhC0rzZNBlkzxPbLbJmWYa6sQ3+waOkxvvyprkU6Q7tQ7K3qj0eYqCiqYjugnow8Hx
Im0hzxd0c3TY2Q/uJeKzkRzZmMxfQoVaaMZdSlPHSUA6/lyUWLwzd1yMjYlaQBz5uevlW4HHKNnO
WLEnFeVlauv7BfqQ3LSOA4u5bsugrXe4jEYsI/XQ+B5qQ4Rq9hEVWG9tkVXMMWu9CXK1dBbLunCb
wTKItB7YU5BLpmzEapT4RT1AeN9xBw0PLTFVy6Yl3ardLNQou2Ecx45jmz/eLF7C16u3BJOiUprS
q2LonDqyBk2cNY2dyWg221ZuxJDFccQofhAQbDuD0Bhh3qxa3V1PsXxKURVniBLLR3KOLG9Dbzm/
6BfN10OLYuKlGW0yG/u5Tm+DTgA1nYtA30zSHKPKdvInxCOCmNUyGLLIaLIKhp+Q8jhuNSxWRWCm
yNSAhtZg1mP7oijTTgCSpVsb2fnw1ZiwuLNvqMvOTKdtgfBpnyEgJdrWdG8yYYsX2wwYFcp2QnJZ
GPXj0hvpEcHO4Lyr2VNfQCs63ylMAiOs08lttpkPrX0Hp80YQqJugD8aqXlbWcOok27cNKS6su/y
WxFx1BcRzdykuSvHnhKUTrY3PCWtnAsIr83kn9V2788IrRx3seI9rMTO+oZZnqDUDYOqTl1QvBTL
Tva9SEKZcYBaszuxl/JdFM1O7+zmTi1ODnpOBpFTuGdjM5+roP85NJhdAwF1e4kBtadlxhC0XMJa
IwVMZii69Dbot7OPPa6biGpIy/o5dzgRSaavfpLo0QDgj8BCj5BmKdrImtFHBW1Ovvc4OkfFpBjm
OPM+MYXcpGk5HgF8UqFItS99qX8p7NjaN3bf7RRMnE1JdMReb4ezWQSRMWXFrueej5ZSwIP3vsS6
tW3qDO0SyHyT+QgsYrIcQGUS4qD0791cP6rFfW7d8jQDq6tmUsRtoCo/VGl/10qKYZ9UAo6rt7XU
vXANiNlkDdXhDDqZzAAzspYgD0mHIaF68r4nOiBFF0zyhholoTOhR4Uj2r0/GJcKit6KG+3CZsbj
zMwuex553qdzHOxRg54FXctLg7QfcG/y0DfJCSLLJ7v1bqfcJuc1K58Ch8wojAY+asPhQnh58lWk
1TU2/GOVj9ZRbuSQ/gd5ojxoiIRpXSZpfJTH5UOaUEEjlakjBAtT2Jl6fF8YlXvTCXHviOmrVvWo
dkHldP2pnsN0d5rhHJ1gdc+q3qLY6pufbk610uASD83MYbGYvXk5mYR7k08UQyVxrds0md0N07hp
A7mIDLvSNrcmcUjooWun24w6wyfhjiqEBmiGUpTZzncb4lrNQRzlZf/EWYlpveN+R29GOpjSy4s6
kICbxykyRqpVOKbBGZU+v4iHPGdxOh+4BORnMTg3sjMeSDxD3G/p5MbbxTU6rCPk96j7Gue4Ay6Z
z/FXFIfPdYD3XOSBHpX2/NDPEGarWca7RCFfQ/qcnlOF4rokM5psl/yIab8AGm9FAyfZE0d0dEYy
69zKAnmatGZ+MnhasZa/gqbYeEo8+a03dFdCy1lCBHDYwVMv9NhuYNC2J+5Yyv3kTY+geatb2Vhz
WE4kSUw6GVlZb5pH5IMdmcY4X/gS5iGnX/jauh5lVnvWz2t+edVsQe3nXxkC7KWdPFfTYN+Nk32J
1TdqeqABQFOrbd4awVGVZn6U9qQXOJO87+bhe+WS81FkpzUCTZbr4Qsqwq+dr/khi412MfcLPYms
LMNeE9dl5sxkbs/3SOzA39vGiT6p82Zd6Kdy74F4DA1obyTEe5uUL4rmcbyH370vBqwVboqzrRlh
VwKLbZwgKheNt7PVrpCFfm/0CjFne2EZ7XGndO14rO1r1rfqwlPcc+9zGsozk2aJI74v9Xzv6PVP
s1tOXDioSyuSaG6aM+Legr2k07tTtXbNcQSYcyD51mcislv7RIxd/5yO01bENHJIMUhCDoN5SDq2
hy+ofWma5aoq/SZMRP/iJYx8UaLXp7bMNMp0ALN9Z+5IPLtRQwCYFX54NQbfEbFf9kQrXTe5c+JO
3rmC76PIl439qj5iay8ykjLMkuWu1p2+/an3enHXN7yMiEbLBu9TPuo8gYAj1s5ibl9ihtK15mUm
795mS/FWYWlKBMgXm3TKHYc8hnWU2ibvFAzJvp1fPEuqLtuUkGtkvVVGxWDUSjxrEFGgfDTH9L79
0vfugNQW01lftfkxM/ZKc8K6H4geuDb9qgnanY4IdWh+msbgNdUx0/YcQPFQ0q/Qw7jLRyPM0mTK
o5y/bEflZCKiO82IqlZPtt72s7fFPzD7xn7WkZSae4SFk5PvY6shnnkPsWzW9mnS1UeBtEfznodn
NiOsZ00/0Zc0uAIZMl93XaY/g94zRSTYK8yQ+oGWz630HKaDR57GEW9TVaO1a+lWJc5DMdVwejga
zQRc1Tbv0HVp8h1qW+jETDWP7RylAgep2XO0rauYKYtI022RVI/xYtIMg494rxvVVGqXmS5RBh0P
fkGyQV1O8JLTvIclysbnmLXqG7JTbLudzwja8DFHxVmb2jd0kOMoy5wKVnCBYzzfi7JwEoK9kqnb
m0GuILxixC4ZhceWXDjx60NLZJFROlUblZXwfH5eS9UO8I1UMF72G6um91RUFqJhv/RYFwrFRnNB
uJ/srrqYQyYVIdX1NarDxcNA1VZ7QvbWcKDA77KvtSGfejaC7N5Iusa7nY28T47Beonm+X/YO7Pd
yJUtPb+KH8A84BgkL80kc5JSU2msG6JUKpHBmYzg+PT+snajbbcBG33fNwfYOFtbykxmxFr/KF0e
1IQR6mEwxoL7ZLNB//bpoLNLrkh1jmsgIZpgZrnNOXYC3EMU0R+QEvQbRwE5r5QDDIjO/gB2rvJh
LoNFv+sW3OKUTuaSxjlVeChXMaYkrivZ6JFkLdtzkHmu2E/KmIv7LXCqNUjkMOC20BA0xC1PaX4o
ZwK3o8KfiuWtwUPylNbEFuFeEdYABN9B28sp7N27fFryllBYqk4PzVKZHctqodXZqQxxTMOq9w+E
FRcmX2/XivGV13Vi1CEXKHAYZoYpRcs7U3HZxnzT65r4fAraybMljSNTUd8o3UO3eK2Vr/fDmjX+
HrdkWZ0sYkfc13y+2j2aeYBU6sDJwmTx87blTZvINc8c1ve5RbzQr5umfsMQwzvxhTKylxxHXVBW
51pj+x29VR+GpdvebKJqP8aqGJnVnBZFBlF1yrMxUxRpE6VGpuJuqcfYyRd9Cgv6h9gOjNsl9NuT
EKV7W07jfNxcdNiG8vsnDPXLzltRsEZKzbHm7T6LbfNvtyWwjz4itbMZcGzxKo0kzFUQ+4OQtF+l
qjwKQvhv6L8ub4IKzzcp1WrvSNE+q4qWD2UGpHG1nXsxUJL/Amscz0VuFK/F4pswz9nwTSU9U6LP
jP+nSgnhHzpYgAi1g/EZjGNdRTbf8jsUzEVi1XSwdJKC7r5s2BqsNhiZe6S9z/262JeOMj9XbB1G
VHOMHIuVHI2613chJdrXe+WzI1Y1UiPuJ6Ptg4eeFJhPdlYaW3A1wIiXxXFZ2tzdKe7KE22ypKzn
66fRevNpIH336A1hIekWx1GFZY+uo4yD0chKemUDl0aNfgp2o928c+0QjbIu3TtlaFkSolneoSXP
XzvaAuKg0jfhqHTswAdEuuxYT65u4X0IMg1nMTnTW6hSmqFW6RODTEZrsOIjWHr9B69Htlde3j7O
c/9QN1N9i4WJUsvZ8XdlwF2O0arAwIMHGvgvtGN77t2XRY4vKfaXU2G6GCBqsafxt4nbbBJJ1pnW
2coowSh6KX/Xw3WR9ev2UjeUgFijVZBZryr6RgZ2R3y5eHOn7o1Xwoi6huN0aOtpZZMsxIl+y+1u
rlV3GtPB54VPy8Gx1yXmlehy/xd++C8kBiQGgvH/g8T8BwXB9Sf+DYtxKf7z0f85yKqukjHIyH+w
GJTNEHpkF1okJqCMvkav/RsUYzn/gtMn34DRHlUyrNm/QzHuvzBdIc8CCaDoG/zmP6UfwBr8f9CK
Pnm2INWc3/w+VEv/F2PrkxbFipyyCxSyWw6ruTDQOHZrhqetMteAnYUKlmiZZJlfRu1rvii6GtSJ
LY967aETjdgtthie/bGRHHblnM33YesR+md4kuiEKBt7Mzh32moKWEHbtquWnyhN/AWKxTbqYWvk
vrT9oTjiOC28HX7TVlxcAh7M3Zq1eCr5+nMi1tpYragVo86hgQo676h0pjODYC6+CKpqSx2NqnQu
rpcbPzdDCoa2kQmdUdRfL65iPSsLST0hMuKV6kBRd/z3agytOL9Lzn2EkHDyrqHzOgKSQNZbpDan
jDMXIZXTYtG0D5D2pSPaI3pn70yCNVSYsiM8oS/FenQbt3oPUSzfUSPbWglVZtn9gBHtV24F3nub
6eCrS21iJNTqjTSYD8CpkBSjJd5Tm1/5llm9xv/pzkt9We0qrM8zpgxu2pYbPx498kJObtWs7Q9n
K4SOt26b7aT0t5BQLsaSLTGnHHy68MbgtcVLZf3w2nzcLl5BCk5IHdXCZ2hUDEhSjdu56tNe3Svm
k+pkF2NAEYWwyxtC1RYdtWpe3pssJQSlDyllYCNcmvSVDqfJ3VNlltdHxYnu0GJA/0HSS9V/Dmg2
cDn2gf87F02a70wA8de59vSHKSmRS6wK4HwM+q7f5V0T/FZYZwaGVMnoxYHnzTuGO1L5G8gDCI0g
G26wzhpwPGJcvf0AWLbuSF5WVYR1km6hZqw5cReLP+vgKbFQ9NCP6qhbw/jK8eaw/89SYrNS+ZOh
pfq2XPdFwwESdKcIIiCmJ6DpqioC+WOcQSB4g6D0K1xfDnTmMNDks9nOm90usOx4VusVeN3znrD2
F3Y0FSOp7zJHdRBNlQgNNohZgcMv9fK+NMKBCOrH5retDST+gaPx2WzC2x77SkD1LRYde3vbaWEB
quYaf0vyyfAnt+v0d4rF9t53XOtTmuwae5W1y0zZdd9MsZhSQvrEJGd8brbdR+Zo2sMhRXjYkf0T
OjQ9Lc32yzW87h57DW0GgHWUqKEqDXRsDsTWI4/vKYehDaRoz7YeHPAS0yabIPMUHAIO1NWMbLkh
6iBQLL32f7j+oatbu7nxgjG78mt1p340me3SAUinAYG22i4frMKzn9K1K2+RegKC5ENpfvU99PGe
e5rGTTUVwTsMqHjUQofvre//9elavjxBFOv2lM9Vfd+zcmGNrezU5SvnFx2mrSCjMGo1KcQYejol
62re7J3qg5Xp27kuiumyVC9znsEHOna+jS9FW2UfY3H9fMKqkC4kD22UsSC2kxYIiXUda+5Cxmvu
BHRnufi1LmFQ1C8UpwZZkuLyf6WOzMnvp1oNgucQz9bTsLgDAhvTENQyMnYdXRvr9uEqOtJJNoil
QnI6Q6KPfQuA6hhVzReqFwPoiXTJhQrTmpm1HFGQR0Y4XunpxrrOtFORE6vWZLA9WVteX10Ihxgb
bkuPY02h10UZtkMMBxpepoKN/Pg4GJxUEGNhTB+G6bcftduTTDrPBpUdNCFlDJOLdLaoGgPWV1Kq
9RIJ1uL7SjXzpwr0cENz3lZFWehhei3Xbulihab7iQeW5o41rasQL7kLhCpXELhYEjNrxh1fOIy4
DvjYLnVHvLqrCIo5QdzU5fdpbuaMa2MJ4Wb7OOswwkG8ptu4b+yeM7l3+QiodzFq0C7cnhesl017
A01cUG+JRWVMXO6gEZcepex7hiodJiKtG0RvPQ/FKLOlAZsgYAASNIWx7yhDjyvNfcdjvcgPwseu
fmF1bRcL+ao9u66gHXBjyz2ntW2ppMwIotxlLgbDiNPUBHo2AeWitUeeGmmQNgBQqzLY+2h0U3Bv
dv0qVZ42sa/Jv416/mfdmYvZvdqyDY3dMJZXMlqSgrSrmtr7yHWOFqJqUxkPotjypLe6HI2b77tf
Syih4rnriw9614XZnNxZefP8msKz20Mk6Pv7mnXd3JGjQ/cE1IR/8lRZT4cUbcl3sdjVnbcI78U2
5PZRjfbwOzc4C+m+acWXpUYjpYnHNF+XtmCydNTQfruZlx+WzW9vKmvbfkrLHi9haoGb5CkWqKjD
rdCSEVeBqdFzZj2tQBpvwivYkWu/RbQ689Pvae/MdBWENs1qjOLfpaGnMySTlADVrj7MFWEHNLz4
4b2LZJ6x1sQzHU2D3ecReiaaJHU+WSdv9HlmyE2nc23jSyOvbVaTc10vxXMJ4ADQOVzpyyp1NXqf
IuvG2F0GGM7JK81LXvX5b7Wg/4fS7RyXejkWVaj4K0xOdyGQOXAG8LmRBfNKi+E/8LpbUo73C7JB
kyW2bBp0F9i+Xh4ILPKA5G0xj8FtFlpTeSsoqS+4WZYtbZ5FJYH156BweQbweaRHXMQD2H+Y1aZ1
WglCMx8HhNHWzqeEpI4JEIBMKIXTXShdCqqbRucwO1jard9+kM3zF97orL9tiaM0Yk5gSI7lL+FB
DWLqXH9y3XbVmjufVOAU884hakhdO7io2or7vwTMhqM2PalxHfM3VPWGm1Ad0BTPmi7OFhyjABVN
5ZzBBQlOeWtX/yWJwr+EUb6pKf0JVKKcxPxLKrX/MEzTP3wTyZ9X9mn4S0WRbccfbwSoEA9oCa98
1YTw+WpbR74V3IZSp+u3DsGV7hQHBLoSpw6GC3qCdrikfzmzPCwtCLSa2QI6jSR2uLV87kb/JisL
JyMCiFADiojcKvtE7Q+zkevF5GMqvFrvpJvyh9r5mM7HJR1dZwEvyhz3C1vxWJ2zv/yg74XmtrtC
Lsah+cshpn/5RHPl2T1W0Edij10f4pHHFBLS2YS0XpW52fKQ9T6jMA+yt7wEU9HAuHkUj111SH3v
f4R449+X1FjsA17k9NsciQI9NGWBUITo1xXIKzXZKO2Nh5mU7XrU+6CffH1sqqFcT7zn5bhbzena
uDZgA7ovOHiqm7ywxz/EW8yXAJnkT79ZTX9vBWsp99agqLZwgilck7mRjU0PkoVEoPVE5sWABDLg
TZvauy4AEErW0TI7cm9pn7k1eGHVzjcca42ogMYbPHR+/8mZIMe9N9EOyaliSsIPnHkK7rVP9DR5
J5XTJi5jR8+0RuYm97t9lZAii/7uHbNkgg9JRYjQ5/VOIka7p7CyyYnmQMy4VMwgk64ODAhEf/U0
RllRSvppR2X4kL64oUQ8yFe1f4Yfkvl+hMOkBneeUdbUqbWIpPNlcWUR8+/GFkW5qyYx1hEJL+uN
BhbuI8VIreO28d0MQ4iC5lK9wGc4hLUIzlae8RYPvpm/GVaHZGUUWWkiaRuKa6w22p1o6sksfSCz
IxtPjdfKhfF2Hdsbd6564kLylPKLbTYKENC57Vjqm2JzcZ2MZXPpl0EAvFRBb9+UOOZB8Rz6mJJp
9CekJ601G6CWfApwDILKUrfdAno7+Y9VkKk9pdTaHQhsLbqVqCtgx9WP5yIHozcJXPg9GVvFFK3y
9k9GRFqY9DC0xWdXEeqCBocubu5kJbst3gQe+23Xt/5E6a8D0DegoJr0SOXy5vmdNWFnJAmjin1C
JTzwr8Ux0mRdHdIPyrLx/fuAMz89b40uhjt/gP158715GVMqlZzC6nYDw7/7zOhJ4kGUDV2tt/8y
Ich/rI7I/f9f+MGPlnX1v/2P70H+/vW/Czr+/tg/IIIT/MvEz4j6F5UnNpXrFv8PiGCJf7l/s8Xw
GGLO+XcEwbDtf1Eag5cFK3OAYDBEBP9vag7DFf/C/xji5zFN/x/D9X9CzmF5f0O0/5eeg5T1q56E
4h18OkhEzP+YuM4ihiVzssF4BbBgnJkzhbx2pXzEp74eP+zFFWs0GY3yb9GyokOnAhfgNUrZMjqI
pE1QKUcreR0P3bDQcei6K+UOTpVvdy74RPA4906YhehvdZY+la47TLdNAfWWOCaRjMetFgWVpm6W
ndGaWZT6Ws2Yh7EU7jz9EBvpKnW0Ng3cDL7dbYwJa1/Vr8rCtWsDzdmZFcSc5tljM6ptib1wWMVP
U5W6C3chrzo7lNgWPY+1FtnvPeHzS4f4onHTKZmHutQvs98Jf9fbpJ3slmDdqvu6pRn3QINZUPww
bcOj4VNuXf3Jpew/IgQR5qM3ovI6ixYhauwstDLHtrXU076eur49VtMwBc+ci62nKHgOAK3DCfLk
k7btrjjqIJw3N7Y1pO+pEADsl6nVAxz3tPngHeBRXrHFugYG8hgmNiopLfpHArnj5bXrh6dDYzvD
Yuruj4NPGuxXU7Iof2FyLvGWbVTkXjvkrJDCRG9tlH0s894qHzsrL4afuedLdSeFQeOpI7oZ4q5z
iuA7AE4djxYVcOrPiv2VFrjFoe3eZOdDvmjHlRlYVRZXQjcOEMCwSCTpmi6bDfEAH8n3YrIYx7LZ
oK/T1mr52Pravd7x2iJ1/L6ZSTwVO2K7BG5WPXEN09LGHyt5IyRJK9d/f6jUPZR269xNISq6d2MM
NU3IC/Drgti44tT8Sa6hSt83BCT9a6/ntn1gs04QmvQHGLpnh5nmppyd8hWoQJ+ymVYJTc+iu4ru
y2pLbHfGNL2bQdbFaQbnf31wH/OSHmtXLFmctzMa4prDmgCLLFt4I1hNHwq0nM6bg+Z5/Ojtsppv
PHvQEfHrcjZj6DSo/2Ds3BF0f5waj1wbYCAk0W2DkwR2bI/EfntMDd0hq2AsjYjuWahJN4ibjckv
oNPaK/lzCMJi6yBpWXz0KO6LU0jGQNjQIzhL846stoEOWYT2WbrLENQOsSmkvPoluWNQ5q+sTgdJ
h/f2SdMCAXGJtxBlfofiqd2oBuxK+81nfPugyN1OehdXMd0oa43ig5lxzzcs/eBfxbHfsdwiabZ7
CHpE4mzXhN2Is2mxLZF4M0z6yehgo0kW0bldEX2FaGP6oUvSO97ltKrpc63DcP4KAPGCE7YGw0Mb
Vs1kgK8d7UqDaaKEQSYqU2hdgomSnKsXseRCcIq+H1TX6uNmqPoJcwGjhKYJCsHr0JfOblsVvPKo
qC00J9/FSulPdCmOq9F+GMS85HGBvryIckLP0OJQYsiGI0ARtpA3NZrh4JeYUoPg6Dfct3v8YjBo
bd2LXejrNkyygCYoOxyrnsXQKG7JfrnqZ0qgSjoEdb0dtdW6eZSlTE9Im7IADcbc1u9MjSBu6xCW
NwbK84d2ReIfE1YnRvZcl0y6yvGa99Gutz9p61JPLeS2wxE2f7V2MCWoi8RTnQfvW+qtT6mi+Osk
edFgWAhb9mTplgcyXESSmhvqDmL3sjN/iBFEm2+2J7+X1mFrIeGlkPxltaHUxxKyaSJ3NuTvLJ2N
N6TM2b2+qkdLIlBJEHfWJ68JqkNHo96hT8f1lk7y+jkr6vlRNUTZnlNffQtT6CFKZeMiHd26D1pV
2heQ1YA9Wlv292Rb1046UPLIWFFMD5v0CWfDRP7MUrfRmttMGey8478Tx0US/TLSECxXxsZB10V1
HsXg71IsK6+uYFU9bCy3UV5XKFtojCxvGcn9PJ4ovb3PQ8NPEGoFZWKBilVRo5zlzzhMLxoVXx75
89S8E67WP3MCsJBbrkG0XV0bJbxz4H4F1RTeSQXGE3gNQE9jrxcw8vTnnOebdVu1emYqrFDsB0So
3vt94T/yNi8nUYflT9WN8OBX/mw/BbwoUtJMd4gz1NxytwDg75resrpjB8r+NnPZ09IO4t4ffJLx
niojEJyKfv6OI2e6ZBOrDvYL9xkRx/DBRjqyPQj0z4svnzrXUUlfLeZx8o0zvgTwZ6d7Nsulv5vd
kJpksgLK41CsUNtdTSTXPHgM2xQg8s/6KG1tX0HBoT+Oa4Mik+Sol8GSn27fNWdryW6BPcBDqtnT
r1bXobhBAnrxXcp416B67rZti1drohF62PKrDkRTlZ7e6tYWO2/UwyNtZu1NuF1HAaez6w+ZKv+M
8dF4Yj4uyR9r23uSO/LYhrX/COU0HPranxIQGOO72myyTRCnjdQWG637iGOI0H4a7Cgjd3kXdmqZ
MqKKCnlLNPY3SW/3IXhj0/fpR2rZD/6MCMjteyMp5OC+9Qbie0d2d36lL4PVjydIdeQlRlub32mJ
pWkY6HsdlLmzCEF/NQwT0BfKd2kowAqziXFBqXMfGqCUJlGenD00kLM4YMQiLz19XmBK9tx8aF4J
NdkJv12jrh4PYVm0N/h29oQYFn08qcrrTp09lFDTnTmBeun7RrnLDUNOcORADW8JvjIOdZ15r4xB
hvjZt1hVvhaxWmFEBGL/RLCTk1Mt3m8xaCJrW1qk+o20LMc5D7pdnr2gVTVCNeBjws+zIdQRDi3q
Z+uMoeTJ2gio+KjAQj5zSEvAwTVfj7IYm3jWwoyNzvruslEiVByN+k/JlX9H1vJb1aJ5qgdyU6y2
3+gzJr14TFXW3zjdJI+pDq14MiWlM4uXc76MIOqNb/aXCjhn5wnZ7f2QwMRlvQomuzWAj5iMNSkM
xzvwx48snXmV7UmEG18XwFHjhKSXU3ukF0rsRkuyevvDuv5ecuO6P06y1feum/YHNpkeRXBjJ5T7
Ioey5urnlBY1IipTTHEqppDP2LDDfaF8lRSr26Ei7O5pLgQWdgM/3bl5m8VEn61rNFhufZtqyd+T
0SWNfejWS2coYhpHmts1RZIVNmtzaO2p7XbC8K29Yc1TkpaGYZNtY1cYchTnaSQg0fbLZo8JjeXz
rZMGqOXk0rko9cr5KyzK5kdDNdBHUHrl+2pMLlBErp+WEOFDRBtWv0ekFLwFg9LHaSqb/TK2X1vt
m0dgvSrOCjO4dFZTX1oxqz2cUfVVz7ZzGOE2jnk5k9gVAoDarVMT8kqthyeKMVaZkk8I1hr6wA2L
qMe6fgEh3c4ecQhvud+9VBQ9MCIH5gEPw/TH9no6niv/T8vTcABIQhrlQY90Oe3DUzk9MSYoLlNJ
FHPfh95Vhx082HBGp2Lzs8sQ+jyywZJx15rppWzVH1l5hbHj+UfoiqznaeDTdM5KiTpWSBTeXKc2
QATM6jC1Vf4JkCuO+RpcnY+2RRSg11A1o8BSW9R3P+F6qmdV1NCHbCJAFsjP/INeOsZToJf83p2x
31dWAYGfAk+UCLBIMsVmBZjnj8s0E5BtfzcoaU/VxnwRqcX0k9mvbXLipW9BUpSgGhB71ZjYWKZP
pNcxNDTorkhFsd3T4NQDfS11gH0KVj81zkGwwXOkiHKRYKX2S01nfMjD2QF1BNmVsUht992wB+8b
xXD1CSYzXyS8SOxv7vBztRs73sAGSdAoTNyCWjXdLzI/6rPVIDsTW0rCMY2bZpI5KT0gxtBPj3Xl
54TEii1jpFMPFdqCuwl95cFCGpbUUBdPPgK8Ow1MjZakoSkZOdzU4POEXhvtEZVRBQV8FvZmDnSI
DzyJDhG+frzoYkQZCrC1G8nV21nLjGuFoFOEeiiVvNi1qypO/Xy7JY7cNy8tz3YVN6s98JJWy3ZA
ih02QZ7Y+S4c/fJ5IbMwjQ0Amu5mwY50zPvAeeqBW44oR9ziPA3SR5Huuepl7ijPieZiobidng5v
R9xDbhMXWFrL26jWy2Bjh8Uzhm6cQdvMj2veOAkjjPfgEPp/6DNX/Pbs2XQwh7bjQ8AxfHLXsrjF
y5d9kgYcXDsPM9tPyLofktn11hwCRXBokcVo72RYIKOhvWLYbrwWVhwIXk578v7KD6MIGAIrCPRs
UXwVW+bGKPc989sNdA3TkRYng1PuLUP49zkVlkywCU7vQ6ua+9HlfLLE0Ee2I2qOKp0b9+M2Zvf4
98x0h1yvek2dYogmLpgVGGfN79wyHBNIbDLykK7Ab1iOeSed0r8LW3empt3xkGkK9/fUYujeNYVn
og8o0uG+4lAkcrh3b/HWN89NEDYfYNeM052LsStaOt09dUT47fumqrBLaPOnKDOVNEUqTqYeDDhW
Ope+3I7oEqtO5x+BM8yPWzOGMlpXNfcHaIsgNj1tHUohf4cED7xCV0JlGE5+0SARiAFqAjLX3lFP
lttsx4lyF7A6ogxvexz3Z63a+dAZqwuL03jnXtA9GMOav+WWlZ4GPa0/VloV/giN8A6WdLzpCRuM
Rrrmf0NHqkh7Kr8TeBCekBjaXDxyBNdnW3rMbfIke+Tgv9qwCx8J9k339hKqRFjBCdExKnqE4eeG
8jQrCnj5u6ap+h+BW6c/NZKti90NLNzzKG/zWnKPG+j67zyeYsP2jlXaUIyl0CcsO1l7zk8vTesb
YajuFjzcIlK6/aE2hhbIKIsUMqfAJ8j5TdBqT4E7XEsq0Q7RMW+N0kN3N9N+7mI+I99244L2m6qN
fYo6Ss7v2noMM1u9NT0c4E60K6En5Uge885Ks42fmEX4mGWi7bhouw1TcZOzXIOeMFRnkg+bVLuj
ZmpqIk13cYgQbZl+9UPrvo+Lml86LH1kPi9kbiVZbwWvVrO5aC6KJTwhYu3Cm5UI5OJza8nrOhao
BaI5rEvn5Lplj2aZHU8dGJW/KjX5cWqq+QGhMXT51AffZlBMH0pWprpZtmAs7lvLA08KGPTNSFdr
FSFG/1TesCzPxUQ8UbXYsonKfs7eSJkVR7W46gfAR3ro5SKMHayP6Z0cj06knTlk63FeBs+NzNqT
xq42nZA052wVSUDPdHM2PBfZydyH820zNmaRbCBwJdoFx9nTjRbEsu29L5GZ/SEtW4itKmca3/lM
U4jgifwtjcr8IzBLxvDbdoIcsEbjD8tU4ikptjnhGbfcUydm9Kwo/yh71oNGzp719XPLdVkBYE8G
ki/TAo82u/6FgDsJR6EbUK8wayO/lvXvUVveWeVQrqMvfsh0nOJhnI3fJqno7L2QtfXmLD9yOPFb
BlQHMUmNkAKx651RyOLRqrbmYM8YhoKh8S+jQbemr5vyjlfKImbU5YfgqEf3k62UmykSQWHPnfKO
6Oc8Qb3WJdyrRYaII8ySzVvXS68Bqil+4lTZtYWUe68diieBoxJpZAPOna+ube5YuaoHYchS7TA1
eObF8lOQQSwQKxHppFv753HLN/NpqMIJ3K1HGnsD2pEF5N/acJ9yGb0xYoAwnB9Dp9rswUhp7BwS
nqy5RtJZ5q7449bb2HyOGV7sfYmeQFexDga8s4Pot/YVjlkEUHslwUBoxMslfdfIamDwp15gRrPr
KR/DuGNvzw5V4Zfeg2IZd09IBkq9K6aZRUaHc5je5DYxCrT9SH5rrj3/Fn4x+J4LfNE/l0ClHmIW
zeGUoNgRw+2U1j61ToaLQTqchY7ctZDq5LZBEezzsU2DS8pemz4SLJK2+4qtYT5tM0flfkO7Uscy
u1qWrpLWeMNPd9UK2AiB0SgXE2GFbLZL1BUuBujVI3sakYPP/49MxHSu1vSuOhYWppWE341pHHWR
lWTjpKFGck1SQ80189TP/rTtZWnX6cHk2+RdoJL0djOUJNIePXjL/Ag+VPs3FXLe8YDzHEQy2sbN
Sp+MwOOXK4PE2picB9oqQArX6ZSFqtYPq6ER2ThkzqyHAiGcsS9zs6mPqPoN4wGxWljjlHJSB/sO
eWDH0MV6fVuZS8OQzBplvoClC47dphihkQf0VFHpsyU+YKjl9256A6j978pfCexefJKB9breQmQ2
TMfurzC3urMy03DbIXTPtpjetPYWug1vE6m8a7AXNrvVzpgtU0SZV4sHtdTzbUpAA8JbG+yv5+vJ
dlKh7k0PYjYGBiQt0JjRgXYgBoqU/jJk7qhr8YkoOEtw/qcvwBg4Bs3BP42gh6eatsobsW6Y3cYU
mYnNFl+SHJHkkPxCUwuEMPc9a8MRjZzdX8Bf/WcPqvV+qhgv0Ev7E6pzVrf7RTdffbq8LEGt+V3B
O/a8hQKP8Cw7hfZHp9EkSpB7issTpq4qmnKS0nqzJGGstPFC4fff5VX+NmxMHFPR+YhUsUfN2oDf
dbc66dHcHPJFGUcfhh/AjxGsITAIFwOhCr5IdIBhr/M2cuJrE59+qMcEYNx68FSf7iY7c+pETl2e
om+YyPKUtlkCqnCAU0URJkFjyV+K3q+9t3DKlqWy6DHwSQE3LxuNRse88m+MSWXHwmnrxCWfZd/b
1ZMKvF9SXLu1Eef3j1mQWocJZ/NJQDae8rWzn3Upuu+VFI47xVI2oAOpq4dqC7i7eo/zq8NdZY1j
/+Galt6Zyq5OzPgQvBhVsp+0mbI3eY0T13ynbjLZL99BQ6MFHiq+2EKWaDU6S3yim7udtqV6xQuY
vU2dQQPz0vm/nbTwP81aAlnyxr77irljUrn8gSgAI/9iTXeWVa0JOSEmirSuSWpnAmqapnAXGNmw
N9vA3ZsdxH8brsVBWz2C66EnFWRFGf9kjKI7KiH/uGUjTpLGBwdAESWY/0JyRBdbpcFR3UsTIHSa
4FjTb+oaipOV18Fn69GBXQOOUwj0tXaOAGN2Oxhn720UDnEkJKvF+cy0bug+vZn8oXvw6+UXI72x
ayqKpa7wTNR6ZfYggzWAHgaOjX1/fGQG+8RO20QdEegxVveHCvomYkiZ99aWY/drSzwylWvppJNd
/4M0EnL/ZbFUT1u7Plo0ZrO0jWayGXN3qsfMiBFHLgjiTSteK4lh0yl/FDk9oykteUNMUgKzJQ7R
X1OJ0V87KFvWl7VEPt9YsB26fTf8ob0pamI2LDM79ijR88KZsWcs20WO6xkr3JaQB0RxRN4R+W01
FL0uw1WkHSxUUQD3zMy1p9422Hu6nCRu6VmHcGuyu//J3pn1xo1kWfivNOqdBZLBFZh5mNxTuyzJ
tvxCSLLMnQzuDP76+Sh7upRpldXutwG6C91AtWVFJpdY7j3nO/HQbkJkIYDUW7ZzAIzmErCHygeQ
zd4V9VNc076qKHKduBXhIzODHEFctTRbP9voFfutxMI6JXJr1aQh6TtOOCzNxvnMHNrfd3I4sbI+
2IOEIaMH42+/7irLpTuQNDt4YScqM7UVbfiM6mIuCoqwBorL1uzFJeyh1FpForVzTlBWccLJrYhW
Bu/LsM0CJz4VQeBcCIfHVk7xuPNFrlZTn31CssuaWpNhoGeoG6nP5CvaS8WJG+XsUvIaJa5d3NWh
8zmseTLTmCi6TAATJFX+Uw6OZsnNmk9sCfEwsz+kZzvgxSB6nU9GZjyVToSfBgszCHIn37IXyNc9
FsUzq+i0r35AKqgx6xbl4NKyj8o7ScrwjoSDzoPSy96vQuqMiy/xqLFU4SdEH+z9xq4hWgeh5JQm
FQpOJ7/v6R+uaw2ZPMwiD8MhzTYOjol9LXBkbNt4nsjxI88LgQq/chBlr2HSqh9T5kbmQclzXIby
ZKD2uwi84qxLg+qjUUukQCGFa0zavJReVexcIw5ZI1xtXOuh7ey6sNtymok5FrctCAlHV8O6GOKz
Lne6E4qDzOERtKAia65Vktin3MPiGYEGZPe04JCix9Gd1XXN2ZBk6W1UstlYaNkI3D1OcvoLFIe/
IdByVyVaiTsTT8aqs1KPogmto1VOQuZy0kXH9zW0wTqvJY/s3rXsLyM15L3mS5JAKHQ2OIZd1Nd+
VExsDDvzxqF5uMqN8REXlz+tOq0OknXQDzHuy1TD5WMWllPinzTFyUguwaeASuppqVgsYy+S13S3
C6QRscsWnVLaUgdwsxBRrD1QwGATDceVI49xbiI+v5uCRG1wXvHQVvFXT9nhiqLUtVH41+0sAJt3
ig5KGLwpCYazFXBaCtmphbAzwVK5AJUFZLqrzJUuvac4afGo0I4I1ujEKuiLnO/lorKyRCxNKdsF
NiIKwg65vTadNHa1uXnZ03ulAGQ1mz7uqAqNAiEb+Ay6zGQbbXAgMwcl4A02Uim1IYRG3xWWRycP
T9lzNxUnCQoZKu+6OsW/pl0yXztb0jHaNZtVjeSHQL9FfEn6iBr6dwBxR4A0xyY90ReW4xLjaaHX
hRzxmuhHlsGgiQLXZ2r2O05om3RWqbA5f49Vekja87BGAWk2DYNwKTB4pnsESAsGe07JyeGPAH6r
oHtjST1V9mTo7yD9Dulo2HlQQYDUhCZh6LaLAOnwGwWeGhKZQz0SdFOhyqGzShZ0V4L7fnZnrnwu
6sQ2zY9ujdCx++0rxcYbiMRjtOc8PnR7YQrTJXkWzPLh+EPl+QHw3JgkeM3KQLmXHMvsGOGChSG0
2Hia68vP6CeS/lzvMuNKnySVBquygxUNdS1CYyh1/xxQLRaxlw/3W86c25JjYf5f8995KiEhx2HU
vmg+/vq38/iJmlH5rf3lT22fy4uH/Lk5/qGD3wzC8senm5GbB/+yLlo20tfdc60+POPu+v4pwudy
/sl/9Q//8fzyW26VfP7vP57KrgBR8+GZokNxIKCZ79Lf+3Zu4ue6fvjH2XNZPP/0137gPw0du405
Z8JhtnkJJ/g/4Y2GR0fopg4aVCfxhHxLnu0f9h0f/AoAFp9sbOuHLOeH9AbhDSxw5Iage92Zzfhb
kPGj15h32EPBY7PRINmcz3f0dtWqLfJg8vYYfo0HlVv0jtK2ax8hQ5Xv8AcPX2RgMES+E97gCcM1
SSYV80d5xQBtDCOpqmrcUxNhvw92ckGJ7j3o79uDgL5GCuvZHMMPBzGlWbVsKvbsk6cVYLdhrSXA
vF7d5Dde1TcumoHbit6zhZQKbuPhIGMnvKnKSb3xvfarg0p3BwlkuB6tKrj49UjHX2cGwNsWyRac
M5lmgeYcXDOy6YYogHOVII4qqdzMgeySFsbq3xnGA/WDAktHZHo4TIveEX283MdBK24BNQdLXS/a
3a8HmX/JK4UX5WbWGpoa8C7nJeMYAp3QkR3VwJE+H9S2G1pWO9E4FEs4nup7JWT1ThTjzxcPVRle
MCxw1E6ZXA+/ldmwVe9csYOUmC9bRLCkZ9be+ve/Fa82UQAuHSrbPmJqos0YoiYXVJCtdEmvCqzM
QJnA0tgXsQl47069dRH/Gg5h1+F3yiiHkd5q7PAz2xvycGyAH0A8MKhYG+aR6vrX386cl/Gjm0bd
lQhhwSVkUTzm3IKK7Mqx2GVqKL6UnAcfZTeFSF3SuYWTxgZ5SGnupVejwxliZQa1T3zX2NV3euhR
8lCWTdxRWGTuvcwN5azcEuLOrqAehUg/K527Jq/yZiGbqNl1Zar3DyngCe26Hk2TYZumMt65Y8dv
r4360bYFfGDHRHJ0nKXa+nlgxVVHR6+xt64/1PjyPUK96J6f/frq/XyzXCY6pvcZZYuF8+i1Iq2u
1jPV7Iqw1dcadAYkC6p/xlFhw4Wb5Hvw+Le+GcOguof8b4vjBz6rlNHIsN4VsdusqOOpreeNw46C
Vnr762/286vFN4MNJnjoYXMd75XGpEkcPJk7bOUTjbxSW2W4LL5vOtg/sFa/Mc2+Mcg8g6MwZMVg
PZifzVcLBvpoWKhBuRMjyFf0UHj+h9zY/PqbvHHNwOw7HlZEgQr1eFYyRaxBvsh3pCVIUrklZ6sw
BMNX2dXpvzESA9job3Xmo/nrvvo6FCrhinEQT7w6PkuMFqpOWch1NkTiHYTyWxcOpJjBPzzoTLiH
IwGNNIkXz3fk0FqLME85BrtR985y/taFM+GZE4tNMBD5soeDxDaoxMZNd0OB5XCwnWYbIazcE7ls
Xf36wr35ddiasLXl0AF77nCkIQ8R2qlsp/mx2paDwP5k0WH49SAz0Plwopu/CS3OGavOYeAY+Ez+
GyelZEcn6cGWmTqXbifPhxy6V0HV/auBle3LvzEkpT42EHNF3Jt91a8eiIjzujmoZIfzIVriiSo2
+mDkOwfv606pVtKq0fLyne/JVuunbzonPoCbpj+CpuJlyn81LBWzNsROtG0cI/TWvTPoT00ZI5ts
eNmGFZokc5G0qjUX4Avae6HXySMmXbtYAFZtaAmyoyQKsxgucRVNahE4ZX3ijE6NhtVLCHNlCsI2
x+cHt2Y1wabHHeato7TxcdxCt6iXFeRf97qJTOvCTt26u0rmXMqNQd5N8wGZoIeIuEJ4vsomVEV4
HE04sagg+ujBToxCRwRtaYpjP2/Z0iFO9tKsjeQbZsKqOaE1R/cZEUR5ixJDyk1vNjq9jHTY6VOL
n1GMkX6umx0ii6biYixdIx9OyFJ0q4VBpyFcNzmSbIN2bYzGF9RUCZ7tHvMUiYM5GV/7YkyDb5Vl
N9Z2TFv1OevQqEPbSz30V1USPmtFUqyCpsNgSvfPTTdhSGNuFSMoPfPKFlmD6QY98LVi7JwVZrGq
2vmySgn4q2p83WHkNtwQN8X7FVaKSbxKejUAg0E/vswsVyWASTkKL0vPHiIaL5P1GY2NwY80ff4t
Quh2UTOdZctAtMFNBZtPJ5U0kBuKwWjnNXCpX62wD7VF1jj9vR4aclobljmeN1lrJaS8FuqrpmRN
/Slv6P10EXGaC3jX1WmrEHQs1VAGNgXRonV2IYYX6BP+TAAvNBsy2oS7HGuz0+FySttHLIkTgCor
pNNRTXV/m6BI/xDJYCBZEpe6LXbVqClcTuZAdNeiim3vrHfpH+5Uk6fXk1WW4nyKBmA+9ODLbe2N
RGlNjutta1ndOnBmgp2nWPMkUnTUA/ZADCiFdaDHwej2qOoH9cEzjLBeCjTjJ62Xph8VyqMvwLgM
nFJj+Ild/5hS8k9SqKUVzrZF3REOGTqtJvANVO7nXHklGR+s6DHi3paTjHRrDed14vsAXr22eVTg
mvrVGBkZFnAk9Q9dlJBP1sYIIpFJ48CDxSNzisMpr3huI/KE1TRm30LZMK01GSCjVUJu4wNNptLY
99IO4jup0d7DiuPQqR/alsRdK6uTG1DVAlo2Z0l0IghZy2XHlNIsQux3OrnKhOVSNNWn8xBuGt5t
Ak73MiyqcdVhj0I+ZNXalv0QJe+uh7cnXIR6q4BObwqyroK5E9atmig+BPJL1PsxL5LeqS19T2Sg
kWug1QJTrRvXaGM1fRV5CEwdLKAQwMYSa7NSmfcxq3KMkEWEYAhl89SRktan/kfV6fiDRYUBFbmb
bsmlTUMF+JLI8jui0StSrXyjQa9OlWykMxTlT+mo4pssnuxmrQZedOASbo4rycmtb5lC9YNcssCT
P+WypvcX2BXJUdyLkFKOR3+4FylTSUzq8xNS4xADAI1riLZtmWUb6ikIhTLE4/nCdWh5rywoVk/I
a9pxI2MalVBwTYUvNQhhIVeRnQ0fx15a8M1k3pfAlOnJJMFZoITbLVQYmYDxqG1F547ZtN9X4N8q
yvxrFZdL+VzctPXzc3v+IP8/lF0Ea+Hfl11uy7A8KLfMP/6DlfKnC7aWPY/hszmhssGh77vNSQNc
y26fV5j/EFCFg/4vcC10WgMjBn9sE19lkbrxT6uT86fBGulQJWFHpQtS0H4HXMu28mD5dU2f0we/
n40MVR9+39GpVOpQNt3kmxunFl5P8GNnblJY6hyQKpXsGoDd9CBpPl/QZfeNs6iBpgJbyo/gdRr5
Nxhn6MBE5gRXLBvBxwQz1ZdoSOVdibxeX5tmJ8gvtCtRLKJQN4u14/ftA6EahKVpg4aJSjejsEI9
AW8NCn/fXcoW0ztV5agFi+e5czvHssorkVl1tzOrWpdrpVUCCCrat6eCgF/jk9ElMLvqpifpMkww
35w7RLPufaZNHQui4VR3BR06f3ZLG84dlp00XUtD8zao3gbkyJBWiD5wW9ZLIm6lIdbuIJW/cEsU
tnsHhbfcJpVfGpuRplryobFkbS3bEJdOgIbEOdPDMD+H6Up4d+KW9DrSnt7rYkQl86glI/pVD3kW
9IO0TC+J1SWdvHHj+KongSAKlwA762ztt6PIp80AgBLWF0q+CP6DC1gS4llPh7+DoYiHP7WDMyJB
CrS6ldvdZoYNMd03Ua9tJrbbTYHMNe+br+SXwWc3NAe+ZjPaF3GB8Mve0IR18FEKM+yu5wCwrz5L
cb/UiSj/ZrUE1+MjoGWV1NawZvWCsVVBjik3sjfsfOHlhN0HAa57x8Wyv/YB0xPHkmeGt+Es2RGc
UST1DZ5c395yzOjVqq5KVA0Ad4J0qZn+FO39wJ7wWScJJEnCNnoaOdiR5s68lgELC8Jvs54agGza
8hTUKgvqJVl4PYCHBOYYzImp+tr0XhNtB982IZm1MwQDYywT3aQTj41vtvHvECjSuivVTFBMcoVQ
IwkHtjiyCj43GWLtJbOr9eDa3mnsj4Xc8kaiVi6CLr0h/40v1qSIt5aDyKaSx9PNLnyaoZ9MhOXl
KQybhjncbjJSn8Xg3jkCv/9yUC5YvaB1I7UUdZh/pRHa9CtzMtW0amjsyaXpEbq3bh3pXExxFT9P
sZew2BZxeW3GeQwztpnKxwwX/WkYYStfBzOYZiUgzrDSkMT4ebTN9pG4Uwu3dJS7z2YfI6ZRk588
hn4SXam0yGGJuQPaYixB+AfMaBZl99JRmPT7DutWIq1YYJxxwn2fhrT8Fjo5xKeAZSJ9Ydj1pEGl
LrRLs7CtbuWPyaDA2LcDUmbaQFmIAh4XQERWSqeNQFxkrIjGE62uLaj6z/sm1CFfwNkhCm1bnBEj
whowqGz4H3HV5NYCjiw7Vb10zYVyc5c9E1LyfO1DwHCWXmz62moyEj5qq5nOjUgs9o3OJNvHevL8
au0CqzE2mJbqrT/2ESg6OJf21hv02kQIqRvNkqAUwE1j22p3dPIrdHHYM54zTpHVBrddWJ9Nk06D
ozAEajS/GPPrqdOicysj3HqVQDt7HoG43kUwKJF589zXC4pc+YdQNUhUGqkccl9Nds+IXbKHrouq
L7PcD+cV/qlyVzCj0PgLA3mCrNYiP2YMnTtwjPBpp9Kb23p24eCtNwrt1IJ/8ww0CGaNATvtrET2
iII+yyRO1CYqwjVBEXWzcycqfVA6+x7vOiTLbYFDrl8JUITbzM4cZCAl5frvheb/rPB/0An41Qp/
9cCNe73Ev/z8jyVevOSfzQ07SuOs2BxwfziZBcs4/RQqUxzm4Z6xLfjRT8H9TIoVBXQaJ4IphVX5
Rz9lToCm+0IJw7VMz+YHfmd9n+uvf5UR5phWCwm7O1f95qxp46g+25tVgMjFVdArcuIOE7dZRJan
UNsid+0lcUpSqDWTQL5+dX3eKJYdlmNe8mEZ2oISR2OIL3M0MIY/BQtjqM88uPWIsBLcVqQL74yR
BenXQx3WY34MhQGRNiWlaFpRh3WLHkyK6oaiPiuBbS7Ttnc2Ixabd77QS6Lz4aUkf4vWFDUsU5+7
zIfDEJ4UdrizuzMP+fJCr71o0+h2dueC6zppY30gVzszzHVbj966NZMK888Lp5EPPTzEHMBQ0TeO
s5rYwmw1WKft0jFKLNec9M1LidgGuqjlxF+ln17oHqIHpK9K3Rl4RT+lfTV87eNIu3c1eAUc/nwc
i2PSX/S1hhvZHyP1ISHDBbHEUN23oeGycIyPdpMAbSH0eWX2I7Qszt0VNimRj198rMjl9xniX6yR
vtwLQorh+xmUdH5uqkAegj406O1ZOrjdBsBEzuFtzN+544clo++j8PbwePFfSzePboWT6FbYDF5z
Zk/Rxx6Ae3cBpUpuhRO81+Bw33i6BH2iuT5F9hxv5OFtb7pwjG0ZNJyhYuy/+hKWzgrn8SZRUM6f
wmQjoYb6aHolezBl14QNtFtYXgsCami5XJndQ6on6NOAXoCviQZvm/uXogFzaV7Yjb/EabyMBrGy
84/A4VYdx8xhQt0hzoz6qo9P9HYpoc+iy4v0L1b8KelPmhIEE5q5cBm5WF5Sc50IKGxJt4Hng/5x
a4AkGZ1PTXCZoChL0e36wVkyTZBmrpXzHLQf1TSv8x/Yrm0y4yTo0TAaFzkQusHZCJxgJj6gwXlw
RXbpSXNXdB/qpF79+s0V86t59E7R6cWno5MrTev4qJ1DEFCBOd9ozsoIWy7/unHmuAa8YM9xWqql
So34DOVztsnRf1PR7RE7pCn7WEoqdhBpqzwKnNOyzocFbJoFWoPPZEpueuu5Nwww9Ik1wcgu6uuk
0eOrIKGoLpLpdNRiNl+RECDDR/Smg/E1k3a7T127P/WRWpw7KKooHWEBrtls3QiklHvqbwN3qVBb
s5DR/tfXYgZe/HwtQGBanoUYHI7m4YOWJqYuk85pz+zGm7E0yMiZi9QJ9C48B4Xov/kDm/LIhZuY
9Ln4DMSa0p/AJI+FlxChgD19bCTGyq6hnGieJRaGjpaysJOOCAtZAhVq+M1diozUSt+7mcbcWjy+
mbZpcjDFIMcKdlQX17rI5sRmtGc5bdUlmOeKZCjf2bZSQW3yhmKbwfw5JdUOlbbRfXITU70jWnlj
1RE8TkJnwaGn4R49TwNGQ6S9aXeGfZ1ZzteSUw3I2nZmkL0zB705FMuqyfxDG/l4OSisqKqaqYM+
WSELHi1lrHMIoPcRdat3XhPjrbEoA8A+Abuquy9z1KsSuW60XmN3sjnLpN5e5B7oaJHk4honxXDK
xZi38JO3dIc6PYsgJK0rs242tlaqnRtV9iXVUNK32qS5qOGCvNNVfAn9PLzvtPhYFSmA87+OedRy
Dt1yGhrPqM5w+pnrJqLOiW8IYEPSSA81uaBAGZLw67cCthryOcijwc4uhmFTgEnZOsAOd5qWzZru
Xr8IbWW+c69+3gW5eMp1y0UhQTvguEttBWHkmHT0z8qxLT/kRU1GRDpmUKjrYuuqKN0nzeSccQB4
L2n6p9WDUhsKBtibbBk8DqKHL3UV6nTzoqI4VWnjrV01B091XvC7q+7c1mVDyT9EML8UmV53biSR
lT3JHtZpTqrIBsk1194ttM2vZ6ifVl1UdT7zNN1Ca56uj14urD/OlKl+OiUXbytkXe+6SccTZrjV
Csb+99H+c9b4A4rlqws/i8R+iL9mFdp//3E7Q4UP4csvf+PHacP40+aAAIyHirYhXhrE308b7p+2
abB+8LixnIpZAfnjsCH4o7mGOO+YePMoKf7ztCFQg8ErgGpp+BQVBQ/ob3CTjpZz0xDwd9BH6kwI
s8TsaCZIiG4cQfiRUmDo+ZcsGaKTyYqB3GHSuhlI8lypehqvXGREp4ZWN783+zP8XMK00ZfPjWbd
PjpzWMC/qjizKBpVjnFRFlOHCSUYb6jD1O+8C0czMscqXmyH+tasAhVCP3oXci2wMARivhBFkt3i
BnaWZdbNwsfMf+db/XRRmbL4VuRiezRl9ZfksVeTv8BVXdejT2nGxuncIvzWFqnfE0QXTXZJvc/I
bp3eQ4lAfd9/JqJQiXf2JsbRNMbXdagN+zCn2Zcw2Rx93SbuQioqKRKZoE/KHcygqFliO+/slTfF
qJCNStabWsnpBPdRdm+HbHEwXqXyI1XbNtmQ9Td9dYaqMRF/1zL/vQlwPuXOz7BA1IdU1tXna/jq
GsWAOFhJaLMU7tScE3fTn2joeN4RcJk/33XXZiCkv/Oh3j5+wKoukX5lROki1Yo4WDjeqOwFZKqS
i1Gb+r07hvFl3mkNAYZFPkxbvQfttMA6b30d8qCOrmMwGdcVpGOgQZQXQeWHJIWuujzRbxLyMYZl
x6+Ol0OZuZtpCpuLHN4O2WazIWkLZJGIL3iZbPIrandPr+aZN87sRxM8WzfSVlnB6cMzvVjHnXik
n7niJcOrhTtw46S6t8HkgodV5cO6aaPhHSHF8c5hHhAFpguxkgFZoJmyXt82ypTd4JUTfu9I31rE
c86e71UfdAi30i9eUN/QTqbq3iywcd8POnQlL1gVXrstnAIuDBeRzMl3HnYmw9fb2O8fCqkKOldm
TO8ltfrVs+RS3aXODHg5qu34RjKTwfNUz1OTeqcjkTHLrGqydzYox+/XrA+1UX9xCZi+KUseXogJ
VxpACB/7ARXDfYRDbIMh4j2N/FujuLrHQCguTEscjYKB2msSE9FABSh9KYZWLAMEde9cv7dGYRXg
WEcZgCbW0SKgRssJ+mIepc/CvWG3Do14yua/flbfGIU1zpvFqPMW/Ce9v1+QnErkCa6b6oF07eGL
UdXW13cGmftshw+Di6qWzQ6tNuZ6Nj6HN2Y0nKY0evupBtFQLPRosPFUxZMvnx1Sc5a91MNPTUjo
yy60rBkDR6y3vUZcQQObikQ2XHStKDnnxzEihk5P3fLipYaPcS0hVx0+b1ntW6sNvWUy1nTxzbGh
xRM35KJc5z0tb6j1GSHJISHT5YXVwQY7iQIb0r1QOqmRfRMk3a4RSUFcbY3MBTRnYZH0hpgCRaNE
ahLQ8d+FSF38bVXEEEV7bgjJiLmNBqQOk/GxtY00WdXtAEJngt0R8mLJIbyUfSh2o6rH7BOpY+T7
tKWrcQyJsMp+6ATJaHdBGYXmtu/qdloPvlE/+aOmhZu6zjmR6K2T5Ds3zkSKhbmOeggY6FEXlWuS
OAQiSWIL6RsyFWcJTrhV1lR/0qXWUwbRg7Dd5IG0L4sK0Ppa1Z7XnQST7KdVCtjUWLWkv4Lblg1g
nMEcS5AIpG83KyswolvPmTp883bkg6RRVFwXhqWCYQmzw6u2ZttB8QjK2uoWuqg0lm+jsanQkY4U
LpveEDt6B3pNEltWij0bfK5P2tjT3ktdjb/ThPoX0GUlTcR4xn3L1NaqjYGZKae5NF9BO8uzdq1g
1V6348iSF7NmXygzrscFzvKX7gvnurk5RWbblEz9/Qhb/rkeRN+sXRAU/rrk09/Vfc1DkFnWBwOl
i3bJL6uBrgaGk69riE3j1kQMptZ016ZPqRkr/RwodtSujbHQ/Y2vxmKjrLwI9mbDJHxieqod8Djh
K7nS+qaqNwZn5nhlw2Sp2GB02mej9ku11mQFuEPSQbv3RJ8/BnHUk6Rh0bU8VxViEPx3zphcGOVU
3etjn3mr3GNvuyP8NzFXqJyqr72osOz6ZtzjPKTStQoroIjLocmafYkZMuHC2+QS8yxxgg4szaCf
5tEJWvZVBjyoByXTsm1EQLss4lE82mXpYRVuW9I0x1yLOsJ5AJmfSiPFFQxxOzkZtC59rDAeDeTI
hVgvJdWcgqTAqk2Xc/YG817RsEjHpRs+KLcibdSp6C6vc6WZj96Yjs2y0UsQW3BjNQv6Z86xuxoL
dy/JaK9PkqBS/ZWd+TZvCtIWE7OaSQBdWKEDWiJKMqiz9L6L2ExFlKLDQppgdewUp6M5Sa29wJhg
jdtCdZN71fWNee9olZRXQaPC4M5oGzs+Qe0U7EPqqXD7aFRWy7zpYa83KaS0ZTxEjiSMShvvkwH6
5jLtx75cIS0Cjdv4TfFF+fFwLfDvEW5JyobXrqFJ2i39zMBONlbTOtCIe4wJUHZVOm2jFIbxkvQj
+MZmlNoldnuDIlit94jWvaKb2oVPUPmeSnhanEEFHNkCMWfi1vWiBnI/OGX63RMMmDUeTO+0kg3a
PUB54BknoI8XWQOFE7UkbCvSK3JrujI9Us5AyFXWVz0RWJgt9DTRxknGCItkWepLGaTyayxa9xxy
U1yuhdRZh7vRJ6+p8BvMuIknT5H4OLd8pOA8SBp4KkVZmMECqA0FrzFDzRaDquO1TeoCDzj9tptY
1NZe82o8b46eWeepdIthUQVQKxYOip1wFWcgKbHtSf/EjDIY3w67GfzhkajF3tRlcGO5E9+YWlxI
B70zLjQLzd4+9yCPLC0va/QV6NRu2qaZPyEssuVQXfVBOzmAVaQVUpmbC3cOwKMAu15TPdS2p071
3KBxa5VgRsmdi7KPkMr8ktDAst5OcYELKysiUW1iAtY6WE15DqU5gJjnTiR8kptNk1Czm4FIQda1
BXjkfBV15CXybubijCwP7bSohpmMYPvyOsvhdW4k4b4V4txhyEBwmxRjzMQI41XiJYSsoX7XvvEu
NJ+VZTgP1BKhfw4QsklLzwmQIrqmbSm/RpJWhOsFVQ9KP1Qp3WON46B0QtRoup93DUAd1/7io9c3
l1FE/x7GGRIlUFURxRctzLUr1WslCb0D6LklqZ3Nk0X0erCprDI25rRzgNBNnEO2xB9HSkwrRPg5
YXEqTqzQjIwlda+KlO7SIXk0gLC5yjuCZXD6AsyCNRTx4GRdfJu2o3fnjzL4lncoCsi6qUz9jNPU
6C1EquJiO0Uy/NZ4fWTtsevnHxU7OH9hhtTiVtFYEDnhxAHZWlARPG8RBHWNaoZOgcZLTSk2deUV
/f2BHWPQm3cZNDNvyVTi3U9tJa9tLSvuyrSxDNhbEc4JOomyWtqAvvoV9UpFX063hHftyiQbYc+O
Vrol1xiB3HxB0OO45XASNZXfI3MjnYH5pRqe8h6q4wL7TpWyemoy5x7M4eoysSdSiIsegWxLukXe
54SJUVViGiFsUdd2gl0/y1TH40v+n+YCGm/N+bXy4/mu9kWVX1iTQZKMgxSVTPYOoOC4yGoFOG2U
uhte0dgvxhsNRUtWLw3Hbd2Tkv+PTCBlhCgFk8JVvGVm5oQqW43u2Hn7qikJNlhhWSIH40I14lsX
WUa+GqvQK/J1k8ZYUFcvG7v/FJf+mKvyf69U+5/8eWZyF/+4ecjLh4OGNn/v/xyCjoc0bW7KcCzD
LeJRR/mhWSNM/U/OJx6taWof7IupZ/4oMmlo1qiwomRjzp9NsvPB6UdPmxtOBcpziAxD/03lhN7A
b5SZDs+p4NLmhpxO25yRgH2L+QT36oRWt37V4+NxbwiMBs2tDHJZB9Wu06zQ9wHRi++caF6cHX9V
uPmejkOT0cfJTVMT+8zROdXUhF/lQGNvXR9bDtjqlqSb2oi8EwKqaPINlnkGZikEZWCJXenDfWkg
GJJzbIURm4U5HobTVwL7pbf2IhbquZDdfQ4thi2LYVgfaktlX0INomCIbvVSI3ZSW4smj/cq6ZMH
Xv0QICdTA3F9hNLYFiADErA2RvDR7bzRhSY3mWs5Vvn9q+fjjZrAYcnj+1fn4IPpCpOSTpbM4bU2
gIwHKu/bWxIWLATFJgxKJT5PtWF/fyf/tnV8eO6eR3IN4dmz4xmKuzUXKV/fVb/Vs1q0Tn5buHF7
EWehsXerCPEvs0iysEJZnnZDaL5TyDvqWn0floqoSYXN4vTt+ofDiijCTxaN+W1dCWNjxh0q/5Zg
NEvM2jvbTAkxRNLltNFZ4Y5P2PvH219f4qPO3/ePgN1ndpR7DjapoyaBrnMcsMw8vxVVYV6wh4y3
o9f6i9rOL9ihmptQpANruhdiup+u9ajp9mT1BisERumaUwmLIAmQNFLq9D61SlJ+2KPvE4R2J45/
D1rWRPIHupOp2tz9+sMfPx++6Xo8G5Qm6cZTIzx6PsKpEyKDvXqT6J8cM1yW2okJ/vDXgxy/8PMg
tsFZH3UH7r/jF74nOVeLw1SDyZBvAb60udwyC2zH5OPLQP9ZF/4wuaZ/vy4Q6RH3Rz0H/sKPBcF2
/7QoCSJiNkh1pN1p/XNBcPw/kXlg8vMwq1Hyeb0g8EdUrqkAwUPm3mEs+mtBIMuBZYRCFMbrl7n8
t/oOzMOHhRoqZzwf5ElQp54LisxFh6+xNwBnIqJUX1OJGIk345CZO8vErLv+vEDZONyi+FX6iZsN
eCf0qMSPDc7TUo/k3lqPYShJpmmNNsFtwwa5XeJYYoOXOVYouqVURPgBw9CKD23pRzFUIpl2WEUS
ToAceUZUwOWkCoNwN97c5TRKIPl2DZnpTNdLy5PLXLjRcIsG2T4fkgFSStDXdinWfWpPo7VkS1g1
67avVPoxKysQz1aFrGFj1e7wbchl+wWlouluvJYDTKzgThXk8a4Ip7uApz3e1l1eLIOodNek3l1q
UDzWKfg0fjT+6KDlftIG0141PQFYbqge9RhE5zRqJzA+A0Qk/eyQShPSHygBACViz54bFrpG7ZQa
qTxNUxsGGGaIjeFwKlW9fzpToC5FWoTOCh7EkkX7ulFTvEprSXq8GoB/ZW1/MaXIlWjJUgV0o+sg
h8Prkchid2O0byNV33QIUtdeH4LANx0y3JXdboTdPhewV1ZG5V6Gjl3vq147kV75zdDUtbDTiX1y
qG2IWbgjD6HbDn04bXAhlddGZj76SWItaz+zKAWBEZR5XK8BuhWQd9JHNutfirEUC57LcosP6Ek4
IEZhxMg1kYGoLelRrbBOzVD1uL8BLfpZ8RJ8kJKvWntUf/6XuvPYsZXb0uyrpKrPFZ5FozrA9ia8
Ox0U7sfDwi7g6Wvsm/pTeaWqkrKRUlX7mIjYAcvM+c0xSuyRLwW2oz8ZT8A+k67caL07h0MnVGgk
FYUL4alxfs4Mhrt+uCkVryZAaIqi5KLcJ8pwy8Fl8hfM7zQN1g/DV8LjgWw0LewpEBINQupp+0x5
OMOwyzVXP0uIQmLjl0mbHtNReE8a+DOjHAKOGmXOWQO0vSICillpvIjBTt17bxmgi25Eb9SO+Iti
5Q0Il3hj75v3KUhtBatHDSgLjn1HSTHi/jq1u9aprHRjs7Y/JrpslpNodAN6u9YZT0o65ifpUxr7
wzrvxzxtHwwW7YdJ9R0wdceDhQsFMpgGplvcbHDfeWwREmijCBrLdbBNUE0ByNy1F4g68i8rgQhT
J3XThjSh3KOqk+UKtdPr+00jMYf1r30Wc6MGPxhT5qDYwkRsdjVm656SqBW1rsU8vdAm7IPAlAje
xzlPsVBUTU7MpVviCHh/kd6ObWRe90iJZGgns3ai2qfvBZl7iL/MytgaCG4/NWWQZnHbn3vZMr3c
U83DYFHPcUfitlj8Lz9t433pTHJE2x1DxMXRgiwN1QrR/P4l7Rrnj6Ya2J2gFJtAKg16zijTe7tx
l52nacbG1wx/ixxT39ptR2DeT2QoYsYFzIooctpk76sELxYPdXswlEOVFOwPKY8uJqGcFQ8ZWa5j
T3jaRvFtQ8i76zMzO3WxrJmn6nhh4YSCa+3UVhC2fm+obJ1g9luRagZxEavKP5Pkhg+deewZAuPD
sJDR2M7tr1CXC5Syy50oSKv1PdapoOi87CSQt+z0phM7YWr9AUmBHuajs0J4lf65WH1mE2vbouCf
63vdzoiYMSJ3Iopkv2QOQbY+ScHB9kw6kD879DhKnsD5E4W7fUlGF9snirQi0Bn15LvyXxOKn02g
GPRyI34dfN1s6N7/+RtsegnoYl6tSJi3/0Fz1W83dzVAh/SzaLTsNCtbO3ZNqg4Ms87PgqIrzGSM
AMOAfcXwaOOkcDEP9QQOsid5eRItoRSlN/4OldYaeNJHLtFlBPLmxbxrPbQRouTpySTkJDm7HyJe
8s9/fv3Gd9M35bnlruj5G3qb+Nd/foYMD83P+lwNB9EhSLgkCM/fdF69HwoJ4lJbqfUz54P+0Jde
/kndv456uH+fxWh173Udr18zd/WoQhhpBgLgZggo0P0oDG0+DInmP3sYAJ66tdZeMxjx8JwBD+cw
PGjz1OKskJCHEAXUX5nSkgsxFO/kG6sfGl3tS/FGQxBVxEHGOWK722fsmtyptLUpp6M1uzKn1MwI
OcVeGmbUBYNSjsORdGbfBZRyioNWN8VznzlQsLxl3g3KvYsb/Wloi8fFrfdzba0wvtUmddTOpOpb
Eww1x2XPwfFLCtFQLk3sSJBmO+oeup5UijtlAa4gVXwPs+Ftynz0SUULL961i+1aGf1u1QageBP1
JPacZQtfrkNT2Bdbe3Tg2TfCCvHhiUBwbtwkGbXiSqT2qWdieKenuMlQzFqhW3tG4CVOskd7lgS9
cqsbUHv49FrKU1AjKJaohSFEP+Pzb7gDYRPsQCozBxQR138yOtVe2Uv825gj4WbDrDb0NHm6PZZi
YK7+ZlpFufdBMb7MjTNHuFspotGm2Xj4Kk5dBoy7b9J0U3fGvHP79GD47cLCbQuUQf12XTw6EVNQ
LaViy8rWR/jp40nr5l2PQnFi5jCSi1HcIY/wLtKZU66jzBAzWiROCxdibGgDXg+XCpBMX+I6yRm7
ihdIv/2xHfI3+DQ7CfgzcMuJrJ5Apwq96TuzEVt6rlGHZWN2fw3kkQPNpqKJOB7cWGZ4IOSXPZMS
7WZ0vGqjMz0TQcEJNVuJbWI3B9T0ZrTkbnlOCFe2gUJNz5i22NQlAFTKC9px0teZKPV44H3Nd9oM
jXhkaH/wb2t1kzJetdSfcKBhjFkDeTcyMbtETXHoAD68ZxamfTR6F3GkV+r0hUvx1HSeuUvqxdoX
FUA9UHEZ1Luqz2hHGN4alZ5d7yfX8B/ixDpwGhQ5bGFlHorSVoqHL82ua1+Vdz7Mvy1rNa4UY9H0
B+hl3Vu32FRJ4fOPB5F5fsSBVOT4bNlG3MUcjp4f/2STWK4xKegLzBpGqgtAkkLK6iHTWzB+bUtT
lE16E1doWdjy3CG6OWZ3HdPVgbCn9BrrdbvtqFU/V7KwKbRqTRONwHv/MAWt7bzR6aKZOd2QgIA6
TFPlHhlkmbbZ3GqnDPrJwal742S5ubdXrFc/8wjyevFyjTRwN/GYJiiMGezbsi4y0OvaXHXdWc2h
TDWo0KvNIpNSBlkic1hM2O3ZjaObE+SMkkxTzDoBxztn6AwiDy4BZ8VGXgCrI7wuinLbAHoI6lnv
ngD9MZhtcWJ0Bd1OWXjLn8nUhhtGLkvCpEOfS6UH7JwDfrKeVfqbQ5NHBTnmu7ZNSxeZi8NDsRgM
3VTSCZiyw0u1quWe2q//QDD7doSet71baFfVqPib/7i499VAwLdl/Z/0YX2Z5mXnxvZAwVbLQQr7
R0stduQWy/KbmJX7I6Sn77Sb7EwmzMUXlo0FBHI5uHK1m41csSG6Xob9Cp+uzNiTRB7/5VdVtoHB
iq07K96HQvUXo2OCCyCpH6q6eW2zjgYhIqtj3RXps8+RMfJMJ2M6x2E0bOAAOiyji4WD/4hJx7/Y
0R9XsyO7ylYW+LpA9DWS/cakpMx84SVS5rinuTocYj+tHuxFZNSfZ1a1dvbeSn94zjnaHxOn//H8
8RtVBGcvR7OimvZOWCqDzSwxV+DLPo0sWAT5l4sIPhqT/NNDp7ZVK9R7Y2zvOt4x5PE2ZmlnZKeV
yLc4avQ3rZaJH1MvQx3H0maiNVPVtXnmLlLt6nnNQ1xn6SslHiMLpF+KU0JQIGxkgm1HmiEjVli8
IQFvZ3CytIPIzydaLbeZbn6KvOTny/X6c7g9ERzij4tMU6jyjb9nMFw+0IUjJWMw918xm8avyYyj
GzD7yPQ2KhZ9eVpq4e7tttVBQzNXNvUKFUNpX2vH/aQr88J8q7nVvWLdLMPohEbhaltYvS5zqmXB
S7/KR83jTCkScful/loZIPesdcf7pFEztZb2l5YbB92W2cJOMuPdW1P9ZDJ6+IARkMEsM3PN46qZ
TJBjyuNhG+PXvpUaNmw4AIx3Sj8gLNUeaIrbO598GkoR/3saTZzA7liHts3vqe9MpG5sdfvS0p4L
+tCWJtpjbCt9P1iZezcV7UWzjXXHaGByJGB/Y6/DNxY2puZb9norNebgSvx/O8XHGLBtW/WGqm1y
SBybx5kTeDRkIMfj1NLeFGRp8MrzA/bOT2OV5QthLfCxtnzEvpo/k+qi1W931gf3qn47C/Tn1IOP
vqVYC732Tp+1u1VvmCOod0pw0qoTTYZS5vUBC/JyQHvHMK+ffhGlP6OGE290sZ2A4zq/R0MFfZn5
x8KderCrvREODixYh67hZjLLYucMhHcCH1voWTGm+qjQSWDagnLK8GwF+bHQt5O/DvuiXOONXSf+
aYoTjmcaztl0vHj+NDNBqU2/MdCbVyujyyCqzN/axFf3rF8Jm6WMXy3HpleZ6WqH0T6+KENjC4uR
q6tZoCrLOPPEfJiurpJ7BQoxwrbm3GUNHVSsA4TBsnpQF2co0ttQoXMhsU4XBlvuNWdxDlMN6d+6
VO01M5dq18lZr8Eh61ZIde+ntoGN0v6cHmYM4hQCuYdyWHGp6Q0OF+92/LJThG5GZ2LlNSCFc+tJ
63DWhq8UcQx7ocscChkvKmXOeMbb88k4tvEBoboKoR4bx8xp4SpjIQkpfbwvqqSJfbN5LKzZbzWk
4J2iD/qM7FJ/SKbBPuc+eaF4VvA2fOjhU7Ikp6wuHqZ21YJkcC3E5+WbgDW7F7Z0IkkHPyyHdjoo
OnygX1vFsuFm7dZd5vieny7b0PahmwRzIhgt5Tytuf3RuTYDKm6BIn6Utn9f1/W6yXyz/2rAKdwa
vXzolREXgaNzEhnHuuV85jLvq5Jy7wyafqrdHG38yB2K04b/YFvl9NQL5pyxfRBJkA0mN+xGxoa7
cLFvagcTWpKPZ66ow4Zaq3eYUqOPRniqz41fNY8wRdkGbNbZS8sI8J5MR3eywD5fx1hMP/ibWMfp
oO69okye4IbopNhFvZkbLH+D5c60A4C1l10t75CrkZNobXnMGDCle49/c2u0LC6D7aSvfZo/pHpz
sbn8J4z64MfqXwTlLPqDHjAIxdm19lE8rbPzkrWlsymcpXoHBt6ei0TStTRU9tYCqjiPOYcAw1g/
O3NCdlHGEO465+aiqX91fzJOCSTfc6wwnxn2OO+tYh44TYxekApeOT9P+r1dG8nG0UC3yzj5bmb4
Gti1vqYWhAmREEi6+r5f++au8+b6wXMX9y8IY+RDkmQ8D5z4HiDmZjsvG1emw6dE/qlrpzzz0WWR
Vwqb4L3pRzrV7AePw/j9yGWL6d9YP0mKDiGETADETguPBkgAORQ+ozggdGwafENr7fFCYNnSU6ya
a9outBjzNn8kmDoDv6u9naKaF/rQ/XZ+7WnoQVvt3ZexHepMjUUNg5FPqypn2DaJ5INJ26PkOLTt
JTVGhNgKnBzlfx5Ca3YCo2gn5A+LOe0aK0834xC3OCPH+DrfRr840FZRDaefTBDfVD8ljKgPeuvu
aelWELkF8p3U0F7cgetJ2s1DNJpeAW+BKoHOXOFWI1ISLIV+8Ft92PN9MSI/U0yi1lBe7AnpaoJR
Gh1cVn7WnjS2UGzKvdcgFJmgqHz0ksVHT/yuDFj47G/XbJnEblbxCamx2OSyHverM4i9Cx5tu1C2
eS/1EeNYRosqyMYBCMCo16+DkD2m2Wz0Hw0p9Lt2zfXv2r95MieMXQzj278j5aQIH3gSNbmYg3HJ
660/UqExYx5KP53lKyWo+Gus8+ZKP27AMOU150QOLQ6WWn1n/nhThRZXBVV+Pw49BxvHn5s/yzzb
j+aMc96e8/lDZHJgCbHF15St6Ulq+rQv2LircFaL+9g7Wv5E/o1FuEHKparbRbtetGMzG8zZtykp
Cskm1KTcmsk21NiO7MYQF+aysxPDVtkXjZWyu207CTkOs8rvh26lATRZuQzgsQgOD513g4MXy0nR
CJe7FNBMkFXuRjOHIrKl1zNmlWZsOrkxnUbNbw92LAzuaknr39Vz7j1SbSsuBpGSz9JsZRaU2o0r
rtYunFIxvVVGokcAxfzvjprbs5248cl3Rxh2pJG2kO7VsckyVN/oajjradrvKJubUCG7h/o93ZvA
Go6QHqifFU0Gur1lbSzWC0ySZDdRbzwj8YgfNH5tHEoX/96cK8Q4jHCFy1jKi0T5c2Rtra7oo6xN
5bTzHa/HDdOcDD8+ByFSHV/0rb40R38ipZqfUe29DUZMiGblPDQRWNAd6D0ej4lIzZ+qGsfQtPw/
7phvShQ+AWj35ERxsXwegDpxCgJUXYBLUJLpO5qCob4kW8Mg6Yx2AAc7b8PGWszI4SAbaBI+Rlqa
wH/mfFvnybJzCJcGSioOmOQhJ1zgT50meGz64jLdAoljV65bFPekYBgIPLaWOdHXW16TenxvWh9F
r4OJrkYjzm00MGJ9uhgGFUT0RHtecKwihhZf5DDgHaPIffL02tuTMyMgYSqOa4xIRomfeqGJ7eTg
uu6wX+Z+2S2gKiLdL47AhoYL1yREMcZsf8GOyqM0YefPRvPBaloQWr62tSeLyGdmJTssSvavq8vu
yS16bbMW+N+VxUVqXUq00Z3h7lVKNEUbcFO5KT0/7lY+pXs8ZKrGF82AN6kdiPTcIvP8naxpFXmp
rd/n0MAvWasZt8nQ0d6wpfh3zPCmG1yTzwwLGZHRYwvRFhiY7TAYYetY5RYZTPowDVQPdOVpUW/1
F8J08DDwpu1H9PIHv3ebCyNc/tbrFPcoSHh9hxp3ZIoh7FxDO9Lq5ifjcXgmLvPo1xyVs6mwiVYD
jwK/2wW3m5Xpp9guGXwLM2c+xqM5R71Xy6vKm4PZ5G+yTy6T1H7klKOfz8xpoy9edtWT/kFfQJpB
bVkI1sTefvUdN4L0yenPEV/CRVBEiOSdEk8bTiR9uUSJFLYraVsZ387tlbllJozj2FhtNBLxD5O0
eABURUna0skZ6UuYr1oblje1W+FbyMVmJe4g1vihbcpsM+VFdRCVdx6Gfou15V0tuhMsxPebpRVh
wcBuj5Byw/WBuBztIYJMK8N5hYsujABtRHPigv/4Gecb+1tHTba23HPtF11gdXQM6jSFwmJ584Yw
FPIAIbduCUaiTSUYlHgmYdcV1jO53I/xJkmifUrMSPMQS9v6KW6I8eSLUEzKiv5kC/XSkwykuNXo
SBz1d2BSCUtLMe3d0X9uXI5c7WDNFzPNSEhyF935lrSO0hkfPVfSHUFHeS2pjFtUARBs+M2M76he
tr45/ZlS/8mJKYnkTb5jpR+jYjBj1l4J0nku9GeOj/ku87/hxlnU74gbF7r/zDnyLcnmOy4aTZBY
TfqUjfXPQj/nWhievh11r74QDf3xYo9Ck4xQawZGN8id3671ngnD9GiJGQQIqJrlRrlDQ6B2y+0a
4Jf1lpmgn2moDmljvsRtbEeAXR/X2G6OOZakc4c4KvGNPDL9+tMVYEuYJ0aJm020tmJsKoXlcLyI
2T406JLnNUfGF8/JUXm63Jma8V0a8jkpsk8QLMYxkQBxC3QF+8ov6SRxYD0lQ+LsLI5qZ90tOjhH
Qu37xp/IB6/+3WKZP1Y1lU+Fbs6HRmuXEJmFfLAEQTpRk5lM0jENubx3DwkQmV1djx/ZzDZyxqoJ
xu+ZJV0dykpJUEzg0EzM3EAXmuQPyWAjAobHIw4UJ+TcdRgU+LybLi7qocaDdTowgPlRjcYZwsF2
tRjPRSJxLIvxrhl5ADMnLmAh5h9LYz/weR9my944UJksnjtS6K2+oeq6I6j1NPdxBCQm2bRjHd9n
KX9pGqtT1/ZLhPPtkU7bozUzIm+mB+kQFzZvqLU23hhE3YO1lbiY4iHCc38/+sarlvCqy/lQFCgz
13b8KcoZYZBmfPWVfnB4GyYejZ0a84vUxUEzxRPzkYBY7Oo498nRsQoIMbi1/MK8n3Mwh/TXEGhR
oYzIFh3Lpve5T7bua9rV704+cPyt5Qfkv3unSEPb6J9s4BJhvxoHRScy5ba4oc8r3/U1v8LxCzSo
GmxRZEzli56Sc+MUu61d62oZst8Yy2IeRuRsVzTY+2bI4rATmb3Jqgo500Kvy9SySCXz14qu4qh1
ojhOmiJ3N8Tvzu1kQZbxGrvlGIE9Bq8zIh4sl/mjSnW1mdf4Jo/gYKbrm66NWRt4j8pbtB/Q1V1C
A2ErWu+YiNQ/tT2OPIiZtfdGQcy56VwzKEeDQpCin9qVc5zLVXNTuZiwKDXIdxsY+/3sIZ5Em5Zd
fAw9VBK8nGqqiwzTQu1Qi+yQ9pq7HUyMOEhaR/lqt7n6sm/B8X6m7sJDXpeIihxu65yrMdTSNrAW
baP3ndzMHOU0Wfy47mSHFYR/GjL6GM3+mmCM7enpVnpPP4/SUzrZ3sbiN+N6RH9r32L35mhC1j/y
oIA6I5XkhGpGRi4sE3qxn7x52tj9+G1j7mIOZQ2oWQTjmJE7Z7uoatBFC6LfVjUdi4bjHE2FEbhy
J1oaGj6y5dWO62PrgaUadf3eHddiY3ogLKu4fS3T8V6R6qQVWgSupP+vuXbO/F/SHeq1W6LWEd9d
0hpczHUUKLnbPI/N5B2FnT/eEsACOdB2bK04tGZjCUZ7fTAlbrmqm5pjx4yDe1P+rbXxMTElEKpW
5qFDcb639eKBqYYTXhs3qDKHg2vi7RYao4GgQGulfh9WJWKtWcTXokoecSRGVu9NdPgBNbH77AkV
60GcxNtmdP4wuv1nnOYSs+pKNU8Ssu3y4TVpxm9fH0Bd+LRSXGcz2UnGc2zdp6OS26bsaQWV+rdb
ZNVec0UV2B79Oa9IPY4O5maCSR+NKDOxUzLzjCW28fIPraEZUZQmR8Xh2jEbvmOOHoBT3z4i5OHK
7TwOrtfdJWRDow7nyRn54hjF6EG3U8WuzPJpHUXtMeyeNLiZ1vQ4wDrfrjAe9yimJbW4imJ6zCXU
c5sq7BI0jeR7r2S6nQuet1Nf9+MGZOYe89ldbvMY6reNJuaC0eXFpmp6gDi8HTgWCVy7dHAxhd0p
3cuCpteB0ZJhhYCXFduRhv0mtTkoFDcbL63y7FAKita6CzOTUQbOk+V0dkr7aVondzM76oHMNHVG
T3/tIbMETiKRaiRNesgm89OaKWM01WVICL7ivC0vemLDLrXg2hjwNTmRW9xuKs2rqeJyscsoC+fU
Pa3XyUL1W90j6TGs39WUcRvFTJ9zi2GAZTpYDYrZ0zyv7hJI5tesCz1ZABkGI0DdoRekO8+McKY3
myne+3nXJZqWb50eHnlEHb37zGVaUqcf+vUtpVQ3P/SUkmSQUYxUO/5QOZeB+2ezKYW7pPfs73F3
B5pm+WstZtGRudbRi6Ji9PR9BWW02GYxZnjQCbRKmrBK2kaPcqfTjDPpDw6E7uKlH61UiXUdCPDJ
R5OmGKdpnvsiO89O1oyPUxejm9MSs82jkYxSfayZgQU8Q7ub4r3jjy44snbC3ezqHb3mAveWdkqo
vS5XTIP8cHHcUNIiHNjDIRM5twVs2pORMfsBCNZ+Jym/6kd/MVasYEw4I+3i3OOKu4zwBM+xqjQ3
gCO4RMq4kTuNSvj3pCnEFTLT19w696KDVWxPkxuWbp3thqJXj0zZkgXJZbvvY3S4PE5j8qfKlbzX
Cm0qgq4eVoZKdPbSUK8xsRL0eFwnz3mukgLdlMeIREoB3ECTVI3TNimse6GqH4vZSY0EThUg9bQB
RCDHSjQBh4HVcFxfbfwt4q+p68zb15/ck1/3L0oOLgtMutWS+Du1R2OHOXnn591OTpyBu/K8OBlB
TCDhQZU3Ga2QdKUJg0l+9swtzYvy0E/8YZ0P68GomhJoik/sxxvm13Z19rKbm1MME2lbc+w9qWoh
f+7P5qlyEDR7tw+pRjRH6ZsZV81qDv3sLztlya9aE1cMtRV3pPaoJGc8bkdM51RrO/NaOulGS1hH
XSS0IcgJemUQSF7iHnGqxpjMpSRCH1G9BD1f5PFBwwD2ttw4SFgR3+RQ/DC6JKMBJzQEiHjvSeiP
CY6vEKJr/lZL/8dcRH4Ym5EkZlfsmkk9p3M2nyYqXw9tK8qNozyIj5n+B08pvs+0Z5exNOrR3SqT
bc4FDfIlU9OfnuBC66/r1kb7voMLeYBMNyNlVhOXqpZGRLscadpZe89nE/QXU25sQy27MildTgne
O3N83JTrfn5IDAY+XKdKQheSHOXjOMlINPgX4XWPdi0kUWWrCPJxdR/I9Pl7nO1eRHOl/Y4Vc7YK
n+rGb52Z3kxv7AEpylPX9dwlcjq1acfMkMVPD3bZQiPctfWBt526qwCTSJjmp6VxQHF/ZdBHqfVO
4N0KkSjAX3ZADKqYHKrL/bPP2NoaM38q8mkOKwEZizbs0zpX1cUv4ps6ivGz0Rtv6vMqn18b26o4
zJCRwummRpjaks8e8FHDpLUn/PWTeJj5Vfql0zxgfsvf4BBMBtOyxkxaYGnyfjvoqX5kLEZ+gcyk
HhhM/KBnuyTBHWql/YYlIqPD2MgXkm3OidDjGGrgtoNx7Y7rbckKhj4uLraQNe2wGgNnetP9UXOR
vuwjdTvcGL22wr8ggZoXMiXzlKqjCWzgyALGwVrEJTpwyXOwqeNOpWE3Gpy6+lpJ/QgzjrfPGsZZ
/HDpq/twGh1MkHNcnzufwLHdqiPjdfaj5rj9EQS4Cb9Zc+/9al629CTy64DP+zGV9bfZJeaFlxjV
WFVqD01RPRCmlYeu02yc0MaO0vGv0yGg1rr87E4OS+Fq2w9yNBDnZgbi3tVN8pi0TboOJ+Emf6yy
eaHzOEZLtm7GVtcOecwV2cyyx7mgkWcv1KbYh/eitbTfuiVjwDxp2C/NLkc7Hs7tqg6sEFvHIdQj
eEk2lZYvoBJLTHyGExvszG4BAlp/AtdKAbSE/WTSCTBtdZL2YB5Mi4m2GGhuOCFNXEXBZ69Un917
OnDO1a/pRw4pkzdLlTC3uGQvphy8a+JWAO6Mrh/Q8HZ6CCliQPdYLJjRze5lzYtXsPds3mP7wwVo
eCSCR8qhUU8py+5K7mqef1GMPVMgyrYj/RY69Y8JhMsQkYjH+Vs9cwSFuq6zTjDYqLbFKN9Wv/Ip
z5bqGPc6vxpjoCeu3Pp2u1CdQicWLDMs8nPiOEDbNOW9wJOyL6Vyyi1BBuLePgQvckCLX62bWymf
r019S+QrdfDRbTYV+drhDMynvnlVtK9RFy7Jb00czDnTr2JcUIPHPGGxQU5FdcxIkefSYejj4LNI
BzDUBkM/NNbCuK7N8KdwWnUZC6NA8dsvG6Ze7RPNyP5qze3Nvlz/4H2MIzlmxantiK0yOpT8umlG
UqjdKPjTVPTPC+OkQO6fcPQSZ6Npsa/a6expXmT4U7qvLAId1rAaHMbrLGwsPeNRB40KfJNohtts
WxoNPckfWu9HfzT2Iy05c0HCUzHaNnUkIvrcePKT4epV8lxBOqQy1kxbie9tJanpFBH0+XGTMJJ9
zvNOu2kNye2TVIq6uqWbmiABd9O4AeEu4n3f2XI/Unjj5yX4lfnLa2UM0NS8lHI+n1IBhJtYL8Dt
cc4ftV571YZiob/lwwZ1mHgcFAxXZTj3AHaLU1k79LTomGdQ6WFNqXpLGHRPq26OUoMjedPcRmbx
yBB+EB9lCsXNnrVvy1ieVjniy6X8vim66azgtEJvc6DMLivXQ5Lwv7fi80Gt3i9yGxvnozsx5MJR
IVDGuh5qPqxLjKybG8h/Wwx++u2Gsfv9N0De/b9tqcp8DjjL/j9gepNH17kqMqT0f47Fnz/lkH6W
/zon9fc/+/dwvACgA/TsNtpEfshhJOrvbLyHM434j8uxUyB+8AwmS/4G8uj/EMxQMcrgUunGZcSs
C033If2f/wMgDwNO5I/oLbmAvvX/kk7NcP81F6+ZkFFgozBZ8695+B6EEMjIFp23YbShRXsomKku
1DCxa0nQiRvrB/egHdyyj9m0nWCs1Lmd5cGZehnEBd2E0Wo+iAqd+mr+oJT0vjQbis1HYf5BVWTv
8vHB7Kg1TFDA42olX7+8p6uiwI90gzZ8RMGJc+8g3TDpMwaqrfTaxMlh1soAPXq69Qf/OqoediWd
MIgUXFA9IAZy6bdKWz7tFOBh3XgEyt3zKjt66aMM1/IvPycv0mTneFr+lIOxJ5gC1tl4NnvSZxbV
thAG2J5OW8it8bHuWMGN7j3t3e95sD8QhP6OfnpazJEZTdN8Y8h3P3a0TAbxVRKloaJFIZZB6p0+
enc5Hf++nUivpE8zN6SgJ6TbT8SLzVxFYAs/m9J4JpCMmdfpfntLPZZNbFz4sOp0oHfhP5hzzYzY
WrBNVs1lAd0TZOkACJwepjJTd7u001W/ERuB+NB4yJIfOm86YY01YhJyR8uIwiPbU7GuGrc6jflJ
GMr8H8ygPaJcJw6HtYd63/Ag1gY1tXuFuGwcuCrvNN1Lsa2voZ/5H1Td1YZoWlB63bXOdLGZZQFV
XFuKDUrPYd/QxmBsdybBMzx766C2FmVd+JNJY+1A+PS7bMzmc+oM2b7ti50+VRwT/HG6W5PO+ZkF
fuvc+ibWK/Z9SpUnmS1t78ckFTN4ktAo7v2eRVqaA/kW+NGhWFpi+V5JwyQ22z3mVtoxpCX/SouG
2vri/zs35L9hwud/75e8faHvv3WT/49IId3/68znplesyXX2n1cxctl/T/dYJqoBViImcfCCmSR4
/l7AWIo8nyUIBI7NjQP+038sYJrp/MMjQoy5wHXAEvJv/2MF00zvHxZLIY5AJoNuPOT/0mwPFkmW
qv80fek6un5Te/E9kJ/1IXz961JmJZMF4ALZC7MqvAzymQ10WsJ6qrVlR6oBXy/6HpDhtU15L6/v
JBj1kwLAS4u78P/MAC++tbSjYNX6Zh55omjNQyOzu2nk7r40LE5FPQAGz9M34WbEVzJ6R5CWnNw+
1gMMeCvmDDsRbxycZ76Ws2vq/GAuXF3c/0XdmS03rmRZ9lf6AxppGBzTSz+AICmFQlNIEaGIF1hM
AhwzHDO+vhd0szNFSkn2LbM2q75ZVVZWtyJAgKD78XP2XpsDd1/6V6nZP3FOulsZCCQhc6wVkzlB
UcXV18Msp+stvtAqaLaUAIwI467joBNpM+YVC89Q8gi8N/qNsJbTrRRdXj1MSZljkmfXNwORrdpW
0oy3dr6kga6hjNoUo97csIowDkcAfafZVCSBOU+FufeiERHVNNhN/AVuQtk/GhoyuI1s1Cy33Uht
8huFHPppbTWghGu6KkggDetTMEykZ2cgOo2kDUGFGNdVAt2xcyKNe4UtPnztcUf6W/Slzh6gOxUO
3hi93JpwAiTDnj6+TxC6XSct+dH0lQEbcxYao9C0Zq/Y1loUPy6G3/RUm2W/h07BmlDpXnwtENh9
MaMB9InvFNcjJwOufd/bFWr8iilAPDOFGXWtvTDHKsZc5W/HjLPwXOPc0SrlX9JuJWuAs9hF4wHS
GiPaEpIOZHKBpFlAC6kzjnCuuPLpHtTZmkueXnUqe2zchsABoFO+1iFGHJbl3gU2u9E1+XWx/YSR
WJLulfR9bZMWjlmG3Sz0etPMiTK+egrp7OdER2q/SlURGWG08jvmHhgiKET/foV2eypF5fUy9b/+
YyrLf8fVbKWf/ueS7EGW8Y+6Un8OlrP1z/xVj2Gi/Ycg2dNg0YLPh1n7/yxnhKX8w9HxG2KyheQN
OeFfy5nxD5y3gpQWTH1MR/mj/1rNILiv/zdkRf8s4/7WYiZYFl+tZS5Vn6mD+qIwJJ8TTiOf4bXJ
GTiHmCE4lICYouxXYnUh/X7cf5LpRWqYzheT08SPznXXZiMCbKbN0dpZKzgiwMhoqShqN6L7Szx0
fGmPKgGQAFyERlw/wTuemf0OzWC4u8jtbyezxnSuYj0N9TxFS6BqRmrIybTyVuVquauxfZRB3vv5
fdtL7bNpFDmiDldICqoMTrzuL7c6mmeOL2gNSe+KYEvrQ6YHJEk5Xwka80pEGmCiAiAT2gbsd5bx
+gNwCQxmYJs8axYk6o1+hjprrk/q37vC+iQtnwDXdaNhG7LtowI3H/CFe05e7ScajE6kV/SvEFZ7
baE2RelEYFnASinbxZvR6sOHfExhw0zfREGIFKfHH1OnxReW7Zc3SlhXTtTlH5Ml/1PFtGJa37q3
lsj+GVcDAtihXq4XNEEhAWD9TByDYnH1M5aWSCxnIIPv3hftZg++gU5GwNEb4hhO1SKAqtCGaT/9
dYF26dbndllujER7BPPF4DFr7l79iN6x+b99L3ma63sO58wEWXtkvqcNm8LKnqq9Zq1UkDS1duCk
NKSlgwgiMK/709c73NP/+vZcaoP1eESvm9Dog9+BKgb6KJpd7WdhznfaEOsfTbtBETHGSZhGi7p2
2T7PPNr1Lz1+ZV5fdH0Ir7gR6DktR01etfe7hPmXgzwDGJKxWtHc3en7O0YbvryeLgEOeB8JYABM
engtGC51DFyo5mskrsy21FaZmD2tGGQEiO45jmPCaP14t/j5Tdbh2EnKIf3l1m2GUoMeal9wWCiX
RiIaAWR2+uO993WvQAex5k75Yj1/vn4SKo5p+LhFhVTnq6Nayf5HQ4FO8oi34FzE42q9Pn7skI8h
0HLmBT979F1zdphSEDYVRcka/GPo8W5c0V6nb+m9NwqrOVmZnskbrB99uQqZrlB9W+2HORKXANgQ
tDo1zfM1b9Se3JoVLZ22py/67q1BvOXODBdj3NGtOY6sSLnj1ujeYHsoZRdWOhT+01d5yeA6fIJi
ZQ9StTOuwG99BFnoRkxExMwAwHcv4/6Tpy4jDqyppEqqjKucCSaT67G80LSvfTOvosRNV6ehrz3r
2g6W204r2k0XfZ5XWVNl7ZZ8S9ziaKLFrwReHEhogvjAdKePdajcfWQ5F8ra5nF71ei/BZqxOSI1
uf1BNvvlqH3AU7QX4ntHMetfRjm2MzuwCwdftLGvonsQaUE3zB8ZYgXkJ24Y922ypQ7GuGckNG6Z
W+7iLqN9J+0zb4G5/q4OHxV7o4XGyaRpYaDyOnqzfdz7i8yafSo1bVfEsKlGfgj3ZeqkqGDJN2hA
ze0qi8U/sVIjYPzSX3QQlbe2XahLfczlDYCXZk9tru+b1GVWFDc/Gpl4QYl/ZydiDyra6W/43Y/t
sIkBL6DOoHl7+LERdA2zNJTaz3DS6ZoQwMq+/ItG8XPx0cFDvHU201eLRjYeULID986ne+f/2dH4
ZOX537CmpOZ79X28IW4HUv2Pxx+jPGj0vfyZv2pKAn5oSHsUj5RvNtH2/6opLWstD9c6k7kBbKP1
8PzPHh+EC51/YKJAPvAccEr/qilN4x/8PfzLNSaFcCDT/Ts0pBcEz6tX3rRsaiCgOdBX8LIbx5HR
5P5kprfA7MIE1Ro/I/5/xjZYMl89R7WVQM9NE1+55MClWUdJBpx5Qh62oEmhYQZAF3BRWijb/vTy
EP9Wq+X/tzfl5en959PHTaXGH/Pro8fLH/jna8JZASc08CsK5JWSwm7xFzdLAEnhBaG9YrLlmt6a
D/nP18TlD7FgAUfxoajwqvz76AF2xafIhYbksLmsveW/85oc7o9gUXR7beb4Jg0UPBIvBcur4idy
jLYau2oJyWtEtaMZwOkq21UBLjVYpF3RFfR//fGvgyrHy/+b0PT1skBgXPQZ1HlwgtyjHXKx3Fk3
1eIQD6uVn2viLPeJWZ4jdL3gfv/9G/jrMpwCXIvHCA9Y8At9XdD4JT7kMontcI6K/qvRCu3BnjV1
W8mc4Dtf2uYjsXX8Bhq98zrMWJ14yLuahRw/SzEEVaJ3cl8g2iKegj4y8tIRJ9dW9Wb8S395Qo7K
5y7Mp6kz0QUrhugFEPAiKHXieiVaU5SAs6qWbdFW+rRzR7JqMtUAkRF5l9QbwxwM+Eh6RivDnnqR
bVw/J6lhsBjm3xBh3//WJdF/IY2NvgVlWxk/EKKnj36fmGJTtWkWX41MkB8SQLoN8bNSx64hKzZZ
yGDAWDk5+EFhjRkaJbQBw4eI09iDBYffQCCwqj7pOfmIhGYCbfdMVRMU0wwWHVwmmfFBke8s6GZM
+O3oJFnLxoDCdTnTf662Rj2qGw3CfIudyK4QwSFpFZv/WWL0KYjfQ3adN+KO+QLm0AJN3VW2TERg
pV3Ck5I6yckhhj/M2K9W6rMHl5cv3mPp5eehw/8BRHX4xQ/6XFmGxN/aWMB0YHAYyCJUEzaipKrR
pXt5+nricKDyckF+QB7jmfV1o8N5eMEEh1IGGhHU81KXSFVTSO0fXTVhD7KtOr1tY9Nstt0itE/+
0GkwNYdMJvuujyhFeksg2WoksG8MuXP6ZNt98tNaYghnutOP44VL4utzNnuoMJEB5ztcDTVxwPVg
fhpaT61fVYzdOGsRhy7TqC7jAR850uAIF59GwJHFmF1r/B1oleQyd6VPQoe7TAwh/WaFRhuV9qVl
xsP5HDZmHzZNpz4w7mFoY7u4dkBFxfL7UlYUIKcf3fpkjn6jWE4IDmG6xWZ6jOxGQlV5he0aYTFi
7U1yKHkyn7SdufJgcMQa16evdwTv/uurEr5ukr3nkqpkHi0KRub2dk6SeIhq0f1ZgBgIE9tCBOLX
402rJBTMHMwyhggZP6I8wQg1QEPdetKvv8Bcg2cARuXzYiss7xhVlcJ4SIG4z3EfP1nR4iYbPIL6
bvT4U5y3yjMv90uQ2eEjc3WOFiv7bG2zW0dNDnq7XlwuTE9QqwIqaBmkXRVlnq/T6cHHv9DN0V0u
C7SFttQXbOPLUnqQoAt+p4VgcheubLuaI7WR2ZtmQXDESJrhN11aKDZBiZsPoVw99FdOjDkgGOqo
xxtuKfO2kBOJvIhP8SPPqZY7Zw5P69J/dHM09Jl2Ur5A5rKPTjVOi8NQqBy7KLd+3UE9wNDYlxdL
Bubw9KtwRPlbX4W1dMPAwdPEo3qc1oRSzFX9xPjM1HS62KT/LBElklshqm1xim3ILx1/24lVf28W
CQjGESODNKvMjDMb4tt9mIYHezDwM7bEN+fUCh5Iozh9bN3GaLZxi/l9aTjvF41nklSLX4SzG+Fu
px/AywZ4+LDXYBggi1BaYOmJo34Eob5ZU7hdsuWgofJNV4i52qVdXd9YkUZ2OErDLEODRU5TBYgC
SVJG0cgkzhYf8wZKzqY3ey1DIokYPliS3J0DIOGDSzcxtm9JTko5H9GdNYJeK7MIR6Vlqk1r4tkP
i8yKvw5NySqX6GZ6Zck4twKPKTNX643hFgj00Ozyll0LYI8lv9oJyxCCWrDoW1efHUjKrmRgGzOg
gPtNS+kL86kSyIimYS/LF1eX92iM5IVREM2yxdNcX8bYlWIUi2lxCzqCeTAr6rJv/RLoO2aXCR9S
3SO5Pv2o3yxzKAs4ejp8wfBQKfAPN4guWeLIV0m+NYvB/yO7Jr1oFgMaUZpEOx0843/pejbxMFSI
JMJRW74ufSa2BQZ0Rb6VLXpDV3l4HR28ZZvB7ogbnHO8T6fv8M0P19AZ7nkOA0APrcJx2so8mbED
ECjfWmIq+Lkmxn5m2nulERL9ePpSR4cbfrjrtdbTk03xyKxx/SyvytbCyNuKEMB8i+R4/Dh10tr3
Ip3RZPd997X2B5SSUrOnj2kZ1Q9L4uA3J6mEpF6J0uj5zKcRx0sWn4YTHbs+QUsoK998t05Um6rO
t/xWje4y901kxPUKg0VH/bGOtQrhWbYwCO87zGyq/WzajrddOqaKFgjkj5WSzb6MmnMBIi95qge/
bz6ZicCTV47wJfulbHn1nDRkdSOx4BkWCRllmHEq494zZmo+OXcMAaKMCRn0OfYHpL6SfPXayIvv
i6YIstFqf3E20RpBvjVtzUXbNgzyTk9k7V24kPbwBeZa3l0xXyCG5vRDfedt4ut1VjGMZa3np8Nv
OEIumFroUcNMm52L2pXNFb9h/ZOuNdXf3gYYAjk8HGGwQlAuHl3L6VrH1CeyOXKzbT9rOrSwVMTF
jzmWxo0nuvh74uDNqIm32A2t6f2UZSXOTC7eWR/W8yEvEV8XNeRRVbK4Yhpix4nClB1X7iZd4Axx
inSP1tMnEjr2luRM5bVKjQ632nXhJV2Gx0teCr/bw2ec6kwgQYFHYS6T2t532KfSMNcFUbB4eIrP
OGk6YOk5RqPc1vqNDwcMAdAairqpygKP4egPLrHpfQNwb8xnorN7k12qtqT7GVfpwsGh1tPPQ1k4
9e70C/KiVTp6t9foOcpu0ncd61jLVEkgRKw4blh1EZ4rCdqz2DiRAm85Rg7hlouqXayvpSuGEJc8
Yj96L4PBAa1wfrVwDoG66CPokRrS03Dm47nrwzv6eBRnLE/8pZYOrebw4Yo6nqWqBzdkf1yiD6MC
iB7CERlvx2iUoHJ4G+9Aith1OEC1vxp7T+TUYlamINiSlBHAyMNnN+Pc+UiibwsNH0+/Cm0sFvlq
I9HGjexUfZPPq5BqzEr1R5uMjg0SsfwUduZiFxtIIwZ2Ob/N86BF8t5/tmKFKZtA8uSRPEZUymzp
7fAN0/2UXMvF4ZAAlDpbDWbjY9925i/wQ+iragTUQUMdjxGtNpkF9nVhmbtc93P8R7WWseHGtnc7
G/7yEJnD9Ke0+GDXNigFEQ6u1vG+DCk2zAJ/vxPUyipZbyyp7kTWRd8Ytwyf2rRJnE252MNFm6KV
JVosLr7JWnN+Z9bU/jHsMiJCHTyEG7hLn/9I2hx36NyWbG1ubHV4a1SR8zJ33uwElpZaoLGiZHqK
ZSY+OaInd+T0i/jOLxc9iwcFe23x2M7RFx3HgGHolmgkOejtNeh/jayB0gHL2JaXszOa/4Xlit0V
ADjMY3bc43ysDsMzoNBCIxLLVg9qBFnV17LbJbNv7hYlmM3Fs2thxnLbXzaq4x1iCfvMbv/O2uGw
YFJbrCsHVc3h6001I8CPKi2kjSB2GOAV7pTBRniM39uY/d9rYgcYNnsOmhbdy+ln/qZcpv2wbrQU
AmuDcx30v97/vXIpMG+S+qVGQjFSwyPjBMv5r47ZoSBT4NLS5HhmheaX8fYn7TC6wwTPf/hfjtZL
XEiaz6qh4dj3mX2bYnCzFUnSJLjSFnhKOMfJLgicMR/hqaEGKdCEC/U4kMbhBiinUcbMpa5dZViK
csjBlGhhQWCc2OqLFI/k1kDvhaCq/6yyHCMYWqa2vbCXiEVtEYo1wEpSdOeqyHzwpBpoHR6uNDeR
7ctPWZPilTRTcHCbpvBagYtVLzjI4YvB0WiSeYs/3GgfDZuGU1CSaXE7xlr7uWqQFePpL+67XKV3
eHZJTY691DcRPU+obWrFAAfHWJ0AKl2W3zarZ06yxJiRPaUlP/sceeTWyKbECnsjpZIeu3wi0CdK
4aZO/ZJfGyPkz53HEAYIBNMOcA/LGkvt4n3xPwwQQb8r10ZoZBVC/x6hctdDaWYdTRugYD/1JsJH
S+iU92mGSNQHU5suPEKn7j8tLSCWzQQ+4VOVSRDpZtPK72AhK1hGaQ1LoLccyex49PTASTOrCVwI
urdV2yPYd3R9AWOL4QwJUV4SioEBdHLB/Gqa3DSdg8OlGSKhbZzeyj96lVI9EBhXe5JEH/1uwByi
LUV9cpPNZf1kD+NKDNSr7o8+TAXiM2eqL1Sk289oJ5BT+UIUd7Aenc+YWPw7JfrmAW7Y+GUGqlEj
jY1wdxG6hDmbnV94qEG1Md0UiDS+zoaZleQ8a362aW2kCkFOq4t2JZS9r4mmnHYnO8NB4+oveCUs
WXpoAxwoTktaa9fC7kFpGgtVVyiJ0QHCkAKlcJxZ1y/SqkhviboeYXquAEDhVVUV2Nnaq4xHpnQ/
Tv+G366bBrEPLhXIegZHaHD0G5Z0tgwgPOE8gM5hZ0Su1VfzjZ1g5tD9cdyevt7bXy+jZpYMnDtk
FpDZcHg9tFdCtlrBhlwgPk4Na7mz2W7vWwPH4+lLvb01fT10IeOmP48a8mh5wrNPUBJKiVBlyvsi
vTy78UbNgGw4rJwmeginr/f21tZsDR89+TpPoNA/vDVjsHq3sls/rGqSg7xCrY7HOKfSgWF3+lJv
eyYvowxqRnMdqPM/Dq8FR1HLKhs2YBepiJ8haVfX5eRpl2NKVBchDeLzImJUwFAexyuq2vZ+zHoU
wKc/xzs7gMeIi/KPIQlnTuvwY1iVsBeRDj6Y32n2cXAY47KFdtrStEm6AXZA15dga5o5Hv4LlyaI
wqKDaL2IwA4v7SkYoJavojCZs+LDWDj9rqX3dzk1Q/lhKebmItGm7Mx5aO1YH5WTaBjoHwA8EaSY
H51RiMUd7WrKeaUm0xqJ5VING9+STqRDNlCSAr9Wzm0x9CB8/U6e2fveeaF5n1chkOPxIV52xlfn
SLNyDFIVKy2MXVf8QlY6clDs+o1XpXBW+7qtv53+ejl/vL1hJlPEmnP28izEeYdP2dSBX2ZLExG0
gZkcvcKi/wBe0I5Br3DSXwwk2MFrsPO4DCF8RMbOSFAd3w/KSrrQRzL6287myt0g6a9+gIBxW+il
uubvPNCySHs1yR6YzUtcAMCEUgM/fEnu3EilP8ser2+gaJFe5xbbVCi9Ln6SVPvVdhSxigMEqfg7
K79xnpBOIdMzPWR1SFDT1mJt8Z3rgiod9gDO4q+V38E8YQX0rY2WdCmY3RqNAmgy8EeDS0dm6wiP
Nqsvo+6D0Vgz1OE+Rv0OhFO/IEiJzLmlGOnTSdo9v8p2jtLtQHzB97F0POZnUd4BHSdVkxtK2O8Q
LuIsdYepxQS7uqe0NrdVIK2e7W2KsywKmtprq9CJQb8sydzcApQBFORjh0o3wloynAiaqT3mflbH
OC4meIpF06GhbftE+8EOAtCyBnCWQHRYTBEo0uKAoOrK0RhiJN2fahzsT8oy0mcKWQmuu0Hd9CBT
vUtDAOn1szfLCCBgC5oEQKU1PgCZyLQtQYZzsxlbQzQBLE8g3kWXJFaQAuxHYtuOKv5Yj7p+X0R+
ja856tuLkR4hrQpahRwHYarm+2Vw2z++NFBK6dUKMGRkQvtSzF0HHmf0PkTAn/wAzQgemGGJSLQJ
Gqtuvk45cVmsPKkIgPfhNysgl11aNTULByuSqgE3WZUKSJYUv1l1YFplxFuNANBRYt+SDwNbjxmi
E8MnqPlbChkpQVCnCS7EgADnoLmJI3NXmNUCmsqvsmardzHdVsaPnr2pSJuZcP83w/exyItyD7QZ
F2Qy9e7TJDUnD3IJTwy+Q8QTYmclcdTQS3E/WAr2vjNq008ZQ0kI8e9Pv/Rksn/FPr+moBaa/0xx
ZsObyKyq2kuvd+VFDpqo+SBp82iBU5GmYC3L1NKIAIKDzDJBKKXWSl+V5BEEJRzgb4PZTle1rZfy
OpGW2W+qRKRfO68Uv4wlqv1N2misRNKZGPP5RFb0F1i1iXCYPcI8Q7IyZyOwanuJt9NMplFjqxny
D/ol7qsdUWkx7qyWTQMuykaaEI0tNNdksEM/K8tHPklehaZMcggI2jJZl/gghbxC39WaO7yiyAVP
r0dvtxtMBquqlCO9p5MnfbgazSkIvdzTnFDiHyzhYRkzADTmrDii4URctsAa9lnVnttu31sFVyEZ
PVX6eDAjDq8b5649oemlNUUFxbQucTE8D2REVh1cUs1mWOA2znSvFwPQSlHRqD994++UFqhYDPR3
tDipMI4+gNvpcMLajN+0hKNgD5VxHUeLCKSffD99pXceMdY7mL9rEcMwcP33r/aYru7a2J2EFwIu
XQ8eJMtt4TXFvzV7UXu7ti1iM+Nz0rC390cVapBhzgDIQK53dH8VwFGBo8sNR3SIl2wNM62Dqbpf
gMWceZRvt3AuRS+I1CzoObQ1D29wnqxcX0XYoQkM9zpzYrjvJd0ecgeyWxfiLF9g4vRPbZqf2U3f
uUmLGkkgMWfC6ry001892lSq2MD5zKN1RuNGr/C8LInwviw80DM/lKNQ+PVEjleHTgjpTBSJdOcO
79KG3qH3Aue+1uXx8K2eJSa6AWQ7M+q8++OqVMi9LF1n2SjOyUC3WI63fO4u2XiEoALRq+Oh2syJ
WBlbwKLOnDveeRj0PE3bY4BqrWKrww/oVoAfcetEIUk54zU5qstFmWtdKPzm3HztnVeaTDrEp6hs
qBePX+kktfEaLiIKAbiRb4ihLswqkpabZtRuyg5kHf+is87Up2/XDEPQx2ZCgtcBkdnRKz1bTr7M
moC9zLwr3hd42y/SfIbuKE0NRnDsadUl415AqKbZ6feuIs30zLv+3kPm+MOMibfBf1MwMiwgp6fW
CSNLm+K5pJnyTZ9ndA8Fg8L7v71wMAi3TBeFOiqC49IYDZslYFx6YNgJWtklE1EJILs0J90ZcOm4
60T/YoNmPVMUv/Pt0l5mrXKQ663OksMXqYaV3RAA4oXKT6tt5+jpMxAFVK5tAXCvicduL6Fo//3D
HvuQzhl2HY8jNDs6x04YrhxodbCSbdsArYRVckOtVeLDpSg7o5Z4Z83iDmm2UbJafxn6Xi/KpQ5A
sOaHsk1prG9JpvHQngjX2w7xnP/GHEpwoT26InB8pcnt6S/2nZfIJdvNwK7FGY8OyuEDdjOoywgw
EigUXvxQDgTc0d3Xr7W89c9c6p3vkmM6+5wQeCxYKQ8vlXnAJGYLtY6xzBWsIVFr2yj3OEcWNJLL
bQGXdCvSNvrbvxOT20PbSz+XQQG+7oNNr7HLHCYSY1qjtdxnlyyIr7oHWsaIBvvi9NNcX8fDE+Th
pY5u0RrJ9RhNZqYy5my/yYtUo72D+OrMz2L9e46vI8jF5HnSFadsOLwl2pQ9hCK8w2mZlB8xwbe3
JRMv6LAL4jZEZrvT92W8/e5Mw0Hcp5M2YtlEvh1esOeklQK7zLc+HieELGnhyzpo2GiIU1lEfRNJ
NT40fuJPOw+//X1G1/ArwzW1h3U9xOD0DKhWcICtBMFYWtpBMUZVWINYvbRhoZyzPqDkffuIPPZH
jvLYa+l+HX5ijjwph30t2SYDZE/kpXH+ORnrpLtt6LMxnI36QW4iQ/jdFqBZ8ty7RQc6TBUriR92
JYGgZuI+6Qh4urCrUlAyZlO531UOXGZvZW30QP508l0324ZohCXC75WVxbhDJDR8LhbsKWFRCFIi
kBAXhCGAvDAD/Nc0Ek5/O29/w7SIEHsavHyopY9tHoZbWJyFILtjfJWwmQrvBuLAjygS5uPpK71T
eSDkYdNhJsgG7x/XV2k/u4WrZfHWWlMkxqI1dpk1eHedl1o39LKXu0pvxk89R6YbUSFjyWwZAY1K
6nnjZka5TdKyQPMauQxzTn+2d75wvIRwGygxkQgeG5uWesj9Wkq+cPKV9ioplp1fw/RQQ7rcGh2V
pwQ/fmZtOXIbraUYP0NjlUhgYSSO8Whx8eQwp1Pta6ExzLAc/Dwzr6WeQ+Cry3HSg6w0GrGxSN22
dnk2m+6jHcftb1PvG/86GtqV/uePtFDIWYOdj5zNfYJhTZ5H0ZPdvT/9jN6WLRyuIFOsTUwMmceN
RSRacdzD79lCHU63ooMfFqhmyuNQHyLpge1M4aiVPcR5UfrpDWdD/8/pj/DOEslHoK+IFpv/ennD
XtXJbPFe5hmgV/gycAmWZEKgrV++nr7KOwsk5iBUqZg9SRCwjtarZm7RFCxRsq3iBcMT6Ssr2HmG
fw/xSqNw4LR/+opvfxqrxM3Da8XmgRLEP1pwirk2qwZfzRa4OxZkU9b5o724zTUK6Win4eS+S1AH
7e25Vpc+DTeFn8TWGRlnrnoYE4x4Hf6ZvTSYY53+bG++dvwRtDORSDLMFPjnD9fCJu31oVGQJL2l
pXXUU/s/LeWs4q3eWg3OIagRyRpJET9Pmljd4thI0zMf4s3vkw+BVJhwa8oqEk2PS+a40zDWDd6W
1N8RGVyxXCKnRqzTaVFQDHP2ISZweXv6zldSwuFOyXGQKSK/TIuTNdPUw1vvzJgMJwllq29FSx9N
iKXZUbeWC7jmAdKFT3CFtYvzyPpkQqL8g9qy/UXa7fhzbKOabhso4GcSzRqWd1z60GM9j4YXbPDo
h1nptY62bSGaaoIB/uyOSORZ73NFEBfp02AABeBgAl+QiqfzmIRlgbIZdFyxBupNwI7yyZp+2k5a
6du2i427fNBzd7PoY4x7V6SuSWDivMYgODaYAD5nckelPNgfcnc1i51+XO98Rxik0QTxK1xL0uPv
SGhDU1tKbaWb1mE5F+qWjJF4J+BZc35Ldpyo/XMvxpsVgRWU3rNh8d/GurscfkVzO9lzUwHtbcAe
XFR0jVdIjouu5PTNvR2rrBUTrkvOivyHPezwQv3o1HVtLNwdFuDrnk11o012vBepEtvGK5sw9dv5
wk/UihbuJ7iGk/Hl9Id47wlTANPf5xfAInh0s0jELGJHBKZUQ5c0fOS8ZT0YN9NMnBZosuYCSXFS
nLn1N0eM1fTEaI6eAUs/84PDOzfQCSHanNrtVLYWlFzMKAVwBVhxUb5NsC9Az29/qLLVzxh/397u
qitDsMEUkuz54+0x0RqzhHXWkkFo+d9AX+KB7+fGCmY/LSBZtma6UUaqiTP78pv1nxteXygWZP7x
j7sCpDgWLilaSLENlZEU4vv7ARbYJSxyAwpm2v88/bW+VUuuF6T+4PESWU8FcviEldCirlhkS2pO
ps+EhhZ2GBWEKayiCe/ZjXFhOKkq8IcaVkNuCeT8m2acmM5LU+n9mS/8rS1n/Tz45mhsOqgsjn3G
leYmZLoBrdbmuSolRF9lNRuUyH0cWqmWkva4KBQ0a1wMII8EbPzGLgthgkpqomYDQ6u90hUMtQ/A
BqF541Fpx8Bld3AoqZ0ch3rpGKSB5yPTbFNbkj9Ljp7oA2JvmL1Uit9JLVRriW1q9J5ypcNDoJsb
NhOojoDADLF8bPsFNHGPEgMwpjsMoRchD8zMcXaDVOh8qLwnbivp8+iR18Z6sqwp6wIbZuoXXcsm
oLntMhiMB4zK3kyx3ly2FRLDfU1W7xOOC/uG8KV5Dg3GVxf+ooPmdBr0mlssGeS4201eTb8jRY9w
OyLl3ZvMJkqC3RaDqR/pWL58VH4r924uIUqXckyqi0iCXr+kOiY4Q7ZTcWlxPCCwy6D/jwlosS5w
FSAOGqyuMffZ0LsXDHR1DwVJMT/PvlLNlshg5HOnX8L1HTs4FfKdOxwBWMDpDaLZOXwH65hpEgFn
1VYBt7lAtASyVKTLhU23/sy+Sm/g7cXo8NGo5/jJQEw/2libuhKpHZO6mXFm7J4GTZTfcq80DIYL
q1ZOGzX3J0fUCG/QJKdvVEeW+VC2Wk5oaA2+OrVJT0XvmFfguZZBPRtmBxPT07VlvuqjuPuc0VB1
L9WqTfyQa/pkfhzLEkczPM26wgXkDo9+R5R4qIhAEmGqL+Q/GF1WPqS5bhETS3b9GEwTx9JwQJH3
mdiMcTXckSl1p2ok79vJdqwijBD8qLDRLWw6vYt7Z+hbIoYHHQPWxq+SfIX15AigxNjb9kdbJYrY
NDX6txOp3b9zWS5rVFQPnCNH7ngPfV53Qz8343gzdgL5ITxk7aFiJdC3bpxUH5lzxqj7Gr9tPrjN
UnQb8rJWgifvnb2J7aL6nmkdKrO+cyp8REXSOxt7dNwLv2rjYZdNTKJZc+yYsjYxhk2JypDkbeat
YzjniEJCiJyFtYv6gs1tWRr8136JU50AndjcYPwxfkuolsWTgPJkh1On0xamnaxfOoPTI+ohFQPn
vsMwKMi0RPtNOVObWxt+wjXx4t7XsaNTxd9pSHEjBN/uRqDC6QNN2HN0P8dNbaBQylxjg8ah+4b+
XgzMcCz5pzWzxnuYMtim+2ROW6Im9ZHUm7yHB8IllWZ/WKFF/iaP+UQ7lQCFDfq4G/NHXu02u1VD
N97nsWuQ9xphbwgJA18YEk612JH5MQ7hDCZ2JIgnzr5MVizFHqkC+Wjwo+fQHVUpNtSA7UiQohjU
xszozgUGmfNy75NttASzDs6SoNdigEBazxGlI//Ye+Uzitr7dbbgrTOKHmaEFOqZmWPq7bBhkpVb
5bb9Q2aTT5QHQpkAaaS1wG93l09to+tPChFHuxHDmgMwmr58ImogBaY6te1jZkyYi4ys50O1xGSw
ZmTufIO8Jf7p4J4A2ddHBQ0Ygq5+x+6Q+oyqkF8FFVYqIP8OSM37Ns5Vfm/1zmIGdjqgpQayZIVp
Ps5Pveztx9PLzjsrwWpwwd6CLIYa2zxcdqxGsROYkN3pMI6fRj8i5yUqf3sY7u7pIZzTGL1Ty6yt
vHVISG3PZnt4udhuyjlPrB68r5nFAVMOznKT1mT0H7J+i6im2eH3zAF3Z83t6Vt9p5yhWeOjioQh
xERr/WyvDq+z2U06702xXcoyodGVwC9HF3BRNibKo24yn/KUpIDTF33n+XJOpgvNR6eceeHxvLqo
3XAOGZqp2mpege6uqomfQ0G582j3fCHgz96fvt47N8n1qMOxWrCd+EffZ9+LqS9jtpESzPS+dizO
PM7cb6207S7daHBo7hXntDfvFVAgfyzEL3RUkP4cFeeaoSvd6ugQaZ3WkTdBXv3zLMjawwo4amSt
j2VGIOlCRweFeZd/9tykbC7QfTlP/5uz81hyW4fS8BOxijlsRYlSR7dDO21YjsxgAPPTz8eejUVp
xLpTXtyFbxkiCRyc8AeZmbjG3H4L1946lYJLMQUEl6L+/FNLtbDFZCfNwVG8GC11FDU90L/7NpHz
oSnHrVN05fJeWkjwxBleMjJbbetMIqqXOmZ30Ksy/VAvgqCAb7xHEDfJxge+7OYymVvG7AwbSLuh
bp8/W1LFzmB06YDFi2qcQCXkdxX/7z4kjT/0VtEe8jpRgrZNNeYRESYWuQaAUlqDT0WK9Uwp7CnA
a2JAfArN6709NUWg6i3GMre/wpWaDbEuUli0DB3mMG/8in82f2er9Ds7sz/EUuaf4dFF7+DoTZ/M
ChNktOSj4Rt21eoBa0/rI3KYuMF1Ybv1wi67CJbLe3qDQTMDW28GKPwejuVJDzIpz7Kj2dpRgR8A
sIRDDsZT7utsqj/GmsQzscdPVYW1nRWvnTFrXyKuzYUkXWCrBWD7V1ol6j2mmwMi2tqixlMOZf8F
RHT4EUuVeSM4XznMQNipBICy0wBaN8LKJEqELWcsNr3ReehAsuIal/QPaiWwpwTTfz/PWbGRHS7l
5CoRpTVMNUSdbTFUWp0dJQIe6bYMsxw3lXsdx6LPeBAbmy235UxcrEOTn4Le8BABWcUMcBMp0g4L
tKvsjClIR1d8Q0o/enblYIKzdaYGWeyqDfLYrKtgSdAfQy0U/493zDQYHBMx02Wcdn6cvIIS13Kr
7lB7QBuw5dAemjlu9nQo00ch598aN/dGrn8ZnhZRFGS86KByEa7Tb0Aanoe5e3dIRJrf5V08/Uyg
K2MsWIr4kMeh8bBxEpeE/vxlU9cSdqEN00W8EMpJc9vuCnXmmh8X4zpzqs1jHM8lHjEaTSktdkG8
zZkORK9srYSOmBlrzzWd5u9K1ml/Nn7O5beHoEHJzY24sJjXgYEuAmZAUz8c3CiOoZERIoyhxRBn
cAFoSWQCBFJgT2mmLuRaL4G8ZEbfbv+IS547TFNSEZVsgPGat0a2eF7fyElB2rfTMHM4VDMAf2xB
UCWdPDsboEcp/BAXnrNC6dw0mHhNU7ErJ9d8jzWePu30NurDndo0zbfQHuv8gLWLMu7xiWy+Tah1
4ru7+MRkSZcPJ2TZcXXPzFjfkvG4nGMsmtcW4tdvgwEYVed7uKcRkUR9PRwgHBVM+Wd5KlyGc+RX
Bu9u0kZCbJPe4d85Hkol0Qywi2Dxd/Cl6HWqyGlU6JPfObIq7pNYxdoHY5zT7fd9GYZtsA7LBHIJ
K2+aP/+mX1U7oudRdOPBIndnxLMIFosSaBuw2Q8wBcaXXnTqXQH+8aD3abNxzq8uT2tQ1R36d9qb
4vc/dxF9snQEEjYd7LjHlqFPjWbcTU7nhI+FUypo2jWMtsG45tawE+YIGhT4aahsJKFvw9bVSSQL
ZdKHmRGjjfUUZ7bcnGYfyBZuocp9kmJO48dE6zrtHWhUaEgR07GXkGbut0qJY+XZ0oe+JHMpvHsP
r5TsZMcGmoqM8NBUzEwXUYhcmxFgqad6xH5Jo6rdeQrelv7IiFW/M5CvBr5F2o3HqpIoP4SR0tIW
ak1GivkuXg5Mc2lsa4MC6brAvH6X9zFfYexA+U6NFWN8nHfWDqcDeIxpVEcnfXZkGKDShyyM40Xp
XZOLlOZsrIbersziWd73rS1/uO1YfW7C3vyApliWvQ6hmd3VlAf1DlPr8uDquAwi3+WZj05vC8+n
r61uAOcuszPwNfCRVEoPQBLrjKmfWjpYvclBt6fkUZiUbljYscn1UgS3N/lbvbT6vGTCDEoWUA+X
ynK7/rPNBm/21F5dAFueXpuYdGiUovsKyFa3C1NTbxAyNvCM1VBHowBHUDCH9DjOzi9NNrV6J+xO
xp/Yiowsbv+0K5cOM0OIWaSNtK7XbWTgiV0tpd4eMJZWvllxKPawEuqfQy+/IBQz728vdyVPdRiq
mQvEjaY1Aiznb6KvQ7VrxdJjigw4ycjYLSKgIYZgKZD1Pu8CJ1dL4z5s26rYY9A9NfseEyQtGAfZ
FwcPikjvF30PErbEOknZVbMBVSxrZP+Cj2T40oP4Njd+9uVecWDLcVcyCqTfbq7acI6XDDZ8zYwx
w+KRlba4RHXNgMGKjEP7vy/GUgQlvBAYqa6HJ5K7JZr0GZkgDcNBb56ag4u85EPEWG1jqSu5OJcc
SfASAGn72au0zmuo3GBizYfSivvHWdOqL/gSa4GZ28g3tyx7GkgzAy7NCMZrEr8ClnQ39uBlQkuz
HrDUMnKnUnKXv//ndDihh+0WMlEHi+z6FyAS59Polch4NHHlHBTQuT3gb6t0Nu6etyN+diwNOp1A
bUDBQeeGMXG+cIzaUR/WqGI0I8yy+y5S1edGzln2ZBWjWgXInFcpOpF9+i2Ne+MbKunpJ0vLFrH+
fHD/MOCNX6qMVA4LWgbD3PHgMTGKqjDUyptEdrvemSbg6iGBXIHeDTG5lhHGJ9nUVos3iRX6XWmC
Tkf73PplKq37tWymqNtXIO/m+6RQxw8NrjSj79pdBT6HX/bHpnPfL2LGXb+jORlldxKTrteNo3qR
jrHlgZ8s9fKiZ7ueN0C6GiHIueahjylamwjjbbSnqkZ7wBUmCQ8GzmMn1V2M7wazukfNV40fTAA5
X2//kIvtwVfiAzGGhxDueOvDBwIzNvUI+6SlLYjDaVngyNRKrcS+pdOcXTsoUeD2CromtxdeNv96
e4APRxPQ5E1wDs63xySskMrdVA8jLtXifgz1hmsN5gyg/s7KXqvYTiOUQZAIBGI+ThvPfRF0eG4g
biAzmd8uSonny2cRtPQ4kxSeec6F61ojpMQUf0eXTth/flIaYJx1DsOi87nqD8FLBRglGuySXDqQ
WJYxC99F9jgc4mawHyeTqmTyYLF4cRgdb6/9BsZfvWZgt8jooclEr2g940gSlYIuqrQDykkQSyGH
lDTncZJ9xPtDuPuR8bHYK25onfKkLxTfHATNWwRw0vjERYO8PlWMOt71YQR1Tp3mCS+RXE8P8WiG
WJ82WEYq/Hx3jy1X2qJ+k4ZB4Wh4JLZqqU8Htxx03FDasnqHIbD1PRExRP1Mq6O/VdhjDF7zXsB/
NIXcOmRXPrJpgjJRFwwuCsdLgvpP7LMGrcLSwNIOntsN1b2Kd+Tv0XDi5rmLIyYbSGKVURBazvyz
F96MtBPE+cFHKHOsDk09OcdC4nS/UMrm00h+iiuuyOls3f5IV87gAp1VAZR7OMNdgAWrRISTsQwL
JK6f+KVA3EYjx3XHJ5qz9nCMoNDF+LjMYbJxCi+TJ469jbg1+lZvmserzTmMjiBKtzqqNUKZ/WlK
3Ne+b6e/uK4RF7OEHrhr0rwHIuQ808yVyHL2dvbNhAXlQ/dNNk7L5a3JLwKoScMahUR27CowYPJd
pq7KjjUYJn4oRT/dzdwUGFiK1MN2yyjvWzKG/YxN6nuvn7G9l2R5G9/kEp4E8BV2C3jIpcloWaue
nwZLlpcxqYcMkK9yX6nILvpAqHo8vTUj/FU5qJD4pgVUvxe4e53iFgTqToV4iGFYGONIHOooQhg1
3HG/YT5sbvzEi+zSoLZDddMwIDc4F419vbMTtygd84BrivlcQsnxObbahw7n69c8r/Kft7fplfWQ
WHTIaMjSSDBXpwkCfgeqszcObo3dsB+ZMnxIFSX75kR9jDmdoLu18YiXlwRaMDSslu9ggLjQzw/w
UFpJHI2ZeWg6/EOl9HCGVnEYwNEbO3I/xdATs89wDlw4DfN/bRkRMPkqAEGYPlM6Lj/un+hRY5hn
uYllHjDT6/YtJPgfkho6J7PIcUkbE302Njb/ZcCCCE9TgYmJAwf9IoGfvcEw68g6jAy9MIrXcX0u
80Z5aOzEzIL//D1pcVqLMuQCe3hju/7zfFmpM5gfCxZzO/rSssRQJc+jpykpfgMIqTZg++vt4/Ay
l/4bl6C7aEmtXqfnRKPWJTUKvpaB4iQ6kPcwQiaJkn5o3ceg2rZ2zzquvq2IdB2chOWKR5X27AOK
MiJ6WqpyIGTbj7DjW5QI6vK9iuILtHS99KXbbUFG6bTzz/575S7L2gz4Gcwg5Qjg/HzZXhehM6aR
e0A9U38mi/WqIB/r8avWAYLbVV5r/DZVXO0RIippzqDwp917jIHbHRa73kKG0dQX9D4g8vW2NFSG
2mV2J/Q0fo8320gZLwyrwj9wij7UsSE+2uADkOVUs+73gAbiEIS4K0MhFbHEcEntvhRji3Kuas22
syN2dpGPxIaaA2FMIISUdCGfZ7es/8zY6YodDjROgJJ7rt7LdOzudVE7iFT0Sfw9TgAUMDytehw3
ZOlUvjcN9OhLBV8c05VRunOVau4BhFgwMFw8e35EAPqbZWAe9fsl2+CfAvb+h13Shdjjklz7Scno
fSohnfmx2ZZ/srgBtZISRetdE05jesjilAfHKzQ0MRaTyovH4Dc+hJOT4vnbRzPGxKK981S+9SHN
TIx4bcVIf1EgoJUh2GjhbvTs5jUk6ysPYa0jVqpZk4bQ+9DQtxs6I3tS1ARqB7zfGBJvjp3HLpEF
aEKpYV6Koo8i52fUfxazS73uqRJMQ0FunlblY8PfvQ+LCCVZT++VCI19sWR7RVJPFFi18X4eACcE
fVn1f2zpkoyNqSm/lsxj/7Q9luOQyAcXPFsblV/1osF52Bim+gFWZYgLU0SjFqEQLf5LUaGJfTra
le53Hf7DQMpDxOSmwpwrlElC1JBSgARfnE7VolMq1PQU6s6ANqYGig1zlrgCQdqoi/Scibarb5Vl
K3xu+XHaMZ+N75mMRAarMTLE0MVTrM8TE3HAHj2zGbi+o0CqOPKYLeIm1UZ3RqfZEcpbSuMAc+pH
x0drd/o9qyG8dGwlInMniiR/6oBqIyHWzX/TMLR+u4BEch8KBS03CPXjnsjYx490cbPvqZVxcrVi
sCe/ozi2dzoaGb9w101UHMd757EuvfQnLw7esaUkxOXb4fGixYuIH11Tl0kyfAguIfP8HHfLACMd
vCKArD8ClJlsCY417qlWkl7HcliF0MxM0LKrv0i1jTFX0VT8gvCBgbEph+IlqTGr2k9V6Z6qaoGm
xq47IynSCxxubv/ay1gHZo1aeCmmqPfXQ2grk0VihFUVMADU/LJebFGAhP7o8uRLH5tfeUj108aS
l4GOMI7eE4oI9JwocM5fUOkiV9BVTRWodocmjFGG5WnMsB8+VKmkSG9wBBO+TqlXHExF9ODQFHyB
90JvpeXLSa+bHRrB+SewJgL1sQHjrnd23dvHIcS71neZ7IIHdHL3NQEjXOztUcMDe0IyQe5doGgv
CQjx9gmHr5k5xlg2e4n4yfyhK2MjeafHxgTDx3RAi8YJFJtCGVFgU8MM+RMz+hN1kfXFApqTQMfz
xuk+0/Pqx8w4CtnVqKVD77gtjV21j5nfuGkknhNlbH8Wcx9hywoLDB4/TuOfAIKb+VHwij/Y+dKv
8LSskHehFM4XLvuhv7cAOKFJwfj1Wzf0dNCcdEiePBNUI8exEH+bOMa8rUfGGQXcaBJ7WYuSviFM
n2MBcEgBHzbHdPGcvMMDtgbc43OK+6/VqI3DPjayrrnTGruLwcPnSDpEtZe/tjMKGccBEFm9a7Ww
2KrhLzcdZnfkycz96atzgZ5vAGsyJzEwqV0mhWowa0gFlZKRuNXqeEqjrXTMR7P5jzkS1yuvYZmV
LuNloAbni5oSWpqOFmCgGmV1dCWTBXdSJsgA6vjt9g5fNvDqJl8kfxmULpNDVHDPl8J8JsuxCgbG
XTd4gVam1T8qlV3/r53F/6k8f/kaTcaSqOxCtluadavE2mVYNNt5GwUGKAYNn/gsfAfiwal9Owc7
00918q7R7C0IyeXxZVkCLpP6RT9sXXaiX6Mwu0nioO0jcVCjWTuhMmU804iRz3oY4+t8+3VegGz5
dEjr4xsCxJY55Jpj5hj1JCLTCIG36o782c1j+43uW9UcvERJvQdMORcrZoEeX4Pow1c0c6CFqxqK
HX5bh2H+2ZE2gMaC4c1zJqCWniz0TmofKSzP2uuRVCpftpr2qnmF3vqSeeKvBMBFGYhqBPY0AUFA
vCqBuL8LE9R/d5PIjAeFo9HjcjpP72gPm83OC3VDBO5kqY9xVvWLLEputjsFrpYC7rEQAbk/7oZF
EfYlGEYQbFy/qmb7Rpobr52iUzFDLe++2NmEFXNZK46yZ5ZYMTBU+7ZlDBhl+iFHXr3206mqPnbW
NHfHEamwOYB2r6GZM1Xaz6p0mhhFI50sKZ3SxRwoNBK5RxFTGyiAhEMqEKHZ0mRg2TCFjtEKr0pd
PIdaNPZ7lTCCfoco5hTfSRBtRy5M73fjMRnZzRZTEH+OvOzXpObiKa88tTvd/ugXxEKu0TeZCG5S
ejGUqueHyKnxol6M2ILZiHXLJ2JgFODaCrr8FrIkuYV1ZIMcftDFpXYn507xvS4L8WAtXeRg7WZQ
Z15g0v4RwpjgFlcDYvT0HYo2mT4aoek8eG4z0YpSy2Q/TrO785rI8FGbEn5jm+MzEpBiwr4uhK1T
blkevSFCzoMEtyAzBYA1jLyoE8+frylmw217Lw2MFNvFfRbpBhWGasrFtwvwZD/WDko5fX4iXhr6
Thtt67UEAiuOWOqOhl8D+v/e5pg8PPZGoxfP43IlgNoizaci60vrCU5o1vhsPHIdY0LWeKdnBdRJ
vldPOq2Gonzn9VH7hD3CNOzdykgx3RzRZOdcK86ftsmVl8Jr7N+GXaBNefsTXwYSVEVR1yFI0i5x
1dUbGKF1OsLEcMgaS3E/zUi7pREdZKHa3pG+XrRxA1yGZdZbGO4wFiBJrNt6/YCrXV/VWaAXcayh
aqQJ+eTl+Xy8/VzrapydS1ikRc1idIDWetWWhnO7YA8GPepJT6nTlCiLNvLd1OjT/j8vxXQa8zUw
LrRr12Q4oK2056wxDyQgziPiiiDepe2+0IdRNigmFy1hHgvaxdLIoefPQHx13YR6BCnVTZIgNOOu
ehCdHd9HTP+956EfmbvYxFQKixa8vZt2NlVcnlSoHKnWBD9zttOTxx2YP4epO0OEtFrjxcvyjijc
AYXbs1Oa+L5t6wYVAkWL7ky7t/72utdB4NM6NIDo43Sfa8tciK3FzGRnYiDd+qolm9eplAb2XCON
z8dQ2puuGJd71ebgvA1lQWsyADw/rbVSgret2iJAXX/E/XvwOu9j6CjKg5I3VOCK2w/Wxse9kLym
ObfMG98Ua6CRrgFPSZFrqhwGEaRK5nk72Vr6UabSeig6Rb2HGm2diqQUO2TFuj+mEk2T37hJ43uG
sE4eOm47C1XPp0bMeofi7qIc7hU5yGhN7cROx6tvI2hfZiQQXpFQJb1zSA3WOVaM+Yc9924e8O2c
49AaSEa1Yl/VFiNhpykeWidug/96BPDG1BbzCG35s65gwsrNClLcJoCH0aQ75AqtV+HkIMIqRmG3
11runPOYDaES0hFIMJegvRYnNOEMIhsky2CeKzw04Vt5ZR5A2rfItgrvuYzUyYeKoW4klBcRhTkw
T4algqWRW60lHSabqFWNQx00k/tKfyGlq29mZjD1Rv3h9iNebHSWYtprOTZq5QTa1SlX3BGa2KhV
AUpq2R+jkOaRZlLxk9k/3RknmrfwbuuJJrAuZOWYM+moVXgUhucnyyQku40sq6BF/fNjHBZygSJD
CKxkPRwLS1vUdmL8ilsujHtGjiJAPM3diG4X4wN+Bp6KHg4aAM0o4Fc8myLvK5QJ4iaI8dX7lWqY
hIK5sA+TBcGLHtlgPphlqhgwCN1816nAoSZXVBtH/vLtM+nj3AD9w+fsAh42MexRZ2vuAjXXpqeu
8eY9L8+90/JoUPkViDNvXMIXW5rtTFGwKDdwI7K5z1+/1sOKCZNEBiG2Tadcp7EJWSY9FtE4P1le
gb9Kh7Y1I7p8Q1zjclOjWsQgFagPPQDQx+cr951hNjNKWUFid5kGQ07v7kuL4poEKA03HvMiMvGY
iz48Z4cvTVv3fDHOrDLBH5aBKw3jB/AC7SSlWu5rUx/2HozMuxFq9MaiV58QICdSdwBsyPTOF216
gxE53liBSwNnr+qw8evK0095lbUbuc21pbidPGYltBfB6Z4vJTK0HyPdk4Ghxvau6/ofSO/1X0zp
RC//NUDQoXZQ30JmkuRtrYkCDSUvqkEniYwV534axvY9vPefcRq7LSg9Gh+317vcoGCTlkuQiGug
UroKSPCDFTicLdAGZcAvMsxi35lD1965FqPfnT4WRgMzrUFHfrLcj7cXvzyPEHkhvqkkPYtu3ZJS
/jPriFPptSAOSVG13D3GHPvP6NEX9wqR4gVK5P9jOU69BpV2AX6tsS8UQths4VAdzHI2n8xZTrux
ZnZlRU72bUBb4HD78S5PBe0APiMguLeUdbVrloyujyubx5PwbOzOHu9V0YX7uuuqnSY15UGMxhaU
avlgZ5cowngUPgt4BCAA1KLzd1qQfYzADrk3u8kOomIsdtOgQJpt6sqnG2dRxzEilWaZP9pVH208
8+VJYXk2E9PBRUVu7adWOZPnVqbMQQfp2TulctEEYYPtPYYoG9H82utFtIQiz6ZGB1p3/qRR4+gD
fbs8GEatfxQZ9VeYF+ipxoX7E7WkASDlpoDyxWgeAB9gANIv5q3Mw9fILUA4zqzMVh7Y0VC+jxbN
7ONcMAUBDKXfWbOBnwKipQwwUBR7SvK021WFZ/10sTnyZ7TKf9zeZJcHGCwbzd5FPA4OwWIN+e8Z
As4ViQ75z8Ar1PJFTJBPO4OSQDMLxKhcGR8caSh7r2zc//yplyYCKtlwFtji3mp7x4oQ7oQVSKBW
Wfa5l3R0Lb3s7pLE3XIMuuBVIUjGRwYUxCz/bV+dP6XV4tFHQelgOeV4JwsBn2dmR/PLItR9ynv8
sXdp2bnBkBqQRKwQmlOm5Z9zoW7BVy5iFr+EPeAtEikkNesbHfkfpyqs3gEtDhan1MdPTLmT95OM
8K8qTGvjGr/4vLhrY/ZF2Fq8vsC4nD94ngpjiAx7xCNurD+A0Hices38mg1ZcUKVIHwxy6752Tm6
crq9ry6fE3wxLRSdeowp7doImZeNT1I6q0HdlRbwNwohEznnd04W/ciEvoWSvbacBoKBlIXwxRE7
f84EuVe9TCstaFGR25Wwjo/YczCWGhjy9F2l/Lr9eJcZKd1MCMTcBMihg8FaxcnEE+pkK7MWqDRg
XkxvSN91kZ0cy5h8eDflfb0LPZs6Oc2Kr1NcjL5UTdT6bv+MC+7FYgOFJTcD/7cCZB2uo0qxCnwZ
1UDiNSheJQrQ9rNapdpXaCFA0LzBioc9FVdrIsQs3ABnpql6ZBDYkifnxvxZdzj0hzo0tHmn1Opg
+bjG1ACuJwg3Oylqu/UF4rwFus8hVlMigqqF00KK9vvth7ncqzSIgT/AAFxGUGu9TDRg2tySgxaU
4MsnUEuO8zoB8XqXKXZ4MpQ8PSQIa+1ze9xChSyZwr+3Hs4isM7JsRkHgE1Z8w5bEAMdblWznw2G
7kela9+nVV9ugCXWN86yyiIexxcDhQRR6nyTYvykm02szr7Q9PlX6iTfxWjnz23iKU80mxnWxs2W
9s/FhfO/izLthAsFV3etXz+4JhSE3pz9iDy+Zg4BKrcM3Xo/mpH+SWtQTMsrGJA+oLDkY9mCVZ69
STybOAgfm6SvNwLD1ZdA8kTmzZ2LStT5SzBHO4vxEFHBSQjirPPmh8v7wls8dJGVKHrjWANi2Tgp
b/3D1SdmSofMO9kqteyblMM/yaJVhE0pwnb2FXwld6FReEelybxPwiyj32kNZCOtEDeQvToeYfoK
BoB1dJfr1JeIDk3PQL7qwAtBDpuOKE7oJoLMKtr86xhhoBHlbrxxP174TvHlQMtxwgnLXM9rt7C0
lCMq7+D1GrN1Hm2DYXiEOh9aaUoEycRuHPgXuaciyxAPQWNm9h47V+fg6KnyCfAkCU2bbjUaL+gI
y69yzDcWHGGHAHj+/TSlpGkU6QtMsB2+67ns8WCZeu/zMJfufZmEirpHelWL9rHS0Uo0UXZRdkWl
dncjfU9GKhTq2C2pivpOQWDwc2UnxgutwaTfCQu4R3A7qqwzyuX3crSp8iifyd1Xh64H6iPaPpuA
0SXyBcXv5L7DHWXf2fZW8npxKbytBSMLJYCFjLB2ChtymywtBxqC7l77SVcc8UlRAF9Fed/9rCPV
3AHNStneVXKYFEcGc2dvCeIuz7Pe5xSaC0xpSTHWxBk7kgSuFvXd0ph/K1rCwK/BG9lvwP5+s0Sm
bm3TNSWSh16yKlpfyx0EJ+B8QzRUzlCeiZ3G3DHel1PsK7QVTsw9cerCpgjzhDJz7jhy+rEAcLvL
xnGqd5URDu9vf+srz77onC2kOMB2F1lA7yE1WUb17BcMXnjidt5HqSnuVVVOiFrOxkYJ8UYyW71s
SJdLKqDBhWAOev7sCiJiIevNfovI0Z0+gKl+tspRMu+HCNrtXBmCMswVSYLfiS61/Qjo+o/Ogka4
M3E1Qu7KSBuERkJl+tmnCnoooosRF3WMWTmOhBvliCBI8x0DbPN9lI8Fmyaq2jvLbq1hIzRfe33g
Btm8NDKJzaskKpqkZ6EENIGsEMpODnb2PLmO3A1g4P05C83/OCJfdg4VpqPCZSSDWueIdYcVDwrl
k1872Y/OG9QAV0sLIERdIL6XEyTyer67vUUuwgH9F9JRm6kl2TdaQedfrJ4jcGHI9OAlaLoP/VzA
AHSzCEUZfcuJ9eKmW5ZamsIWUxnqvSXf+efGqaN5mEPFZSldKo/4dgzIkYsJ4pplI7JW2oe5lO3G
O736fBRTi/ri4l22/P0/i4aYR5tG5ok9QJb6B6PpeC8bFXncRer89qu8SJp4PoTyFrQpGHc+4/lS
Tcr2H1HH2julXX5N0Zn17QRQ3NbNfXUdIP/oQnO2GV+cr1Ph7IN4LtzNIgzne5oh9F08Xuw+m5Pw
kxFmwkcFpfpu90X/LtYmkGvYo/nCLtBHCVvH+tXWvRlkKLNsvIGLA4MJO3wokMz0D7iqV7lMo9eD
HqIrT/fQ8D5S9I0HqC4TVM8JqTWUjjba8Vc+LkBi18YQyGSuuOb19Jgv2UkJkKguHQdFIA0cGh48
fjR7Wx/32qOxad8ejyO6jupZkk6Apjgn+HEDRk/BbMoorvy2lPmxmjRl41VeezTq80X8Ayo74Pbz
j6yHapZb8Bb2HWPJj3GBa51wqvqhc9ytxu+6xcXVYCGywjOBsWcGvGqquwzoVRMJlT00JMRQB4Tj
UR0fjZ8cFuNR4sLyjIpVrwS1YqUHNWvb/e2Dsy50lh/AYxLyIBEC7lsFhrJVQycU2KLbTj0+getQ
3ommqE+LaefzPI3J/YCsW8w4cCyC20tfpm/L2qTASxuK47QWDqKWLVvNhrM6pG1ZHmyzS/sjfA3M
ssm8w1OtUnvd04lgsBuj8+QcQ7MYsFkGfmv+zWZRB46G6v5TPefmaz3Rmt3JWYm/R0guomMK5Wbj
VroSRs9+8epzRYVQoobafo+pjPzo2FN/B7cshfVqAhhEYvpjb5Ka335P1xZl0MRBo2RgUy7H458w
ajv4XVELl/veC5O/U9OgvaVl6O0UcngHnqcLIhALh9uLXtBTlo3BtmSsTFCFJrOKJ6g50ApUinIf
15oXf0s8BFl9VbZh+mAJNEHBogLm2ldNb97lscy+y9lqkwMk93F8GdDLR1iyrfHwMyYBztyFHPbx
9k+8tnV5H6Q6VP+c0tXHKPMUVFtMftMPhRPg3Dce3B69QY3x99++Axqv1mYRuFW+ZcN7LSABjFhU
HBcpImt1C2hpopr5lFc4gxkt+oUqKjN8COuzSyccL9j6x39+0sVAne/voqxygROpMfLKY8DQe5nV
+l66Zop/YBn62G+qh2KMf5eqkX5FjXHLIeDKgzLRQOWHNsSiM7KKhGjsJKlFM3ZfRHjsaWZb3HV5
1u11RTGPkWZuCadfuV5tbvIlXYCPw5/zrT44Zh2WYcSLJeHTg861RHyH3sqmdsryhc6SZQiTpOcU
4IyoAJauFqqQhwndgalsaCxI13lK7WPfhfJxaOSAbs2oHGulyvwwZqC6G0TXPtljB/dfRIW9o1MR
7wZNT9/f/s5XTjqAiKVE5D9s6VX5kk4eknqdhqwh4P/nTm8zXwEaexJNKD+A8zUem7R8vb3mtVdO
NgCDaxmzcN2tXvmc5brACwVPWyn2eZTbT44S1xv9tIuNBIibShShgiWgUAGfr5JWpjYUSJX6XZSm
z5q2T9GKShdIst5r3UZguLIYlRDafuAh+cRvHfh/AmaS0hZUmOzwWUXiAwvHXjYsoaKOnXrfAU/a
uEOvrUcEWuT+IXTRVTt/OKfSpa72juuXGLWDI+29I3NR+0l1Re3XybCJeLzYvQCrFmYeGxgsPnin
8wVnBhSOPuosqCvQeZQ8dn4BNBmjg8RMFivioSnjvTVXqDfrEfJgMSwM3dfgGXgH+tH0l0q9MQ4K
xrRAgIllgZV0sQhwdY3/jkA6PbzIovpQG4ha76qkyh6HJKn6I+6o0tspkVNtqWxc7H2eiUIIURAw
15q5ng4YiPALURWu71oK5DcdyD5yPTAND2Kq9KOGrGVgWJvaehe5HsuS/NChYOREgFxFuNzobFfp
wHBokyFBQI42lmatMIBT6IO3UfBdnLVlMST1LPIP8MLr8FZMKgLiFouZi3PZyU0dPCykGKMtZe1r
CyEHQoMRSzHu8dXlXSkU77VSeH4vwLmarT18KEur+Hw7dFzb90xyFnNo4iiv8XwbDnZpqPk0ASTW
nfaDNuDDVnZ56c8Iqt21NdpXt9e78q0gS8Lwo3tMrFrXy03c9bDPCjhdIqPf2AlZPrZIH2u7Ui+b
n7cXu7IfiR+8u7c96a11PAYYQEmKTRd6kpp80ozp72wM6c6ssu7OE3nxmLNlN9LLKy90UULHFxRY
D4XcKhZPCKRR3FieX7o9hLkRw/gMsKuv4NT5c+71LWjxZUOeeSeIBea/jDsWVuj5FxytDEMOmr7+
jIIUpJiiwPaC4rzuChK8DAn8KMexpW0YCIyNU8PMnb2jPTT9CSnELVH0q49PMrf8HAL3GgWDgFFY
dnocLrCN7lj0JaS5pbFbxM5XcvkkuP2FL/JHHn7J4Wj8UHzQaDp/eAfHj3yOiaKKCC39njzbec68
oX9MkdP4OZuzeqql4eJSonXGxtrXdhcESxNz2SXdWeeuJoIpbe+AwU9DLJIt9Jcf6wQWniga+bEr
0uEDRsLjFqH7bapzlvbwyDBG2WGAqJm0r6KdZIKAM1oe+qKJrOkBSZqs+wZ1CIHtrlRGWfpwZyd0
Alwvf+9KYOf+0GvtL2WWOO9KU3FGSIVQNI+ug/CWr4+h+yEM9aHxE6ofcUxixts7r43a2seExSv2
vFs4fnU4xvrPuVDjT2nfCtrrQEh63+xt5HZNVIEOlV2iBAygwxMPmTI2+S6dIRYGre7K5D2iZ/1J
JGo57BpZFK92aKH+PRlumG8Mxq6eCVLsRcWPmoLb6HxbTGqYyDIdUa1qJhvNDNQa/9phWdzXQHn3
Up+L7+jboOnVedWdNqdyl1be8DFXGM3s8miqtsxCrhwLMAPwtUkvUBS5wPp07pR28n84O68et41w
Df8iAuzllqSkXW2x1zX2DZHEMXvv/PXnmT0HOCuKELFGkCCAkYxmOOUrb5lULw6K/vtSj6Z4EpPh
IUHYWEgsh+FObeeqKkF16/9AzISiMJsvl6AuqrocnUT1uqnVvX4xJw/AuHKac6CW7iB1VJmTqoaj
SRDSUN+L4dXePpwbkyblIAomOsf6eW2UniIt3QxhrXo5q3JXaeHMkG0mOwckqfvnPp+h1dwe8vp5
ARqPGQvHju4k0IjLWZf4r9BcrjSvTMrlcdTr3MX/IoMz2u9Vfq9nBzCeUjOD4PV25YagRmpPZkOj
M0tG8iq5mI9Wn/yT2El8UJXkvQJYXKjQ77nrMP3UiVFX17wpjbIW87cHbBR1hWmITpWdld9mhYL3
+xdRxKb/C47Fm/ByEedBbcKyMlUPEx0ndacy7v/p+8K0jrSpIDHeHu16o5IkImyChAbPBR3t1WjW
HJNXRBpBY0oFvUyyf8zewcIhTRT5tMSR0/pdKsERVtKq/EfNRmnv0boOtQQ/EcV0GgjYf67zJ6fR
rT7UR+C+VSM/LNmifWbT9DsT3dowwgwQ2DEEDkMVf/4mpRkN3EyrDNJRMpXoUplzoPmpBn+5oOr0
dXG4dG+v7BVMSewZIaigiT4lHJjViHJTo5cV57CHKscuj8qk9oeub7GkQvz9I/AFKKOZmeZenQ/1
94BGB2lHEfwIs1r9ePu3bB1MGNKIpNCrI51bbd927oZ6GiGddmaEFWOZR3cxzpMnYbmws84bQylo
NlEQgATKgq9SuWnWNMmCkuIFiZJ90BP7M5l48NiG05fbc3r1H7l8islzRO2TvBGa6Vr8Azc3zJWS
RvesqSk+UWqrvgTEPxURwRwjXwQU+iPgBH0+pHXYTu4UNxb25C20JTcyWyyaIqvoD2Ffl6ZrmHD7
PKWGpf/+8yyMVYkSKYirNBcvN56tSnKbDaDZaazW+JEDUTiiPZGPKEeopb+zKOJtXS8Ke44uBtVw
Ab28HC0x0ETp2l7zchxJNHQgKqVfMHhSluiTnc46nIkkbH5MmUMPAA2f8b/cpiG56Px3nqyPZbh3
DMQHX/8iNgJSfkDeKRmtfhH9q0bOm0TGMS/KDggoaL96TDaOWCNJ/3ZwL1sIFjm2EKAhYrwuCvk4
L127szDi6Vn9CgD9XN2E60Ae1rItUbEIDcoQX45xgIg4kUbeI0+U1G7oSHFE2DFkP+jK5jsdvK1d
KiIhUHsARKGuriKBGGVPKbBy2QuKbDzLepc8ZIncfDW6cD5TBcVLK59KL6oXQsBMCtWfgyyXd9kU
D6eiabPPIH3Kn2MpZ2ejNJL/bu+XjbsXXXx2J+UO0sI1gNHWEUDNy1T2zAoTKQ0ZcjRIGjPa0Xe9
xlII1U9QKuS6EDA5eZfbcraDsp5DnMWqWjVR8RtBSjQdrA43nKoa/rw+fanI3FShLyF/SBYofUjA
hjuh6cYjQEMKFzChRSrqwZc/YzT1wbLiRiYYy6MvahrX33U1jr8h1mA+TOBVdzb/1q7jvUH4iWeH
Z3b1uirCT7mysR4xIEt/KGwrPPRjlp9VZ6zuO60Bt0Wf8/72N93ccjDYOHRgNVEOEr/q7VPHbKqF
jMkzefL+Fn2wczVm8xeg2MWpsJcsRqogCH6b5tz8ldMX0AH1C/MW8nP5WQ8nc3a7UM5BCdjdy5iX
GCzd/olb3wEEGxwRevdgFMS2fPMLy4V2E28HJkeSHB77uXI+wpBDcw+BifrF0pdmZ59vDcjmo/MF
Qpy7cZWSxKnTjziZKt6gliF+svUcv6Qw9jQkK8249tRhQIPm9iS3zhYIREEVMck7Xpt3byYptZZc
6fWsePKsL5+xmvuGZ+b44/YgG88tIfD/D7K6XtIisquJvpc3N1CofAhtC1p6TljkKGN2058sIwBZ
rN7otFJtvPxuwdLw6heYU6E8q+UHksB+PLD/ZzQJa9prbbSnu39dYhB1HGhrsAfgaq3JRNKiK1JR
xUTDsZrfVz2eilPaGsceL557zI1+UfKozgX47rv3Lyx8DehLFDjARIiFf/P1nC5ZUqtFqAVEMARQ
DSfULm2GZwh07c5G2Zwj54BnSZhJrnU2E0ASksnN77VOODU/lFwJxscpwVCaxnKhoYOFjNQx1DCk
8lRlCt/rJk2gSrwAewGIGTDvdRUyKeNsjGySVRW1q2M4o//SyEvxsUbW4XB7Va+boowFIwULN2S9
8EFf3YgVvbISiybVW0xzmh7MIRmnDyi2jaGHCgyLjEc5YOZCThvpKZ10tM+btiCJzWZVAuGvSf8E
+qx0J6uL+m+R3Oh7eotbVwWCwHRs6aeTua+uCkBMMebJAR5PIXSySonxClmi9hHDol/Q3ZadAGHr
iRDULuRFZBEfrY5U1wM5MSZKWIhew3PMtW8DLm53QZ9lJ3usLR8KeLezt7dSE2qEtD34EOSZzmqO
hWXE2qBwNRVL0xff7XSKznrj1NMBYGoF7jNBOX0eFql3+7iQtPPYpmPhShEwRZdMOSr/YF+QiAKy
JKMn+12zvwAeKCW7T/YiaSqlkxwaSncE3lynfwFotpxjU1ttdugqbRlPURhDgCOqT1ieIdP/SpRc
HcjNwUe78oTHD7B3JdzbvBsXOvcArwj+LNB91rzVTpVysuVWpoxX4xYRByrG2PZ8vH1ExMWyilT5
vyMxiqoB7u5rZ1vaqv2AjTtGniQT91O5GN/yvn+Rk1o6vXckLlZ2gOj+YwG1foUdJ2iaLqxMdAPG
/BSHNhJEFMr/Tuqh+Hx7qOtdzlD0pPiMYsT1WxgBYNBarTW93OLBt2NJPrKZsGKQoB/MkjIeJ2Oe
dlZyc1CQgaLPB4BuraJQL7oFSRKXOZ6ljgKGSSGeGoB9dFCwfoxzfbp3anlPlvT6/iBwoY4BkoxX
kivu8uHIsKfR1NrC2y6Gf8objBjUJBsnlMbyk1XiiHd7aTdia4iodPoFQFARnZ3LAdHEGfuU+o7X
zPPyNcormuyAvbLP8I3bAwji4ElB2e+QNKr2FEzW/KUt573n8oq7IrCD1MOFJY8oAq7znAjvyBEt
OpMIq1KsFAUfoYcTJtOAKAHM7tpV1E47h701/ezKSP2QLUIzyAjgEblqYta/5dK0fxpFUnVPRj7W
31FOQFAzMqa5dNtBmn7VtV07RyfT7XOsG412hmIifb29mmKxLk8f06BiynICmr3qRCvRrHcaij6e
pdSjfDJzJbbx/1NLavIRfnsgvafp2HOFpYe01+LSK6lR6Pe3f8X1TUO5gN4jpQ2EkRFtufykjWq2
cqDBEVSTBuKkkcQvLXIfO3HH9U0j8mE47QI8R3liNcqCxWQlLbbuydOolJ/qocokXxfmzdVCGr3z
6GyORhWMrEuowhirbYp7aZ+GpqN7Dl6lzZnO0Zg8LSo6bJ5ltugR3l7CreEoQiF2gFyrkLO6XEKU
xgSpC+eQpYvtn6adFIc+iOK/SnXXQ2Lja6HcLVyYoWpzj65KXh1OcsLQwiKJbqJ/FQTCvlVhvBMn
bFwrQh6coJuNQZ99da0APrZBVTLIIleShvtCmR4p6kUQfKZmMe9z1CR+3l7CrZvlYkwRuL6NgVWA
IPZQWDhywKEC1RAdECeajh1k+09UNsPPy6zYCY6T43RKpkh+GNpp/H77V2x8yIsfsdo3RtAs+jBz
ImdEKQ8pLrNYq1cNsn3hnhT71lAI3tM/Bc5AZroaCuxgm1NTtD34K42K8swSnKWl5oKSpmWvNiD+
Z6ubBvwz8DsiHpEjrha3omlYOVkFbkIaMu1URZn2UTfaRTs5Sl6nvhOrKMiaXbqMd6o5QqgFVhvk
727ZUJlTgCGTF4On0FfbSg5CvaEvzd5NW/MXRM/8b5L2aXATTR33MuKtPcwBIf0Gs0tdZDXYQNu+
gErBYBnCg8OiFc/KSNQbpXLrqfbc7/Blt74nDnuMRVrKs7RaYj2M42RQEgtoiiUpPqoG9ugqsRwH
QACH8u/bG/W1iLX+ohZdRgpc5KugRy6PC2JpgPN7jijpOv/Ux7HvvLqLezBaWaZ+jpd41l3uK6x2
YNMUp6HRKL0UADCzbohepGAc/Nu/aWsFcHwkjoS4AM9LfJE3J3hBhS2M0PmFxKP3X/OwGbyKZjq0
bEM53R5q6xZEjoilZjfrzpouZSPOH2fUQL04GZufCVX1c4WCWrRzr4tFXC0yZX/RXiWLBFe7WuTA
mvGtLEDGRIaB5zaWyfIvFH0Rs+wkTXMbKZd/Jvh977yVG6cVAB6wBVI0UVNbPSd6qc05YYDtjZVu
F4hGRPUxIq7Uj7jhLaE7zyYuMqpchV+6Zsow8R47S9n5EVtBFteFA2MPLrYgYl9+znqZyh7ZLcer
gsRCnHuQlMVvLGDDbtUv0qdIyvPYm0wrxLYZZEqIzL2xjL4Rd/EXeVyW/+YsK3+AsWUBe1PBC1rv
LSt0ceTVWs+WWwhm1pxU91IdjcBWtAo73qQB4vn+o2kQsAoJHmGFue6KSHGstUMtlH8mzfFp/+P1
kMnLLzOplZ3i8/UZwDuEkYBs0OIknrpctHbUpnIIusinM9A9WjEqNEi3ZjwlUbGzOa8vOIayudkg
y1sQFFebU+mstJrDBuTg0Nen1BRizbZWnNIZ92KQGnsgmOszRxVVBNtUS4GFrgE4EjkV/kiJ5BUO
ao0hZvWu3Sd7IKfrBRRem8LAljQRGQ/xK95cIvUSF1nbQRKRUHWlVJzy4lOietaqznn3tmAoqgDw
8EUKtQaoOdNgY4M20RgtQbQ0Vd8DYhEKJbZWHm/fV5uzEgOxfGA11vD8YNAwEHdmaE6BGRyzvKw9
xPLkg1ohbXZ7qOttgaLda94L64k+iHa5gEkPrTKJUslT1QxFvcQx5kMsBTOIJetDLuu/bw93JYtN
2ikDFCZYpL4OtWh1TcgIqaJeBsxvSblOXNoqKCV3AX6seAggUInGu9yJtmAE/RfyWuP0btcZ8g8b
IWjcTSxt7lynbYwa8lPSj88jntfqCR003HDcpayxnNn5ydddQroAJF405kWvcF2gDwgkexoikjcF
pfnZbKbpc1rGk1v3GBLy0wY/dKzyzky0s4oY61MYI5h8+zdcX/GCIoAGEe8XaewaURbNxqhTXUL1
dDQxpiwFQj2q1WPS5CVlsEq9t7h2D8j8Jo9ZC5nq9vAbbRvGp7TE/ImPQCZf7hIrwsweGCgi/akt
IGCwc7wEWfxfqiZh+YBmdOvmYVL+iGal+RTpS3ykrDv8wlOgAeWu9ScDTdpjmQ1DcEgcjPRu/8Dr
l5ffB9gGBTnyxqtO5mtJLpEtiR6eYx/0NEjJC5QIc6CoPyE2MftKmzc7g4oQ7fK5p3emIEnMZ+EI
rTt2Wdw2mIUj0U6WZXwPqrLkfWoGX62szp9lc7nv43j2EmmIdgD3W/eD0K5AXZFGFSHr5eeoIQOD
18yQi1UUlA0S1fKdPLDPmlHsFU82hhKNaQJVdLfE7rscSorUuJh1VhaSM7GaNaZAtaZynPyxbPK9
fbZx1BiMCA0WJp42zmqf4dAc8zePRqhas/0jrsrOp03Z+3I/y8khU7PwN6o5TnAcdbSpYIQbjhtN
xZ5k09ashRAhbAZmz21/OWtHWVKczeCZYkMXh56jTApukFFgPbS2kZ9ub96twdi8tJIQsSFLXw1W
tpYS9H0e+k7WW1j5yfjkuAP+qqDxELbeQz1sDSeuMs6ywKeuWypDqcp12cDWqJ0RKIyUlX/lMpBc
RCq67++fGXcGwT1lN2KcVZJDCbcPHYAvnqSTs2a6ld8lbYwFx4Tq+x8MRftPaF0JhLF6+cWCdqxQ
uNICL5wSB6uJRQu9Nhny/6TE3Hszt1aQ/gte9QgdsYjiz98EHZDauxxT2MDT9XDo/QJCeXNCVhlb
xNzOu/cnSlRqQTIj0AYIjX1yOVyq1XywUQo8FeO0p8gcU6/M8DwgMtbCnWXcep9VgKgCr0eJCtbQ
5WCxiihP38aBl+hUMh54D7tvgWFKn7VKKX4vQVq3KPbU+jOpqkWlHI1ZDNwUu0LRZpn+7dFLD7gB
wwkDB4IJTGJMLf3QY3zx6/YH3/ylgptsI7TFra+vjg12anOEAok4NnmFjkFmw8WWgqo7JLWlfyKC
6xU3XKLqQ1XL0ezPqDAepF4Z3Dho+2cjRtkyxvSZGxrbwgPej8udRRljD1Cw8XZzrPkL2ByyP2vC
UtiiclbMBsFcaEmH1kmtR/gPDmIZo3ag/Kn7aAni71wPreFmLaSR2wu1EeHBv0V4jQPPSq1pAGGc
j46eAOgr2rw/Nr00gHznWQym6RnayHv1uAjwQKPyLMH1g1u4zjMaY6Zu63B1YlF8VtGK8jAFJ0Rq
s/GkTO8XBRHDiYHwBWDc9SOcL7LajjLOg0nXxceG+tkBzkN070wYptRaWhVYrxj9l2XIqu+h5RT3
UTuY982wWDv5gTiGq3AAUCWiwJTHQfxd4arRDujRn5Y8bVCXs/C7RaFWb+9uf82N3USSz71N6MxB
XWsUEPtIThiokd9jm3iXLlH4UUpGBynKvPJygILHjh/tzh2KYbHSv9cohq+LDCcRj3iraJGvrodC
k3pbmwHdYDioHHPE/7GUVlCUayLdN2pDdm0kR3bCgo37Fu4W/e5XmBrTvryTOmUSqj6krrUSWAfQ
oamPP511CMb9+28jAkGMgMonGEVOy7pU1HCJO5zEyFeWZok9sB/mN70ep3Ojy9FBddLpUZ/ixUWm
mLLAmEJr6MJ4T+9hY8Zk/Caps01gSQn0csZx69Qo9pmhHy+jcupKAkoKJ9k/PYHa3o0vMrzVvtWF
qgYQFnr98lrNOsYCyqKjH8GJy8r7ij7yl8aUulMRp9ndkLf1X1naOeJhLbAmh8B7rzcVTJHMCP7u
ayjRUwfdZCfh2bi04LIInIP4SRTTLhegAeSgawkACsmJf2st6BItjOyDmQ/JqXTaaeeO3Fpv8hsy
U0qysEJWAfVS6yAgKxUDiKmg9TtihcT9XEOCiWiN/sHcKHmCvKLuS3NmNRg11Rbx+J7BylYmc52c
RydL7PuygF/rNVq37Ay4lb5RHQFhbtDj4m5abSdgNVJuoOjhj1qknIZOs04WrFY/MIITJicfwMCa
wlQouw8JQNzKlNUPbTMofoss2znR0KocwgrxvlH/cfs621p48hhIS/Q0CUlXj3iCcelsp1rsl3Jp
H5PF/N6gyea3fRDufGIxx/U2R6+YaA2nKwDs4hi8CdqoKsqLZXCJUJP+YEZd/k+HsS4FhbJ7dArF
fDEs2P6OJWUf3z1FGhhUwKD58NXXZzmQTD0IgiL0pQJZvGlaUOpvY1j32vAHkSIoekAqNGcFOXq1
msCOnL6r6tAvh2I5GZizP5gRxKW0LfbEAzZeO+pTGkfzte23rt7PAWr8uZiVHSrBkxaF2lNZLtH7
UyP0uoVkIuUXgLGrCcEOirLamEO/iIcQ85umd+pDMmI/38byXpdg487hWPL5WUG6BOvQVxs6UDox
kQuVa+PRyQdetLmYYjeunaHxA0nvdnb/1ojEDMIgVjDn15ThtJhytdC45ue6DE5WtdQ+dMbfkamF
D+CG9mgfW8OR9KGqIZxmcAu+PAJNKC9DbRmh39a15He1oh+4hzo3WiL7a9ra8R98PZFFoHoAHQrS
w+V4C2I+QVvqoW+ORLlpQAXGnHGsx1roD5JaUJiYnsoEgqTsq41S1HgYDrqwBaqrxY+DsvGsPDZe
Ah6n90cj7JFXK1uuLCi9l7Oylg7KVaFlyBerixsGvXQnh/g/RFj3vL/OQ3mJwYSLDFiL1VB1HDtW
seiZP491+0FTc/OM4fv4mCzSuPNGbFzEtAVMklroALxNqycir+0cbH2c+mpUoRuQdkgw6XVT1G46
DNPOEorfvbqLBeNC2OPCP7hCWmpDby8WjTE/NeT6G6iW+qENd/VNxDt6NQr6VVS1EVa54uEBaqIh
FTep30LwPM2JjV1GjZzVuNgY8sEqd61GQYk1nfLPUWO91yCNUBnyn6Cwib2vrH3Zaj5n5SRj6s9m
NJ5Arb70QZx/QQC0uy+nJNjZK9cqnqgPUFXXLYYj4VsDoCd6EZmm1Imf5g3BhdkFOrVhMxj9KXDy
p4564p3UFdah1+P6AxjC4nMLAO8xLHQ99sq81v7WjTH+9/brt/Gpqebh6wRQgoLe+vVTCtVptLxM
/CUeZDCJEvSSKN2jsmw87mwjutvA6BGZWLfsgpkgqseyhE89Aw8Fuo/tnkpSgr7FkpqnabTMB3Mk
orEnq94rBG+cHepoXAakRlSD16EFjJAZiESa+Vk2J/8VlhQ+hmNtnmO72Cmobc2TljmoKwoJSJKs
rjm1t4aCDw0Co2jMM3lJek8sIB+o2WuHEb3+x8DokhNBgH53+ztuvB28v/RtFMotANDEGrwJn/o2
kisjYY70MePfnWG0h3HWBjyGjbq96/NxDwG2NVUqzpR3mAFkevHnbwbsosWEdwTCOe3l4Ujfd3Db
JIYeF2U4Kia1/RIMS+WqaF2//MFU4agpRKXAmdaYd5KdGCUeFllHJMJFxnr82trzz1meppNdONb9
7eG2dg9lA7rA5NaCS7Ca6AzkR08m5AEGo/hraozQo9yMNVbUqb9vD7X1EYVbN6GGiHDWKqJVgVxg
sciZr46FCcesUP4uuiz/OCh0UDUzc3ZQWteHnyob5RmIVRT0ecAupxY3S9MOqYT1arykHs465XM7
LHvqntcLeDnKKszAyS4tygw1gkbNlK9DUVBbU4ru4zTSMnjvAnLFgHLjReFDkS5fTkiRmrmNskXA
RiPrM0qtP6WlNO8cUOsPWTHs4XWvXzDRrafxQvYGSHhdOtRHQ6lTOSx8WxhllCSprZtCUnuWp6VB
+QXfYtcYRe42YUfLc5bGzU5ccL1l+AkOtQH6+AArX3F4b45hFWD5IyMI5INws1tfLfTqizG1/TnQ
HOmUoVDzboFGLHKEaIbovUD5WEepQ6HTZ7EZUaabdkirWDktduTQgNL3pBC2dg6DYc5K4xsIhpj8
m8m1etVQ36kLH/GZjj4z/YonmHdN72aB4exgPbYOA2oHIplBaJvE6XIwkGCdHTojgog6hFf6QYWL
7XO8FwaIJ+Ay6hEzEnEctxdtu9VpSJFSRLsHta+4bnVqU+bgZuZg0p5eVD/RJuc4z2p2qNRuPtlR
QLc/UIP/bh+T67ubV4A+HgAGCpVXukuylUZ2aau5P5SD42ojmVQBFOQeU/rEC/RpvmfTz74858NO
EXZruwpFbIIrkg4gPJeLjG/8YgUVd0GX2vOzkcy/M0MdcheZUdPD+GQ83J6pSJnWq40OgpDY4fEH
XHc5XpKBUQ5lxpOt5deoLHrvlsVYPE5RZ3kIMVduH3XRDlV0a3kFBuXV7A7a8mrQEnGSOuviwnd0
ukJtQDiFJAKCK7mRPvW9kp7S2Im/KVIfvr/+ayEaIHSGUYUS5djL+RZx1dEiQhhWqvrI06SifZ4j
vIE6lKL8rDBKzzSTeSdN3uAE8RjTaacbwpaiHno5qlTYlTk4iGRSnEUxqXCkTPfizNR+ckWE3SEE
QFLcSyiHdm5jBVgJ4cjbgEcehNhqO6p74CaxjVafHTgIRmmCoQzgb70MBIF9IqPltxiN4taptZyR
1Ue7Su2C37d32ObkHZ3eH0INMG/WEG6jCltDx9fEz1Jz9KskTys3QrigcolkeVCNeHgsx2j5DuKc
KIyEcXiZjbA/1XrieDs/ZuN2Eb0dXj6H7gOeo5dfYk67nDIaWta5FSGg2C35j0H8ikkJ4jsbQ3ui
bju/N1Ag8UtHTY+Nqe+xSjYuUpHhAE+myCXipsvfoHQBkuUSvwG0wIghwoAbc1vevX+m+Ccx0KuH
K9J1l6NwW+ZSkJLmhwR/8lMdGeOTbs8OugVNyjoTJ0elaxCINo+SGUffgixpRqRXdPLM279lIwyg
1Sz8PFh4uBCrRZ8SacYoOkz9RWmrcz+q9l2q5OO5KIGISVqgnctuyDyUHvqvE1zlnevmerODTKQh
TEOEEIByzuVKzLGu1NWAnNUy52ChsQT0Jk2K3KGXGv/2TK+v01dSCZ0XHKJQnhN//vZBzvpqinG4
9UDyOTB5lerbUKWzH9RTfi/h2vJdn0w5e/+upp6DAgZEaFJ2/vVy2K5slAnTBge/lE69a+H2+CmE
9CfIW6OPtypX22Kqn+FX3M2jXT4oU5vv/Iarb8zCmqKtxssJGORV3OvNzKWsbbNOU0ZvVmJgZWkM
KBQ9gDKDLzVIlqvYi/EpKue4o1DfTMWB8mt2/87V5zfQpqZ1SRpCQrv60KMEvEIF24MEgRGe07kr
T5ZeJ4cokayXsc8c15l3zVSvXuzXQenLIn4gZAZX6U+rtF04VBVChlJZoXUS9XdBpfeHds6/S2Ew
nG7P8bpMIsYTSjvQCkFVrEN4GNqDhrTziLBm7nwrM7M6N07UnqtlmX0NNai7zjHHMwGD9bHpk+AF
H1Tjru+c/rGcZO1nHXazsfPxrx50UU8EWEeLXsQta1Ak10mK2mIjTMsl+1iUlepGYdF5epNNruGk
o5daiJKpAzast5fj6myLkZF/eK3PEKyvdr6B66fTgxDwuswJD3VTNz70+cSbrWYPw7g5SVGgFZ48
YszLQ5bTIdYx1xs8y2ykZ+QXZRcyr3LX5El1HB1HOjZq3bgy3d6dmHhzZIYU+TxR/lp4xjGXQnIq
JmkbA7S9ZqqVpwLU2D+zupSnUrGbF0wsmwCfdVnbifq3Flh8WzAK9HN5Sy5nrbZV15glYxO/DI1X
xpr2bz8ndK9L3Un3On1X9ydJKQ8ETmGQdgAnrk4w0gpT0U4wKey8yk/LEAHEjDHW/TyO7Xgqtbx+
seYek8zbu2hzWGITMg/a9FdymmjIa04zpQMU2nw5Bdpo3qnFhJlrssQH59WoJY+bna278VURdkQH
GDQCMKz1jQn+mkTSRMSwTZsEu+Wm93GR19waWhasgiH4pVljeN8tyXC8Pd2NbwqNBD3bV6UWeOGX
35QWuTLAIEDHtpCLexj/6QdbG7P/lEpRd7buxu1ILZf3EPaK6BCtDk0611pHtDt4hIBo0wzYLmGz
UbWPWa/pT0UZNl9vz23rUyKXS+GX+FYAWy/npqohejhtPeCGGemHMJmz+0xz0NOQi+YQNwGKgVNc
vJfpxbZ9RTtQAuOGWN/J3Me2Aox/AIkVTccAmbnzWLXhA4zv6A++HZ1YWDpozNK8WVVwZJbT5CAO
XoMM6ilOGvnJHpvci+0++HF7KV/X6iJLENOCTmZSqaVVuq5Kd62BuYMVDp6UKP2HXkoTULO8KYYH
qdWJXIQV4+Y460pvurXkBD+ccEg/ZboTjG4SJj0MtDqFhhJo6uwjspl91CRVMrxilCPr3GWt5fhS
Fuh/OYTkT0mRhT9rNP9xAOzoMrgzZeB3g8moxxKEcuLge/JQra4zJW0rORocrtI+0R97rWtPrTOk
h1Zx2gdg4Xtd+1eLitUaCkllsSnESV9jLU1lDhetJuRsQFPYWIPgHf8fRbPMcJMsGMPz0o3pD4uV
XO6GIs/zl6Ses9GneIqoZm8F8Ud7CHLHNdQCaQ9KsN38fcqmCR0LAyljd+mX4XM2KONO1LxxcsGR
CA4l55ebeLVStGEzMwqkySNhg3OOE134q+mNGmfK2IlCFy2P2NpJFK4yI74O+5oaPbkiMbv4TW+C
SAW/sWZsFSzTqrl6CR3nn04t1Z1tvTUIVq5U5IWCALWWy0HydomVrlUJGaKsd6NCNyHDFOnh9uHZ
uIeoeoJvA8kAqGkNNFuqyo7lTiIWVYbljk863OtLJ9QDwvluydEwTyPH2XlSNi52jQYO5UDh1ks6
cDm1RJ87J1+Iw9KmKX4P8xItx0CyNPoNKMDtBH1bMwREh7YN+4Tod1XFkYel1ZKQiL+qYmzT8lmv
XjqE5743SD+ie5E0R7sJzZfb67rxalJPBtNOQxnF0DXaK2lHZSyhk3hTKXedFxZm/JLMyD8OmPMi
cZYZ6aOsp/FT1o3SzjfdWl5QfMAXIfRS4VttT9B6sVI4XB6iK3jom1kOT/Q82kUQAqVx51HZ2qds
UMGyB8d/Rc8oZGcCsxRNnlUU5g++uaq6cmLuVRy3JiWcZ2HGAO+FnX25ZxbHqRuDfryHG96M2XLV
PgxTpZ0R20DS8fbH2xpLyL5b9Hipba6b9BOvszz3wJx7aly+EU2EO60iN49J2rR/cBaEujwPF7GO
tZbuKJCMBNeIAUGjoB4esD28mU7veZaVZOckbHwp0jEubbq3Anu5Onb9uIzokHISNBkB8rbSg4e0
aKqd/bBxIVNAxBEEPp2A3Ylf8eZy1PSi0/J5ZPfVEZ2MsVIsuodGl7vGEJX1ec5Mcyf4v67d4dQH
HpgIFQVDauGrR4DSSc2TZA/orFWxdOB0y/9BmdKf0HGaf+PlB75CSdoKlIUz5bKfxmF+kmupVWHD
lYhNvXv/iOwXoom4WQksL5cgykOAVkXC1U0ZxU2m2QIb0JenET2UnalvbFWQW7x8JF0Uxtek5GSc
1IQ6x4Clb2mejLYzv/Z1okGVS7OdoTauNIMqnU5nk8MO5OJyViZlt77psSQCwq8fnT7/1SnG+CxZ
6vTBWFL5zq7xLUBjV/v47uWkQy0EQ7AUFHIelwPHHcsYaMzRMOboOcwqjXAiHqvMlXNt3hHZ2FpQ
8hmhKM+jgTLh5WC9BS25n5FaKKw2/ZomkJ9lSTMegekm97fntXFShK4dQStlGfBpq6H02jArGUMC
OJrS+Dy3inp8RY+27HBfa8Y9XNrGS8h4lmhYIQwLGvRyaqmjtk6lGGjcFv1wDKmQudJQfzWVSLuz
Mme6L+Rd3y1x8lZxJdca345wCdPENfDUlGQETOOh92ZDT3M3pEfYuvrsmM8hmh6VW2pD/j3jvzXd
sKrLL6qdlnu+jRuflGob0BFOCqROS2zsNzdS7wQK1D3WOTTS/N9Il9JPs+zMT6bdxXuB+9YaU/Si
x0lvFfmn1RqbjWHHoR6R12Fgft9rk3GAIjU8Jbhy+0JsDkB3tqcXvrXIbwddbaROSZQlNEmAKrPA
MWyx5vtsCWEZR6mFa3kSP0hm8Ssn+RVqb3/wgtEIpd9K5xphmqtUNpWNNhKjI+6j++WoVEfo9hJO
sUV7vH1itr4krA+6EmTNPC2rL9noYUgtidWdomG+UwryrgwWit8lprIz1CuBZr1zhZoWPWs4AlcB
B54/RdOhPuhZg9kelqZKHhZJTR4aJUp/lhbaBa6T1PWnulc9I+nv+io3azfXmxgOQ2acRPBOBL2Y
v3BCWBJy7t74O+rRVL29JuLjrn8nVDzBOBJ8TnP19tnToprAuNG+mwvplzVFk+riClx/aivo32iP
KJ9vD7jxEWBLcGXxIViadRgBZrzo0oTjBDMNq0o7a59yaspHqwmX738wFNwmAU2iJbM2MNBG6n3N
IPcoVjfSJ61IwUGlc869VQ/aTiK58bzxuIDcZxUJkNYpN+2COi+MufdqG/1pSaPh2HLOv/RFIqGI
WVR3FWBKt5kw6Ls9y424jJGJyoQKD/XLVVymzi0Fb2PqvUwzpTvsT03PgUCws0+upZwARVBTEHAP
R7B+xdX15hqsKzKNRWdDS7man80m/WhZ9XgY7VA66KEUfBoHJ3EnGb5TWOlIPVrFnnfT5tYRHlVC
XVNUUC9/gjNrestC8BrInFo9tHVfsklxwQ3O/u1F3RxK1PiR1IDAvbbCakMZmlRis0ud2b7DTSBF
wzNVjtwq7wYniIWlTQ+LSAhor5E0thxm0UJT0HMqKzjEA+WiLlLDUxh1vdeRPyMtXu5Raa55ma+j
AoxG3FA4TK52zRKZch4VWu8NaKkfl9xKD8gOLs82anR3NI+t+ViVen1M7f/h7Dya5EaSJfyL0gxa
XIFSLdg9bHIo5gIbioXWGr/+fcl3YaFgBePs7NoeuMusTKSI8PBwT3TsFcushIwbDM+Bko0nXUvG
8yBGlPnssI+OGTyOQwG7YE9YduM9lIG5rDjxXxys6y9eN06YhJnKqWrD4bWP54RnonQf6QtMPiDE
6B4sKo2X+99+4z2kykdCRQTHeVqzRQx0EqBSsc2afhoe6DdpvqbJMr9TliU5D32emp4W9MFz0iAj
IKJe2/MR35o1p0yy1nVwzvU7NSUdsE5E1KOLyTlnrTM9NSE5XmjE/aEWeG0smsh2ODlb14jcBygV
gEmxF6+XOu60ViuB5/3BLJ13IX4lXh+Oe24hW+eKmjtokbxJwCevR5kMrUI4nMvKqOv2qFZF8b3O
259BUnc7ieStmJZkcZFtUPGQCi1rAkIfsGdozOv9qg0cD3FJ8VoV3RfL6ooXTYQFtUtDOyihmNF6
LeDsK2WLK3xtPBdpHn29v6c25y05ghIoo/6yCj3KYYyGVJPPgxl0J70T31CdHT5SACl3ahEbm4cn
yERpA6QVEvLqyBRtqhGbB52fuqUSem3Ri4dCS1rDQ8N8eY2bUn+PycUemWxjgpJFDwaIxw1iOKsJ
LonbD+VS9/4EPPePGtSON5md9Trl0273+9YU0ZSHsQrejGjBKmaJkPUPuIfJfHrFOFVVNP2NmAnA
hDZavWxytQ92XbSBN3Zth/EVyoenNLbrB/jnxdk1ynnynCJJjONg9O6DG1OBOoSiFMfRrKf/sOWh
19E2J7n1ZO5yNr89nFWmNlU8upghR4CwmRvFhywJkmdraPZ6o7Y+gsF9Acr1q0gv//y3oSYxl72o
KxampmkunqrgW9RX8ZNll/bONtu4LmSOKyMCNvWN/FYTxyIPGY6qCSvmtlZ+VINO+3j/2GxEp1Ad
pMIwZHboe/LPf5tQPY84Y/YYSXeKNiP2O+bucwZt/ms1dc5LItLmf/cH3FpBki/ZYUbQRGfx9YDG
bDbjXOqcHnThLobRfVSFwOsmbvek2DanBkJIPw/2zoAsq5GirKrrkZHQVyM4pHnNj8MAvaJMmR76
pIh2XrUtlEtGhzIOBjHA2eF6wDkyQs2uWUsqLAGERyX6PKFg+agbA84NDdSaI84OyhelN/XntA/E
i+D1vQxp3St/jnAR+xOsyvYi0rHVZ23rsRnwdETbcGzq1yzI9UONk33kWX2y52e89UUduNnE5vRk
IMh/PW1I8zopLetc5WGU+2gPmI9tiXCip4t0eru/fbZuJjACMHtIK/DdVyDXJJpMLBSv/BIhqK9x
2qdfakgp70t6trrDaC1z4WlU4XZel63D6KoowEvYgA7M1ac17Ja/2TQ6P58CfGS7NDiJvlRO9ye3
ERdJUzaoL0yP6sDqbOhxb1txwyiJ242HYEwUj3Y+GpHn3PRpME2fgy6Ln8cSd+rAHPZwmO3hKUyQ
vVNmXEf/IpxEgLQXd0FOZ3QxmRVNb7N+1Jeue1jsbnnsTL07u5MrqNMawc75uf20kDo5NQTqkOxu
hEyacaqTzoBOkKrL8nUaMucYoNaXHMrJBRnOA3sU3lDays4VeLt/yXb4N3AwURl83uv9WzhWWRZR
NPqY7ADRzLnyV2s1r43JUb3/fX9FRNdYAAVDTiUJFkxCkL7roWaRTXrSgo9gWduYxxEVi7/UGLtV
L5qb9KvSWNo50Gzxz7QkxStlTO3RjZPoSWLgXyp1EM9I3zofCiXYk9rbWnxKD8iPko5JfOz6l8Eh
KfTUDnqgkoBun1bBcKnB7rnEgaqNMIh0TC9ulz3G1+2W4zADrUqqHTfI2oC2w9zaNvD88l03zWuv
XJwZknprtV/hHKqWj8xCctaHavgnWtDKPKX6ghnV/a9y+07wG5CbAiDjtrwpkC15W9l0ww1+VA71
uVWy4SUOu+qTRuH6I3WaP5bxkCAn/z/a8+Dd0YJ/vdSLHZWaEwPzjjmwEwZH6SFqcDaD2WLtHKmN
rc2M4HfA+mK3rRk6PWrJdpPxd2c8x34dDSF8FsdCqqnYa5DZHApxNPruye1A6K9nJZKusGoDKEhx
o5fSkY5KuasWT5bW79oRbo7FNQUfCD1iQpfrsbTBzsKiIrUGKVGbp8kcK/dSppjaK24xf/rj7UFn
ruwohQRNvXZ1MqLIjZXBZbCqxgMhiIyXRF+C+BCNdn5Q5zHda0G+fWtQ0wPOIsjEp5PH4Hp2vAKx
jhkxwCYEjhe6HGF4V9wE96e1ceDlhpd6AlQ1IWdcj2I0qTC7iXRiRhR4OkQOuhdeFdXpZZ5s92Ns
NdoxqYJyr9y/OTsLTgPxCTH7DdgfataMkTUXTSCc0XfjMj7D4VD2aJZbe4QrFsiOSw2+o/wdvwW2
Sk87DsgxAI/ewKJtIfHmyH74MdDb4f5Sbg4l/zY0PWX8txoqrbIgGalK+XqlhD5RkvqYD8N3oy+c
HQx0AyNEq44qCQk3J42A/XpWAn0ICSJyWTht7TdGW/4oi8U5ZLWRPpSLsJ6NzngLh1H9lsTx8hln
pL1mvK0PSJDCmUD1gvt5NVtUsc3ORanPj+ii8kNrWU4odSc7a7rxMFDio4Jgo71GYWp1xHFEy8sm
y2FwztHCMzAGD4M550e9dPp3Xe22mPV14LCodp9r3d1zGNr6pDBHKQ3DQQfeXsV7etXokTlQrOmX
ODlNIq0P6AJQWrWm7vjnuwfiJqR5GXvwBF1/0jaahJMXJSbURWL6bT0nh8HE7m8y6j9uKeRvJ/qg
DkQbOvfZ6tOFHZXnWoH0h+p6+00Z2upvN0ryhwhq2M5O3VhAdgdNbwa2LrQrra6XfO6MQiwVdTay
kIORR/VRTPbo5WPr/vn7jcqaRXCO+ih32mqrjEowII8CmqgsvACx1g3oa0v9Wwe8LfSrFBOZ+59s
A/mSbT+olSC4BrFxzWdocjMbFPmuFgm2Zl6eLaX5Vy/GUT2W7VR/tzoj7iCP94VJ219iv69zW6W9
sg3s1ynFNuQYWoXa/7vzszaOJmRVOvBc2RdPseJ6KyWTGQrL4XbIiqk+idFK61PfjbiycWlUPy0T
OolPA2KkfWqj0XqXYsnU+0kWFS9GgsPB82RGNsXBLFc+dPqUVjvhyMahlrgJovDUOIhHVqcKoZzJ
VOIE9AQy9MECIPLRhTeObp2+xjUuizxT6mWY6x4AXDd2CixbW1LTDCybQH51KLbXq1PaJhm5xYSr
CO9ZeOjiKQ7Vb0pvqTtI79ZIumS6QLeipcBdnbPEzUJRk6Sx97CLL0tgT1g3kW8u07hzT2484zJZ
ZFll7y6EiOtJ6URbEUJPBJNRPT9VTTgTxjYO1ItYD8+1NuO8XYOi399p8m9d5TG47xg8rjx45Ayr
mMgGVG1pcBtQI4tHf9Sm7KtllsUOoWVjuzCKLTmBXIw0aFzPDXsiNRkMCC0qBrmHfOm0p6hN9X/d
JLFPojOiE6JV1iF2Q80rldZ4uz/JXxzA9SxVl5sFNobE4VYbJh5cI6OpfvC7AQfsixbQkOPrcxDM
NNqpUeAHNY0xR7uvhHEMorKbPFwn2p8Jnb302/bKP3UR1ecSD6LTEATRw4jy69+tSGPrGKaj0Z70
MdKEF2dRCz40co0e47K1qtMMGkYfoZmN2aNtiuKY6aFb7szvNhslhJAcdwk3AKes4YYUt6/OIjLC
xsz9FFfD2Q0sWcCV6agrXCpTOSZR80w7Ug4TS5VXHXr5X/LYel906N+Z3fv7S36zm+WOQlXtV58/
wdTq1UjMIY0pGQIlhbP51KEGlXpK7ShPIbjTye4cWqkJ+PY0NuSHvPrQv4alBEY0A7i+lgatbHzI
Mh4OP5xdl9zcbU9GC9F1CWYbQmja7rwfN/fDr4MDmYSxoEmsD20ObFWhZQ5gXdvuuaqH8ZIFfe53
jjbthPlbQ9GuJgVEHGLuNfmD5DaBmE6xQlo3HzrTaEgm+hnvaXWPdS1v7/UqQgWgrkcCKEmg18e1
LzSzjfOBdi2nCUpatTrj3zxVg880ZbYHvDJRVUyS6aWfF2Mn2tgcGvVTSXGBirAunevmWCaKMfIB
FytC91YzPKdKhrMzjeHzJKWr87rJvHaq/tiPiE9Jgz3/AfVl3qs7KhUtJictDOKExjmvy7QFbXBr
PAZZsyftvLVLNZih9GeiIETv+fX6pnpjJqY7d7hetpkHkDgfJhcJztw0s8MyWNpOfW9zPCBdi9EI
wtcVNZBIPjJlAF9RhHLME7jttWFghONgtUmRb6+df3M8MkLWkh4R7qPr+RFxJdO4xNLiPR3fur52
D3RFlg+NFUIwaeY9J5DbCj3fTrdh5cDMIZ9ZL6gmyho4PCcC6lDXOCkCU5pTJOhp8vXeNl/zxMqd
g+7aPe+OK8LXUjG68S8l6hfWP4nG0StavXA8J+0dLBAKWjX5Q+0D/ffmH2ck8scidv/L1Jd8eLU6
5J6Tik4FdROe+6M7OclLEJM1k9hmX+7fwrdZJmNBHCJBR92bRHN1ksMxLvKlElROhCK+cGarL6mx
GBe7n9VvXVPQAavmDVUvLoE3QzjLT1VpemcnXtvaDyTV7AbgF0RzVrluMNOHkCCb7itZsBzSKJ7f
GZ1mfVaCOP5SOUr26f60t8bDnwV2svQQQkXrev8h3ZjRzNYAf/d6/zoFaYfW/TK0uN4ESXro4mqP
hnATRrHOXFg0C+ogrkCd1yPWYVqpdlNzY7al+EgbpPo+ioKdKGprWiibwvHki8qi9fUg+LUsy2hX
nT+6s/XY1vmHpIWCZqaCBGAatMv9Vdx6cH4fTv6c33AXVYVPqjhl56Pcnx+iWHP9CFnXQ9sm1vH+
UJszA/CQbCWd6uUqWnD6fLBzCtC+cJr5GUxSeV8Sjn+piOdKT8xcwd6fjwgaIBUouBChy1xPTglc
KyCP73zHqceL63StB0ZheUVoWkcNWuHOEbhtnWOHIK5I5AdnhAx3NUX62Uxz0nlTo2HSo6PZtfp7
DUzHOlHlbj6IseoSrNPqKT5iyjzHRyKc0PbMpuj+xrRutj10J9TMjyjAmw9cH3TMF5o2RF6ZVZbu
xUqm/pVELUQoM9PShwSvN8Mb9Dz5MRp4CHsD0pXaznfb2iLgZNxh6PlLMfbrVWz5MFZpsoquvWAb
DZx76vRUObuUm3cSla0tAmYLlKOgsggacT2U7RSVXZiUtIopnY/NkJvfAMhSf7RMgQqwtpfhbk1N
NvZQ2eYeIQO8Hi9SFj1Wg4XxNMDNQvS63yETcjaMYG8vbg2F8ArkORTw6HFeDaWGmQHoSInXzoIY
feaxfk7mmUaYtoh38tmN8ApQgVySpmZIpetK+mAKazDmqPd7DM5/BqjZl15lzINvKaJ+hHuZH8dK
KQ+j2dfhzpHbmCY5O4R4nWoJZ291Rzatk8ZlVYAZaHnlWbXZXVJokp6tjunp/uneHEqyBOGFU4xa
e7zY6tzodUGwEcfh/4au1E9a1Q+Uo8ZkZyT5bVahMl3MuNZQ+UIWcw0vVmlEO7bCAxsWojwmsvPf
MKs9U4Ct+ZjcG8CovGY3aQb3r0tnNvPpTLRLvahuxi91p40DuWaVffvzxeMZo24L6wxy1Oo7zW6r
mFjG9T4ad7Ev+rF9zPBHeEHcW/37/lDyr7pZPdmdyB1CP8K6TXrCMtFKMuAV1cUmUtNK96wvQ39K
09H00Z9WgabHP0YZpTQxECPxCIgEqdT1yUbCt1mqnkHhtgTPPc8AwrejdpoD+kwHiGc7idvWJEnZ
yGXY+zKvuR5Pi2hysZGZ8nurq4+j0Y9vuIEbF7aTXdBH1ZQPMfq7O4nUxn0p1bm5U3jgZHHyetRl
MloTII73pm7sY1aMzoOL8AwWzyjqQUQdjvc/5dYWpXJCEYrnG1hwtWvSJA5LZKVbv+yX4pjavXIp
xfgdIvdeQWFjPenYpuCKixEY4LrhXVYZutYWLe8crOYoqLTPqZEh/l4qCq0CttIILD87zfjn/gw3
7k6pfSv7hxidUtv1inKZBnUjY7yp0aeDkwjTU6esfFfmxiLNA3QvKc2IAk5e7+RvtxIvqJ2Slspn
CIjnxtGgwRzHbXoMTq2mK99SWqBrEIdhfO0GEGhcUHTfTpT8lPRdedCWpnvfuiNi9+hHf69mpTmG
Iin/A9bClcTPQhNAPier9aj0Se/NkoQZ+st4FGatPYS6HniF280PVmgq5/vrf8vKkqvg8g9BFE0K
6yhRb5wIzBlsQBXA9H4rSgKkVMtj5yKGfnlT56I1Tn3iho/gs6V6GEU6JL5Rzc3/Bmcgdrj/gza2
PL+HU416rQwR5J//HiDXsRNqCr8nmnrCx6owcX7VvgJV/If4WGoGUCKX5rJwDq5H0mFzg7UkAAaI
VkTnpSa79GZb76B0mnn0krh6tkd737hAqEoCGtAYT3y8Ll7bam5WNMm1Po2y9Wno8R6apfZyzkP1
tmQIo91fzc3xeENlIYZne930iPCmFc6O1vr2VFr/dN1U+Z3INAoeITWFKf9jJX52kxQ5BI5GHOSG
het0Ud1nndki8WIEnjG2iq+D9Zy1TvyXobjMXXxYZOfC+pkTi51FZq22dCbplECTOn43ze4Pwx3D
tz9fRMJjBON55MC55SL/tiW1YMnGBnt0RAas6GK2CDfiRv1FWC2uUh25wP3htk4AF6HsSYeYCY/j
ergY3ca5Ja/wp9DsPbprXN8o486zxl14biPQ4lNJhgMBEHJAqyPQN65JP3MEoOwYLXbPsXpB3b3Z
uWm3NqEkW8Logj3FC3M9oWqJ8cRTqfhphaa/1gL7Eg1CmWdXpeJR1S124vHNO434ES44HH/Zm3o9
oBubbZI5nDKaWQruEEDBuOzco2jU+LCkY3+aO0ccaHkrpMaK5fVa3p7DxjZ2fsnWzGVLFpJtFJXh
7V3/kM5p6JbQeL9Vp0j9esGbXKvsxpuoSh3qGnXs+1tn63tif8HRY6FxPVt9z5hCbxfHfM86C9VT
Gtqm37iu9df9UbY2qKSjYQqIJgVB3/WsYnIL1enSzm/wPz8Ch/2onLB+q2B57KzfVnQgi6FYiUrL
wzWvFFixGXWdeMtCf9qPMbf/GoxN+QzckQM+xcuTmyImQ+wQfrg/x82V5NBzdUrW1roWa00p4sId
OE005OrnoowruBz0wdwfRX6PVahOKixbfMg/kNpYxZPdAMvJqoBo6CYQF2r/8ddYLyrkIcfpqI8t
igAIPl2UfFB8derjneBr80NKrt3/D7/WiW+qMbZyl0nmemVR+Z7MvxBvaHza3OLL/ZlufkmLUguh
OkJVvwR8frtDVS0SmirYmQ25w6FUQ+XMHkWr0kkIboJF96m2NafOWfb6cDbPIHMkjpZ2wuu0VSRx
vzB/vMFFmEBQm5WDESmmHxHh+XNNG/5/mKkcDT6hvL9XmUli1rIvi/HKPMpe3CgPzvMgWz+dPJvS
Y9Aa4i1Z+u5tUZ1y5+n4RWFYbygCOQibAPbQoOQX/22Zra6DtOCEwIuUWuaHsdYHFb26Jf0E80HR
HshAbQTXNBH9NSZ9ZPFOZ+kxG6IAKQk8gSy/S2rFpdEBMqQXpG5betM0KaPX1rYmjrPRKp+dZBgb
fNkH3dhZu60NaYFBSt4iIuLrJh4xa3qbYDDqo97fH4nI1ciblAVhswpd/D/uViFY+X201W05l4la
JJrck8hvnaYsVSgzx3n8GC+2sYdHbW1D0n+UJ7BYxFpq9QiO8N7a0QVt0Lp68cnC8ouCPqrvZHN5
ctsq2rmkt64WviidMTzuPIarnRAueZLPgqItBGnxpKMRqXiGNc8K3ZzzUPk1KnjjoVf76FOSmc73
aTboab1/FLYuUVrsJPoMZZ4u++vdmMZRJKy0ARjLIuVpqRrzg2Xle/2rt0QEviNpnCTw0oxFz/v1
MBpfLwlah6aHMlrSc4z/6Y+wGVHBF+x8ZH+t4GNe4JOE9nKWH2I1i37agVPHFIswugQhDCmjjNOU
vxOFHnQH9HOH2RuFvvSe0+TLP1Vfdbnv6Hlle0krAlTFLHOKPE2oefUSt5pKJ3lWF9lhdLr6j5k5
7A1qqGAdQEfopK8CQruu0iaXnZFTn1uvgxNUtOoq6anrlJ33duP88azLPjGKtrQ8yQ/62/VRLzV+
OxWoSlqbhoeghXkhxAo8LYEVfX9v3AoUSKYn7p98MzCxm2Zq1EQJZBwyfzdIksK3q4ru3QV5lH/i
RBPvKa4mthcmyK8+0C/Umx+6qrTYw2Y45l5sWpgaLHOivnMAwRovUao+fm7aZnzfzizlqQpxhN7J
TTdAEhkRQHKWZTf6FK6XZ4EVPLcJQK8BZ+AUz2Z1dIRW+NaitT/mMqpir8pLy9y5FbfiWZQRQPNk
DV/SP67HrezMquOIVLvRM+NFtKN5oL4R5V4JLEKbMKLQdPaPQ+o7KS3xwyxcz2qc8sgR3zMH2dgi
JJMaUA3Am7SHvv4t8Nu7xV7c2kcWQv8WR4N2VGsHvms7zOneW7qx4HSHQ9jj7aZxcU0xcgSQg+oM
vKVBXTw7aaf7QzuEJ1I+ZC4zLf8HL/N+5ytvzJBBwbi5T4gA14VVLJ7QdmkWKLRjjTx532sPRq8o
2Ht3/6HUIx2UQQJ4rgHv5aPx+3lD3U1rnab1W2PIj05FCXXIJu2INuoerrK1lPJUQ0mGgHJDbl0c
ZzLzjCxv0BCEgPeS+S1NS2ergiJcoTX4ZBvRXuy1tZRyCckWyJ9pabye3zI6VqhhSoYOZK36RpJ0
J6Oz4QLEbbcTYG4ORYDHv3gNbvpBs1GJzSEuWj/KtegcuoV+7txqPBR9sUfv2yIAUFWlP4V2GBoR
1jTzOFZKKv9AD0XMSUtpE/ap/0THSZsxscnQlTT7EoPpuJoOrkuFXBnTdid1+CVpuQr1QD2g3/0S
K4Mver22hl0p1YAIqy/11utTyWf9CFAR/r00lY3Af+pwT1apyMKL0w70Nk5KVVVe3nWZw41lh0+2
OlHrA+qzHsaiISxv0Pr6+/41vxH24EhOIPqrlg/Kev0rh6gukQXRGt9BSZl6TrQc9V7/u23U7DFw
zXAHoN/YBXTJYWgCskdMsKaWlsoMacUCf4Kdk+HoHZR0WQbhc1Utyt4DJhd49QFkWxxCILINHEv5
66kR7A2BPoEyVPUUWEd9tvsDRW4doa+hLi5TgR27pwYBhtb6LM4Jfsi5ZwlTnP54iWmbkzECXQ+Y
bqw2QgV+Y8cT8IoyzBgS43B/iLR4Pppu3zyVRR1+uj/e5hrDl5MtOAplidWlVSkkCNNCUq67vQWl
DAtAYI7ucQAS+ON4hFzG1bm3UGzg/lgFzeU0q1pn6ZgYhZl7wVQEny81Uk553e0ZHN/OSg7FIFJf
EKxmtVFbzOGxbrYav1eK6WTSHewpQ9CfsmC3F+z2TAC1QwKh6shLClXteuPMtZ0aQRlKPHFBydwY
ogeK4NFxsbTaoyxQP9z/YL+g0OudygJKEVGCJlnkkXP/7ZlBfNUuqZAxN8B83S8GxyxPgyAV9wbO
yGtSGNCvsbdNCWDMzngqU8PFO8BwwhaJ+ZHUQR9x0PACu8jTI0pR+mOSB8OPxMm1UxDEXXpopkl9
Zu1wMqzQY/4rRMEjOt6fyMbFC0rJ4wWvmtI++fX1RIJSzJaSisZPDWP8CYCfP5To3D0UOT1nni26
7phOwj3X2Pg+uE6gfAZub8Kdk7/1/aSriOx1Zqusu8djNJ3SOkq5ZISlHUVoi5PS9uZ5CDQNP/td
w4WN+A+ZCXA9SI00/BB0XU/bbSJdF/JWw0fcfFdMI2iC3iXiUmWYVWbJKbKM8Tnl5vO7cLIPHftW
NXflj25DCH4GwnsadHPmvu6fMGbcU/uOJ1YPjRFzGbs/T1k0IFbdErmDPF5SI9mD+TcWm2gTKjYA
IHWTtSxMRWI0Za3Z+G7j0PVjl/NzoMfty+imaU/r94C68P1ddgtVIdYIv5IWWo7MTdAy2kpRBtI5
rc4EXIBamf1s1JA1r6l7xUKY+NSNysEetPrj/ZFl7Lw6p1KbBlMTaicqYeH1dwYOnKqxAoCbo8nw
q6JM3jnLvhDD5jD0VPEPaQWiMNfD1H2bLsHkNr5i1MhKBNZcPjjtPHtdoKWt1yGMFh0F0obHcAZ2
TWKRfBzzWD0obhq975whK09NEEWnJdKdnbtq63PTjyvhckinlHeuf5to0anUYs7WkpTaR92g/aUZ
7fRkh7BcDmoAxne4v+hbu1oqPNEcguIS3orXI9aBpYCSMaJQuuKYR4bhR51jv3Zuiv6c4Pk2Qcd2
Bt2a5u+DrlJ6sy6X3FIiyu19alGcSOqDK4gcDCvQXodg+mN1OFZUhmGUOqX56DqxV5QxGcMUZwlr
ducHyGWNVweNOGJStHi9PY1HQEvjjPXzngP4zUypQ9B+AwoEFkpsvpppFduzRYGfXhgR2+3FMJoQ
EQxpgYG4X6ak52KZwj37FrmDrw4SeSkBEUkcXZLQv1a4erBESTZTPfN7uqvzs9br7bPZBOpTYanB
nirczXGSg9ECI9U9wF5/Beq/va5zm3aVVpZkwOGiveb9pJ3curA/3t+mN7cSo9AMj4CPRNBvSzsK
HUwEdBBsxiF6H1cUCKBaViDY9uIRR9AgCYJ5aMt5ryX5lijB0NyDIHikqCZidNcnRApJlqUAIpsb
R/2318roJ1GtNSOECjWAUEyXhtN6/APr7uUTmkeh64VT5b4ESWPOxyrDLBMqeNC83V+Sm5Mrfxcv
AuAitCXW/vp32U6uTqJD06pJOlf36ypQT/Y4xIdwIGZr2soEClFxSbg/7Mb3RhuZWiY9BKSB62jK
lsxnV1LNrTxIPxeFE6lghcYu/XljeuAesugMcgpJTZ6s3/YV0WfdsBkYZ1KSc2ZETuqpzhTr/ljP
zt/gxiR1QvTDt/vz29hpsiKs0X+DnxkthdfjpggO0qbCuEtIkbZom+7kxKXhlZG6HN1FdfG6cgwP
THKPYn67soj2kraBUsgIfF0oricoULw9KN0mdv9ODcT8oY67dgffub2RCB6J9OHXEFDcRMN9lMxM
nOy9TULXT9rBuOCO9++ydMMlmsB57y/n7WeELcZmgcSFzjVs/evlxCHU7XWDcn5MH3PmY6zTnlKt
Cy+JbgZvgTlqj41Iqj9NhCVHDTTklxUg+3T1jubVQGZqwuda0GM7hWU+Hcpcj/04naqd83B72TIU
N5LkLJEHr6mNnTGYSezAo+mR+f4WlVPwY0oy9TUB/v38H9ZSdl/8giCJla7XUqjRyFJTsDQR0bb/
zrUwjI5WGJOsFEo62hD/sviMH0+xZ2m4OUkCUFlLQX1+XdWbhV43wL8cRqUOzpVlpE9OnttnHXB2
Z8Pcnj8SQ/h+nHkYhgT815NENc0UQgPYoavfOVcGTX9nt1mGs67Xzk87VErHm2fTfmcUkbVTEb7N
sNg3NKnJjapQAliToohE8LgXnLmwabTUyx2lS6kb9TUK/2G1fI4Na8xP4TI0H02nWP7nQlZBQDjr
J/XD/W+9cRkAikrYkNhBXrXXyyCCKB2ngDpqmrc5tjg0lvpqVjj6znJvjYOeCO1/Msu4sWUPVZik
8LLZU0bePIWaqE+zFu9JP29dOr+PIn/Fb5c5CH4yVOjmQMTqUzp2cbh12gA6eNlV3QmN7+Hn/eW7
bcKXzHeYC7+AZao6+vWIJQCgKBDV9ClBax/xwDSiQ5Bp9ktBkf3rwB38CGCjIpnrjPoDsiPdc+bq
8VseFPmjHek00d3/RZtLgNoBzg2kNtyIqx+EkEOcSjJHmWbtJ0uU2eOc2urX2sntg4Nl9B7kvXVm
iYEkVAW/CeWR6wHNvsubbgEYC1IRX0aq2YegmtOjlFXaSVs2h5KgIyQVbqebylBnL6PlQBGr6Qs7
LXaRPUA06A6JOpqX+8u4dT1Q7KTtEFwMDHp1Lqxc9EkXOi1AlZ3ZB9NJ+p9dFPQdqtKGlIvFLVlp
YuVEs0Vyvj/2xjR/dXJyR5Ckwdm9XtFFdlAUaHz4A2qV7/q5Vt6Ho03nKI0zp/tDoa27cTLBrQgF
CD5Jz9bAptHiiVE3cOZtLJuaJzGlDkbJNTVbnGD08q2JBNMMrUhbzo3a9x9pgZ9AsZ1GdJ4R2Wl8
UqHSfhCpJf6d5yn4UDZBYHloE+TqYVaCejy0Tq26Hm6a83yeVTMcDnFmx8q56s3qR93oRnVqmr77
bhXFNHnN0liR1w5x+35WaE7zY6syfjj1lP5QuykpL3gBGZlXt9X0F7YyfemBpMkgPdGz78T06qfC
aRqLGkHlfBlbe2jP81ImX6SPbgnb2GgtOleD9C02dOLWRsOXCpv5Nko82oWVd20yuNUFyJWmKkJO
WBiJsjQ/hqGxspfMAoiCTUp2TtSKs5eLyXVwmLK4sc74cqKeouNUe4rcxYkvgRu45PZOYQ8HtC2L
yJ/Luc2O1FGK5SBKNZ5OCIRkF7fKRmC1Sji6l+dzHb5vhrD8Al02/Ldoiv4LXpxmCVkjr1raPlHf
OxjDYr7Dihb7TLp9hxewIVUcRND3ky9cbVKfgiSvDI9LIvlemF0k3jl2pL7BJ6sx34rt4IPaVASa
PRJLKFJGGeTzVins5G3ABCY5OgN0Pi8zi/kzbQBR7Gla18/8T+rk0zItg05GhDKrie4ISNkQte+K
ReDusagFv6k31WCS3VXxT7ewQ6zT6N0PfWNKp/a16mgHRAEMBa1TiHAWWKOItReB90v8iMJb8RLb
dsBMIzd9DE2Rm6fcYfv7PFDGl3JIon9HGmG/QEB0cTFH2V+hHpDM55wHVT/GqkltIJsSVOQCIyQL
zoqEOkGBHeE7QzHm8RiWdo04ZKxOhRdGDR6rkGrn/NxVOm5dRRh8HvJFNaEaII5zaEY1MU52X7oZ
jTlFlb5DlkCF9JAP0WOtKhDXmIV6CjszMh6FMQFxQxAyUq/V86jynAEZlos52Io4dH2r4asKFvQo
osD5iUQSLldVBFrEgnbu+EBbSYIpTqjY/xqjW5snK6D9x8twTXI8TUUa+62finQ+x242OQ/FbKrJ
AbXK0jzrQcBfJsQ0P45GbAoEI5LyvaPV5SueyFXnZUrTPidBpL+NY6ygr97n4z+WRanf10aYwGfc
uLIUQl5nmY+qEwQ61CRSTKzpofGfltZZVEx6zBYWW+wwzcwepuxBsZBTfSLWLnTPxkHkzRShQC9S
CbvylM1NjdhJXwffe8ue04tRB933MtCKz5OJVQNs99EAGMNvuDzN4az+L0qs5HlWppiryIrqwTMm
u6Gf3g4N2yvqxv3QhoLtWs41WBprnF4m9iINl1afvQ/CCknriZTgcUIx2D7jGEwmWZRa8b82ob4B
HXzo0B/AcDb1RF+3D7ad6abXEHgXpww4CrwmyvL+Mv4fR9e1HTeuBL+I55AE4yvDBEUrWLb8wmPZ
XjAABECQSF9/a+7rrizNMDS6q6qrWDl0NeT5Wb+M1ZBeoU0Qy+2lMH8AE5OjscDrXmtEa1Sd2bi9
0ryy3zcTQXXrs2X4LBwelW5Fkut2NdSN/zBu+888U4XqDCcWJ6XPHSz9cafjTlZ1xFtWHfXrXhi7
9ikdF3qNxmAdLDEj+Bilq1S0J5WNk47kRxwa6DGy+LIQkNz9vi2DaoTAWnRrPay3+y1ZIyRxhjgg
PXiQtOp0LNa42dZxhjo+Fsf8NI4HvN71dHjT+WXl5jINsxvu61XY7W6Kse3fjCVyEVu6O2OuoooY
0qF2DUTPOzhWXCLvpGrKMY7cr3Gijr1jws3+JpUdETIix008QsGQAkpfgtjCi8bHsX1FPAAx+M47
/pAoUrozUsxpdY+LD4P6wkN5HrW1YvP+7CtHpvshRGboFYzixN+CmIL/pCNbURO9VxFFDnZRwfPh
XORbXX4VE9XVF038nk6AXc3m4eYJe9zyR7rksNZsbB6O6E1l+Vz/82gXZVctft2iczwOLoma3A8g
QBuXpBpbVpGsFumxZ7tZH7ciXorlDAt9Pf6GRXLMmp2EKvyNEmNUjmCTQqrLQHP4dN8PVY2a1SZT
vcfvuzsS9wFZ4gDrsEQk9gm+idP+dznSMf0RZbNm9xFOFdLCi5EO/20EifLHSVY3Bc8Z85GfX6Cc
Te2jc6PPFOaCGkLrRvMkEnO3AXEU/6Y6pOsKP/RdHG9wOp/E/eKsKkHtVQH53Rvf6U+4tuWxxOMT
H/RptkpmCPejTjxQIPYQ2Bw81+S9SuF3CyA+OwxEpJbI+TVihV5oL9KFzDiv1D5UEr4MkJ++4brF
pIMcKdXPFfhLGjVBw90SdjUho5lvMV7mwvxgBItP/RyvlZetAyDtpsbTyg6XvVj28WnntZH/+BRu
LpGW4NF/ypT1+SnBuwEhTgz/WzjexEBs5n+gTDTdOkMQyX0dMUHTLh0K/mRSt++XDfF6AlR9ZuR9
JeAwS5uaw6+HtIWSYniGFaCExWBSBp9VzSptDSufecwO8HSZYPtjFrysH0dWlrTx/NADhD/EwzCq
QVppXbxzPeGmQJsW2WVpdlcf8uyWenaXhR9ZehFVrrPrIlyODfFY1PNJFpDHNRm7NbMiImxtAz+O
mCJooKbj36oMhj5JaBzTJuQcDnRUGZ818XHANUpHI/jFlHj/rG82HF0YGBpTyYhAOFRqJVIs4FDL
T4cTJGuVheOVQojpPtUd4gQ5+PFlSmJsWK/I91iR7HQ7JcMwdogeg5l8nhzsGQpwmDSHI5k/xh3K
71aYPY/OBIrG53otKGlSEdVHZ0y6/4hDspuGYRcQWR0xtVdwdLCTXrfSgbOakDzTTUtBnj1z+ifY
fBvaI4uSrcEsNLi7VdaF77DSckDnMal06uF5AWujotwZ9GdDip+PLaNfPIfFSitrQ9eLzwN7QNQo
nzvipLjfoyQeHwfsAPg+mGF8Nqh7uHCQ1H7Pb9K6sQnpUlQ4sMD/tfuqGNiIEv+25fOB5qCcS6jM
zAhMtZ03GPLBAAgxFM0aax3/kovmoOP2epMNWsVKNfVQSnJCkp6pzxUMMPLG6lVWXbkLVOZNKvhQ
q+TQCB6ID7+/S75bdZ4mHuwXWsc0a8DwsfnfGNkZihFEJdjzoLEO5p6oHclyCjTYEDW2Xq36Wa1s
j8tTQHx2Cq+3Id96pQvLepXQOvpKzBZ/yg37+ylM75W/xnazVVNAf433apqnso+RVB81Hus8HLxP
le73q87nSzzk03pnkNtWNQnc0Y6XJLZxjP4797Kj8bCGvsBEt9373Xl3dk6lOxrb8uB41Oc965CT
hwDdhNcAZwvuApZoEmNhlpxX4Yp8pzF0tVjzpDfThr6swTS90ScU42R5Sm0xLi/TvibrsxfwB+pn
IjaB/anKvcGwb2AXKPXK66TYKFs5TDKcswkg20ON+3jOWMjxbGToenuYibrlRRSekH6UqrrTcxT+
lRIyR6dufenKpvVpyfn2gyGaSzelitGiKAfCAUJdy4umIhPEqGUg7Atvzf6VYwcjblIVZPEgwy6P
XsS8+K+oDqp7UljF78giyv+MyfTYURTPB7HB4q2jxQLZNkeDy9skF2zqnKr5m0WZeM202rHgCOkg
zmk+rcMT8grI1uhjgdMLPIDTsYO7Sfrq5DSLBu2x+BY4TrerHlOctHKdw3CHc3iDk+G4oovdN3pz
Hys9PkSVj8o91ggYe1zkzURq2yKzNCipSrRjpFaEX0xc/6okX15Qy6sAknvlH25ZAOrhTRjfBpnj
lx4FVjJbB0UvOjMT+a238wSLMEMRM9gXu8ef13BMvmDlwJYNqGXs2i1Lva7dpiOMY/Bmq1utcoZV
aDfEL+M05zPaqgSZdXulxT11JuY/AM/p38OgBFSHJpHbHd7J8hwdkB59FiOjI/huPs8NskOGD2Nm
oxqI7ILuasq2uEGDN/3aC7WfIlWvskkNFO/voah4eNCZjKYWKPC+3zF3yC9D6oAPjKVBiF7JWNnL
nqEK8FnUx0mVm2F3xVSG67Lhbr2KoRofEoPK2PstDckdXs1hvQLtELzJFDJFHuwRlD5XGSiE06JW
RD1E9VQoNA67If1eIun+p07tsv5MbFysDazY1vnD8qio2yiIbG6WeVWwKFlJPUDipPbfNGLQd2Dy
maes5faQZetq9HfAr1M0uDCTSMPJzMxWd+NGlqXlcoy3nzDV9FVDy2n4maK2wnODUfM9m/fxM16C
/VGFTH0oX65PnsvwG/TWzK4VSodrJoMnuUt5bvh5EOP6vRz3ARDohIu3wu9n/x0dJbEN2SDxtoWq
PtRY1OZCd11/VcMe9Dmng8le623O8l75NPszRIkrunpe8+qKMo6Smk/oVLewsOQhL4V4GAs0VQ0O
igoqVyXjV8MxsF9gf5OQp9Fuu75YxJ+jyJSDWB+ZDsdysZmck+88HHL7tiTodx+kmdx55m6WEAyY
6A530v3JgjLynEXCrt84GlPykB3Z8d8IaebWbQwrwU1W3bzIlkpo0R5iRgbenkP48jhODEvnCewS
k+chraIFDnN59TeOXf3OkCu3XwFmTGljZ7bGjweCo652Wqqhy6OsMmejyYBWbM/ZmZPV0ssk4ulb
ZLh198Wa7vaiq2Q4jYBk9ofVzvm1MInIW2rTEN9zXB3Ejd/c9mB9n6xXkK/FfKUrIe+EKobmguwL
FPVbRX4kcUCg2i4A3DbRDiTxtvXDgBFoki746xCiNtjKxlAhEGj687CDmhFMg2d0lvGQ9ipN5Ct0
o2RtcWZG92pT29zZkiA0IVP4ww3sPLZ/KY8GdG3DPmXQQ7PpQGu7Z5+5cwu/ppuEV9FQbOQOKx5z
2RrMvuSb00d12tKyGs554Clrti3Me28Qsmgbw/EwdaigKG7o/9yfJBuntRPKRHFT0Wr6J+bN0/4o
Cnc3Wfi4uYYllAA7RmSre2BiEFuTHTugIjJNOQ4UMa/iFHtIKs4Y8nY4T1ZRGK1okhWJQ4jfqcRT
mkeLuyA3BUhaDLt3FBOsZW23bGV2n4Y5v/czL+MmBladvMxCq3AC6JXmJwNq/QdxdepbNcO28xQD
KaB36bzuoYP2FkYkQzrN/9YBlvgNDAOj5IzXOk3OBj0Kv7gMTrDXjAY/3c/e3RJrsI+VNWyHWTJm
wGis2gr3SF0UGcvz4QkWKFF1EqxWwDkpP9HhGFULFX8SHmGuafZ+rUV6fOwR+sQ+4OP06Fmxv06h
oRCtkWQZgb9h0ME7WtMcZmYxsBONP62aKSrLN5oMa9lMI+VjQ8UBpKUaqcK60bIOUZvCBv95ipBh
3yxY196es9GXlyVm89YBt0q+oYiznxA5jFmTumz9GqOM31VHChFuxKd4uUqLPhFmjbktunkJ2euM
nalf+LS3NIkF+fTnGRjFJyxAyDvH22fOLFWK9fDFyX+stZ9UQ4jdHvcMh9N/do+z7zC4TnQPJf78
dFBTBUwkBbAfQGj+FxZ9MiSGGpeOrZ3TeHqINlysZjTCXqUgWsAaM01ejnmJo8u4IYLtIQcbcHRw
eC7uV2yfLJ1Yp1qeoGcjrxWPthq643TemqKIhg1D3//vbbB19BconZRvoUqkfi4zJFv26sio7bNM
V6w7tkS/5SgS/4JBp9rCVIznV8K0+R5vcDnvJZTvdV/huElQ/Svz4LCbiCcf78l5cTWLvot1Ob5C
WlrR7Wwk6pRklt3WtbLwvCup2dVg03FvcH6SD57kgXYVP8bhQnw2vIRUOLxOcYQe2Uax6oQZYaIE
l1Bs6Yx6xFYB2R11zRF2RXBbKW7bMYTyGYpmYId4fPa0YQpCls5DXnmxBmY1TSohl+/dGsdbly1Y
WkE3dqxwb1iE/20guJXtPDC7NFMpJsCGfB9fYUw/LDDhQgN9gQMxcJwl18vLLrHUdgJau71v+QJp
GcSI+9Zijwn85jRu1V/MNu5aRpgfG2AJ8synFNhDvTNxfO11qvRJ6JjI+zWnW/Q7IDPwv3qb9qHV
bMweho3JvxWA4aWfvc2+H8cwXUM6UNajZcinJrcjcmYrQIj/kQXgWT8eG8yvN6Ut3CnWAWx8g7u/
HK+bSF047VhgMl1ApbhmaKZZj83C7L0ehANhN0b6oyare3UFjh7mgRO1im7Ju/Cjye64k+zFeTvE
rwWaguMUxRbkpseuwHYG46mfGbYTWIPSuj5HAcNjn6ltvVYgAdPWBfSQj7nj4WxhAog5ISSM9+k4
7z9SaJ/1Ffas7EkyPaxNSfPdnJNIs0vlRDrd8ZuABENOzgXALibQOuGMwGb0YPlfDzDdA3LeeNqa
naCdt4PFuhUvwj50Pq3cjwphraxZqpJ8i4ppxDzoqvhRIYZy78u0dr/Rm7K5jXeMbl2JHp+1sDRy
P2U95N/gbDjzM13K7PtWZQDrTFHMAdkPvgYMLKr592Gm261OQ94XkVs/b7TH2Mqwzhm2BY/wsmYc
Ixw8LGC9G+JhNI0OVH3DiitSS7ktD7wIkpenymaDfTKFqimkFGHvw3wU+umoInRMtFLLI9oaP3V6
mlLTubKwSVMDOn8XFGFmH4taOC4TYpH0W4wB7BPGr1VoJUH68pP00/GQwRAmx9uA5fIZJU9mpFmQ
l/EfE6DZzt5v8gkbY0UAG4BYjWcyFXjgADbLZk7nWzNNrRJnumrdo5WD3C4lHMG3KZy733Yoytb7
nE7DReNEeRNhTR9EeosvS6tDQCHM6yG8RPWYYiUHsU6NA54J46E4kukjPaL8C+BgLq+Y4/PHoERB
LzYorFli+4v8gkx++RpQsYBiY8ftwSdsEg0aLv3ByMQicDiRfSysiPDqI5gDTsNeZaTNeDXprhpo
PGOzguP9xKta276M8F0AvLrywVe0zPoEZuMQNyM3+TnJc+ATvj6Ygk5BV3EDxCmLmnSswrvccnQW
ynvoCIaIgI/RkR1gbp+FpKWJlLQB6oGXB5MWMFD0nDD9LQniWNA+gMi45rOXMTDUkM4XgNTmDWd0
lHSLh1y1L8Zgpoci0Th3HPo29QSE0s8PRtQYf+A7nMorT+hIunxO/fMwB/5rViVWZUyOGFVSIQrx
KdMzLhu86aaoXeTOwqPjhP8wOTqwD8aL/TczU56/MkI0QgX3/EgeKiTC3nmXTaa3SIrBGzWQKQOW
uhZ/2VLTpAFpJsbHUcb2cdcaPIre6uNnSqdyBgIJMz2kwIey2bBgci8LwLUd56N7EsNsjrfN7FPV
w0BiW5uMUAnmBnE0d9QtI/te+zo9bre1gF+/teKTlIqPV4NJOOoJHPzflXMGTyzifeovsgGMQ75S
TD+sZdUPLKPiQ08cvoENPAXd0B3CHaIrHBnkRXFXuntWLeuLxwPq74iUw/cKOXfZ+yp4qdoRFLT7
LOS83cF1EAKYEBMetXxLHfA5s9XIlkTN39Ev4augojBY8WNzJKovA2Di6LLqiESPbIIG4fEGJf4u
ZlI4WEQUaEuM1Gno/BpvtrMmN76Popn8IseuoyaJ6lU3gzNqOikLNq0LGdk+AOnU0WVf/PaVrKAz
niTh299ij+fnnRmCzT1IW9N2Tz0WO5fEWdmWU61eQMRjU6ukY331cA5L35d8ApmUEFhqdbC3KOsf
DizacgGi7MxDNRX6jXGwZl86O465lckuUOgL7juGKcBj/sMA3pjgivw+rfE+XahB5PfDFGQuATti
sfDq4dDN3vU4blODJkaNIHgC4FSNAa9ul9GQCVex9ACzi+XJ5jZbX2q7i/+QHp4hFQsCL1RTTqPt
soMnlBekleIL4dzXuDSQkeUXyE9K34otny4+GjLR1XC3ulFIw3APyifHPDCt9SMsdIoJerN6hhVC
rdR/JMPE0ZFVI/W1CEcRblso4gWLOO5ZzWxzrYTh4YATVCL1ogBFBfQbRfXoaCXSy035Bf9/WR7T
N1Cu8CsDaT78iTGxw6SDlxHY3b3YQlsVyfY0Iapza8ZkCr9B/4IiRHBoPjRwI0WnAj0petabAeW9
KIwgFy2X+UdR1agcfA70j+Zi4D1mbvywhbAXRrjYzQuNPICen2ZeDX9Dwbd/2aTQbNslmdCnr/lL
BrdH9aRgmnKctCRRj3YyGk9qUuv+khsrLwn6uwD0keWiGUdMTCdg77k847uUKaAv7t+IgVL6VWH+
VmfjbPRRs93DbMioOjnDy1vJ6wKPeN0s8ei+VWBd5n5Pg4DSehq8hVdJwMgCNGmPEXCWoA4GrRP/
k3inQCbWq8NwWjEsAzhEi7s2lC5+PUZX/j7UmMxt+P/zsWIJhHUOwmpw4MEmC/zJ0/pnvIUxAZOh
2Z81GWAHLSKB1c6Rx8XZVHqeOvzK+Y2qSCVv9YqgkcammulTvSmiYSZUeiA8BwGNsCCHrTiBLstm
wPwxFiMsZFqhycUg1zvQT3BFRJaY206VnLK4W6ig/nGA7eZzIB5SHBSn+L9Vl+yBQex9nFk8Iz1u
KVzRzygpNyiSKwbNCl7zscayVSs3m87wJiOAsOSxVw9LXsnoSmQi5h6RQKt8xOhJjwbzPgZ5woul
A5vn5F29VKCfU4ym4Kqr1Ije4BAAgEwjAHPwlfu9EbKA9a3WXfbjmipMKkcqebMa6T7huqBx7jnC
zpB90oDyyrPpUk901ncZ+E1ch+T2wDLpaFdQtF7XHOrbqSWlBT6mxQDHIuAocCGAp9iawVstLQQ8
McbaNYsYa+Sp4YCCkoQEvPTRis2fnqlDPqllAh8JbclYNRhM5Cf659k3GNRZ0SQlWrJuhR71dZ2Q
dXs/2xJTUKRz5DnAgpucsITDty6spZ0f8lxJ3td0qACg5I7e13W0+IcIIZAPQltsRG17CgovcyM2
+DVVh7jgmIq/i5TH//LUI6JivClUgeQIjiRwlix43qLBLe3//bV6TYk+DWZZ10+3MjTxZsnjJ71T
Dv27W7Fum6VbAnw18nprKuxt+6ZEnMwVTiFgFjKbs6yBZnN8W6aMJaf9GMBlob057kFl2/Gskwy0
XUgofppq6HCuDiLeCOL6bJdNgAP0BobTm1cKMkq3jNMD/2Ew4OJJgBWi5+U8ndAzW3jjxsi6azBn
2Wvtl7xsQbMt6ubZEV7NAlF/R7ERVF3YiA2M6wRPqA8FfvLOht2LVoCrp2iZDstOXq5R1DAME7dQ
i0R+58BVPtbgAyzU7E2iYKqC7d0waVgQYYt8VncRCOo3hbYp+45pUMtvGXGq/AfcfYRMoJxA3nAA
Qq5jdkyA8UCLiK6XWvG1HJuW2LPV2FnDPstwHfgM5zjtl2y6ksRp30HHiVoN1nzw/xVRwA8aDEFv
UGow9OtEB9JA/BNjNFJ1fZqqMS9RT7lPL4zJ5W2mavpFD/DI8GoRFIKFpDYBm53r/A+cRgKCIYCL
m1DOXaVPPsg97YAVQAiBfhyyRXBVBXw9672+X/2GYLwSISBQSPEcmiIjpPzCpIBWIFQl+yPAm5nG
TUCh+oQnJtz7ZSG9R767waJLqrocond5xaxx6J5RbBZ0yCIs7tLspj4wI2p5C/mFxwmXjw5MuczX
uGUiC9uz8DCHADaGnLlGSJQ2xaA5uJhDoF5XW7F+g5pHZS9xivv0q5CBhcuBWl41OjZj8TZXMi2x
aTaDwnZwaxmfwHug1oFZBgiX6iytseoLo7WGAubC21qwFTALTyyQN0Y+wBzh6Of7TLePwqLs/2DZ
xDCC3s58nO/Et0e963dI/Yelv1lijR0us/yh7FEej9Map/MVKAtYf/7/rxLiimW4weh1XuhEIDZw
Msw/vPSjahbusHNXSzrDc3eaZoIl7CCvzqHluUmtl6pN1QBrFw3jlZ8ZoAw8WRCH8NYh9mM9JTzD
UVXif/5WNs8tUPUqfi+Em/7GfpxpA9FJ/CV0WYz3w6aQMwfyrthPiZfy3W6e/6sk20IPV6fZPsiD
HzVyzSoFn1AywpY3HHAGvksSTf/jka7GFt7RMHLEMmP8ihkI+vMdeDfFtceQZdIKSqw5T3ac3xol
vV0RdGJ7WMLRPwekUe87lPQWX2BOiq7KFGDILcuitNvqldpfstTiDVH1NURKQVN2Qj51Cl3BOBUd
F7Cnh4uIUjAlipMN+oGg6h3heVkYpwfNytQ18wKvrY5QDfBeAZp8CBACQFnkXf6fKg1sfmG9rr4j
x22DOclW+TdeyCRpcPYQMNcL7BQfgkRJ7MqwFwgpBTw8PKpNA+LXykVlL+FoaX8dZo2z1szbET+C
fk9Un62wbuvTaGDPlV5TB6SK4RQb9BHMS2Gjoui2zVt1N7sILcO2bNljMZDD97C62scuuLmOe5Q3
GTdjlSOLRoGu6UUlt9DtIyRuN3zWP6yVToqT8SbJsAqlpO/XaC4K8HyefUQG8kBABAeu+WKhAHwZ
prJGwT5kcT+gT3gbSAbBF6khWzXAabBwMqjCnup6K5/RhohPEF5ke6r0Ml/2OHX2IhR+Ncwx2PKU
ZMLAw0xJ+RytS/lfERi6BBCu1XoCD589b2h9P0EWiLzBfgwENjACh1Gokq6smnyEAOI6ZECYIgpL
638LGYNvZqhDwI5a6ZYOXSakLzqAApFcZ1Ov1GpiOMbCzSuP6VyB8IgxMjXQ3aAHjSWk3z2CbnFe
I0lnRyfKQNb0a84pFGCg818Vlo3ydrdE/x08ytj9vEOe0Q0JS0wnb5MkRtn5QGM90On50I5v79MC
vd9DhAS+95uoNDRV5sOlAKqsPzHO6i9QtZw87WxwvINqZsj7CJ3rQxDgUdvERuFh0s5lDfQQdd6M
wPePBxhDbW9jniNLDE8ySpDfc5Q/RPLKJxEKRJVCf+FZY6znvwp+5MsdzrP8yw7H9ORhoPNea1XA
bdznULtDLrF8h7+/GdosBuIKJVNcfQPGn+2PY4GDp5HbWMOr7yjM3zBlgOTh0EPDhaXj8ujjeYJK
Clw+gI1NQw5RKVbdoUknYzcmYEA6X1D+bg0CsU9QRG/x8zwaVB7Mktvf1bv5mW9DhEdyRbVv94Et
p2RHIgsIRCCxP/zKd92YCFnO0MMP/knYYLc/uQju+UiJqc5o7oek34fd1NAwRvWvIJccAyH8/oEq
QVWU/CkJtIL9Yog437IysJ/GyYjWz9b12KIUWX0/E+p2sAewuWtNMZFnGeXHbxy71iMzhgjXp3si
ftA5LNAfafh7XtY6dvROLocG46l4/ZTIo8haP1SglmEExtILrff1O2ZvDkraTfQZRUCV3QiN75f0
5fxJDAUYfwPHfmRcje/zIEjZUmBG+M7w7sHDuCzVaaiQM9GXIabfWTwKuEXukBxBPcQGCpGcQEGl
TqtXUB91M1gEB0NJqgnAJw1VK9qHavzJjonpfqlq+T5MA4oCFAP5N4hjIeRK8P1euM7rHKWCzrw5
NpXpx4NH9BMAK0J342kSMBatJcpsQRd9R7LgfOvEBFdHGOa5f0D1sLgJy/7A2mMGwd3DEg3msYkq
6u02i5Tx63IwkUKu5pIRxukRfwr1Qn4e2K9I70yV2DsMbSnONJwq5pxmgYSXBeDX77nyLmrlUWKq
wJhJi9N0mPIjwDF6fnJTSCkmWLZ+5j4qj94VuCSosVPAVDJpEfelL3cAPyObj8t81AIrtJTQK7Do
eT2tSTHfFwTKY3DiDEcq8x4ofwgs/R25rI7OlDGKr1Or9HEGyBzhKbWb7MJYEfwdn6Y/vSasOEPX
by8phoDbuL+pb5WN0rHXeY4ns4II6xMucYBFLSUrpONsfJ22ktJWHUf+hxclFEcc0XzfE74mb9MS
mQgquQLmPrZGtGyrSrQep4jv+WdpdvZnmhLzAY8MbJ8XApcXfVoUgGDNtWmOvAz/GUhNjnNaqAhT
23qQBwbN4M8JKj51sqBxSqg7brQzSLkDu4zIzpYQeKNrm9ZM+hbiLIq2eJXsfh9Ku7abTufv2UAS
31q4yUTnwG+UP7J/zAuHNgrcyVCyDyh4MgE1QoILlU5FDsoYc8S3Kd8polyn2v428YxqAwen6mGI
obA8WW8r2wCrpZ/DcsRQ0UZ5ArcpwrhvohnMO5pH2EpJOsm5B0bKf3IIGSHN2hOGvKFMwHFG33x1
LgBINap8olOghjN9GfBYQ1w+RQAq9LZWkLRkxQqP64Okl/FI4vWiktw9F6A05naH2Kds4J3i5gZG
M9t2sxMpTUNzD9IlzgC8fiuXIXqFXAqiDKr3+bsx4OjWxmBqvYNTwrJCX2UniJ6x0I2RCa0iiKNI
ZmdYWWe+27eyVviFFHI66B9EaARExHszboM8AfzfQBjWfswwSxhqftXwoPozZ0P5D3qg8p5sOYDk
xKKvh05nKuquqo9x7ylxaXoucQ3ey3pKsx4iuON6wC1nf0LS1vLHqmiMnyDGyM2dFo4dz2Miqxfw
nWJtpdnSb7OFB9mdEQn/tUL0DclVFiM7jkf2eEKAYWGb5SDTA0Qmu0IAPI8+wBCO0B1DqN6mssBJ
kVrOXoSMyi8L59z6D8SGZD/NUJ1n4DPt/AjBPMBHeWT1X2EqwEoEyrJ+w0opoj/SRUxtZfYsuvyP
o/PajlTHwvATsRY53FJFRWe37XbfsNrHbUACCUTm6eeruZ3QtqtA2vuPcp3Ehn513dQlGPJlOTa9
0zR7g7rQv4MMyZ/GGP7/sBjVAsN7RW4fll5A7ltdJ6kt8CrgILbWVxv9a31gsQgPZi3t5XDrIsEh
srXxhGJthFiUkG4qW2KkIC9TNy6fRa+nxzGMi/Yw5mMHQRCaLsdJaMOmy8D3QQImyzMECLrBtZiR
/qV2n2jC/mtOn/dZ+dJ8EevOPbc2nbD2G7I2ee/Fq+pegqaal9RuGRYQ7k/SSUe5jPuwY8m9FeBU
ThoOMNqkf6O7OGCvjWBi2qB+KOJbuyeiOPtAW4qLD2Ic1muhJo56EiGQhhndFN8VxuiQoRt45spz
4WVqVpyFELCti+644won/L1eSd0Ouq/ZjfEc5Xo2/i7EsA7oE09jya3Rye7NGVxgHRZV2MX55jVA
St4NzZHKOi1POY3XLwXdu/LO+NWomKnFfEXj0r6vhKhf17rwHACrimPN7rBEQkmt8+LsfW+Oncxq
k8i/j8fZVsfBGWd1anVlr3s1MAmDNAEEpw6tSFzYuOdOXYCMG4OxJxFmaUd+sRT5mIuMM/eZU6F9
QYpf0rOK0rK8BrUFJ1RGpeBJiL3lvlHkuGUI0VRmV6HWrLtxy69SL+bT71f0Pu3U6HPitrDKPBHw
4TPfRv/ctwVCTFP77X3SclukhbWWYYpw1OSP8eRUCIby1U+eyoSam0yO9BLcRxO70I7yjsQ7D3XR
KMaNsJ725RKyjUrES3fQzVof2WDH52D00acVPobr1Mlj15w5tvqBVU3rf3EEsIXofhg4yLckVrsA
NVN+CCg0QndS29o5j6ATtD7EnCQTTWC/TFXL7yiCJ8soS+Pljbp+/G0Bs3uchix8KSrMYj1opGY0
0rWCLCvpTPWbW5VzeWikZzvkLHK5ZlbZBhDT3TRz06iCdvhQtPH7hnKCgTwJS9APsSDtn9ENsE9o
hLkV8lwgs3yE/y9jW+7XKW+C3Rys0yMpD+2S4U6vzG7bxhWCYBpUfa8gj9q0Slyh93KjFjbd+NwX
3mu5LnvIV7QYgxVax4lTbTr0FOWUh3LzbxqDZc4f/GVqQaettszTzp6nDyKuzfOszcDaSNFptWuR
3gdQlhhl0qCR1bLz5Nhs55mnGTC3WfPfAT/yyfOi4bXp6YrKFB8EjGE0ITQ2dWTaiwdScg+SNZIp
6t8SFlyujkczb1Ic4rKNiPFfqwULDupHsysW2xb7m48f2pRT8yvCNOBlYTvMkiBnV7COjwt9ObGm
dDatfI14NvE5FBAZdjkr9oQoqkODMxI304hXa6oicx7zwL5T7hgDrTk4GXt0j2AHgfbCqx1hwsLb
MIsXOtt7GLZI9ddFThEvNSjVl8xtHR4AoPnvcsmlugOcGF4H5o489YakegRQCOKsWgJPPkZBO77O
yrOXD+GVhXseqJ5MvtQULue694wFWZ+X9vcKU2YelCESa4/63Sfy3pH1cMzdRR5dxPrin0M/Vfhj
t/aiU4QBBKQKt3doDI87+4lKBIC6duuD1814TfMesiYb4NjK3B717fbItGsD9G6Z+Mhv6a0nnBDj
pfaaIjyFXu0iso22JnNAxJYMl25Twz2Rz3gusDkt/D0Gtj0HtPtdFIqzxUJZ/6MK3/4mcxDxEfm8
4WOOhwmofS1wMAqgpuQ4zsDau5EMmgGath6RkdvC/wA9c0zWEqe+QMNOwXcytNhJkE2innYQRH8O
bWv/yY1JwntTT9v4MXPR/eYa2ZK9HxJbt0PNUbSQOk34hTMGmNbMgakeJjbWIhNOV687Kr+tmK9F
zie/hS5CEVXKcK+6DtxD9a39ako4ziO/DEpIFpb2o0YS3O9Bc90+c2ljEhmLQP2vx64ofqwwV99S
oeA4ij7yhr2mMPglqGDbhNnY/z1gk2CAai7Xd5vHmsLgigrnXZJs26NA5rteeLu79r1aIkRc6Tzp
6Q8wSTccfQjyhQXVH6gixNgzvNVj4YqXoQ3I1B+DEG29vyXN37zxnTvPzEBEMmJw3TcxyfB5MYMm
O6vtrFckiPW2E1s9vgyRwujB3TlflD8pwvmtBokkjCHvqkl8TmRvrDl7zDiET2VYL0jZrSK+7z09
xLcHZoDpscNNyF3hmaT83Yi1ECkjJG0MsDcO+UIV3wZZUMW1QlJozsMUdWjZ+5CFII8VcyhlWYYx
uW3WeW/5OFTSeHTMysTiMVvwS7hPC+zScJwqe/nFy2WmkxCDsI8FF98Jpgwh1dAN7j0xp876NUEf
5BkfMkJRn3RqtE7j2N4lkmCTvROxD50XrIY+ih9qbdNFLy5qMeFs29/Bp4Tw0aXiKj9OsHT+Xbs0
8aEWk+scXKJSv2fc6vdATYixFxCgLBA3poeP14Y0jub/H8ViKsGa9fgz2PH2Jg1S1tQxY/Xqk3c1
7+26N4/W6q/6qMIa+E9Zc0Mab1CA0XkbLzot3ugF9nTR62UnHT9QXyrqOzBIp8t/AFkk5hK3m+Sh
63GM7GTFQ8aEI4vfZW1DojGzzsmuURt4i4jAnXeFRrBymVdworHpQWkXR9jQDC24PHuhaOqTgMvy
now1b4+YLHCXzUO4Xmt2dK5keyi5tXu7HNINlzXTmt9gpqxAE8OHZcLkgduOAyHuXPsFYcRS7x1u
5+h+ao3qzisNlljLfB7JjP1qeWQmFTIVFbgxizVuRLBfco7RcCXeuEd/a/t7ktsidy+HYvoVC0bm
iyNLFiVvtvJry315tr1w/Gj7HE7Oo3UEH79oEKANMSfFIbdc+2M2jGhpI7rxNcCV94QTHvxETXn9
aQ1T/ssGQgaHWwepd11nim+wPbYpORBD8mYzE/xne6CrQHdM8lCu9frUbevEQy8xxxxjW9nhXnI3
PQO7BMDbI/bdYxznwdvqCWW9JcLLGYebKP7Qut1+a+ZGVBZbxdQ1BQuhHbYiYNmabKSFxmn6h5oH
tc6iAgske9kcVndF0a9wRvxOgBIUll5ASQL74I+xPb7VQRMVZ7seitv305RYRsrFY4BlsoMUCTxK
nLuoegWMzKsTqRLlJ/YYewGHUwb+MMCydOCMUOpRNXbwQHdOhX6UqMJfjVTWb74ate6QyTVv+sbp
7rRXRP8mapJ/tLEZ70ev9YL9sMWm/h7VIILbCerOGtK4td+MSwnfBW3zpl7h34OCk2eIwW4E8VTf
hjcTpi4PO8ZfUToMatJ2d8SRTQiyVovG+CmW8ppHk7e8IL31LqMhrZHgOJQFJ6Vaqzu5PUA802s8
+gdQhArF+IxiCCpVJDDSxv8abK/mniEti0i3ch6eCEDC5Smwpf/qK9v+z+uL9dIXjgTUrOHOkQhu
yxPW3/YZuVqhgTXIl3n2S797q7RrvY9NbbzdyNzx6PS2lZ/a3rLu0Xjmw5ur8N3tCSqdTvTeA2Jb
zSRemBK9jq+vmNwUg7d9jTsdIctNeIJSF/SJyIBgsU9RM0b66FXF2h39tZuWrBAj8tC4HQLxlNBT
Wn16OjHJI8DAMt0bw3C5b5fwmFikeQyj+8ffhPsKrWP3zNz9GhzL3HarU4+xQd/ILveHUo0cDLUV
wzPwmCxPiBqrR7luU/kE+BCXabWF8z/y/TmeStzqi5US01eNB79yIg1Op6pt1+cRN7RSuMN2rV/5
0XFdAJpOQRNEbVavnn9sBsrSD2VBn8anS3RkSUiWMHDOAu0Y+BZQwH5cY1zeKBxYEffrrEt5rtux
+8fRXfzavMGaMqcWUFWt1+OTEbQz/1hM4Vdk8+t81RFb786vZkLeRmfzstltA7nvmljEh40ISNwU
C4h9LflcaUzhBg6CtZmgeRsHo6uTO94Zp3r1gYYklpgsY7hCBqC8+2WtlvrCswH90wKMEgywjq2H
UcTg86y01te66BxSmgYKDY9zj1f7nbTueYAKA8OGu9dVyBAf+AzK9Yo8qPFpT0FwN/xXgJ4vrOxK
oi/HtAw87lqIE/EYIMntHJdfxSxxdaCYoA1QXk9JAVZm49NiHB1/QyzWfzwuAYcHjIUaEbIoDkFH
LO5NIRD9goYoHxZMOWWq6s7XxzhoEd9O4eZBfcetf+cwmf+4KlqdwxbDL6QdQTH/9az35RlyTv5z
qwBVYjFN0xeHSLugsWcMPWCT038rp4pifC4cOikeN9ek64Yhdl+zF+LkCVQOsewn0R9ssg25IFUT
OzBJjf6KIjzTBrw12gkGvmteDDGVaMY3/zEKoCHTsx8kpFworc4eSokXRUk9L2W9LAE4pdQ/02jH
n/6I5YFgJEhdt1h47xPL52Zs+76Nj2a1kbQWoVq+oLVFd0I8Fz7gP6/Wx21AenJimYdgJHR+G3FR
DvY3vjPAMXwKxaWx8ZIghHTqereU3uJkGFgxZUZDGF8d0Lf6UG8JVkMSCND4+U7s/ms3J/oYTTs+
wNMCkatYTW8D73HDWx42V8wwiN3UiEtKNB6chb3K6nHuPd8+rH3hc5QUBqV9ibj7YgXcOHvawswj
CeHtV1w5/s/advK6rfgBoMt8DaOH6fGHYjfvl8deCltK7ZF1qKKB8i05gTK6ntqa/TSS/41esUB8
wy/IbotkYnvirTb/oXgk/r9XMFEn6bThiQGAIAWlLdxIVq/QIZIWKfZl57nBZ8IaNe5FESh356uk
XE/esLnTea6luqjArspdYanIP8F962ZXEDVIfIS2t/53QBuGc0ZODu9OukGDeAnBXI8UhAc/nSO1
3LHlVcnFYUXq7yckyM968ZuQJIKm4j6PmW2z2CaSLxViWu+9+QbBOGJOov3c+z7/iBUp+afa8LEc
AcZ5zGPpWOaFTCJf7/xcJNfSsm6AWx6Kx4A+xX82IhKb/3sVXe0yLv6wCSRbGs15HZ6JalP1ta1B
s1+cqrOqs9pMte1zFP0IXJVygIiwuURCtPLJyFk4KTCN/tMkCbSTrxQs4uzQQJgNhTOVe4nb/AET
KHZF1kofs3Y4L3d4LOHeIwYPN23dZkSSOkYEU/ay8Ze96ywy4NKkrHTX9uN05+Z99e3Gg68/o3Jx
/i7wQkrs7abLVYb3qHyIgbfq46zXBFUfBQjJbuCgfkSM4bn/8T41+bUptfvAOVlyOOtgHu40BwKG
xpq/z7mrgda8iySISpwDOMHHuRymvxFqpG+bXfJlIFvRz5ZN9L/jviqmrPQHNb8oBN/7Etstrv2O
1kUVj1FyoSyzONm6mWE9C1NmlUtW8D5CUV0cvNyPmzOYq+po3U44ffn9zcK4Ncu3Ment4bGWlbhG
PDsrvFUH1pBP1F4cR0BgAqNqWe8cFPV48giEf3fmm/ARJXrypmJ8vGk4R92fYir9GwctKB3TITV4
uwQWuUr9QBZ/tYKSQT0B9kmfBnTFnktledUi5P2qBHbM1OJcM+dc5NPvgHn1qXBqzfTgu/N34Jj5
1yIo32DIHL1DgkXrjzBV3+wRj1knW/Xyb2wGFnLpqSGFzXLJUEe67O1LSOzpkPtVqfeUN9u/UTzp
v1Yg+itPRMeNWIropWkrO7+6FB9ciTVZvHMRk8Z9QDmLJZKYoPGFNOR222Pcw5DSkieSX9mekNxE
DYR/ukI89Klxw9FjD9LBJ6RcUp4cHnuuQBk178BI/XRXIM+rDyFFoxNxj7b6YXAPPIoKEtfmlnJJ
ncftEPsnwwaEja7vNJYQdyncnRA3tZquhNPckT43zQeZDB4Mrqr1cwMLCTTkiBhZ/5IH270SjNDM
M2PonVXnJpqpxZX5YQ0AKrI5ctwDmV0xezEcBOK4vOl2ErsvrZ1yWHF5rq51nmcGlGweoKdSG3wE
RQGFFQRNTLNm2yIpyVyH6SYId11uG5Kk+wg5VY4NDH2meKRUFi7LE4shimaeaEpraOg8kMu9cdfW
5L6kRM6ZP/Pc17/yXq3NpV7V+tjLfHxgDoas9Hx3RTbZ+91djm4Ui7WV9wzhnjU+ujj9XXxVwXTt
lU62d9z/20NkD23J6u+inGaYNQBuW4yRnFfiZYkIQjpY4UYWMJ9KHBHxwil0ETG3/TEYmno+WFCN
XLYI6URGjkHzSOcvLy1Xn//CruyrU96SakIGV6d+mzqPrpvDcZ8y2DbvnSea+4nYZb0v6nw4sIXF
GNkAec4MuiiYpNYk6dNeFh8CxvCQBVeH0NZR1G3frfZRTbRb0O2HKs8fCDQZijugwqAUO9PYCX9W
N71bsgguLSZvPlUotONSr/6U9YgIx1QDlwLMV5HbfLszBQPXUWB4m1Kr8hf9UROx8l/TeajHrMFZ
XDztRN7Pkx8sqdKejg6MdAw/ghABmZJN2EGXyRVdIgS9U2TNlNtX7YQ3qxBGP4Gg3vKQIdxUjzu5
IDvHA+f6oLQDSYOpaZc12Ec3GAZgxs/xz+FT39IOJdLwYK1oRR5bGYVf7dB6aPQZEEy2+Utif3DD
tfFloXhvgzrn8E3LRRvsYUtooYcIxHYJJXyMSq15GqxD2zER7ge74wRXaDp3Nt7+YpcgX8Q+zN24
W6p4egAvT3ixOua6g5H4VG8J5ot3RU5FuTjgQIfksBLmOw/HoXhDOVr2h4DnKN8NuiNdKIbdwtwv
R4PzFgNh+TTmbvuCjGjCD8suGO/I6kj+8+cxludIl9N3s6zl/RhPIaE+bRM8Wl4QuH8lOUioo0uU
KmkLuzHub0M7S0EpMR6aaQ1nEgPmm4tsLcLn0KYKgEvdagFC3bHvnxuJe54fprCNxeFS9Vlcdf5L
frPCMnHbfpOxw/q4k3ukGTiYSm0/I65AGjfZhX64+Y7OS4PUA2ilAeFoTIm9qUuqrmf1VlF1ZGzC
1+CF62vYko/6Zy1wgE1TEjdPq/ZLdS7z0qh/swXqn2KhgNzX8NT9CX1udI+efYAZ61y8DQmwGjBQ
nvDmN0gHn2H/GWyMO5L7ExLI82Ei3COptwbrL7Bw/9mMZvmqYEE/w3xrvQdPio0wGzZgwJlWNUwB
Uf3jFMX6z4bDydNhG/tXyS90Q0Vgf/eyxJ3ILlbZv3sd5a6XUtES82oK/toJyqxtEojSQQeI9pmT
oG+JO94JIjNgJEAyMqegPKhEtDsccA7Zl2ILnUofOTNMeeEouTXCIWIOMxcdIbem7W1faIqmbU8B
cxxfpASC3Pm+Wa5dw/2VSVcWHeFUrvZew7orzSVW+fhXw3zghSJQ5f3maK2IUqiWB05E5q2o4nI+
mLIBdjY92zppG+gsMtRWZfOntFrO3NEWJjmLfnaey5XYxZPDe1OkxSqnB2tM1nGXEL3AkhH0TP59
Z8Zpx16PdRROYMa66RA+jNZfq39OSeRg2iQyGDJP0VVFlHeBL4y/JAf+csPibkD09RlBaEAKVCXJ
4/4Qlcm+ICul2gkplidNY8CH1axb/2vweEJ4SnnjUYW2zfjGAi/GjyhEmo4FdhveLGJ6PoB6bt79
rtRPeSH5a6BJxzuSOTpKdKgqa9NEDcEruYRkEMyV2LgVWO7RQ2I8iHeJsOPHxBkMBvAFte8Eb1Dp
/s6PvBilhlMMT14ehebgkFHxQRll+JeP2wtOfr7ZLOw9vtWDbeQSnpDYiotD+6jeeX3gAJoBDhAM
NaD23W3UzEOAs/bG90m9sA5POuafXcNwja+dXuc7XRRdf5mrPIJBi4mJ2QEixUAjIA9YYPlPgIjg
6PUBHwAuoYnuqWqHBWTExSXtbd4zwRLdUa4ub9s6Fbm/l32JQHc0BRIAoFRG1pbYZLQC5KU52YIf
6IjaogszCysfQwEon73HYOk26aZ8zOSedu3nrs9xYnNE6gzva2ntxhGNwq7qt83FRxQLc5rnkPNF
1LoQ/zXsVgOZO1TOptM6t5/luiX6hLbPD1N76IpfVTgVbxMmeLjLIBmCrKiU+QtUxecVl7L/7Gvb
hh3CVBKl+IjMHbQ8rMBgVoK4XG8p4yPewu4/ORJTTZhHvObpWCl8HzlO0fUw6ml+3uiYzVNbodgl
86SRr6TKbM6ReHYMaXnI13Cp88mda841+xZvTPpcjS7JCi4x7uD2UtUREQSKab4/srWL17XneN8V
aNgG/gGg5CzCyj8fakXoShpXhMHtvTLJX8fGFs6jo5vwjBpgrHbk7BQHEphlfVpVOVRXRHdcaD1K
VvuSEGqrU5izAX9GQn4goqTwCBtpzJ1DwJqzi82kf/Wzn/xyMFH7B8OLczO9a+s4tlVXHHk8b6f8
aBlO6bGVB1jdEfXQ4kYffdggM+wXCwHT5PNOJqPrH+duRK9RV24THyfdj+F+xlJ6uNG1+Fywn94Q
Sh8oFIOj3R6WYY5fLKMRfVS+Gup9glb/cyW5K9rXaIVfUKLDNuU4jpGiU91o0rF1g4ZAlBIN82IM
nh4LpiRBZIoti/GrYlFbAhSE2IsWctluYsKyczqRDsSxfU/cqW+L3sgaQIDkdo8zP+vB2fBPZIRn
WAU/t+5PK5Yp6wpE64W7BRf6jDRXBuccg+q4r1UJYMrJMScp7rX/n8FdXD01wgX47GCnUgeuMb/O
66jsw1i7ZCKQj+P5//rIjx/ibjAzdDzpOWjmRN86Ke7lyN5VeTI+8+VNNWSG0l8JPcC/WwQ90SXy
cmGfnMReE8Zm11V33jJuIW9b4P7B3hW9c8NLJxtRfLLtVk7y5RjLeSUcgO231zM4R4Oy12Bc/E66
fnN3DXEy42XLC6c4AmIn/9qwbcuz49kFweeA8NZu9sZ2yzoKiJY7Qie8as9AxRzc6Ml8bCb3y9RY
scbAbJUOApY4YGaXaDCmsxM2A69PUjfLwdOYCPZtAbqfhQGpHuTtUbwL+59b0StJDZgvwgL17WED
WgTUCxb/7AABtxAxPsFrAVmKl5HG72BH3hg5B8vSL5T62X7MEYJg8Vl0i/Dho0dw7hKZ8NWLMbaT
B8sruhcwRgT3udbyl4SV/M0LLVWdcJO5X5BFBHMyns3EcI6um61gb84ujPtew3MFmIflJMmbK/HJ
cJfbE4VTwXTLoEY4zMAXofdWKRHA6sfH3qUvUcBsthMNV39G21d0S/Er8WnyXiUs/eSPjG8MW3xL
msLGbe+vkSM+7S7sF0RrLYEoRbk1T15CJeRxYQrmCQcXaF7I6NRglZsPliA5Fn5bNZrzE/LYnjzJ
JgJQpH1EocNWbpjjNY5svvTZ4aN+rA3UxJnBhOZ0tqlFXhDt2LfG6EkSPRrUZYyvNyY4AVM29N/W
dNzkHBbbdo3qUeEVabY6fsA6O6gHAOjwM+qg5H5ZpMDE2Qpuxw+0kHURbLG1WKO8WmzHEIcqWNlY
Fd1Xguzx0mDeWu+Qudnb0ZvxDR+n2JjpET41fxx1KL9sNfTVCyJwdIs8gysQJU5jtojOo8bEHqcg
+uMB+YsLjrlK7PumYKKQfIEag6eLFKzr9WBdSje33+VKfedJjov4ZeuBiINJ6xkbgSzwCcVxVV/5
YKanpNe6yrh+dPMlemaerLeqrTuOQbXeoycnenx1TPi7lMgLF95vXtvC9CUS2KhYHtVNXQkCFb/Y
xFNh93U9cehA+2coFwiEF1WEiC/wEcjxTibeEh1sq1HHzWYDwqNrd0RS8G1cHaeduh15aEmYTcKf
4sNElip6/YC0fmwXYlTn2YvNJ+mfLRSFB391UgvJkNncs9icBKEQ2SqSQT8mwaB+B9UmP2IiA9mB
nHz9tW5C6Dt3QU6XMdbEbla46Jf3xbIV+X6IV1SYJYFMvBsFWi2QZQemiEUQfn+JXWSEDWXVJfFB
23UhQGg86qSQ/o7PT054e4uFh1Ub9VJbYrbekBfTvpsIutruIjox8wz1cZnAmdksSc48q/rEDifN
fW91/ZO9eO2UTcM8VagURBlkDvGXvyXKrOoQ9ckwHiFXSsptExaupXVReUCSNFyEmyWmbEy69s7z
dOuTIxNt9bHPF5e3OEDFy95hNePfIVlQX7UBGYBY0JP4uCFnLFP2CZd9cnMaj/BHOeiPhTsJuYdj
DU2KQUjBnoHJL7isfNEQexGNbYqk1VuemAfddkcmJEBuLHVwcQUC7/Nk9FydW74LYAKkr+0dStB5
zjZUTPcynorgcR5kIu/npVogo2W/HJGPVt+zZUU2pV2CL81xN/cMekbYkxuq2wveW8GPKqdueYD7
jcyhr5s+uSwWTkDIgxkTONTaUGQOcZ8EYfW+/W7pYAQJ2cKB6z9aAXvIzRHYRsMqxq0QNDePmkU1
UTwom7zADTYS5M0tnMe+TYqZnLIwCrKWnG+OhIGp6+C0YEYkFhHMt3nW/I1aI/iR2uC/jhuB7djT
er3H91Z+M4W0zc32PuyTeUH/dzvL96w+C6xsuRQv2gjwXcQbIIK2sT0ByabMP/LKqi+WLAiknHnv
GIEBlHe4xXrKt1GfjbRyDPX4Ws2avW4ovfxZdo7+ngf8xyQ5YCzMpNNT/Vo2G6CGEztkwkegnQlZ
Di4xWzGHBhcR9ob3sul0fMkLPb5vatteCdEgf4Fp/B9mKc3hE9FvTAhDn5y8HvUWYT3b+suWXXAT
M6woAkOerufeK8WJSq3iibUJAiocMM5f6qBnT7qljukd8WDEKPjGsUQaD5MTndtBmu+xm7FIugZb
PXm0Hd6lGPRhPdm4Edr3tiaE9nArCPsbyGUYL4p394hbOR+uy6DkD4hibyMuo/csQKYxED+KB+Un
mXBLgeSh9OX9LRi8p7jxuoxQOp2kxsubYyKSgpqoBiDksghRO5B+mwtuG+BUQDXTygeyyor6gZAa
jmI9Sabc0APy3Xc1K+NtiZ3yS2xDLGa2u0U6s01CZm2g8NGlPnGy6DNxtw8Pmjftj2+S4buLdH5H
8I+Nqnke0IP0befccuTZbJjtQ7llW1w6z+RAI30ySd0+o46A4u75mk89UWAQ+OyIf2z073KPjJdg
Z5JjiV/f8taRmSW98Icvyzg7RQZ3efarxQWtaYlB3OVBLYMrV91YHMkj8ssjLkq+Av6X0ykWquZm
Cryov8uRRPfQ8mvOI9ir+KNkRjGnwibG2lHK+hfYudxOmxor97CIcdM3N03zjOIVLNafreGvTUKQ
h0xj2H6ahpi9e+JbjHcoJ3v4jyD78h/7zPJQIW189meN7U/VTvsuY8d749BLHqqxGX4n+CTHrLCS
GIt84+PWmt2PgkHyPdi2eU4LchAG1rRN0G5ODvZZompCEVfZPte5vQ79XrJn4GqPY1T/QzsSy5z7
efBYI7O3OELF+B/7MuxlPVfO3wqN5p9p9KJPu53oi3AEYUcs20XwWrsjwihNhy/XlAznK/lYober
ASa0/Qkl1uRnrYt4zhpgL38nMC+bAyiX9brl1fbHtY0xewqqg09gch5zSonYlAieNU8rOQZEGBDY
AvWNHOnRLwDCU4YYl1FJOdWD1aHHTJOh0HOWWGENcgYXtO9NFY8Q6jAQyFXd+Z+/ivqJct8clTNX
GElVud8jnMtpXN4F0byIO7I47bdhYi6wpjqnSHZagC7tGJ5tDiJl7fLES8KHeEscUjf7wP4M8Tk8
o94py51EjkoBqaJFniysfDzBiGDjV50Vf9CkGjl7ixnwAJhJFtFYT4SNUPK0lAfFjYduAC3eDneU
ERmeMHDMoCGK7QW5vY1XjjQR3GftCHO93KgIBcmL1aLGXzRvrjMcS2QFt0SAvmbnquCA0z6AGyQ5
DPHYhfhC9+hR4No99pEg8AF5juUea2ehXykHgPRQh7dh8z6GRGehaeZnP5uwv0XnNvxGa2eG76Ii
QAfibnbaC7OUvhPz4BCwscztvzW07DsXjAYoH4L83pNuOx7iNUFZLXlhvTtgwk3sA69NOHU9buwH
Z0UykW1NZTWHth7jD3YDatlsQ9xiCrHEXVqtGxF+nTADYTFMgPOhiTfG7tyLtblxy0W1D2YcDXtf
uDea1wrytzVc659BMaX/BA7z3oEkUme8Nh0BNykhf2TkTx0sYuqLTYeZojZyhmMAOknLyg/e5rLV
8A2xC7YvugoLOXxQ+72GW7OQzij7eV9hdp1S0si6gB56N/zXoPG7mrW3f27CoiJ1JnYCTh/Qh3Qk
XfDmOUKyTyTsmrw6TTHJp9mKx/Ja/Y+z89iVG9nW9Ktc3PEhOsigvejuQSbTbSNtlaSSmRAlR+89
n74/qidKJpHEroMaHQE7MoIRK1as9Zu6MCHyQeLnOFaQXss8j6BFVX5zSrF9RVBUdxLen8o0fQsp
6SB+l1fqMffNRqekY+vgAxuElJ+9Eh2dHe7tdXLuLYOKFnw0Ue28RjHeh8gF/2hMNJGRcHH6t7FT
ef7ekDUR1gs5v0cjAKpwTCpjNHajLPI3qO3Sv1fQZ0E/dhCfzFrW3xpkyEHUaKShJ9vsxM8IN6Pk
Dbdt/gYyE9bdtSfU9qBUngAonUBQZAJ+RP0Tle4Hu2+iD8if0I9CMq/6WOglBp3QgbrvKHSV+a7D
oPFnpefCc5GdoJGB4pn90iRmQHZAtEXLrtSjXw5HEPVfrYvoOum9+dSTAMNRClrre4qEbYfeFNo5
u4SnoLVDhYkgkCWi72HcV/DpHNquD1NJusHTayAzQJvH/GHWQLzrqKq8vZZ43B65rKxn0OcQXEAi
OZ/AlAdnrQpR46nSHipyZCDIfeB7AAlBsLwBsDPY1txmC0BbqLKMs7ciLbTvOZiA4uIgGJmiUV6L
Hzh7KHI/+pmEMpqZTXQSoNXf6PaQNidH86Zun1T0Ng8jTjriBOpufGPaQwttZfDVwU1jo/gn8f3w
iweQ8aNuOgNCb0PFYfqBm6FIT2g/tfXOTIUvANu07bsQvwjvHFVxHF7AOpBTA7JrLraeq4hIAR//
NGSh/clGWp/8pesGYC9ph8q0OnX/hKkkW5+aGvReovPkBBBpfJhs3aKYiSwXNEQDqxV6ME0cvFUU
1fioOAlcYCXWk9nNkxp3i4KBCVYirUzwxJSc5jQAf+f8vdFMBMWigGlHt7Pu6qPZZcaX1i9M6OXa
JD+YE4BCHBN8cYjoU4PUQFtDo/es8zrlDAUGeqMQLVzgyBakywJ+4E7QEA0P6mhRZtI7JG93fkpo
dQNqYIcefaaWaEOnft9ZgL7fgANp0CujCYSytYAEoYV7xnLKg2j7OPngozTiIXM90HwEO+l0B/R2
4R14ZjzQjvPsMT1zIYe+SzlET85SgqY7FFonv6H9W4XnQgSAsQOrkU+o2Xex24LgJ7rr+EGw2RT5
Wa1884PH29Y+yFSdEiBK0NtcaYHlcEHtkKbCYMyfBuxS/k7BQ3xr80rJaP3Z+se0HjtUMuBeU57w
C/Uz2vPJX3ZXjUwflNezgxRFhY/yY5yMD6UwZxMdivC/MmLrCOItD2zEFLuCmjsS2PhqWPbwMe3a
4XM5AXZX7CgGglxP3WMVDtSYpS5CtHDBd39MwOFpjwMeBPDCyLFmWQFoVic8maoXtdPYID2Qug9j
IXPsCnNWCcwQ9GVEGnvwVGiLQ8EwQXIqRwBG6Eo1mCC+R37O174aZk3NvMf6601AFP+uq742Hs0I
cepnBXYJteLRsSPCKwrvFANTab/oSQD9oIXAUR4mLYBWGQWjHF0fCOaFG6VNECTNQU7Xim781aZG
y02WcDkVcEjbXaiVSkw+aVYPZhc6jhtlgUWSgkKMPFhD032drFH+rQZjprk1XVk8urrSZlv7GNq5
rPRI9TiDVCOBHaWPoyGkoMjieM2XoIe+/US+Mj7AX9aaYyWp6fuEBCj2tO/RA4fOm7+A/eSJSus2
+NjhFQriu/Vl5NIOsinMe9Q8XJ5U8WcFvY9yj2TlaB0Leryfs6A2B8RnlOHhPyUPE15DdJmsxOCW
ETlCHV1VImL+nzJw+r7MEpxobJmKpwofkW9SDSKqwKmgd9J5cBOQ5i7ld7+BdAoNDfgaOgW9/1dh
0NHB1SWi3JelaDRQhhENQJcWXcCvlMZb+6Wsgqx9ppWtkcPnle99UNtBTK4WTvoFrlGYwrQpg2z3
H6eXcszI7VywNdEjfQUH3XC2enz8j1pQsSgoELqB5Zk/6NU1HzMZhXMCBQxLwEz+9J9pgswoOgn7
16w1j7RWAFZUQLdSCylS8/gfyJONIywvOeSmFsi94PJ8EDEmPOcIDPO4YQu14mekzb5q/BVLIFQx
ew794YylCh9xF1k0ezBJI0pTBiCX49A3gzwPrZ88TWDsvo5ePF5sCgfuf//X//q///v78D/+z/zl
/1uC/lfWpi95SOXr//z3msWQTu+bZF7XhaMuvA57chqLWMfTB3YH0CUkaSnnOY/3R1mzTUIqTwfU
CMLEsRcWgH40VlgG8XpSNJqrqDD+UtqmesM7Y3i4P9LsoXVlfEqcAHWuC8nbx2BBrxezjwI/R1ML
S9lKCR/7qdVOXKb9XlfwhTBS+U9l9gicY7DxWBvt9/uDz9NYDD5/Q9XSsXo16UpfD14GnR/Dw8c7
IquiSyFC/CqR6jjWfgNDUO8CNHji5HB/0Ju1petH54/hBIA6zVl8wWks+iYwQL1NdVv8LSTC2FlR
Km+Rww9f66nIxBxDl7ZE3wf/ssVnpFk2NPgbQDArivqYWU7mQlVt3MHDVem1s9JVaiqqYekoE5pi
YfKle1pXoIGP2KRlvq+cKHkeZPlLT7v0zesH4i2p40KvsoxiYcqWqKYBsAm1AHRy691AReCtRlQ9
0gOHnXl/rBsDOCaj25hAOvjs2VB1r/cHDFsMV1JH31uojaIlPWq7WOY0LEAJ7zDE6F57uOfxnPlz
EVc0uHLX40VF4yN0xngVaPwTmo/KQW+n9N2rZ4Wvp+bQpBCUNvTFp0pLf+I2t0k4sSPbe3nkHCGM
oozbCMRPZG9u+CLebniktS24vY5m0RFaHnFVgQebCjB4iWjrvWaYNHNL5In03p7+fvXUYFdqBvvd
Yg31xQfr5tJAGmI3MWWJ+TEqWhoOVqH/ahAoPIFXDV4bJy0d53OwfJQHOGDaPPU/rgIFPwAuSFB0
CmK858nPyciBUO25vbf8GFdWkW2BhR0STTrsmMVXQ+OgmYkLCM6gA3rG0IUTQHVmD3et3TCYXB8K
Jdr5P4edfz0rzYOZAodoPst6uVO0UFw8AISVEukbAWrlgEliBrEQqC3Rf/G9Cg2Q4RAwlQocAwxd
Hti9P0SnwOhRXJvK6PVRivEcoZum4bCUi9iL10efdA5bMcMF+TT00nd1PMNOTR39ur8TV9dQcyRS
I7awuLCv1xCSP945FsTwuKItP7W+d6hyDOqjwa/+zaQkdErBEpqGXAzlk9LrajgQpXoNnTyUAi6G
B+0C4QdrwzXy9rbG3xlZT/pqABTxtL2eFVByQDceksJo4WSAmXtUc44++TgNeexCf/VVBVyv0RS6
IBO45IfRkTx4/8XS2sJ2dNW2pb00aM95vGfVgM6D5iklHkiwzSlWVmdh99FGQP79t64zBPjLAhML
U9D91dRFeiL8tMlpiMl9NmXBZ6Wig7NrBqyNClBmb0WQxC9hVemPNMfqJ8zwxFuu3OlAq92+AMWx
fo5x0f0Elp3ZvO/BZtHdj89RqFLcVaC/bFxY88m893MX30dRgKnGpi33Mf0KPwvowHoD1gcYXRyQ
axf7dGxCtIYRCrn/TX7nnfdG1q53BsooUFx6Rq4RbwTwgLJcar81KZztS9XsHp0ZEkCR4JdXyepJ
hGlwLltv41esHTqCP9/LnAOXPf/7H+EY8pAeSdA9MP3QlvRCNMZr4P4XRMLLjaHmQ3UzXwQUOOHA
gE1zcegouUQt1D197zVfDTCaJ5oyGW1ddGQLRITur+7aYHI2FgXpAf1BW+Q8ThE3+qx/S9sx89V9
rurFk2JF1cnoh4RavA7rbGN+6tpa2lQKyEg009KWbsYOHGuyCDw4EXCp0fbFiwAEtldcLNL1y4jb
F2AUzTwiF9i/FNwUdLjwBDhQGok+KppjPo6gvksX/ow4lhTLT/fXZL4aFh8AUrGKfIpNrY8r5Ppb
Z/Py50hogYqDWGmX4O11Wm+H+6OsrALXkkNCywWlCbHY1t400H1F9mBfjwJJXR2BFMvQdnDvx+P9
kVZCK+Fb5WLXWHFpLvZu0ssOtB25H92h6jIFmXcp6O7sKaPMLQgzO3W1GqAF6ShPOIdUrw+qJNTE
OpOaN1F1scXSAeZn2AfG3lFy5V1jCrgVYizyJyjXyef7U13ZzgYWxzovBTaWunxAg5CEA1wyFkDh
2QVA4lNLnQ409VRCLMP6bGNtV76iyc3IJ8Sg26Cbd71XMNFBzNOgpA9orX4o+xjtv6KxnyrNdjaG
mv/UYlsylKNqpDW8nJcWzrj01BgDeVzGiUULKKnDFonSMEAEHFO1Q68L7RlnLGUjQqzO0NZs0wBz
YxjqfFr+iHyAOKsIdSYU0SBdHKlzgiIp0ESH1ZGfX/316EygR84Zti3kRq+HMhW05KGXkuROnniv
l0VE3wDc8RlWZeyAw+tKbSMYrc7OMXlVcuerlr2YnSEblRjIhhG+35QHBVGxZ5RNjMgNoZa//rnC
KvIJTdvUJBnw9fwaHk6owbGUKKuYII3Icyz8ug9VAbzz/lKuzYvIZTuajh2sJRfzipHRzsEfG3sI
ZwYGQ6gPKwketS3gw40NsnZBzyeAxwMlHbiei2nB1Rdm2zItTJ4sf1/YeWcAE7DyM8L6ChrGAZLD
Se9kPe+0sf9ZVWV3wcunephaleT89TM3uctonhNUDWMRbuoEVyirRycT013r3MKAOg5O/bHtIcX+
i5EcBz0s8D3cFnMw+uNk8HrDoJRfQLaoYSgAPQypIw3cK454G2u8dvat+X2Gqxp9X3txWdRDBUSr
Bk5RAPe9oMdIlw33Kreih/OAcLRygZpo/4vjyPsC/i2RmxqFvJ6fb6HzOCKcDaI48WHaAsNIA1P9
MurpuZgcb+PFuzpH2keWToqFnuXiw+VwHGxtRLfJC/P2nRXq0R4PnumMokb8BEsQywm0Cl//TCR2
yxlapZLWmYs5TkjQga9Duj0Bq6oeZtIoOMHG0t44jP3NCIPwy/1dszZN27LZm+xQk2h3vaoooene
gI7H3hyN+uMwITRe5cBZIxxJ/+4DO3lqe2X8cX/QtXBAXRlFUYfnnG4swoGoMqvUe5QSoMIMbj4q
495MFAgCdItPrx6Kuic1GaqCcxFosaK4bM9MM3oH0H9VN6Ba+URZOT4mpddt3Igrs6JMDs1JWLwZ
yXGul7KFvgQpq0Yp1hHiGIOspBeSmMhf27/uT2r+S4u7F5ofm5L8iWqMWHy0QXheHRdqvZfASt5U
mFYPcD0zPDrvjzPv8ZtxJI9gqHKCKS1CqW2VWRwhbQvepXLOnJX8ZA61ie+4RHBqMq2PsgOzUHAd
YoJgxd/uDz9HrOXwljABltAoMykKXS+oXWWt4VuSEy+M/r3liekvUN1IltpddizHTNmouK6cBQuv
Uyrk1LikvYygLdhEK4hpKdqTD/Moza2fuaj9fUh7HwGT2Z4SCORfr54kMRv5FymlEDwkrieJ9DGi
/WC1952DOF2OSsRbk+70ET1INE14UW5809+rtlhVLkX2py0NzqC1CN5O0o+0SWuE1do4/mYEqfV9
DvHfhAWlE+5UhT67GgwBFKYJ0gdoLv9DSgXSdO9P/Ha1Dct0yCgkWRbO4ovjApkD+aaQQqkwFe0d
ponJL1oSOKBCQHhEKsGwdiMEG313f9jbTWVYHFPmDy0E0Yb5FP9xTZroC4c2pkr4F+I4FmezlAk2
kxf4LD/ZhOHGLFeHU+25x+SoDpfm9XBIFqpQlwA5zRqAH8Dx6JcqgRc/KAOk7CBHZu7V85tXFJ8v
SPAqc7we0DZnVeK8r6H/KLQlI5k276dWNy+R4fUYaObNxgxXviOGboxpcY+Qti4uSll2YYrLEtRP
J63PoSxQr8fawVU8Lz4HgeJdJkXR3t6f5Rx5rjcxNX3iOU8cXnE8r65nSYE2p43EUcXTA3RTNWAy
GJPxWGpR/DCDsvwRNTX+AZCMNs7PbZSfRzbJDHiPm8CvrkfWURYaq9LgwkS/9EDr2bpU0tae0PnJ
N1qGK3uHCq4qqcpRyiUIXg+leFpUBLoOxKFAs7EaxukAtxqw81S8zz2cvO+v6erM+ILUlUDX6cbi
VolTK1CmEOgJFOfsmJNBAvP3lCPSOcnGIq59PpUCj2M6tJ2EtdikkTbA8Uhn/ZgJAmBXKf5BR3cH
hW/5N41f7YSg0WyTMCgbWd0cVK73DfkVQ9oOaSQrutiscT/iTJRWDRQQ6ksKLkXHkMLHxpG4/XC8
Pygfsy8JNTdnsFPRJIH43ezrOkJSB1KAiwhNcUSpE8UhnGE2llOdd8JyWtb8OKPzpJEdL45DJQpE
khvZ0HQq9TdRwgsyiDJMzXRZhri2eNVJFDVkAVOk57JMkSoNnebQdL5E1qMvnwWiah/vb6fbb2yi
36dRyqPzzA2y2E4gr30oeHzjOk1Qh+gIsp/9uBlO6ASZn5oGJuY5GmAXuuC4AVneH33lEzi8M8n6
+B+8jUWYdyxzgJdb0tivp68+8sc0XjCZHqE0EQKP9we7zZOIQiptWs6NIbVl+3k2xUUQEXcKAbT7
jCEXIjvW1J+9FMtcCmvWJfdTxCTbpokOBlCE19eDLQ4R4/MrTATZF+cpoUQqEHhq93Yc/eBBVD/j
0O4hJBvr7+5P9fYAMRIJGRRS7m7mex2T2hJrvtgAb6MNGYzjMmhOIe3OjQ29MgoZGA/MOTWgJ7H4
eqXiIKMtPBZ0cqD9Yv7zoGhIpd6fy23As+YS5Dwb6C1sl+u55GjWoiQ9IM86y3mNgewuphp9lv00
nf7FSCYZnuRlR9Vskcl2iJbBXukxdgWMjJ+pbz2kiA+j9yGTy/2hVvYitXMeISoq1XTWlx8osLGl
MWftGHwfa1gSrXHUB61/VjXq9btU1vGHdIS3V1td+anuzddXklGfAzKkAVAw6XQuzj0CvdR3UmBU
mBdmT7TDp0Peo0sZi0E/3J/r2gf8DVpwfn++ZUMQDZiutVqtR46nhCYVQyaD+x69oHa41ZmYl+06
wuKOy4xmIItAUHqxI20Pkyp1hG1Zykm+R++u+FQopvZJU8D37rrGdtw0z/JXX1eMCnKNB6VK7Wz5
MZHrGYbE17v9AJTyEWOlwlV7x/gX5wCDO+qAM56ARu71OehHjKGFjkQ7jEN0QSeJVqucqj1efq8v
UjEV3pPEDxqrVASvh1I1GMuArIE9WViWWIi0HnDCM3a+RI7l9ZtjrqXMIAI64MbizGlVjSlQJ7t9
6dXjaXJQxg5oFB+Tbvh2f6S1aEUjjmtmhlfRnL6elNnI1JkS3DbKqmgvTcULObNB+t8fZW2zc6FK
A24tqpjGIloV0qP0F8G9LG1sQ1DlRwq6Msrz1OTdxuV5MxSTIKvmJYzJFwiTRZY0obNUmy3ersLo
rBP2KOO57FtqDLCQDvdndXOu5qFYOZMiKZmuvri5FIy84RUhdxRnqX8G/uwjQdQEL3iy1V+cToeS
GuHYkW/McGVYkywXeyG6CFwzyyhJK5t9UOCFyRVAVt18xjZRPSVprP1EctXOEYEyyteeMx4Mfw66
2PwGUjipHwwTWnY55DQNgx1UOZrjGPbd+f6yrnxBOnkOM5RAaMQNFCnkCaShmbAvEN58ALGMMqeF
nxsAcH3jnN3kefOsgE7SrmUtAUxc734PcEkoh3g25kwGrNmQdtUlAjzAF5RT0WnmV/Kw+P1g1RvH
7uamWwy82DpougCr14Np3zRqf+QdiHpRaEDVVKeoeEBtPXBR8oKBj/nwE43ldONAru4hLgMOPh0U
KtPXE0dkb2oqB6sTEWBCtQsFspauHyTZk4dEQARFo0QZZETiYuOKXx9YGuhO0UUj47weuLJUJFhx
2qLLF3d/o/pR/qNhQ3SCCmO5pbCmU4wJ5OsP6twjpxrI9QcQbLHafaE4aubl82wB8e8pWdXpU9tk
Wf996jLlpQvqSKGCm1ff72/lm+gKrIhXMNVbCigSeN31bM180ssRBZw98gvKBJukBRWPY7H14fXj
kHRK0k0HMOmy98Z1oZV2BX/apAw1O+qMlfcYBPBWNj7f2oQIrVQuOHIYMC4mFDaTpSdeLGZNZMxb
c/wXprrb6s+uRADrz1EWxzKI0WhH+EPskQNpTpbpoeIeOLMKkfXqkghfiGSdHgnkTBo0i+sCHaky
7QIN0I2Za18CZVTfaa1Ftws8kXv/I61sfYukFtd6c+49L3F0GOXYTpZ4Yo/iG2p7aFaiCt6Pl6oT
9tnHWXfXIc6+8cFWIhz5imnSPlAR3zQXmYSwAkvBZEtFYi6tvlN5+QdFxOlNT0x4hIKfucY0e8s5
FqLy96e79hHNucJFNYF6/3KrYHbnN2nMLmlTczxBS8eIMYLlp6G1s3E5re1KsnZgb1RGzBuwrEOv
p/INJEIogOenXOSla1FU2IiZc5S4SqPZKhQLgfBZsBftZefQ0pH8LCdc3IBXj6hHWuVl9rs9lrPd
ZV+O2kZDbW0B54rIDO60eB0vYrQzYBmHzZe2r4wsPeRBOx5x/hpP8Bq36qCrQ1kEEEG6bvCcvI5T
ooQJRbNJ25eQEg9ES4QJMShDd9LagsiuriK3H3VFSoO0Kq6HikPQ+qmVaPsaT8wLJAb9UuCe8jDA
XHzbG9I/3d+Ga6eOT0Zk1MjUaG9dj4dzQtQ0JlOTsvoZQ1c8hw2suRiHXLfBMALz6infGHNtjjx5
fpfNqaksIQMFgHc/Gwj7o9OI/aSWceSOZZ9mcOjxYUSEOnu6P8vbzgib0+FqAz1DcIEvez1NIzcx
BBgdAnPktOEuCX9LXg+OeoyRT0a4DtUw4px9DAMDNTr4hurRywU0s/s/ZC3eMG+e8MC+aNIs4mls
qfhEBSH4t8jWXhQMWQQYDbM/UU7rv2d5Y0BdQpa+qyu5BYe7HZvzT4DFyI9yPrWk6zUoFN8cutHD
riuPSrfV9SFGJ2+nOUe4SbVb6kF/aNJaOdyf8m30YVhDZS/rMyZr+dCFsE9da77Y8VbXD9YYec8x
2nfn+6PcHtF5ANDevKS5KcRycrE9jRjJDWBpPYPA42OmhdzLcSjKT68eydKJAvObmhxtmUzgi06R
brA02IlSOzjxFJx62ylP6tSbG5O6PZw00mfgrm0CxrgBmflmaChZHQLNd5BVl1mOerhQkKXKbO8I
IFZBaqDeAirdnk76zoBCee/yGKUNcr1NWgsyd2sA4oO7GZ71Em/bCpu589DAvK1DcMSvXc+5nMRz
nncivablemZdHNf4TyGTFUwtXN+hIjLkPDyeUvA1G5vx9gxcDzZvoz9ahEXrBX0/I4isqkGI2q7R
ivBb6YrJ6LHqhbdv5YT4FFfvjXrPSgjSgH0hpgD2fE50FpE2F0Zj+PQ+6bhH1jM2ht1eCfTPmWLg
VlQge4owKfaxAxKmZYXjsZFq3UYYvP20JhcmhKqZXUIAmPfbH7PPQ8cOGqGO7lgpzoPSj/5pTCzv
HKflhMLQuJXS3R5KxqMPDY2FAanAXI+XIOGIBJAz4qSjOc9UnAfM0ALp+nq7VWy4/bCWIMhoqmby
LIaIcT0UajLDhFZG7xpF1aFq2NXNx9BBs11tm7iFMjwYXzFeqR593Ng3NtXtsjI2HxVks05lZUmx
SkYVPdUh710bq/DnHgbNOaMgi+6VVp8CobYbmfLtss55I41g0h8bDKO8niuOOYNihlaPIWJJ8Hai
YYecBkanovp8/2z+bnleJ3XWDHDl6qS1Nve8rodKgsqhYu+PLtaxyDT2KXiiXaVjlQrUT7Z/d2hm
vZgo7bwFlTui9R/RHNnNAtF4FGCwu+uT1Nzond5eKJZGABYkzfNVtkQBIh7VCmDEqKh4AtNB5HyC
veyz8df9uc9X8WLq8LiMOVGhBHATB+GJ47ql6qgr+DUKQlDdxR7QTxmeVHxHwaZJAA4wpWwXuc5G
7tIR3bz7P2HlQ1N0mUenWIcYxLzp/zivuuOhHRvbbGpDxE+kCM1ZVIZ4ADAvNx5Cq0PRT4OCQ8wH
+Xs9VB1JspBa7V1tUhq80LJA1fdBXaP4bMm+3Xj8rARDisU8uCRIuPm9t5hZ0PElBJIlKCH1SrZv
NRW+NJo6DxLK6r5rVHjrcgxPsITtN/VU+S/+pG7xPde+MDRWOkQ2MG4YQcs5oyGoqfmAv5CqPo2a
xCcmpHKXpRN6hbjBonSpKW6SwO8ni2k/3P+6q8NzrggeBvt5+eDVk9oLYgKHq6qxgQalSkM57qBF
25ExoJcIPh6QdYvKQ4FNrGK9Gm9t8w1oLM+koPl1uPgGjQm0ox2qwfW7tPhW4Fh4kl5r7Pq2bDeO
7EqE5OJhL8MJpSqyJLX4ams32tQPyKTESGngoHzuB0DeSN2EqN5ozen+0q7tZoBHdG7pZKokT9df
NsIUM9YttlfZOcMHkwFcGI7NY1SEW0iOtWg0F0fmdAms13InN63AODIE6xjLQssvQWYjt4QRGsYD
9+c0h9pFPKJGwb0N5xWG7ZLyaiVjV/g5N1xeSvsRc1Tj4OXIEOVtM71vDESvkdtyDvcHXVlILu65
HjMjK7Tf6IQ/IhA6p1bvxwjqmX7RYyKGV5BbyNkkqKoR/9oIC78Rccs50mMHbgSLZOYfXH+3EeBx
mokRy2bQx72K3nnmYPg3ZcI6TmWnTofeC5sc3eV0/IYog4G2PHKrCP6WsxxNT4W03zUiQg40xtXi
DfjsZjzRE1X9Y98iJT+htfG1FRYGs0i38Y2wjTGnd4rqK97OqPzOPqDUPjQPkRbmz0zcT1Bm1l7N
GWWvSPId0iMHpoO2KDtlQV4lltEiyocq5nuR9w9+j9wiHlrWQ6JjpfDqrwgdjtcmIFmDgsn8lf/4
igj7dXWSJDpP3Nb5bDeW/5QjUPBFat20keaubBgY9DaMUcAE0EcWQ9V9ic5S0OpuKVP7PTIx6WMj
jOxsDggd3p/VyoGYG1lUZUySk5tstq0D+GQtQ9EIHx5Jrm1XbabgIUpo0MG71J40zI825rcSyUgu
6XOykrTQ9MWXk5NWWR6SZG6amdm70Aov2FiQhFU9yPim2cIYrs3xz+EWByJL5ic1dQ13wu/KOTe2
j+CamDBL3Dk1V1VHhxQnGr0Qh/uLu/YdkchEM4DXJyXSRY4ZIp2K3CBF3n4cxJeYas3nUvjlxyRO
p5f7Q833zOLQ02HhhaADqwLVs5hjraJ64tOic8txEgeKiJh5t/IXJjuYeA2Kts8xgPlV1jQo7g+8
srgMbAHd5GOqkHKuj4URoaPVebXqxo2FDk+vKR9ATf3KW9G9GRpwleaoZhvrurJ/HAo/VHzpuxPj
FpPt7QLpZIsxO6+yuSgQKHlOAQFGu1rDpSkbbet4f5YrXxKauJgBI3RbKNBez7JGFsxpJwRMe7SQ
vqiiqd+MeoSFL628jffl2oLOJG6+JkGcMtf1UEoCPSxF8gHZ0UagDtpUvd28s5rMog/SaNpeq2z7
pS9gC71+jlAbpUSDiUzKmFf9jwAXlpR+JEmkW3keFkINKqkfykSpkFdz0mojmVlbUDYrBcU5WyYS
XA9WWVoThzTX3Szz7E8yH3OMJUJMI0w7HDdyxLWzYczXIQh9wCJLxE2MfV+DBYzqWo5X1fjAqd1j
l9gGal08RCnHzJGAppd2QBWg3QDNrySoDoAfcg2qw4y+SBCJrVNUVjrWBkahdJfRSvyz5aE1vy9H
H5xYk2j6X6knzQ9pZ7S/spr61P3vujZ9KpUzip7OJD/keqnxBbWMvi6la8YpMu1JbUTDSc8T458k
rsTFwHT8EID8c+uRR9rG4GvTp14D2mlmlN7gF6Q2tENu9hKxsCBLDqMl/RKxS618HztAafXcix8x
DDBdnqvdASr8Ft5rbaPxvEWBYVYV4jK9nn1M171SUB0C0SkzhHAbsQsLRz8ryHP8iyABQ3hGz5Mf
3CTogRpHgYVeuZv2AXqOgd2eUjxeL2mB08n9b7oWARkC0BMPeDLLxfHR/ExF5iySLn710t/3lE9+
Zj2Q5B3eLv1jh13z64dEaoHzQ40RXDLaNNcL6Rt5gVZYNRGX+u6lhTN5wLcT8xr+3+GfwkO37P4c
bwOhja4V6hKzTtIs8XM9IALjlYlQ4OQmqhZ9Bq+BypWnqLtYYOeU4pe4Q4Z52Ii+v++O64sUsrGk
izOLPVAaWZyWQRN4QMfdiAKoL3J36Ab1sdcN758eVvn7xBuDp8avUcQei8w8N2nUP8c4Hp/GzhE/
7i/A7dYlCyRtoKcP3e2mr9qhcopIhELlDzOADwIa8bcMvOBzkZXZp/tD3R5TssAZzMSVyqtomT5o
kt5wVEWT26K2fRhSzTkE+NUeirQ2Pjhemx5EH1Y7blfrXKeDd7g//O12npNQIgQdVnKlJezchylt
Ug5DFQMRxQzVhhiJvAhUA8mZVpVPXedUGx96ZXepckZOUAYDhW4vbjsblnSHYeHoqjMto0vM6iBb
xTlg0zJ9wwOpPMWa9e7+NG8jMQrOVOltblkyzWXpGJMydWhLJAqrOgw/Jqn2Unt2/heRUDmrfYDm
KI9/1yYZ3ggXazuJ4AdWGBQ2b9DFZP0U004niAXWq+gfNYPmPyoJ2P64if2Ni/0Wa2/bZC5AK/D7
YSctC6t101ZJb2BwIQGFAqjtIxTmY4wE7crL37B5+l2Cxawbaf1wsVR//Csk7/qA3CpeqE0SP2ul
5Z/vL/zax6ZpSbUeGBYZwOJQ4y4WYWZAKAknyAaYgtqA0TFu8vce9haYKyE0fMkcA923+wOvfXFS
Kao18OVAUGvXMSzKMfOKhn5y66LonzAM0v7GrTW52LVMf4xDJY45ggdHNdb7jf29dqQIXyDENd7H
lLivR1Zz9LG8Et1k6v3Nm6FWc+aqKp/QxWoeqsD3NiLI2hbjEHOmDLC4dL6ux0sB6vZWiD0l9NH2
OKBKvSf1wyhisPONi2H+WosQTaxiNem4E6+WFd08xYh3dshEIndo3tGg0BGcb/qPr/501GvmNxV1
KfLhxZkpEQEc7Toace9Mh3KPX6F1KTMEc1QlLo5IblJFqsMGd1FYHsrGvlnZsGRqsH/JkXlaLXHA
lHPLrqZa5U7+VOCeVZYXo+i1Ny3WZI+Uy9vdoA7566Mw6QR3+wxWYu8sPqFBy98Iw2xWUK3xdNV1
LDfwhT6Kzvhox6F2ur/Av/ECy+8IWpf8BdkDg1v3estI1Gy1GHNHl0ZpvEf8OT5gVTkep94w3xWy
zb+qKD+7I54ph0HginioKmGe8NCMP4RtgW49ipL63il5FG38tJXdTLudaEsVHzf2ZUGSVI4+Zt2M
rplb2kvsKNPF6tryPdC37JuPK9xBjMipxn0VfC54NX6PsPwRiEbq+RHHy/Aw4R/w1BCLziKO+o3d
sVL5p3hC32p+BetU/xfxDEJ4MVmyG9zeyGukdYq+T9wQmZ0vtZCKdbQUfFIfTFQyvvdg//197mfi
CW1mlAg2VmolznACVUHjjqYsIKLrj5hGFIeDnPq/0eFSibte7B9bFJ4f5077dEDNRT6M2K2dTTyS
ETx3su/tOBbhIUerzC0tJXsGF6ufQqtIn+Kqx4SvjRVjY2uv5DdEQRIpNCnnZsH873++bbvSgu8l
Bjfy8oES/aSHj9qYp4/clc5XpN2R181Re2cps7HYiWb0/r6/UCsneiYP0CwAbS+JyNe/wECsD8dI
weEKDaz9fOyyH/A16D6aiU3zpmsQ3j7g1me//h6AccWQM20R4MriHoiaUuvo2OPVp7QFdqMVNtE/
g0oqUKg14A8YvVupdnn1ZOmPqzp0K1BscvnoNTwVc6ywFy6OQ1Xx1VfG4BzR9SxPNl4B4c6vcYt6
wOlmfHVlkWoiYZvKCUGM43a9yoAQdWyRMipDVVyU+OA4OLXIuExgMXvKdMaxXuZbwWKOi4s4Bsps
VnKlR0/as7jkoX9qUKZj9OtzE9U71etjLAbb4tHpxm8SDNIxEu3L4MTdaUBnZU8DuH1/f8Fv4xXl
CQh23POgTpDDu563LqOpD6jUuiDNtE8UiwzYdAYCTnWGlvf9sVaiD7gWQRo7ozBo7i6OfODw3hET
h2XS+jp/TAlQmSuTwPqit1VdPafTONpHR69GHV94SI772kODG8+aNN+ic9/mAoBBrN+ELvJbdDGv
J96HEmkTyBhYsxNWdnWpBqcJy5yN03sb5a6Hmf/9j/jR9AXcElu2LvA228eZ1G4f6wJnAzw96n+c
qNOP9xd5bUAOLJUjcAM0xBZ7qonM1hjSuMOLDsqkneMYhJUpJCocEHcecJuNDHltHUHMz5+TggJq
dtcTxGRTBZBQd67sKv85n+rsg2YMW1f+bRimVIFahkS6iSxRXSwjmDmnz9K2w0qgrI+QMWNz52BB
80KnqnqZDMd7KWNFPueFn7pmJ/SX+6u6ckwYm+yGBNWY8SbXs6S0Eeh9xPhBWmcu3ls4jTd1/TxO
Y3m4P9Rt5k/VSwL5IBCROS3ZD4hZt9oEicbF1inGIqWIlE9RqlkPvqpi7U07HieQTPN+8jKIt6pu
t6J9c82N0hD6Q/SrbtoBpYLVgK81TDTE3GKPI4j3aPV1/JiJxiwRPkKx9rel4ucAr+S9pxf/j7nz
2o0c2db0qxzse+6hN8DZBxiSaZTyUqncDVFGzaAng0H79POxus9gK0uQpgdzMX1V1Solk2TEimV+
M3xU3fCjEsr60GdruStaMSMwOHpXzIjUw9sP57V1ABkXyOzGL4Vt/vI9NGK2sRSqRkbZQ0tHG5Gh
B81txGHRWsvCN9r30LsbJySMckt/RNTdeSf5fG29kwegkkoQo0w6+waJX9uJDPgGk4MDayiSCsBu
7vfvdH9f28ZwPIH+wzeFT38Wngqs9UYTl7lY0/TxqWv0AqdJTFiXQ7Cu3X5kbHzx9qN99cZonLm/
OBq/T+2z3sZJoGYjczB/0mczubFcipS3r/LaRkIgBA0mggYMn7NwAZ27bhpBPKxLpe+UlnhxVo2Y
gzXa38fv0LQAFU/HBK05yveXayXJBNFWeAhmjH5+aKYpiF2hi12SBu07udJrd4VwED0SWlFc9GxR
DI3RlJkVDDGIUpReh0HtTGFibC7Eex2Z1xaGR1zfRBZNGlDnD1Ap6bcO8X3B4OzS1FUeY/xdY/ac
u5vLxfS3gf5kBWC9NpwK4Pvzc5LBRt0O+BHFCSQitL4reZBzl8YGNm77t9fGK5HP1EmywVhQoJAE
vnxhAKCsnH7aGCvPR3I2WYMorbUc8MjYH800oEjQbOCaU5G8s6lfqShRJiLkgUXa+k/ngtXCBN/E
GGiIbU30T3WxeFmMKacXGhnAvGPXBsYXZKZxwNbxUFsiMdFOpQq1681gHVMqVvOAWxkn2DFtISPG
bz+aVxbYhl+lw0lXd9MteflomsVve4ZpU2zjdHBYu/JLiz0QeuHuOwH2lSjw4kJncadPKOEnAZpy
BTcwx6iIYFliKad/p9v3e1VDCQq3kbQBHBQTiZc3NGDAPQ0ay9hcV/0QjKOk8jW0nbRREvT1Wr/R
0BN856KvnW5wKV0mA9RTUO7OVpjJWGCweoxKh9wVTbRqC0bAFpqhkT/V5netrXR0LHRlxTmV5oTV
i2Xf11bbPrTdgiI1kWMoyKKS9DKn7DywY+ZPb7/p1x4MKPpt6kZEsc8FeArsCF27RTklNzT3Q4kp
687KBm2XFgGtlXz2Ysy03Xei8msX3XCATFXp3/ymyImqPv6rXjLGPov5mIvmawnMaaewJ73APAy/
1wT659s3usXEl8UPkwlOAYfwYhCiz1ZakvcrbBuNTCNI6y9uM34uEMg8ZK2qrzQ1JheZ4SGVtcjm
skiK57cv/sq0huyY7Qj+cfNBOSfXtv6UKMPdzlcoBX1c9bK5yRYvDcKlWZxD1qgyqhJ92s+Z0U5H
WQIXmvoasCtD9PcYTq/E9K0GY14D5HXDZL7cDPhclulYGrzzqi8vCLHzzZSa35Qnl5M7d/3h7Zt/
Lc6izYH1y5bhAYE6u1yBc6LW4T2xro76A6cf+Muqap2dM3X4suNgml2mSMTdrE4bvHOcvHarPn0f
RtoMjMhSXl57tfS8wVJbxUa3BIdA6DhFO+ichEEgq53spncmJ9u9nK8ytIA5TLajBebPy+sVVSuM
YOB6pKbzrqzwPNZc2ewLxxveqRFee6yQaWn7AoPnD2f5Rl6vS1Fhphpnnjllu9538KGjGYp9V98f
KVTUM6rPeJgC0zY/vf1KX9nAG49xA/UCUvzdp8VMm6JKufZQa+5+0NTmQIZ98LXP/+0iu87VaXY7
f/f2ZV/Zw4B3GHoSPLYOwtnbFE5XsrUlDNg0c+tjoesTlmUaPYQs0eaH2bOm7jCamvW4gGVHV6G3
36tYXnnqoEFoArvbUA4Z75cv2MXMz1+1pI81XxX7YCkfvXbE3no1h73eBu0F4vsi7jm839lFr6ws
cBEbxJUoj0bQWdM7yTwZTKpUsZZn/le8ae1DuZgtQ6r6PSlD89WbhCZLCoCiMLSnlzdZ66ufrDq+
O9PsOd8lBsYnJlPmQY7leLGqQcQidUXkGVn9ccAS0YUMAUxj1W08kAo/GdMQesJ0Mc6zFdcpcEQC
a426M8jz/nPXWgLPpNq9nZI1sxBcX8evFWzuiee5TqehzLqIMOH4IU0pXPdytzuKJXvPW+PVu0Q3
cWv+wWI9x2X6vsDStp8UflRa80Gbp1OJKtsCxdSUIbP1RcO3cl6v6bl27xQ/r4Ql0EuUPoQmoMvn
C9nE3VBIr1exwq7qC5HzsbOatAf8CjrBEebT2/vmlSyLDtjG7dji/W+SI0OX+4I8UsVu31JFw1cc
zLCq39NPeW2JAiDivuCxoZZ2tkS9rk/GWmgq1rsBg426qDIM5Np+ObU+7p5v39NrsQBI7XaKofDJ
lPrlGsX1NXfKcaWy0+zlSfq2rO9XlUApH6beup7oRy1YHqkRb0uq691UYNH39ld4hTAD7gIhBSaX
CIzT1Hz5HTS8FsbRMuBXGk43I+yPcix6EW2fXLlrDd5Fppb8iEqIXV17YjE3S/AxRTFEGT+Kdime
jayafrz9pV4JzeS4jINI3ME6ngco0QdlV1q4GAO1nK6qHPvqUTlqX6X1sstkb4oQNZ33hMteuSp8
4g29FJBbMY96+SSEWQR4T2pdPLa9+ymAY4bnYJfYj3pr2kvI0CS4LMTQ/P2bZW4MZJUGlsWZe3bc
Sl+O4FbRxR5zX++jArbQVdEwwIkCnFB2aEsD1eCkemf7vna3mxwgsGfagxxJL+/W0jNDuMmKX3nt
BJ+czpwpJOwkhxYg03avq3rYu3M6v3PZX23Hs+wC1Ak51DZrxabxrIrRa0MWvqmByi/YW9eW0eNJ
P1pB+X2hh/6QB9IqwhKa93FY7NoNjYKJQpxMeWeCdBcYzfpI48YGqt+oMkJbQMNMYU0Wro2WPr+9
Dl8JBr9qx234zas5z4QMpxBTG0wIXcnaxIHYLoNsuXMtlDkqbBsH+V5AeO2ChHHGjBTWhNazkxkE
W0tTHWUt3WvB+pNGl5eybLNTpRBEiN6+u1dWAJuLPsW2BFjyZytgmP3eFxz3cZLkzqdeuk9Nu1bX
Po7C8dyN7T7r0vcygFcODXTuyPR+db9Z8C9X3cKg0i5ar4uXRsMeJi97Dz9xvUR/1u2mT10w/V+0
waEkQyPfCoWtFfDyirgj26tSlaSRJaYC/kS+qqPwZ4a4RRagl7Yamrj2UnuqTtPa2Voe1tI0v739
rF95sbC8Echmzr3l1GfPOmP6kFSy62KjAmC8eNIKtdQjjgkM7fZvX+u1Z4wcD0Nw9E9I8c4WUVDS
EGA7d7HI5fiQGuXyVOhjFXJp/1CvrXink/fKOoI6iU8EikukAecqtJ5NqwMMChVhaXT3yP3hFDrr
uZiRt1T5bdcmZHj+OL5HvnklI9gUayAakkijQ3Z2elqlkTtmz2gsA32zE2hCxIZPcfz203zlzSEt
Sfua2YKFnOlZeM70IPOCou3jshgaKOb2cspxfY9EUHR//0Ey+WKIQE61XfPshtZmUdVoDSoOaqfr
wrQA2FU0qf/AE3iGU+TtYTiku799fwHWjtC0mC+ienZ2fwCm9cb0UWJOarnejQsut0iFamABjfyd
2P/KwkQiZFPK+vNoP7uUXxTI+XctKdygxB9TVcmdkev6FRQg76FuzPfIwK9dj2kD5d2WRdA5f7n1
h7KWEslrFXez7akdB2u+HnnGwSUplfk494PzXnz7nRDG8AHyGcRj2FKMSM/uEWJkVo7LSJPOLJE7
mDxEHvYTffAqD7PRaPK463Xryci8tbgwRpq6+3Tp1CEddRJNu9MTC7GuxjG/S2f25CHVnfzZTxy5
7Cs0LMkHJplX9yv7cROMsJK7tK/Tn0K1Cjs4LWjAb67+p7LxqyoKktpMD37JIPCdtPG3Pc9O4AQH
SQTOnO7zWVSldJsHJ5PcJriX+5wjKp4tqYdla6/H3Bl/8Bye3l6ov18SQj5tiU3dDS7KuSKKWEFA
FnXjxF3e++MloCTKN7vEuz6kRyDXvVaQ5pwGoDzvZYa/RRqmp8xeKF05QRiknUXvPsflbllSJ+5z
NCZ26eZ0nyUsgL+7F7frEEipBxi044HxcsH2foKHQocNDcom0xIuSIlHk1ZaV8vsV9/ffpy/bQ6u
BeMFROJG5g3OxVXQ6ai9AX32OLeS5OBbrfdZSutu0ESya6qBY/BvX2/LNMEAUy/qtGpf3pvpVRJT
S54hDaVKG8LOTYI/hMhGzLdLlvBjYNXoHrx90d/K4w2Dy2if6TMI2d86HRhVSwNzKC6qp2ij63kf
r21exVJmQ7wA14kcvIZuzdR6zyFmWxIv0lyuDBNl46Ox4FAOfnm7DQ7DQ5/lbtyLTnsaU4Bqxxzp
jMhM23fNKH+laudX410iZ0pqxfo8e7i9OZQ6fvDQTgJ0WcNeCfuqw6B8Csk68nvdh+QYJmZqUp53
JjLXjsi1W6Nx/AfMZKo/zK5C+oArVlYMR2bdQJ71IC6KXJL2BliHXeuFMJCpSMR8GnJIU6GpdOCS
XqKaPNQ1hPgi3l/+1W2K5cvbb/H3zjMDD90F7kPfbIOWndWotnBI2PBIi9s006+gCphTGMxO1fA1
ZS7DafYHZ0dp114OjkQr01scmYfanHkKXxLLq45vf6Pfu0vbN9qo8HSzKFXPh+p6bwtJe7JBNszO
ph0vtej3mZWu2g4VRpOBx7pSk9Q9yIQQf/jy2abeQR4yxT4vWnPd7SOJV7sMdTDwdegiyt3E66zb
+j6DhlBEWZ/nd3Wnl2imW+7yhX6304YKtfpi12By8mExPVSwysLGHQODZnWRrVOQYTPgGJB7IOr/
ePuef1/RCHcgoQ5/FUkWOtEvV/RSdjCulrqNYf+50dKY5VFWCrzDOr036fo9NsFAYpxDKcQo/zfO
aifhhaQoksSmL4cvYrRdCFyugTEP2n6hTjH4Tpx4dYUx5aJG2FIFBFle3hyedGm1oWBjU+XTjhMe
jGwpix2JEZzOsZax1vl6KPLV2a0AOI71kiSR8JrsT8DX/3jhNd//8p7/0bSLzNB7P/vrf922z/Wj
ks/P6vpb+5/br/7vf/ryF//rOvshm775Q53/qxe/xOf/df34m/r24i+7WmVquR+e5fLwjOG0+nWB
9LnZ/uX/6Q//4/nXp3xY2ud//eNHM9Rq+7Q0a+p//PWji5//+ocHjpxYzLwYxQ7A6yQQ/7YAt+v9
9Y9vvlV8zv/8vjxn7/7+87de/esf21qcnn/9yfunv4neM5rmnCHwEyrqRirxr38Y+j/JcbeRnQ1B
mdSMBd6jNcCPgn/+UuLaxEQ3thUY8n/893O4+zPM/vmKeC5//f0/6qG6ayD193zwy+ULUR6TRVKU
rYUFopXS4eVimlPcTbRWfV1qfGV2NvP5Tka9THVrDecC9SGoeG7dXog+SdjcizxZnWGXWcToRfoP
PZrsZULfeCxb+ZXXL5sknLJCejEkfH1J404Xtvfn9v5/t/D+P1xSoA7eXEK1+iZ/qOzHt39fR79+
6c91Qy3y3wtH+/Xnv5aK5ur/pAijGUqDjM3+KxP7a61ovvNP0nrA7rSi0bulVfy3FsvWcWE9/Nvp
TU+bLJpuD/1tuOvAVF6ul3YBqdTmiImGaEKWvTSrE+DaABhFdaL5mqA14/d22FIxVaP6o/WgQuh3
Ccm5du9qXV54XcgEtEL1O+mKyjZ3UGGsXru2RNrOS1SihpZ3J5TsVju50XGtnlXoMJ+G1tcvjbIO
ki60PT/2DOpybbdq9L7HU225dSVuUp8lN20n7eKjpAQrIkI7QNm3EH2N+bpNcoPmW6ALLDSgtsqf
eq/GCuSVHSw/lD36a4iB5FLt8nGV7W6oUmke2rlcq+ZUS4UXSaSArCacma3v68fFsSvEdRY7CWjX
tG4+dW00C0vp8bhURrEfAme9YvrbFTetIsk69VnZYtGCxFTX/OhnXIY+rc2cPGyj3LiBZuwJoAGT
Ka4TNECmT0XvLDvDT/EhFxOaIGO6BN0OYdW2vQ9Gp33iCvW3IOjam1lDihTrNEtUkWsmbnN0Em85
9bQf07BGBkkcEqnGn+RenbpcMAFE8D9x4BUvfZPkV/aqZYcCLP/4WdHUvqAUN3Zr79rfCjp60ZQt
aL2gy5y5kVbpTXDAsJDuP2n7xxGAB91uyoTFi2QxpcuRh6UieDhWG9V6OWFRi11NmEyj3Z+UkM2n
qRJLrIYF+EGyVt7lHAyzg7GNt/b7qa8Smq5NjU4kQlQ7gzC1UKv1aj3MmoWE4KMUrJ+P/bpq+R/9
4KMPHmmaZpXhnGberVaKeYs9mtdFkgafeeFm+ZDzpq00uJQ+lct3fbCrg7+pIeE2XR2X0kkvR9Pu
onR2g8dx0EuqVLH4TSjqDIFo+u23w+RkcW/6VdQvnhf6ixaEIpiKOwQS5RSSeFZffeD7+7kxcUE3
UoGZkt2kbaRrji4IqabXxxZGkCGcVYRUvMW6mMtBfjJxuq+j1V2kCvHKFk+V3093HAE5E/R2zT6s
ch6HSGulmv+osWtSO8eCcXtfO14RrSbWVbfdYvE6d5q5dE2CpOGUiF0t+uUIg9v0Y2XNVVQamKVe
GbLSdmKtZHY9VqXLgslxV72sCz7iMpOedEnLtBRtpmSbcPhhoZW+andVNvAtJZXQR7ep6vFbZZTW
Xhf6ekymxREnajIcrmtzSsxndjA9gHrGZJxXp12JpLH7o72so82agOIYzmYuP1ZMAcUdxmkoCsnE
2vWe1e+RbljbXdfa4zNcFutTgOjZ0XSU9nkchiLBrHPlpBmRurpG/Kh8DCjmga8NQPyTYBD7ZtVx
Fh8GU6bQ+9f+thA0sS6lqG00OocEZFc6tGoOtc7DJnaCyhvsggF5pthL6nSN1hQkQ1hnvbWDqu8f
12lqd+OMhFWICkLhX9utker3uj5MGU5opZf+gEAlP5UWHYZLv0HW9phqY1/sF9Slih3CpBZzXBSP
j5NZN0Y0J5qZXM12Vl6Pvp89GNPcfOrGtHlSizl9WgpQ3QXcf1y1K5VGloQTFdVpI4ycjNb2qx0N
BrpShZ6c1hGmzOoW6d1Y0tM+pEPvplHuI2kUau2kRUOu+VcNUu/XmxaRikZmF9eIZ4+fYPnzXzi1
ivmzJ8Yi9ixw8iyIxbvx7DQZQ5m4874ZRu8aJo/fxXbl1w1zf6sbwmHxkmgcVtnh7i39qEZu5MbX
i4qWdWObqAZrtflV2usY7Jyl09qdgUZygAar1t7S/lE4Z28KFlqFxGAIR70g3HMsxkE2ouQ4daPz
ES4sL8qEsdAD3FpMpIs6s7+uNSMYw3lOZueLKZv8bm1TMJpJ4aIt7zSz4YQW87/kSkvm6rHBav4q
l8mMCUmAj2WvMSvXS8d4EJ2wb2stTT7WSdVpf6ygPIp4rhtXUYFWqVsTb/EQE+ZSJugVFIkZQWVw
kOlrqmwe0hgP5TX52MM/BIuBEG5314Hu7MIuR8hpP02mmu5po+Tu0awn9OYxR/66Np5o8WtXk45r
cYUTpFvl3bEWMyOcOuX1WbUhYt8ZNZuZvK1ZAXi1ETezkB2fPbgKk68VWlLxBQWF7KRRPWOSlTTe
HLV60ty7TrvQVrNsFY/6ot83IJP8qBwc+x5eMZHcb5f0i+fU01OXQJrJQqyn1ue+N5zPgrjUIZoy
67zmsjzo22YCouZX+57tWewYcJt+6CgWSYhjXH7bOiUyOcmci+t0sIeRE26cgt1oeqoFS8109hh0
JeKNfePhKOJnklKQ31TN984FsHDQVcXpaxZ5ejRBihnHftTnDHDNYJZhwM9aI9Sgr/hhR7eX4713
bFyCwzydsyr4EHSDjf1iChRCSnTiUdlTrkQCxjfriK8mk+owWXqznuiGTrd+1vh1nJRa3e5n1+n5
RgMxnkxXCTSxar2iHSEsIWID5PuePGndD4oQATQIZ7IK5fYh8gA7GXu7MMaT3/eQIoDCuOlFOuii
ofpVlf59agy96OK64oCOklIkNFjLwbibK10rOXdTb7olZ1oIf3l5mJj+tHFaZuQ8Of2Fb2jH2f5B
4AEN2dPA2b0J5zo3jla90eHHoODZ4N4DLzyrsYZ7CsoqmHedBuIvUlOSR3ZutsEeLkJxo01V6feb
sYXLTdU4Z0qk1eoLQ+QppuoeD+HAkTtdaGAjqsjQbHvHmcRrCso0TcJEOX6DyjkWmKetIaYuWgfe
ctg5s/2jNpARPKZeAMYvyhc1PgxFNZXXuh4Ud1DMVxFaJlYTR4iyjRM2WLHcm6JtncgZAiK3Udv5
p621b0S9zUn7lBSL/kFvV77akNvBky5XVq9XlvUDjTj/6zSW2pfcyoL2OhlHR94KQlVU2mqa8DLK
cz9U61pkO9ydxztIZRWHcTFZXuR7hZd9KlKRfq+yhGo9UUMto6VIUvtq0MyhvgRwZCg6IdLhnOp0
F/Raqlk/+aQgXJ05qx/8BvzBAZtsspJN/u9zM0md7lOhqy6PW31C0gQAzDpD2reWC6WBtt1lPQiy
SNCzcMOMSe2KptyaW6HFKfe1HbwctfU+nbX9RMe6ehgtlZahWzH+e0QYa/q5ZtnyGdEkImQ9zmrY
F0a3gvwpmZmGsg3c+1HrJufQ0/yan5ZcJe2ud9aA5duuebBPLORZ9/kkgytesRrCSSvco2RT3a9a
a36b3bZNdhnDFEBFA4VqRBMbXIGlDUUZO1Pta6Ec7C5j4XuE8My2R3fnY/dskecCmD1Jd4aSi5pM
0FxKvbO0DkYlzSUZDsGUNIeyhRgGI8udPiyDXfzsvb7XIm8utbhHDVOLyhpzkAiPrJYUfFL+I4AS
zTjVs11kMfCzutmPdd4WEaIVunWzrAmpSUnbclPs8uV1U6Yeh3aA8NS1Muzm2yALlxyE28eozDDT
72MhU3Xn1EIkJ+W0Ohq9KnmQrB7n0DiV137rVJWtaVwNfr3DN0HvHhBCW7v7cnVXguQ6F5rBxMnv
AjdMCst56mgqpZHpSHHZ41DmRyNQmOpgBfOsh4mssi4Unj99T2ipGqcZ4HQdtV29ZOHQjMGTEkGg
wfiozSuHlMsKV/pJdNmwfs93xoQ/CBC0DnLOpKbUD12OpGKfpo5d7FAPQ9R4LHEPxxF2OiSW03rY
QyVVgVjGPK4Pau6xd6m11YdUZCBvRlJPl85x9UzfdzYRn9cxOldJmRsOy8Kcij3GpO0fWVloXjgB
5fmAFI9rAOBs05t8GKzsi6utBnATuwaH4Tvwre8KaMf2PvWnTpy82vS/V6psunB2kuTklVVuh51U
bbrjVHaziLm1+GrhgKJdcuxaLcc+4Kw7P9OtZ0mJWIckz8N1N1MnXHid8oZLfdXSb3PTist1lO59
lWtatmc+L8bQ96fsmrKzi1o+XYVN05tsi6WhELgo1yywr8zJr41LXCBaKx76RvvZmmKwTv6Q6sV3
emf1+FNPk2oI81ZasgmbbCLjnNzq+5JPy0F0Y3k5Sis7uaUQJGpp+t0rtrGn6ivnkzX7eCHl9JU/
at7qjnxKU927Y+Z95J51Gbot8WBTF+oWYlM/dqFdIVYfdkmjnkYdTNo1QPDA2xGVsiFKNVlZ10ag
Ocvey+ay+zhZbp99KAZrFLFL56p4mKGZy1OluxmN5ial5ovqFQ7txZxOun49zayHXTv36RBWSUd+
53KYfbbypk8PKK0sH+x61ZFxMbRJha708/HGnN3k62DykHcjav0qD6thRcR6zUwHC6vGy+fnSVet
8zS7eF3gpjobca6c8ZAtXfowrJ7+EQKq+VSN7nBR6dnafrQ7bY2la6ovFueTf5/Leh3C0UcPXMvx
iQWoX6wb4t7vYNOoJpMQeYzUv0g9C7uO2m+h8Zt2dTu7aXH0ZO0fUG2HD20L74DhcnJtYB6BfWRh
fNT0qmJV9sgOhV7d9QSdYewBFm62nY5XoXXpUr7duauL8JzMVkuFdM2t9dBlWbHuChc/97Arej3d
ubkXXJPrDl9IQ0UaDhvZUu8WqPuKLCis68oJUs4u09uTPWM50PnS9aKEFl4XcQiyo5ENacpPgrVQ
X7eOQUkx95S8xwABXNINBGI/VAlSB3vmkCaF8IRlNd26/JDU/XxRaX7xoyHnB/GSVo+zXif6TT7j
OuhlgXs7T0Z3bRtg6WmQVB4F+YIChevpVfLNN0oqFxMc6C0KW0YkBj+rT05jAztHkHf40lhLenJy
vzuZ5eKJS5Tax8sBGZSfK5pg3k4tRnWz2ecd5iBtNxjKmG++z/R94tUr1oeaMdI44hqFl5IbzOqx
mPOW0Wbe5kwQ6rUxIyVE/3N1hHxKLG90TwDwhR21hd5NlI9e8OQy4nkchFVFVkH1Eq6rradhoskh
PQx2vXxz8MN51Cbb+JgtWhqlcsXFCAdudWh8c8zCeRJgSccOSSLTzNebfq55o6uvlqg3iz4hu3Rt
8rUyJQuW7jQAkJvz8aDVYrpdoBJCS8HNNfYypaH3v/T+hRKztcOSTsxXgzk4SZRJux5YJWYhIooI
I8qAqVjRYGSgOtsep+ReJFrx2ck1Xpzu0xIFqUPuf290ZLF3FNV+8lyPefo5nRxqzplVesJ6r3nI
zQTOgeLwr2PyQFXfNmjeoG40l4G5Y2Cln+Ar6/JALtD+gNFue5+VNoL9zdHYsq+0FOgVpap5XVC1
zg+caM7Xzsr1C6iFVhbaKqs+10HjLydpyCxCsCO49xFqQhC6kMWjv5qduyuWuXGOaa9NXrRm03Dp
LIngYU8NhtuJVzefVwbAXdjKjOn9OsxemJU9FQ+YOQ43wYl/XIPRf5oDNteun+ylBHjoqfGiXjxt
U/PRxm/ow1vXlqslBwN93RumUOOP1bbb8tDQU9qlKkgPXjamn9I20asQZ8oFzxQjna9SmJBHhf/v
GpVI9T1Wk4ljtZfOPZO+rO1vSIm9Ped9YBwg2a8hgTWt9hmwkJTMFL+Dex2mTxevA4YLj2Ves3IM
pU3ORG0nJs7mznUG2tu1ugUvWV4PbmGJx8wI2shgiVnfGIrIy2zMfDN0crAUJwMdyUdLJ/dht+SQ
hNLiwk695N7REGAEToai79zgPHTU9KKIFbiEU+DkNRPJwWz289IUT9oqqmNVIVYSrilF736YPGvh
XPa6r1Xil8ZH5XoTymY9bWCChb2JI1iTuhgIVVWUlVs7YvNb8bmUDJIDZ2XwyMgHepWel80UFkO5
3idK5F+1xCHebu2Ga5mUFP9gNkq1h0TAOBIT+fGIh3zO45p87QspVV1dMJmof7YcZjFo9zYF1yup
1jVNnoTNVI9xP11IMoegSU5o3+DXQTvRuEZFYXR2HYpwUxnaBpiWJ0+V7XBbrNq8/tE003zncyot
N/m60A3Dv4C0prLqmzXRxPgpz/V2iVox2fHi6Rq6Lk6Z4V+zVu4k0SIkRt0gbqdKgCm0TVqFoPGT
JTK7C11rHuCaEKTchZS4X7B8yDSXnq/pyue2rvSvIkAUdN9KvZr3wu4NSN5lUZjB/dob2M5pCeOR
u6a1lYpRnVZ7xOGpku1VOB+XzPVugLA5ViidUW9DNwOTEPlLX1+5VYvWqDENSWTRpfyZ02UpYjC0
47SfhlXPQ9jtwRVJfnt0Eehb9uhbLrds5eWpSpLpAZ8aOgEym4RNTe6hz6yLpdwbbWMfFhSv7W1C
iuR/oo3pLq8t+/PsucVVkQ1bFHR77CyMhQWym5Dy8o9tO2ElONOHmi/MjK0WZ2IqP3epWRXhCI3i
zjIX9STKSS+iYPXt4oJZaRtEnZ1kHyoxyj6cl2EMYomB5Qz+oHLHq0zUKmxHXf9a9kVm7zCwy4fj
0i/j9LQY/vB1bP3q89ToWIQLqwceVOokq0yMTpo+O/STIAQ+iUURMwe905ed1fn+MXPtoo6bpA/w
lurJ7++TQoMJmi7CK+7BsNJ+09KA4D0Hnf8NoB731qQqS4kCZXtrFi3iMW5bf127Or3S3GqJc6EN
u0C1VlS4OLdF/ehOVkgPxDlihzenOCO5TL1l6xU/h64y9zTTxKHEHwxoidKu6kHNxxGC1AWIDOd2
bAL96yZAc8V9tbfCMrXjKFbnEp9g0zug5a8NB3fRnOfab8o6LEe1gAd228NiJelz1vv2U9GttbjG
xmIew35aEhj/ZX2/sV+PiVI1xXUg+5PRW0kRpaY2NaHOsL4Km37yJOl7RkPBKk2FPcQs/B9Wudrf
EUToLyzasxed65FsZxtjwyqW/GOGd3CNhc40qnxvuGvz1aQZzzbyGuNeJlg9nmhpNvbpf3F0Xstx
41gYfiJUMYdbsrOy5CDNDcvjsQlmggCYnn6/3pup2pl1WeomgXP+WFHpVFNHZeP1mPaVmxw6U2uC
kGc09mmy0bXnyXT3T8YbvfbcBiRyggN4GuUF9Spc/sOwMdu7gUwfis2PfvZRIYJ8Dcj75Q/V4tHW
vor/ADR2mhs0SatceE4xn7rGAj1PnGYZdtT0vKzMvL5Yx+cSMQiaDuar5QSTTiB5Lfwd6iCIFFSL
ULxyNirf5toa0gCjfl6O+z7ijm5K4wG3J177OmzWfhabV36rFGpLji0JERESmRsdQkQP9jWQtj4k
M0MfRoIxIK+yaglFeJ3dJX4LacuZnoOx60Ky2Dfp/OXcKz730EbDLYrr5GlG4/0Kws5X4HfiMpWo
BQ+koEUyG4rAu4WUs49fsWyTXzaM2ycKzuNjiD78MyXXQed7mjCh7njXL65PFt5hYvDsTvNyhy0d
vSz9hYNGPG6N7vrMbQtDiImRzUu0J+1bu8qtv0HzdwFi5DH55fN6u0di+AtumZE8o2osmhNiquQA
0bRzgRO0EuekLrk6242KaCFrmoS7pQ+GJB82MiBIuvaS9YMA8+bcIfq8barVv/Z94+UNGt9mpReJ
5JBK4V/CVKTYSSNRPbQrrvEDHIb+R5qEAP3lOCNAO83am0h/Dkx9TdJ9I5RrQRg4Jr74Y/0NOGXu
OUj3agKUYc22Kus7gmAy5v3t34Qh57FytADrFeP64s5t8Lv07HDZlbDvnCtkXAVtV5yKWRSPoSfq
9ohQQ8mzrlXQEo0GUHAMR1vnTbuN9fu+9HV8nP1FeydEG8AEOAbrfE2c9vtkMZh12k//OrVx3ssh
HH625S5PdT2n48+KYGAwq050zdFZu/BNJ8Ijlnh0nb9TEG1PQOf+cPNnj7mbOCuzchq2wXBRZJV2
OYvOPubpBvL2BjSyTswRsnyNR9noh3ZL9fog9SzllVnGvPip8JJvPQW16jV0aXPg3k9F9IoOPz0D
d/jJeatixWo/hMuDCUJvzsqkiNFOlnOf1wERHhmCxz48TNAuVNubqSjPho6IkkO4gO6KmvAe3mYT
/4vMHhUfW6+j4aDeSYQ6DK7wg6xBsOweQDyNJfCA6+9hqpxuz0H4dCszgEzDiLmNYfC0MCP/LvZE
Vc/tNC/DNRhJ6DuwDxPwF/c8iBx5jfyZBkpDwIjZfvhjPbtZ34rowELJ1lUFYuD53iCGormpPyRm
BiLLUUky89bJfMDHMB/ZCekNyUIwuf2QdAOdMeByCKsz1CJFgKwz2uo0C0W6VHO+US3S55FUy3nh
7f/YKX83meTvn+ndQ26bx0aUPMmN92/qVy6tC1LFn/xZ+04L6Hhdyao5wy3ZX7tnvJ9OqrdvSX2n
qYICS1HW+KWxuTcSGsaEtK79DePc3v5ol3QRj0ncS/UWBiWsp1dZL4Koi7C9NWP0hkN17m8UAnY9
Jl0dP26zClj8Cb8f3/o0EfFlLDwtzkWH2RE9xRjbr0IX3vBPUOq9+7NTyIR3OI5Z/4lLqymCbMam
ffPTJVnyXaZEqBGSapb/pj6l034vbJAclxVffL7C4MFmhlAd+VakxW9wKuAyBpbl12hoEL0MfJwZ
fqflqQgbI5+3JcKax1UDKmWl5Yb3de8eE3cL269Iq+iXZzaWs3R1mwteienfYYNDyYLajhod2NDs
9XUCJi+v7OHIXmvPVnmIxruEKZzqw0pG/FMbUVuYd5sNicBO5uEFvsFxz/4IKvKNiyaeQHmiuM35
IStGFFAN+x3lQbHfnHnozuE2r9FzaXCJHDFPhm6X+bsZ5yfPq6L06oIw3qOF9B1bB/f4XjUeT+le
zvbvOnq7d9NzP8gbX2rwANngzplCBmoPujF7cEjbsHO/rdE8rLdlUOp+K2/DVwEzD076f8D9/pNS
8Bt51pxWitCWD5LuvLtAa/scu4bFaKt8LW8tp8V8XVW1uFe8+vIaKbFFsHXgFH7SLc2/gOviaNPR
Ww/pgKHrHBG/+7SHfrWyHI3LobEmvn8L7PIToC2hran7vkUtRcKN5K1O4nC+eK0KjtZx1mvF1Dlk
mGTTj2JUsf6Gw2NLjojOK/E0UXfbXt2I2vJwnd3j0rrOA4zs+HOjl4e3d503WsbcRrlP7jK57w3x
bvNhYH1gDt62MDoIueqDMwVLkztr3343qyOcHZdTgZoVdqjhsgnLz3Vo1AOjOMTZGkz1Rs3VGLXf
vWTbfzkWu1QdoVj4wb1XYJqDoeiqx5UMvt29MNw4i5NFAVj0Z9l29/aC1lfRy852xWaPt2o7IXi2
1Qebauxl9L0R5l2UYDrYnwj02f/RevfD7QBdNFaPpV07e2SOqNPoSFcQW9xjZ71kqY/BNM5Cn3a3
n6L0XA9RWnzF8bzQVysabYJ/12kQfsbAAgZjQDvnN0dyT+yH0mq8b2szVDIGrTTjfgsmN9Cc/mUQ
2gc5t+ZekV6SftRfJW/m8on4vPReh2GOq8+oKrYWEYBmBe3I86+jHsmi54hnD03udtCRms15G8Jy
y7qqbpzz7joKwBueJv3ytE0HkyN0YOXNN88Zl6OwqUbBUuk4hcYFmD4tgR2R4NTkk30oCJgGfreB
A/rm+k2JxqtrNJj9bZCjaAh6CsOAtMt5XEi9zue9rYQ8eBPznsJSjCgUnDV0l0u4CSa857724+Hf
nqeGKX9b9+FYMSIYhuLYA0vicQnC5bEtmBYgmCDLWBHAsNVrt4ZyfZ0bWXd4kVVblAe5IMshDgND
yGwzX7dlXWfrCMx2EeyuQ+YSH2mbc1lRzcyVBzjv5km3GXuRQNZrboO5qR4ab1DyhZODIvMMahc6
sDNN7Y4o2PSw0BjYODrMSuGqwcs8AjP1eEqJjR2aW9Gu4yBIxTJz/GcI4in+7iYoZx9ZZFV3XPqI
PPempq0hr4Cw9wdV2Jbr0SkS1/D+gS//GETdmSO5vi1hpUHF4daHSEeuoyrd5hkgjWKs1EzLct1l
Yorz0BZp+mdCtNPpAwqmcBguaRoN/iHYwi0Nc7mGdznQUErW+iPk1RKTItF0oYu6RoAJQhOTwPDi
yzVhU1+3tq79i4wrsjcRkBnM1hFLMaMz+pHqP8K9UWExrPdaDwzPReeF53Z1ZLig7htLd/9InckP
z0hp4OKZlEzgnCVojM80jsTkHpuiyFbM4h21Sz7EfT3nJgmMfViFkvVRFsi34ivshRkucVqu29lE
g+Mfp6adm1xNZQMcRSLHlpydqYqm4szZsDj6Mjm8RActFHRwiz98+QMF007lyU+sKE/8fuF0lRQY
6bdlqVbnb50UAmybt2L8V5UUe4q/YaUMDDAa8QASi2H5HjvkU0BUd1k8OiU3kRNyg4p8Bd8QfyYC
OYZDsqDwP7foS6aTkJuzAAkDBUPKgetlY7nRB+G3IT+x9CZk5nOyReK51lsz5OvuNulr6qc916gc
CS0dcz0u9fBB2OiQ/hU6qraLnEZneGyrjgk1LMxOC5pXSe9XHXUOZFcEmuU+lI0WHlRqOMV/dRdv
TcY5iLHGA1zWzaHZPQ93Qrs29mkegv6b47Es59PgYlGtV8cMp81sSdjoDNwd5wL0sWxKd7juK0qE
b9Y3XWGOjRRh/dwA1nunWUEUHG3cVc5ZDMOYHtGG2fJzaBmCroEUq/jnzhFEV82FHX9xPN5L1ZZ2
bH4UIt6mZ63GWHRZp91yzpN2LPeHtFv10gNJe8N4shVnHbeFrYkoYZlIvFOyl9U4HAsvkfsp1dgg
D+3UboKrcpfrryTSpfdlAEPDR4AohucsdbgCPtogEu25Z3kQ69l1R72HebTrem85sWKIZFhByl1b
Xsigby2YmDNGgPld106ICZzE9Kd4d8tWHS1jb3oDyxnMdWc+3j/HgL32pkRhhYOWalLpYZy3cb2i
0/HU02yJmvrLPzcWLSdYBvOMUZZj4Qo0wnK2Di7q7M7beCJZfYqkvi5114sTtXNrcUKc2LTvzuCU
eWdx7rMcMw4PQH1indkq/HZJWGIKPprnHvoq/Rn1A5kquY3mTd+WuPS7m0a6UJw9l7P6dY34H5fY
wcVcZ7Wjt1pngRoSZqxUoiB4NdjUVb4HU0kr3bR5U3GNqNPsTu1C8ODH2BM59c75gajiDM++d+91
08mW5NDKcJzrtuu2x1IQ8cnsPVfdlrtd3NsfQUs2wJ+5k075JxqVbd45kQeYqDHQxWHirPEeJ2FU
cAKobMwPVrCkJNoKhOlXPBWMKqfGA5t64SFf1Pd9HdMWn9kSTOu7ldIEj627GHNkxIQ/22i/dJuM
jImt+9yqARZ1G+qtxGttRzKpA+M17t8gXse5zxyTvIUwAdEIx/ISl7OnkZjUIT/kS711RaBzZla1
9teOFOf1FBnjTP0ROFDNv+bRNUjMmGFswfNk3bGBON02Wd+LSeSsUHARf/Wy7QnfU7ajNKnk7yap
9nl+me2wtr+9gjBmDxiqGkyUtzNzv//oJk24Mr2AWuWVUhQReo1DFLRr40gcSYG3cFGe25CW1dZd
YN4D2e6jd17u9PyH1wzJeJGWmxQtztq2+HL7dOrrr2jei3E8JtWCWjNDpzHv66nBkpesOR+v8p/K
0LXBM1tUR+ytKxFuvA7o+lxkH0i3mgvyk7G9JyvG5WfhedvSHEfTbSWU/qwjhtV5jpP1pAN7DzVA
UPdWz1ZGGd4OB44lQlm3KtV9J0Fnc7Np1/5/cpHT10wuzFsnZLRkvhTm0aoxCg5hEOk+7zE6pc80
IPgIdruAgx1VhNm7c0GK3H6cks5n1e5AAM0xciZnUNAXs3wvPH9yT2lBofsfMwP7vaDl8pYvzy5e
yv2jyiCmMTVmz8vSvYi6M5JJiu0IjXDdipWW7JRHd52C57UbqtNUUNkGYyQQdVYNgjlsujN7pagw
lwk3mF57XaSXIlFw6JNR8rL3+/S8ogvrst41Jgc+HA5macoya+tlfw/qMniRGtoKKkbVXxOxKudq
9qNb6EdVAJ45+Vc3FOIrigL+eCFAeKK9KH+MNiU1kSzDX4ybwRmJvfvg8m3kzjyGW75yE53sAOkX
9WFwm5ywPYi93uF1aLN+7edufpFSCC9rd+ukmWiKCGJxC5/LdeoPnr/7T+l27zChdyi6DsncfTjr
6uXR2sfvnidFNu/p0OZAtZ5i6d4Q+HFC/OjZjI9xvdvPGBlxPhAJf467sTyMKqmIbsFaI4iEMsjZ
pvGDpakHPBOuhJRN++Kxc5VI89GjIgXAsf2sawLoRNyvf524jLYXqJ2SCW1qg4tsCvmf1ktrcuza
7f20lN7vNtinLSenqDyriLi2E/9/xJ2ljHkrwuo5sX79T1dalC3upMPvCGbRZQRbxHRALtx1ivqE
0C9ZPFI7BcRIZTvNJUuF21VMgZtzvo6ILQeLhKYw5YRoctKk/Nfd0Yatd6n/r80FVk8B/tfWy7gU
nGd/Ze3MyCyMX6VXQaMNzTJ9c0yIbpcfWD75zbp4WVrxIJZT29HPDi5zdVGT5Ilf9D6kaLyPmTcI
b8mTiSKdVGzbc2RmlBJxSApdSaql2xukOFwqHo+GWn2SSft76AIgxaVfVHSmlKCEbYvvNeYaPBFW
GKi7buHlc+k3FZv6ihw+xKGE7hbQ5DwRevsFlNWcfF2vZz/ZkxMsGWChJVgtX5e6uq5oMl5oYelv
WyqZ1us52sEnUbGaR6L9OtC2pvtoBaQ9iEGyh4dYhe2D2Sq2XdUnGUEGk5svkLsAlbJD4xU11rLV
EIMHo7OvCAnIOd9PhQdulN9LvI8whWH/DCLpPyxeAEvRbCo5CG9MxIFlvj2gJvSvld/Qz+I0ZLYp
wNlrwdlztWYaL9iVzVUqUMmWUGHct2b6RDzbf1SW5TTZKd6bDagwO0MiL1XnLy9qaapH2j/SJ2cv
FmRfado8u/MCBu1EUfxO1iiSMj8UwWWYB3Er4jX41wHhIaKXPpcxuG6EGDsnH4HD96EQ7TfinIbv
Xr+lN2+dvGOrXYhRd9vLC1MrrEYx4xR8NDb5EbcLQ+ZeZ0Fp3P1xBDp5tEutB+gbqnOXSo5PFXKW
z0Sp2DtOXeMf+y5KsOZgcEgugUmnhpzKsLlhH+AtdG3XvUytQVCUcMnIgMc961ZXPk7IWaqTaV1N
gVFi7S1A8ZIz+FXkIk6reW5g9D57HzH/GofDhcW4P03bPkCgph4W1Nn09BUuzUNV6HLLa6aN4yTS
5okKplhk0AfRs+FyQtsJz8ktASd1odyH1y3qTfENKHp/tGzon8YJ2hus9nQcEJOWmT+ADpYeamIS
8OfXdEwoeKr9MNfAtKeQsM7ngBH1kaZscwj2dq/zymVwftWLURMWAlV/DHGyvMZ8Dzm3tleeXM6c
Pxta1vHokVV0VkjlfjF/pdul93rnMNSleO8xdlwIOWG5zbpI1/mu1upnzT37VbVUDXHfiJG5yYFt
w8y1sFS30Vod5sXMUPlR+HukGO9DjlMAVsLgAtKiVepdfFiPljooPa9HoJCgP8RwW68sTgv7QNh9
12iFH/zRT7/ZxDPhVYNlnW28L8MLzkig7yUN1u9lQVpmic0FgmJM31wwpKuzkvY1QCSMGch94p62
wgnOJXjzHwSYYfi6rtp8gEBqcSorZdODZXZdeEcJajjsWx2Uh0ITQj2prv8Tuvt8lVEobtz/9fQN
076fHubKUcO11gh1j2M8Jt9idJgexlvKRrO1kpK/dQ49707nRc84cbWPbsvV/864f7/fFREJxphd
XodCdkeqtvvu7KhUbufSK5z9szNjXINJrvz5Cx986x/AzwL7X7lKD1qtreABYfZR+5BWjDOkjh0K
QTe00kcRpK1e4Dsoi+DRT3Xdv5iinhcAyrRu3goH7uG+4btFFGeh3e6ZEU6Z+g9cd0vAaRx3CA2K
zS4MRwK9ikbc3VYHJxg9ZMjdXpWWbkwyyGcmxtWAmflbWD0m/HBIEeAJKWLnMx9/IiTvmFYaq+wD
E1haZKON/NdwLezwJtIWk6yIkym5DkBcAQskZ+GNW3DN19CiACmoOiIfuUxSpiexrOiXbQmyLcpw
an9I4RYSYR3y+ZPh0NkJELK2yogx12gR01R/BVXMopgMfngiqm40/80shXmb9srcOLvEL4dRgxCb
0PLbi4HhRyP85OVSHCJZo+bGIuIst/gU1EEsLwW1RDfA/uqt7O6GEQzAJvgajVLqZyIrFA37ItIu
l3jkAUdFAiHLPcUIHAPSVg8WfWadFXVwVx4SM63UQ1UuOv4mAz6Gc+jtqfrbzXMjkA7w+TOrKo79
S2q0iv8Bq11OgBmIXrs4TiVXydg2PzSW3vWcLrC0B1P24alE46t+46kZDbf1Frnv4wRI+Aj5YntQ
hlXH7qFbh3i4bkZiajo61uB0y8NtCsMrKOT0jaXUk5g+mv5GwlEj0aY7rn6Va29SNxuLZUBSpbj/
f5i6i/3DSKbe/jskv+GXQ2sqXwhG8nQDQSsDM2aTV6UXZhBBlgb1dLSWOctQgRTHtL2OmYjBI3v8
FQV+t/HYrP5SvMCOilNopuY3dRAtcnXH6X6VO1VQMGNgKJlswmLCR9W/x3O/Es1et1G+NL1OL9Kt
hpO1TrM+CsBX7JmyaasjZjO9/CYWdCW/vS66h3EN6vitQH7zBwHyUl8j06kVxo4L+m6Pw3wxUAhD
t4/ml9sbYLzViS5YkOs/tdDLDXItotIudbZH1L9/HB0TV3iuY4oTv/Z1wkMH/BV2yylCpzrmZbDH
/MwxrBcHnxLSeUZiNchc8gGWv9UehPpsRayJCV9qmFlUhBtda/4mi6jN1UA8YJez0qXOxQassnmE
t8E5dV1QCGQw3ryyB2OhQprVJGlbvfYLfPO5S3fTfQozbrBwityr5jSvcbX9U9HpF2cNY/uYd503
49bylOK5iwfzZ49TRUBA1xM9zQGCIAfsfEewIzdxT26zYDFrqDXb3jT1v0fHlesDuugYf0damlB8
x+uReh3DzDKn/42Qj/vT2BjkPtNSoWHZkIA1T7KXVX9wZmq/gCx3o4czYU+rdySsuoiYRcl/hodG
eb9eqomEA5NvOuz/VbsBzLstK5rM4rBEXqdvIe2KxU7OqDPEDsKAvQk6KgjLjaaLhygmWXk/MXbZ
3TuoAuQbcQox3+uz1Li1hhyCMFAxEh4TBBh4wMF7m4cuamCQTqc9RNW+/Yy0HvWHb8u2PhJy6PIY
M71E1QjvMU/ttWlM8Hvnk2r5qxynXI+hSsT01ZOaOWfhDkU/Ifn3ETVNcbIhXJKxP04nvYy9OcpZ
dAuvRBdsPdEOwcJfa72wdp+MHVfx5gyyjoLvgFV1dHSSSabnKgBcZ0MKzIQ6eguHSZG/jqHssUSl
bIpDi4O0+2uIfvB+u6mExzz2RF/ymYfwKujZ31Tblf6Nxdcl2iIG2Hnz9IgedSCTc3lYKz6ejwkw
fD0GKF8tARJNcA0bJFCZM9zxKbWszsmdAEhRx6+UNWztOFwFnisCdcMyT2a4qRs6fVSEhPv/bmAV
Dw1aJP/gMTDhaVrqWyyLxTlNaR+cfBW7jwOy9vnXNBrOoKP262I6hdIubnpag0BzieJKo6xmiza5
XMdRhiL3+PkafBEi+m+vB+w4OxES/8RUZJ/nZd+qs+d3cQhUBJDBQ7rBrbeTjO5OVeG6ebklc1bV
iz2RjzitoD18AccwsOaJIGSn5VAY+jcksMXNG8PhY0MaW7BNkltMbpj6NBpq4DB4Q5DNtsTJC1E7
Li++mFDJblPkIn9CAWuv6C32h8b3MZWgxW0lRjGuSSBiEII5m7t0qM/KmSb+VbOb69TK+qVJNUuY
Wb3qFXQ/Gh6ogp158umZfKN5QI5ZiK+cMkA0KSzR0KY+lOicA/5p56W3EKl36hPFesMW/D6SW4TZ
tZ38fEeT52Vlm9Q9L7ZunKsviZM6kvHSqlMfwc/ncSHHwxh71U96Xdp8IU7EZYdpYNJaxObiOdpb
fW4tKrZjUBWDcyDbgzNDgbjmVQLWkulEk0nYB660T7sO2OKwulExuAQNVBRGopVfl9ktJXFejN9i
2SVlbnHncA6qQu/XjpRL98xlsvwieQ5p8SBR6YztLL976eYMuWMEkfQITrrpYUbBhRF0Tw+qmav5
MNKZdQXs9eWpIAM294WEbiMOXf2IlspJMBfb7Y8Mcew+qDid3zu5hPoah/v8zV2iGJBF2PocjoUc
Tvc8VSJvYhNcyIfxVtZntwteNEjKa99U6qaCRYXPKjYTxfA4BUPJVE2A3Xp19ja9LkZH1zBqw9/0
hC/gExJ4PCBU75XtmK8rrwpLsFaEs+N3bMv60uHGvPCqUDXqyoUBTAO63aqN3e5K9oaHUbOZ9vRp
nBAJXpRAEXNyfPI9EJ0JeFKBshW5TLFArHepDM8xsSVHp2JO5dKc1R9Trqy27PARyN9O/6KrqvGh
BpfnbR6N+EoltM2H26F1OhSzBvAIsLTh35DQxtzTHktDb86jiSsSw2cN1WvKkalpbrz66IVICEAL
UnsdyChtDinjwMeU1qA6virAv7rYMl6OnWJy95z0ZVh0wXiN0TKbKz9629waG9+6bv2x7UtnywYr
7Gsh6vq0N6K7bVSbH5dgRndkCcvoMD/mgrgGTB7zZJ63tsHXwmun2DjbeDm4cz0dQsXgAV8cq9MW
et2L4pnLfQDOA42kVXObWq84uOh6BTp/gXYzAjSXEMbG/245mKhFMHFwlolA3lRVc3Sn30sLAuy3
qIoAegbnOiWmFodIqBRZgS3G8w79dRNIc5i9LQbgE2oYBM57XPP6Vs0w5PeGKKxLtYcoUFJ1AQpi
o3C7VAjE8VsvNmHK8IL0QBfrejHO4p4avwEnk24h/sMoTq5xG8l/wglNbrYXjn/1rEYQ0+t4iDMP
NBGMxS/+CfAV/Qiazop8QjV1w2E2nGRo1dEJ+rT+Mo7rf4ReWO0oBGApfijhrletAtc/9bBFbIaV
l5qMp4NYgLCS7X/C2uhVFbtoLx0WYCfvfYEYeGyW353CNxhgenyjM66h9XmDdJR6Rdcwim7MFQzt
VUHmvtbNNr0a47fFewUr+kIhNA4apMXsUg2CI4D83peZN+syPPasf0NWuchntTOwAFKZ5P+OFuJd
fvX9UDzCJvCW9T1tbywhZYQZG4jrYmpUa/TFIzt9sd1gakzvSCHEtkIZchrU36Ry+vpiCyc6unBC
DD/WO0Amr8BliKNrJy4+gtBlATZYsxCCdWv1d5k0ndlCgvVnrV9yqGJeEYfEYjKUyt+ck4du4GMr
iKPPANScMx1gScmxOXQsORgtfidixw7mzEmuXKVfnNqtomM5cGzkqhY9KAgjxxMO43E6gGAWzyuz
y49FkX+YRSaUfEDFYpBLg3B5PfPGZNowX6JmfmfplclTbEx57YbJf0y8aa1vKV6K9KQGuPssmkfc
SU7QeeonNEnNgApLN11Xf1r7E8ahDhkv9GpSH5CtIlbAEeA8FTwf6oLywP5CR9A+aOKb7n6QmQqw
nW6pg1fMw3yKVBWDE9TBM1oPEkNloEDTynXQl8XU/a/B75olAzbfrvxn/9kfejSzfIvCu8UA0O7T
iF3teUldeRO+7i7CxOMnu2tvHjeVrtt1GecQhHvkFsVNElPuQ4CfKkHJyXe4mfuy2g0Kr9egnbm+
6nUxIM9O87ciwKzNxjWc/u4oVIMMpYzC9EqWFfeTaGfvVriMFd+W2DgMCkFaDhFp80WFL6CB2epm
hRYC6WR9aZOpeRXBEJTnrru7LRd3wUbl4qxT37Xc9srJCDGMUJd1mxuO/2GaUg8kfOgtx4aJZFJr
JyILAclqe0TDzTTieLNRZxxsY5wROdAwDHaWgP3WpnhqCAs5cGsvLwyv0/SJZwTnOQI1f7gmzE7J
ZQ/m8rYTDflPpIGLt9HpUAmlxWe74fh5u4PIy6eKow03GizvkNvCa77qDfwiY33dv7soanii4XhR
LxbsY8+e7Fzn0GBnQCQX+dVlotU2OQWDmR/4FUlfYEOY/iZJUnz3dleDJysUf3VbeQFEj0smASJM
ErWCxjPxOYYTKVqiBcYSnwbSmRIbIvqiubjL1eSyf3E4VnA4bOV0BE4F7lkIdxjPS7nimD6nZPbI
g9/PiO+S3SFtQreBTzWrshghzrtXTf96kR3fDJqEPdvaANCRRwHmv0Vk+tYkbvTet7qg+bexB9Nv
7lGM83jkfKkPm5eg1TUoydZv4YwcI9xrc0ZLl6r3pHdK+SBjKenK5AKoQV2bbb8uIREe9/hnKmyg
l7xH3cFSEc8nroMvHQxv8bDd07dgb1LgX1/zi5EuYV8KpHa3EmD8tyBC5nMixJjyiHkuMConqGw6
vEYnZ3bux6Yky4GFIxhgfCpxinSoo8taB3Qh4LzQxA96U3fYth07CREw+GO0U1l0v5bPbsAuQdYl
ZOAc8ksP0AsHW9qka7MiWeMOqIKMHYF3nonpjF5j+xUXmmoQNRMq8D+Szmw7Tp3dok/EGDQCwW31
VXa5b2LfMOJkBxCtaCTg6f9Z59zukZ3YVSB9zVpzUc7CtxE3H1SL6OE/XsQmx72fjQ+0lX6wmWJR
vSToIv9abw55nhi0bvqmMse1NeMVRQvL3QEA/x5HQPe4MoM5h4tvjnpeK4S5U8uAL/NZXu75XJzX
cQzxTOcralUVs/FntDO2ezNGfK4VncDexZ3wC6BlG/1b3G5wv50FyaQ/rgi9vaWgKseXXO+MNPoR
01F8JpuCIVJpxoQuKgPyuynIXEIdu87MbBq7HdFyv/b0NKdB54ZuJm/UsWAijJg/XBCFdn3vOKdK
AjpHP4hf/+BggyPuUTMTx14d8c2G5GJQPpUrTxn/GXfLYPn4CDd66E0zXIHyEYJJAfJQVakX8tz1
GIrzpcacBsIZO3M81hfaTbHHEhL/hXuKI7UfyN1ChdOT/DC4bEkBbiS4AAeLgBOnwVtYh0H3obpc
sFKKpd2UTFaqUyhJ8QnKfKg4F2KM8iyLmwjcngyK7NB5AoAAbQ15cpIFQPXm9WMYs1Dl22MVz5bh
ZMB2x3tPNl61ncYgT041o+SWqJF4QPoi2arjhTVRoj3k3DbHH+RDUmHZHFbZsXO06z3hM53MdcJP
8ljnJX1vbBnyP7lyQMGPSFKgamCvdvScrGDYxzfvbGLsqxr+xzhvlVLrYzbbgb8iwsiDofpzZln2
Rp2JmFGIPKrvkDUX9t6dlhKBnp18day7MY4PbRw6wz0hN4l336+AC9lW+ojuQSHqU8jw5hOxqvqe
k9J0aAtjxLHcRd1779BHudzdBTo+dHnD0TZODvnAC494ZBk+hmxI8b52M8JEX92VU1p+FbaSf4NY
RM9VloT+dfVqW9zRDyBk5Haf613OLIHBK7PnhwbWzJ84qIrHga/zGQn7iMlbVuRpsiacF7ONJuGl
Z9AvfvAs0SIH+8Afe/gMzMRHKDOYGLaRRfPC8qJiLeTSkQFop/T25YZ1AxhnECjuee5Th2I9mYES
e+l/VQ2/hq25k2R7mRUTvUDvYWVU+ZjEh6Wg4sP1gsTkQ87I1Y9xiuBlL90kOS+Tio+ByLvHdtLF
xEcDXAQc8ThiKUKcdx4auwBCXdbp05Zr9y+K9dzuqiXCytxEVGgbWU7LY9YiKtjOUCnhNKOAupcR
Y6eHOVstn07QojiVbc9GmYQ7BtlpioT9usZZ9ezIrpJXZw1QsoQ8tPLo2Hy4+IRd7dvFiy5VEKd/
3BmxA6dwNMi7sEWydoV5Va+7xXW13CHfrdpLTqjZY1XAC2RlmT6T1Ty8lUiKh02YIvm6a6kvYohJ
q2BFVyL1i9Yev9Q2AYnabNayZm6WMdO239PEB1TdjJwpEvdQu/WJLbx9zFSaTjiB6na/ZGV3CqdG
XdvZd09Qlxb/F8v6GF11SeWQK3TJFHWjHl+IqBzElq4/js+LCtcTW60FF5w24nURU5o8Io6go+ta
bL7XBP/FyqjfCXa1wY8wzAm7cP/G5r1YxxUH5fiIqrZOSnb2V+XNgXrrm6GZ2Ys2AIiwYyU+9XHL
78u2nPBOjFw6995w83AwIHHw/TtvSuKHMiVZeyiGqWZGH7EFwZYXvSLxT6Zn1PnkrXRezjEQM8Vj
UwH/TD+DJV71HX7R0gh6HMwBfCt9+c+ltBPvQd05CXq8KLTJZjRufGdtBt+nzVsUFVjyx4GTNk5p
EQsADH89YYaDjCs3vDp6RKWCF2oI8QhM9coaa8OMCBLoBpKUj9wqIThho+W0XHlR9D4MBxhF1Zzs
Kj9B/l6403RcHSaKm1oLKEJNkJTpAbVGeFEL9TgJtNF9jbEDU8USZM/4djv0BTcwdETfea1SP/pt
Y6UbQb2AT+XJdzCVnABG4RgAfYARuN1MyPorzJR1W5lrKZPG30t8UP3OMGcH+eAttrif6CDyYx2M
jLyVYfy1acugMMegdfADq1FLMsBb135jkwmDd43/6rcO+UHzvm7UoSOU4kYlGyCsaevdLhwZ7VG7
T/LAHNddz4J50WbxCPS5eJGL29HCpLufggx5JaAdwZ6jmZfwe5pt5J2yUdJwo3Viw5EPEfeGq5pp
+bvEZffas+BawEfZATHhtqlKBvdLU5byXzU2rfpkAeFmJ5QNqv6/xTdaER3NAqF+qPpD3AV0u2XY
CbEbqqmOWa9LfRZUFGyk/W6o10OPoItXX+BsiV0LA5wmeDX8rvH6O6KVvW+nov9M2UoVT9KG8oHh
0FruetPHPTwetl/dFj+G819t+95DnyP7C0tMTjJ2g849FFeyslBGYxiVKJw9NZ76oYx2wIRa2B8I
2BUq0lb4785EStrGiFr+BlBwa9ysUpn6GhJvZilJ4DwD5JmCOuLVyNKWPQ58GY4Q38fH/IGmFuUX
mC6O5gPcJ1SimvGt3CeuXafTHPpwpCoGy59B2TBWYbAIzBSNcIrEqV7viTKbwXppVFQ7fvkWH26a
MJeZFMvvvuflw3LxUiaqOA4mqwlo5+7DQepZpz2bgd9zE+rMJHBwsKQ+Ts3ij8+OJ1NEklFUoBod
+CNR4d2EL+PwzKs8P8Ni8i7K1NVTaK1cN62bhn+Y8MdXtOLjrprjdcGFQmUJug159w3lNUS/fD3d
JiLFbQ+ar1jWLsyFi6+gS2S4wVIfPHQh+3JGJ+Q3hz8s+BFJpezWSPUU5WNQtxLTii/mbygkyZXc
8MzsV+wmLi5NdznOgqrhONdOKoC0dDrcV4tyPwb09AwUhYDYl6EDHk+8aBDkmUoWNdokRBP1ZQ3t
cK9VZd7AgdOvWjZy1REGji13oQJuv4Hc1Lys9Mvb0ObVQ8/ie94kYKq3KcIQcBFo0ySiweOIWGfv
0Or/x+uPK8oZfKovDzcowKopTs/dTFrHaSo1W3aMX+t7txo7H6NaOOKl7BW7uwzxarWNEhguG9Rc
EeP4GIzCF/bylRd2yKLkeVBMsbY05t0nYVdmBnbhcsLVlBSXKMpTvLG5wwBUzINntiYe1i9E9eNv
moRy4+pxgQ6XzhCkZMgIMUOudlhpAF+9vFyZF7BYcA8jBjO1r1mj3shGyMnTAzx3xHHKQ1TKYiVH
M87FGR5GDqjuuctkgfLMjdShiRt9nT2uv2csTMa/ArMWF1GL2qUbZ1d2RureB3eOF8FbSoLY/1ZQ
KmIPv3bTYUlwwro75FLH+UOFTlr9SoI2OusQ4ScEq2mQEBgKz76Y0avf45aar0qyac9ep+zuYMuv
aicjODYLcCnhfhLqOf+kdeuc5qH18+0KBP6lckI5smyGyhveZLdbW/W9/4SxIKgOFKUOmsBKQngS
eZEv+yx1uvuKWuYKOYGdQRKIQTMnRCJ5jusp3cuUgVV1oAel5BpjW3fHfqSZRJC/Cqa1TuI+V956
c+cuQdWho7KzOHlYPS81Kvsd/LKuoPmY17NJoyg4pCgSkUkRfJyh0U2m9pw1c3IK2qR4CkO0R2C5
vOatRZL9JwnSeOujfbovuqH/b4aG7qG1NTA2Mte9cpEa1pc6+XSxWs6bXCNH4ukS9moQrl9aJpZb
kCMDBs6WifMTuxocgp5lJ3dJcuaTb2T4FKibfLgn9feyOu4hnXFEUqKnLv+0C1Jpn/sd6w36IQSd
FO1tdz9nLtzSwuLv0cw4/H0cJesnCRz133KxzoWwUxYcWosQhRmc3E3iZEvAJsYmrwXLifuu7cr3
wkwIiPnwoZyFvBAmSt1+V8Nikm9qcFiCdjYK8CuGSBlv/guEA+Moz0QUwSbSqOXRycq++gsbAbtE
LmaGoUTq3Q7Khe0YtLruZ0369nktlvUnN1K8O4njyHtYjY1zZWxS8LKwDQwYezSB3YcuGpt3W4iY
y4nZyg2LZuY7Fveyw9DDpXiuC2nOGRPA6LAovTqg66vpyMWaZ5zwanrkKtZssrOkPsRV7S2bsvPU
UU7VpA5KK/c+NCX3g0MdBNKRJ8oBsZg0P4yIIY4mGC8QQgy3GVg+Dqd1TRglugZ6BH7L6syLOaIb
C/S5R+0pNlWypP6ebBB0hmgNuArhm2GVyaqxBW4PaSNnLxOoP65r8z2Se3kXoAOgjhYJ2t7ez9DD
9WO0a2uNOY6HAfxxliaYumNAqZeuSSQ4G2BHDYZbTDUUbuzSWBN5OKUOuEXmbSNippd2LsyranSO
i63DnfNc5SOlebos6uBOuNyjiUi4RzAMq3/0+nrIzyshOeg6kyh/65hGg8bxep1fqTWyq8kxtYAj
pYjguF/djeiSpHliZbz2j/AVUV5BxBvi+7mX7PeapdbBpWWrzrMLehEJl5PpZS9G0+q7dVnqAj2O
0+BtCxIM8ym7rmWbRQFO6lEDvsVPhbJwh3Z4DLYgM1BIku/lN//0GjcPEdfXd6CG+GV2hDkJx3Iu
ETbWbz3XnxuWvy1reoGw/0G1le4OiGXixzH0mo81VKXdd0bbV+aJMn8hdJAzdVs3hWu+stVLWuBi
MUlH6I01k41xwrJuBHOHf3GR1eJb0Gr8s9WCLbVXs/ySrV9sMwQkMZb0XrJeqqbgOWhA6/Nb23l9
o04ObjcWE5tql0XDKk8VDVb3Hpm07f9WJs6KHzqMAnvDsGblJV57TOcshrh5Jfu+FaFsFYtDFWfE
f2lZx/86GyYfYZYD0GDTzbWP2oLngi3rYN4YBvJm7kdcEA+hY7z0EckhQsRN7S4sjZciDj+juBLP
s+OV7cnoajkHokEA4S/tqygMwipSdLAvDhZ6lE7Sbty4BWGxqgvjb1K3bPaH3L/5pyGkO2KZGTX9
HxvCun9I0VkEZ1iGYYOyjGxCADXcTJht0Zh337R1evmLhaotd9iS/f80kRv1k7xRPlx2ASRBnJp0
bI49aiEs4jEN5SaQaXxRnLzX0C5DBAdE+r+Nb6JTkASITGTXxPsgjXjKh6lrtq6U1kO5EfR7AAM0
YO2cYJoBgrGeFaqo+ZeeRKS/4G34ijpnycz34GtruZWL6BOtgR1eeFK8/gOIoIYdMSfjGG9npoAY
uNvyiTMCAExvc6QfAyN7HfXZfiB16U5Th48A0DyAWNjdJnGqy7nOz7nys39I2mWz46T2nyhcp0vS
rvI2907Gn1LX3a9OzZguVJbpEw6P8WUAFHDs4r77bYA+PWh0E8Nr7GYF6hXHT67R6M96w0/hsmxG
DwmsiqpH/TCLt156mBRCFYy0Qdzw1xRLuGc7GqZgW5H88a0FdWj/3hI5gRa3yASnXaLAa39xcvNP
rhRMKbOfVDzonM5poXLyL71gqYL4aXXZuljXK9xdCG/6o4TxUTJ8U6ArMJtIueVj9L4o9iQklrzS
CpYYlmKe6NkhT1SCFLYHlaFT+YWJQSECdIwwz27d8/RvfJw13f2ECbDbNcMCkyYc8+GYKGkYmLVo
hnbYD4sCWteAEUvEpvGewsJUFOQjE8G2D2kb1qKKHTy2Qx8Cbh06vz2DlW9CtK/d/JfQvma5V3nM
ANj0Kruf8UH8LoiqEtk+Y3WHRs312aEG4Exn4BMp4LShWvNn+nSUUENfsg0jzes5DYBn2y2+JvfE
AJUNSoMV4Hcb99n6WjSihvuKruMYaFZP7PA4eCC5pe7O+noh6pRLF+EyT3Q9fjdlE10VVpSGpWFb
hP8ZrWryi/O0pG1DVMozc4NC6vQZE1ZbvdcFFMd9T5WmDotfZvvKh098yNJuUXsSP5IGBEWZ1n9c
zHveZxCtHhIGAaHwfcK3UH7GaBBYi6KZTfMLzEr/laWfYtpSwG8sXZl0m5ajay9Eyl7C6/L22AQc
th09fX0v7YzFukDp+lx7gxy20jrhE9PvtNiXHgzbP6OfTzwgkESj8Uhpg98E4iJNr/HPxHfG/o61
E4q9eO5zZxckEzYF1EYYL8NCblxcnsemIgGAqtIhkt6PHeetGcF4H+Mpz4rbzt7L7tfAAbEX1LPQ
d4Nlvn8deXr0sRyGhDpQMJ7dZVkx3vP8rh+AtoaKO6hDjKxHFCdt5HqsRLxC/+RzTwi7DhpVYuPI
Fa9FLAJzdEPgVftl8iwMNLVgrgjo1CEXNcu5JcNthlPmV/sE4TfDM0wdZy8IIabLeGKXUvtYKMke
Sdt9T/TrPUsR9VqHHYoQFYj6I6mAmNDhtPlvtlnZD1RPFwqJNUiz0XDy3cIi2aKKJDeFCi2razRs
a1gN3wSLRuakZrr9ksAGsZfgdg4ZOws8sGQgUPCF4P0+bpgzRe3M27zvqXWSTRCwC+WZav1+jyzU
7PB8QSHDZwF3iQHTbRkPMRLIV9usG89EcfPIIB6Df1E1jKNjlF/ogkK3YIri485qmBWEGD9ha25I
+dV4HAbDRCWNFnfYrz5zS56rfvFSAoRXG391HEhgWztmGa8QBZ3iJSoYXryySKQiSDzw7CeqjiV/
XzkHM7JjcoxRNE3nmn0i9JnUHMO8ZZdekjWHFB/wG5TR04Lnt9tooVhqEHwuMc7c3mTXhVZ/5DIs
QneToT/QDN57mCwIR2b7E/MZLvcMYVeQbZ6How21fTOwZR15Gl5XHtvyPKJHwAU34pZFLxvF73FV
2N/wUYLu08FQgZmh4cfIGOpcmkjKe8WE5h+dZYpKsR8q9vFjE3yo1E+DE9NtdZ/TKtOflmSJPiFO
8VFKLJbldGazK/Mi9mUqY7Eb4gPbML4m4jo2QjyPjQMqMvRm3EaCufieEyv8hWLGeWlLH2WoGASk
XbAj13mCfJKDc2VHbrv2dwui625oemJ48gW3knBr/2TQN7zlOWj8a4y/eQc6wnGhk4lCbNG4VI+5
7v0VDzb+4W3pWVb/7L6CPVvepd3zC5rXheb2DSF85B4jLI98TLbsGIvPJej/UJaXIdTSObRdKh8j
M0qWmkuGBhF5gT9+5End/rEeE2g8xn2LPM+N0rtCLuBUWD/47wGL9OY816vtbxSfoThBPEiv2cDl
hxvuNj/bjAkuotvbNni/WgnZ8DdVqEgeRySj/eucTaW8i+FVrm9x0hfDVw8y9NB0CVDaxGtLsfNX
6qrHlYnvLvb65Zfv4+28Lb/+wThEmORqwLRNhMQqnfruW9QLdUbXTEO4LTpV3kNJjqbnYA6YmLQU
NyCvQhdNpRv2J4y1mX/ue0qNKQ7Zm+uWP7ipnKX/7px1/uU4GM9BWmncSKM5AhUJI54G3ZyN4zeM
80J+RLZwS6wfZGzQ26y6UlePCG7nBRKGn6IEi/wTd8ZaZwhe0bDsGThEXy5Ii2f8miWwkzZhlLQO
Pv0iEutdTb0AN8cppiO4Avp6cM/lf3nizKyUTZk92LGp59+ESiOym6NokZBupuEovKkyB1OBBN5O
iPKDLfVu/aUjH8Zq1+IYt1UYBxtmdeKRG0K+VnSvCE+CHM9HE5c/AGr1FaD3PODeHoInKMZqR4h0
Rry9GtdXIZNyt/TSaY4Bbv59I1JMpam3lHhMILFwMLlHl2L7PbfY1TdZZMTXuOD/phHma5rp63ee
Q79H7+gUHy7JBK84G7on3DC/0aTaH2j2+WmGNsPwvqwuRKw3pwCYICN40SmGxzY8SykB/RQ3C/Mm
dke338Jbt3feUCTBfnRKyaiH7NRnIeLo96A5rFH+5P2pqhsJ/GLyP32GCQyJJu1zPIxpdIp8krdC
ccP4IFPgp2RUnP9bC1G+4VJdfsBMOtAtwjRgx4d5xXeRU6OZLJLH2brN68CP/QW7tn+iQqUUE+CC
cKW5xXNlbPhbKb/DICBNck1cEy13WZBH8ojRFtvK7MzR0Rb0fiiU4GRJXDkPwmtovqgU9iJHS791
NfhdmKsoR82yXn0k91SaEJ9ZpSMxM0les7Zys3Un3MBEOzRFxWeb6/yjouvnkB+Sh7yrhteuK8Bm
Uc+Un5McfxV9FfJxlQgahiForl6aiq8WkMt7Hsw4IOWoilM0s9NfxfK3y2N7VNkaPhPvo8pTzIu3
D7j1xk0f+vJRNz2ymwjT3f3k0ojv7RhNOLcifV50wKcqu/EX9cey73HGHPw2S+afsK/d6ODAXDm0
MAPUJtMF61Fk36hkHURyA98WQSaJSU/O3CT+zhnd1zgR9sG9NVnoRnh+cwuG8haDeufXKn1xmSRs
uKSqnWDrxW6DBJPL0AXFmSn9fhGlPdS5pM7CYt4rVn1dfDFGTyBNxLOZcwBwYmkvzlRkH4uJXrFa
OQcfPt/VRfV8ahovfpKYyY9r1S7m7BF1tOMs6ugXkEo3O+Ic/UvB9wPBiO2BtxGBFWxiJo8yQ1TN
x8IxfAF3x3fLpilnx9MX8WfLHnM9CWQaz4LL6qTy1P1E/kB0BaJnlqoS7EfUr1O5s4GIBd3j+Btp
5vCWqBYpUBWpT4SY/rkJYRBXk28CVPigIZF453/YFOX7ggisTQEmcxMN/FzNDMtKTR66aZqqXRsE
ULBKaSMAvJZxsB+65SPGhmln8jh5yVk20dKbIkMW5kRs7JWocnJ6oHchqKjdE5os+9fM3fw7UF5N
OTt+ozec935lZ7SqdZp8OHGKWi1zntfbb4oIsl2IwuAduRFgsF3UMmKxAIIbUC8d7IQeYOzNqSRi
Zwuuzr9DTkEjGst5uu08Fdmdc1tcJEYbftQVWm5dIONwfUodsKfbwTDRFoCpSeSuzRMLKmDRzH3U
TMHU+2XAcZj1JCIM3Rn0wUDOyzQOT0m2nvisk32nV+SA0mH9h6X2t480YNd7xrnMhb1gqWZa2UWj
+hd7+bBxRp/Lb+BTXaErl6/rksTxboosuScQDwasTHpL+1lxoQHk+pXR794KtonMeFZClIeopJ7I
0Yi/nCG85qE2d+ACMv+SZB6HqgfC+sGdkPGPUJ+2uOMhmKKquVIsVddwvpnPI6QWP2nn8XmHxHF1
SRlHB5JCeg/6Bk+04zn/KQ0ezC8WQIv4DA7MXQwrR6RglQ5kswUgykUcy/q1bGUJ57Ks/HPMtPkr
lrq9m+WEBZ1y+IfKvflT1+1jdXNY8uqmkv+ZsKON6znet+2qx3bQ2a8YjvlmZCP6mMZRfYCM7uUb
m4F13aowMS4Gm5ZLvRA/jeNVz1xY8yWk0uo2FizPZurJ9jnpgPqZ4haSXCDBhRC7c7tCK26sjyBz
Aegyy+UTTMYTUwqXASQ/5qqZXeilWC4oe1Bb5wr3AqIQUqYryfSA2nZDSZ986jnDSjC18oQMCACH
qrDYqkq/DdVAs0kg0ID4KLwhU1db7NsoLDhk/v+NqE31l+VU0uzFknkP2qyZj6GBmdGYjdDmdQCb
yxbND8SVMdjw+N0Er3rM38s09R/IcVEvgrX5rhrmGPI49f+81ahD5D4Y1lyRPTrltKxZx3oWZsOG
DX9/qyzyP3Pqj6/0+l9dGqTHQYE9xlFPhcCKlAiCWn+ziLcFhV+n78ygYrHN2WLDBmBA971A2cm3
Udg15s4daPn11P9lOpzuhjiwwKzmqXspSH6FOpUUN+F5jQJIqhtadAL5jjvcfwsDS8hO2HfVt1Ze
flxR329VLxhswzZrjwsks6esN90LXQpnSWQ685dED7PpphUpgWlqRi1dGOZbzgVJ3A6An/2wRvl4
uMkVtnSVdmscYEHtotOdUzvoO+YMK6Jf0vugZW3YZkTuxU+Z7faYtXaIiYd9awqNoaHGquoq02+j
eSIRQrWxHvfF2lHKtqirSOTqdhPASo6T5QPYHPrHwDrjdrAJ1lb72eVZyB7/BupA7QT7JvtlLL5S
KHoJJl+Uyvk8G3jm7NkjjjM8FZ7z5i+sbYLAlPeuDPxfzGjyLyPd7pyMSWSOXlUeIUTe5Ecl3w/2
cD9/ShuGYQfpw1/sNc6dLWljSGPSnhweiwFbFfoM1s05Fywe26MzMh4URkavFa7sVxmE+S7B/0Yu
VwIDTQ7+Z0Vq8y8HXJtzrApX/UxGILnh1qpJOh7stUCNlQB3J6Zr6zPvv/nFKfZJ4Kg5OabioRmj
6k7YuN9qEzPqh/uAoQP4TjpGtMstdqECbby46dghlZJufCpUjFGgYNVVE0+P0m/+L5sRRuGWvCgX
Y3lLdYyiSv1i8MI/NiXP9cjmNCnrCyaBZNPFdvhU0OjxqMwLo/W1zIZ3Uy5vWXqrERRv2tGi5UYI
LMLdAlNoH41xdcZ4lj1pVg5fKg1uqRu1ZKx92zX4c87xiceJkgvo+pElA1ON2K3J13G7hz6G/KmW
Ur9Z+BTbsjRBv0WY4N10ivnbTev3geVhqS8pQw+qqSxvCQQC8Xq/glHfE4Qy/GDATgzLrKzhgEsK
lGChDBZ6N98J9t04z39ardhdTvwWf0Jb8GQVdbp1Og/Qv4dX57szpb2rmc4ER0qgGDw3m3C8aDzg
CG6L2mGii64ELvcf6BPzJ/MT9xhXSagJuhqC5ylue8JvPdbZh2EVAiMPRjiz8bBp/fM9wVU0Iybd
Tbk7/uXx9Zpjzcb+3VeFbb5dY5rHtV+7Jwnz4ckiO6G304mHsz+25Q3TD8LmjJpNkCqVuMB6FSxO
uxugsWPlifw+ql9oHAWB2pCiMUGJUvknGTQ3il5a2zsz2zn5nujzJEKpAfcGqiXndUV2u/zVBa/A
KiWkWaZNyESmNQdsuBrV3BVLzM3LF6gIEZd2MkA41q68FL7MYea1xc/i5x63Ktrq8ACQJqye8AD4
dm/BiX2SRketZTDAHfKoaU50h2ik1dTIR8+C3otHoWhsqzV+zbMyvEWnIvZ7JbAXQWLE0BhaZDoF
Ztoje2j26eg5yT0KGD/ajlUd7gsVunur6bvRC8IvLAsi/w40rjmjOiQyQdJB2QwjItQE1yEq/Da5
X/OmcY+jmcV/7E3bSxmMBR0gwR4eCmrf3vMW3pDHhBAcoJYMfwrkmo9MccjyqRMh0AunAdpMiA4s
IGOMRWZnevLYty6sAsY62Py3k2CofghjuX6huQnNRoo1ejdDtTS7zG0i/WhHzKOE1PWoccdNNYbg
AsO+UDcynE+nl++wumrSChc8qNcAMF7zxiLLWVDn3Ny/3y5NbPsrF6gLkBh0LFPwVdD388c7H9tp
ODs1JRcJTsPWH5hKaZS82bCc6RX4MTFHqVdoJsyjtuw6PH469qG4vHJRRnCkQK1u8fs06XOQlXmm
doir8llT2jKALk4cDU7mMSENsuAlQVOBZRh9ZP4OR1GlH2k9meTLYpIfL8Yi58e/0joGobaBRtda
biNyCv0j6oDRnnLeVWK2Oyc3DnCONnWLq5+mgQucGq4TNLeYDIjyXGaFnEm0Wld3JGNJ93NNZNZY
VJRw/CeF6jzysLNTbmQpNjDaEFP8YxvpRv/ZCg6KBbRQKNGh56giq1/yKtUp+gr64zIEhwf7pT8w
WgYDzsWzviALSW7+FZIwXxLlOsNJp6CDCFHhOtnQhHlY7jo32dWRJhUpQ+dwi9BmLpbPGQNkRNLD
V5nNt71U5ZsrHW4KUh3yBRUYDhOxGftQl6eptut4MImovwjTcOuzU5JU4OEHmna+ckt1opsmOzFa
7Koe4NwpeVy0DOLzDGctRdLZUHPekq4vJpjoUaD0sHgK6V5fQfNAftw4ohvHu3pMmeCgzW8bGFtx
Mb/ga0I53JiIFtrnZp8eynGW4anum8QeYqdYNQa71nz5/gSfd0PBNIt7uhd7GnBHIsevetm/9jda
R+vdohrRvHo0zjclMMGLaYFJHlXDsMXnkY0HD5bXd1tMiEMEeGvumjr0n2QeLjdm1oi8aYhITjkj
DouXc98FUX7wfFvV9/yTkSZSVCPI5TiIiDR1xo/eWeQzAihj38goGh4jaQS/FDE0gEqCQB+boQ6A
2iVMZDxf0/CHyMsoaCvXcrbn7TvFQjP9mWD+/CGgDjeUz3I8xk6Ggf+KRKH/7Kq8A23LsP25cabx
XyLwh5zwvCJprZCUPjBHDNSj0D6FTxDPex67/DfuCjmcHaarm6jL1KPiOKiOxlZ5eWiIvvuJInJy
dgUeRGIuGF1mpxKuW44NtODnhD9c3wEMi4iqcvxC7Nay85d/zOOnlz7T7XRMlj7+gRjn4qkmQZEx
YzBSQ0fANdxdnkXtuRWq/TsAF2Gu5Dpk0w2rde9ctmzf+Ennl2XunA9eW9KfUAuRcBZPapLnIUy9
B0vXIg6NZ8q7fIT9S3XWcdTzzStxELpkQ9wzMMCyge2fBYZWybWCxObsMmwZtIqcQN6drdb2A4dO
xNCfRglVtecXOFpm6dG3+VFAk0RCW/9AEoKSRDh1CEeqyNe/U0I47kngTi9TiJWcC9uWcG+8Fjth
NLC33MnGid7WDFsHfwcuEKJCsxa80uTJe/IU8EpFDuTAm0MnN4zwqqjeoW4Ly48aLro91dNU/zjV
jDhtYjbLM1vMHvYhAEU/QuFRxUfvpfINhnn5yjfasBPoq+FC7If85YX0cCeGgD4apMEgPi6aeDr0
TRc6h5geuD2uAUP2Hc4Uus/AFWI+9EjgDD5XF4PfgOf7ixD2tLurQujAF0Swefa37/Na7Z3Rjtne
sVpX/+PozJpj5bEl+ouIQAwCXmuePJVnvxC2v2NmEALE8Ot7Vb913Iju62NXSVu5M1ceY+CMGaRY
StiIWkziGdA57G3Jru/W58mgNhACfAr00CKIiJgy8rJkJFyN/DJBhdIkX3DLjf1Tjn/rbEPczPaC
W/GbCkXezOxv5ZWpBKCpKW8/cT/Y6BW1VVOH4+clqfhxiNhehDaTg1vmE97iSnBum0U5wZ6cC+Rm
TkrSxR0n7xNJgupDND6dt3x6CRQkBkbShqYwSGxcidRDtBxER5NkWfKiZ6Tn7QA+a1gjH7iPGeCw
ZtPyb3hJDHSuzeR6yRp0rLiz+swmm5IsxaXpa0avDtG1+tS+pfUrcmp9sfplTMhvjSo78ezzti1J
jX6PssZnj3VYPYEAhRPpYce/oMjZJ5Fwaog0Nt+iCkuCNOWC9inI0LENmuFf3j5zSX1s2RfinqHe
TGChJN2bb+rR0a8Aw+T8nxNXFIKsKoGE9527BpsCo6crDwyERq46bQs807CY02tf1Pw2ilmMtB95
coqg8UQoSdPURN12Hkn0rwTU03FdWpWZ9/ZoxfneZGHo7nsLOcxp+eys1Nj2P6Fgv72TpRovAlOO
+lboyQWGhkT3R9RxK7koCkXl3jW5lExQJRCZEXHhWk5uiLtJM3ITLc2h8klSQxSbsHWDdYImK/hV
S5OM9oG1QJ99seEd2jtPkjc/OI7X+Nccsdle2XpQy6FsOjrG3Gas/cNs6zw8cluMCOLZDWraJ7yH
YdE47EtdG6T62lYqeKmJRdI3BRQq+e7NUKtTwu3/R1ELexr+2PrZ0rg3Nx2UkOXeS2r7D2fy9DAk
I1BplUF2Ifgg7Me5hWawmUaoMSfdOMEfPga2dNKzs2AdYHsMT7SNLMFXCz10M4RYoHoohkwPVZnd
B9oz9tZwE1u8iwjDCWy967lMg9MSRnQhM1qhwOU6BeoH831TUS/JYUBFstjlNvvOZxfg2rEEicP4
MNa/U4ApemV0j4fE+PCctyKpkQZ6bwCQWJdt/6DhhjBRVoaROGsz/4V/U/w8+TZYOO7syAYzF1Pm
lIdhMzxlWAWP+cKW/wZRs++Jv6eXphUfdsuqd9PDb3xYxgnuCl147coH4rJtG3shjm+5pxDIYMJB
LXG612Es3smj9vnTPNg+gCp08LXDucsaxHIeAuhCNsnnSiKENdajwIN+ydFTi3WF0LdTVk4h4a33
QdeYtrYlMvkRu0QKaWSqoj22Mfb6bpRXH0tlyLdWLpVR+9FMVnHRs4tRyQiIYX0b8bswcbyILbS0
VrHnipeywBm7EEdqcudf0ZKJSquJG6lp6ts0FX7eWDH3/AztPYg2dqkum1aF1aksnFU2NrDM6mr+
km6lAe8uJFVswiknz3FfEqTubVyFN2qVESecU1Abmir6gB/zH6wjDwyrGR/xG/L9z4eFLwG6rf8w
8Yi6gg2eOPBQVHeYHpO33uq9fRHyMSzGOaXnosoEDP2UZ4Cv3PIOigFepznq/ym/L061siVr1wKr
5jbKiuoSOXFx6MpcvjVhyR3IIpvckYYUvBpbEuO4BcM0X3EnBNvMx5YMeCiOVm0fOUDTCBDt04FG
apzg5Ob6RVMDXoxNcJcJMs4gNTCvGcIybFKglLjesvVjj5sUmMF9VqTyIcX4dgkFVUOo09CLAiRT
vJaq/RmYNoYNc9v8YhYXDBKTeOR9N8irLiMv/7D15DpIUw2XBUKZ2pd8BOwdzvW44bfXcnfMXQuB
p1bFpLe9M2TTkXWuHW9MWfWAZ5ksyMHw3Xjma03dItJyoXYmSAd7E3itKr6L2bBH8K2JIzcHvAVQ
oKKi8CXDGYXfRhnYZHijZQq8g8I3EAS4x45Aen1E6sluvHYnBF+/DY+Pav7obJXWa7F0oX6YrKQf
L2gtBDskiT2Pz36Es2GVxERS94l141xyEkCtUggp7rp0RhwBiD4RNkrbi/aeMuWNYUvLD9dL4t9D
p7it0fr0X5SQKIMdoOZbARAnCC2ImObBfjgxbSQ71ucU3eKXqACVRfSg8eYeOJLd2ja05SGa0WbX
VXhkzCwD/vGC1+dNR8autM7Sqp25jSoxIF9BPMNhjmF6UztJ8AxNi00a/+/z97ZuOM7mMFJfbsya
bw33KOIGIcOrrh05W/68E9Wc2wnvLnkv4sjEUsnLgg4Jg27YYbf0nqGRRazmcG4k+Pxyle3TgpFn
y5nNijLv0yiEmBvjrA+4j/ia08cM1TM1IyzGFHTQxqsdbz6QDRrNWtdT7+7JqDrR3gVxdGwiAC8Y
O1JjkE7aNr+QjmjbfV+wY9mKTtFGEclOgUkJre7BG279GCHt82+VpXDy9cRGrq1XwJYFKYgtODdh
NnOSKNveUyODksgnic7ZjEZi96zpVnSIctU6/QXVAYa5Duf4ywZjht2kb7N2k0dlyfbJjfWLTSnh
7zJ3ALTpdeK+x7Db8MAPPHH72UwYvC1JT/aHqbMkUaeh4J7auctoEaSAz90180JfEE8RjxeTw+TG
15U+uh2gyX7Z4IjliYg9mTGQdl+zbOB2O/D53HycDgqwxZ/DH/arRvYN7+o5t6YzhybxaFrhPAJ3
PLCe+HqTZw0mHbKziqh7YSKIMouiGnnjA+BceIrwOkOfi9nr8Hmyi+PYgsNam26OPq3YsZx1kN8y
QzhZax+26awdVg2d+sReCqiNCcHeDTwpKMJxcCNQba2jfufhccLw6YZzgwNj6EL0Jt4z277x4DU5
Jaio1RCWMDRM66TFuUMc8RG+Gz87sHGz7KPvSBx8JlYVUENjwnA7qZ6PEDwSOaxZcTUue5uqu/o5
FvlbenS0geVx+HGmuJiK67zmeSuY8cMN6yxOnFIISnQSco4S/jR9uFt+D00BmSZW3hHzips8eyHW
ugdW7R0FG37jT5++cJt2B+zTGfZFGTrRGvOI9NnLYseifCvsvlMukm4DKiC4Sa4U7a1TfMfPU1ZS
DEmGr/f3ibRGf8sQrt3XDDy//SJ4clkQooMsIrzA53ODEaUsLgM2QHBIDMKnQlr6d3L7G8q8muo9
g2DyPAQERraqEeTKIdNM4cWWIgsrmNSmhNPgm3reyqmBNxvgB2Q5399cqkyk8g/mMMs8Jgc/PM2V
E/9N/pDTSVW62e+cCnWpKK9GSoHywt998cqY/lDslFiCIrxAmq0qSxY4Y5/Y8JoOGdeBeUTUFbta
mlgWpIwg+0YzMAalVuFTilt5qhKsWQQq1PzM/y14ijDequ3i4qTbpQjRzppQfffDInayNowqrb8Z
rLQbHpBti5RNel8DYRWjz2uyw5V05yRh5X9YMSGe41zkCDyeNhS8Q4McivUU58PFjCT8NzO2k3qL
xKTadULS74ongtdvriH0WanvvZWzP581Hv0OjKwKHiE1U01D90bbH2dmUw5azbIFlBa2QqiTQ3qg
raD7s4cm/7G6jFl47LBRHh0CxuLgc1u/zKAr/8AUxe1j7RCUXSmnWu4HhpgH3eX+fZ0o1hExhykw
m7GxnpJZNdal6tryO6UZ/p/XJxSAtQpzLMKAopaB/k9vA79fYskzHYWSkbagqhnb/bmZB/m6Wll+
L1ko/gfXSPziUa8fw2TGnJYT9tvjdoJaaycuDWIsrCDBabpGyP5lN7BWFMiBNZpbMK95QjDMkgJ1
3ylu6fM1o7P3VLYAzrdFLXGsKctjtakViK9n2JmO2mjMhj/K5l1OEYWt3gSlY8Gacoys2+mwY5mT
a1Sgm+csupLDpq3LF3lCVJy8KhSSDG8dYWFjB5tgTlPWqqQRelVF33GbaTQUuEqLOzPStfyELaua
XaakvJdW573CyLwWzfwCiPGxzPLp0Zpmyhv0JC54y2D96DR5IC8732s+Uhlo66k4lhhxj9IxWC5w
K6fHznRyxy1THDBjt880/MxXtvnLlhceNZVTYH1hYLTPlPRyPjuD3KqOzq4c8NROhN38nsj+Zay9
Ed9Cnq/d1A3OE9GhO1l3+J6L0DrV4WRv7M7/XPigbGO/f24B1mxqwHt4E2i2w8lTs5xFeWQf2xKi
iYLUfBBUeGdhH/6WRJ2erB5SAfN9dkhxUtL7XEZfSoJKSoRhcaYQb1dxU5acqkO3myNPfvlAld6t
tL7RqwaneqxFYN+5YxqvsXN9xSHlNOAiA4VlVUGAQAppL8SdXhZu/FVPOgC6lqU3hDVyWg2n7Lex
ocvN82CdCupSnqocQoNd6vkR8yDtGNqiUSgM9RkfdnUuiiH/USoB/pFX+UHTCfhgmWF5l3wpNzxj
AxJC/vLFk30+cn8SbUjBjr5PGclFdH3/X6Ds/gxT6Qa71PFvziS/ScJFn6M2bC8OaSQC8119wMQ1
vA1YxFjsdu1D1Aa8rjW0SMsO+hdNVRwYDRInoHVm/l31T54G0brXlfNqY5pch750jjC43YNnevct
zhP5byDjttcO7UBYEMSjI7ri1ffz9sP1Q973TkP62GGJrbRVPtMT1u6X1ibQQEp6a4FEkarN96JS
/yhfqbdgJBDxSiSJszFwweMGZ7RvXA+1FwvXPoabQPzF66jnod5oP5eYYxlV8Ia52NA2pijEXdma
7A0mUIlZmsERT8mwG4TsD76sxzuQrjB9B4kAQBcRQmKEuki6j90FsskR+sGM8SUfQ1Y8U7hiXI4e
uVlkBdd6Du5HL3weSJbcFenSSk7lbjw6tlV+48e9kh9Rn+5ADidKB2yyzXSknyl+a4poZyGiffo8
h85zVzn7BkMEAVPUWvJz3YEP0CNp4Y+s43IWpTX8EQMks8qbsfSm7pEz7jOol+y98L1xA5wWKcqB
AVVTsQiluUNdR+N6mzLI9WlN+ofp3987Xsu5AGGQtKrbBe46pj3pWoKRMoA0qq1oovIAOrh9pHuM
JGg1BseFbNCuFP2RsJ2Na0RF+YbWbx5tfee/znhCPvlTjDQuWM+KaN6nVfBkwDxRXyiGo6XGw1MD
xG8gTFRT9XxQTuodfFBs1HtDKmTJXCPbJOPyW4l0xvrfm90iWmJU4/AuLBvXOG2ykm1sAhkhHgd0
Sh4CXG9jNj9LqsGpwLWSd6nbeD1T2fdSmJRC0MVvgx8oKOND4bKFXNV6IaJAJg5FHp+o85N0nb+R
8JzEyld9Du0/cdXXoqqnVPlgBTp5aYGNYrWpaMjgf6MgM9baawpa+/c8rc0zfxO54r4O9oLUOwKz
b/6zPTv6CEaMkOkE7b5t/crbLglm/gSKGNxfTDObeknEizu3hDh8h5CnU1N7ShH2VeQNLuwchtyC
kTPIX3mDqH3oVNOmXErYeBjN1VEmAMtLhVvBa1BgJS6GFjjmQ+nbrEO7Zvm0J3pAphhDPstC58x6
tt96I62EwsFwEUBbP7Zx9DH6QP17Xk/XLAmzP0RP/BMq4/1vF02+CzIZbEgYkPVgJozRXFX/4wSI
1ky89NugzNPg0wag/hoXq1HHoEo4QBAUpV8IE4Ra4Pe27SlM8d0UMuLth/K91nHUHpKx+v+DlEwG
b6L3bLDNBzE/ZncWVs2J0zj9KhPpnLU2/2yDOwE+2lfmCffcOlRjjxQD7GKgc2vROwbCR53cs8Ii
CuqyM9/g1iLXX9rzzu77+p6sCviJQrNI6VLyok0u65aoNKs58Hrtd5/n3l0emvhB+FOORdBK1/bg
v4GCTd4QYFhB43h7sKwy+xyRFp4moUkSVjDiW1iUd9QOPNBa4D6WJhB7PU/Zo2sJ8+6UmHH7QvQ3
LOkN9Wqp8NyGud5HEdBeBkGXvBdIiXuCJSR/5WDWaDzNS+PZuGGLsd02Ueys4TqZHXqbfMz4TjAt
p9QgYtkmPbcE3V8RAwHD5jO6V7YzMUFyIw4twuDGKfv4upQhqIaEdjx8ivGdCagX5jlNOxJGL/eb
DBixmmnqGBO9gdOKdOYZygrUG1wa0xsotSbZyIgX58q3WbX1ietd5jlTd6QX2eWLxNksiO73VqLE
Bcpkd56msD2RpWjfA80DUoqg3aIEz186SZ+AROKkTcJH8LhftucrfKiIdavKIaIj09q5xmAvdr0/
d2fXUdw+XIM7KQf3KObyegsHbymyglBfOBa7k37czxG/kDEoh3atxoSXWeh30crgAHvIiFOeDP6G
58DvxWvfawk13gZxuI1Je/arWvIAPsvcl4ewq+0jo7s4TLNu6cngeX/kzWQzdjTOp1zc+FiQ9D+1
C0+fiDXDRsfSbAcMHQKbstZPc1P1hzqbpncS+/Uh7GugbvxiAwiDLESfp1Ytd5FmpW5PVnrWUeO+
5E7ITxt2eYSsxB/4BtQYHixdWOvCSl+mDNYhtQGAQSW8JG892hREGANjdiKwhe01TFjqe0iRoFm9
9Lvt4mYjxjj+MHZ/Dz7Mf3KyG8esCuL47HYyfSiboXoltYYNtgRmGg30z7KyHZqvOkekYdto/xYO
5Sp13wwbHbQlROiGngtriK9UerBRhHr8Q+229w3RZT/ycCXFA2/jIkQ172s4JTwUsUjXaI+Du+lm
atxOecee6obc32Rx5qYb9kdUN2LVxMBoNTM27NjxMrbQ1bK1yz7ZxxNCKJ+cfF3nwp3xXXKrxC1z
gbvI5jdNTb/3pz546yeT/WIPxl8B0mvjEyT/m2uBDYAzQ6966oL3WeC+9yPh1lU0++O4IW1eXpFJ
Cnjhvm09OyRRPofaGBwSvhXvZOPH99koU3zePBO2lBu/pX3bU5khvUf8TZDHOMELJr6ppiXAI4uR
U7FBLIcNzUdMkcILT1K8cG6fbHAnhjtd+dY+qYT4i/IRzMcNuE4TQMpsHvsvHvXuhICc9hn7soYu
GM8ALWjkzqqppw2Yjh7WhuXA5DrqK2GZ5QmYmsXrfg5Q9srSHDPIQ0x0c0CXgwo3NAvGODiT4dt3
K3vXuKq+NpmMMm4QO90kQrD4TULqDpq4YTzQWQqVOZJHaq6j+zbv9XfPVXQZyyB4JYI1bOakZynA
w9un4cnlg9DqpYhWiMnNOka9/i4U7fGsoqaLQEw+ZORLrnlKR+LGde36M2et+kuqMt1RgMmarbD7
x06BYXCKNPtVjosLyhpu5Vmxd8aul98v0URp5Wx5bzXe103TV8MuiURws/+p8B1Dh35lNRkfXbeK
3+Z2uG+apT/1ORD/mtKbn4SH85akB8fG3DmrFGjGDZQiQO2EtECLwupPWCO7f0Fnhh3/vfjFCm2e
w61P7dwAW/8EY9nfObz1SXcF80XGYjrWCff2WLG2QYJ0+vuMuUhRHnujcZnqv3Guh/sagt+d75Me
w+wJVd2eiBiWVf7Lxp/TPUutG0fXtN/DRIksgt5pApa1Avmc/EPJKh54BqjPeTI007RG1K+Lcd4I
06FedHQPrlXPsB2pYHiIoB0Xt2R4jTjk+e/GwmdHKD8YqVrw5UkvaJsm5p6thyq5Osq093nbGwD1
U1ut6F8bn0Aomh1fUZviBSs8oaxH/T5AacLM8P88W+ss3XUKE3PqQY50J1oShwP9MtWdhgO6kiPP
rBVg3B4KWVlbnLtZ8ln4A4XIBNHkqkymcpeNCS9MJOE3v9M1AdqcPS2U1msBunNP5VgIGcqmf5RQ
yIT5FO6RIW5BZmTlgJ77f/cESQ7X0IOLtZU8GZMDj3L8Q1UaxwdchtF0pe9kkBcsRMWGVon4GcqG
YNKHmNSA4b/1kul1CVR6p6WrqYUIb4UsYU4ftHC6/4BwZg/0ZPnZl5lDPm4T7wS+/6+dk/Ejabf/
YB1SbEp+WeXaW0K5zX2uxQSZ+T0EbEpB6JQ0q9GSjLo9tm5kpdFTaArCPUyyVvspEt1PyqX+/91J
+IVH0KNAHXgkR8iwXQi5VMfFanWGWhuxtGI/Q/0j840qtpp941NM0ug31rBQizaWMPEq7y/xB40g
gyR+4dSJrJXPN4fEStceAzL2cqen4AtsKaT5ZnYpGwIpc3Cp1+MTlTK2sWsgHKdm21pAq0KalMCQ
/wFPUeIuV4Qn1gCA9HmhK+d57MFCkDdLz1E2tf9SrbtrHNUFkdxWf2acSifStGaTUNT6TP1HfowI
9V5YofZ7SzIPZZWPEXP2rHobOn12KG2tq23kKX0VllzerCqR57mw/BBjHs5BzA0V7jykFMmfpLN3
cOLTTT/52cl1Kvxl09RfcYXaxwgl+qNoc2dLmK5A2a47/77MrR5jJ5OZfFSu1X5kLCo5tJBQVOzN
xEkWlR0mrJefXZLMP9Ipl8c27IuHWS0+ZwK9FmFriwfRSXqiTVW/e9SpbvrY+w++VUcvBUjTruqs
b2uk/GZyTXYIYIndTPv1Zzc56Pe3joq4SiXSlZ/+FBg/2ATUzllS6LgajZuRxSdxBq8jCUCaga94
jFMcUyuwkfKYGOmC86nzpxuAa2VSaqXkyCc7Fwq8BjGrjlnTKcNH8tP9C3FlfVfzxqPPs9ipERvv
4B7Awrj7Ba8DopE339FAab6XLrdgRyyo/XlkiFzgN63rjlEKkTEhaD6F9dHmMiPvH8WpezcoLFE2
4j82zlK+GV5N0Qqc2juhCNLUFmmTzzhW5p688vi0pEl/rLnaatKwlIZ4klS5C0sDhy9YB5YuY7il
n2HZDZUs91kUj69AVPozpdfVVdz6R0BxeFheWe6ySQQkhabWiehq+bg74DZjTcxJCVz9irQyFTO8
vIlbm7zfUXnqfzFIjdOuHnq6AvEji7PE7y12jsW6Hb4Bo7RmkbcfFJRk7mzvA6k2JwCdmREkaDhT
OuE54WUepwCQxpT5qO9dNvwC0BAO1jCZ8nvHi7fVTYaLJ5okBRi3DMnOwyX1Xt9o908IzkJuwcM5
J/xm7ICQoSuf2j/ft6Ntxoj0wq4R5amvArZ/WU5Z2w+hxfEJBTwRu7QZW7UecZ9MZzft8PRSWZfk
jzhvHBqUeN/8ulLY7roqWaTc4fnvGsDDaf6JEonniTLSdFkR98HQLIrJr9aV4peB4CbLR5NpIhdz
XrmE1ooRHiLCOBZ8vsf4kqkYwqcc8Tjsl8m6M+UNL4NLFoOZ5majhykonovI61GzRFaxmylMntLJ
k+JjqCKdPI24ka4wlDBIpIVFFBo+yxZyIEN/4Lr1QWHtYEIp67DDnyc0670ITNKxssSNnxlEyz+C
C+SGwqUfT9osYjnBslQvgJgBwmmW1cATmtsklgciDh+BvLL5JUXFbemlsIaAlBUWf21/JD8Z8bpC
+6rJMp4dgq58GbK+osIoTPryYICCgb+fgIKRAFVg3yC02/tRdgRU8rr4GDGpMhYSmpM3TzKdcKZR
0XnJNH+VzHYWIH1wf9eQ+BykM7b3OGh5AgdVxM7TeCmkj9aCbbGd5tD+V3QWVShkpexzBhKAt2aj
gFPyjyRp02WzgI9X+f5pHIcguCepo/jeK0GRsm0F1nkWpoq3jhR1tdGgUdS5ElFwoJLNbo9jUULB
C6ZMfN/opky/Rjd/rj8Gu0pShbHK2S+8sHrtFqpooCbsWirUxnMmbO/PNgNPlzIN1R0QCO+Bjpbg
PeEw5wmLDvrSxTyStgLrMbW+wMr2ftUAs4m4XSF3Wp/ATu0jfFqD0OpUTbjDdCnCbVCxUN0ge+HI
oOdoP7bl+Oygt/5affFKTTD4liRCSyXLTqLBg5xi5m/QwidMt3iy48KZsdW20zOklfDMk4bBI+Fp
/o55ngIH6lFR1cDMx4XZRsA4V6XjvvNyRGAwlbVn0o7eMj39zW6e7ehO4bEnB7R1r4oOLTZ7Rgli
DqjfffqE74LqVRwI6T93wNfBlwFwtfyZOa7fgTqdfGKkq4mq7cYdH2l0WNc+CXHgcI+EJK/hLa4Y
MUSSu32XnY93cRo1neZwcbcVPquNGCSxPZiH1C0mzg4HFSFXqfKD03UllpBw2DuUIoKllO09mZbg
UfVI8OuYVi7QBfO4I2fygcFxvEO3ts95ooKj7Yfiw+v7+AQnj4ar0Iqaz0W10V1hbl6p2HspB4zt
gx1l/8087Pc2GWtytaBGGgw2ZcRC2jMrpwgv4eRMdwLi4LpsbAk5lAQbnob0pWVh5q+8Hn8oDMQr
8rJ4QxAM79Drmt8kFuYxbG5DSnwHdgiAJQ6O8ByUQj0wAYT6Nkoth/7m1C+YSidHhE8p9FcwUXAT
KhFgXdGqIla/eNAqSmBXQKLfq1D/RezVd4Bt4q8ZjNK/mC5uXsbGe/SBGu6KWE0rN7QObMOQvauQ
C9smnHMZpCByJjsunqxuXhPLfxoYMY8CtspO0xN5D9ShYJ3KEcWe65AUpEq6KLZ2tZOqVY5grTcT
UPm72vjVmccsGlx4ZUeY4a1o5RlKcEwYNrVT5sLxWSzl7K1CDb+4HCkyrTlxtijK7Bxw6u0xmPBc
ZHeF3jHgSJz9T00qYtUP7lvIbmnLWqdaEV9/CFQU31uTc5cTmlsNZK53gJL4VXVlv5mXwOzmKVIb
lOB6u1hwRAe/Uz8g/PoddtZ+13neezoTh6SUfc0cD1gSfDETLIuFyA7CC95SefIN9mMtqNDSMX47
o0k9OyZ6KROYcdQIQ4SRPwvxR6COpnbPAUbqY52m8p2V+NlfMIoLnWU0JPtoqoP4nGfzn9MWdx0M
hK41jouEardnN67yvRvII25VbyNDv0HTidMD1uRym+gUFbHx513Ta+cRyT88+9l8BqqH1hyPLwB1
PGahZWtSbz7js/xKxRAQu9HAsXEr7/A8fQOBZMGW0CeJjRNcBCVfN3thQjB0cZLxcbDRUkoq3zkl
7BNtHLh6JhVs9OQJMnbu7LWrIK3bT4HneDe2DXTgdsQ1fKamM5BrE3A38M0AyirEagqx8LLg8fcw
kZyn9uZtYHxlnJ1Lb9sZwBPjjZPH8YSLWjfyvsX7iR9dpBubPlxkNXrKmVY3ghQ0bninPxAWw5o2
CrNKTfmvcvn49OFiXTVT4Cm0dXcA5jKudZg1l9jtXyN2j8+JdpGaciyOht7RLnb3KnCnH2H7PCe8
8BKggPEGAxkE4kLvYK4B1SKsd4B6VNx3UGP2qrd+DPDiFbVaPSZhshahlB1NGRxFhyDTwQ/1grhE
inJsqKIn9mob9k9lJMw9BrI7Asv0jPs2W5xwrput683xsQwsXrtMztkprQfkDQAB+zGwBSsMQgwV
JQCQI/OW/lqaCjxytlRn54K6Q0t+kurue4xppQ9PIxADj3HsmCvYXj0BUpHdtxCHdoCl2k0bqew1
FdYPsPZhPIWZBTqTdPQfdmMbnAzc6j2e/wbfdEbJt1VP/m7RlNcinI7Tkbmae7BxhzM0G+uQB4N6
pIsl/+RBjz8qaz1+l+htmZqbR6oggovjml00/3pN5qERafKxN8AYIIqF7GFDTFFKRx5NhG6R20Px
GJauv4pCx7py3WBcGb9bjDf5fkIg/PTcXv5nhhDvjEjmeW3ypHOOrH951mefQ+fFD5Jb6YyuuMNM
EN6Rcrj4bkDXal57ybBhZ/BeG4z43LDgqXqeCRmdP9VUYsNuBiKkfPZZkv2XdQGO8qgtNvyH6GSn
i5rPYqmT98yitzqMnWCNQBfSCyS/Z3f+147GPLUpNeYeMBIkg/LHDmN8H+lyCWkweGgVXi87qS5t
1Wq2ok6BebmwtxV1PesF50e58v1Q7eZxCF9ZC5PmKAeelAMNJvvc0dxKbRBdwtuSfchQH2lXAsqR
JLY4q0lzASq/emG/QucsX+vJsxu4HWnxyvOKA4mNG1E2jn+vQQ7IfXZMYEdlFTyww39IbmMjeLjy
rliG9uTWvbPDlN88U80dU3RNLdPGsSlvlwkBy4px7Qs/FW3lQ/+qLUxxVR1Kuv0aeEkqYJay2TK3
0Y02wvb5OglzsofpPWyTXdRjsaoJ1yyTO8FdrxVbaKf6L3Fnpej2sCCuBIyEqNh3fZYHb8VCccs0
5w+2L7myWu2f6jHelbr46awSxA2U/wiUoJz5Y5IyI9iU/NdZy3Am0QN3aeS8huti7r0ocpHpM72f
0/72M3TJg3TS2+UnXf9ihUm3T0TWvXCVzlt7bACBeFVffgRSyl97Evkv/jKIKmnWbOmoa/7iIH7M
MsIw22HoPzp3eTAyR1yY2GKte4oB0kV2V+mo/dDDLQn0T4IXec2qKicwNdmH0a/NheXYrUD6BnQp
WNeMqdn6WBnXXCE/THAnkKTTsVk4aDxi2UdHz2RGpj7JVp2mhG0wqtoiwdZ7f7BDcmTDbd+hXtkC
PUtdxCRCku5c2HXx2i3sYYbAUOCJSmrYHDbFa+NyrgZWQtQV8u9hCKM9OPZ/aN0LKOtuW8IcO2cF
/soMuPeRr4l311jpfppJf41uHeebDhF8o2sHonU2jBZrYPYavnrVeHFW7M3BqgiG3smugHT69PYU
3q1LvVz8exJ2o82zGSp03H1GyhzAcFRsV6oG1Ez0WOTEsYIYBwZhHnq5gjk70pyXnxm/kv2EaeJi
6g+sPNiwhxeLqjIJXUSROsKigIq+wDbZJ0ETMnjXnaGpDcKoBXFvP4zYDeuxONhdK3Zt4FVPhrzg
tsluWmFe0QDVlQzDlXxIvPwgCPARLZ26b/z77d71rHlH2x/DtxPA6hsGdWeW9BpCp2EkgehcwXNW
NxncEX7zQ0Y5++2K7pkvkKC1s5xeag/DO1tW/5dnOg0NLrHqa6FKfeeQRaRlFOnYCYcv7fuEXVZG
ZNd0/B9FZ7bkJrJF0S8igilJeJWEZpWqVKPrhXDbZWZI5oSv78VL943o27ZbJZI8Z++9to2L2gvi
dbvJJSoHuAldm0WNl6pr0I93PIQvysL0PNNauIFZ8l8wVvUFDE0d9nPCbXFcW8dzhONLa6jm1Htp
sNMxCURZcW9L4//msuXl6Gp3j1HjLbGqu1Itr1JWoxoIRyyPE9ehx4CaSU5I40JGhyqm1D90ozRe
iTuuy1t0ahuD7vrsWx/OiqfLAq45WDSLoyGSlwV5BydOXu9ivNMvRtQ/FzmUXS4VZsiuxgyV32R/
TXwEHDM8uL0I8oNmgRVygrQQm7AohdRcChrojeElHYaRmh9SGxtMv1mMk2gt7Uu99EsJMitUeK2l
3s0lnpEywQDsR/6cSrlyT6CESS8Gw8sADHx716ZudWyzBIJTBGPG8/9FXXJ18VJDPkWfyf3fjAPe
aYE+crAnR9wkR/vByEgAa74XVcTLEYKJFeLZZaRlWdpPexX505sv4nqXCj97o/vg3KDm3BzZOD/k
apDqhiz6cojqrqg9GHBq8EM0tY/YNwdStgxFPtmbWePWqRc26sE0T8hfuIF35nrp2BkRt1aC+VRp
x0F8BkH8FBjuxJYdFkzuUJVwXshF3wr4+We5gE7km6vkd1DK7tEazpOCZoDExWr+hOMff2IS9Okl
8SHy21w4Nnjas/uSo5sMA60CGU/He9SW6VYrq/takOhYf1DADZUmPadDHHunUuBSrdmHcJdnJwY+
GlAf7B7GTbtInAPJqmLHs1YfAB20JFrg+rlUzYFnlpiVuXfSmASElA9Fa+MOw45PRhTGF7dQYPhE
x7bYJJ9WaiRKrF2eFZ5I0iUzr8aLLXX56uq4fx8b0TzVeWzuu2SZ3izaANjfsS46dx57ClHOl2Kk
UKe2S+6G9AP/A2IdcJ2c1kyVpNhphy0QAFYZp0Oxp2dJPTWqc/ZDZ/3Og+os/H76MzLDXQgAWpy9
hF80apfT/Uv4oItDXroevsKmgQuQZkvUH2h3mFBXo+gZ+/ZwicfYyx4Fyxp3Pwm2QSfP6jj2FSMz
AU+2EJtEdZ2FNFPLj4b0ROhSF/0sUxbSxtLj9MbwWLm8A/LuRUr/jzWkCbuq1jkU8LRC7c14knM7
EHCZPR26jF77hYvEofZ5bspBQlDShIhiun/wrzerXmdqYDikbjGsu/nyd+zT5vdcyr9z1XmHYmzz
EP07yfERljzLbNuOC+iYl0yUxrev6ogKqTW/jn2YiKlv08cL7bhhMC2GDXDZv7B7yVfavG1Wuto2
p4HzwODUb5ueMhn+8NAwknWuZ5avz10dK7L1BMvdmI42LNS9vV2C7CSqFLNc045YYufmypEJiwC3
OFZsc5g/u8GuAQyRouKwpOayeBscpMqznKYM20Zb8TWFboVZsU/QBFkw0A+T8onsMex48gA5oDsV
FRahrYeB7IBzrUXWTMv2g1YYor0wZVxxLiEf1NOTxJ6F5msMY7LexzBOjERe6xQjnjlcF+zLgFc8
KcKljH5x214eLjlqc0NI3T6yohpPA3iFN0LLErgIpsCPRo5w+rEilg9znKZDngRYLnv+ddPs4n/w
J4cwoArzTCT+m+RGdVwwsK9mOhphy7WX3Zihie4hqDRV6MjafXB77y+5hjyG+YoFXjBa8T3yWi9M
A76XWN0xaKiJXa2dfdET052TEQGfAbcFWyqRwwjZD2cT3ihiOntIhH/kBZTyBBsidXy0ZSBh/0eG
jKysk/j2BtQUdVl0N/qkWFiusTHZsHPIDwgPThYWFsYNzPyJ9W7n40c2V6wh5xnGDbF/B9OeaP51
SQnmE0gpW3c7nOR8z+nZ3QwJNiOen52uBv8Jr413a3HqAjEG0ti4CL+zoFOJ98Hf1BmsfVTOCQrY
9BHbDihXOHOQZJjhTs2yDFhAVB6xlRvldKabftmky1istB/LugxmIm8dF+Ej0RCHbh7IpODqqdJp
AIBhXpvO2krJaSEGhQXF7ItTL2wRjmaDClAFSXLs/Ya0dQrh2y26YNeyh8Fmysn7ze0KM3vUu+9R
Yn/yqa4bcLy5m9jIrkskl8/KhV9YdxOWttamTnNJq2crN8fQH2f81FnzoIcU0T4C67w2Xlj/YvYf
sABXOYf9nkUwHhIFv8kqMLA0500F1BMmi+T05dsztzu/xcKjzJqbUkZfGY1vAe18TXWhhWSglDLy
EZa6PMzWm2gErZBqDO2zacFmvyMZu6mdjFtkMNEaBSn8rjL5b178n54gP4EayCS9QecVDqUCt2Xv
YgJdqGcPeyFtZieB9xM+ISzONKv3tl+tzpml4hdcxDsZNGrcPemlv3iRvBDypF/BIsQOrJwLP6Ve
CzoG7dPRY4YJQmJh7vUT79/mRZPMnE9Ezh2iVPxtxmMwc2qwA+ypjHGfM9s69zhfjyxVy2OW9VSE
2JT0oeAFO/SBGpnTwqprx9lFY894+IHeJXCFD9J0kL8L878lNg5j09JiWUBZbKaC/VZiBy/zRK+C
1JSOFLM6+YouKkxgxldMmS/Ix9aMeJq8BXJgY31X3ZCoPe2iYEMmSKGVJ/oDl9D2XC5YvajGVHe/
ne1jm04rxYGyuMAeiRE4ARpPll1Qp4LnLDAek2PXOxcKLv5Ygx1uMdmaAqAGm3s7deBjeho1/RW3
On8retdA7lNgf+lLaCtrJML/rp1RzKHO5qW8mDDPXyWr2vqMWYB9xdh2p7GsJ2CmrR89jT2P7R1B
ty5CXeeQHpK5HKa98BZisTt0v6ojdlPaF92uh3czNq8614/MNsXObsb/CBVptZ1H3Jbsh7j5qYUe
SKDnhGLbGOYOHqkYI5sAPbDTTIbHMg34AWpT/NV9oM4Rezpsjaz+Wr94NwySh/HMHt3EDpaATt+0
BN5jIrkaRVvrmN1kgbknN3PsFmYBmygiDsy2prWKi7/Q7yrmYrrmbgH1zZJxsy2UX/K2zSbT3mJW
oIx7nuwPjvX6h1vA8qkYLnXYLlK/smsdX90F+nhGDPtosZE8F4b5sRKyQ+olujA27eAN+3NP1CeZ
MIc7fYdEaaqzZzb+icsEyItcyxC7OQs7m5KWZ4gKc0EmucnIQ8fRVfBWyu+GM1rTBQ14PkNW8bBu
+ao/YrOYAqQODEwZc+pRjlN0s6wFqnQv86+5LLzfijKhh7sUzgfNrqgCTTn6Gxs0NE/RSHXQFrEq
JiMS0YNdshIIABwAm1Ru+57xC382Ra32w+iGbCtoS1wI6u75I9pcy0ZBCJpTPFrOnozSRwqM7Tb5
QMzYiUHSAhGZ6X06awIr5STy7SzH7q9fo8p3smH9xEm19z2G7JrvrlGmcxKCmwD83pBHO4Kwa/gO
MuLRW4ujmVrZLN0Bj8IKnfrzziQmckzLQD7VS/4LungcLsSJicbJ5px47VPZLW81qCp7RDICykQ9
jbG0P33M9jCQNV5sb4L27bkSfbEsjI3nlQ1IiEQM6+/1FlVp8afEChIGzdDgw0qDhRCrke+HNnKP
JnxnPJtF/bl42cFNy2cvSf/lHocAAXzS2H1GOAEZgveXmpq1FkNIKsJTI9vGCcykbAC7G8MDDauO
BRoBv678GHsvRysDv80elgO2xcu0Nxj7T+bo5LdlJG3fsX1mc4NQpKLg2GEhO+ZMCZKE2/w60Pb+
TG1yzZdmZgs8NOM+DXpxYX3D6CzL4VCTZr7GAIZ+UpgCwISBPrFODhg/Cru+y3kOjqjSNg4sQuiL
buS+k/6PpPD7QgkQVw4I6weOHAitIuND4DHeS80dAUfrQgrMq78USoJPDelC/Uw/iq1oB+tY+/a7
FeiiJtNSNL809hzyu5Ckkn2RSvsFZ/kLJQ7OuVtxCZHtP/nKEE94BFEzEZbpqbVyoPVJ9JKgUu4o
trTlDid9TxPI4AQhLMj5vRl667/YwwRs++Sjhqy27mqwuN80UJ3NYxW03k60dXkvg0zvHJJND4CG
ItjP/ONq0znOCCcbk9MFkVN9OEI27X4ck+k1Hwv7ackivq5Omh1JRhZn7oIoJJ5NQBx45aqrc7lF
OqLfeTLwJHhN0Y+PSQr1u29j9xf3mP6cx7NxUKOVXYKk7z32HYZ7ALJl/WGJn/yYs4XhnSV5MXfV
TeriNrnjvUZIIkofEBmfirR4LNWQ7+nzWLtWCD1tg8lzYPEalFdTVnUqmXj5i1uBnaZJGlWBYo66
+UlTcEB2y7HOIpYXHnF5VMKKdc5mqSogsZP1aBvNL8IzS3t78WVlXbOfmFayrWnSdS9cGe0nXVEj
RoMHbI6AZkOUz1PSwAJle1UvMywjBOljpa04ItLRO8bJ4DQnA1Y306OzG0Ozg7Gia9NU9nDMen4W
rwvgIrCcucdk7AKcprCH0swR1saO7lEcKpFEcXehyRwE8MiD1UXYdhfBudBM8MsEpWRsxUeSobQG
e9afBNXyDiCBsm/FR/EvkUtxGopJGmg7HHeVST9IOJGEu/u4yC7QqoI938DieS7F35HUXxhZsJAT
AcaQVEG7mXjasonw9OyNNKqDnyh+AkGYjMwIMnzPDulfpmIW4r1VTIdOGEdblAXxverFYbbACU+k
gYUOhQ2xSvC8gApDErAQQSzPsA+OavhQSE69glons0tnENtRpUFRIWzusewB0tAVDm9v9PRtIa/L
LqgREQtcVn6YEtmYOn4AKavy6mNcIx/gm3aC5U30XeKFbSu771GZZUFXQzmnu0hjgt2SiOOhwxwx
jB/AlDDbuPVgXiUt2ucgy43glTY2L5RWA461Ap8S0hdt/7MIA794bhyNG411aTdiLPhKOph7mzxx
nVsTzT3Na5i+91mQLtEBh3vVsgMqx7VzEJU+1z37E213ffrKAKidECwm6+yq8ctdZ+jsSyR2vneY
Irxv5vFpOBmjmrK9a3ZUkcLTwqHmcWpf7DltXuoWPBX040h+w7+X5XPCAtN97YSLrgTkoU5eRl4G
dRhEgaruwLYFYx890oM6j4Q/9X4UmSHWJVpy7VKqHNWUZs4ruibRFseM/W4DCYUOwi1zSLxPIwLL
rGkokmYxZlMQrZbiSk7Uocy6Mnzu+FrM48Qyg4JflCoWGKfSlTkbD1yR2HvrEYpWSiezr9yRSHbB
DLaRatHtZfZsq3jVoFuMQ5/KyYw21tjU7ENwadGTtfxuS9rpLi7wot9EVO19UYl4ueO7zNqwjbp4
fueqRoCfPXta/fHdTrxw6SvloXD9iGjjwAKpK0X3ZBRmbtH0nk/eF7nmWt0dZYnlgByAu2WzWOwG
t3MCa0VtWDYNkA9z0J+REREGS22XN15NC5jaGtotNI9fz6qaccvk7oVhN6DdvHZORBXFb9fNqDXH
xiZ2vCLofY0ya3hKERKLawyuFicNxrDTkrWl+2TV4HhvdCVUD4a/XBwZgCaO3VyTG44sMKObJOHP
vsl9uFWQYwbYjxOvi5l1Am/LICgLnlbXpmZgkLWydpw66RfXQ4dKRVOV73ObD80ngDuZ8RPEHg+W
YDy0UYbw3lA+G53pEDOtU5n0sb4itM+Cvl/GrS1w/eSzLtta7qZoIMIy8sFfy1S40xnPWdVBknP8
Ixawzv4g3kunqUt16MHjbvwno6HjAzGkEX9S7abXSfTcUAUaagi8JT/DsOnvxWRVR3MNk9QmbVQb
Q7FiZ6HhrdZ+IDkfbNRyiigrGUffNTfW6cXDfcwZRru0UxouVS51V63jbjmQYfK6KJ3+aQLP9a4S
iWz2GHB0/19hjEH8X0bL+XQ27cnOr0Uvh9PosTGlSagt1iz61OJJNuLorHAcmQ+s2fpBIBEYYNuN
9GN75QLUniKchOnnCfOSjf0t5bjQTor9axHukF4rMnDZk1na9DfGs52dHSzjCjpN4qKSMSuPBQtE
OhyOlZlh9LWaOMcl48SPeAxoJhBFS95+KAtaIvtsvhqYuHsEZ5F+GkvFpt2taEe+N05kYIB1gGh5
tH3LW6YX/3MY8A5vDE1pfMQK/qNRSuwqHZkPv1bVSaRe/zu2A0/CN7GFhbmSXNglWKDMpil8W6h3
81gNNLqy8WBfnNXpgaUY9XzTGJvJwXYIOHCwEzfgxKHZpW8jPNv4metvx4sHh5tCNhL602j1JxWb
0x8KooavJWejmRB5KwYdQg5nH9rGcG9W24UVqVPUNTaWrqJbcISbjVmfM7AcAFbzeGDZRtFLqZFd
YEqDDCIq7yz28p81iH76oH0i7vaZrrPV5pGkdHg0OvWzQzuZ7q1lFF8ejoUNLodwJKsNuRtB7p9e
HqqNRtU8JzNdDPjIKO3bWINB809VsQQKR7RadrDs9vtLZ/SDy0Izlv6TCZU/AiyR2r9qhhlIi/Ds
rENCs9a5Yaet8ZjaxjtQNVgElHUMPrzXlaecbFsLuZoxrrOByJ79HJN+wwopo1C7yGJsBWZUr+XW
VgUHz4EZjE2BV7fu2+Ytb+AriNXg+6GG1gn+jYSDhzt50xqevBgJuxiIm1hhnqy5M1ln1qYsxNmn
y3VfR7gmt+0AveqaToM90qngVMlJ+dwQjgM6f4hjsX932hQwmoprhtfVaHOSLsQGHLsAfiiykn+4
/nch3W+YimLgms+BjXR5URbWvUfvrQ7Dfq5tuKQt0ibePpqAngar8MlcpyTAacuiaooOAV3aTk36
bgxwLxdVcxqt1Rhork6afaaC5B8NGZb/xLrSK5+wW7q4QAPLbwgDW2zeWUVmQhLmyiZePTIxe2vv
oHnKuxPECcoKcsXOWWCt7rik5vNV97xgn826ZeuF0ai5yHKqP8h3aK5KldF9FqbdhHlaKuuLe1t5
SrmdoDyL2AP6glm7e1dEyxOEF8fbmS2K5MGOIyhcXuKfsrKN/kpQ/ezQB3UBkx2dKW2erjK1Skg5
/AlcGo07p8Xe2RP7yND3IIUK7AQdgxhiF38DiuckBbwAOWKPZ3RM9pjpO71zEwEYEA+Vi33McRFg
SSsmYWwRFL5UZZCsjRf9sPgXz7VhcE0D2ZWe7wLht1oMxaGDPoBIVEnz3a9WcDMQLFaL9pKWYY5K
WW6DZgaXT+KSOa7gVNlmYyML2upaZ5twd/5IBxnc+c9E18O5O6w20zm5S8Qte2MPTp8cuHh3mIgp
3RD3Fp/uyfARZgmaazyHIE/xusWNMJEsnPnDsVzvw05G6yUfcmTzaW0kuPmt0/Y3k66T6tazgon+
lCh8nBy25DyFR0ex1ZERk40juyZammKZFka6C4hRxgWvCb6/R2NKHV45mFLeYl3Kq5T9ZGQbymuM
4jabzDzQqRLA8JpzX2260pBf3Ewt48U0kUm/TIiiB6xOxcdAoG76gykX8hnvcyf5kj3XkwM+djU9
qmxOqH/REi+PN6t51yrKQGi9lS4ZHVm/OIBqZ5LVzK47jwYdfmw18YrLUmYj/q+V2fo5GG0WMhSr
B9+JaLyS1LPf6B6hgdxkaDilqKsSTVvEX8Sm+nmHQy7g0eJHHl0iOJIkOVUTggEZKEaaDLl1Ol25
qEy2SLwnMTIgncEwlmLZgFOZ8UM1cboCJByy/+8sNmLs2g77+DkKCMCaSfnXs3x+WRsTZIieNTl4
vrhCH6PZDk6g73skfh6T0JyHJr44mnl6m+OzL+9Z48F+YJXF3beYGg/cYW8j49lmDuejll5n4PAS
QpKp820yuLLDkwv9MvBCehw8/R2AJ30yLH569o7N8fQxVL3hVDuar7ovWNl0hjeKi4hDpqK7xH0j
zywIkmyLE2JdFnguXzg3c1sSiRbMSX9j+a6dnoTrWcGpylKZb22DN8aGHSx2xER6U0i8a7myAl6+
4s4y28MwNx6rl3amDGhYqLIimzZtMe+51wpgHpw/kVTZLqc3dCHAG3XGB27P6OTLVnIYgq1yHrVd
NfolJe9ZZ9sCOhE5sbyJfbG3eku1L2UyT0gXkFAJEQgsqHwJmhEMiTOe2MeOVwxZNpXJM2wRQ4ir
hP8S7LAqCwgVWd1Z3w1oeW83tNyatxlskhm7ipUGBQgqWU1nK1g1qjqxhWp2NXSRgDFaTmIedtnE
dxL1i97pghZuHgfmrz2hwHgX60H8l5G6v/l8S48Uc8ueYr+l1g/XMNkHN1MECL0ngQJQuMhc4vUt
C3nPCXS7EzNcuaJt8NTiqp7+QyRKkj++om/4Rkq6IHhq0w64t1lkRrgwsy7vXxJ3QEx3er8qDrB/
LPFgRw69fpJOdUiayGAn0EQl0Tgq7NRIWP7omaRLw6zO6gsGgiIcG1MeY43tdFfW7J8GLWBOySqR
K3My5mNe2htFxNylYzF1XYixztmzSp/wXKEENnBxsqF867Wf59fc9Kcag/ti/g2SxvrLogaib204
gcW/Dnzwu+GBEbulBWQT6x5c+Cb1SqTlvnDfSXK6OyITAzixyriYBJ651LEbrI2dKnyrgglXFJBA
IpAL+HjsKvq96G4KRygdgwuOLF4gd/aVYZ+b2DXXnCL69kAc7d0rDOX9NrukvWEIX4AuqfqAPYH2
E2SkzMH3Mw97KGMasb8e2NtAC3QTPo/MHkIQgy1Tjer6vWiwqLO19KcHN7isfofdhuuAt+woyQ72
3GqUmHkLNKPv+dvKxbs51xpfOcT/eFvTnomHWRlz/kJx9OIfxoGr2qnr3Ugc/Tq21FuxJotYvYOQ
+a3HWcMErCBNZatzWqnzAqKMOLg07YGZYInTF1zhrfsCQGsiD+aOPsN4kBiwaii0VtN0hquYtLTz
VVx73mDHMUftbG8FYdaBIULhpQNa68LbsWOsUVny7PeUEG6GES9hjsU6r8nNmUhQVIVQSdmFSk79
j1usOnjGeubcSh/ODSMptVd237zXaRwcUmE5zT62rcTHyCXct1J3wWs/5P2b1QbJjwaqYH4L4Awr
6t23/mI7nHCZ52J85tKegCRJNIaEXDQTL/IEvE/Lr9IFNYtTo4+TN2OYjV8sieZHEGduRNGED98W
bB/kr2sET+4lYlj/acyAZRFngfcGDps2pCKfhvleAEa/qaDnPx5ogkPjqjuWceiqxrXpQm3ofxq8
pG7D0iIYunWtYr4YGfIiLaTW+KaTNvkd4MCy9njck/LZVyaBkigglRWyO+ZUMzX3iBj38Rt4SkOc
Z9cfNPeeAjA3XCtRV6C+cwpSUD7Q6swhCG5kXZSi2LWhNKj0WJVdSiy4BdWq1GySOklcKxzo7bjY
CgEagBsd22h5vPdC7ICRfiYUFHyRBCnekaSnMWxRr0+y9GD8AwR6LDbSy5mR1CvPMcrnf4nZjh++
Ofo3Eg3GzArDn+nCtoGEBrE19d+0WjaTuiwNO6EaExXvqqd0RPmjLdhQ4y9KbjCoYOJZkMzADEZE
LgMT8xiY24UFGcc6hHMfQ4xbG81F055bbxHmkYKSoZvQBSmqos5X+F4LbRh/nn4arWC8j00vn+y0
Ll89WIbR3dA5/bR2NGpak5XsA2tXWarj3hepoA5tqJcJqP0mPaaDEh+JS1fdCZFedm8dtxdC54Wd
WLuADhnJKK2g527IQU4gZgxQ/RbVgseoddP/RGI178JtAdxko/mnyIrgjA2m+denZn/NUt+9qCKO
i4MdjBQkBYQjWNdNZfq3nLsV2+os8UjhjuE9yQhx66lLoiRgNuRKfJmF2dpXPM9dc3RG/otxbEE2
CpKKkFat/bSBhmx7zrc79saJkH03fZBJC0zW7gykQNxbUsc/tc/L/166JbteVImlDv4Kt3OzWzEN
GRsmG7wXRQK8UjDaRY7m/WLx7t9V1AdbmwDw2HEcl3S8MXbgpiYfz4igswyEIUWmaqE4eOGmefK8
DE/sNKuAnvN5jB8tQbMhHGYrByW+JI5zx+xiDFhSufKfNZUZ/B5zRlgmcvzpaeT18GLLZb5TH+yp
Z/qGil9VFbNSnYLYg/iQqpQA2vqzA1CLU6kiybzriL8YD9cGeFEdrZjiENDucxuoF8MNwCAbmQCc
txk5c+x6rQXOwM+LJADpISNR40qVE1PCBuF0MqB3KKFhe/HnPUeQTqlvEGoox08DRTBxtqJXxMNY
R6U6PrJrBhdtO8uq/LqUnF7NhtMHCyMLOdZIc/IRA5VTpMvrpd2hq5MBZ5Wi5btLJRpEcKwj2dUN
Otmn8AKBzqgNr6ygvQokp08v0qA8ehgRBZuSOmbIL2dqUjOYDmAjtFuTcQYAz2QpRE5bSE8c0/os
y7YH2zKPSWzeGCN7rHsFaU1EdKd2czISBEewyvnuYrCNJxmLbsVu6MR9V/PhdbV3LK2KpEbcaoNC
PF+cHE/mHfgQbiXQYAGfeK9r7Fj9gMotD/Ek1MFpGLl/pFi/JAMFHScZ2CiTo0rLPzpz7Izh3lp2
I1XnckePN9/GaWhYtCYD9Wv/LRMJ1mNRM348pYZU9d22jaHZt1jD4q01Vm5xMjptesSv3Urc8jjH
MEkbH8ETOnuOmu8/WExn8swfF0t+cSDJxrGZMdpfvCmGopvmRXMHW82rPMqVvtUoBmawafu48d4K
ApfuK+mFsog3mJ+MEGsbNkIFyQrDXzB9ogTCYkgDE5s8G6MYL4cy7FvB1fvd4g5SvixZlb56bGyZ
3dgb/6Gog6ud78bti9W1Wb2jW8G/VDzXv4g7LjCTye+GDGQsi9AyLZ1vBKOHhqRel94lrWP+AZR7
2IK0LviAOjujVU/Iayns02RxGu/Ds+R8BE3gkpatKClkmedsBplB+K3y5tQ5KjfuHTMQFg7LEfpe
c56iiCIplMtOdzL2cL0EzlsKChBHVBpUxTlFO98GGJMHtZvKzG5vuGnT8leV4J79dj1vHCgxxPS+
9aKun7Z5ahrRc2IQEEJZd7khkIetbe+rBukhjU0Mf8z+JASESIapK8hPmI/UzdYuUBu0BvE7oCEu
IpJE8zElP5xG3sFYWF6UTDks72+GFeXRT1Czt4JVxqEMVvdb8RP1jjxWbU9zQWlazc3paEL+GAUL
8H022MoihGlKGSJHkZyL+2kJSSHQPSzRocC99O4ir/4M+QA8xSJvFR0rEhloZvURhAX7HPQbwJZv
7LsS/GvooFxCfCL5JKEchqiaEITMh3PmYxk6caAt3oM67yYGjmJEHXdmhY5YUNvn3IvFqbYqsrA0
cmFMKv+9Y0vFpK5Kqf+yPsfGyuQ541pg3ahy1pBUYunxxwn4L9xabsqOItBD95YXSeVuS7ZBXzNn
MXKo4SUlN7BZv3Vcrp+LZTR4spLmE46Oe2yUNSzXRoyMpSm4170HdiF+dy1Ts8xYrNz7y4zhEl5D
3rJfi6TxPxcqIuJ4b9sLEA/N6Q/2Q1o5XCw3yt6quo6j+0BGf09lBsD0Ll9eBwv63trRPMbDu6sL
KwmDcYadSmVZU/UvvHYyDM9lWdWfdhPzeJKCSX5xxPhf3TxJFi7FQhUtPeTus2WIwCSM0IwjG7Vi
wTBRuu7LzHxgnnqqMb5rf/DTTwxGEMy0aHMapP3IeYx1ZJMTanJGomRyv2yK6s/kkMnUcl8V8VsP
r8t/oZyUaYsnJ/g9j3o8BI5FSFmr8tJaq+WeJWnxyQV2PrL+JUXpO14fUtYMKhGwfw8JDNvAfCvF
3H4SlEj1a+4X09xu6tHm/7luSFk6crX906Nlr859j9YrGDWQkwZFsK4qWxkuTMwEXmJmwe3SB076
EwGcvOqZpsazlQU1Wl3ee+pgDwsXUKh86pCkQ4Yo0zbwXWwurcRoUb3o8dWeu62mzn+iHporNwkQ
lN28Lv1fSM7qZXDtEcKGKMduDPn4DfNaBXJqf1nwfYz3iZC4sV1IfG0Vh7R7sqTVwv+qpTHSx+CM
yV/J/bQ4tSO8CJs+DHllmT22R4eA8rgDMlfijQq6XN39wJ9IwzFpGeIf+ydBsNuAtKAeBZ7pOrSk
JI8IFhNCNvHiCXlVGEX87BjQ3cxU0/UQGkvX+I84a4mUcoeJtkicgD9Ad4GtSsnMGSF/PqluajJr
/Mc+JzN9CtAJ64ixfhctwv+zIClR1cxT8B6D3cBnkcNdJk9hUJzJrdAutt1STsGOmch2/gsqArxb
2MmoxHB/zJnLMN58tCYIBsCFSAKyLkAie3V6g5qKBhUU7qOHTDnZZSjAdA1oSpI5ABgXnhM7WRm1
0uyJorDZjfeTQ0h7BGDqbB3UuDc88ma+z7idrAq5Ofu/K4CzYK0Su6n2iNIRAVaqYM96qqv3sm9b
BI9smGOclSu2k+kWR98+4YJKwncAqgJSLy6+B04wfffzwM4vVjakfbc3ZyWNTwV2S/5SQwCXsY95
75yhbuHOayz+N0s81qdvEA4KLsZcnu+2Hsx82bgONq4f0/QyPjcOlgAgMVy25Yidv/cBsfAj/lIA
sJdP0gJeDEknK5PhtaY18BXtVsdUKPjxPwDbQ/7SNL4L3hunwqEw+Ay5FUv8TpR5iuCbvieLDgIn
nX/PPf3GSRGjshILdTb+HOPBlmbMCIFAsXKT4ji7qSGuf4rID1gAWIK/Ejfw9p4/smta5e/5jL1b
tJ9tqqMfJDy//j3xoqA0El831yMjatu3CjQD5Hh2gI9INKwGcgBBvD9sf/mdG4kiFMfFjmAfneR0
1igOHTFgS7152pyOxWKqS5tMUf+G2Uc7jxUS0B56uwdZsFNDM9MmMkScI25CYv6VuqIyeUVisvk9
zZzMqWPQVnOgrML7oZmIQTTz+wRpKRv2TfA/Z+fV5DaSrum/MjHXi9gEEkACG3v2gmTRoFQyJa8b
hEZSw3uPX78PdG6KIIOMOjMd0xHTJpmJNJ95jaPeVWafnAyVVA+VHov/KGh9cOlB5gNHw9ememPP
Bj5VlMUAaM0cyT08BSEAUUXzQS9ykqCOs+GMUqO8Y/qUVCg4IaghrPlDrQGz2pmZNXzLg2x0DwnG
lRPaTb6LZ4KMqUZskWTPsSLk8kCeARV/3xjnbzlNMICiej7HEzQI3vYtPSl7Eb8kwtj0huWUn2jQ
OfMpgACakPRMDpJr3IvVMbT6mtbRVD7RjsxrKDlWLn91oV1+drRONxHumQZrBnij8Q+2+dS/t/O6
ewOIRx1xzNHg7iQGgIt8QIpgcpW7lPxzJF7dvJ+/yraMELES4/BVwIe2qDBBDxV9xhaOWFfzSLAU
YEqYux9pMLHGmebEGheZa0HvxJfLgpObxXrxMXDLDMM9rjigkl1BfO2jjeKBQKW6GKCQnT4Qbs3g
MFyzlNsEFG5+KDq6oAEYZBN9dPCFx8werYRz39fWd9CVRdxSbYgr6gLzDHBSHk3oBowQTyJ0PoCA
jZ7mJksLhA2cXnvfz86AoVnl2uLdWOmt8LjLIBGShdU/arxv3idCK/0vquw0a5GcMOpT6BvGvoKI
4WGxO701zYmerBbZTxOpVfOtt+nBbqnEGb+pshTRZ9wY5s+VpojayAXVtnBY1g+4I0afG7o4W3Cw
pfWb3sNcenhnuo9Zh6/OFs1Tlz5UjBERVGKcDR6R3E/e8y5ATSIlkNpDpCqX7nWcwWvcN5maobAM
EUd09Cok8xABNqn84nyHJypO0rqNuQNSqO4Qb/WU6MEA6NLDoDwmrbBVvAs4n4S6mdWpj/FAZrlr
unkgu5eT9r50Jg2ecbYUtN/MwMmDwxDD1MFGybX6Hzqyi8mnqRmTAAk60VCWsAYXmgxEK6rJAVpT
417r8doUW4mdQaZtOrOkD1M5eIEgZl8a/tQ/QwYI5uofJequh7bYlxM0SmhR7UjdsgC3lk+7vgrz
VnxELzfG/9vXaO03nyKJVN6X1in68QmgjlYGv12C7djf0z/jgIH5HoHLH5wOvDEOaxmU3rfkejM2
HKYSbpAiZIEQxBE/EagP1kT2+ZaavjPvusIofkS1XvSH2NQqGkh6Jc3uEPOQddD1RghC+VZlQDjl
kXZRGH4Pe5Mb6zjhHTqVez0HH2e1//z7X//7//3fX+P/Cf4U74t0wsroX8hfvQcE0jb/9W9d//e/
uNaX//v0+7/+TRqCSqWlUHQhanMtKlz89V8/nyM83vi7/5dMgqyFfVX+9O22qnZkPsMhFan+1TbI
J2D7wdOGOI8pdyPcieyldujcjwl9rQh40u1fo85/jKEocuMV4cLptN2lg3r+Y+jeTfbAu/890YF7
7HSzdL/pcFraB6PPpuyAkQp04CoJCSleOTKkfMsyhJK2RLVfmucjGyY9IC3Uhq/EismhziZsWWzA
cUrZwRvIkb90H4Gr22Pq7vl0JYJz0tFNauZowCnM3c8HBTZFKUmB98YAZGieHNnZCEe2ppVt6MfS
etoMHBuu5rKx9PeWAe8UIXzLTXmdpaIsVNJN3eH6WoijTZk2pohVdwQFGGwu+EQNu+tkjMv+46B3
vuMFGYnNm9uTWH0yKVyJpLBjuaZhgrRynfM5GCzQbAW9eJ6U3gNPKscfqOf1D40hkOqSBDXfJsMI
TrdHXf6tL3at1A2hY7BCFZONYunmsqtf7NpibpLQ8u3iI1KPmFiUuZO96ROYhdCI53ZLOVjRX8Zx
9hQ6uHPc2abWldGlqUx2q8GfhHE+egdWtm4aUXz0i6F9TjJpfQyaBaaLPuKdoZYdv56odCxDAsyz
XdNcttCLiTaG1GgImMXHpiWzzAF+bCET1fsuccd9rYTz+fbCrj+nbphsSPCGjsW+NMTqc1oI9lQj
9IdnXCfhLYTu0mahjoGwXJQfKfjTN7IJj2+PermgjGpRwDd1gyDcEuezpMbBRGm+PRcJIfpm1uz/
hA0VbLpm2vzr1WOxTamMOZaO7un6jmFvVoISm/9M61x+JlBEtwQ6WrRUo2DT3R7synKa0tSVY+gm
jVa12ikmJHCb0vViDLTQ+VGv+zktbBykgAz4ayTr2EqmkT493B5Xv9w3JgM7Nl+Re9SVyw97sW8s
DfCo4ab+M+grr9Rkne5riRZvQK0Fi+0GifpomOufma1/NRePnm3StPgM+ChW1Ny2NsSHgXzORf/l
PZIln1y3N+8c4iu/0SbhpAptU3QUYvUbq7AMhgbxiufJxJlkE2Y2ZTn40uZj3uD7GKVF9fX2sqwv
XHa3Mrin2GcsCVfI+aqEZMuzE2rms8HZBhgIf6ClKAA+2kbBWaIidTRtje499JN2H2GQu739A65s
dO5Lnd9BdUu35WqjJ70OTaQL1LPdjcYpNRsqSWXqA8btuztDrV927khzgQRxzwJoQy5Dnk82iEe/
c7LSfkbQzt2V8Gr3wO/JCWnnH/K4fCyJ/DbwX+VO131UNooCcEA9Z8fbc768qy1Xdy1+jGDmwlq9
ci1mLuD4R+tZG1wDvdvR0U9lmn6DTU+kXyDF2qdi2sGRje6MfPm5eZYcBnUcnnSW4XwF3HmoXas0
zWcgH3RANWtUu5H6096ZE+sNTal3KVijvd/ZCzjEKR9vT/zyY1s8TzyNuk5IAdrifHheKAfOQKM/
GzGRrB4PxYjoUzjvZNT0/7k91uVZspUSGNWZBseeVtv5WBhO47vROP6zAM64F427JHShdQAi3W5z
McaH2+PpF19Vga2UiksGRrJASup8wAzERe+IjC5foOnlI+aGsTz2dDwpDUe+Ve/tdhCnDJsbRKSm
AJs7NdvyNGFqN79vkJz8TwHYXm5ys5FvrDkZvkUWrziSRjXE87IM47duaLnvbv/s1TLZNqB2DoSy
Bf8rdXe1F/tm6lCN1fNHY87nI6Jh9bHQMn1HRy59DkJx7xBejieFYfNd0O51KduuxhPgjvBETypa
lC42tfkAex0lUR+xf7oWSIw7+9sT/HuFvQgYmCGgJeEoJL0crgB3dan2gCYKUEzVI83k9rNratnB
NI18a4diPEVylt+0wUwwgxvBhJRZmxxm2tc7QRLzYBnGeOdlX99C//17FGEDuxJxQ3d1BvUUUZXO
QFMJ0EyehRh71vL3EJd++I9f0oc71eG4CP2IND7koGZQGkYe9aOJS5HjSSxPP99ZoFXC8/cHgUNy
pOROpLWyOpX063Qwky2fJMjSfosqNEgFE7MmdqgVi3d4SIIkpjqLohF2jZPcW50m/klLIwp3fWbS
brz9i67sEV25rms5wnCW7XJ+klyhDUT+YwsiwE73bqxPHxGYmg4UH+QfoVM1uj3e6uQuC8CjoLu2
DdzZEMZqTyYdHjgdtY7HCtlotIORchqejMSmw11JgPlHp6rt8W1NefsTFpt9fWeLGsvVsNqiBLM8
/ay/TiC2Ct6bLsU2pgmbx3BMp1OLTx3qoGL84kb1WyJ+Ey2t8N1iXvs7Wxo25MCSx6miZm7jnnrE
LwmFcZo740YBhEIZWHf+CXpUlgJ7iDd+aEcfJ6nUMZIpcJCMMiO42Z+3F3H90RzyZj4YipAmbwz1
1fOP1pgIGpK6p6eSn47ljW2hYKOid7yBaqvjWfB8e7zVW2I7jm26FvxoYdARd/XVsQ6NOlQIgmsn
x3F7AdOTCvRIs7EKILxt0mziBb+zL5d/5cvP5DikpLzbknnqQrdXJ9eGoEDB32k9sxXlUVH2xvdj
QrSoNZutbVXjA4KLxZ3NsXqymaejLJIB3TasRc5xtTmxzJsyMJ+YEjjKoX2YQVGz3tkpPZNjJcp6
2qP6pWmnsdHLlq494IZt3NH+uTN5eflDXIHuiMGDajmEDqsPnAvwPTXELw97HzG8odkWts8ZmPKM
59vumm9mp9twezuqfjsZoNSTIbbWjtMn1UdW86al6yq+UN61qJIgJSyi74NcLHNA9CK7+TYG6Zc8
V8hy+DtBc8391Ziobz7o4Pa5eMKuFs8lyq0haWwFXg5VC5TswUa3IWFaOUW4RUdDqYtTgz4Q7j6Z
OdI4neJCWxLRSETe0GVdj4ljBMR+C1lKCz7JAXXmzzEA+/Q98TWahOMwjp2xwUQCbe7be/bijJCg
u5aU6NWQ0xn2ssQvchADzB6eCOCU7CanQ5r4g72hxYgkjjGXvymsOHc+2rI5zncsA3JCdP5w+HLL
xfNiwKSBv40fWeaJYWw/IJhbfsQYNbgzysWTxhFjGHJrg0PBS7uaV4mESwzoPPMAbODlTOXwVJsS
txazl1g+l8ZJyxBaxAQ8hPuEZ0laZs1WhVNyJ8Bc3+T8EPJKC4yMTgnGNVeXwphIRC+xCPAC1xw+
m1Ua7XO8qb0cN74elflFBzIqSo+Ut7qzCFeOh0FpyqZcoEgu1kuto85XlJGObwj0wq2d59G7DC2j
h2HZhSPEjhOYH4VZJCbEKSWZ97e31pUvTVIj2VeE9ab8+8S8+NJh1hjzlIGmDHId2CuY0Oy3FmXR
63ewAbBN8EyC4xX2Klboh6JTuJHzpWfoicibjvaTdPzJ2gfxEHwFzo8DwO2ZXTk0fFGFViIxE+Ix
q80VN+FYhlkYeo2JLY7ZN48wCIHVd6DLLANPjNvDXdvMaDDrAhQ4f7Cdz89MLZKppSUWeoOd8oyO
Sc395nN5jGOyR+oBq5S0RGdjiss3gU+LYHJa/Z2oq1+3f8hFVMBmpkRO3UnZSxl4HZb05giCoA4y
DxlVA3/1UY2OB1lnTL6ZGJbOmwrfKvljbEDubcmgjGhnF1SMN7NjacHvRI2ifOd3BpKryLXUs61t
aG9YclfrbmDITUEsGXtxNA/l2xlYUv+u0hV0f1cgdNRsM79z5bHIzRoUDrBaBDpvT/DiBecxlZTa
CT0JhaW5Sv1RisRE2qAa44BY/7Moxh7avkfiFfAQBoC3B1vXf3hHWU3+sMARU1lZJx4gG3In4pFA
OS+V+T5EW+gXPE+kshNnso9caoqUFBPOeW+AHagWd67+U4klT/qGfzT/aACI8bfKaaInXLP1co+R
r/ErJobV72zBKzuenIy6u+KE2ZQBVztwKgTE3iby0MOcJWBt/GrNQDWfrdlwiqeWzsY/t1fnyr1p
syosCymgNNZ7frRjg3q7lnjD5PY7vIUsYLEq8mKusX0pjeZNIwO8Dssg/nx75ItNgCm4REuVa5sH
is7L+VybVMeZqYrYhzZWs1B5jCAD/dlFjxlQ76fbg125JAnwLZIvaH6S8ur5YNKCEaCXFVZ60hlP
LSTLrT4l/4NHiHuK9pEyDZvEahXND7g89BGsZ6+ZE0qaoJwBkApdw8gTYSXUFDpchybAcH6aPdye
4LXvSGgmbMF9uVSszyc4A85xW7OIPRyFUmp4RnFo0R3ehQ7DZw3MVThS5jYw5uFwe+TL2Ji+w3JP
s2F5H/TVYQbILofOTRKvdcxCvQs1akAPOKOEH43AoLM7YteIv0Ux+q/fuksstbz3ZPmQd86nXJem
nGrNj70Sj5eHZCi1zQSk/c04xvafER867DCCAmILBdfyzpt/sXmXajkVekG3kKqaXD7Hi0cX/HgQ
Od1seDZMum3B3/VhNnz0AGOR3UmvLtaXDIeWpE4vkElyRM+HsgB25BSJDA9PZwMaHsZOCtz5JrCb
8WFCf4++r8heexGxqMuovEKA/IlbzwetUzD7k5DKSxHweCTNQsoKY6BNPrfRoaUBcmc9L99engQS
HduhiCZsnobzAQ2VYaCTZBZPHvwB6JE4iMfxP5WNFwEWJtMmjzJmX+YouIfQPaA7GvtiRLjmlbt5
eZp0Re2BTgHbarWpTDtOTD/wTa9pK/fQtMA70abId2at5Aa4rviUQ1K7M/uLw7sMyju1nB+GdFer
HfnoYo7Cl17axHYIgrebQcwMxOsbl9DdQ+UQSWplZepYg199bWTH6PQriTQMwh/u4vOlN4Vec7vH
FrJLdOO/1goHASRAiuItwKwEoYyggXDw+mWmCWRzR9LJoz53Puas4eOYBT3BHNZhsFKq+MHXCved
g+PJIVj03kDFZvGdXX3l1LpLJEm7yzR0vu5qVJ0uxxC0pjeJTAokqZoGdafApyKrh4Bpb89x2Spn
KdiyrmhCcoR4zHl+zkfLUtXFmpabnllyM7Shyrd07vV9FE4/JYqG3u3hrk2OPIBwkcCDB321czvo
bBEKUBLViCnbtkaEWZ4A1JIjUXAn5bi2X5faqjQIl4mUV4F5pVfDbNJl8dIOqwghO/eoIdm9z1Uu
Ty24989tpOs7ypeoI96epX51mg63EzkXCee6kVGjf4CIbOh6EvX1zAHiPJfFFnmcsd5UcEv8BzcC
i/aA34bAYBcDXxOriMCdXOpfrbQR6veh7W/4Z2OEMtHam8R+zhGe+AzEwjfuYAKubQKFmAK3GzVW
rvHzTeC3vh/UEYzg2QGJ2IMARS5DZcc8JqWZwkS7sz4XgQ6bboFPsOFIm1y1ymFmkPhlNQUojGdt
+xtTx/oAKzV7e/srXPsIji10xwaryE5YbW2zdcZKiNr02qJqP+KylD22LRJPUTObd+7Gy6GoXuiS
IiUhPAHOakLYE1ga0hSKALUXWz9sjYeuMhF8jnp55yJctu35gV0KJQLqsaPbl8CXJLCaGkqgAr/v
gLkK0EJWRtR+ASXe730i8Afg9P5ukiUkGYEyy+1FvXzoGV7RIAd7BDT5785/EVNIFJcQnshdbwqd
+U1amk9JidotJTYfO3qwh0aIjMDtMS9PMmMCL1LsUSJjZxU2osiIKeC0iFZQqnsW84iWmRokJo0q
f2sVeC03Qw8Lu9B+3R74cp8usRM7Z+lILmCj83PROENZVUCCPDvObPOpNBtU0tFMrpIvtwe6tn+W
bH5JqigjrPEUvWb11SS5L0JEIjz8u8s3kR1+rgVLe3uka9uHZTSXqi0fcJ1nJmEroskIHK8Maw0Y
m91iSRnV8aM+DOjGJXnVf0hSlX0fOhH/sXgbP9z+AdfWdAkiKNDYBknA6gUgdy01LZtsD/mo+Z2P
RiBuRuT7r79jyNcIDx1OCt2aNeKoj5WpKYQTPCuM4x5507ZyDgnlxVffMozD+wkmj6IzTZLzPUL5
dnbmUuFuCdb0hzLn/BE+UU0OJ37fXrkrx4Bg17EN0H/Lf5ZN9OLoKTM0AVG7ljeWk/bgCz3bU+Me
t31f4bANAI0YG+tli1bpnW92bWRCP64cW0k+3vLXX4xMn2fBiHPnwBvPvqObFO/cvIXqwXuKbm2s
sgPaft0OYNm95tOVk0FtkvYXDUkQGOuTUUQ9pNKwU17o5nCxNLpbU5smu25wosPt9b18BQm3XJie
XDaCgsrqvQhjrf9LvvQgENPG8qdoOGYmRRXqxAiuaNgF3h7wyl3KtBwaRLy7/He9rBrKVGUZc73o
AYLKvXXqLBeBk0hiozgU9U6h/XF7yGtzVFwyOluVXWTJ8y9J3jBUiLNJz+0R2g5A0T6aBgQGoQoT
oZnEvXPdXPt84BwoU9rkoGBozsdDFnsWk6ykJ00DiAG/CCWyGVeSwXn9XU1XlmRXUpG6LGtE7TRW
peilNxeW+1Xvw37nWGNx57RfOwnofVgUhbhS1LrHZjQ6SoBIsHhlhYRy5WbaFwwB8l3QFyDcrcZo
tsgx/oiU/0rcJhcLdQipHAewnwncbxWjoWGf4NJHoK4D/s03cGHtL03hfjV0gNbmCDmiXtKyV28X
g3AQzcwlSZD2cpm/PPhFq8KyT6iBUrA6tEES7Ey38D91KJPsKgia0Z3I8Mr+NJBEpHLv8iEBH50P
iEQBLO6BJLNvGxOT66g/Gbnhn3AnotVuNZ9vz+8CfbGsKmqvJJSoAQP5W50HEdeTFbmd9FD2abdW
EKNzA95wFw0D3ISR2GDTRxLVjd5UpAp9/VQsTJ+B3i/6DmEz3FnwK8+zQYGBJhGPF8dz9ZVH3Ban
wh6kh69tQ9fcweB9AyYFnqqNOeSxHtxy30BmOFbAsZ4dO073t5fkyokl51yQKIjngKpbvtCLT276
s+NHXW3ghzP4h4huujdWdfMQVkVwZ7JX7j+pg16l5egAfDFWTycaghKV0s7w4swRjzBNkEXtOvtL
Ec/Rn0nF01Mre3Hnlr+ywiDHAQCQESy37urSbV1L9Wq0TC8XqPkiK+52M+YQCLls0gpb2U2PruDb
oEX7ZotAu3pU5hB2d2a+nJtVEM97Co7Hoh/GWV59ZvQnY5T7SIAmLBe/R83gf5j70Jhff5rAzViU
W5c2PUoz59+ySAdk+Apderqv6Lt0iJoWZWNAz4eWJ3M6va/fOy63L0gVviZX1fl42BQPOMjS/ao1
Pfs9aqbtYSKvvS3gH9x5O69s06XRbyzZPaHkGhmKhF+g1WZqeoLK7RbF1xH3yhYR5cAIETC/Pa8r
txLBBxCcJQUBQb98zhdnwk3iuZclr2YGWv2T25PVbSABYrUkMXLA69V1/DtDXpkfm5Mci0PIm7be
ptBiYp4zx/AgcIk3dWGVFPsaJPxsNE5vz+7KiaCUaVGd/u/Ww2qXNBHObn7s4/WkLxgdC/mNYRNg
Db6DPgfPW/bjd00O9n5A2IAUc7Keb/+AK/cARDmHZhunAQjm6hKeolTlkV/CrwyHWYMjLxfoG8o3
aG8Yo45IEcidZAs7y6nunJArJV1uW3hOIK9Jishozz8tROaqqYowJQyy1ARX0EdtTthYMM0YaOPg
pTmI9EVh8nYw9HjbO/h5O3Po/DFbZT/cXocrtwKtVFJcoM5s7L/0kxfbLBk1QVYtksdZS/Q/7Ixs
W6ax9fpg/uUo60pqjxxRh0R+8miJ2N8Z7mji/YE0dOtkxRdluc9zVNZeF+X3wNzXPjMPi+Ik0eGC
C3K+1GYOkNOFuf44wAszH6caLYdPbmDpH2lapj/aUaAFqPRUjXeCtitnaWn+UC4hkUdwa/XOxK1m
2KhTxo/oQNRHJ2+MQxzrGFcE0b33+28jaXWzO87fSNdRcITWAUw78NckdhePqk5NHFVAtWLdE2UZ
Jhdd2bXlCQu/zt8HeEVi7jvmYL2PVQXreMY/GlrRnef88uoCN0n3Z6nZG1yTq+ecoCeZ/SnLHmPi
/gqf0HqKtoKY78NUWsO7rs3vUX0uV3uBbnNZwtZY8Oyr6wRqVGAJLcaXNhyzQ56K6KGysmanDPNe
rHK5o6TlUp5ZyFjgqN3Vh8WntcVqCG5bbFfNz1CPcuQ8OaLI+uQtxPPQyHZicpFOvH1Qr0xxARLy
goPngT6zujR6u+xizGR9b0SVruYlrbOnLgrzYlsmCS3726Nd5hxUamgHs3d12LXr0STEVbxHQNei
buu8TdFDe/DLDsMYnL6R0J26rt0a5QJWp9zt/7o9+OX+oZ23MBKYr6K6sLqbC+gdasCE0rOijApf
2k2b2ip7iPa2u0mDqLoTQlzegUt2Q6efEiOvwQW9UWZo2OHM47V+RRHVSo3DAIrl4fasLj8gT6tN
YXiJA2EwrU7FoAx0fDEy9yaC6vdF48xvNYjkXtrm7r2U5tpYPGuCsg2lbiL782tPRSotwTtNHkJD
C7AjQ4saCXDIysm94uyVoUicFsg8hwms1yr+irGzbwdExb2pU9FPDLfS93mspTttnuM7m/L6UEjq
0QkEd7q+57DlKAWKVz08jGJ8j6xIfjQKM39AW/we/vnKFoQnsUBOCGKXpuf5AjpNj2Gfmw1ej+TX
wamR0M6iAcxHgUrgPLTdnan9pUKc3+EWbfMFkKNo2iP9eD4gdGIRDrbfe5gKZjhuOlZ0msLR/1iY
lfVd1L5+CMKpjzd1RunEDnjHdmVmDEcjxXGGq7zEjxbn3dt79vKys7hwyFwAI1GDW1fCshqDOCPG
9grBA6Q1jCl4UJ2feCGCMqhxjAcEQl/J+KLoAIEQ9DKF4uU6Xwf0XWYOeYo6pydR8f2mgWj+MlYh
8plIQuz1Bse623O8squW0AAAAVwvm2tntfLuiL5OFnVeg1i0lyOKfKLGPx+VavTD/2AoCDEAF8i1
6dKdDxXp3diHqd56iHWlpNuBf5JaYO5DErM77bVrs+KaMZcyylJbXO0nbLg71K/i1hv7qHnvaLp7
IODVP1HocO4s4JVNoihEUzghJ1LWuukZobRRikq1nqhGZOe12j0OCltVFcbDU11NCFbNxetTagpu
fC1iaFAuZJznSxm4Te2oTNReMczATXZonvhA0VK8GzM8qkMUl3FBG8MDrXsEsQpXpv5v1FnK5k7L
98pNQezFu6wDSqQysYoHui7F67guwICj8jt9aPE8CE95XaFIR5KjIYTamX66ffVGciQX0wJqYtz1
86yaiULDbDaektl4mPDe2kcowRxNDfWk20Ndm9+yxKShLtGlu3q2sOYaE8yjiM4X1R1fuL/zOfIf
wN1N6Bho/f72cJeBh0XXi9eRphQd9DWa1uh60sbQqj2Xk48kPzT3CdOMY5kXHzAZio7N4teFxk9z
52xenSdhAAkwRYQL4AWKhfmk4dDrjY0VfULeI/022FawQ4Jh0VYs64fbE72SBVKhXk4NkS+QgPUT
ExNmlFVb9p4FCwsAWpzgVp5iKbadhhatmabGpiSYIgd9yWweSZiy4D9JrSU/Rj1pTrd/zeV1wVmC
WrTUW0Gqra+LcELVHE2ambpbNQQ7nNjmt26fVNNBNHpxb09dfuTl5KLisNBrl711fnj7sI4nM62E
p1cFfmZxghj8Drs6+XlCSPyTa6O7jfVUnOzqLinvIB4vryvaAn+72dyLvLerAwvUSJ/QVxIePZJq
q5q4/KEPdfSnyDWkZdzFL9hqY+fnqxcYKDoBNaUV+FRrnGWMYKtpDVjzBjrKcmbcOu/yzGh2TtBk
d3bylW9JgRPgEqUqIsA1hMhprCo0LYpTQ5HIH7kapxPKKSgQChT4bs9qWavzqAW++sLRMqmfCz7m
+YcMeCMXYf3JC0BM72mrWug359YxBf13xPgWYECjgYGJyxGpiTK/c4auzFQBf+dz8haQLaweAQdN
3mxhlnqETMWhIRXZDJiTbJCWuxegXRkK9BDdEABS0PDWTaVGaJLYM6m8EjD8g+5O6ccMjyRsUOvo
zhV4ZYNSFKIvSHGKlGHdL6sp/2APPTIr5FGB949a44F5z7CwRyr6a1ZykB9rjkvx6qeMfivSCjr5
JeR2Z1mDF7Ug8LHRFIY4QEo8QoAvBWpSBNdqnnctgnm/Srce0leSbcE6g5expUlIvxCpVmO2GBMK
bLFzL3OHMjvMlXCzfRUmSDtmdocTSkHV985ld22BwWctTddF32GN4aQuWPaQujNvTvBM9SvrZ4Rm
9Mbp4AMadvk719x7EIjL14VpoiYB/GF5SdedNH1cLIhcP/PqSjZP9tyU+3Y0MkhYVXYYtOaehsB6
PODGS1VvYVVR1HPWUYneoalrj455mvS0CJCol1hZYnIbBt3buBVpl2+WFpW4s4PW98EyLK2FpW2+
CAatc1xRFHkIX1qeMLtq+mM5oVa7zWRto4jdoR2bBzpEuMxydiEN/IfBGYeH2zfSxbPK5kfskQIU
WBOuhDUquK6w4p2zwDhhINRSzK3GfPhUW+CX9u4cVeL9iG2nvfc11/f3Jdoh+GelZRI8DSU19ocQ
hfroTix+UaDjN1GwkQt8Fi4UdMnzgxUGdgCItZxOaVlZmyII6seRzurWgjYDlCLE7QaG69bBV4oa
XhIcSnzWXpvSLj+Cp3YJ4WAqgVE5/xE6L7wWwSY5DcB0HpTDgDiKj55S7S+Bo/GdEHX9xi/DUVgn
9Vj49ISp58OF5oTJUWb0p9Aexvp9krkp7KRwwg5837BNYrVBwTbBvRnrt2ii5Yk1wp3tuEzp5fPE
bwA2RmmCQy5A/q2eJ2TrI5w0zP6ET57xjz1P6Ze0DtO3dRP2d6a7riExFAVIdh4oBwqca07qjN2f
aAarQykvVzhOVM2DTQJ252m4PNaUWugfLnEEF9g6ZnQzK6cTP/Snvi+npzqF1oteBdY06Sg2DhJ3
m9un6cpHXLRXeGSXVJy65/lHdGP4mbk+dyfJ1xs+9UlBPN5lchozLA8zO/WguBk+Nom4F2+CtDXF
nc7B+q6mJU+0RCgDsRkwnFhtI7tMFNLjQXNik8UYFcRmPqV76HWQSZJKIX+Va1GHD2UmMfK+p6x0
QThbhmfqPFGUZwh0lgV68SR2udsrnNnnE25cgeEe+5rEPtk4mEClezS1a+fRofcnPucmenmU0522
dIdtPYve+d5ht6K/HWbHkYfUNiLtu4bKXrmXPRroD5pAvuDQQDAL6m0wUi74Ffp1nL7Xu1hh0FEs
RKgfjosd83ODfzlimlGIFOdrvzCoEp4Jnf4Mx2QdQpmRG4H3Deh9RdWnPOzwg25xtmm0FDZF3+eP
nTLavdQj7U6UenlgJHjcBY7HDbFk8ecrm0icq0d78k9CgCSNyb22oT1lX149PUahM2yS1LF7Vt+v
xjq4MMzOP2FcZ8SboOkWwSizH6gadlbpHBwbcPiDGhPDBEuaBR9fOz6AEvgbhBngZvFAOZ9lqIp8
hGLlnmblww3lpqo3XU/PaQ4T/ycegcEuCdLORbDLbu/x0y9vC2RtSGco3UElJJw8HxxZvhJ5m9k9
jb2OSZCwsjdx5WTvex3Vx8ph1NuTvTIehRhE+RbeD+yF5a+/OCwuSrd9GI/q1CQVxsaFlD2OpzXk
sqbUSACaoLoTPV55WRHNIeAgDVkwDetHzbZ9AvAqV6dgbhcqCJbnc0H6ISZ65KryJRKWVVjQyABM
E0UEz1MEW3XQw+wpadw0v3Ocri0B2HIK1JzORVvpfAnqFD0AmvQsAT4UnhaMn5AMrx78XiRPWalF
d6KdK8PRIbEhjgFsXSgH58MNeaxaLKCsUzDGyOK0EEOKYLIf9EAfN5Ogu3D7C1/GdwDdKFqQvhtL
dXH1Howma4k1TeB1BX4Gm7k08CSFBq//tAs/f1P1lo3R12T2n5GBx5rIxbMkP97+DZcvAq8B40NY
ROXi4uLIbBrJvmzAZ416cewaLNuTKExxaqBIkgfIHKZcd69s51JDpZ2L+iN/XtLN5TZ7sbUzmlwU
CYbAQ1LP3WX0TA9uofI9xP576haXQQtDLenJkp/QA1t9UymoO2McE3g4imvGHiXKoHiwBDzNhz5t
3NeCXZkZdcslgUdxZOnjnM9ML5MSQyMDg2alNScML7VNntnJd7yN7xUmrp1WQEGUl6h3sWOt1eko
fYmJqN7h22ZZ814muHjmNn5lpY6GeD0M5jYekUdFUw5Tc5hI2PC64f729rmyvLw4pNUkCAsMdjVf
P9UCUfaue2q7rtgPg/XBmeb4jQ8C5fV3AREDwQsXP6u7LvlEqWvNFjI2p571ODhZLspNLTFI2OZ9
Wm/TIIteKTrJrYNuD48q1V+SeLLN848ZzSYC/YOGdtqoG08gHiyY+Xp1hFHW3tGVuPIxlwIeZSZ6
4MthXO1TIxgyPcBM4TSXDXWCqmrEH7+s9G92n+CPUsGb9sypHTF6njrxNJta/BU7QPPOlXR5Bf6l
kLGJgWaR3ixX1ouTWRZzK6EtV6ex1BwKtS26WXWSPDlFXZ90MvzD7f3zV+X1PKmAskbIQiJFq5gs
+3zAosXpEB+T8uRiX4NkiZ1mWuEhTK7sTzOeFExY+hkq5Ys2zaF1zUp7HnFFqd5Yg0iqf/xKmyzP
jibNfh5wSMXApm4y+VPFnR1gzzPIMNqafhdlp9GYym7v6kOOSnNUY2a0iQ0DM0/cB3H33Yy0c0W0
mYLAlV9DV+Hgc9Drqgn3lpn04PXhUhjfBbZxv9DYwmfRQStcPaRDHCTvnbzIuk3k17n2cHuJLm9o
ZIzZFTwVEC4IL89XKJeFwULw+6Om9A/uOD/TMR2PNEayfTOB5xWjP96JPS6PNaH6ouFHzXPpQq3G
1DQTt2s7QcsVN8ddVOPhLHLLxuOKIuRrpwdcirAK4gWZHs3v1fTiKctDLUtPYzUZX0wsLIJdmzjN
uPWV0Y2Hsh/BKM819+mdkS/Tsf/P2Xntxo1E6/qJCDCHW7Jzq2VZDrJ9Q9jjMXPOfPrzlWbjbDdb
aEJ7LjwDDOBqVli1aq0/0NOHsEOnkrMNfvV65MwJsrrGOeNoogA0wlkPZNAnUoCLC8WQZGfrEeaR
VY+B60yMW4mct8vKCxCqAoUdCmdUQa9Hh/VV1Vxb49HoMw15briEVBLGbU9l55Kn9vwxF0Ts+5P9
xro6tCTorFF8hTG6uDI6oNL03DGjttQxrA59Dm3wIKtFiEJ28/67EIk1S0N9U3S96Xddf2EUYAEx
KU1/lCvZ2JoNpuEkOI47x9panepmMl9BYSraABbPAppd10NZKDdPYxG2xxKsJXaaabXF7G94HANZ
OeVxmmCpmqxhSm8mU2BPqP3Q3QIlRlt/MSjvSn0ooubY+gHa95TDjEermpwS/bQy+HJ/5cR2uIqT
KCyRkYNWAlDK8i2+MJpifDdxZzl2zeBsR/pbj9lQOm6ARNl2grm4mRKyR7vLhVN3pa/cvrf3k3h4
CSSFKNnjHrC4n5IIWBSeR9Wx0CCsI4vv7PV8SFGdnuvwA6rGqTfRd9L5BbiKbzAkrlS8Rd4Nbic5
B/9HNZ/+ATt5qVmTOAU2yrZSH7NZQ4Wi7QzsD3ADd1MkbT/fn/Oby1CMJdRDNDrD1NwWUbAzVDQ2
UeI9GpMGkjXHOTN28xYl0x0RxdjpYeUrKyf0rTHBlJPp0FRDfHoZFnQUNmrTr45VY5ThocyUcPxi
1hKu1gVloWcL2vx7Gz9iTnValUQi0Speqqb6VjpKSWdUFPa64l8TDpVnzoH5ZerQ+Lg/pbcFZcYi
uWAjk1uReS/mtIwj3zSyrj5KrHDc0Z0t8zTw0rptKNlK/qQcSAicbGuXpfOFRL00tmESqc2zhIup
H7uNVhXtSix+Y9JJLIFcgXoXVdbFj0JVpG2xts6OMeZuL0AS+x+870PJBbbX76lLBc37l5kiNg9N
oUskzvV17Cjz2bCkQsuOXZpVDd3pUYk2IQ5t8w9fT/SvWot15EqOqYozeh1DYLtQfoQ0obGll48T
ORm0yKBMdpwBdmSWO3NwotIzcC2cEDERZTI1TMspPGkafkUfTTOPh12FS5vxOFUqYjatMQ3FPwpO
O5pXGkobvLotxjj8dCZVECcKZKfbDqHjoDmHD9hguGGJbdln2RrH+lDNZtnu7++oN9ZOCOKSQ9gm
oKNlhyIstMbKxyoFlVtEh1wy1EMi1eNWLY0vpR3GK90H8TRdzCHlYp6sQuubB+UiDpZZVihlFDdH
mf7eKRnb5pxb01od8VUSdTEM9D7AE1xp3NTLWnsdOihszdVwxHqlt468cHOkWGQsRnaVbdHk9iWw
/OZmlHBK+Fyhl6qcAnI15KS1NE++JzN2I084RQ/+V8ozTvgh1vGAmzaGk2vqFkPBAL+/hExZ+LaO
JcZsmGeaR2MYienwQW2U4acq1bZGlPjtHpR9JB2gjFJxy+u8ggkI5EA9RKXeK5hBl5bhJnM6WR+R
tZVRyPFTZ/7RFjjV4oSJtdevXFLkcJv5ql4+ho4SRdsUwY7BixqcgTapXc3j11TXkXyJVLX/gwdF
Nj3OudJ253QKJQ2ZWi2cFfLzMM+lU+1UyA25ioqsRuKC6zCcRyQPfZt65IQV0f1NdnvV0/ggVxTa
yxCml4AOsCz8Bh4BxxYx3fHQlOqIU3cQRqkHZab59/5oN4kpIGEgB+TCqMOxDRaJBQzyYHJoWh9H
M7WqcIOmuF494VdvWft8GqPk37YK4k7Z2BiXWdtoxGDl+f5PeOODgWVD+ISpTGVhGZ+koU6BI08V
tYUxf9GgVLzUGM9gfYq9yv9hKHGS6PjA5FjeeE6eWZMZ5fWxRRZaeZkhTAzfpYQM9c+ITpf+8f5w
t6kiUws3kZLiq77gooY9dFVcAgQwj1jCNZesxhEOhusxVerugvFq6oIeNFYi7xtjisIxz3riLmSu
RdDQYzCqOFNhDVtPebdRu1atPVPSsy990Ege4jTdp9DB+ub+p94soqCOgX0QlBysY5aPedIak8ax
ZQJky/WLhen1KaJbjallu3av30Th16HQEYRYK7h5iy1bx6HfIKBhHppQqn7qjTPXW7w2kycVMZRj
ps39yol8c0CCvhB6pxi/hElqRdhQp5fMg6nPv3zUri8Dll0bxZ5/Z6ocfbk/k7fpLxKCBHwYIawh
UABxLfxVF8GdZsZj0tIPhSwlH5XOkL/rHcnENk5yM0Q+OS8wS46H1j+qktUqruwjGrXBf1bd3v8p
Nw8BjfYOpTbgoZBwuMqvf4ls+01gN5Z6GHrcdv+VpnBqrG1m20PcPpSjEQdCjyyVH+cYkItnVoD+
dnGiZcPL/R9yu7scHs2oaohelwXv5/qHOF1DAzPCc3WYm8ANtFDeq0aT73uwNMd3D8XzUTj3sJ1l
0LHXQ+F/i5d9iR0orrd2QdkmTDXzk1oH5vhCmmY7n++PdxOAUVES0j8gNOm/sMeux4vpGU+jLHV7
MzaHbZOZ4a+pxVGK0k+9D/USurbdBmddL6PN/ZFvW6QcIfwEgFqgJKLctDzSfLZrJG7afWg1mLch
KvIcYfl7ljS/3DJF5QaOKwo/itUCdFYsJBOL+aFp5OhodgVucjr6oQATsg36dIh5ZWVxTFF25mHm
VFie9p3x0SiH4CgPOB2mfq0+6kpsrQS8m9MpvgJ7KwjgsN1phV5PYARcJdAxPdwzT+Y5rKrqmBZy
7MXYQOywNVtTjb0B/JMAgQlBVJW3ONCEZagjGTDzoYwBdel6WO5Qcw9poWt+lyI3Oc+VGnwaURrt
TrXlJ8GHDqR9SqYAnOfBxqZD/uyMoS3tMdek1OZKiCnpay+710z0KqfjNxI+kFLgmQXUeBEjJTSC
jXbs6n2DR8NJaSbVreuwdpsqKrxwkKJfZqZqW3ketMtY+Dwy0XnYtFWMv20Zx3ulk+2Nogc4UoVh
/BEbbn3XGEa1aeYiOaLmnzzgQYgVKFrJX5y2VHdOHRleSnA8lmFjugbmqjsgI9IB0+BpZefexCXx
dVzfNpglBNeWMmQI/SEgVEj1PgusfAO9Kn14dQ0vylrd+EnXXkY0ozZy27UPNMPC94YIMTzlJsR3
RAN+eQEltYIs8Rg2+6yYgJxWkb0P62r2elNbe0fdRgfApXQFNFIWngJLwqkCx28sTS0+Vpns1P1G
SWLL3w1GPcY7bS784tFWzVj74QdhPv+ca8p/8spk3yQUsJA4XRq9HxIZMFqL82Ukg5zWOT8hScdz
GBSNh3toczGGrDo1Jgddauf5cD82vTkoHwypSwT8pbj4gIBrbZtBcnRqte0jr25RGkdZ3Cysg4zH
yPxPoqpZnHh5otfNmtL4zXWDEBC7S7RHQP2SK15/8jTUpVoosn+QBrTAOsMC391byZY6U7Iyu7dD
UUmkh0cRxySgLCVCQh4zZpRNzqFozPRACVH9iIKG5c3Y8a7c5jeBkkuGwjcPPVHfpxZ9/VXBhAuy
bPnOYUyiYCdniMTZvWqe4QN8rRM1eW97h+GoNdNDIzkS/dDr4ZKxwGwJH95DClF+K6Om7qWIqR2k
EKssqUSg+P6W0RZTSQ8dRAEZ72v7gvfJItumjin7ujZIDzowkQx0aFENDxmGM8ku7Hq7onyYWQjy
Uk4Lare25DL/hufvIO8TXCLNsz3oMuqy+JMgNAtjUd6RR3fz95JH6R+elFi1xrMBZnnm+RpvdTMx
p70BNGBuNhhPJQ/jkMjmThnLJHQdlP8rz2/HccL1avZH6dGBvfyEKoneHeIJvqKHEDcdD90H2XCw
4tIYN3NZ+cE+an0r4wmeKbO2hvRYBBQYtuA7hOWBQO6I5/71qvQG1vNUfoIHOdX8fV3XX/vWMD9r
/mh5lt6Zm7i3wPNM/Vrda3GiGZgHJvkbtFQyDV1fDKzwin2tKyNVFiCkISs/4dhI2ypp1aMS6sNB
iHns7m+JN8ZEkJMYrYmNj3jL9cdimByVxmxXD2Ngm4cgQq8g70r7XMf6hMh4kGyA363RjF+z4r/u
XiTAEVplSAHYRLxy+YAPeq53ozbmMwUcXd72vT2r2PK0aUEPTZnC30XtD9+qRNIwVS6aVPds9Mif
AyyOEXCI4dl7VWU2jTuhF/qoV1Ve7/wstKxLUAb2V2Ou1eCliDMpbYnEgPmQ905DDZvyLJwq7NyY
itJ1AuyVH9HJauNNP7WW/VmuFDvfVHLRlh81u5yVr/VQ9NmDhW1YQknFn5LCy1Mw1BmiuE7HThSC
8QHygDWuFRg7DKBOn6nsodfhyZVZAtGxSmesNkrQ5PWmw2/o3DRw13bcI8lLXyJT59I3H47I0M/y
NuLa/DBCpfudYG73rwNB0XYbLLHfF+lYAXozrzJutNwIdYsrq3DCwZmRtD5njlKjM6b8nCY/etRh
5xymKNZWMtCbbcZwJIUkAygR8SRdDFeDg/NHII0IRhrxufF7neYsvuA+Zavd3Bm/cyd4J9dSfCJw
DI4SmHdAA0tlPod+UDPCtT2XXT09G+VcfGvVrj6bGv1aR4j13T9KN8EVDUBhlABOHP8WXmPXR8lA
eDQKSA0fq9CY9girxQ/zHBZ7QM/z/p1Dcd8TKDA3xBRHsGGuh5oTv8ohB/sPFe/tT3I9Ti72Re33
dBzXCBuv+kR/n1XgLKwaaiKvAj+A7a7HSjK7UnhaNmdiZcEbTNPb7GSog/RDk2K9dIF4goMfYs15
Bl81dJ6EGI+zr/FkfbYx/hXsPXxQDq1NJRsGFKIf1dQpL+3UKmu47MX9LeKKUFkieAs8JMnJ9W+d
g4LCdtVr56rQp+851Jx/SCy050nNf0pxXa7UysSn/z011I+gkpDoGpDcqA0vgmeeNGY25Pp8Bo7T
nwd8ii9Da1YrIfr2o8QzhVMjvCxhAomz9Vexo+hKfCqTcjgDrUiwZpjk6FEpjfZpjCbMwLlSVjby
mwOSmNAkpnjEfXQ9YDz1oENmtT/rwzyhIFIqjtcntrFHMDfY5XVhrun73oYHZhLSHA8xQgRQl+sR
xymfCyknd7bCSpa9UkPpPPK1KPPGrJ0+yAGmQ/3kJCsze3NisTkWCTRBSbSpl1FJUpCqh6KmnBtj
7jdSYpouT6o/7eysqUK/MRLtEHFUacFDklscohbaZZKnXXs2fKSP3KmHhGPovBFdxQzrlejwCpVY
7EsR/WhXsoi0xBfTKUOwMts0aM9+LPmbTuV+96QadNq3TrPa2lXxuGxde5jC732r94XbOp3uIMqq
+porMgXlc0AjrD9UXdtXG70zEkw7VOmFe9AptllrdKfZabEtM5UoQFCtrhX9wcI6nZYVDYF4a2V9
90vPTTnxkOApPiKAqiY7WZ+mEiXkrqZjYjXj2nm8nWVY/LxJ8GUE0A/D53obweEbDaWq5bOBd9s+
Q0jU7S2/f6R3Mayk0rdnhGBGhRz9HjQbEIS5HqpuesWYqP6fC6v/k1c89v2BG0yQ62PXKOXin3dG
fB7zIETQMBK6M4S26/F8YH2DGQ5oSqaq/mfEe2jbt2o17iYrmNakXhfFA7F3uMCEbSgATILcIuJY
k+ZHdeHoZwOl502Z66gGcOzPRhFYaPD3U7zD27MGa6ym814rwzXRktvZpWRBx/lVdYNLTiz0XyEv
oytdTJj2nvXAHk911+ml5yTq/Ns2a+ODnteRv7Ket1uHe4PGCmBRlAvhQ1yP6CRZnGLvbp79qpu3
IWY4x6Ab7G0wRvNK1LkNdvhVIW+rkndbMsq910MFRm/rgcJrSvMTZSujGXro9JFbsUT2QsYM54ct
YUl7f/+8+uP9HRPENU4dFVIgh4P0QUz5X1Ma14Uf2I5fnsmY0xgEozVkXo/O87ytNWkuH1B8s77B
EPNl0L9+Ne9LOVB1D6nvrNhEk14mbj0XtvYYh4O1K2XY+C7lPEvdxVUeyfvUV+t+e/9XL/eB+NFQ
y7ArBQsh4J/XP1rNUCAwJxhlEflh/DHvElvZNNDHfpVhWJZPQzAY7+ydCEtXCoLw+3iUC/z5IojM
9mj0vTlV5yjp01/kPHa2keq2vDhx3DU7x++nH+/9Su4gAcCglg6bYwkmsuDAptPoN+e6r4qL2szy
gSJ4/RIHcoeAo7Ymn7F84PKFwD6IWUjlguRfKkaznr1aZPhtBuDcA17gStRuAlvL/GNR44TlmiiE
fjHnUvIGtZtf3v21AAxRIUClkZLHUgzGNnKqU4NSndNhNPVtr5eG7Tld6YSXcSjkbZwa/JB3jykY
TsDeaNVQS1kENGF6nfmWgZXYlBZfo1Gt0ORubdk1lCb7GNlS83x/wGU44Y4UPRhRgiUhvnlWN7rJ
tahK01lQYg8p3fdd7QCl7NJm7S1we0Z4CACHIpJQM7jB9ZW+ozZohYznoVS0baXrhVdMjrwP8uCf
markykvurS8jhWE0QHaC9nt9JAW+Y9Dgpp9zRC9Dr4YS322GUG9/GGX0XsFNXNFFuiGA2KLDhhPn
9Wi9M0W6DfB6n47zsLXU7GWAWbbpkdR7SPpOX2ljvqq3/R0lGQ9OEwkOfVNBu1lkTjbpwgDktNoX
yhBCI+ZVkz22ne20LuirFBqVGpX7scRR0g3yXHuFoQURwObW/NOFMtrrqFCA0xqasXiylcR+qaS6
UV0f0dNPcuNIuZdn0ki/GVaj7WEXnW6DGHlPcNJStw1y+OIUmOo89KYATT0vtMrsy/3NubzeXz9S
VMoFeAL23yLCkdLh2dpX9X7opPoxaOIQ+LJc7WiA5fSEsN0ZTSq7Sq6ne8vxp5Wr9np41GSELiSK
2ZTWaMAQ2K/XNFfSVrXpP+2m0UwOvpqpp0ka4q1GraXdDJJUosEW5WArjPJ7kMhrKuEL0Nt/PwDQ
CGQNQj30x8UWtozKCRLwfjutwU41VyErx8osP4cgfjfYIM+XUbWND62a9cdaaYJtBcpzE5tSuXIp
Xwfi/34I5jvUwQSFjl9zPRNZFXaSM9syVuE+GAAKVkhHBgjndlXTnXyI0k9VZwU7WB36/v4eEH/1
/250QoUobpJ+CJ6t0FBbzMGM+zZAi1DdJ5YZfE782X9oyN9Xlvo6WLyOQiOQy426PcWfZXUxjYpZ
7vRZ29s6j3KMKpVnZVLrjRP7a3WK6zD4P0PRgCcpp0/MU+t6Ln2AVIUV6to+sjr1QyS1XF61Mn73
g9HezbO/llDdfBoVex4aqF3RXENjazGBttS3Tk0Bah/lPQQYGboL/qPSbqBk4N1fq0VU4ttQ+eSy
JD1gtWDYL06MEXCLYxCo7mujbZ/mrvM3imTbLgxTZS+38e8kC8sj7+PxC76HsxsYoX2R7Sj5bOYY
LZHdNXv2IcAIrbA3E+nWaTKxO1etOHqMwkx6ns0E5NKAinMNu3DfB3YG+1l4SyJjsM3Nrvp4/5sW
LeL/+SahjEEgEo/ixTcpRjNRY+7UfYVO6idu5xiJAGs+aIlWU30GPC3reX9Q+1rywnS2Dmlu1vRg
pXpraxNaBjaiqvd/080WYpoFeJGOlngDLKdZLkNF62kv7W0tMT4gvPyxnZrpUOcouhbF/Of+aMvD
LxaV/IBLjYook7A4/IU5j3RONW0PG8f5nDjol7EHKFTLjbwvZ11xK0hj3+OS0Pjukek7kQAiREcN
ePlMTkLyM/gk2r7kaJ5CBaxMrIW+a1nl9EnWIukcNrN69KVmrQF1+81wHSiEQHEk3tHtuD6kmuHX
1Ein4JBSJt4obdfvtBgHv0JPeVjadbFN0wy73k5b02S+XVtyaz5XqGgbPCoWs92XRl4DbEsOswOt
qSysYlsYWnhJbPIzNLnWaEKL8eikCdsEkbfwjCD6LcZLRx2xmaCEGKSV0OZ3QyKRk2U87GwHveNx
RuWUymp/uL+0t8NS0IK4xr3OpoIEeD3BtRUhqmzWyiHzNQnzR4y68Ez/rVfDuIvmYA32tbjK+UpR
6bZZVAO+KtXC6+HgOHSBjqL0AReyetM4VrdNil570fIo/GFITntIRtvcMNOym7HaK2n9Yju9Do9U
nP2fTzn/cT28iTdUN6HRcEi5z08dIEW3jaRhX5Xxhyhr5W0aJd9hL2q7+7N8/YKn2kORAGwLmSk3
ANF5MW6Qy5HTBLpySCs/erFxhfT0ZAiekDxT97NGdkfXN1vJTd8clNIomCvh8rOMTmqEEJ7tZOph
rA1tJ2WmjRIDAVNvQsj3POQ2VausGYy+scAoznBceJ9CgrjRwALqa86Zrh5CUGV7XAl9N1aUaq/F
yFGYPKs8x++ag18UxgZijvrn/kTfbmcK64rG0xhKGApVi0tiQOpVjWbLOKD9PG7Tzsg81RrivR0a
sTvL4fusAsXC8iOhDZL4Uz28Qa9PkaolQ5WYh5jOhWcWtv0YguGA5VmhN7lyrb/1cYgXcavjFSge
4te7F9mLXJr7zjwk7OEDds71ozoI0OSgD18zDs5KyrcgHPz3dTD74FYQeSl4L05rVcwjUiiRdZgh
FbhVrM0P5TBkn9TCFzVhRdvXoZnv1VTH2A2s5H7iDnRj3qz7Pmvnh9hX++cmxlSdN0LxpJV59tRa
UERKRQk9oEAZKBSZlGjwgyF7XyoploaXGU8y/g02Y4lvpLjaa4Uf49ysDNmT0WWGpyno8VZ1tyZ3
cxtWCNvCvERG64AsXb1emLn3lbyxevNQFXZ8cFQIMQoolKehMUEewIj1ijSyd1GFWOP9/b5IKl8/
Eg4bVxRAR+FQez2y2XBDhjYAHoxTjG+zww9wK61CcydXlM/3x3pj++l/j7U4WyVirbiNt9bBChSc
wi1Y6pPVmScTCoFX6711uD/ewhqG7SeY6UDBQIZxvihVXH9cNJed6dN5P3A1dc9S2T/lSpds1CZs
Pw+1E/6unPisdqVx7BENcVFmG3ckKoJ/KlWb+z/mZqLBm4MBJ2/ntkSRYHH2rB5DaBlO9WG0JNND
2Nk4QdO8hE6jfXrvSCS5QjkWGDZ+dEsFXpBnuiWR3ZKeI28gxbO0HUpLPUaJar4zoNA4YwioFUwu
rZ/lR3V2OxdV7ihH1ayyc96GPyW7/B2lY/asZPK0fd+HiTYdKawgIVItvdFWwN+nsoJU0+EcmbpX
N0784OSYNaZ9tmYktrz6GIpHAleeAIHRJVzct3091VjMsDEiuZnccmpNsSdmL2t9ZRtO2q86062V
B8ryeLyOyUtImAdCCJMXO8SYYjqSemMcQ/T3d2pTKBs8RXMvMuto285U2e5P5zLoiPEEk4maCAAg
guX16WhSJP5zXiVH4OTVplNKzZNHsIObiTLpP72EGr08Zs4MN6/nqN4fXPzlf1UD0DoQgzM2WGeu
gGWLWfZzq+tHwwBDWcnftbKUN51f44p1f5i31pGqA48OyH38swg5RVYanWMPxhGjNmlnTtMXTYK5
E1vIUqOpElyqwKpWbr231pG+B8UeVKBuqTMmyrdlm0TmMdbs4Ix4fP8xNp2EED4VnpoN8q/737iM
LGIq/xpvWYfQ81I1EypJx2Isvsj10D+gUjj920eWvYZ2eGsonhl8nIhgbJvrLUNNCaJdPcBjqahU
pW2RPVpcVBtBxliJYm/NIlR1cGKgFYWCy/VQsTzkvg0E4Gj7fRK7vhnYXhWlCXkD4lZub+b5Srr7
1sdx10O2o1AlxNGuR8yCRtdSOTSPmEHUewKNdOlU3zgm4FLfPRR6TqLvYhOkFV7F10NNk9YZcR1a
RyXKfqepNj3KMdZZpV+OK9N4+1H0BEReQSOO59Irr+WvJlzXD3ZTWJ11pHsQfoAmr2FVMghhxup9
kAreuBBn6e2AKRSVTl7c1x+VdHEx+YFmHTW1O5mpcEu2hxaAmg1YzYKWr4Xm/OX+3r/dJfR1oEhC
gxE4jqXfztTNmBLas39sg1p1TeisJ7lWBPm/0feAN98ns/b6jUKEhgIc5AYMzxb3Qub349iQIZy4
S83NlNfBk6Un2kpZ6FU15zo6OqJ3ROpM95SSzWIYTQlSY9LHAKdAJ9tbadp4zZz2z5E0Te4QZ/1j
WdEysGI/fK70KPZIUYfQQ7082sb84TZNrx4g4nT0LtXeWomqr1i9m99H7ki/EjWeG4MYvR9R5koV
6RibfeA2AAR+Y//UP9Td8DUtED6SUlPbQarWNlpbWp6R5c7eMPJmM/mheuqHsT3kY6If1LjRhKzM
UzXOIEKrNEBc39Y8epP1NwO3Qg8TPQJ3ioieJJnB1jRi83cSD+YFsaxkW+r6cJH0wTrmYzYe+rJx
NkYNiHqIrWDlvnzjKNGsB4gsKkoc28WhLcysIVHvpCNI0fGUhoglTnFunFpeiSsT/PZQAuVOU4DW
1+JqLpK60Y1iko4GF/Qj/HPkpsHynII+r1eGurkhTYF6oElJRwBguLPYailCbwkaKNHJ6ptwE8WS
enTCRnatsJGOmg2NT9fRj7p/bG++j0EBJdFsY0BhNXQdKuAFEka0MT6hPNbso85o9pod9ftcj9du
47eGouQptIJp6lHSvh7KkuC7hKYfn6S2wIhmNMfLoI6tNzZZvkINvwlGfNXfQy1uxy7tjckY7RhV
M7tz61DJt1OohRvm/1cQ0MC8P4kLnCTBSIxnC8QV1wj54mJDOhN0WatCD7DvCsPLpaLYBElYbtVx
xuLHyoOHwQDlYeSWtZskrQP0L83ghpFPUGMl/+CgtfN5CvoSHRgeJkWZBu9NafmFFtZ3wE7YXSzC
9eT7Vl4qsYb6CuE/+xB3xsuoKsH3lDF3jp4W79Mv/G9G6FYAj6SpygbTrsfD4CUYkMJPMFjp812c
z/VjnHdolOSW5KJfUEnuoIaVN5O65e6oN/HZxAluJQFckEVffwbkHEBaUFXA+y1RfqpdyXneyMnJ
0WaEGyUZfdyxHGf9cVaTCNOltHZ+mk0ftVR8svmfRvVpsDhw76v3xiwBM3wVAqf6DcVksSWB06Pz
WtrJqZPBG84B8laQ97OdweleGWpZuGM30mgmjYDSwetzibKo26KPC2z4TmWSqo9BllquAex8GyrW
cBn9yvRs3BCeQjOUz36Az9f90/DG4XslYxnA8F4trq+XfkRQsGiREDvlSj/u7EYOT0UsN9tyKqZP
Bk3NlfHeXGQKRFwJIM2Fiv1iwGH25zLr01NvjhobPBnArsxt5Q6OGdKOd0LDm+EABN6cdqpXjMjm
cCjX7A/fmnZw0KLHQQpkLFNyv6ydHi3C9GSN1vhpBAS2C3BNO+lp95X/M7xokpN65tREntlizLNy
fbwRXkVWCXaBBzPvHbEsf+WX7VwFk1/O6UnvUp+iUWM/NmYZnQBPrBnz3a4wW5iXP5VSULTUUa6H
KnuI+/3oZCepCie3GKyB8rAj/USr87PaRcmaWvNN+UjgzwFZg0skGYOzuYhekM1AzSpOcxoLy/bk
GJHFBhFhKEth4Up5joBKBgtQ7px022tat0eaxv5I+9F4sXp9rSd7s+FIPahHsuWETB7A5cVUV3lr
ppM0jofESlvHrYCIHFKa6h5brUQbZM4eI+bhOJW9/p02f7WPIumf950ySqGiTokmBNMBX0m9XgO7
jo1iKCCMdZozggnvU9ewivCMFMd4Hq1qrTy+zE4ojXN5UCHg8uBZtkwUMDIm2coN5eToubHRQb9v
NLXuXHyJVLQ41NRLgtxcid8i5fkruwWiIiQfAYGSfXGRLOWQ9MpvC4Dv0oM9FdopH63wSWrlHon/
jrZs2xuHscCkI8vztQL9myMLHQzBE0bpbxGuxzGgPDTBllMSQz4VgWPvcQhsjn2BdHSNTKLbykrI
wwbnvvsLu6jH8M0IMlHAo4onIuiy2B2jJxL2dHMuDbioTdIr/i4e6nf2KMUoHCpwgDxHeSYuZd2N
xmpaJ5+zyzgq3SGUW80N2jG81I08e4kyS8f7X7WITq/jUa/QeB4KAOwyuc3A+wyBMWWX1LbijWnU
waEeW2zAZ3Wt3fvGUKiRUROBywcQb4kxgn8e9VlqZxdeuaxTWfiW5WYDeqVOFdtrD0SRtV5vUedq
tMU5BCA9S02GZyWNEM3yohoObDeYKW384hOJvPbEDV19LvXauSAoprk4OSsr+eciHovJFXUFLhcC
E7imRXgcMGxJ0tDKLkWtZ8EmQ7DKg6epfao1/axLGXKY91dzGZD/G1EAOajNinLG4q0ytXyyNTHH
RjBP58SYLvhMOX/yTqpOHf55H22FLLeMnZfWsXzZCwwqHQjh5vy4co07ucA3E5nE9/NE5z2I3glX
xHUs7MKmabA8zi/JbEh0fuvU9Pqq0eFfJwDa2pjVyNRgrw5W5kl+2gauAsX0AqS42Rqhjri0RpUw
KG3za1cgMmkhDqBt/GxStisT99Z2Uagzceo4DCza9U9tB4W2uSTnl77HwDKBSIvyf2B6lq/LD5FE
ptKCj/tR2Y3+pSlibRvYvd2vLN8ilr/Ol3hiosouSl7yImFKRbZsx2Z+wS9rBhExGD3Nc7PcG1Wf
uH7cSq6lJu/sJ/83KixuS0hp8VRa7FJfyqzezlilINGsR4Cr3/JRLQC5TPO2B0nqFXr4b1HJ9pe5
7ueVc/pWUOCq/P+DL67swa9G1CWa/FLSyHtsEfDbQM0zT5Fafr+/xG8dRtIvlcMBQQzJkusVtkvJ
D4tyyi9T5ec/ACQnWyvpBmpAXNRuxktod3/A26sKEQCQdvS0kPi46VbUZlx2FH7ySx1V5Yc6xObM
j8xuP0ztEzrlEWKm9vi5Z6VXYvpb2wisCz09mccVHZrrL5W1YWrk2MkvEtYy+0iuoo0xQJJVMis8
yxZK+XMAKuT+1745KABkC2FGetlL8ioKyPRApqC4hFE3f4pNq3zQAnwIrTozdr4e1B+j0lzTRl7C
Rl/3Lu8LIZMIOIx78/pTi1T2g2Qs2T5hqv+c0OE/cHNN26aKm+dGMf7gqmo+2o30UkFhv2DcUVNE
NrU19vRbX4+uBwQFEiPRg7v+Hf6oxMi4VPklSx1lp09m91sOHTrTQxr9GB3Df5i6blhZ59eFXNxx
oiQFlJMiEUrEi4UGlGAn00SZX62Rb8dPXfpUdQa8fjsev2iTLLdeUMnzz0xPjR3Ao3BvRc7EkhTF
0feLckezN3xg4dbqPG9MB1rVlH+56HmJLBPx0qSx2plZeKGXg8BSZ08by6i1rVWjijgptr+fpnTY
v3MHikuGdJTjBlLkpvnpS2WQJTjwXJo+DDC6AlLtyl2BSQPJQPbYDx3yMUZtrqzCzbcyLGk3f4A8
IudfLEIZ6JIBITy8pK2i/ElxkD4CV0lOaT58i0RQ08ZpLRddjAkMAfIv1RM2G60VpCqut1s5Nok2
pFX+ocTaJdrXvj3YqQuqtjAKj3ae1T7JftulO0dtJ/N9JSsGF7VdFEbAPcHUXbqtx3OYUbCyug9F
NRdn3nFfqXDBXhobxUXbZFy5FBdxGygkj0uaQOA+BBdMW5Qnu7I3jUI3WpjM7b7u4EcORoLcOwY3
h//H3pf1xo2kW/6VRr2zLvfl4nYDE0kyU6lM7bJkvRCSLcdGBskIkkHy189Jl/t2Se6xpgaYhwHm
RYAgZQaXWL7lLMAuBle/nkUZHt2f1hSGAxQfQMwTDweBfvbuNNRtEqossOGNC7u0zewjg2kERABi
KLQhUFzmwroajuusVgfZWuf218O/OzR+DI8phUz+dEy9m03AEIDLHfDwxgSrKLJpns6cRruAQy5Z
Lmb/LrJpvAGFW+e/Hvj0xT/f978GfnffgaHBwGgX3qRCtrmB9NW18P307tejvJ+4fzxdcGKwUCDe
+L78SGHyEPadCW9EJp1HPYHK6CDTLJc0obu2r7PzRgfTB7f28wzCK4XuESoUED8CyvbtatGZkdSl
a3izDq0tYRcX5/EARDMs0CLSZNVHmI/3p9L3l/hd1xs6Glip7zVkap5wFa9xeNNP3bhRXtxv4H4G
GfqgXXLQhWgZCy3KGqIedy0UbTc+c/V1D92WD0pw76Kr04V8d2YIEFGebBNOL/1PtSdp0sWTXEQ3
LKaqiMae730DHvfath8ptPybhwzjLPBXwHoCdPy9uFVM6x5oMBvdzNN41SeTtw9oFD3VkwRSKpn7
j8i+/2YmofGDMiqyViBe3+MWlG+yatVjdLOAVb1TzZh9wwHg5BbCHEUVLhlsAMOPuBP/ZnUGkKAB
/fHk8Ya97+3zhGldIKQ/xjewzwOgNBPDWTaPIBy1Q3hcK/ApZNvehO68fOTn+P6sP71KVOsRRp6K
Sie03duhKwvrr1F50U23gAJbxz1auCE01SsgJsulcmFcKSkvogR2Q2iVj2ULDBBhkKa9rAYRF0x1
7s5Q/RFw/e17AG4EBz1CrxNkHRkeEpO31+UJyRhqNfHXE1EiO0exs/bPK+7qPsurIADgd1KDmD41
Y0ujvybW/31wDAtWNHBPoJm8h68xG6C6Cveyr3OX8FLChWGPh8hyGScf0Z/fngt/DIU+Bcin8FRM
gJl7e5+hQMSSBnP6dQFMbVsnni6tXy+7LB4hveAkYPZn0nXvUziAEQHf0r906qIkisEBVzsV24At
AUPq7fhR7c0jytvitZ1BGNllUFd0r0zPpvhB9syzFXGgGrB+sHW+KyichkVxEcp0qNri1IeI9Nth
fd6rZQh7/3U1jQOGXMZiWUCIKu7Pklp3k8kBIHLH2wB0w/QKMFBXXCymYYaEfgXIOwQkqmKokEF/
EHa93W9wRSdfY6h0o9yNDh/0od5eGCIuQPZi7r4CJQl6TSilV4pKDVMemaZ/TFU3fUTBf7uboo4N
7jvIo6jmn3DXP4ElUwfqfVMSsW8odxg4Zc/2Hm6EM/Gahn39K+fkj6FOgcjJ8gbB7LuNmw0jFhyc
7L+BrMeDg8hGYN1Ab0rrO88XydUyMVgQYq0l0Qdv/P1zxUwHiB4kCRToIMLxXmcAtW14TWWzoERO
yXjOUxVsF6j6B4QnsbOD5ID6SOn9p+cKWC+0gFD3gPUjdtZ3r3Kq4AbVZAy2sU6CNrtDh2jTUezq
o9vS7a8f7NsdHA8WYjSnrRu1DnT9sKjeThsHe1jiDL2mRERxtWtVg75+3VqydB6/tGsSXkIyTRKW
rM3u10P/dJuA2J7Kcpi0JyWM90PrdUKdELqQcBoP0+WCZktVNMhZLv0eTcC/ONYJnp+ByAX2FJA4
7xvfhjsjQC2qwm2OlXiC3GEXE6DFxkOzmsx8EKL/dGfQPUK1FMQolPvw893eKD2BovkqLUPDGDBD
oIxkQ4yos4xYHFIfjPbTK0T2g94OXKewNUFh8t1o7hrSlfp1zIhLQ9diNKiFEh2xKkT/o47kCcwL
VkIWLe0xWML08dfP9l2bCXMIT/YP5QZUC9HTfbc4LSq3dTAFFSPogvguxIQDseSdbdJ6384ZfL10
SwVMu12dfmUpRP6JHDL3cRjM8Nc8v3AtJ5/fk7Y/WownJ+R318IQLa9JZhNGxiTg29Gvh/Oh7Sa8
8kTBkWj9SIrhp6eP7iKqWTBuA3EL+8O7BeRPI51RmARZQdnB3KCTOpYQl3JIWNfVGZPteE3jwOYR
gpAPFtD7UAP6xidjHqxe3Dbqo6cj+k/RLGxNEp02E4aeA9F8XpruBubLwX2rXHSPE385k5Cb/2DD
+C4D9K/ECJ0mxFyI9iAjivIocHvvTsCp4jiE2sBlJEQMb27dHjzyXM/Nojb4PbwLYja3u7me/c/x
0PDroPFH9RzX3nQw0GO0JGrlch+5intkTpqlO3ChwkeA9qKjl5j5So8MpHVOI+tsDQiX8xN2Q3sY
XFCONwOCN32V+FSOfyQH//Fl/k/62l79cQ/mH/+F37+gsKk5ZcO7X/9x5F90a9pvw3+dPvbf//b2
Q/+4nF71MOrXvx2fO/O3clRfnwfeqvefefMVGOnHleTPw/ObXwo18GG5Hl8h8fZqxnr4Phyu+fSf
/7t//Nvr92+5W7rXv//2pR3VcPo2isv67cefzr7+/bcTavo//vz1P/528dzgY9vxuXn/36/PZvj7
bziRfocBMJAy+HlqdGKu2dd//gWyNCfdH6Qfp9ROtXpg+EjwO8TAsMcjRIMsGLB/v/3NtOOPP0FK
BPnuCQKArAH90n9e05vX9K/X9jc1NlctV4P5+2/fvVb+NSOhFn2y3cMGiIv7LtfxbkZS0Hlc3+Lg
sFE33KUQZNmhDiJevEnrFDLjk3rgYBZnOxRr6zO72r5IEDXSAmop0UDssOgd948cIlBz0Q+S3jRZ
5twE7sIvRZP5D8vs8Duwgasn2tqgaDtLurGXF16Lfn85U7WJFhneU2cezwdncm4cvw9yDpO1ew/J
xkpSGMUdmE76L5ULqImchms+S9mD0QQSS+EjUmUbC43LfeOjmFW2g0MJtxaWdVj4Pxg8/zcmeveq
bgf9+jpgpv8/ML3x5v/Xs/t/fKPsWcEc5PnNksBn/pjjSfg7JDWRu6HhBdV4dAr+Ocdj93egJ8AA
P7EMAdg7Bdc/ZnmQ/o7IEF2N75yWE4Tpxxz3s99xDiFihVUPcM5o6PyVOY7k5m3CFZ9Ae2iAoH2I
ww1yCO9hO2NHXfglOFXhKSsO8EJ6XRgNcmh/H0LO4k0d2X0/CLZHUI7i98Q+y1CctIGjjesvfuHB
ue7YxjP8KgwMlUr4io8jGSkoqZu2OoUlY6qzqzGCYmgBpFnCsTKora+kiMxU9CyMehff0qNTpImY
4ev8JTLoF3+NIii7rPOIrkKX+S196MTQPE5DMh2HMHlJRm+8rlXjugTQmFqRlDXQdYLuWkHHODvr
4yyfwqGSuevQ9BrG9U7skXZ2VXe0QDRUhthWAwM3ABx+yFKerjseNpsR8MMcCqjjvkvRGDSAF+9B
Oxk3UW/nzeDwq2Sd3TyqzERc3l80CFOI0wfnrBqfFh23UDoNfYhDzlzvITV8MJHiNVmpl+T13Ipc
+TrexmqFAB6AmcxAHYKNYltLtzfl1A8qIplbje3GyRRYrVMVtZ/MaiAe5+fGeGgw0ZOb6xRCUM5d
g+bgxcDv9ZA1KnSTAWdN6/iyAduMuI33bXSWo2iMvaV9c4G6rqEXXWMhO4w0VH/SOiQRRGCPBl85
ElTTpHeGABbjLi6DnZr0OU7kmjWvZpnCaAOUZ2dL7cM4h8xsYH5+whuMG2aiTw72RbOxlK5AgLt2
3cwQq1W+b9OyHeHX9GlZPHY7ZsFwjjbdp55bCGvFY9iUXueKcnTD7jzCY7tyRXc29msOdOZVq8ah
WLzez2t0lXOkxKU3mWdwrSE25xl3GyH2wpkgTclqSNoDaTYIUnsZgZCJdwl2zxgV0m9tTDpMmWlv
h4hd0ZQylBNQ3rdQpK+Xe5jzesDR8+7CRMkOuytAL3ZlZUJpiNbsWndVwfRa9/CuRTlohE4sESK1
x6qqz/QgB0NY2Nruum7YyvbQU4BuIzpYVpdRbROdRyDh6E3ouAR66UjbofVEemA+o41vEr41Dj0b
Z1uhYzrRDWdm2kx6nGLo084FlrWAR4C73gLu3mjizBYspXq886o1AZp1ohIKBn6L+kzMAQ1LQQaH
hM0lSihkrBQCqC4+tysd86GD5IoK555ovjwBKPJNIZztvHZPuwGarQIAhewllsFcyi4ZSKWzQ+Lx
6lNooZKALl9Xuh21CLYU3IawjjiMJwRMoodtO81O8+pjMZWY08sMUrro5s26yn0cKVUyqdRtuK4L
J8k8jsd1hos5Ydh65L6d+vkK+F0B7W8xpQsJhJrWDaftSGZkH/m8CrN3fLe5gZZBcksn9xD7na9I
1TnLftQTkJxWnLeBMj1p+6xuCUNnDFKa8QTKuG0hmr4AFVeXqMmabQpfCvDZErQXtjPsDJ/d3oGp
KzquptmsZoYxVcjnaD/6o7x2wQIGt8Do7kjblvvEuIu68sd+bEk3d8zZDiifvkzUo7JMtJ0bUidt
EqGKs2xCGqalcBr6bRUnA2+9DDn8W1AbtjK+dhbKAtI79bfMhuKxzqBvsp04m8jIRk8RRwubkLSS
c+Eoxm+qeXrOZpnte1QKc1NDabmXTG4cGgR3wMDYfeJMZusaP9g2nOpceKkFZ7fnShbOAgPBtW4z
d9dn3dMJuLPP4KZ2Du0LuhA0rAdLwrkW26GropmEug9Opmt1hq1v0DPxIbWCBw5Vktra5wHIt01g
wBDEg8U043XRtpMmyzq307nT6RGcT+kpRWxM9UpQWlv37Zg0FyIJu0eRGAuybWa2cmQ6t5TrHVjn
d0FqRpbP0R3KQKdmm6FIMatZ30Nt4bLuQH53pnQH/8dUEQaiOPKoR+yvem/AbzsAurwJ3UmaHV26
Y9Kg2NaTGvW+k/2bO0PfSQ+0SvOmhwy1nqF1R0zk50McjQe2JvrccexllLFek1TUcK1ZQp/zTQM0
SbzrOI+vpQOVjsBw9RlsMHa/jmBxkd73PwdZfw1RqZooGM2RRnf3mOVQ4ZySa2BhUOfxwmvIUywu
WVl/rLLoVSzyKzj9EXRmUTDJ4VzkXsCoElKsGVUzNoqmXTsQ9VB+39g+UKDmhzc4otI9V3WSaxrO
x97tmjvV+KBjhGlTBI7bHzoPiHyAfaHFtVYaOauADuoz7C/yCYryrfHGHJLQggxa4cjljdnbNlME
RcilgEJAAzu2aco7rQNop8LlYyIdDJVg0bKGRZMJTSpjD60fwIi6u4GE3jqU1sCDM8Zqq6qHXqEG
BQIHZE+JirOyctS2huD2pvcdyJ9wLqFyxb3xafUmdTdAgu6MD766hDdK62wE+AELAdNUw38NgNZ1
E2t1VyVc4EWyFbtmBvHh9trx1pkIF5o5m4r2RuyhwyaelwGy6iDHBlCWhWnucusL7jWEC3BmiO+P
X6YEC7cMAVNQmxTUs0/rmPJ9oGJQJNBffugmL+j3w8Av0CzFwbKaypLE1BBfyNzDzCnEuiw7zGni
ZCRioKMi2FcOiQEo/CxRtfQ26FR5aYm+SXMVL2MQFlXt1sdBNvFw7npmngnkXw8Z6FCfEyq1f5iN
f+FpKa5M3W7FyTdV1OqLEm7OpymoNxWTvdz4qh/uVi7dmaB4ekCRtIFQEEJEWaD1vZK4EXQLAxCB
3hNUdYJxnqNNShsI+/o1OAg4KlGsnfmhZ8ENr3wwQzBNWF9ABji7Yi5eTsmhFJiRqrb1C/UGORKA
z4RPwF/XwwZeOlW3STvge3KeNbgP6Yda5iDFBd12mONxBHrLDYcN/PUUvaPDkrzWarquhDtAvSKA
YMJZ2CGyyvEGB5+skMRtP4Vd0lEYxJtWl1mTJs8+t+4ROr5JQ0IEpdUFQ6VEg30s+Eg6II5nWLue
bPisj6biTmjurEAgQP2knHVs+u0UOvab8BIlsYE6nzgsjfMFU2nnGNcvAcREMdkZ1BSUJmrjy8nH
ooXuEVwvBT0sbZvujQBKj7fTg2ZMl53nQ5YNmykbN17WgyDBFUy6MdNyCR03mMvCh8kJYzHiVbXd
wwz/W7pZYnf2crRor4xXHVTrL2XXRtV51fhT6VSpw3KVjnLert3ouDlljQsmSMOGDSwwFgj9zRGt
Sa/X9QxWU3xvBfMdWFn2u2H0bYlChyYer19rHsYEtlr+BbpBybFaJgteyUJh2uSAkQtCp5peUCfV
RbDW5ug2PeQ9YpOLpBPXbG4ig4UAXAtw7ueRhAQU3jKC9qAJj0sQsW02Ord6djnNp4SbPQcduxBC
3/s0huP9KtmXlS07VzYK/t/GfEqsmhmZRBq8gLVqd2Paet/wYrsdrUW8zaxzjZRjzghXXKWIwasH
MPPmAoDN7KnvPXcq2Ww4KGY2tffYudNxP7AKSnmRtkXb2PSe4ZyuyeQCzJYLSe3L5MBoLajq5glp
+AQuSzBsq6mO4AbWBc5Z1gb1Mwuk3Azuohnxjdd9WVvlwacD4KUoQBRTKNHvpTOGLXzXNZQO1zla
6gNUo7FTApUcr3lmRf24zhOYskEyLftpFZAJVHZcs7PU6eB3VDkeRIPXkQ/o/Y7yzovXKYO2BJBB
2xSSrmpjLWQ3CXxuY3pM/TWKjiwKR3BzpOLBTgv0j6csmO1mUX2oLkJN+3kjFmxXhMVtSyrQaIcc
/zcFt3Ny6owCWStE4XQ9oPiWZjbwCXqD/UqCbPCXLVjG3WZo+uw7L2sC/tOK3E/n+EVMzXRVA0wW
lswi4rMFxRpTC5ycuV5vswm+v0+6ThBfh70+w05gG0WyvhufV9hversRelbyYFbekrERzsYdHfh8
6Uj21zUMar7KhPmcwCUMYehShdHdEEYcgeWYRF3R9TUO3mVejk0fhuYO5whwurVLdVU4bX3rcb9u
9wNl61TG0FkaMAhEWeai0oP52jPYu5bWdpeZ7bZJwBoQzhfzGEdeW28cw9KHyJ+wswsNxVWcE0Zf
dkkrz6uKRy8NPPISMsFh6/MU1mooGIwuo1JC7mYoG4OAqtH6ChgVrOKAZc+8Rnq0QUB8DXIoEKtL
PAyFodhS8mmM4F8aKDlDLiaqfMSdmTNFBYSG4fPStR13SheHFyOei3e/da2E7CxOVTigDVIAjQF9
vngDvk6clL0VwsKEJIs31LEyLAdkjfHTPJk+LCSscuFa1Q3hJ2BJ4wnUg8XIAvr+zUJOXojXDarC
fcmg2zweOANlNZ4Giua0hnADpDeb5puuorgu20x494hgtN6YcDqFSVTu1DSpi6qh7cu8JGlPPIe7
DzG8XZFnTUxlBzeU7ZXMuqjecnQAEcUFLZBtbjCVFcgY4hghU8vOBDC9OPhNF7uPWVYz4AC9zjnW
nMY7sAeqC+06nILVydt7RdnCy4UO03VdecOLRvV9061B9c2ofiqlt8QkyZirMFtmRLPohAaXtWtB
2pu9vqX4mXSMxIyKC3cOensT2bDeUC9aA9KtkTvlFYBpaTHwSonjCEnVHjFpgiCyZwayEtWYIjuq
LGxhS1D8/b6IqiGsyhE2DQ/wotU32VqNMSx6LN8FEzaBxzar3GoPNqw1iOsBVs4ZKN56IyL/mDhA
v8CcdV9TV269DlENifvZv5qyDvTkpVpGs2URogKCNrecjypD6wg+PoObe0bxB7EOc7PPJu7IMwNL
cAS9bFlzWa+UHiCohCTI6jlAH8aieLrkq+bsNoWcw5LPPfAMl0HIl5b0no3tmTO5Cdw+/LYbjmxF
knZlqMhE7mTC1+DhBeILVRAehaC5W5WIc3GUGdsNn7Owkg4ZRic+n0XqF0BoI6zRtXCuF1YbnFLo
0eIkXG7ikx7XCAXIvAoD9OMFDy+grBifoRJjrnSNUmTqqJbUTqweE7hBHhCCpGcZ8pVb7QXsqaYQ
GES7NfVIgCQdZ+nJ4RUTbuopgcEizL1Sf7a5hFTqYeo8F2FO0xaxr8wemuXrJQ/xHtjMLwYGbEbm
wAWtwnaQz6pa2EUSiHDY+R56jbd1V4ffGLi+QI/0U93sMuFI2P70CUOhapo85Fwq07mKaayu0oGv
kMqo2xjkbzIks8penAB9d4l9tZdPk226g+6x7i6TzomaneUOwJjEVeMurNIC6OAqRxXrFq6It9Cj
fBBZ9NUZK/fB1gnWpNffzW2HAo6jr1SEr3Lra+vSXZOicZlWYrkcEe/ddgi10a6NjlXX7KI0deAa
RT8NEuceCN/91LwgaIW/R3+dme5G+95r44mDP7rJRoqmaM387DOHAw01nNFqvUHXLCODqZ/7k++e
m0QPDqiZZIraK522oC00nyMd3nLXubRwRT60tGIoqQFNGrP2spnNCWB9bjNMMu2tz1HbfgbT0s3T
hEdl03WGgFAzENZEX/pY+l9rD1befMjQw9P0efZl0Sp5cLIOJZoMdZQ6mTfRSDkZMtOjaOSfJswA
Sxek1MQzYPKB2LZrOn7nNrpHHQZRJ2b7q0VniniTf8NE+0kbZESRWckSdyOyc3izUy4NnN075Dk7
V7htxDGbahvdZ6pb+0J1y4hLSGId0nu5BgD5rPqAA/qiWjTOuGAZSLbOl1GfQf4tvkFR59h66syq
GJbUqHvUEfYtDzkFmp95tcpd17vmzDoTaBO+KBN3PneMuggQw1dSxGSNAZMA4B7ax+xgY6c5qk64
iAzaS3eqEZfEJwebYC2l5mMpe56d+WLGlczdJQIuA1/zibBI2aIZ07hwh+E+W5Ir7WUtwKn0AFrW
nYv9CZ0vOC7d90P0Da3b4OChL7u3E9JcFG36c0f264UXzxeItXzSJsku1R7qaIO7EXH1SlUYwXxk
fQY847MHLZfC1vKs5Q4/mJZeTXML3rp/MQ1LeBPUaLm50aJJB94hyGltd2agG7SD9cVE4g4VqmRM
A4K8pzv34Sx5BmzPY8acsutwgTj9CQLXPbzE7KZaHbvx+mQ71/WF9qL5LGbipgVLK0cSWWHy9fzQ
OpEJiuD0ziGcDMbj9AJn25D4IRJB+Da5pK3XLoeZQUX8eh7OgDC9hO7u7drUKCNN3XKZyWl5MWF6
BonyTyAsPvF23Ddg1W4DuVyimtAT6HvfeIje3RW+PcsEYH8DT4+g86KdQMP0wLwQ1ltNBIkis46Y
Z9N6Gc1+t7NJt+VtMxEcQ5hO2L03td+YWwzTQfUSy+OUUO8S7T33NaJfcCgskV2XEOU07i42Hvw3
tX9Uvh0vU1TUyNjJOx03N5GoPo8pxG0ynOCINlAYcKvXGmUYmbnHuEFkWnE+4LlyHENjdm1SrfYt
CxWikRoeezUSaVPYkzk8CFnRI13QLUIF5HJg6VNQ9eetFz3BzAMq46Bun+KicVNn1BKAUj4b4GI3
lK8XaQIxhsUzBxrL4Sljk4QgAz/r63DvDn1KYI03ZJfw3LTII0XsVwXvQ+bsDDyAox3q/CiUqggA
yS+B8vv6q848u12ZzA6889Zb07Yu6TvmX2uWBnfxKtbDpKgPmXX3IUOaVbCoBuoa2lQ5bD8EGltm
sTsLSZIHeA27RE1LUiRcJ+UINPaNqdi6D7qqwfKcnXJcUPx3fZ28jA0KGugLFlOHsIiJDifNNPe3
ovKaUkPrBCBSdp5YK8+o6r0yEUKRoUPxTfB9K1t0AtdrMIPvKOJ80o99cj7BlRmufdA1QECKtuQW
0dwRcuYaXN24yhnnE4ngsAE8KrM44pI7Tw79BnUmRRT3vfMeQcoubeCr67JzLNyYSFTmCGB3D9pd
xZk0vNk1A12Ruog1n7qkKTwOxeBmOCYBqhON5JejcO+XPt65puvyEOWzc2gw9K8OOt07Os4rYBSN
zVMdHrgyEdzr5zOVjWc2mfemaapb2o3LgUJ5XeeJDM5ojAyyCqR5hIAsSoaruIC0+U6wRh6D2g6F
9id54NMQf4Yc4JcwXSMCQX4IdqTD/QoN+Tu0gtyc9Z0sbar3s5ghZsTMnU4atWHa38MplXQcLjtp
0KgHnyczmcf2hTr0pTMqtxUy+iaahzyr7TeJRdJKtNiIU7dNyUPstCuyRqSTAeobSEnxrdKfsJRG
Q8uahppYm8BszdVfBSy7EvCBau1tI+wjZzysvyLBwQHvwCy6b2DRxR7ntNpE3nJPmx4ZNB3v47CL
PwMFE5SYe7j41KAnm03yCAT0ywo1r69orm7ZnDxVXD2MeKCQ4sI1972/nZfuLJTx2Syr41Str747
sU3TA72SWx7AmNafR3qGhlizMWOGVhKK5iGEFWVb9jPcdqNWtTRHd63aj9imPgXu+CiGaCjSPv2U
VOIzspNvwTpeypNNS+8PF4gLl80URKjojMEGhJYqVwwVG3znbRoPSHgqvDqt1+cwxAY0ij4BgliW
MAw7TkEKc6RTG/y5FnDVBd41mKuSpgPs6toezDEUMrkizZiYPNTIb/kMn6UNyO7Zqd6WXFo24G2m
yBagahgdgF1Oi3lwtqjAJAVlWftYp218zPCWv0ZuZZ49J3p0VwMgMSRClhSruhbmEq7hjoOGY1Tx
HL297AIRlwp20LupIMscAg9SdBaPYFPJSn+awRa+ZkKUsNq1+4mqLiJrmqz3UDBfBLG19QY0pJyY
j5u57mBo4AT11F5OqCpQPONobaqUhG07iJtp7eeoGD09ihKZlGU3jeNH9SYa0K5Zoinda2wd3yRK
+Ed3tOLVjwc6ElAa+XwfyXpysSMkapf2gdlLvdqajJ6dI3nE3SXskkEfKdpDzMstG9S2KGFyCLao
msFnrJYwKqawSK54+rQ0zVFC87WBKhkO0hp2oZ2/bCAiUQN+1Za+kmlpoQcYELA8uwsnjY5NpZwv
6P1XVx5kAmFoZ3LtA0SQ2QqlZvhPQ41+DxhEVXrU+Yrt5kKtQVEnQ5SblEI/gPVzfkILqKoSIQoI
mSwEXJa+Rr5lOZZOmM9AOj9CFwmHwGgv+0pAe6ClUOlcQQ7vgqZD/I0ZBsFnEBJohJaJjhzUl76x
2F0dcYBCg+fHSDaD1iKmCGgpRVUnknTTCjgZUSaQExa3726iRK7liLIoLbtwqh67VcoXAU3CiaDv
PHuEqTYuxrjepGH1BzDz/6MYfgOI4BcohvVVvzxz8RbEgI/8AWKIXIAYwJb5b2QNIPl/AHWA4AED
MgI5AKjE72Cd/wYxhN7vYBKBye9Cow+Geiex6B8wBuAbwMBHZHWSSIHLETh1fwWqA0Tav5A6J88D
mDkAg+nDl9nzfwKNrwxyyAssSIpkbfnO6SvnMwp5zQeWh+941t+HgcbKSfM7gKocjvi3wDiVTZ63
otVXSIhGni3oYhWxQnYY+4t9WILwq/UtJIy0jz3KqOUqFrSDnbInn+O5Ho6oBVKRD4qjEBJJrLl6
mNBgrT6C0L+FDn6/TKA1cR0BUHQAb5/wfX/C73EQ5I0vlV9EQWi2c8uUIc2a0fNxmF8pq6sjT9Hf
GQA9+QAy+s7Z4MfQqCiCPXWiib5HNSvhWb6k0i8Q19U3tjbDwwBuYsEDNAPXMcGx2g7Vc1NR5H/M
HWBUy8xDOCKlamJdePW0fIBfPwEz300NiP1DHA60QUy391ppgoHY54LQUSzahzra7LiyhCNf8+VP
i+UHeOwNWOzfDAMImwedfR/drfdA4N54QxOaYS5a1mjUwFCCjyL0/v8PRsF6AUEP2Fw4CL99s23c
oSic9nPB6zXb1KxzytStXn49yGl6vHtiMUTpAX/DFAId4R2Bu+qlTTPJFyjIV8EROspLvkyqvfFB
soSTdQVbYShmFb8e9C0KCRMHOwhASGD9uMCN/4Sv9QNz4hRUPhJO+9TJll+tqY/GZabok98qGDQs
silNE8AMb2qjT78e/adJchodOwgkHBEWAVf49rmuK84p8z/ZO5PluJk0y75L7z0N87AFEBNnUuK4
gZEShXl2OIan7wP+Wd0SUyVZ7WuRZWmVmX8wEADc/X7n3tv5xs4hVdv2G/fGidV49+cP+ccu+suV
xVSysemUum1gtfbp/ZG0bAcIKM13XSOWaLLT6TJ3ElLaVrNEvGDr/Rz7C8cqprmX/WQmh9WoLN4x
axmV4/DuG7N8abWFOUanMSEONifYSzJyNi1jezpPi6k8Y5yJlpkViuIlvpHLJhlmxVuokNNx8QTx
OjrPcacmUItCA4WoBmDFLFfZTtkOkgxDPYXimWjj/dgv2a6XpnE+9HZ5uymsYZ72znNRNOshz303
pMU4/+F2lviKBrzs1TipaOFnXsKCl/Iu7xxFApRbX5Z97oQmgaN7m7I/TsnlOzOq9p38UY4TM7tc
JkYLrs+42cHvx1fV3AyIbXPunmtT6Z+ZHaxvIJW5fl/JlDojJrU9S5lm3A88/wgcgsh2DA1OFiRc
qSrw2lZ/Hp18goWtH5WLAbDhpMJ/B3z+Iq+yJkwdCavmJttAbkFAahODTe8wtJHHiGPvl4t6JGll
2abZfiTW0rrSOAWgRA9qfU106ietfhi2EgIiW8PWyqgUnMbmjqw/9TSYJRayLmsDvCS2HWXOfPSc
MQmqpkTpXNruxHEOTUDWOWqFKGgOtkkQIYEwD51sfkobagUds7cOdjsnx5aXeMAqrZ960ZDqmzsE
M0+eOo3WyBCEPxTXmvYCHL7e4Mug+sf0o8YR8ob6Ph8FSDo7qTXq2FiFFhlQPLGKvyyjuEtGuZw6
TUN+chfOtM1+zYb6YqQb21IctWOtQnmNW+vYC2UgQeJwkLOVhSmRGUwm7KNcivksp3N1J7pmeHFH
eTSdWA/bkTuojQl+ALDA2BCOU/ZYcsQcCu18zAyO4+iFiWXfoNjd5U6+kpqQtYzsEv/GgUM/NcIy
TnVTnqcNaGyd2zs4fXUkleaFiPomb75Js7ygQeyhTjjDJIs8i7X6ycazffISrljpUHGiV7aKDMZj
ASDTEm78awaSQWxU0tvjLuu3FI55gLVCgrTXNmjknFPOYnxp4IOPgDja0R/9JCosTH9OKoJ4kbfe
YseBRVZ2VKTmteblV9k6GVGvWRXRznUetAWz4MDo8+HKihkjD7p/GrzMjMbaWO8GMRuntFPxTdwX
b9SFEEG5jOrSSFO1q4tkPlutUQQbVRKpmpaiqlouEbLKgPkf2+R2UMehMc+Xbjp21vw8aFpDH0n9
RBh5AupoX+drfSsYVtz7sDk3Bj2fzwqy7sRZ4pphl39TV/YSZlS3U6vUU4vUq+824YSL6fJn2+2N
k8yHusi+x+MaBxR09hFHyiFSwu5DplP3jWFdNPZcnscFF83XX1TWKuJTllfONEskao+DcnvUB10h
jeE28OBMDPlFgrBx8CLVU3kTj5ZlVd8ISDogjpwnXauhbTVPOvzLo2CSKDyPEemUrlFZiqM1uevV
MItvIjXjsKx9Uu7M3FyuFzZ9xLksZshdlQeLxq0lZSz2szO8xQvKeuWkh8lPX8AHrpumf/QyWByH
GDNaRQYe0O0luNgnw2Z6RqdUTg8EFEjn+odCjyEIHbGz5uVWX8uT3q32vhEkf6nl43Eqb2at8UIj
N23eB5ASqc8LfHAPQy/Ppi5/y3NQNXc0z+xkXK2gWl5VJyjYsJhHtfzETTsCHCR9UAzL8+i7VyMH
zl03+Vmk9Xa8s8zaenMqbeDvIOo+09L7esifiOn6m/uEveLnXcBHgzLb3S3CH6vxp7WqJJQdFdpt
d74Q64KHemrrvTYrhmN26Yp31J6khKDtyeA4+Y4iGb5lfoo21RhdvJ+lTO+yrOJeiGcTT3ZZNc3b
hNLxGtNoZe8hN+vdpOT0dSTG7UdioUKEuhAC92zZYSvuhnF5WTI/fRPZqiXhUCybZFYncbVPRnvr
JJXVK6GXVAfOtWN/q+kkvsnakpP1VAl9jlbXq364pSheR3Qc7GCNJ/ngfG27SNPyhlN94pLpq7K5
euOWM66l0PobzU6YyxiEW9j7hdnJTdOMDYH7SccgNNbGHCMi6T1n2aAmO1zWlKGH55HiGjHeKa6A
srw7prQrVS2DodrTjHfxNRUTh3A6JtbXaSznhEXHztbbVDPjcad1aJxRs5khIt+aOpe5wARwk7AV
G4Kh2mJTya5uvsWV25FXqoSBAbuveZlZsayuPSsnXRVVzL7HlFnChxqyuOFobLKi2GrgYgpvxrJQ
Gv6FKNIB65gxzyj3lgVBOMQa1SudJPEgIC1J3ZlO41YRTJ1FhqThAuly7mLWUWkpcioJNNVlZuR0
ZwunB8ORhjnLM5p3J3/Xm5Mzh5WWocm0bW0C/9V58UjVhEGm76j8IiL+dsspMQi4COKkYlqC4bpa
zn2XSMV9b8v4SC+frYfEKruoiaM1OwyzOn8hZHAsiRwxNjsmeFa7hI4bJ99tt1YpeFrSwcmppfEj
NL7sHZMar3eCMdHaWtSfwCvLms1BSmPCpvlp8NLa1FYs27DUgcxhpY78S70gyRjOeVYRE7obDZaK
K2cVVXHh2r0XE2Jk1YN+VnqqrrOw1uY+Jnoxb4pIDfNCmXpiZKdcGWp98D0ltqlkFz+KAc0DPgjP
4g4I3jrLnc7qo7nUzRlVm3ivkJmMZe5kNY/3fa3xSm7ceP4yKWJOopTVoA06e6J62OU+uO0IMyiJ
2U0qMtWKVMqwtQtguHUZ9F3br0bCBUy0Ge7K6Xmh4xjXGVx4ScvdVfRfnCaTT6mui1sHku6Jf2Qy
hkWaF99GDmuv3VIyOlw6+4ZbnsmbEpk9HhfDnZtIS3J1vZhdbQTjyqQ31MeeZpzWsdznpMN4Cv3j
90WgJpepNy/OjPGSBC7mx4CBy8Zp5ucqhunbkNm83EQ8QoMNZjqlu8rWe537Vdl3WeL2DqNjGOMg
UzhK97zCXQd2MckfBaN31NqsHzPOlKu68OB/X8WghjiaHYMlzIIkX3iGBvFAeRMXAuvprHal3ikv
aOCsUJKThnxS3ZbFtasTjTonwoCpY2t9URdua7KeTXETdpNM16Dy/EEGgrSly97XFuY5k7QgVpLB
e5nMmqYknhXoY+kW6rpJiqkPiAEq7MMgKybJVjziAugL039aNTcvz2GDiKeHKbNY4VcnRebzGmC7
YtTmExsT79VG7rwnJdkAeddLEn6yidrVPa8J+6FackAp1VRtcWAasvICG2UVGBKEHyltcb+XVL7t
ZtFT50xnuriaFi1+XP3ScM587o5sBxRuTSzyQNBns5UDY69zMnJYyGZeRAv34XSs9d6n3mrt0fuJ
91mu58kYhpBZT3zbuZLgKakpAuRUzTPDCAY7b7j0Za+BWYh1JbEho4ZlriwjaFuOjZHUSTgLBj+z
vpi2StLdwvziZp30NbvGPkO/VoFh+AqVz/JC8m8yLSC7F4+HVrP/BBLYSOYWZeOrb2fW13IyRRaS
b+JlUerNkKW2203XTrf0bz5MMZPBxOnKQFvkesspI3+Kk7Slb1TZ5rVlxRRy6quevDncIqcKSIKJ
jgdbHPqE9UHp+0Nfh8P2soLe8PQOWb3vH6C73YSHcStFmTlr9QxwJi2H7E+nt7RpRQV0Iyw7cltj
iHynTuBAxOzf1c1qmmHrdAbLEebLi6lsu1vPF+m31hLtF7VwcAljrx5eY6wCp6rwLGAkjTTbcK5t
JcOeb/Ys5nQ1QlfmXQc3Urb3i5HJdKf0ssyCeuLPIHt1cuGSSLq2D/og429GN1vvmuHgwTZNoW6k
14h33xZjyYkPijQCfpwOXpOwctatab9osEBy1wFtPFa8+fFqa51qdng8oKhrL16bi0rvnZd1TNq7
cZJZH5R2gzzsLF6HcA04TBis66/ws4vO0uTWGer8pLNzLJeY99hkkmN/YOJW3JccGiYGZXObnFzE
sWucjfltr6Ud6wCQJvxSrTGuaYtRBy7URwDMhAy69VRYqnw1k2HeJ5OW8QQkHgsT7TYw2G6W3jMy
SdhaOZRe73iHNCXPiKlXJ3KncVcUZMO0YbF6zDLWFvkoQFlZd92STl+NTKCMkzHb3IGHbTfWdpYh
TeArWON0J53RpK/Yq6qbSfoT+w0WVjeg8ggvyORwbIqyrCzfUkXtYtiQ2DBG/dAPDwUGjWszzy0z
7F2S+BizpioLMn/aIprppro1+sIdgmLexts+jAVnmCTGS1/M6fLWKhp5+G5r8SiV5Cwzu5IVXQhl
4exXquwONTBF+tWpSvi2MU+fRcXMP0hyoc4rdyzt80nzuqsCseKun2tc8YYRgwOTrjKmYTlaZbyv
FJBeKOey6UK8Ut4Xlgsop8JLBjMULiLYPnMmCUgrxiFwNTeOA91o89d5nmAzazwT3iMHo2yIYm9e
1/shNo36ZGdDcuZOevxMD3teUBThJXOYskAuO9RKgJfcZmw6jrl0Hj1vtLyJX6emANvL1RLQDz8h
QcxuP+ylbsQ0M1is1BXzyFvKDwpv57KBGAPGELKJjE4qbmk2cQdT+Z3YZc3SPYNuZv5+IWjEv2yn
YRUQJ4TfBEx7Nrwodo3LgXQ3O8LGRIFFRYJ3uTf5fxxoA7RMSpMZFgNgxpwLsil9p3eShXCqMJEH
TZoyBXXYz4ECix6u0x+s8h1+mxeIUUCRbrsXWPWEOcm1hYVmDAA/+38PMX6xHP8sR37UQv0qNZFg
5RIcrOEUNDD3/apoYemf8TInUIqWXX81rMQHgrcz4kBd7G2E1lj619au9IscFxn2INnvxgrzKZS5
4nEp/cE7dcRinSg5p6TUZuYEDjBo1KznYta/55k3/+/ghZfU5o7m4v9h8NJX73X2+rM/mv/+P1MX
y/kXmT444onbdsi02GKY/z11Mf9lWWhGNBkSeE6kB+ezf1tHmbqY5MYxoCAx3KZ4gVHN/5+6cIgg
nwsKn1sV/+j/ZOqiaxr/qJ+1Yg21VkdoseifwRjAcOjX2wzaXi6EieQ7iJMM4axNI46TateuqRui
syY4h0wmJJkr74HnvINROS8MkqI8Ky5TURCx5j6w7J5w6zyai3M2pBRVQTMW9LhKcJmm7Y7TRMH0
Ys7WfrbioE/q6qGA8D3HXgYYgTOLbLHQ7Ikb0/2sfDErX6LSDXu3XG9jp40jozaNM+Yw+FWSV4K6
mIz0rBEk/WxIVQ4zNb8l5DQGFhvCUGyLM0Dxl85Txyyns3Ydhwdq2ZPQarELdnZu3KS9PrBUrHdS
2oeEuc5lZtXenZNX4+2Ur3modbLcAe7qdJZ2bBuZbgyxaK7H5ssQ046FL9Zkhb81cF0FdZfzzhpn
FcwxhzpgjxNscEPQDgeounf8+0Frr5O4tXFIFFftaErYpKTd06Ncvg2KFnXo7BNBMhjqqnEI9Tpm
2yCy05Qvz5iT7FA3ET7Xar5QBgvoqAOv6oW/L7NJHuAecragyXjeFz7dT979YFHV51YSJSK/J2Wr
P1am0m+NYXR2vgnwrKDSqb+Csnlu1KKCfmbphZYKCKdyI43nQq7uYyuGdzqYFOi5bxAUQsd81wJ2
QD6B5R7sCetWxdKqp+tLvLlAqpJp98bdBrU9fjGymr1DPSRNMDf9vasBwdsCgNFzpfYkHFOCCGr3
vofyll4tZBI5xfBUt6xqDptcHfNB7yQXjhza0ILRDRJW0SAnalAuGEqsKesCyDP5wGbbvxpQJPZg
Xy8IktOb1RjDsRblverdOwHAuIZ2vt5UOQR6QwjLpiTBdAO1bAvHhcHJLyIihusIuCjX2L2gLBOn
lMGWKanFjR7n77VfHoplZhdTOWdmw4na41iExaO4ijUcRhgnsDOMb7n20PT5Q+8VmLJwd76lZIAE
cVbIYO4nJ7C6Kb42ttTXSqvEvhDTcHTnVD0o5PUzfOXLruOW3BMWewcsIcLOo87IrKs0ylnWGR4U
djg6U/yeldwxGXkCRGGZuyzvzSsTMT5kesGoDmo38urVOCZTn+5aK17uNkaahP+K3Rb6nh7ShgaB
h1597ndz940tRXGpdNyTa4YnUOWhik8ELPmX5eBkPKTl/UrGSsj7KywxXKbked1i8W7JQvbmsLS0
8t5VgPNpo3Nz6nkeEgfGjULOTG0mFQf78U71XkfwdlJT5tVVt7axvPl0EF96VlOdoeHiQ9HzDEeE
7NrQLiXiXu+scKhwC2Wk1W53mdndElSxMdyPmQVJlhjpGdE79WNBlecNlR1sOxcGHRhH2yXIB3v8
hjRVHWGm2jrsc7u8xOS43vLGzKNMl+Al7EXze13E+nVRd66Kqo8tbrWOxnbDOPMdZ+v5WtbOdI4f
uL5zP/bHoCHslQu/w5WScV4Jx9hJ+2DOx/WgVsPeoQZNQKtbx9NASPYLW//sbGzZYQQFkvCE035F
76j7yuDJ7M3XDGvzY++2pbkH/mx2A9WYO33JOZfhSDgaouCut7y5Og3ODHdUN5q/0+chfajo+Y2g
Z/RAaZq4oOMB/N6MufRZntmXuddNNzOqxrfBhNrNynk8rXYm3/KuQUqvZTztl7H2TzgweMOIrniz
RlcPpdvDnM5iBNTfnCWA+Q5HaLNK96sNko9a5agH0hsTnPLQr2Gy4tl3rdUNzGq18IY3On/mtK6R
afb6eT8itUHcGSetS+dbc52du7nT+nMrtaf3zkeTCnwXKWHpCWPS/Bpzd9aK0/RxtnIlThueO2pY
0F6/L0Pakd8xyoveBIKv9MnAo43UINK8O691AYHKq/jKsIX3BAtd7kQtJ/KG6yRBabY52Im8ok2x
rOLXDo3FQB0q1Us+scc3jEQeu0IfblHeJhgyVR5iXnGh0SVJyNyu3VNCU95r/NN346qPJ8em0Gtt
i3hfsK4i3n2cMBed48FSSfsd96V+MeKkfpEfZ9JKz7KoKu3uXrDnDxn6Ia+j5/EP94M0xcujtbVz
IZEnL+NBoJNX/gIL7dSGd1ogR0MfCT5IDXwJdiph2TggIr1DIjHdYeaDKptGI4oW3t51uGgKhBDq
c51zjS6/Ry9Fw0xsrbjN4uRVxqm+TxZF9EGJ1R0iuN7PY25FQyt0WLDGfcKsPLwtIsu/JibFFeZo
GOfEYPBPR/YsAqLe2v3o2O0p1ceEZx+87NhpdrsHaSxvRDKSJLCq6Yoohnub1APcDTYhZm4MzuhY
1S1bIjeS+TQdZteSUVPxtitb1V0UI0OTuCCCISV87EhgE4exyhNHL916aorGfFlwbIVkF+AQMaW3
NwVOVi9ZfhBHVF2MBnCm2fu3Yq7UvS3IIiR0fz+b005v5HMsWLbbxU/5MfaxqucTSvGJ0KgvSWbu
kMpSPDIaWLT31mM3QoWJitiNcEe/NbN7NpPnCw1dRpYcDDRdPYILbkK/yoHtaCgKqs4gY6InghJl
9EAY4RP+rzloHBUTJ9+Enj0+DRuJbs1jRCQ0c8bWKN/VsBZ3tRHnD3KG2B85jT3FjssFE/V1tTg4
13PdvKSEWwOKsLJHb1b+3QJmCGKMTtk4kx+SArJlK+XaGXuIOwspq5jYb2W2eXDmeqe7QqEduNeV
le6r3guZN2tRMeGTb1JnXzrizqn6OJg76y4V1vOiCflEx/NzxTniwmY8egRHObbj0YyNyLOHvQVW
dyrpamxpfQvrZSr3EouTh9J+whbyQ3RVlHLQCrsaeow+ARPLdYytfqhDx8qPllSgAg7zpcYC5HQ6
O9t5VfcV5KE9usJlE1HEu4JcKTwceLeX7t3juYXZuJurL6M7HT3LecbjuWNgeQWeT9IFhX8uY5Cq
sw+j/31ulru+pyGA2QwnOl76kcIY0vXTVeq1VyObrjHDjT1p6mZgJS1yVe4T9CTW1oPs8BCY5rxz
RsONMqJezynW3hcariDSVu+RzdA83OWHNqC/KKfknKmsOaKLm4k/UfORjc5KrMvBU86uZhd9hpAW
kTfxo0sM/sPpC204nMFdo+2uCALct/b8A6v7/UjdQYQ5eWVvhJacJB8s7IVjVzFO47YNazWMR8Nx
eo6wBj2JGQgGa5940qSeHayEiTFs7WGl6IZemmj1FzOwkmI9Cm2177zMPW+HccJUFt82BrhnIE1N
O8jJXoLRwgec6c11Ynv1mU0nWVC3GAezxTrvetTrKuWF7qVoC1NkLJ7e7PSu/LqKhgFDTHPWYkBL
Nc7I5i1NLkqXoBFkz4OvZT/kXHBaN5RzYpCO1F0yhcOFii121ieWDmd9THxK7Tkxj5ckjZBPs3IO
MR3v3Be5d5R+4p7bihodQAnRPFI3w0h6rqYTej9EhaVW8P7RPDU9fax9X4uQeze+12LCWFTpu9cj
RvAw94rmrDeWNPKNGVUhw/LRdqZgTttY1LjiYOya9NrVGhjlUho3Ok7BS9P1iQUbx+4uru30yWJ5
2xtSW88ZZK2M+x2vwvqgsabV8/KVSISOXj1FKELr4+lEyV/RE11q3czYYiONE8qaYFWHpbBCq2cz
OuhYzfCn5+p9wnC8GcwxvnXrTbd2zC1RZfSrxsck57ZtfsacSSdGI47DtqOTQk6a8Uh6QHEBlZ7f
1OyxIr2W8qrFWrOTAu6+pS/61m1yNzDMUjzxCvBexqKwzyGgk9B3rfHck1yeyTDHcFmK19hkC+xU
m1XE7cQx6aYisOX3KoGddeIxHFv9wWvrQ57S3WAcljV7bDLnzFt/xGBVoHk/DC2bQPKxYo4GzPxY
XfRMjYw8uYwNXsQF9tm8iQ8eztVCeF9lpd7ZbQ+nRk/1wLWm596Ks32fy+u0uFn09ag77KdUsxyq
bqPlzKXIoz7O1aGfyAmJvdU7xT6DtaFnXVUTAr8zVmz/VxUasrsB5JNUlfhruXP6ZDputMZTU2aM
fSt696ijgwOZ7Zs+I0yHmlaWZcJ18JM34quKyzxmYXCS7xrJCLtxkBj+HNU07MKLlhNM5e7MbC1v
szF1rjOhvtrQEGbQC1O3gt4wu+fRIHomqOTchnHZdW9McIadX2sVwMvQPQ3CJzTAbOL60A5zdiiH
sd9ht53ejYpAsKFuY+6DZRouYFDwXrV2fCnafN7jrW4eWlq+LoyuuS+0XH5BxJqjTkfdD+pkHi5Y
E1kswIDPRtJLM2wtZo7dKfY5mC+WuyA7wiqhX1raazaMms67GnN2p7eEcHhas3e6yfsxexYo22jh
HuiBtSkWqwY66hgo2m2RE7xf9hd1hgQ12+14IOepPrkybR4E59tAzxv3y9zGEnlQqWOhpDpIHw45
z+L42BGV8Ub0SXKe1Fp/ZxAlx6CGDiKE0rQ/U3ZVHpwNwNE3FKfYoJxucp7wGR3wNXLZNBMbko1Q
v+EP3q7z8+lJNU6DANysqGYb+GP2GwQ06cAaxUYGrR+QECqueZVu5BCk5MKbuVCPA2+KveghjEhr
jvfxB3ZER6RCTkW4FJLNZNlm3kXD/osT+9T2oZuWjyRaqe0J1Z8FhsgK8ppRBe0mIE/9P/jTRkIR
htWeLRsdlXqV9t2N4SACTeLPMjaOqlptkCqUZHGlNs4K+NRadoBZ8Vk1l5fO4rbvWHPerY3QWjdv
Z/FBbW38VraRXExD8h3pOOBdK2XsUbYxX+RZia/MdvIf2UaEaW6yHqjMtp+ZSLMYCFne1hQPnhva
kO3GjSvLPxCz8QM3SzfyjJ8bCC3eeDT/A03zN0qt+gDWPCbIt84HxuYDtKEcgbaRAoDetPFuxUa+
ke5uH8kKhR38AOMI0AOS40LJl9Ro3wttNG66DaizLL+79DfIbt5wu/yDvKvhtrgRwPGI4F4if1le
jWR9VnZ8wwSJl6VozmVJZTDuh+BD6/tf2vz/GCiS/73qGbzWSfn6/X1IfxY+t//NP8qnb/yLXDxw
SRZhIFSOAP+lfHrevzTi7yyqBzWXXFgbWPPfyqeBXIq3gJ0pwZHchJvq/V+xefq/CCMmJwQ4fAvb
Rsn8H/DmGw/6k7q+Ie0bqso+S0fzdPRNFv2JsK4SAzus8LPjmjfWHuknx9hE+5mz1uUhMTHu/3Rt
fkMXb2r9z59H+PpWA2ijslJD4vmfPq82dd4qdZ0cmUHOoaUP8VdLpdVpWVV+uXipxuqM6/HPH7rB
xJ8/FNmZBhJKf8h+/0QAGYM3jaqxkqPsbHExlEXKyu+YgeDf/uX7faJ/Lb4fKjIYPxaCjdTeiPaf
rmetoO9ax8BwSY7Ehb9aIoKTsDAhFcUePygmLumyIGz/LvW06f7P3/RTkYTrcXtRy7z1CtHvQ3fp
p+sreonPSY7DEcKTvCgLFkAPpoV7c8drknNL0+V3OVE3MK2ESXuGjBnTu8vF3BSF/AsKvQWY/nzh
PdJNNfPjBsfSoNM4+evV4CXT9BtKdGTQZ3Hc7hO/CcgtGs46+uBZkfo0xwsPH5eN7XeHdNPDMDnr
bigXC/0x9tI7MG3tBQmzzwBo+4TDOF0nD4kc21O/aVjEorg6e0aps0mfPH7fhtv5oqo7capSb0Ki
QLLgJNvEl65eaS9/vuCffm+uN01dgAUa8L3+n2MDG4YSB7XXHwvJXnwqK3Mvm1XcGAxlwU8b0sLY
MlpXTJm6N+jF4fDnz//IAP/p3t5+8K2K0XItDCj830/Z1sXEu3109O4Yj9tTVczG/TiI7KXAjhel
CxAnq2RqnbdGhy2tGw/Y5W2ArNlAxVRy0L+4zjgfPH2cnrhPyuSfWdh/O7/79IL5+PsoS6bT17C3
Ot1Pf1/W2ET7ciseOy8FMcGxGg327By9Us07uenJf74gH9HhP1+Q7Z6DLtL50O05/PwEtlLqxORi
MrURjPVgrbvBjKRs5/uydwpSn9v5oaE/cjN/6f6VVmLq7DihXPQjHhPWYHkijmp4U7otbgixKL+U
9qhRybU4m4u6/JIXevtMbxJy8DDm3029lLj5pfE6rgJGd0ZV0wgIU+aDhRDPTrtesdlXioTQxC+/
/PnrfuL9P54wisAZijgmTpnNl/Tz+0aoKeagl5bHdeMwHRobw2Gx/9ZD/flH5Jrq2jY0o8YV6v+z
J8QDYxhnnvwjh7TkSWzKWSypUO1X+93bYrz+/KU+va+3L8WYmrp6nis09M9NLe7MzH/t+TizapJL
LBRn/GEzh975b0U/v3lBsTBsSyy3jOMa21/y0+u6oq0pMYehPIJFJJfkOMz3uaOVX1bRDWejmZVf
Kp2wwj9/vc/vjO3rbXYUi6eCJ8LY/vOfPhRblq+Vssapiz70hsbncWItOl6NGA90k0AZx3xYyEt4
LuQmPfS2+NsP+rsrzEAVxxrIN26R7Qf/6U8Q03aI1rYzWeMK9r5aw30z1lBmBhLK5Z+/72/uHn5J
zEnMVcGi9U8fpswcpq9I+mMr3PKLlU08+NnkHhp2G0FaSvntz5/3GRnY7h/T1A1sRcyIucCfHoqG
JPms86vmqHXduoYWkyKCkdwGmsWiUp1AQVGsN7rL3CUVeUzLYuNlF8wGkU1Umnn5qWF4clnH2fA2
Ov34RuY05uF0isnfzBxxEVvyb2WTv/1FqPwmoZubnzn5r78I0+TCMZDcjkxnbc767Exit6zPfXji
r3++Pr+76TmF+3gcSXHGevvrR9Ve1g0dX4ntUB9f6kSIXY7DPBFK2nlnhN/U56mpnOOfP/Q33w8b
0eYaArx16H749UPXyeoKo0YpmUG/965Zx5cc051jbcfi4s8f9Zvni2hqPGx8mImb8/PPny4UY5HH
R/btlNb7ysnzC7rYvJ2yuuF2lPpyIsFPMtEfG/ti8qrkLzf8774rn04Nzlam5X0mzkdtdSeBFeZY
WdiqK7B90kta/xr3u/8XJ+f2XT6tdiSYEBFPgSZ9ZZ+3tmzQiQlMaR6xWLPO5hrD9uCQpYS5ZjUf
Epj9PPKYd5yJ7q8/6W+uM0gGTmeXD+fO/XQfdR5hTvbktMes09TBRIi6SzsmBJAQODPzdeHdlU3G
XAYk1fHsleRvRn/+qX93K5P2bbs21Ib+Hz/1OnjEHXl2e7RSDeIZwfc0yVjbIRbdVomgra00yr9t
MX7z8/LGtA12GJRpkEb866282Wm1buDlmeSWfxVjI0KKg8KGknPifP/nb7hdxE8/MFZMw9XYzzsu
p7RfP6zlhORhY2R4xOb5Kqv6ezX8ddP0mw+htYJ7lQMEfmDj0yatYtxKfkDKGyEBLA1IOfMJp01Q
WP78ZX5z5QyNdYdCDho5/M9XrkTVgsHCWTxDjD8UGYMnYFqAZlWYdfuXe+M3j4bBWspJyqV8BLjn
1yvXN4ibcIdk8fKND1XqZ0bkaxwxVoToc0A9cUM0ObFck3CAmv6fAnDzz8/zM7T2u+tJ0Yxvb192
S5r59aNFzgol57o/loUjol5ZbyJn1fvzh/zm3qf43efm12FA/2MN98nHdWfNrY6dsLkNVzYNKzrm
WSInkrOLDltk5id/27z8ZjHnWccXzDdjqfq8n1+tFHKzjKsjsaPWQ81w98ZjTvbVM5v8mDvV357w
TTj5/ACY/5e2M+2NWzu39F9p5DsDzgPQt4GuKlaVSioN1mT7CyF54Oa8SW6Ov/4+5QQ3NhPHHQIN
BAcxfA5FkdzT+671LA5WhOawegRsB399ljFW5SKf3eqYWhauBmwJUb1JiQf7zmDwnpkYAlTnQTA8
z9KP7oNyIK0IJB8mrdhJ6+/SNvLHITU5BTTl5B0QU1howgfx7tgJe//MUYO1ZVtAd8avA7hM2NhI
ljTbJzYu8vXfv7R/MQIwrV9Qn6y91G8Wa5Pl6q2yS7xtpkTmCgPWtXYeLv9X2pf93X/8sy4TIwuD
ybuiGPDrk/NMX9INzNjculqMXH2Y93OjUZe81CL+8x8FBIH5ibY0O/dFhWVCIwbTf8qPPyoeLbS+
rQ4XdmdHIj3++x91KX0tPgiK5yan3oup22IX8+uvBQxcG/QxYnCNMSUORXYQx1cyz40m1z+XChQp
XBenmu9UPrH4dJPvkq2c5Y+tNpQQSvjO7ie/n2+UJ4tnmFvI/HglWEArrXr/93drXhaDX+dvmzmI
nTblOiY9d/ESantqiT7ifE6lP76WgyXfcpxcN7QvBOLqJInfO100T8qpY/o9cFe3VWOiRfBEjefR
jrfC0NVDUylkcKAmP1R51+9w+7Yn0gr8h8EvxwNNJEQAkVtcD/Bh/jBpc+D6dSqlgMNWCj+743Cy
dnjqi/ksbRsyCs1cYtHUoPwPTfcpAlVQXDQZuI7Aq9Oy6Fu3eB/YD/DICZbkfD3XEGyp7BXBph59
HwCitOokhKVvj9vGD4S/Fb5mvwg/wTw42CYZo1XlesUh8SwZVtPMxmW08xH2IyqgaK9sOJVoCdMY
vPeUNW/C9uHdZvqFAc7BDQeAjdrGhpB3nWWa96BnojzV9KjPkz0iMOibWmwdJzbvUnCsCIlar563
DQ7p4YA3pnp3BGzIXRW5yU55NOD8CSl6N6feKQoy79mgI3/xcaG2s6sAg/B4jEyjDceaGBt00tBe
kxwsDWhpfNwqzftvXjt/mLPyu25UhF5M3hwKsC/JlAXdFi8fbhIMqW9Yr7Qr2F82lLnKu81Nbeb3
7+UThpWvAczwsyUDDIWtDnPXpvr4DP4MIZiVC/fKDNr+XPva3B0g09PgK9P8LhZ1jkZq4nUMZaQ9
1dWUfJxMTE0oFgF3CGfUvjtmC9INeizUJkAJ6sZJ8uApqa3orqTxzvdql5jY/QZrgVSINpVsnTnU
wAXv0k6ilIy8Xp2RSQVIcboIpn9tZfq+pwexJfXrM2hS550PocKV5hTTpwYxzlWb1lgdOYVkhy6y
kPL4jeuE5dCmH9g152he8/4Tc2fxxRgVJCod/F9e5PIliHt4o04HgeQHbzQzMwD1/iAILI8eW69/
CYq8gDtrz4G9N20wTZsUdexdOxTeJh3zoAHVPXf9BjsMRpE8yau90PEjjQh0duZs2lu/0qt7rS7b
m4QV/BWUKHTJJkpOPs37K80qSZ0obP88BQXODXJc/U+urRFH0F70JJoLDWnoP3oSBCmdYXHCQ/s1
bXoi7dVoHQuaikhD/Ed7rN48pYpjyUrwqPqseXLg0B7bmUNoZ5K+tKmaor8tyBLJ0ClaImwNtyft
ojbfObK0D1Cg6w1JJtmJ2qp5FdfuRbVnaOHMSfZGjwQJ1OkTGbPprkMbe6J8iAPIhYO7K1MTyrqB
F6GCERMmbUTOSZWN+DVTN0jEHnLUtI+MGnqbn/qwpwXl7E2s+q4LlT7KGl1azgnKn3QVEWsLt41F
7GAozX8f6yTjqENYBAyGeZuNEbqmEuyqnH08l3Me33QzwhrPE/1ZIEyBMJ3k/S6+OIFRjEyYRnFW
XVu2qW3LBGOa0Tv+535Imaxp++Pp6RAG840bV0WTXjT9vaW9YI44o1adXxu69YdxTIxvCS3w71Hs
xM+a7lbvc/0Q4fdgnWfmPBhBF+/hAKR34xzJGyw9Aqt2oRJvy4mn2jpuzZ+9AZEK4hpyNgZ5e4ky
fpdNMh5L2MSnYdb0D7gi4s+doZlhn9PMneQ4n+ze9TZB47AMDtLoP9SqN7/RZ8c8SDl81+qj2jul
+drqFkVbraxpRjSjmunIC326zmjsC+xeksdVYaXeurL2nqNB617tjGNejEm4D3F3lwXWVL0/juCx
v/iQXWmzjuxmskGvc3qsSG4IWAfTgJzPupscnynbKezxoYyC+RVmgXF0ytHcjV7Xy/vEQiW86epR
ezfSiea6bgqalH3xIoXwr0fwZdu64VvbISPBWmVh9d/iYrHabV9m6iDKJA2jUUuONpuZk0Mu0ZPm
CKfBXwY1hY/YlPdOaQkNRSrGp01WRPY+1lVmhEYLcGzjDHWf7NkPBTdjgYVW7xC3JbG0nhwZRBRn
LGjCvDyzJoZH9oc4K4qvLoeVx56S0Htbfh+HjIo3VI1v1Cat0EPIkxGMxwS5C1LbeWgtJt/Ri7yt
QJCzzXPde6yNIrhWqvM3HrxcFBxDz2QurDp6c7Ec3ymZluRK9IQpYG0D4OLo3Ud3KMazUSh36/Ti
2mni/FiMqb4tDSvbW42Rbyekm1ujbuoDw7bb4xvuwnm2+V0ds8Mt22t7o3Dtq3pSlxWEPcTnwSXz
CTXn4D6iMAiyj7mG+zjzTHU07AEWU9fJYlOr6Zujye6sjbl9NUHf+OS4HjV8spceTOk0h9b35GNu
OjBWPU18nexyfpEg38O6Lg/KNPOHzrNf2gZoo64NA+iNkZAOYY4Ts1cVGe2WxBt+04jj9Sc7t+1z
5zsxfNHOhSaYDXIzIg66ciaykTaSGi6hATNZSBKeHhEepZFtmlbLborehq82uU116pTjmOgHdQd2
xdhfIpfy+GG204uWGi1+oVWsbERZ4z3E8vxkDp6+j2JrfGoqzT9Ewu9D36GngRbsluBiLErI7Kl0
l4nyH2evcqcdRc1IA5JBSLrwxuIBQJOst9LURHIYlMHutPWsbySnx3s7t1p9V051gmnYwcNLfISx
kZdI2WgK5JXjkGnP089vbF07TrQb3onUCa7QTKZUMmynP7jRAGNZ9E1+009z+1VEtRBY75wYtoNd
S5pSA8ezXexh0xiRAWC8z8vvudYZt9IVznMflM4l3qiPb/o8sfJNgtKRybTqux32BOlCGHa7B9wR
5nH2q+rKREeFfyAxr6fA9+CDuOJWTtbl0+7m66bg18SbzfGI8CRj07pwWIFZv7WcA7a+lpfbSWvx
ekEUzHaDi/8cU3TxQcd7FdqOkPRjZT1fM2F9E1ZQhjO7leu2jGvQJH351o8xH7wX72Sl9VdKkdUK
wam/iROaDkArwHAoLw6pA09bfyQdTNoWZP6heQX5QMDJ3Bkfkxahqoq8FwNQ6tbPanNDFUkHs6x7
1lUyEogxVUWGRTJIj+5ciTDuB7VDT6Ydk2EKduSMWTcRWwRzGCp8GhwdtzGzH9xn1n2Nzg1S21o8
0tcsDmnciPOs0P7w1325R8xu3WXwTT5Y2TDfagSjM38FikLgxT8IofqxoUGqgG9iYMHnSEdPn/wr
vv3qVViNtlNDE72Mad0+aEOVkuRRedW+uDyi1sumo4PHYeclbnP0miEOrewjqx+zeGnGxpNtZDPb
figTGwrAHEyMuEzOceui1ynjExDeN1+YzcZq0eyaQGWORln1IN1rROhag+KHDc53gMvV534um+te
NK8dcUKfvCZ4b+XEVttjDoR2fxwyBzF1Y3yGh1DdW8wLYRkX8wcvUwiNomifmlryILoZk61kM32I
awKmiN6ZMcC7w65DhMYmhIN1E6jirLttENquqsOoLpprP4AnIao82MfRsC3atLmyvSQ5cwjBwO2B
zI+syUBhOsevWGxj5Nnig20VT/kE+rdvlTzNpYbb047Km8AiK4ExoHZ1ZL93OEPY2414c0z+wWYz
LEFmf0pKbDCCzePOaAhhTv252tWz8EMtBXuBlSRH2FoQDJGMbWgCBGej2ZyntMN+06gXUBBEvFhO
B2ldxwah45HeGkaCVpnEuUDf4/lEv6q5z+lUzMA/tZqYA8+QZKNg34DYEQdh2WnuOc2V2Bpz1R/6
QtMOeEMwZvSFh6dgLO7G1JFfZImo1CvHx66KfkA69L3okuK1G+L+MHD0Cc1qeKqD0aTJI52XS4zQ
uYnjIWyzITvHwNd3OlJiu5xOuS71KzMfdPLu0IIJAB5Ho479jSqwideabE9zEVtf4LDqe+WmLZQA
j81Z54/Ptg17hOcvt560MYVgeUJja31OcvhBuK3mMFcDX7gRNZQEqmNTpDPsf1hSoM7JPSEfsLwN
BiXDrIErZA61feeTNnFliPyL0SbqRUW1fWRG709RQ1KdgQ8rtEmReB8IINq4dSnog1rZS+t23Rtq
uOohgEvzEbItxh+nPHSFb12rIWp3KEUa/PtBf9J6owyOSUktobJHGU7Sanl3+cWnJPryOwa+BIUf
pBIks6KjzJzoR91sxG3gipqQMhZdXYu0UBNdfWomdtOij/q9RxTpjleWb4XUGrbgQBOCwT9YPNMN
i4OPRAP/Vt2qrZZkTugQDpVmvsnmEz+UNuXNvhiylJiwQH4YM7LGZcJcOBRZE0rkCshDmXtczjBE
HhXV2cXzzMHUV9o2SLJyb6gaOT79biRzsQVqiY092Qdp1p8nlOP3ntu719Romv3kWjPfqXtqsNSU
u8AaqjsjuQQAsgM8auzqrojlRoCqOBETkRh/IB4L/5iqhx1RiSieycMQJKr6x1xrqcbr0mBSqXVg
/PNNXiXv+qS7t3mNjhnD4m1fssHvtfmrTTjm1gOsC3eJzMHBNL9XAtRvV5fTA6SbfG/qAj1hMmnX
OSYK0lnGDguG7nbPUW+WN2iCpx0+xFvV95/pCWBDbPXXMkNkqnVVvuuI/dmY0lXbVkdbmmP45yyr
sgfZV6zbFMFR+MHpyqU1bBD0dSe4+AkH8zo66KQ3MtpH4Nl2FLwMBl7vPE2+ZM4w39Qt9UqwsrO3
BZudbOxeTaQpiuJrz95qr5CZXBlYuu+HtMJMbTLnejqblU3T0H7c1uS2fLb7TMf7nGshdKviWWvb
6NpvXX+fRWgEQY7gVlMRwvYxnuCku+/wR6ZdNyeYEBvhvWe1rLacm4xjIGz7qUNPuCkLV+6MrgpI
ASiIWUzc3GP5SGeoYrwtzMozwLAE9lQQ3BhZh9nBGyDTt6O6zeG2PRfw3lhQqghQtpWdBnrhYetO
SM6BXzzhmThM1dBeBbZAxx70zZvqcErrzXhb5fgaCayoNjiT5IMbk2Og5/WLaQ8lNHIPmPKEPX32
x+QUFJG7Tz3EoZmbYO+BMdXdNFHVPk6ZGrZdwflxO+Sjn2/kmGTXVgToN47F91mnw9KhvIV36eoA
W/ripEfUVTd9Kcc92WXmHofdvEsL+GZGiZ3Wp45lwuzfxF1rb/O0y46mY8/fR3akN1rkGeEwo9lN
LPVoge3f02JCp4QcbtcaXvXVivC1WrXWsjtg5FFCcsggokFynyIPQGDC7PjqJeNwcGx56jJR3xLR
aiKRHT8HWfNNJKm3h1xfHQenmTBJBjo5TkNxGhHC2ptcuv03DbVPSRBh1T+nwSRecz8lwrX+njYe
Z00HzbsZlQ1eXLfYeuZcfIpJJdwBp+lOTT/YJ3TF/f1sTiwhA1TV0ERCfIxSw8c2RorNgSxTezte
zvJSxNWeul30IR6YvKJ4zo8JCt5HVldcqbKMdilcnG0ks7ECumRX+7xSjKQMkhWGkbplw1hl8nNU
DOOxq1VEJYqsA9Ul+OMAgJ/Q5L83GCVOzRBEhwxJ9QuVae9uKkEUbUSq3zhWEN8MVQ6nz9arYN8A
2dY5oZOOsRecMAxgCgAAsLFKYmbsqckA+dXk4YaOPRFRY8SNDktOq+Wwa82pZndMC67dVcOMpNsZ
nqphLPcVleorL8vuheORDx2zBRezn2/tKcu3aYZVSa/m7AoRF+CC2pcvc1GhuGYzC8WeAx44IFwj
095VTTaSltoZuO1AooZdknygZkVHAL23khPbQc/LQJYFo7uzXAwosV7me37McBv5bXTAUNndjgTZ
bU1BCmBeeFsDaRzmGvDWXfLWY6iiiogjq6RitsfZENazS4pQBK1wroPuerCCCD6+fU/iTEOVBqME
Zyf5rPc2hB19JA4OQo4WVkM0vtIcIXTR4SRd6W79nXSq8g3HSfqQav20JT0kRtkuxQHToHUms9z8
WLowozcxO21rUwCV+ibj2DhcHJOBlDhxggusCOXolaFn+ZWnGddx5bzCVUFJXqDGTuruuTKM7Dq3
gQsGuAV2Tm3PYRH46lPvdq5/mKILBMcGK4U6yXYOA7azR2T92S63uvpgybw7j6gETxJZ9l6YtiBc
gS9xg3vW39UtSUtmHrWhF7TJd9NPklutr0FnmxioXHZ8p46v9JqdQYXt3QuOrR1r20a59qkoZp09
rLKeKSkEb55fmSTouu3Z6UfvPghiGjZDwFdY+ezDu6mUe7dlyHKcwtxGFsbDHCXu/ThZGaRvKjpO
3HSXvZhz3YJ0Y9OWWd0bflJs8cTr2f5m5Bk+6spKNNA5sfs1oauLuL9NSKsxRxaMZuI0w77hFHVx
e2axRvjtR951rVwJgwbj5LEzs+Lq4vw2N15Nfacm6fzj7InqKvV6/eqCmnkxqDHtszkjJS3SRcfU
2s8ckVG6fG4iBG9pQhAfeDqQtx7SeMSnAzz60ktfdd9qHo3Grm9j6FMshCkBt9uRmawiukWDHBXE
GbkzcQp9Ia4mrt24fRHvJogjpGY0HjDbfPyiBJYhtyYINpsMYCxRNQ93s6Y1D1WUmdd5VMqnlGRX
dhPlxFmwx6NRC7e/znCYpds4VR1u1TkA/TJnhvF1gJt2A0qneNcLl9K8cMf0vp8EOVOYyxP3plBY
qjd+XaU3eHPp9mc16R47b0zMV5s0hO9tlwF/w/RZXpupz8KMdN/XCPMzo/tySDqWXk7cNzpwwPrc
eKVmbo3BcY91rXtfpwQF7cy8+D2eqti/Zh/mHg3LZl0dNUNE2y4wLujIrCmvpYvLfpe0Wv2kxcJ+
CfJCfSEe+xLQCKEZSpaiRzowVX3uWrK0iFzhdruUOJi4Q++VgQ98gRRff4c2oX/mJXvAmpKgCQdT
s4lTSgmioEMZY70iLAAHs6UhA0JcSDwmRzrq95l5jIRlPkoykW8ncHgFK2MylcB9SCUQbUGvatBV
y34J5b61E91FFhzE43M5+yhYSb1GNmr/uC8r6p1tS6xOumeDWX9qp9EhZTDr+adUzHj46/lNDC+4
IzcjOjvkzlIeCUR0nEZvfK4i+JiHoZgCUuPmud6YbpfV57j0cF+h9UlawpwGBBORjnXOK2iTks8p
2sc+lZmxt4vU3hODVwoYiFb+aOllnF3hYxTJVvV+Q6Z61hBqOhelBUwqsKlsmIz6qEstcKgtTSEW
BIFospjQswV+VFx7sHQeAVKpg+wK0gmU1/FAWkK8OYkhN4rZ/kvD3vOVpsaehhk7i6KldUtCKs9b
xlQ3thEJfo+UNOKPlOE5QQeatPedMeifq9ZrT9TPU7ASaf6ij2mfARyizwR1jQTFclJf2qFTtwY5
fSfXSbvkOqDde0tBlssD38BJd+lY+irgO+VEH+GL58PcItBHiBd08hP04ugcpHiziN9DnlX36dGP
XNq4pTfF74YWpzc4yNA09Ii0+7BxKTxBGeaAFGYULfut1ANgPjpgv0evkJAOE1iQxQ7TPV9jTKLd
V731+b+NFSWYoy3rhYoAyCVCHEk3r3IysKrAqZ/SoVRfMN2YHiU6i9QsE1mmU1n1E1VNjcPdVLm7
xM+IBkRwOzw3utW8YveBemSU/gtnBpdAsZgglTwLzlXjsj8AJ+yyyJcaQXUt8xVtU/bjEYhTQktk
3O1TkaIWax1zq48a+0rFRHrLOCAQdaQ4mxHYk6NhtAxgyGAKI5oHneXjVMGHqn+UANB8SAkoAKlg
8WU1fWq/+FToSb6uLV5EnTo0JUgP42UCRLnuE+S51tS00QcUFqy7FIOLuwR1667ufXEO8iC/D1QZ
5XvCw20YeCODHtRDRQG0AG6BgmESJwRizotVF3wErSs/5aZyv7qWSG8EiGTKkNPA9KArVI9Kswlq
JeSRtKqZGKaJHoPO4Mmri04llRBsd07uBE8C9y/N2IAvkLBKXkLZ0Tnat0AC4MeljgUtDqjNS9wH
RnGkRjU8a4AljjoChzuLhgFeap1gooEPl2UhOgvPzR8nsFxPWeALkkmd1vvKYWcg47hXjI1EIUFm
QzATPxhoFTszhZzuwD4aOEYF/K3aztQRP+YTpIUrwEhme4UjRXxgKapBXzRZlF4R1pceG9+Lm5uY
8VFsB1ocn0XOp53RvbotM0bn5FTZHrASs242xR/pTvE4PcOcyruh9Sc2HSKeQ52O0SXmnsZ1hwDt
O16lCut71DPdu5id8Yeml/FNHGpX35LFRmOeiMf9RcxCWHxbwvQ3soH5nh/CRQNiB3KLVILNEJjN
o8LCRysqItk6vczMJQvAnhSz8UZ3SLQKykp+IHJ1pHNkQKpnU88KlLn8NRVnUnCI/jy7ut/wDND9
3oObqJzPWd7ksDRS4VJEpa5+qVDxksYiJ/EdLAWralG4/nYyUze/E2rsD7WqqytdkxUQZ00/qVnw
LljkpLvlBVPkht4FBXzknzsxE23EDJ9Ed7kDuWGXzBbznBNVTCJ6rVkvHCn1Awm79c6JNfGh4fu+
qy+hOgP2lFAJpz9qBD5u5cieektiNg8JHF6hrr2+agGNliWV1lLzI+00FXo+baqKD84EAGhD7sXj
aZr0XIkkrtls61RJD4J2zQ0N09nfpAAHYXwC5E/pmObIm1VXP43SYCxewDx3vSRKgefgHqM6IJHL
IqZuNzQV+EundU4V/QRoQj6yItOQzpPN133IyNSK2ZdVzlvOgsIuGaPbUcbDOS2atr+hFcqSpVxE
xqWN+o/NQ3oMRuyJXTo6+zR2+FR6OrRb6dP5wOnMeqGLaXi2deWyb2xYpMiGQN9oTfkjGy0NGLIf
8/EqAiDZm0rg+tvBy1kw2R2a1xzju7up7rFGSmGPG9G2yPjT0QBMre46YoGA1OHddEvWBk0bkUDL
UTt13dCeKE3w2zigmElLxyp0HLEow03zeuZ4rWyJDoqUY8d/E6r9f3DOHb5Vt2/Ft/Z/X679BWBL
k8RC/bB//eNPT1XB/5b/yi//Rft/fvx1/K3avam3X/4AQR7W10P3rZk+fGu7/G9X//u/+f/6l//r
24+rPE3y23/95UvFseVytTipyp89chfz0v+o6i438vf/7PIr/tdf/m8TX65S/sITu/wnf7PVaY71
V9dmv4z9Buk+WGdEK8O3Vv3XXzTP+qtDLxOJM4pjD18dopy/G+s00/grn7jNEV7XPehhF/nQ3511
muP8VXew0bDD5dSLs8b5T6x1v4oA+UEXTw6MqIXu0IY5H1UXvkqcd1BKp/eoe/npQfxRXvg/V17K
cAiB1pXdcWXkRhx4x83c+H8Q+/zmppeumWQmF6keCWCna3mvW9p9bljaymtfBF0/mQ1k55lAvKIs
1AdrPiOtH7fRlLt/G0W/NRr97s4X+sAIAWabs9cJjZ4agkPAX/MHoeXvrryQbsEJSUfwDVk4j2VP
y0LvQP1OwX/k4PnHy7z81J+eihk181B6VU4IWOORSE8YnqvZf5Ab/u7WF3o8bxLeYLsUS7siYwYt
1dugg5Rc9xkyun6+89lvE7v29DykqAz3er5Jmvi47tIM958vjRhh9JUOby4PDkH7licrR85iTPLa
JMxeJwvbuDVvW6fsvlhpgvB41W0DI/zltiO/93zKSnnYTdYVc+FT5ngrL32R5v30mXgUv2nVlnmY
+t14XaWdceaY8gcXwW8+k6Upw1Ge3TUTj0WYX2oQFyB51o35i7X559uOXDcavdTkRRI5SUOeQr9W
/Int/7vbXgzMhLTD1q68LExkfQeXLsbrN+r7Ve9yKRvHJEbvL1Fp2OIHpHhuU3PuVz6VxZjHK1vJ
1pB52BCa/WVuCmITUzO4WnXnF5Dmz88cnQZV4r7NQ+fjLLeWXHnTi+EO/sDkMMRlBw72m8ao0609
G+vmEmcx4HHEurVX8gVyIjkAHIGH0GPqXfdAFqO+zwzIKkmTh70XU5Yek2g7+F297nHbi0Evyjya
44GFxweGCGU2AeFPS2nVrS914jN10iFuobB4MZoXG74ErHulVt76YkV2za4rQM2z9nBu6p4qeVp3
14tRb5t2mc70SsPE7AlyzNNNU8o/qNp/M+iXanaaohjp0QuFvg2+COHXm6gc6w927t9dfDEwa9dv
ccBZpDy5bva5QaVP9QhEyMo5ZTEyZ1Ik6sR2Uce1yX4eKvs4Gdp4WPfQF+MzpyBsxDoPBnIC3DSn
xG5PRuq69cdeDNAUXw0NKbBaDVwh3R62Zv911X1bi/FTkiui5Ui/Q5/IkGKUn4WRDuuGz+Vs8PNU
aETUUmarTslAoquXNO2xoOC2W3fji9GjyN+amoYbz4aLJg6pQ55mD+uuvRhB1LXKwnS48ZTLog59
Js/4ft2lF6tmOdIL9OHzho2nvCtleSf6xN66L9xaDKAMaY/dtFy8EISwO7vGXnnXi6EztnbbFKw5
4ZQPWzpRyBu81Fj5mSyGTptWDVIIwt2MmopeK3Qi6oLped3zXoycPNJkmSGbDt00t8FlUuRyPnkV
HNZ1u7cfJISft4YYmqVQeRqKWaHvexWNte5tLh3qk6d1Y2RxZdL9TipGP1K089Oqx7I0Z0tHpB3h
GiiLi+Ed5P5N5Mh63WT1g0fy0xOpwJ+Oo0AqD1LS/ZDqiKDwevzBXnz5lP/h6PmfA5u5GJpRWSeJ
FRCcEBviXGqKc49O0WjdU1kMzsAksAlMFmzi4VsTX/nlugOVuRiXJNHkNYg9EUZAKfSA3kCXrfv8
fhj3fnrYJVSPjNOxCAfir1KaMUiP1j2MxbA0Yxv9OarHUL+w+a2y/MSBVqy8+GJYIqXgtpUjwkRl
ZehrLVkHRbNuk7I00pYadaoEPXGIZjEQMhRCX7dlW6a/arqk8WTZCGIN8q8aaQSUC4xq3bf9g6jw
07vUU/1CS+HqUSwJNxQPpqrMdQ/8h5/vp2srlLBaR0odnLI3FmXUochyVl57MSZzPzGGrrh8KblZ
hX6sXto48NeNnR/onZ9ufICgA/eYi3tQZFPnYFYrz4HGYlR2jsn+fuIzGVLExwEi+s5FW7hq9Cy9
mBfztRI9z7vw0fylRWVu40AbVn6Hi7GZprROJiLQQjLZ8f8NsI3RhPXr9rI/8FY/PXKn77t+pKKP
WGa4zTMg2DP9yHXPZXEaTEEE9qZgKmw0nzAa2w7pekXrHrq+2MzasT/0aCnwXNWgx9HAq60BgXPd
8FxaXunuAhtERc10JXEY3Lvy46pnoi+2snCjZxVjNQXLSWMlHYL+oQdHs/Lqi9GpDUguM4GIP5pI
cwDrFvvrtsn6YrmMq6EcMuSmpPKmuwkrMAFd657IYmg2yBkGUDyMnguvV1jvY0cFa921F3tZz9On
XLusaySqGcC5nHLbjcUf4CO/2Z6ABfzlyCPpZSLKbRk6HS6Kfu53fYB8ed2dLxZN0eZuATGBi6ub
BLZsv27bs6QJeBeGaT93KBar6Ubm+XnuwzV3jD7g18ehNwjvMLZyxxejxaZdtcD7gf/rZUt76FqB
cSpkZ3LlGgotrNitu+PFWAyw0Puk5TIWZ/dUDGdrSq7XXXkxDvOLTWvE4YPaK00/CKt9LrsyWzU3
waH59YmMRRNn3sgrrHL7sfHPso5WTR807RZXti1PNTYLmT09xRfvwqqP7p/wPEaOXbdpGYbgNb/A
TN6QLr1u6/pPfEsVuDGmXj47KL7dIcomMM8DVLh1L3IxDPGPZRfvKM+60ppwNtGF+92f2GD/egKB
Qfbr47YKD9kQng3UuaVEmSmNG+HMWrvu3pdMlJw0C7I0uXxXo0boBfj4WLNWLb8Ehf167zJWOjJE
9q+oAevXGc2FuweR7ozrRpC/GJuxrmdaGkv2Dnn6kBm42fzpuOqd+ovBWfUwkYHVs+AUxlHksPyT
gvDHdRdfDM4K0jFOtMvgLA6eTaz0KFctN1Bsf33iE7b2BA4Bs1XpH7Nyrg86Aff7dbe9WCizIktb
FzhoOClTTnswzBPJfGk3rv0YzV/vvtERJjqCH0C25Xyd5d3XtDbtD+vufjFKOzlLyxx05i3jySH9
0ECJvu7KiyHaRYSv2JcZ0RTIcS8yFTcg2mTVxb3FiumRfaONIxfPh+ookvOsJat29ZB/f33aOZRZ
SplMW5nf3udkFJI6P3nrnom3GJreNJOeWHZe2Aeqv+l0HR8S/Z512whvMTpdXeIxV7O7J1EqvpCc
cPgPtbPy6ovhmZVGylKk3H3cy+IQNGq+ihR2zHUvdDFEPU+qkUAnZsIIDovlAU0RbvonDNXlKv9c
DvO95RjV/HnCAI3mPSBqo4lng4ictRP6khSmR4UWNHARQOnL4jb44akmzWXlc1+MUJiDyRRFsbsX
GV5Ex2rzgybIBfn3z/3ybfyrJ7MYpSULHX7l1EVCXaVfvHmc79MWTWhV1+neQDi/bgpeyoFwR41K
6iTQexFhUqzeyHWT+E8BnL95v0tFUDWBAxjQEe8LUn8faru2rjIU8usmG3cxanX2jBgppLtX3dg9
OBeQTo5n//7fv4Hf3fti1Cbs+TzHLgk963x3m/bK/1jYXbfyuS9GbVOQppp1ubsHeZUeSaG37vta
qYd1974ctQWhj6bi66kys9qUelacB1K11m1k3MWo1UrNwlvBkwELgvRSuvV81pWjrbz5xbqKLNjW
Jo3LYzKr9rXmG0RjYFde92gWw9YzJhiJyX9TdyZLbutaov2V+gHeABuwmVISlcrWmXba6TNhuEmz
J8EGbPD1b+lWDa71zglHKeIN3thpiqIAENjNWgyapc+fe8q979UcLted7PyLWQsPIovKjF+1Kpri
1gVSfZPS+H7drV9WCEkBY4SmAj+hJaH/JLvW+ZV3xf84GP6XNXChvHjBFnNW0CfHg1kn3exTEXQ3
ml3fdWPmskooEqMbdOfVsgm3KVkXoEpYCP0/rJb/MFcvK4UaDDUNZF2ZZFrnCDxr7zBTC3xVuDKU
F3MVQQ1dDx5vWCgQTjLO7tkj3Fw5IOXFXC0WAvI6t7h3iUtmEktzp315XdEaHL/ft01+1fe0vjWM
GTlDALHon6Cr9E/ovn967hdTdTW9P4aanrWlGPVTjoVyj9Cyu+4Ne1nXg0ompBhp8ZNhaV96S3q3
eM7/xBT+p1u/mKoomVrlLLOfiKn7WY0qOrlT2V13Hrss68masM6FCWWiKePfo8DA0mNZ19XCUqP8
+29Kd2VhaFTwk60V+V89GJpjGajiqpQctc+/X73y0J6iIPChDYTWEbpScGttLrrKq9Zf7+K1iqCN
flVv5NXU6w2XlLvFNZyd66bqZYFP6k9bDftBJk4JKAuGh78LTZlet8xcwornFCWY6zBVvaqxPqYU
mtJ+H9IDfd2juZirIUzAdaaNLRlIbd/RqAkAs1nn3XVXv5irTg2FZa2YTX3hIAJtqiKxwtz7w4g/
r4V/s1+9LPEJS6fo6FD2E02zRAx8f7yr5Dqfqq4P99d9gYsZuwZ5A2SNpQyQ0vambDE8R/g7iz88
/X/4BpelRAWCcTLzfIMh6tpHHFvtjiAWg78P1PqHz/iHReeypChXPqTN1ZeJq1b/FOXWueOuXX5c
9YDci5nbzkVLV64tEz/UxY2yi+A4TvaVoWX3YuI2QVnQmu3JxJiwPK6D1yTR7KfJdfd+8Y510HpC
DZIyCbMi4BCYBvBYq/q6+PJlZVEtK80Bk6GTw+c5eHTlwoRRznUzy72YtzIXVj95RkJdyZdDi6Jz
B1YxuvLqF/MWDjCt7YYTuDVmzU1XIA81UpnrNtvuxXY4P/exBEUdJJtkraSiMLxBEHJdIgwm2O/v
EhsJcpGV7ProjVQ/VzX6d0vWbp+uGjOXFUYT3tLZVuz6JtdxDo61RDcD6MXrdqyXNUazgMVCpg2o
yTRv9d4qgwGKQudcVwEYXtYZrYE/YALl+uO2OdBmTRAc09mzrlxrLkuNVktVLYJKmKGZmr6E2Obu
Td3Nf1jvz2vK36z3l9ITKl3nwj+PytGt5oye3Bl5ctRFT41buPu0Gg3qd1gJ102CyxKkmQxFiUw9
SFzSwXta+tRjt9jlh+sG0sUE5tBmwhb4OU2IPX3uJQ50TFTeddtY52IC++vig09ik7xRkPDKW30A
yWG8j9fd+8UElgwYsMTsp0axzHdkFScA3dN15YHhZS1SGNmgUsCnJ4BHa3sHEQMYFGuQm16XR7ss
SbJJutcZS0+CTMR81mHq/Rqi8MoYzmVJUtW6yzzLgPMJFP+PM52hT94IZfOqR39ZlNQ4nVMFVsij
d+zpw2xtNuQrYMDXXf3ifRsKaeX0iwZJNC1dekpxAH+cGKjWdcPysjLJortLCaeJEjlgcU1pgEus
jf3OdXd/3gH9RxFO2Xsa5gEooBGP6CNAZXEfjVXwdt3VLyasV8mwPbNfknCkoc6CvPiaDWq5LjZn
X0zYUdASaWs3SgKvL09qyxsEceCYrrv3iwnbQlTRoeVHSWoqip+k2/zIM7d7v+7qF2/cjb6AaIa6
mIy+tX2mIGxq4pLizZerLn9ZouQHeRUVwRYlVuX0016aGh1alEbbdQG0yyIlKVqQ9mGXJhspmYeu
mqJYiMG9bshfVipJVy+T07ZpUkt7PfZiSfedLKfrzifiYsJ2hYw6j77hxK0mbBINzFc11dGVT17+
PqGKEZEY3crpORxd3y1T7t5SnDJdN13FxXRtatrKsmpI6YVnb+wLz32cWg22/rphczFfizyNmhCE
YtJ3Qhws1yq/NW0zfb/u6s7vj2Zwxy3TeKGSYqGc0J9LJ5Ez+cfrrn4xX4M16lICFlaSR4396ruQ
09SSjz+vu/rFfDWqQo8yNVaSnmkjOrRTKMOWfdXPisLm9yfTtNZQjlGdJtlY1ztr2KoPgVu5P665
dxo/fr/6hu5zPSfZktqtnYfcBpzEEb3eXXf1i9OsETlgbL1ZydzP6xvExOo2DYS5KlAUXMrrvKBU
TqVVmrTGOMmiyscibbqr4kSYrX5/MID07H6E3JYEILYP0ILSeDV5ftUqFlyWNKWz3yqrgvztzf+W
zovyuDjDdcVHyM9+v3cndXUmjbQSJAqZOfW16j+6KTyWK+/+YrJmzUSmNHPhlkNZo+BjAW6/c3Qh
rppQwPR/v3/wTaHde9x/A/xjTwg5/eJ6RXHlhLqYrpXU7TrmLDV6G/q7fNvKkweJ/KqlhlfFxb3P
mQOuVbIKb7o+wdrFb+XDiP/DKnx+Ef3fZzaO8b9fXilOaqA+UcvnAHZ3qV7FkS43nVR9XqHewJpi
rpu8l7VOlLCFNY4AK0GOsmBndx0ajLrxyqtfvGmLDr1mkRmWZHd1b4WXefHAGf2q7V8QXszeglqq
CCJNdhwXCYlTuNKHhWiFQ3LVwnZZ9ZRH3TatoeiPk7bTBKnBclOq8crVIbyYv5PleF0TdOOxqzJo
udtcAaLqCvPrupu/mL6elnlh04B+hFw17OENjfsmr8rrFofwcvLmmwU8trGOnmZ3CcAUo04pr+vs
QlP3+/hP8wimsyvTo9xaTF1Oafnv3jxkVwWMgsvaJ/DgYLeqKbupHEu0e9WSFverYb1y1F9WQM1j
33VpCCYDFLcADzfr+0lV2XWj8rIEyrgwsbGSDzejnhCOqzpTwETy5rr2ZQA5vz/8SrduU+mwP3Pl
B0hN/KotvJLrBk5wMWd7GfoirTJ5o0qoH9QPqOfKnZarwscoMn+/967S6P2KFX1Ar75si2zfa1CE
X6+aUZc1UEM4l0tTNOo0u179l7RL9VNN7Z+KN9F4c5N/s+pfVkFVWjib56A6z4F9Z3fyLLECBTu5
rmzx1ebaAnwLgF/cqbALvIdqWXBlIEve0vfFwc1Ogq4thyKPxYhHBtuuZazpAc5dO0M4rjYXGDKU
wvJ73y4bIGVHQFaNra3xndu80xVyLwTsAPLRwLjVd2t1FX1hxvMX+2tw/i8rG8iiNy/+ug31LVqZ
onkI8gBhisxClX3Vre41koFuXIePou91rUC+TYi8Yr5Emn23nMXOcNALpyt/Wos1LQacoF6z13TL
0cGA4rVyBl23DelTZ3vlCnZ0Nf6wG+05nPa211Tpi5oBSTx05G2NtS+pGS1fgl5X9hwvSOLWYL+p
TQ6fa3jf+ZGeg1adohCnyVlp1MzdfhZ13fD9USL0JzN4EU0Dwsr7NwfvWPsYIgHoEUUOSBDu4Wwj
+9wtyxqGPxtP2f1jkMtevDVTPTtiP9tNwemrA2UToKt38izjy05htenTzDX7fj/2oWd/N7WQOVDQ
sAcCuNvcNRUwQ+XqBHBfHbaK6DuCdFYHNAtp91hu7SSfh0yOXAHRvYXJq5ZOJLdDRvGAfCpHCH6P
kWNmTCecTVDFQA3utgTLO+dOg4Gtfi7XRi3Onhd8Bz8fh9D4MGq37rGPwMeaP5pIOlO9m1BOZn0s
V5OpmxzMt/W1cacNAhoYW9J58bw27doRA1nlsmBOVMsIa9UGAAoqXDeb695t6M8Iqwl7A3Oerm0g
yyNUqTobd70ZLUkypIWfWcD/jDz1bXbHZXnVhRPmr30q+3mADADvptghKFkBGlhu5uYnX3fS/6uA
fF3+mkSAiiyhkNw42IF8i/+28/O5XG/KlW9lHze0uLUVlxAMbBHbbcDnHtqIMjnmxNLp8JcYs9wt
46LsU3oT+1C31ptlJi3L3ZAb1/xA17NZPz0R1M2eLoqp30GDjZqDq5Z+be9aPHRMsKCf8v5AP3kX
rfsccUe03nlF59pDUorAn9qDFeWTC69Wu3kK1D0smuUdO8KkX9B5bcW4nwBt+7tKZ1/9FS/3oUQE
0sdiEAzzoQ+KCesCz+hnX46Oynh4DYDvVrRNcE8T++i8hD35Tjvm3Fg/N75f3C52JT4gZK69n90y
4/gG8WV+OAZJgettAdgfOzOfvMpesp+Z77veMQuiPIA+7a75mYAKbby6X6Zq8xZ99nVEVfamcwZV
9eCZPHKKW4gza1Hvlioa8i8jq4PXHYZyDYp876T+0t3W+EXmfk8pZFb2e6/e/OWLb2E7eV+tYVav
uEWsoIynnCCygBjqTeY5t1Nex/uaNwMk9noJqtJAO6fkq0deR5pRJXjPmsG5CcQM4epIq6M/pnED
daj/RXMYZhfA+tJHXrFNwFMQZnhb6JzdfWXZoxOZqF5IVjZzdbSDIFTNHSRsjGBRbCyvh1wpNhBX
b5KlFDOM0y7+V3ezpsyJo7kZPO5tAfX+q54Gt3su8jHs39au6aAue6un9GMqSmf9hvGjrEG1bUKh
00rlPECgAimIp1DovCnsZMkwN80siYNbOffVbAsYmLXX9lh9hjB1qSPABTjab6teNnEIvMr3fmmL
Q1h9Grss6uokqAj0Q5Z2xuERJK1u4TAX62wS+Kde8DGHzCC+87PqJY3D9exQink1LNEHsH1OQLUV
9HrD/0FZsnwv3W7IGM3lKrAH4atYHX1EbTBZuDWo18ye/Ny1+r0zSSNOovAm3he4K1BIWP2S/oSz
PufPVVAv+gl4u3SOPJvM+4F0s7HpMKR2LXvlRa9Rr9Rh1WQzhMamXU4hiHKMBX4ULiJDSlKSA9/h
JWydZReA6M1eMad3040YnHF5G8Gvt9aul0VeLXhM1h5PgVpWMT9r4Jflw1jm9RmeIwp7Z7OdrPZZ
baKwiceus5+D3Jt03NZbgW5Kectaf7FSjW/omb19WW/7AZU9CNotUCY4LPao1jsyfZYUseO0I8Bx
BcN/i1NiY3UYN6Lbmu+yxm0o4zbKF4KTeT94qoQcDbWngs6Q5U9loAeW7DRdvW/Ax+q22Zu5xPkR
03szKOi7Dtf4grwrGp+aqiq79piLMq/CY2vPQygOdobd587pWjFuT0s4Y1TfRePmZObBNYbfKu7t
qR4oIJg2kYp951hNiX7I58fF3abOh+t4Mq6lntUU4gZHdoUtsD+YhSBfG0+DzNrwqe6X7CsyS8mW
YB0mZ323+e4G85nrlPNPb1kiitLW0W6XuLbWdrrxnBDtXGYJbEWwc6clfBHapnQ1gxAPEV3WiAL9
X0Vq5q1PFJmj6JUVUDiYIrwishLh4Ijxj4Ov5qqM2zZ3tu9bb9RwlzrVJm7LPjDLp7Y24/zgia2b
xA4CbiFd9haGRaCKFfPR5K/rMjJAds44Bfawc6U7IbTZVqdZP7Oql9ZfOtgCJ4tLp6FOIcMakb+X
Ud0On4ZQu1129Do3D+1dX/t9dC9FH2b+TuuumsddYauuuEGdUIhoD6y2VXOMrC2oXtC9zyzJntd7
7QfXX3x9SqN18p+NqM5aGT8opCl3DtZ5HH0DzySMLTtzqfJgS6qXXYUJgrYiQLvwtuHb8iqPO9x5
01/WuszZuypTb1SUAzeLRnZFNr78GlUKUkyM0LF0v9hzVLp53A+AasGUhhq9HY41OE/2Aaekqphv
GxtCGc+1t5V30p8H/4XkrBt9LIzsMcjMeCJ6grB+X7SEv0IoybGP7k3dhl4qy8+10bL9EThoyrbY
azHpwUaOBtv/USDIwrDk4DcpvmRblg4oI0Mw7zkqMpn2p2YEHo2XxaWq/POI7waDSTGLHK5q709o
GxmI6HSOsmAf6+wKsJ0l6+AsLZu+Dhgwmh3UwLE4LvCApqc81yNPsNpW+549hxd+dmvWxkQZ+4z6
ag2IuLetc8F0rz2+2goTTeOmXxsTdeMztyJZ5FJdN+PdIrrR+eCj9LTiiMo8XO5NqzukExXKuF0J
ey996VJvHU72WtdOYjx+Hzbccxe9TgHcYFoex2z7mppgqNCT5hZM9tjOBdh3yzAnnsVWUnwWqz4y
VRcXmS/xbgWopCK+PmjjUvLWmPHmsSXxsKkd3GjMgvexgmCm8OvJiL9vShKsN7LhLfXFbGkQ3K5l
2Mm3zGY9+WE6HtgztH05P+Vd486PK4Ut+S2lUAHtdhyfl/B2asdh+mUrg4hFQC6VOp61nXc36eyW
+q1SYDc+uhQl5i/zYrm6izsalbezqL3qb8jH5osdhwI75udBkDP9aZrQbu2DO8yrv8Q4y4IFgnXv
sKGfs0XJ09aXSxHcNFlZ03ha5JZuEGkoLd9tDIOS92uVNZ8XFhGeDxG5QvIMVivlV2A+9/3dapB/
fxMU7z1vHLXkfaCtgfZmeNgf1k7TdOIi/Ilei6I4E605IQ3ywaqiqvrqQJcqnyqCEE4ylMzDb9nY
Myd3lUwjSVeWjezbQEt4n9POip43CAErh6fFEvIGH/TSnUhCh9MnyMdT/n2LhpCvz1JfbU/B0mIM
jPt6m1qMXYjGYifLl/bNXdlG4rTHB30qVab6+0Hkq3ucMZtVn6RUeVPFc7U5zU2tvK5nFRjdz5pq
LPWEPneujmM5WVYfz6INrU+56jPnvTqLuo68+foVH4Wz2eh1nIBRaZfOuBfTjMZl8DRapFa1Nc6y
IZR4h6DKq9e19YhH8pQNkwDJ5kRTgfbZkj0joJgIPesK4v5hlr1V7edwnoIXKxtX53aYMy+4Kc1S
17QirFH9iDKsMlncGFafT2uEk2DXtYPueNtk6Rgb9GP6Togl919g7TVztUvbsyUWJWCovRfCcHJM
ynWuWAkXD9pagqtZiqMamzA4CDXOgONpUfaWA6CGvL1n8xnMt0GY2fghR51lSekyQ29RtPkp+hlT
ctgNCru/T5E3nWGkukNPVDTeUlMLYi/VdBLbpENcPXNbP84UX40nnRtyrH5edw1qZ+7QvwnarPAf
VxmG7j1gbbfeS98qFTdL+1cQu1loxF06+FX3I/ObcHzTAYKCJ7tmF80BjhYl/ylTI0KiYZyG+d5f
HF+dvPQs1HJsjSKk8AZ7vaeDFAJF7JeTF/2FywlHUliYuf1UMYvBOpTG7o+Dy6HmyZ9HT7G1Cks0
uUSMnKh5qKvWMY+zz4Nu6522VuGUSDgzzzJ7yvmKFkOCtQUR1E3Ht9w/hJ7PkZK/C0JcBPZk09tW
V3rZaeWNCL2l6XqqYMgb/3VdEOUitNc7KfNqHvJTvYr+jvS6eKza7roGANjOfKv/KGZwmkkH7JPM
SXY5vvXR7j9t2Lmfr7r3yyapADt337rdcur9wr51kId/Oe+Y/5Do+ndF1t88+ssuqWyxh2zDTH2q
MWyrEgejgaloe0N6ktQi0boGcDHbT75jMexRF8pEwNR+L6KKs1bZZfKxYCBNBEzZepmz4DMaECd5
w+byIgppP9x7WPj4g1F5WXp0+i5SeO8UUoO6psb1wYqCFuMwMoacYT2SExNmq/9Ecj1HEP/uC15E
FimW3qYMz8EpCjg+JDO6yfVmTO3lV4cJrtpXQFT+lKD5h3HsX8QZEWO51oxw5DTDvbNu66KLLLl3
C1t0+whVDmdtiUdC7okmWKHe5V5E/IwSOduShMSM2GLeGMuIv3eyhmRFgDSgV3IdeY+Izap2Cp/Q
og/eVFmRJiAw1O34WDiY0dhZT0qHE7Rk7CjDEwWDCxIqhdUWsloe9rfn+rLO2gdpxan6UGAlwUFY
Y1EN9rgNcVTsFtYd51hhjF+PczbYy6emG8lt4Ludm3yN0xqnVcVplvP7duxdaROIQcE55juRbj3a
uwXq0KHJrHWcb71wjZCLh34GD6xaxqUt9v+eEv8PqPZP8/sw6eH9vx6+qfG/Et3+/MamvP3/gGB/
Lvz8Z4L9w/atbb4N/4m8P/+H/+bX28L+lw2aPgykb5OHshn6/42vj5x/2Ryk+ANUQ54TnZes/6HX
O+G/JGUonrCxzghK+sgQ/Q+8PvpXBPJeRqGkhF4SnfP/N+z686f/x4TkQOxL1w68CC0bx037Mt+S
kywNPK/zbwiduGaPRg1/VkVMJ9B/eK04hJEuPowPcQH2y8Dhde9HlzOTRG/kgqZ0jmtmEAqPjnFM
YjnzptlsDM1TpCPXph/H2fxbO7TZUdSYG5B45ma5W5xCeLuAGOkUd55yXmCfD188gbRyV+JR+sGe
enhD86LqVxPSQ4wRNtqaXd4quh2GGSNsEjRN4+575dUFR3LNBivw8kDz7qZWNrax7yAr3RxZsRyo
3N73fp695R0xv7gz/Iaxiz4QiXHj2cemm5dk6zcPPYiEnRivKcf0m5odmIj7touCPV6xro2rqk7v
PW7mW5O7BGWsQaGz6pbNeueOF2vnsIv5WE/t8k7M1fPjsFThacvrKT3yqfb9Wrv+kKSbl33j1M9W
Yqv8hhZAObnH0Wy53ht02kGMxBNXwFrlYtkNNbanfedp74ea8+hr70gt4sqjCmFHIZHB2eNk8mlY
lecc2Z1JDEL85sMuVETzKXYjZo7F03MwrQ5lEY8lKcVd2bfzF1Wk/b/j3f4n9rwYn88xnyIu0mx4
HYlOfaZ3rf+Vr8Qn4sG4AWSUeiVY1QnJLeWebV5yCiQUEl81mzgIVtnuO6HW7xQJwn/g/ObaMQFG
r94TYe6eumIZ8LMGQ4OacyYIFtfNYLU7x0d+51eYrGKUdoiGcyWan73LEQ4UbGDsWISjevNxIdGJ
2Ws3rtawh34eluWD8bcie4KaQbZEoxPXcZgJ+XMbunSIN0I438eBWL8Uqv9AoVu1xEQb13w31iOS
d5w9+ldgM93jrF4iRODjVpzqwRuX21CnPiei1LXWd9nbuNcRfzm/1rm0T3Xhd+pmdOza2k0ymPR+
WJzt3SxbzeZP95UXy2n109uGU/td6s6m2ym/5Oy1YRZvbviaAq1LCH+ec/UacmpMyy6N88IXp22b
xh+jPcJo9LEYcpRMozxKJrp9pl3n4fwi0Kdma+flazhjHqzcpz6DubpXltAvdKSUb9NAwOR2EFb5
hR04KoF0Ljw3ls0YOviF4Qohs2zKFP1Cxec6tk/R0pZWtHSCcxT+h8qfK3DqVOvUO1/aWj2YoFm7
G5wWc9J6/ewjOQrlQuxSrS8bUdKOaMjZ5Migbp8dL/SZbFEd/AhK4dgHVN5MXC2w4YAWE+iBlw41
GT8lZ70dbWqejIfR9A6f2SEzJ++xFvvJBTrqzvX2tV8byvUbm7jzrtkoGj0nvxZ0yAUHVtIvjvjZ
uU7+EIRIt7a6QT3t4871Yvts4N13mlP8oR62eo0jYZszGxmG56OFOvXRz4N8Qq2KAXc/pl3t4wH1
WDaUjeF4x+mFjZbrbl+zodvYZ/X07+88QuLncMrix52P4jsd2VV2oyfreLNFcCeMCr9UuLBrbGPY
9lAxSvs+szzvVlnu9ClqvCmElZkWZpd6vVXuLSAEr9NSLSru2WNhFOwJncfrZOZHEa5oRKCrjD/H
Fa3kaWN5U3FWCfOWEnlk+m0IlvbRulivhMLW9BjlOceVzGc7shscvzMJK+c63QyMyHXvF/X8hY/l
mVql6dTeovflqPkxcXYiXERT6mgHvVq4DM8Zy431OpNgHIEiZGMWKxTozQEtUfAU2REe6qHrjY79
pgmh/gYpiIC2gaXkKcKV8YYoLtw3KWdMAqw6IDDZStbbTcxE16Svg3YvNuUTpEOE/hp2OkDbNKrp
e5QL1ItCWT5xs2H0gp2n1djt1lGqhzwP1HfhVYzrya/D+ZAT0K93TU+hcgzrwuljPXFoRsSo7PoE
N5hFOke/9Jep0tQ+TK4uH5rgnEEV0i+P5UKyn5a9OaIgSBHZ3AWhbX6E89h9aLcmUAeLWHrNmtzM
/n5mTTNJ6BJjT4Dx5TSvDHMVxU3GweVUmVoHsZ9FNYmK3uFkSGDTPGOqWuqbxlnWL54h9MHZwI/I
zNJUsy9B9BBrFIyF2E0J/MdjaCTlNuw81tieGRlx3s1du+eZNi+h36hs37DsOoTkS7BpKrNLP3ZW
mf/F+X98K8j4tbsp92Ufu906P2VbWaW7SqTON1NkxENqtNr+MZoijg9lmc+/PPg3WHDDVc6JRW/6
yZe0vN4WZHCiu5bfLtp3qz02BwLf2f3UuUT9IicjX+jj68AXOdRekPhStl6cdRkR/Y1zOQloOzIx
CVyP/LAZPYeCbF8FO99SmFzTzp2C/WgZb4lN2WAMrIB7HHwnitwdFltpbhcTcedGO+Kls0jBUUCV
8ZLDqljdr4qVc6/gUtRxn24pugOWfTs2U+s/u11EzH30Fqy/gTd969reme9aWP36ZoHBp9kn1X17
UGvGsmYtCh8aeV0g511XfhZbKsY4b9mbnKlAmfUEzGfZbrvCbwMEtylWSzdLre8ZQfV8jxq9wZmH
d2E7kA3u9IFXw3DYBif8bligMdPgaHyS7IzEyQ3aQqCFLgb/EDja58mMZfqLNKBL0kqa5carhojf
r9b9R1SG2byro3F2dr0VseHBXyCn22UhW380JAtHtn24RvGBEiVCH+4Qds7WjeMnTfYhHhUnnFGk
2uH3md4x3stRPRzBnDS3aUvbcY1t7G7zrNLC6FmWA4PWbO9EhLfXrmI5Fp367k/eXW4ND9PoSGLa
yOiG3daFw9e2UdZX2h+XQxA0h2IcbnOvIb8jyxwGiRA7XQzAN9w1wQKCc61dj/jjo5tQEekKvelW
+0VPflcb/nVqbPEufUL+6Xm1zdmJOLGHRjqIK5TP3t5xs+rXuS1vp2kh2lM4hqEajeC+blPEFNqQ
TycAY/PVXUvLe+Knsr7JiUZ7RHKEsHZmQjzOYu+/uhvBTh19qGZ0cnVqBwctOnePfvDJUoFAljwl
dea7HxohR4S05KhXYlB6M+w+8ixRg9vvwpwa9CaY/AhLGY5ZTncpcT+bda5vHf8F+0b1WQX4jtms
DChT/QVp3EBYlLMD7lZc7oe1JAelwkbtnKiwv6dhJXelUisRzzRS6Ac0MVo/8L+GVAllPtJzgmYK
OXvbY5XbEgYXx2G/t3k8rZdshqxavBD12pMZzgHKOl8ay0N+2pKEiQsj0rfFKYvDGgQnnYp5vWkE
G8S4ksJ7x9zXPPZeVtzY1jyflbv//ml538L9X9OHYKlI1eh8iTELUbNBpZd+MHk2mDhax/qbn2XR
X9M23fYBUa1y5oU6pMVjn5K1DfMofZQmTOm3no510wW7tBReEJPU1TcaV84RBOmwjxaLh1RMJgnQ
mDwb6vxvuqxIxqH+YDXmr2gq+4+9zqo7Pbspg78m31P0L6WZgAOSrpyxsAbVnsR8mVBG0u/J4vc3
JNz5LCVN96XzDBOt6vdA9KiTIKpJqmMwE/hdTLcPOiysB1H11SfXuPe90oY/DBrMcxZnAQzUB1v3
n9OlPmnAw8+G0x4a5NbvTpsoraMi57wiW9pr0H97d7LW3Sz9wzaax4lczIfGsDdZZxZe14xI7QrZ
xaaRv0ot5njQ0/ZC7OsvNvBFFgtiyDecTebjSKidHHTLo291c24KmcW5J0e/rqKpn1UEPJg9WJRo
t0xvJotFQNu9+kUEZHvwBidLOpHOe8yqXX8jGrYQ65CymvbhQF55HinNaLKDa7WfBEswAeGgxQ/A
8WC56Zoep1HzfSApQYTVCmjUcY/CyJxNOptRMbJzL00xHfuW5aHM7Sh2IDKUuXmiR1rt8irw7kQo
X9D0PttlmO2oT/bi0W3tR3+jEHE+10pp+4sbFbdtNvwci/pgztllIHvqUNi+d7RmgtAU7N5uOdIm
ptU6WOOdHVAyIvzt0Lhk2Xrn1Lnmm/Sc75s9+l2cV5Zir8GkdHuS5Fvo5/tIBWxUevnLXRYUkmu4
Hhq5jbuJEfiwWXxySNo0oSQifam38+EjqMc4Vfb/oe5MdiRXsjP9KoL2LHAmDVD3gqTPHu4xTxsi
IyOCNM7zYE/fn6sFASVASy20uUAV7s2McCfNzvlHOlgHXzVR7c231NbUCwuudEEp4lidme7MQ+Ou
1XYuaiMw5xzdQ/kKBTYfJgR+QTGuOmIaa90QI0Y562RRXQuZXw62xSZgJfZOTu6t6FB92XRsSivt
Ao6O7sqR9Jl607M7GsMSJim1tdEqK2sMYmRZd6LKKaDvnfFYMo4GWoFua1W2CnUonrbKn8bGux+k
8VCBpSGWIMKQYMcyvkjPvW/9Ag06MQ5QDTQM02Nh/ihn7Wj99XWB/LT67GHePL3ns855vYTU33CC
LJvFjFXoLXZx0ox5+AQI+Zae6HajXdUFK7v+h9HhzLsTB7OTfPiatk/EdF+7/hIk/XCu2Pl6nOga
btlTZzpIqGYMQ0EyJW+ePaon20veadNme4Kn2ftmNm+loYk/o5X3OLpkNlLxPU3Foeg9lubSuNEl
uevxe1XDW9mLM82CrMCWj4Q//1FcJmnopV0fubV2GBv7OCmzDWHT7xn4kqhCAtY19Rh63sDiZXg7
3sw+6iz7zoVgJLDLPhRNrR1JCPqRHooBmfN/OaWrI6Px0dKM9TtmM+ZVPgF9DiYnNj5MI/VeYCuO
LSQVvR7upoANYHZgTjrl9YKPlJ7ayLLiYqPpA+1KEwSNA2lAFaq7Gzq+ckekO6iad9nPgfDaU9W4
p1qUH/GyTOfEc/9CQx3xWX0L11tPKECuPpkrIJnUs580zXhIXJXdteuUhu64bNkXtp3t7426TEOJ
ufJMgoe8mIm161phBa2CbaE93r8ybxPm6DHawnS9mxW/lDsXiL2kShkmi8fVS2yuotx+txjOGPaK
fbzqz74nH9RaH7tO45OsWxPMs2vtsO6nyDCz30TNZ/jSZGfqQ7xylTVp5Mwr63iy7CX1IUEhO5Y9
116oES9HrMhZFvpmM58Xq7CiShlvkEVEt8a6wfyqxTTeoO/o9yXPqZPXRh8IIeZP07ObsHdHPVoA
UwOnHqcDEjKyxBEkK5hdtpZIqFZc8WZVZ9KNyne4wOQzSac1KqFJP3iaxvex9+D/FnnvV1Y4Vj2s
cVKKi5JrOCErjLC7qolDXHWXNVvftYx22+061CSQsrukHDyt/lCk07dROlEpdBLmEM5uupgh353T
qLWSi2UNX41yx91saHdNNQwRRd31e5M6D+Ns5a88wOfCr7VnUbnJuXEXL6xFrt5lXagfU1k8Eqgp
bNCEBzuFIO9XjqaKrMhQ5P6awpBZ+k8+uvZhLgxe3+FqLayhvpopODf8D/QP3t4zTfK/M9Fz/rdb
Q6rhne7kxWGLcNsjjMOHY9Q7f3CzU1tP56kY7iAan4Ys49ePy08ItjlYXWqdk/Ir7qp71E3nLB/f
7Mqo7227d97dxU6jUS/fjKJ9tvRlZttVKfr26Zf+PHlH2Oc2js1b0L5ZBKUcf9JYH44aeItBCzEm
GcRy9nuuDbvJtJ2dA/RfxrgeCsPhae3rMlxR3W2yfMmvMybQF6HSi0ZhcOQDMQUly9e2nU2+FtLm
1tAva+uxsgxW4yXBCYkQ5zg5eoLWkT0jNfMySmX8wcydI32TD9bc5oE5pm+6MRaMtTodD0N+1/rr
EV3KXqM0LmBTbcIpTvgPsuESj/Nn2Wo/oLQj8t5OC/yZca2ipD3SymnlA6OiSBpT9ZUgOsUFnt8V
6RppQqvYnRvQBo0a8Q1sf/fc+/NcwyPNGbXFbhNMsf+bz5RKiwpZXaPJW492mfJqzrQOg84A4Rli
uwoIbvbQP1ybHsXy2if3XRU6PX81v41tnnX+7kBUjbepDf062I4M4gqnH/CDtALVAOr4MdXTol13
zqhOCqMeW7ooEYToe4QW9Tam9YfjAFnaaUajiE613zidjBiwnnPyL0Q0J96UnOZMqceksA5TTox2
sIxCho61/HguzJLm86tRGHuJEchEgz0cTGd5NuIhNm/AqxcZDiq8st6Xik9NWQ448qqqHUmOKiJC
dwhk2t7P5mhpASxVGnReq+09lNSbKiti8hOElUeZTcgYtTzcsUNy+/ErtUlrC9LFtNEFx84z2bDJ
bkkHI7SFtPZp06vIl4kuwn5V9R06wXOLCjdf5wjb+642xqi23PVHsKSEEHkohLMO+C0B6g66ctFv
vxQ/vgO+HCzQChsOhC1KWZwp9QzSFc3A68CB1Qr8NU119rm2RlVtSDHkulp4zrK5a/camgDK3rFW
2HiXolZ3CvDJUj+6VnJsEo+1PFW/ekVXtwloONq7VQxvPTDdnZMn2oua1d6Yu9fJnv7Wer0RMSfp
bW3kVFpLYD1ocKBUvpMNpQvPneM/wm74+TY20GQE9ZSgnhJzF6TN+Dn5K6ialoNBLKkN9J6Ikz8L
VqXBBv+Iaw+wNhvjHaiRvdW1OKTnZorIRvojFl+diOX5rfNmW9V+Edr1sh5G4ddRUQw/ldH04TLn
zygnd9NSvymRfi0TIeDz0OxjVsY/q8k4VWa3e9vIH0YqvjHXN+ro695Liam8y9Zj3iiLgunKDKfe
iOYcsBJltw5WLKvnGZFOiMuAY9MGmc/JnuzA6xLjnW9y3ZiecUXCHhYri+ZiJVVQN6Rsg3TZQADZ
zhz60zICHLQZ3qIAz10dEvyth36tJhazSp2EiYWYbikGgKr7jcVA+bWpm+9F8u+HXjJ1ZzlRlZWv
8pMtTd9MK9pXua7ncu7fE4gU5GtpXAT0rz2QNj3fVdwq3UzpegswQ1FVfauYSbdqgsAwZ/eqgA2e
UDefRsczLn3sp1FWGOOVUCcUQzFvMQ4XBHJpkIzc5ZVYH3XOVMrn74EJr7JP2RLlUu2EbzivmEF/
qVXYZ84Srqt+XQWY26qa17Y29ZAD2EQmPb5ZjchYNcs3j4LVQzfVScARikjYrHdZ12ebWaDysjlr
BjYmMadyMyXDIXH5OixRzy+I8oCqoN8CQteqADHifuV+cNvCZMs2EbgaWv4o2rh/ZpFoowr92N5I
1n7btdZDO9n+yR/n9oqq+jgiDH0pHbv+7jur7AOzzNqgSvOtFG3Nbpg7QKTuH67nKqoyn1nmpgrd
1o2H3L3PrjYGdoLTdCsaHE7BsqmHKih0DyjXKZ32qpGwqLZmLr59vZjYUrW9s/jJZdbpivApONiU
8CdhWchsKwxV71ITaV9rwFPE1MZvFPLxI7rddgc4+ephZN3MqlWRcISMUNV+r/Uizi7qBAdIM0nD
pRg+y6Zt5tBAGLuFop3oc4+nHTBBE/RrfPS84sdyi1dSkfZCdF9LDs6N0Lp/bWfdy0PNZ4vZOI05
aYBNfquCKrb0TdoipNeYOuKQB5KghBQB+RsrxDSB6PKJtURVnhxt0VSoEcJRhtJNmwgkkl2PK/1r
1XWrCLJ6fSJCUGEnaNeneRyUCg3HsU8ALEBzomiqdwQRJluU3v5V7py8ZKbObAh0rm9Wi/FvZrUK
hFLzoWPZ5Slam22s6eo26efQdmQczY/cfyPa4S7fSaN8qv1KhFmV/llza00i3VuGDF3nMjeRgCqi
5HPoNy5KnLulbgn2bxtu5i4VRaT0RPKcVeqMQJBlit66sHO64tdU/ntmGFZYx5YfqFF9D5PktVqs
0ELmHip3KJ/NiSWwJOlnn2aesUlUPxztVCTR5K3Dd6noH+pSYD6qy4dH/F1DpKpqviy2Zgesm+Nm
GcocfXucbG8i3reKLaQ35JdI/C7q9H6XGMaGRnko3EVzL07WGXscMs5u0uLqYCAuCAxfsaKtFXJn
kKXU2U5uHT81dO1+GF3xk87yz1olD/loiM1Ap2JQ9cm+0+MlLKFITzYY2Qnh/68iazdq4vmvG9df
SHyzrZ74TxaC1KghLvA56ePkMzbSZ+jBq5NkD0VWuC+5Wm/92mrYOFmLU0fyRWrqUNXWdVoKzoGp
9ZtwjM23urLeAN76CHzzryJXjq+437kta2MgW/9PmiUjjykQJkAixNmCSHZablpmJ7sBa25+Z8yw
fkaqQHHa8dOtlnZjGeZXmRvjj94gqw1HO3UO1Wz88WWc8/LWDBNy5V+fm53rVqxOIj0nvpUf+zKT
b7UDfUe5RgcLGHVpZbKHm9pOMTUw/tp6mFu8oIEbjyuydle7VNOwKTy9Oq2xvbV8fZuPIKGlvrXH
/H7E7nVPqQZgInGRW+/mlHWpl170mUw78Luez+jA4HeYevfall0eDp02tAEZ7svrPOC4crxZ7EhT
HDZla9Zh5bdgtKuN+rFrdA73xNs6cXdqLdcNrMz6XbL0UTNMyIDWxu1lM7Ul/iObvBP4EwOb1bvp
duE5ORm1tlsEHazeeGrzpI5DLbabI0LvLgvHZnoe8wLwdZCHJB3HPEDACWG/2A/U2528VO0Rw7Z7
X96oGmUtx2UurQ28jrfJxxyci2yVQLSa9dguqEuDaZ7XzwJC+mLLgT92zgMn6ayLteRfJSM17ML8
msOn0P4ure/ZIQ2DhbYfeNMa/6h7BFf3orpPnengCi07Zm5tvi+FkUUx5pko130EslmjU/PTCQAF
lBfdNvfc9MNCr3cHjDg/Vk3H9hczowHmmqazq3i9H/lZx28XNvOYdi3BgCna6LDz++rLH6TmB4Z1
G2RcuMJqk5gSip0AXcGa0jCWtN4MN4AyZwrWQsVe1Cq9+9GNvJrZI287vNTAJ9M8hklvbuL8yux2
vKHLcV3r4qKZsNXcxsByvW0zFNl96MkKMFH1vf3rNJxegA5/THa3SFLjelF5ryVRk2ve89A2usZh
YVg7MqK8h6WvJfeI29tfVndzryGSL/+KnswxaDYQnJIXkADXPhxrD9+Fn3hRXdnnBp/4aZDV30E5
4dxbUyhH4oFX12Hm9GXZPikze8NSBglfUDOFW20PEcjtaSUMrHpZPo2lyBlfl1uLKst/nFXNSwK2
/6H1Wvne2cuHQtgPllXisiLk0TlWNwUq8qyFs3/CFcdrlTnpXaeaumHuQnYQ2PRawUwV2qRvzcKL
P2pET6/9quWHJRbde0s258Db0khoFy1poTxs+1GrTUAaE2Lai0Q6TSmUTuZ/eiRCQ+QWjXrmU+G4
QcLqhGvaMdYS567msMas99EinGY5iDOXPTVdQ9euu7/e7fAZ1bKTyJCDXueP09tb8xh8Ic7Aeq+W
BOTR5vmJbqnxRaQXQn6n+iJ9jjXXC5N4uTj9qG0G/DxhafXN0cxj+w3OSXICr29V15dXlSTcH/0s
OREt6zyRZK2HWu3zLRWDFWDpQ2xNmLizMfoexmVRz02ypFtMTu3NCg7zTUJq8SFk3j/E2Zjcj273
GlOswKYHCaxtWjeXd3atBn1j5rOz140UZ5CFaH1oMZe45mTc4f9MjGBeMXve3AbpQb+5EISG1RCB
eHzCQsUEM6sOb1hX37Wz2hZdzmJjCvtg+zx9mSHBMtY8P2uD1wLA5vEzMhL7Mc3XVB0yt23vDMQp
RzeH/eltsZcTcxSHtdybueLJTYzxxSsIplDAI5HD7bapXe0LI+G+m/XfLInHyNKShxQZIIDeMkIJ
pf4UreR9fHbLyKi+ujdsgj6cQGI8evJ73iAmlCJwHFN/yg0Rz4GGlvAj1+qbw7Y/NXI1LyZv6I9F
A9A7s76PaBOrEJ9AWu703tTOfTVNu2T2mUadUvb67maPe3FhIqKKEPkDKTgHUCotSswe7cPgC3j2
Eg5ercmlUyiLTAgzZyjPmgYtZnMWzxt8HvWPNVACBIU+7VsyPwJkyf7Wap3xxHo+hUaBm7WK4brd
ISXvLF9fcqMAUORg7aJ4we7UKDlvO9NOr77nz38zExrLufnHO4FrI65iqtu0Zvxq7QHTZmrNb37m
Wr9a2y+45+r0PZkwLoHKZ9+jqTvjOcOuQ5+usTyjjnGOWd4j0xhVlr7GnGf7xcP+1daLv7vZVF58
iZQ7crpeC9Hv5PzuQm9DfgCCOOdY5qgRgAvuxxzLlyhzmOmMdRHMQYug5T9ZkLuVI27VH5fWyNEl
yN8qt/m+Ki91N5kVq8CyOiO0Fh2oWy55SFFF8Vs1xviH7Il0nzPrBaRJWJcM51kYr6iX7OFZKwfv
zjPzYTOBRkQeFoOesEerwd5lL1hp+tXHx9IP2UYZDkls/FO7jKgTngXKnRcNaxM2a9xHdCJXC3eB
MtAtxfZwWcYlLSGZY/M1jWWGBMvUexvSysyvmiFX3nsEECeGG6Uz2i3Qn1IprquyrmI2zlSbj7o9
Ox+uEje6qissdoc0Py6xkqFMOT5CrS/Qc03pJLTAXRX8YG4W6Yl6quap62tWLkSgLmZPPfNsmONB
i1yvUtGQtLYBPy2BR01VpVuHPd11tfaINkHqodVbTK9u/1U0y4zbxFheaNOAQRoScdas+tZ4jG4q
t2b/r5FN00lAPy/I5Aso1plIlNQ2P0VjAkS3tB2ZZvKmz+tw18WgEcno36OhQEBrg6GxhhLNlwcG
6eH8PkpsEn1pznnPAH4TY0A9ZHUbZu6t/XNGR2zWSX8wy/6dla0LBtaHYLUlV3fnHpvRhj4Eizxm
3XpN4/wxk3l7NEGGkIy5FaCdfUVERKEgRiM/1lw7ytHyrDxH9aOug96Zbh6zyLpLy4yh/HmvtfXK
/dP7PvaX1AriiXXKAMsNu2oUG8cZ7MgC4wi1tPjEHou3HXFj2LGyvUJB9LtYV/5v7IsGCVCNOC/A
NqVTzJDlyZ+UzQcQhUj8c++nzxk59kElYFTCPEbGcMN7nHiDoRCwbxXwI1PjnKBZy/0IZJah6/CW
SKajvmX2ZAZEZhKA60p8Mm0dvy1iYb6aFwtTkoUC7VmL++WYlR3SgeGmFMKXfq+jXNp161j+oRVR
vmEO094MFBI2Vk0lPuB7s4tuuzjGOqGLVzBc1iGzmy7pkBhgFkXMJmwMtpGCkaHrkPFsHXu/MN7S
xUwfnaq20aPrcxMa4IffQJzdKTFy91os4hufI84exA9GavzkFWqjGRVc1GLmCAa9c4PM6F+9Wm1s
iLLIRVXWbA0YLWQfpBXM0JgtZBOYr/XIPnoaxuy8Ivp47esK76NYCUBlI10jx++/E1s8NcDmB1UK
BjCZXmYPKMlLvknMnD7Hsf+2jEHcy6HhdpPTNEY62j1IsmozUSFux9m6w1KL7azwHtXUap8iNUYu
vjKaumqPx2U9a5XSt34WP1MN3m5sM072Va/YUaze3zTjRJnl3POQWqMw1jC3vZzi2ewrj/XiOE/a
hyqt35KL65DPeoMVf72NfM8r4dfXBr/oqZmdo4/jjeAA4zD3pRFIOroQyt7cbpgBqrV981bnpFnM
hONyrLFjBigp8KRYKSI5ZMdx6KoGLrmDjGQPNBvzzDK6WmGHawl8rm0BAhZ7Ojoz+dSCY2vvCIgJ
0eTnNXPR7Czl47qkT1WqFjztYqcXg+eESQ+/GsQ2pQkhY0L1Z7FndZ/L8YI798qdXhHlb8QfHCzo
Z6i5yx5nINMDtWvNg0PWGm9pabg1eHuH69WfOIMMawBIyi3p3aPoyModmLp56vKCawdcTZvVMa9i
nRWEtyKgKqd6HR0rUUFXaOkL00JxjOvut8dpuXVJQ9MD0okIA6iJVcDd5ZnrVZLHE9XgV++Idqqr
u6SGjU2v6/zNCPxJVK40a25BjaWXl1x37oZWdBuTSe8yW1X+3JqyZzxyHc7fsi2RCWPCXzaoLgcQ
Ba094R6PJPpUrX63iPEIWqfRNunCZtKwQ2TUvQ7NfKnSZKPaMeybEUlgYy3rXaOXzjGZsQ7fIW5e
6qgVBukL5lKnABGztPptgrUmC1MtXgcAgExKMGQi+3ccqtBXSRFPfyn9YuHya3I8vhrwecXtMTWc
8Aq7V/nbaIUsD5Ltgp1uUvp072Bp7qI8tpqXVrTLQ8bh6XxaTVk/iVkOL8PSEGaQTIQnbMvc5HuY
VgKtcIFNXbuZ66J66Cd71Mjfj6vqm2j7tLgdua48YQm15cHMpT4dZI4OgvBpQ8WHqm9MfUP4ElsF
O9i0IsnCvH9WXT3d8g4WT9xCwYcyctF2VltNuqZFIjCpxndVbxtd1A+5ax4IreiGMMVxVd1ZSwUI
VkykrDNKGKn/ijDM/Qbr17jqW5KYvnnU12ckg1Aa6aDcMhRp3g8/WEVL7ksN2g04TM9TQlQmZQBy
uma5ddfa9KNOTo5/cso5SwNt8r3pU/Vc33dNXhRPg+mPTzLvoPn9jmuWuwaSP8L62RonLLTxukHe
blrPabc4a4Q4wicUpSVRM1wTGKP9lGSGeACiGNgpQOndyEoHpHN+TZEYZP1QOZFJ6KyzrcyqkXtJ
QKT5LS3NeUWKWXAJUpjGA0YmRh16MfrOiOTekoAMGitXSD3CU9Fk6KYTLskoPlykPfIuT1hp+Int
8tua0/bO6zG5InbV7Hk7JjXA+5gyFRYZukhUFX5+X+uAo7ymynL3+TxIHjm1YifA298UR9F1/44Y
5CgpbvksbLz5yLJJL665bleJRmkvKWAbgpsZT9+XaeetWx8wqQsXki3a69KWxhvBoxKWGDcswVl1
icAAKUtBDlXRrLjkJimy20nR+7tCH0ovZH5DVIrvp9Gjcl7NXosqicMxFGM5okiSbuISE6kG+dt0
HRAReTvItsq0n91nYixaYFLDkueiGU03wKFcmkQxNJZDDkKr0INba5Wi7lfleJLKzpuoYXNzrxUE
gnYtJF2Ge2EWqtnM8KUNhw09C7t2Jhl3j+B1obygpaM128+W6cccDSiIAfsMqK+sbcXbYE1ee0mw
Z9cn2SYtNzPqQ3tTV3gDTghH5zZgoXIZuxl431e4bhC6zPBQB8JrmSACRW7vLCm74SBy18Hz7lFl
FShn0oxvUTqej9267DL7Luu7pHuziClYP+gam2KUR11yJq5pkQfkjWp5YgComcYzLOdlNMipZHLz
0INHiV26zq5H6bZsNe5MczfxkWUXF68xD69mDO5hovWjOdck530182gYW3ILMjuaZac1UV4jiXtD
8lomd24NxcP1ihAtZDrFAtJkJA5FwNTJRypQMiOAhBV/4TGbH+K4aIpoIjVPhThJU++SZZm9nl0W
1JnjNE8+AU6qkVwiQTyANdTe7+Qbi/3md52HzV60Rf2QEq1XHXK9I/c0bZFkXlNsGGxvru5Yd2hm
UfNBCyaWsQYOMHtxwCbZ2k9IFAdt5/Q0soVV2/TINmudXk8sIrjOJ0w/yQY+r0yvOOwmH5C4dsa3
pqisPgJsMZdjV7jF+thYKPm4YWEfGQ4X1LtAO9AQ76u7TvFLg/RtJudm6os7u7JRqzhYcuV2RIWJ
oRwTqb1bStf0AzTWwg8NP+m/HVdMS9TrLQy5Nqd4dAvp99Yh6Rp7joCr5wfE0Uu3yVIpLliA++UC
SD0mKIZNgTaPiB//Z5qTpT4ZWtY/I+WGPOOzZIDRdFdnQkhkLB7mSS3FzlMOakvXYRQJJ0nhJqU0
Ml83g56OcbhaLasUEvzhzzL6rAiOexOhyoabYjein/KPXRIjKqMb2XltGJKS/aJrZEOWuqeLTdp3
t/wSHBvT3mkarjG3N7ikTTT8cxgX9cgDwpVLBdzQrR8kkcg2VKmeW0gfaYXbIUZexq1Td6l9zJYu
sbdTPBRMH4QTraGJ5wCIA7L4h/0UFVQ1UrhHNFJjkP6jJ+qvi3A35Z4mRSayCQZ8ETj/7mqcxw32
yZZkqHX0LfPAc0xly9DX7h/bKa1iY2RFPzDrFca0b1il//IxLS38aO5/1asl/9reXCMXtjXnHtmP
zbvM36WuQvb9bhazReiJI2VxlUVfrhug73G8Q+RUeIgEF3YQ1JKm9chEzqn6rzcP2/+Er6/5qZ6G
7udnwNj3v8HNZ5CI+N/b+Z7QjP1U8s8/+flu/8l/GPrcf2BhcwzhCXYiYRu43P6/oc+w/mF5ju0L
07KFaSP6+E9Dn+3+w/dcF0sf/yBY8xZ+9x+GPtv5B3kbjsNUqsPb23QP/N9/+6cmuP6//O9/4V67
r8ku6v/Pvxp8s//sstMJ9TF93ebvF/x8nvtf/a99gRJwdGRYa1r+OoKK/kWcPEO0KaeFiiRqdQ77
Frpwa2Rp+6innZp3DikfQyCMhRQTQAeSv+wxTfcpSn9Yqj7trl3qoRxNx8r96lGSpnB6SrvAHk/r
Xi/ixIwQrrTmjhcB2nQ1ZJeE9oAJrLSS9AiH00PoWju7EfhbIVTlS+IPFJERjwBeNZe3QAVnkv6j
5/bZk9lkjOYTPVcI81pg0qBcXOkGJZzrHRE4ixVJdM2AOPRBD0FfWJSu5OAnfZRbMDlj0msFGkGr
p23ZjUmwIRXduEDBe25kAnrSa8WYgJfbQVLCxdhyVvjmH4AMHwU8Yg8QnUrU+qE1bFmFMTiNT9oF
YVbhCmF3BiLrzpbrl+d8QWcLDHIDgyXZ5TeBxYxNa1Eo4LYLOmMT+osTLyzQIfn8xF5Ov17HDgm+
hbPXMd0p2cP3eBPsQLa8m8puHy1ibHEmjLq+sPbn03tMaFa56ZHAv5eJY38geHNevWSZP2myaa8k
rE3k5AHAsvd3Vqptm7pOGTKW7ALDHsrphsfXyK6F2mOBDIYGtUQ41P6rSPpTjWDXItKEk19uBStS
22hXL34vl/sOnWZMFU8M1ZAKe89PQWUr97M89KQOboSNpNTcymL546fVA5bFeiLZwldvKs3dvQmY
fFEZ7HTCkOjgfDNLciCs8ktp5osfS1QAJdSs0V5JIgrbdbwznGHnluq6jOOzHotjqhmvRf+TNfN9
m7wWrvyx2yHMEv1dIp8tJxBy5V/H4fYRL0B18cGYND1EE7MjYey9Ja0qqLJLO6+7zm4fDNNBOQcV
aolq15ZriPxzM3vHekENn4yYKF1zS+xYysSe7oa8OSu/7HYm0h+gAfTMt/xDMgXNZ+G41pNbqPov
ROXBWnjmwKdIhkNazH5pGc/x5BURrRabCS79CZ8S/qBm4J0LyMngVjNW7Z2kSEJz2vHXzLs77In3
aD6bU+X0WTjh2X4Gfww7L9+O8XhMk6m7IF0N7AQp9dQeBnHuTAkn0D3abE/yZuO1xZsw/ujrBdVE
mIvIQMk46284lDdGvL4xF25IN9vbiP3N+H5FKkdIIQiUUBtpDk9u2Ye3CBcB+JCBUg3q07Wnh1gN
T5aHyCpzwybpeEIsJGhLNGeXgsIsX7TIhpMrQW8h52Rki2WbD+1W+u7JT3UaJQfSw7ITMnlC7bQt
iS1nn4g6gXUdAeXeoYMPrKQI7Kbb10P9NGovafHXHCEUPHip9d0kOYMhAWsgqgvWyLjYTuiFBbpP
I/mbwqI0SbqBSIcdk/30gZ0EL1WMcPdpFsYzMX7IKWzxpaEE5lE7TSX6UWyzgdOaZaTlD7Ngu5dd
++y1xRTqDO5BX1r4uZqHcvG2MT4NGOeZg6p6d4fhTDpd4K+uCHM60cFbzcPgonCo1M7WBiSBMibd
z7mOUtu58fzjjGtac7Ca5oOEVcJzgdetTvJ7aeO0nIszoWp3SrfiHY6UAstUXiKjdPLTUozL48If
TVLmh6ehEfez6Q4Y5mKp/M1k/q4nC/ExVHSfjwd8Ek+lQl7aI0UXTPzqqpOvLQq1pS8prG2eXsbJ
CxHNX4Jsgt5QzMg4PGRgtUVVBf+PvfPqkdzKtvRfuejnS4HePNwBJmjCu/SZL0Raeu/56+/HktSq
qm61pgeYhwEuutAoSZkZGQzynH32XutbrOkWMyN9l+D685haumLzpPTSCwM1KCpZfJsP1VqdKIcy
5Voa0VnMDlokHgIgZmWf3o2FcTLyGnNmMqHOQYZd31KK3cjCsFXNlunURcDTYEfBzaD3h7pKdnn7
2vc5e1DT1bepMR85e2BYDR4mpb6Rhx2qMcARxj1lvVPSXc58oJvtGpEX8xuYcPtgPhgFrgPA0Ct6
IOc5rg4zyJxUmzYqINJiaLypumJvxHopHLRsdqHdpPImU+rDEJqGnRQZnZMcuF/P4NOIZdrOLZJG
mPa4DhFEowzua9mLqxLxazmxqKQZDtBY8TrZ/2pGbRubySYaDH+f51b9mml64og9gV0l6qJe5/wq
zImd9P091jKLLptJDT9rQeIW+F/tZliPMdNfDkttqoLJilfsq3N7jlrt0PjvdSoekN/ZZl54EE3d
JGGtJ+q77hDXhPJ6ThjeQE8SJ/0iFfVKVmZPHUZPY0gia2+zvLXm/GyMZ0B1HDIuWDmcQdyrJood
TiVSGW6sIvMpsAU1fEXKsCh8hrqwu6Q5LxNqRF+2MYnDa1Q2B9VQn2ZcHercPQE53HcY01eKOjuT
jliljbyqbVlbx9ozsm015G4X6HeDmsqPtKtoshv0SVM7Sspz1i2LbaFk96DzntGnQLjT37EBObHY
vs1159EuLd5qdXIa46GHSL/WGIabMjYAn55TMyGuSJHpMG58wms2OE0kXqaZE/40Xyxpi5Zomcry
kBWOUIR2KzauaWQbJZtZBaPXSK9fZR+pkNicZ1M+yvBJKhZzSSoYlOhqBXngEFiC0wVEmAUGCRm9
ZWti9IQils8rOQSocq/4ERwyXYiLYMZFt0o7zTWmOLHSYldoPa22bDbQEdqCxpMKZ6Cf082kPKGU
Mff1PG6xeB1Ho/6Cy4DIfcYLRJO3VRGloM0C0yAXdFtS8yzVjyogW/bHB8swd0GRrYAeWNfWvzCz
fxzjZFtZlpeh/RvHN1NiNIJAcl+JSJs1GphBuK6UaBdbwV3c4UaQgVMiPvI6tY1sCr9qNeUDzgTx
EcHre43RN4pxG9XNqWtpNgs8SUW7TZa52KwgibC6BSxq2kjejsTN7oYyudBq1uk6R60zTNIdJjOe
TX+YCHFV6e422iFQfE7z7AcZveh6Q7kVnmLemy46bWKtO6kXLwGNvBi3SoTyLf4o6GGxWZPXqhf0
BjPW3PEVBCoIOd7gdAuE1KsY2lfJi4KrwjHz5xKWZ49M0dQBEUwv2GmxsaHWmPtrhLQwVhmYJM9a
jpIYnUE84jczOcOHh7RlK2BaJJobpB8fCGc3NMm3cGIOaUFBmwVck5idTsNcYNpGo3ga4xEtk1wJ
yGMsjBerwwqDbFVJQtw/Ovty8aCDhIij57l8xItDV76OsnMkwM8N5cU+7gECshMmNWk6wdoSitOQ
dYaJU6CV+cj0HWdMavOMI3IkV1uUcM4E2Nic9pFpPCEvuB1k0X/USvbjMN5QlWwwkFORSnaK/S+c
oQhzIFAbHAp575XBBzJMJkgdg4AWUQLiEjbXUZm8gV9knAs393tMUjq3J+rPSZzvcSiinOYQbdbX
gbr7GsUTvuYIyN1c4h4sNaTrlUIPVH7oq09BDdZTce7FfVa2CIaZdGOJGmLVS8s3cxxdPTwY/etY
uJNlOn7D3E1gCK67Sv4JSnWbZOemRJfeFvtGTIOnPg/XDc2NdKrcRA1XGexfFn3ZbVX1lhm4w3xy
i3pvLQEn/VSJoXK7tnQgH7okCSl8zGidMBm7SsAJA+g5w7YeFkCTPimIpzCxXaKYKWcltw/RUFVb
4h1tABt0TVB2hZOowj+GmUe78DYHSTHzimDzBqO1sxGjeMXvV8Taq9GsNcECOIzdeLKtwfho9NqZ
BPFO69jl5sWCWYUtuzieK9mg49DlHJxmo3mLJMseZeUDqeZwzSHJKbgGFgEZyMWdanyq5vRS1Ttl
oiZPGHv0+9gMj5Ok4X/ptGs+drY47yNB/swMKhiU8COMY6hEbJkQjaF08JDzBPn+vJExeyEOcasa
nS31jqwDiUKh2oVkrlTxXTTyQWnZNhzfhnTcwKA8xmG9Nkpr3aTICuvPQMxdjURB3X/3w+HcKoMX
KANERdWOu9QOinwfGKmn1ziBwtyT+psGwVt2w+9q0V6P7SzUHnQ2Hc6qV/hnHM8kMAL5Mc7kVWca
GzVIUCh/ASDHnzvd1Y1+7APxYLJYntSsW2sKZ8+hvkgxiJJFrmsqMfp4RXEaSbhOevgqdQId/EFB
fCAlYFz6qLVrKCOTJdRYTwRUixp+ObCDo/YyTn22CWJjM9K22kJiah1EjWfL6Ch9RGgV8ROTP8AB
DgnStpRojrGQ/JDS168KVPjKMC+A5uws2UlxffF90XD72VDoy2ZBvstTiDYBg4myBtnSYRXR8eHG
9RdWb/hTC7XXoScGxD0RTz7lDyLTAYeHguSjqeIjoRooHDIXHVKz7gHHMvtDtx/jEyFuLbiT83qD
t8MBFMHI/xXKA8uAkuIzk/VuJWAGWCn5ncyTjsrZnfB3OIPERD6M+l0qcwrkdHOQa57BNmKkoHW0
sbUGc6mW3mbAEytXF3iATQ6pdCslZ87q1JOWfUO0pg8jaSCaln69k2it72WjU1AHF8KnYOEVjSTh
kCTVe9X4awXWLB//uKbNFbrYoienqoI9Mg50XaqAuaZMWGjMajwIZuUaYLbAKzL3HaBBjMp+AROr
gAXQnBw7tX7Mp2mTIReYzIKxWBUG7HLAdazmFfrw2qigUkxSZbk18UdTbBPqW7tAyZJLpcTgD2Sq
9QG/GrxGSLq1vp7MQ+urSG11AEHUqWou6tsIom6z7kgJRiuC5KnY6lP3NaOB5LPrvNks+SGxGlHA
yBgIGBsG+vgQWpaPRzQ1m+eoqvphFXV+++XLqi9vpgHfPJ4IkWQvS9JAF8cJ6XMop0pRxzbWCVRf
s8U3ERyHFiWRJvXcFRlnKaQcGe8/lzIMUGlhncSutTDZVtJ47Jg9RduMmvUJZsUYbAINv9taL/SF
t1xV5bnPxlJwijmVDjic2X1anlZc9pLEXHKUJuNiWSbnAhjkXFC5yqynYeZksa5bTejtujARCcXq
DNg9LJchvYJ6VnYZjhUxkw1TvuR00Ph1BCMReZtJ9/E/Hcp22n781980UGB/3qC0p7Lumu/bk8vX
/9qdVFS6kwiYLADCGvgh7e+4MUX+RdYtmSdZ0lTGQku00G+4MUX7RbdggIk4JIxfmWK/dyeXn6ej
W+a7YArQbVT/ne6kvDAk/+D/GTLYLxNdrWKqkiyL1s/JT4UFv6lZ0DVZP8MkBYPDjivGCcbZ3sR5
Umt9fxWSWjpYiG7fhjCrORYw2H0bY91HyVo3sOAztbyPpXGo7FYwYXNoekkFbTCRqjrJaN0qbpHZ
GAwicgajqAV/bY3/0HT9vsm6hDD9+C4MUbYQa0uiZsqG/lN+DzayoRBZIG1Nol9VQ+JYCU0MeIG2
HQbvwEUqbgdx9/zdp0zVPrET/tXLKqKos1OIdJiNnwCdFojlnEOOxHB4Wg2q7/DWVrKIKHScd2Xf
H4dab/6C2vZTM5kPzBC/f03a4N9jNUckoUrZLq8pjlvYpdqKjIp4VVXyX1BBaXP/40XlatL/hg3P
ffsTHlSsIyMSyhgotKTg0csKOcPqhcevWsV5L9y1mIf2WTgh0yoYjrGTiS21XDfV7ghqGatyoW1M
TWR3gANKJ6MM8QbBeeqSrcSo5lXUMjYcghEwqPmpVVxKbGtILKSeVsu//qQk7cckl+VGNxjUKiBR
TB5CGrg/XrdFxybjtZrtOBbZb8JSshaNI0moIO6k0VW1MKcqZzw/ugb9h8XLWc1PVIVGtB4GjRgP
VDFHhLkzik2pG7MVcr3+MwREK63UtDJvTVAh3HiG4JdO2i3uUCktBaTK394nwbfSKzbFZEv7kp1q
7hgkrcwSng9+Cy4Vqd/63gqGuXZxyC6cb9pyGEe5vph/1X20XPQqmejZpt8+i0EYkDKJJrJEXQWW
tlJKJQ2dPszUzyleBusz60exQ5hf9HaB8pH4EigWjgSR9EsFsQs5gReR3HBAEgRnx1K+EnTVwmqA
z0V0gyzQleg5hlc2M1Gf/pk2qPGB4cPID89g5dhZU48pnJVYZxarMijkssB2dg0JafAKJFPrOwlp
F/HtZHW7hYeF2CmX+92QAy2T9HkkFkSUmTWi0Rkfc83A8JHIctZ6VtDdgNRW73AE9c+oc0TxEEpG
RZcksAbJaf00u8nStqAU7qfe0+ZmmD+0maBoCucYHXdJ4NZ4ommHalAbhKhyYUBNNwWGvsAO9cni
5m5aP1jjK6Ltk6pYPO2pVTNjZbYaevuuq6We4rABDoK5UAUKhU4bagicxCYaJxkOSyu7WqgP09Lg
LCZbYdaU2IOgDXeyP9U7WYyybM13cZvoRhfItmJZ2MsnJrS3iDuD0abZIH+F/mgBBFB75ZNUVA3W
YSwr1apN+o7ZJVaLUiowKqLToGxFfECTMEbmsRo1kcQUgSgXZ+z7qt5nfGqjrWRZOrl+WA7+OqlE
+hVmzYG7gBfy1CyLdB9VI5kty9KtL4v48G09py9ev8FlZ5U3lwXfX5b+ZtkEkDy2t/+ZTRpymAr4
zczI1QW0rbvjEvaw0q1Q4BwMRNx09EbkJKfoiXUXxcR2/8Ua+C1m+Yf1Xjfw50mGbsIJ4rFeHvbv
2MKDChEhNLiUs2ycycj6MOOpdzITv3fRRQe05OxMsvyFzNfBpNk4c60f1KXZ4wf9DckLG5qq7r9e
Ytjhf9yD+J1MZn2mynSaTfWn5fKPCxM1Bu8YwSpv3kyIu9G+XROwD1yftBVCCSwcl42jjvXr7/A/
I+K/SRqb659XYMfX99fiP27/9833Rdi37/ltRswoWBcVRbR0RVJUJr9/nxHzXzRFMXTDEEXJ0hRe
53foKwUa9hwiJUVGt8tO+PcZsQwqlsoJDIqCT0u3rH9vRrzUJ3/czwKvYjDZEcVlC/7uPg7AX5ZM
Cvu90asubvykUO5H5YjBBNvyxddcefAfu94b9i3dR0v5i/pFWX7+P3vdnwoXMVSbFq9Dv+8nb+52
qXQLBPmUB/eo8TZiJdtnra1f0fI4iySrMRgxFDtBdDv1pmo3KV8gpiYtwk+Rw27Ho2RNpV3o54ET
MQ/nxrCgSiTPHY31PNh3uIim8e27z/ef1F5M0P/kl//pQTOsrs9iiB77JNqO4mesvaXRi6S4KqKz
OH9G9FSV77n0ZYyn/l3SN2HgzMNFjCeYVidrugwWpSg2rmdGLdMlm7CBz5tZPkjy4dhCXslujeQ+
ISGizjxZ2fUQbwIbx6WLavel+kpoecNfDbfFptnkR4g64Yrjoic6lVevpw18fAdDkIsx1JkdZskH
tNerwA1c04lswY6dxM3PwuoNwOuqcemyhIf4gE+rRUlGn9CCqSvjnbqTMZmGG+yGcGf08pSm9/m4
y4giUu4T5K+D6A7po8VIJmkw+CPMnjTKDrvpz2LpmYHXK86U7l4apOe7hSkWnUtmZTcC07Nmw25N
76wtPK0R4XOcKOacZMSzsKqUKzkLFcMuxnT6Jq3veMEFP4MbGgqTTfxvXO/U6jBkJ7V9qPJdMm0U
bSOVGz3cSOpm7C9VdzaDHUh95KRK/6GDs5NJ98bTVngJf6YSydRNOPgrfOYFTsWNqLrlGyCR+0ZZ
a8lNOB+1Y6p5bLiqi8ZHuwGGEqDOd0d0QA8CEB8aIC3Szfps1R5/pF0ROhJ4DHa1VfQ80IIGOtK/
qu/iO5ZT8gByI18tuKIGL6pEw7rA/mdLN4BXfGz0JXvhe+GfzTc1TJ/zdcOFbfStMG6G2+gJvaCH
yPdxANYgBtjw11Nz12SImhDyJ0Pl+CoIHT524Rh1jlTsycazp+hVB5Mb2PU61RyuE4Qbw6Hkpbuh
GE6Ybui157mjPMz8n+XKTCxxQ22j6QGzKsTjk67vWuuh6b3Kk73eZZ7tprv03trIO82zPKDzrkWX
zxbVdfKWR6d//Ygt8ph/XB5UCBo/LktEsWQhLqhuL9ymF39X7VBsnJWTdlR2+Wk80TE7SpfsLxJA
pR8Pcb8tgrza8u+/WwSRfykq/PRunx+6h+pUX8bb4iW8JZPGjU/1KXuebqFmHM1T8X/7ij+VD5is
0pnxYreXzuLO3+kPRDavw3Ny1A/mWdsxhj0w2Hk0T8rdX1xR8Vsc8T8subzLn84fPa1vgk+whinn
imMyHy/3F9bvR+tElttW3y0jWsa8q+xh2knbaqO7s5dseAR2tdft+Hce9Llts8sP1rviMaG9tOfS
i/Y0xynuUg9cUugfqYBGGl/QtIHKOsvJhIFzYgeyC8YERDOkygTvAoyLzA1lUHr4UlbykeyB7o3E
t+Ea0ceHpsfJfXK62I5dyaWjbti9aB9OhXeliT6ie5i2qGe0p/Igr6lH6Qi2/VWsbZGMKdR9+kYi
uuBkDXsfyhFgJmVFLsj0NeUOmIDmAYLi9DVmcECBDaz0LzrfGCWydXYVIfUxy1+Zr9VNdbL2d80a
BQzIZo3A68JOju0Gjx5cyO6JqKPpMgkr38uEVaTZHS+55QXOYNigprgxQEcUwGsVIi/UF5aSFEXx
pgs8k8EN/L/q02L1Lcov6ylp3tPyuVUe5PwrELe1sTHjzfguH4e9gNmQkS6KDSdmCAKTZdPh4/4U
3+Kjso2+GI/Axa7fg7f5GYwHThK4bNnbeBGvD6geg2I/Ji99ZweZUyu2oG/4CxQFxFF+uqGhyF+Y
wnBDNF8GMoz36DS50Qb10YNSXS112UcAGIBd2DT7aU87lRS/G/EGANU2vFOeOhd1jRfySKbHYtPZ
NQ9R63zUNrYcj/C1s3Xh6ksDy6NntZjb7J57RQYTAPxt1W4VJ/WSNVqPY+3OK9WGhHHlLDPYpgs7
zE1OuLzAOh96b/Sss/gVXvaBw9zQjhw+qNXAyzNy26ZPlWuduwc95eZbSQ5jHdUdjmx6W8P1PQ66
O94i4Z+rEJ4TN7/Dzh2uysfpLJ2ClyZZt9Y1IBtjemh4DoI7bBfcmiCDdXvK38RPa1/dlM/1MzcB
DCwIrGq8rmenbjbYNVHtkO8IWmeF3eVL9MDsRPfpXheI7e63Zr5u7zTEb+FZqmhW3MNW51v5AQwT
O87nN+J0a6aechUv5sBWeqNh47wRt8K1fo1P2rV6kq7T2TwILiu0qxxkt7I5JzrtCqvX6k63g01x
Izxh7D8sF5ORk+3vXtB489WxR2avk3uhlxxRw6yeJVv3ujvda9ehyznEex7t99E1vemQfMQNW1f7
Gl3Sk3/bPfXI7XlLpJhdEo7Oq+WnwcHezTv2LCfE971SXxOFsYAT45QgHJCz5OBKbxKsfUd0Gf6r
+r4nO6acVJeNX1yyBCkvcCXecN+N7MGRi8FP5PZaWV7u9XueNvWDCXnxJFrQnffMdGwqRVvKZxvN
gu41t+VR951+Au+5QqOzLg48ifM6g7fmliFex4PmCqfgGgkPxYvhocnhkNrZWeYMX3QISwuz7UaU
jwIUTMXDGBoRCGl5sulCTU5eVDfYqDvFwydl61vpEYzkRnXbLcoVjATNljyCEwSlU3Uij+hB2M+X
4dq/ox8b6w26pZqQ18Ufugq5k3H/9av4PWb2csUygFoeVzTTwMrEgrPFUVkzx6apZR1M8KNLoJDT
jFdN2dTNfm4vMvgaKI8yLCA8Bqkjzxd/Oo2Ti6taosWwKx/z22Qf7NtDk+yK8kGWnkvjzUpedOHR
eArm5LkRjQ0yTj8SFyzNqrkLpi90aAQ/xffpNR3bOxKF3oy8YPJhF3gZOdzze2ziI778RQuE8s10
J8zOJOqmq/BDeOrv+ov1iKQ/s4uqeikAyRnEKpUyeilEU5HFB4/J9zP7NJ+NG/mC7OKcMWBnQtqm
K/+9fQ2e25v+GjxVwyUd2rWo9y4iaHssHc6mLSODrqo2aWv70UuQrjX6YgNlfgn+zC6ie7Xehnis
cyeihKpvciGw21vzs/1QdcQ4q6hGTXPoTu1ZfdZvKXK66UkV9K2xZN2M8lZCgAqXEw/lanqNovPi
ze63lkxQg6feFB+xv+/zDS7p8tZ8EPu3pPmYpK3wlD20T+pV5I7rNSzMCFrTHfoG603GVk7WAteH
RxxcXBnaZf8wd56fe9BeJJycI9UngnejHw/lIijUg6OFqxC9SOKo2EQGUq7sStmG92Xau0WlrtpH
1TGOKMJm+jos2yyyiBiitW7dZJKXI4BrL5Xklcq5E9acjOo91TODNtoMm+Rc3frQ01bhgxbaXe2k
eO87m1iMcnIgepCNKsfuNOA1tTFVBoGr9nsx8QCxD6o79vdzxh3G9O6Z3Y23RliFY1399+AjbFYa
Ov+HMr9M2bMO4TPsvHTC6bztVU/D9WA4VJlDsBYVW2V0zgKhrLJPBtYhw2/pZrauWrsHjMQ6x2ca
f/XoZC/yob1O3HsEDjMwVfbEY2TqmwXbggOgtm3MHWc7qb6P8P+VwBJxPyQIO1F8lU6MBa9wNGmv
xIji3iTGlQvor1tU+zqo2IdsbFb6+BH5d2ybBgVM6wnn6YG18WogE+apF/ZKd9K6U3JV3egmedXO
JQDKl/QJS1XxGN0WZ+XeJ/9Mah/ibFVsG2e8kV4urElua5f3EThft6w4aYX0dUces02euOVCK7Fh
T00NuseNCfOjwCWcD8wcH0Fg4XWVVmKPpnA7seutZze5QNZJp830FhRX+VaD+4RLI+R4MuR33S3j
Sx29xaN0FO+qi7zEX9poNzh1EELB4XK8Du+LmR0UDhNngFjpFkN4bXceN2TyXrjaIe5s9dG4M73m
kjKcWEM79zkmtKvktn3Bpx+JhK+srXJvqHd1uY9Um+EhxIGOkeom3mRO9YZ+Mr2HcGbuu9v8mn4y
ixyP3OEBZhPqMGYzb9FXfBifw2RFu1K/Dw/Jo39C4oK5ldw4Kdjgypo/qkfQoGnAZGspbGQZnjJC
dMI3wamtak+84WM2RRso2H9G4C4Bsyc98k5kGAKLEfjsDarYK0JZW71Hr8gOkHzqKEc7WxJPcXMU
EC34u5rjEtAqeXTInC69gSll2BPIXDmiOKxLunSq8CxVrx2RsVD4jwRkuhynLekJn6c7Fl/fyu//
B+2xE+3P/Kv4/8A7sWT6/HlfjOe/fc2/b4otX/9rT2yJO5JVHAmiCmGBAQ/doV99E6b5i6HRy9SZ
WWIh/2aO+L0nZv4CZocpivxbt4xv+s03IesMLc3lf7op6arIz/vJJ/GvfBPfzBn/cPo0FeWbneK7
82AA9UIlS0feEAVI2aopqhMpVkKrXqgy/A8RPfVKND7qPCxNm9ErkjdV0+loRApji/uIeOMHoiQf
Q1WLyS21GJfRdx0beE5EfnGm0Yzw2mLKR6icGT3bqg5V10xMmQ0QCszziOzyZZBr/cYUsHQYqB8k
C2GJQiY6qr3SvJ2HBgZNSyRJcMCvp+3QPwXQwQxiQ0WyKaVVDtjRThBLQlbIIxVQJE7rndbLwUNl
MhjYKDl5GayThHo7sVzRwVDL6UavtSm6CHIeycSuVymkvNqwCKyYJ0q8RidUm9NDk1B/qybxhWQ7
X/Fozxc4zcNOQci18RUkoaLKo0yqUH6EBZK+9ARP7hBooiMZ5GiDHWWwYVlTqeYNYlKJFJw3v2ty
b1rAJdXiP0nIJz02YYaMN0tDt5XkNckQ6jUwQP5Uy4iMBVlG2aswwFtr1cgIYYhg6tMGId/toVZ5
+CsTOHJSDuZm0pZQY4wC+nMaCcUmCQL1MELp2TP3aa6tod1W1QAJ0g9YJTtxXlsw9oE6cRQNVO2Y
68r47iONQ2QxTSc1IUuNjMvJTRNBvStNIz/jpmGKNZhRv1Z0wWIe0FePbSpquyplsMMhqDW2UyEg
lC9LI99miTreFVkvnU2YYfcMDvETz0vaR5HM15k7k/08SRsXMxjHYgySzU05l6gXpX7BqDRE2jrC
GM5rBWTmCquByv1DlCLj7k2GUNoWqlLcljEx8kWfkLkQiKz/iq44vSo+CoHY72FsqMchg5Lt9x01
OzO4cpX0Fa7/sprsoCVcow/rcKNyAVZESZl2mOmPMf43tuFQ3SCGAUSokm6lcgw3aOAJgLs4m2eo
PFZMoRQ0uJXpDwCJeDOwYAr1o4WThrAkmMqtMBSRO5FIuLZqFTF/qavTEaLCsikneFIYzrItJlOd
YZaHPihvgnQcQTrGWXcZdMG/IcQ4L71Zw8cAMymV2E0BEZ67aQxqNwhTv9i2qWyYKw2xH/RY8Jv7
PMykY2AM84OhCQatHZJYSo7mAVLOWhPvIksXKIFyQDv4VIG6aYaoSje1pVUGozMk9FQRVSy1sEl6
WeA7qwAyUYKeG+1agdp1HL08MJGEKpIqXOXAAH0kywaF0bfHbqhE6PBai8s1Lo+R3JikrE3MsZEQ
DObaMPV2rQAnzja4G3NXYux5FLoB5Lg45PsUuzwBKsQXoIziI+LMqFahl81swwNu4NaFGCvcMz3g
WN4vZKOhFW9UrZBZlMg6oKEBlRLVlzVsda3XtgpA+i9jsvwreaQZosQSKwsA0pYyLW1licJ8IqrV
h93IEdn363PFzJ4Tso/laAUiSebYaXTjeycYBOSYoLtXTSukF4DF065LYwaOcbQg+Memoc2AVqU4
M6YVroUuGx50DPSMWhg0a5FEAcj3OIjJXhiEjCIVWt7KtAiLZB0OpJfWjAv6R9aQw0MD9CAqZo13
KRp5UuPBVC/cXNNBrozK5zAxg0NJ9HqR49WxBRqbHHd44CC+GuQge4Wsp0ubxtxzeiWndgp2kDF8
18uHqU9EyW7NJHbzkviitdVkxtYXBuRozZCkJ4DsxkHsKyQfKYAKYHOT6mDEAoI7YiJDIdVlV6Jt
WypWjMFbSegXxWNuRntTi5pDZgr1Y9UyO+Z5xOmAS4nZcCPfGygfbnUrG59LRMpvJq5b4LeaIG+Y
gQ+f/35RwirDn5+rDeQv74Ah6ygI2/+1/ixOr9ln8/MXLcXP37+KDfa3Ysh5bV9/+AeX+NF2unaf
9XTz2XRp+/vevHzl/+l//I/Pbz/lbio//+tv7wVQleWnBYTm/VBi0E/9FyVJ3eWf0c9f//uYTvtF
YcKhMKv7VpGgfvnNyimpv2DINC2DBLPFsPmHWEr7BRuuymTPwPspI2TiP/1WkvA9iGVoYEumQsAR
Zc6/U5JIP47pDEtSRG5PRVncpOYy6P2xUz2XApMzacgo7Eda+MG9UGOppmBBvW5ND0y+cGjFh6Tf
lmKWbA0QCJt5Lk+TFf+FOOfHzvxvvwmllqwDDlje94+/SdeESeYTw7Utk2HLuourQFajZw2H9Oq7
D+efzNn+6ZvmGsqKCl6fcpCP5Pv2PARdRQwzEqRaVOxAoWkVyIfR15WNUoecgH1MKEkwMFCTgtqe
owJqUJ3G3ixTaIAW+m3G/adaL1VeXvGPFvq3N6/yMVCcyppMZUcJ+v1vFEmN1kaaJWzaSkCIO5EV
49MFlPLbHhKrm4TzPula5OHMe0kUIvtSdQpTFPeWjkcK82i2n0YCHDgaBjdWqBFPPkHm3fZp40lN
g7CjZxgbv+LkllKcSWHz4c+VCnA+44RfTjhN17Ip00omQhlmHecyQX/sZhTy8xLl0mW7SGC+0913
+OSJDhLGE1KVekZDfVTjrUX740uSB9g5qtm9LQtiK8anzifcVm0EpNMYp8RRBGwIPzGL77pxH1qn
AIOmC5l6K5jx7ZzTfZMDNC5+Op+KvtvqRuu/IR5dTX3a3yJpavdqIVQXMwPE1E6SfglRlB8RXydE
JkGZCueSc1hYT2/hPKePRWS4Ws8kUZvCFb4ImElVdqz0+ZgHmCFNON/TlD0Nmi8TmWbGK1EhNsjQ
j3poEYtpoe/OQPGZ+uKx7y6+Ud4jI1ZdbSKrz47ZNzklR0loZzJTB6NpCgd1fWXXQ1gjoBlNG26X
vzdqVPisA3SISvIQkJ1hbDX7VPT6dH6J/UBrVn3l5xSb5AoJw8CwQmYq0onTtWilx0IuGAXU4q5W
S+Eo1PMHYLHgZMDtohixwMwE5DBrGT24aum/yDzJ8SSN6wwWCcpn0Ad6GqpO5RdwyWq4nRkWOjuM
Mkaf3yJpFjRnodRnbN2YGDAwIoN6j63ypGQ8GLN2P83SLhfVrSJHiTtl2YtiiA912D6B8lNtAkKn
xaIIoVAfok2egWUKROC1hdBJ+xlYMwUzn2vY5Ih0RQyR2pjNRGbRrkxqszombYL7uaOVGC6Hdk0I
D748xzeFQhHbppKFSjMQLlaG9RpPBA2sRhjMnaHW4Xvjy805HjsD4D0w15XOQvzSBLG1D6Bs7/iL
zl7vG+EWsUrzEc9C8ChVqo/3ufFpOBfa9AaBVT4psRiekUhrjg+s5iYiAZnSSxe4aEYiW7dWH44I
qgB/MUuSAFSWivZmZROsq3KUc9qHZX9BxD9uLR04eaul5a6VGnPbGgJelEAYblq1mTOHk1f139Sd
V5PjRrqm/9DiRCLhb4sGLF/tzQ2i1SXBe49fv0/2nNhTBLnklu5WMTExIWk6mYk0n3nNYWnj9FcB
evsfdG8DxEHxJ52NAiaqbn8Twmx+YcVWvAyg5277JbI/jlM4PuatuTzGosle8lQbHvs8pIg0alV5
b1mW99BWTunPS+cam6oBA/nkzk13qGYxf6nq2HhBR394tJIZ4clw/J22dg0TwMnHvzNpPNp9EX1a
Kh1ZzdopDHx6DzpOPJS/vakxKdtZVfe7tsRr3/XVr0J0v6ypesabkdij2kVoP/tJrSFJBVW6I9/B
eab9WYzcXZsWUV4vohWUT1/T3AwODWjDb86k33WDdF6W4put/v1qGXLwaSQZ2X2VJZT4qvaLAcb/
rp/dAy4fO3zCHnXN+m6GWkrNNabt0SphMznQsHbNnyALhd+Z9StLQhuoR/yI5GuXmUTVFRnbKKmO
jylkmq7ZSzoRWXc31NO+hdpWdM/BsBwMxHxxWSTfZE/CKr/ptc+BqO5l7lvUmbhpdbp15l9ZAHer
g0RTtjGM+L2OcBlEHHkH5e9uSfVvEJdjo8AfBLsgjfbJONz2I26foXEfT8u+Qn0cxNd2Kfdj9Q3A
DHr+6Iyi9SopbToSdxWkyKz+dz8W9ODSzl9qwJJcJUjbjPKQOihRZvy8oX+UiAElyZ3ijsMpQTO6
2dTWrwix/rKPDnBnooO0K/ugAHvoAW0SBL43ZlHI26hFjWXpyazr6hAa/WExPhEjoTio3bTDP1qq
0dLBRzek4q9xww6ivw/dHtZ7Ri09eOnNxrcahNkiTFGwKt0OMEeQd4WLlvNLiphOUlGhCxDtEo+g
1qGRiR5YrTkbrTEpD34I8QvzjIqerHpplsXP5s8OF1qfPCeVeU+uS6PgcxbFfxnu33apwcNDHBcC
cFxtg4h2+vSIJNknbaqdne1hgeno2kskAchVi/s4Ies4hWhmlgGRaI56WgX2CeSk8dQU+j0XyOZy
cGEJFTKt3nIXsQ2UuEECA+RbQQ10B7UKyyrT2xg92KGMCZ1Q3jeDbFtzdVSN9bUoMGm1So0G9l2F
gCWsMve7nFsUbSafiHHfDra38/QyvO1GP+tQLczzIn2KShy+zIJOZ1hvyU1LeLVa+VG3pP7SF3XL
rWj+hbHhc72QNJeJ/j0AB7btBGYHEsBDNKCMbtb71m6/JJobbxAe5ExFDaZHwDHpngY/hAkJHw8l
VIhgBCY6mlWTdJ9In+VuNILya9OZFTWRofghWw1NmqS8m43os5j7Zm8lwzdtoPkWJ3dpTHuhkfKT
vqBc4blh9IhpwKM3meg4AaMPIpxuQkpO+gSHqaetSZZ6SHTdu6mQGtqg1jMj+9p/4e1SWRceBLCG
9U/sFXQpC5xzECBujI42o5q6s9Q3ZgPwOLNwOBu8j2PdtzewVGaqGhl3woCwKVdRr0U/ukx7iOkl
RF4DC4pYZZq9pwYhPTeuvggclqIe61wFVQ2FX7a/bTlq0CTj4EDNpbzty6rahgJnvKmlhV1K+G3x
92GGQZ3Kv9NkxhrbsoGLUS5QRpGbsTax1YECAS2/P1QFT2EyGl9CnuhGtH9pQcRhq0t+XPYTb0/K
azVJd4eSNCql27yHtpxThrih9gwDvg+/Y0ol/KGlcYKxD53rFj9J0zU/NY0q08X1Uxu6iEQIC7eO
FH0r0QYv0lrwlzP5F0r7q6OzQTyUOHdAed2vXW+3OzknP2UpJKR3m4JNMWOuVhH0Lga1HsXXnlGZ
gI0k5d3kWkhzjMV3qxp+Va1jfikb8AFCr/cYtGS0yttNMfQ71yMFrcDaoSO9iysSYCH9EUL2DWor
6HvcJk7929RQAk/nDxnCERotcm6RhL5chO5D1N1BtNdBMsX3kY7oiROILVKpHwNNfmhhIoG10O6w
2nkS4J3QeGEPYLYphk5uPYSV0F37uCQQC6BdobCZHbxMfpVL/HEy7EfSA3qpPFhT8s0tmvtW/yS9
4jacXsNIPmQ0ntFi8mmeVT0oNHoIHU17iOfW0Ny6QfPInQBYOEWOBVG5KLp1yk8huQSI5l2BEq4F
KspFjHdyvhuUwVCt2ska0+1ebNq+BaX8UHY7FzLkQiswmz6gr/KV9kSPPZUXli+wfDEf9E3rbwc3
KGMCbfboWnSiet8w0ydiA/p+LrzWJ2Vg0QPTG0bSl2Unlq1A40tMPyl9QEq9qdP+oa+f02rYl+hG
LvVPy51/Qb2v+lf0EYALYJ2R3DjJa0fXL9NfQv1L09VbjYKggGCFOcJUoWinKTQc/kivSUERM/pn
WtAGiQHHvMYjYiQ4xOfot8th71Z3U45hFQpkHj1luBJ0rmYMD0y7e8pz7h+9gyyKazIVcPVuSMPe
aR6n7mc2bR2FmJDNXRcg/JhuvBZRCpMjSqgSj08VvasgY4UpQjel3LrQuem9YPVyb/JuogiNdod5
FwtvqxF/JQT0aciuHfI9klkbbGsI6T4Y9W+lzDDTiexbX1v4cxTVGBU1SfuMcsqOBlop7U3XILgG
3B8bxW2Dz46k45ujbVjTg5TtAf7FxkPvKE32RMofrRqf8PATQdhucIGMV5VPdXE7GWij1/Cg52HT
ZiH62d9zfcEMdrd48GHZgRkGq/00HmbEH/RYbtOGyFzO97b8NYQNFgogDT3xMCyKhc+h92vRwGbN
0GgwH2WSPgt92E2WdWOJhxkRGW1u7vGT51iV27bRDgtY3CXZWSaGr6VHa6F5oNp6hwrRFtI19hzq
9ngsIG/Y5nMif+rw9/IcDsZcfEA+9hGVibF4DhE4WsLfVunu0/ExntptMYFjFHhBjQArQVxmvS/R
6LtpUVPY5CweaATMcmsr83xqKOkNfFgVmlZPOEfQ0jeEn6cxvo/uB3xdPtOMwwzTUlqjPXmECEOb
PwVFPCOa9+hZUFVe6D5yMywzQdCUl1/zJvynzjvwxdFyF2fjp8nE4CnQOwOoTZpDWVKCmp9nPMgM
ObwA+DQ924cuDnJVa+5LnAumzvUFUtVjSKwwaNnfwcJNk/AjO9jvmEO55le9rTNKlbn/v1obWVMn
ddA+CJrmaUFl9TGTtfe9rpFVD5NE5WK5hsypmWUMXYfoB8TeLSrTxovhTvHPVA/c+xS1BsjjdncN
ALjiOFHDwfeADphhOyZvpW6vwo+qnjQAwDK8rRBZBKDi1NNHckPgoCjy8jf76i5Q+cniYsBVNWJ4
yXRcW5hVzOWlcppAZTe5ynOCPymPq7Kf4k8ilPxJijSVHwUqUzJVzoSHm3yaVB5l/kmpqjrVPmo0
pr7p1dS+ulqiqKsTJVfUNrO7tmm9+zhPzJ+tQ6R6QzXbeXT1qHvGFCL6nULdujM0YgYrRuvvpmwa
7cXCHPyvEP/bL32nJR+rHG8zrBY4vnr/ORWkaGmVA6i0c4FHNrnlorLMBVD4PpAWVWXkqcnxp4py
cTcv2gdYgf3vLi2HT4XhIXMBmqKkt3ZTmd/xI/ZuoL6+pJ3+MFkonBbZ8GuxE5CHbQUkoMSP2RkC
fBJIc3JgD4tB4QL7G9G3tNsa0l2kgnjDJPglrSu2XYtaBoxsMRjD9xTpfjZnWHjJLSp7/fdohmSz
gXIEEXlCXhGxgdS7Q5pWd0AZYj28czXQTIMpUX+MJJqtN7NXe+2HnO30qVUpXamSu1KleY5K+Mo/
ud/0Jw+ESFjyipAcjtFSItiuMkYaTMNjpNLITCWUNPrGx04lmb1KN02VeC4qBdVVMoqkc/F7ID9F
6jI45CplnVXyCsGgPlwOnhUudhU6O5QAKXDSbKVZq/75mz6pg7vD7AmR3QbliDy7BRvYzeNdU5m3
0JEcBOvTiHDW/nJ52DPVt6NhV0dGs1NDn+s5ux3rEuN2i7hKT1sDlUv3w+WRzhQ5347krID+vY6s
KvQjcI7R+BeWLH6Apj0NLOcVzfQrs9KPExF1E9CCQiZTrSVlTrGa1v/cVBFUxvtM3TgcdRclHm6h
Tt1HlMY9zH/HcJ+o2wqNofxWi9UVNoet7qfqXhOjLJb/VGDfhVr4f2gQPMaovrTlP926Q/C2QfD/
UxtB16lq/9/7CLfFa1n83R7LQv75//x3L8HU/4sCr4FWL41bU+p80f/0Ejw6BroudPg7tA2pI7PF
/xveYP2XJyCGeZwbehC6cNgm/91L0HT+PMEd4nlwgjxKkO57mglqP705va5jWgpbIeGMwTEy3FUF
32oQfLd6z9rnedcR/ughto1y8cbsfqz0Kt+3Gl40T6M+4ipQYz+pbdwuC5crGbh+zKKBQs7vMMm7
MQM0hMOcj2+RyBHJVAU9AqxG5kg/SsuxeAIRmFLJimsBZDtH5QOjwQx/Gwg0I/iEElmaOvr05uu9
/Gfqb8nUq9Pu4p8GQR6SFd0dVsZdVfUniUlgPbUmqM3yN4+m+J1Z6fhDK5C77Ok+Xpn4yfozHIwv
pRnq6vofiMvb2zOQrtZ1KVIqUefIpzRxaM/LGhPhUUTGk4bDABpyKe7dTqEjD20G12634wuHhVc/
wKDAgUWCZTmOWo831zf21Zldm6NJyT/z9l7WZx/NsM39y6t6dhTaY5YLicLT1X5+O4pjFL07jzqr
mjXlt9LOgl2Ydcnj5VFWb4Kaiy0tVE4NniE4+CtCRcnmDZHbMvYourV3o6Cf0guEoaap66/0o04n
ZOsmZWmUNyyASM5qm7QeTyqqBUjhcCnfW01r3+PiEn9+74RYK0BR4KNcF+rs6unBfq5CV06Deeck
3c4uhXPXaVRFAizWflwe6mRC8MtNLhUHJqEiE66GqsMw1TKr1WBFoZEuSgTkcFpxrizbyRfy+DQU
66QBRodXbhUsGAvWolbpBPt2Bn2za6KakvDSuiivKfDH63vnZOmcYDBdNs01pHePd10I99obbB2m
GLT7aENcXyL8PnbdlVf7dO3oEnMb020zhM55Oh5nmJoS+As6LRTM8w/Yd+Ihb6bi2/tn83aU1do1
jlWHZtUG+16r+9syteb9UINEvTzK+gvxDjhq1WwuIwFTfjVKHSUqfC1GpPmqGUnpdEBlxiy+hlFT
3b57KMjTdE6R/nB4gdRPeXP1JEWYp0nTjfs2QNBpCjUg543oxXfH5b64Mi9jfdMyMZryaHI5fCKA
M6vNkOcgvyPRgcdZDKD+bVQmAXUrK7iH1t8XX027Edh88V9ogecRPiJkDtbw1ONNn2PU2esG4nTL
KMBniH66Sdql+kbhtR9IN6ui/xq3ZVl/at0UtLzTpcBbcj2F6GFaY7XsDCerPpS5FuMNYXpVd9vV
TvwDw0WkHc0O+QS6hX0z7UmX9eI+riovuMUO1PaXyPJ6H2kRPb8F6NQB2EkHgWXzLNPiqxR4/do6
msG0RQxtupKarl9DFzgTb5yBdgxU8hNSnI6gE1rB2riHqwZWfpmekrl6DfLlHycSV8AEpzuPgQxL
vbuesIBJHG+HHi+sJMzFiDghtB1MUoytWcfufkromFzeeeqPehv1ACpF0cZRetjoYDPg8VCzhhxx
KOGkpbWu3Q8dyxwM9QJhh7xVUB6410zD+3h50DPzI9rjZTKojXFbrDagYeg1ziztvLdTanZx2MMV
EGagH5y+yqMrMzw3GJAFwV+gVMDJHs+wDdsiYoknaruQXqZgnG7VOtwYfeJu3z0v2pJAM9Strh73
1VDIatjg3nDs0LzIT6o8/WGPU34Ys9a4skXU5bP6boZpMQjvkytJk46HEsgmGIPC1GlWMm69OfPu
KlyaDnFBz5u60PTN65EWuaEsrr37sqK27NqWy4cn210HqMlQZY6bF9O+yRORbnE5w8TTbet52Qxe
Pg679y4qR0E9/swXSaH1cDVi3rLsca8sEA/eIZj5ocF3b4uOWX5lpPXjhd8gGCIbRI1FKsJlfLym
thvHqY3091721mvbWcG+0+b0yj1yuh0ZhIlw3dsq41htRwJ+u/PmUuzLWLG/G7s7eH0EG1H0zpV0
/ex83gy1Ottla1dhPGOkWw04NU1uVPkTJbd3bwcmRCRjIzrkKQn/41UjBshdQNXLfpnzmjZ71/tZ
VFV0yOxr/OAzE1LFAJ1cEJkH9uDxUG2lJQuMckG32jJ2RQ/CvDKxC7284U5vegMJE09IXn0CAGN1
tDzsg0XLfbnHVhZHVQoMBh7GlYj/avS53RkU4OIrQ57ZFMAmMP/jLEsUs9TE37z/vFy2yGsbQzTA
jqEWwwjKop/SaZv3fyxSXCJONFehBFirgawchFUKNGdvF/H8eZjD/m5YusifnWi+cprOzIlgRrA1
OLM6Zc/jOZnGiEofzdO9GSKXeAgjp5L+ZHUAsErDwPry8ldTv/z4QlQ6PjAksNiCKmGtvlreu1qZ
41tFTOhNAObrH92I3cnlQc5sjaNBVrl5wmsaG+7CDaFHuC97ZY0qEAwnrZ+Xz0aTFlf2xaoIhhcY
hQgH/CU5D4JmNM+PFxG3r6VuHLSNGqMF0xsU2ThSycdRhuZwhOwirrOWu5mzXnL2Kgt999iMqnTj
IM/+CVOr9N7Eh3jcIV9nBz9ns6l+XF6S03UnIrMVLUVlgJ6y7Xi7dWcDyFtFYLdvkzHy47b6Di/A
uLLu5waBoU89BNEw8J6rZQD0VaEXq3xuXVH/zAMn+Mzfiq+MYpx+Xu4WYgGdCdmm/eefvzmGyEbW
qYhC5MQKN4R2GEvcZNM8KZenSSrRFJS8SmhSVZuXh3Ku7PJhyof6sRGI676EZVplT7nTeHZHo95o
hvswLWsII3gttZupD+FbQCfBG6IXFnvTy91quk34gop8gu7WtrNFLP0GrNKnVJjds6A0oOeAfyLv
c1rDhxE30ZihOpJ0MRIVi0jj4RVajLLHy9O6+U2CUaH1zu2G1HA4Jx/pt6fy3Seb3ozBKnFlYcCw
Vm4DnNlj7GgS5rhmhkZwkCCCZXobaYprQ51+eGIxkn6uewg9+rq4UKFvzoVfj3uvLCZ/nge5rWms
XAkRT2puqs4spOlwU4Hd5XE53sSyNPFW7I1h3zrJX7gyT6+SjvfeRs6cputSPYT9XD60gOc3Gmjb
Z9zSr/6I0/vS1knIgN2wulTBVnt8dKB3hJB99tkUZ7A5vP5bNKAU0NlBfEVH5HRVKXNys1gUXdV0
V3dlant1Dpho2INbA9pREggvoTdvL98MZybEW8ZTjJaSoVO6OV5U02i0Apu2gR4WhvKJtciPCzX6
G5nU8u7fDIWmp9IU5BldXUJCw4wwrJBloSGRfQxhM9yoTPaH0HC0/RdD2VJyQ9g8b39u7Dd3BAqg
ABZxKNnXbYzLng0Ct5KW9WSHOoi/y2OdJmd8J9uCxGcTmHqKKfj2bsX40w08C7mp2vMQBsbQLHU/
eV3wbEUSde3MDK4MeO6TqYsPGx8VAa2Zfovj9LNnqwFLEW7JeDOkAJUYPwnWu9eR+hrVQgrMXOuQ
CI7nVsdmPRc6eIsuQi3TzZC+z/HT3OUV6MLLy+jxRx2HBq6kPkmUSmnF4WwdD+U1DmrE0OH2ol0c
pBStpq7R8LDA2wiI9SjT6RIqciJnpD50vA02kBqW+Z0lWZfYzgZSRybjmYT5q1+xoL2uSRAze4NW
O8gqbVlAHXfdbeSAq7w8Y7Ux1jOmmm2jgEqpgkDveMb2lIXdWAhjj3e63ORGpt8ILUp3l0c53S2o
9nu0bFQJgbt5deqKNstaDVzU3pubz+B4mkNUKG0Zywv9yyOdm4+H/C7rRiTJuTuez2x1UdVMndxP
Okj2zG5RFcnc+Mo+OTOKSzud0wr40aEqezyKXhguvMIGx05pFJuwsqSvKsXvzso8KCIsmafrZNDW
6q3BRReU9diGPo0egISS91/iKV+O5ZVFO/08wCiIiNlyUvXdVifMyoHrw7rCCqAo4zsbMuGu57/u
7SWwr9wbpxcVQ5FX0DgzecSM1U4w09oIZm0JfaMupImqQk90gOk6tUtIUPrXftT72J/N/OokT7+Z
av6pVxsGkKJBH38zrKwCD8/t2E+I2RCEL2rcH4tqLt+7Nyj+UfZjA/LJqFytZphGPHH4mMp92WoT
mAlgQk7gDlci0JPZ8CBTkZU6tyL5p70aZZBDEDstFYgCkRH058ZpM5JzXylBnNyHNGWJ2R26XarV
tm4OEVJ6UVIIcONt2g0olXa6e2OLTiA3lSdDekvB0dP+7iQUVyRmwPTfTJa3gGu8fKpPdg2/w/gT
HRjSMWgKH3+7oeqaAGVhfoeZP9DmtbajZT8i3/wyFlm/tT2EpS6PeGZ9Ta4sMAWekoo0VzHWQMbf
zTYFBGNya3+Y3XHfTUb48M5RIOjraF9TnlNHwlmNYheDXtiisP0+r8W2cGpOxDgWV3akWp2jO55R
2CScOiaCLPTqPYlL1i/3FsuvevhBTYw5Ewz51yJDT/jyfM6N5JDCU+OhwkM8fvyd8B3U82KmF+3k
8hVAWfCtdEAjJpBrr+xMtTLrOXG/66p9qZNRrm7gWosa3Agyw49KE92dqYwROHbov4Hb+YQ2tX1v
iLl+mCo4be+fo6tyDVreXP7rGKHq22SYytLwZWtnJDahexjmvEBxDfzk5aHUJE4mibwp8ZyaorWa
5IQthIHdJJMc9fRx9kaBwVnUfIm0GgGdZUh/Xx7vZNOT9FHTRE9C59nBiOf483XLWJiJVRu+a2jd
1h6A8hqTVV65uv4Ut1fT4gKmwkDvlC6+s3qjYWIMgTSo8XTQ5pKNjTWF2KFU0jc3Q5HPBuYMBUjx
Mau8bC/CGuMna66/LbFZ5rdOnuPOyw2LQosOFOB3OdY5YiimKOHxg07rn62sHa5hDs7sbBXCcB2S
73O3y+OlsYxgMGnDSh+Pvs6vAmQVokCE91Zruu+9evgKAMPUaVVN5XXSDOPUddxllH6g9Rnogrk7
2Foqbi9/63MTonxIDZtLwQTGcjwhR6at1N3apBCDDmYfYqBWWBSO4iFODv9iKHW9cWqkDlbreKiW
jBhHs8r0vUEW28xIMYvGV90fvfG96SpLxzFRdTACaOo/xyNFQ9NMgcxNPyvt5Q5PTXOTZnp+JS47
t3QAkKgCEAASN69GSVJ0ClypYb86A/pORwd9BBEFWy/KtCvX3JrCy3T4D/a47DyLF3/dvZmB0I9e
m5h+Utrdfhzhy0AL1HdmqMNk0KfiXkuN8sFulwSf9WZGKBZXNlwNYYQZ1oJfEcoWlz/nmVuJ4j0P
MWtMiGOujgK6KjgnEWb5ZdHGz6Y1IQui1dOBZwax3UXrrjyS58ezWWj0DCh3rAK3QmY61MHY8vUU
JZdmKZ56vOz6WC8R841fL0/u3BXooIdOeA/8gVbF8Q7yeq+HKxFaPhqjJU32yPjYJV5wZUrndhD2
IUQqJryqk3c/TscCg6KZw2c1+dOAnPy2omp70AZUNN49IQ98pI4TAjg68HHHEwq9YgCPz1BO1tl+
rmXsncKwr2QQJwGa/cepmVKRsD1829Wyvql1mChNoG/BbVKkqHWUzogrA7zbz4uRl7dlZFb3eHFf
6/ediQFUH0Q12QmAyZKOB7USUKFlk9qomi7oBCZ9X/3V81PaG8xGm+Y2QU0IJ7pZBr+Ekyw/Li/s
mW9ISubxYAJAJ7FYLWxpTW4y5Saxm+yotFdR9QkSrelD66l3l4dSf9TqwfSAO4KVsbgCQAMdT3Qq
mwX0AxPla7rWrq3hq2/Sjnb8PRZEATTqFN2lmyaR/Ytrju3k19WQhvvLv+LscqOcAOGPBjmNhuNf
EZUFPrKQ0X17rmAMJ1mAVXyaLdGj0LGCvGmcuv9IkF5tnakwrgx+brX5nGg4qE42Fa7jwQEx1onm
VI4P5an126YaD0Kz7b1mwPe4PM8zVwCUv/8ZarWX22HoqNW1jt/jXIX3G9QlPcRl8f2jAF12DKoH
hJHrRDgelwHeU2T7DpTDg6ln3q1MpLf5F6MQQ/CXpXbOai4xSi+tm/HNvNycb1sj+a7KVlcO/7kF
I+T/P4Oob/fm8I/G4jRzNdm+FRmIqVvTJ7G44ZWvcu6GcT2qR7R1iYnWiHJjBmNqKmxPOnYP3N+o
N6T1A1UxBPTG+JfZp/2VLXduWh7pr8vjCwpzfepkglxZU5CcgQOOv1HbTx9GOljFlXDv3M7G91MB
aGngnZTYCy2KjSTOGCZ2pjubLBrrx0DbR6KUV2Z0OhSvJ+hoVebxgMqvPlSI3Qa8cfYcdGUMVNku
25y6FZbG+evlfXd2JOIVmjGEYxSVjrfEFHXTBHPf8mOJ0Y1daH/84pxtVxfXmgc2f9Tx5cikTABC
KlYCLKE2zpvdlxk6Lu+85P48QvedOGubaNHhmfW6xGS6i2//xdQYiYsQ3tEJ+jsrG3fhKeUyTkX3
UXUItwDZx6cBRPDu8lCnO/BPJwtnEg+IAQo5x1NzSCvzLC/ZGkkWHQQm8hsvK8X2X4yi5GjIxJQj
1iq+chYM59qFCSUhdgC9yIfHehyzK42X0zeMGodEoUulzUQIq1GwbjJaVbH1dTiySJI4YtONeAkW
aFvts3EwNuPUNpu2gfI/6hSbLk/y3C6hFfMf5AQVOLXUb3aJ02lUap2ROyob9Q1m2t6NaPv6EW5/
DYE5Da4E7qePJa5xFALx1+Utcf8o5r8ZD5pwiTyXbvl49wDhmUqhdMDjMH1tBupWW+AO7gdQesFT
S9fh2p1yelmq0ZXUEgw1YvXVU62XDR4A3cjx86wZ11fPbsZbPN7M3A+aCOJy13v2qzO3pGKX1/nM
llVtd4fAiHYv/+t4nZHcsw2TzMNHGsfdejbSvWJKr/Xfz1wvyEVROyP7UDif1Zk3kxTiRRZZfstU
2TjgOCT2RxvZdcWVjXNuKDSUuMjUo4Nq0fGEhqhsRGZJJpSMTnXjlFmB77e3fIrmKvMvL97ZsVSI
RwVTIRhWY8VpTiLY5LYfBcayybQ0e4hHnrwKHY1/My0AgcBuQBOzQ4+nVWiVwkZXtl83YtqWliSR
rQmvHOobV7bEuaMAS5NqD5Alidfe8VCNk3itNDABdTpnfpThKPHjDI3NgODcF9MsqkOdGxitVFfv
nHObkWox0QD1SHKg1XrOIgjkgI+6v5gxGgplnfuJLeor8zs3CtGwElWlZsZ4x/PLKiePZzodvj4s
464eW3c7jvCzL++Ns6N4FIZwM1KgpdWLSlbRR3VmWX7WJPFzY5r5o6YPxqf3j2JxeKmdKH2u9VxG
NzJNrmrTD7UQioYY462diubK5Xhmn9uko2wHWscEdatLougr3AQFND2ZOtGGDCbGsdtCJaVa3r1s
PGmEH1hHEf8CMFttAdqoMd3lNvG9MoMyP0Yw2IvpWqH25OMwiokaL71wh0L+H67ym9ueEF/yoDmR
z6Wk3Ktn5JQXN71S3TpZNkZRgahqpYLxWtOswlaKonHmyCfwwkZjQpnn91jD8M5i0b67MawGgylH
0smjfVJ1GcYUXc0OoFYdxOXvvFdVdljS1zo7pwUukBGsGv1ASRRHbH98esrAxuSgS2N/UlXhL7Wb
OAjxznE9J181wwtRLtG6pP6nqkLHutHnckKKwOoMTLZLe5oO1hIIbZ9Mgx0/z4jo1d8vnwjFXDyO
L6nyEV5yf/DO0AtabVZkUpBRadms9ZQXu9xIxuJvY3YaY+s506A3mDdYg/iycKSafVVpM3aJhYiN
j10xDeNm0O0C8f0rP+p0wymcAuES0DM21x+XvTcbrk4QGfLcJPaBzqJv23c1JgNmGaCCScHQtT/G
bjv8boLc0r/hCj7U3yvLQcEsRGspfgDSmYRokOiBfbcg0Ozc6w6M+CvA85OIzyEAgNmjQAyUadbY
Ia12+6hENcEPEW8pd3EQ6gOazwMaGwXQjeJFL3KkHChUINoXh6zW1olGBC2urJWKLI8SBJJryrVc
M8AclNXs8Q6TUD7qBj14v0zLrkGqiV194xpBkP1AM2tyPuuTLEfjRpNxEiHGWBhW9qssRf1XXYDU
1HeXf89JJMrPoZrLdWCDhSF8Of45aSw0I3XL1JeoKtOHRvxwsyyB/qzH4fzYdUF1ZbOc7hWat+rl
JaKg9b0uVAH66N3K5e1D2jl8Rmci+81Of3c9Q7WIYagB5OKU0B1bTUtE9J+jLKdwik4MzvMoUCGh
vb+8eCunKWCu9KJBOZmKeEvRz10Ngwus6XSFSLAGSqkqIkrtIHyErRz24MopPDxYszO6uCoFunVP
KazKbk0Oyu++qJbiecqlsRxKd/CQ+nIcDUqSjPp8KztjqHeJppt8+jERuXkzGJ3TXIsVTs8E3V7W
CEAH5V8y7ONVmp0+sK2qwVTUDktv4+khbmFhHlhiE7gVXBMl7zXsNIlN6A4iEdIsujGZ2pUtcfqS
kLeCLKLzQymPBv/xz/AoPZszca3fI/F4GJv2d+2FyR1ErWuZyJndDpiJhhVvCPHEmirbiWFJwPin
6AvZ+RfYntFWCax+SeVsb5e+0K5skDObHRdpyybrQWj0BLa+4BdbNUuY+gh2RC/dHFjLDkWLJXv/
KaY2pLr2UD/hJal5v72AtSgJxwShFAscyW4Wto2VYJLOD1PSLT+HDOXjyzv/9JPxqSxOF5GTSp/V
xN8MqHVGgZnvUvp1r2dPkzFrOyujZVB4bffu3aHMMeHJ0wABL7OOZkbpsUmXpPR7O4529ozi8s1S
4qNlD5hvvH9aoCuoPuDvbEDZPZ5WHTYDUt/IdyLTgi+M3ce7zoLZ2JFIXnkIzq3g26HU2XyzgrmG
EL+FrplfL4WzKeQ43TijrDhywrqygqe7nhWEN8EJJ2D35OqOnybShdJuSj+1MJDprewu1Qf8QDpN
v0lTZ74y3OmmV8MhlQAFhRhqbVBntjk1nLoq/aRLlvukBeFPhtpeCT9Psc+gSN4Os7o1+oWYYkJR
Gm5QE23bMQl+uRPmvYupfK1pym0MIrYRj55kvkMRrfs55niNvn/D0AchOabKQA6xOnhzioQePUc2
zBL3z9kMCn7WxHBoTL36F0cOAJ9O4Y3Q3lynKXNUAtQMUpU0Ji8QXhtfb4BZD5PrXbm1zu0XQIsS
IWw4EmQrx1uzFmTFFM0ypC/t+qZyg3STLS22rUD6RVC9vn8JQVuTQdC+ZsTVEnodTSS7wtlaGyy5
FfGsH0TR54dukNGVJTy3M98OtdoyaPI5gV1G6r3rufpnYKj5dmiHzL5yj5xbQWCsFnhbnht7XTpx
9MaTuRvmPlzf8DOFhuafDnmOvdTa6V5PBvvKF1P30nFQaZIegbwDlkx7db2Gi5aEUD5YwyoT5VYD
Jn/roHb50noi/JsQb3k2+mG4q+LOulJIPbukdCQAbrD9gFkd75XJiBEB1tiVjdc7D8YUIzgyjQz0
Lz6dUlmBNgrmmr778ThLoVmRhbKIP0dIBJkOVutOl8xX1lFtgPU6EptTKiX1U9Si41GaqqQAmzuM
QtC8NVrL/jxz8j/qOhJmdtrq93nl9vF7iykcM6BHRKnEQHBUV+fNsGYLJrGd+boGhLKhkblDoHL4
/P5zRkOCRj85O8Hqam5ZaqILkDK3IhnaX9aYTdmvKASo9EK1PU63l0dTf9p6JYHuUulCRh+c3+p5
4wSIOo7czB8x8fqCKkV2SD2rwSG4bL/JPJH+e8YDlMJjrbx5kF9SYeQ64E/SrBNuiUxw3E+YDFZC
x8PRhKD/4iBGiovhYATJvxiTqjabnokKSIPHu4VUv7WWOizuq1FfPswZhnSb3uxwlKuz3nrWs7j4
cHmWx6ftzyxpjbBbwMPZlN1WO8VJXCMl4cCr1dT7HxhdiNtULyglXR7mODZRwwBr5epnHL4gYh/H
E/Nij5ZHbBf3+YIgGL1h+iSZN/mlqK510k9nxG2lggUCf2qJa1R5kSgRsIqhau9/c3ZeTXIbSxb+
RYiAN69AuyHIoZVI6gUh6Urw3uPX71cj7V4CjW3EUME3ScyuQlVWmpPncDSeZiUOpuvYpfnBedxZ
0gstgQVKWQw0bJYEeWYa56EqvQlCoYVnVPG5BJN/mlX1qJh9vySgzeCwSDOEGvuWJQCeHElZGqXx
B0iI/pgRY7naShIcYYLFL/7vDeMj4e9fpssgOiIo2MopVHPNcEGBBI4iLXkPgSf84wi4qcx3FkZY
fl+KOEreLUxMDdd+bILofVMV8D8+Pip3iyWsZMoHfIJOUV3ZjvokRr+kS5W3fpbEigJ9pcBkC7Kk
o1bO3QeE0kSY4IYL5MBWqMIaJKcCpNSib1iN0HYCrG37pfajRZW+Pl7T2neJnWUYl+YtmaigBtpm
Abqz1GqfaYOv52b4tcmcAQrcTk3kU2/04zeaQIh/Pza5s40AOSnaEzHQdd8Gd4FhlV1Rq4PfqEn1
HKcL7KZyNb1/tRVeGeqbJAH0QLaPaGAvU202aEQOplFWNzlb8k+wPerl7bGdnQ1kMgp4EOdCjFxu
3BT4OFiFF230da11UEcaOoBITYZcUdLZ3exl0REr0ToAevlkYK8N6NZsdp+5rLXHGqGmlJpeWKyd
/q9MaYvbMED0nBkhCrOaEn0vWjFjrM5DfHADdg6mBUaPEprpaEAnNp6ltkqFIZJ49I2glm662sS/
NtWcXpnWOkKd7JvC8+OT8WNbOXV5scACRcPoU7dpKh65EiEPhB7kt0q8mH8+/og7R5JeMRgQoBl0
yreNshB6kyWt29FPS1P7XS063YeK6wgvsbckWkgwcVEnEbMH6w9nMzASOoM0+gCpExRJI7VQvECn
ufm2lKQh+/Z4UXvmeDyJgyjComS2qXhBL42wsB6MfshQ82myuhrdmfHbuMAX+tjS3h2gugsYEAYm
8tRNhyzUsjCPk3TygWwtfxAlVZAKz8p466Iyiy9qlRSvq+X+cwkAgjicQ2gLOJHrvQSPOoyFkaGz
Rw55yzS5MV34To3fumrOIf8uw2E88Fu7+wlLMdga4NRUkdcmMyWWE9NKJp/hkfwPU5lnhmL0yh2h
9T16Ae4fPKJXavjE5+Q6d+M/WIEbIC4m2K6FnryEj0bTEJGFvnPKj1NhDc9ZB0m2nWjlFbL4o2rv
no+BJ4AOIemOqLOt16oYSz505cj2jvVwXoqA9A5q1Cd0b/RehS0e4ij7TOyt/kvc+f8qFW1qHS9f
lqshWl+8R7D8bba5GvPSKmaO7VTXU/fGnpKoRoXWQhmwGMIApfkQbWw9bIoPYdsOHxVJR38viV4H
P/j3d4jfIBgywBuJLfqhaDXXwbi0EIvwCCfVpR4WFJOl+M/BCPrb4+uzs9ki/GQsmtYS7mHzhMSR
Giy5FU9+E+Uz7Ki69j2q2/KSN5PyXCBx+CY0JPVMrPe6acp/1qjC6ChsMwS+9XulAzaIkvtEJlFB
7611CePLEM8/Xt/OxSEKBamLF4Ikw9qsr2mGnB5YOfl1hYpzoZTF+87qxzMxXXzw6u+cHtFzptLP
yeF53OZGUgLrnFSEk2839Cg/qcxHo0SqKkiDg4pDlT2ImkKwfS8KEzbFlHqSlnfFJQupJHiP133/
XfG+eCfQ85Sy7vK0KkGjxYaqwp/k5o/C6X/tbfT2xulro8cJ+gSBG+j9L49t3r9ka5vi3/9wapOi
zR2nlQZfGrigFaigW23V8cGJvf+iKiV4UeenAE9TRTwIP1ixWxqHfS4eZyu3fq1qqLP0NKljN7CD
6a/HK9q1RQcNJJeYYLE3/gB9NOKaocZWqo+ezLwlTZpO8saIgufPmBKIdjo0vNIbr6fFVgaym2XR
35duc5xkNzh/igtF5aOzsfOdwAqAcYXCkmGsbTeNuH6e8mgko4mj9NJ2Tf4my8rwoDYn9madN/Gd
BHCBnBNGzu1MhT3PrZbJ0+h3VlJfkIl0neh9JcupC7dbiT4PUu6Pt3B/XbxdXEKFtW2CDlOqO1Xu
2MJu5GWKmdZ+W8L7eFAQ3z0T1JDE9AH3a+ubOQhqXljL6Dc98CKmRlBVH9E1LrTiqI22tyDOOVRg
xNu0tjZnIgxkkDnUBvwOxkOkAyb5XIeZeX68bfcRFNUHnX49mRhgpm1qmZOeVUWpjH6tD28CJFZd
e6xTr51Jx/KeDOknzBmqYBehEE2Wub6/SjFqPWqlox+Pif2u75TxQzup1t+DrEg3ykvzgb29TbTp
azFFxGEnKljbs0ozRmtrmPygRoLRrfJFS93Y7tvXbyN/P+M2YooP+syNr9DmBu0egCC+Vlmq9dZu
oaU+ZTbIMKyNS/wmahXkdR5v5s7iDMDPVJJAKqp37Ephn1NcgeTSb9NpOi9B/S3WLOPy2MjOiTcg
g6fvSSGEF2UTYtdBO6u91aBBUinJU2ZCsaeSfj3ptY30yWNb98HnC+6Gtgh+iXRv814v8aKGKe1B
H6q97DLBF5q6qR0v55IOwClrmhgVb2PsPVRD4u9zYwwHP2BvsQB//u8HiB3/4XmBkgC9iKgf/LYe
9IuVoB2jDdL0QVLK6Sc+3o+mxE/5wVQ55KFpMWHvE3Vap9GJIJ1MU/lgQTuRAEgmchWCLEErst3R
2YYQtZkHP7VtRH84Maj1hVztFpXHIlJ+T/rEcdvuqFeydzR/tLvZSCPolqAZx8FX0M16ArqVvoOe
rziIBnZeGZIUhvbIobl3W44ATeLV1yMKOsCPaVWraPgEQAs/VGEZ/kWHMHD7pj7i8dzbUt7PlxNK
sWxbTI3gVZ8Hm8KVA0rsG+Rqha8nQ/chCczoAsqm9WKzDT8wz1EetIH2TifoIRwI1WIRk6yPjGwP
ZdBkLFeiWvwUhsM3e6iaWwx7+UEAqew8CwYlMmo9wAH4kJtzM5p5Uugx9ZZER7dNjbspdJUmk99o
YNBOCG0o3oAKkj9mentFcNiBfA1h0SSkvKBNbXdWQsc+S90sE3Z31iVYDnE1LxH1JsYQyo8CzUyM
AVfFejuqOQEJp0ejLxHdu7aS5+8gfLxUdlqfnE4LTzSRjFO5hNUlK0nYxzlAwXDR4VCWOum8mGn1
5bH/2v1AAj0ppIdBD4qj88OdVlqwd02PTnxSGeEV4dfoF3VR5jdLgz7gY1O7R1+g/XH9gqxr4z4g
7rTzCp5B31ooYV7iKc9LN9HDrHFtoJLvZLTekXCdovogAtq72Txx5G4g2uhebE5GrVWJbs0p2Smz
N/XZaEKoP4zJWPSD075riEKLKBALVs/NCk2plRfVzkffthuEq5jddRsqZQdueO+gw3pAskSuTZCw
OUTdEMCC6uijj2hUihSXDnliDpcbygIKtOtnkyZhf/Dt9o4JN1h8NnbR2Dplo9HAzYmiH1T/zi+D
PMxcs3h+qxAYHbzeu8sDHUVGStuO9vX6RCZFrhR9Fgx+4RQyMrCjUbq5auauPETyO3WKjlpAu18N
GhCD5gFRsi2e+B+uQDWYkpKViSheLHEAi8qSpe6AWJd64Pv3VgaZEEMnYlSDLH9tKI9B+8ljR45b
yb3qGqlCLN5r8/StSjS9upRSWx2UE3ZNEpcQ+EMHAe5xbTJb5qmSYlInJ1KiazP2xRc0N2x/iBzt
U0s/6OAG7NojUGbKABo0osq1vWYAuRRNZAB5o5/kmkZ8lcvhk2TCvKPb4+fHHmXfGphZJLvxK9vC
plrBzGVG8uhreeR81DJ1+aVupfbM5PiMpO8iH9jbOymCsYuXFK5Zyl3r1YVLoZgID/ABh65GB3Es
qFHMif5TZl4mG4Cb3YHai75IFiemg9e0XfopVdrpfUtI9zOfCswELgQkCvNO68XMkTks1UhrRJG6
8DcpMpMzCMn4O4ys5bcxfeVoiKifkVlzu0QWL5iaNsmhEjT6OOBH/HacUeiTgq6dvBYpj18fH4o9
VyWch8jjLTElsl5XqpbMT2TR5PN2oshYpNVldBAWXiL1dQC6f5f0X1PbfDfKUPE0CsqvcF3GHt2e
yg2V/q0c6E91pycHPnjv/WT/yJpI5AGNbtzH4gRqU9WcvrZIzdtYVP3ZaZ3oaagcXYgn6qHbUiI/
P97OvTtGDkW/GpvcaW29nSqQK7QcuGN2aGTnEV5KMHWN+naJwFW4XdIe8UCJ77ONkbhhQFZ5SJlm
Ez/oR3dslIE0LHy/lNFYuGILLr9bDkr2tQvgAB4ZcT5n6Sx9zI1cb9xKKuy/fmLJlOqoyDCFrG2H
QCMbkggEr6mLAhcP3CF3ZMmzRkoAo9HZ0D03QSgfbPPeqRVcjpR+hd0tU6VUGFJvJ6DAAIapsxek
qfmRACl5hhnFPKJ93vNjtmDZp4hCOHZXEgpyZwpgn/DlIVO+NNwRyZMlazyK+Hbt0FK2cBxEl9vX
gLYkBXmzoZidKZabFFF5Rh+vOXBke9kN0+/0dwmpwT5scoykiTSIJLCCTvXwwV7gyutrNGbdsU6W
E9qT5dO4FMSXuRkclNB3vhpiQRq4MGTrdYB9m7OaytZCEE83AiAEl8MxPOiQQ9SJIaV6fCh3TdFN
E6P+PK5boIrUhJlm0eVBL84Ov1paDvlyJuXWOSnU7vp6W9AqCepgmybeNlAx5g78ohIT4wVLCAFm
OKblRcrkJXqjghA+KgrtODYm3xjBZwhfiDBsPHY42jPAqGb2A71RbC8ggvqDYEFR3V7W+/8YkWMu
V9OGovn1iQHXGz0wniNdp+i7/nyyPFQ20pCTL0HJdatBor4LizJ7erybO7cAcIomnlrBlrVlaEBZ
qJGWjkMCtiJ/SjsVHrAiPiKF3TkfUJ4IyA/zkPBXbY5iYeULGif95JeoXX+dUZ9514JB+Cq1qI8e
vEQ7bwIpI7VQmo646u3MVKq3YSOZDse+tzovjTvd8JzA0DN3jJMG+d7aUF5/ybEnRpup/IpRv/Wn
sp0pXnSNtIM+fRu4cZ2Zy1tVy+ocme7I+j6Q+8RukVdR7lEP6450Zfa2l0vH5UI/iURhEy0pM9V6
qZlnP86q/NNYAvo+RXVfMRjadlN94Fd2bgQ1dBi1xEQw+PxtVk4Lwp4ljTewcYbqHEat1HtWiTDZ
WWEmpX6CPr56b8WVckSfs3NYRSaEx6aOz9DeJsjIqcmBqJxln1pnfupgJHpvIV15QPe0s5ugAsQT
9FII2L6wCdT6NOcNGbxiU/m5rMPzEc2Jl8qDfWBqMxn5EqSRcIGeFV+O8tBmLwe9bbR06RQ/Zgiz
QYWWCik4ktBrTLBIbyXxVpzzMcmZO4RH6XtVBIV0SmHPYFZmUNrsoL65t8M4VhHXw5jB3OH6JCfz
bEZUpGS/MUAM94k8nFWpy06vdTpi3ocyE2gu1LG244RNY0x5lvSyP07ILfZSZ98US5IO1nLvCDRB
vCqgoCKH2H5HJ6pNx6RC688OyIIJkfc/63KefqtQs3qWad3+59WrAqYs6g+MyED4Kvb2h9iwrCOg
mlqu+/Nczn8Piz7PoPW16Ciwvw8pePaorlB+Zi7gDtIRt+qc40JR6ypj7d1g9iHTqFL0lCVh/RE6
DOOcRIJNuTGqy2tXCHAS0ggqVYwP3uGeht5S6kIvGj9PguRsGQsdeH1xnC8/YQYPLoJNRxCDrTcy
FdhyvYhbvzfr5AJkdHy3aNZRKiaO8jqUZzgLHgBBnwnsyNnky4rZNI489rVvSGZ3yjMrc5vZ+AwQ
S6f6UZytZpjcti4+8hn+fLzAHXADtkmSBNpWkJtsbBtNovfVLNe+LY3gvJnxRb3chvZtjuLehSSs
v2hZaZ2ow6OaninlFy3O8td/TfH0gzbhguBPN75HGykELZXU8igv8Dg3sdynnrm0SXV7vNz7iyii
JxGykVtT/d5cjBgFvLJlBJ2+mmp9zdK6Q0s+nG3Hmyp97k/MgdTLh8c27504GbYgylFES4+y+/oM
Vak+SXpd9X5Bs+QDWKvS+r2Zk7Q6TTmt3wM/fm8NIRzBDwjSl+LLlkaPrlAhWKBeOhflVesW9UOP
q65cLsvR/OuOLVEXYeIDYSZiw83KUGN09DBOS98ek+hmmknmCY6jm7SoysFLLz7M+oqI6XMo4PHV
THFtya5i3NnIDpc+k9ztyaim7svSZ+2nx5/q/nhgBTpYZgPI9whj1p9KVusiCGu59FNLYba8NKW3
oWEPvr3E0qe8YX7l1fZIm3EsvDyCS2ljL42WYO7VuPK1ptN7V4q1bHahjcwbD5BAmnihUSHX8RNG
TfIH4EMiUNzceAjKYGhJzYrHwVJd2nn9mw54BaSHffs2rczg4PzffzqmvIWHoeLPDOo2SMvSCJUk
AQcPZflbonXSJZzr6fx4UfcvEa0wUC+U+ynC3DXMzWJSx04DlSInreJFwWJ/Qjh2vhbh/N1Soix0
K6uwz3Scf31s+P4OEDmQ0ZLpUce9G1EuQl0NJokaQZAXw/LskBj9ktTKPLwHK6u9+hbgoAU1GmEz
7dHthZusMS4ZAadmV0Poos1x5NWUyg/S2vsPRu+HKiR3gUvAXOb6FmR1CkrLjha/GKcQOgq9sxNP
N4PpdYOSIuSE5A2EA4h6gDcklmtDcQCxzlL2qp/AL/c2t6PBa+Hb/ACzw3gaeCsP8rH7bwXaATw9
TWVY86gOru1BmJCYtZprPtSeqoMEg1ZUKEM2tXPTS938+NqTAbU91wxIDMUIaF7W1owGEHbCvfat
plW9perKS2hM0XOXQXHy2NTOK04oRKgM1vNFymhjqxk7NXPmqPOLIchudqIyRJVG3Z+dWgfBKRvj
4VR28OwKMNr7tK/iglETbdYObuHOyQFhjAI1npqhxm3cKTlJBFm704N8SMtThzC09M4MK7s5cCn3
H5IRXtClBGTsK4nmemtjNUiK2kgHH1YHnSaUShsRFLz0FHWjcvAm3K8J/BTFAmpJjM9QwFrbAlKh
5L0aTr6GVtJJlavxnBKeuI+/4H0m64DjwIuAUhaDaZsPCG1Kog4SaCYUUqXfxohR7PfQwCjXtB3D
X4C8JdIJomp4Ah7bFb9+/a4yo0Y9BO1hMgVm49ar08xasZqymvxlrJVrW/XjdRmM9NyWafpeatLg
1VcQBgIcFwy74Dx5+9b2OiuFnTCe8GDRnP8uZ0l3KdpWP8XM0RyEtncfjrlhUPUMEHArSGw379xQ
TMbIFI/GlurKeVBG69IO8ZEYzq4V8g8YOAm7eMTXC4qM3ITCS9J88qS/oWC3XRVOnIOvdPe6sRQK
HAKSIlzXtnRLPaXuUCk1/Wwso/qXCrE5WPITK8rjKyRK5l95XzrTcwj1UnFLKy07EmjYWaXGOYGM
QKDWCY/Wq6zLpEmhwZB9h57hpZMl29PUSDmoM94dRpOXFA5tXjhCPF66tZWQq8GYoSP7EGf372J9
YhZOkdr2nd4IWg5zDMfXHkeWApqV6JXCO/3RzeWOg6Hq1FhX/E4Jo+9zMtkfczm1n/NSTX97fNN2
tpAcWXxCjqWYPlwvrjNIBKrAVnxk0udTMHcgPxnUOXi7d7YQqg/iLWbhBBXxJpOK9TwgRrAMP23N
6UsUy4qHvIV0yqYxP1ujll0er+rOE9OIIe8nTIDzA125jb2gixCymFvDt/UQNvtUqxSqbnYF6l9Z
rCF5emzufhOFdAzpmxguR4RgY86Ra63rEriAHCKG8oRsSGW7TCvV33/CDv6QRiwoTPh91h9LjqfW
6Jm48nvYBt7ncUMUWZXtwTN2/7EotAE5ENPk8Ols6+pBzaRrVcGewMV7auS8O0lG5deKLZ2S5Ij6
bOdL8cIgXsfxELRz2yUFNlLi5WD4cpDHJ4R+MpdB0eLExP7RpNGOKShgKMvif3latmi2MICvdDBn
y88kAEV/5ppVWG5TyWF0iXvKUgeB1s420ggE6iOG83GUGxfcD5GVGklg+Sb17Dc0v6zGVZwuu5qh
DDy9a6SjVsXOAtlEojo8Bn+2KU3lEEGZZmX7ZtkjJSQl/SXI0vYyDs2rEUWk8zh90WQSihtbRFFn
ZkYlzyOmYDorYalDrvKMwHOquGWZyQcJ6d7CgN0JWArla+yuz30eR8Uw96bjq4E1XXup/gzDXHZr
VfXgIu8YEoK9jOLzZDL7v4kDYqWBV2YYAj9nRMGfYnswzl3TNr/qXShpp8e3edcYSEf+AWAJ6nG9
KmbLsjyCptWPJrOCmDKw+99QKQPNAX77j9fbAgBAlYJHjKRws7AxCuWIcDzwE9WYTlNZlbfGAiIr
NUcMSHchIykMJTN48ChhEx5sjj1gfiheayXwoSZKvgmdrbcQtSnnop7mUwtx1bUKnej2eHliq1bx
ojCKgBF5KBE4f9ZbuRSZmcgTRnNJUy+pRf82TuyjiY/7Gy0opIRYqcBGgYtdW1FjvNMwGLxiS/5b
OS5fgVPb1CbRkIZL8s/HS7o/HRiDM5fonnMPoG5tLAntWuqhbPdDpQ7OSm0UTxSEqxtaBNEBzOx+
94QpgQ4B+UibbrN7xuB0/TxKBmPW8SKfA/7j5KxNIuB+vKY9Q4Dddcb/RLK7HaaqQj0SPCgWE+T6
fINb2bjhYPKDYOP+BNJHpVAmKnNkLVs/39Ccghwrt0QlInOHUntTONUfkyo/GZ3zgaGxr49X9ULx
uz59zHkwDAwsEJgq01TrT5VLNZJ/9Wj5sTI890lzSqr5DeRtbj28deT+EuvtOYVk/VIuzrNVjKFX
W9rRoIs4D3c/gjgVyUjR09lSszAihstiTNU3rVqSIW6tM0+lOnnLm2hp3VLNp1MaVbMbWEP/6fEO
7JxVMOIiXkBClbbg5mIkKWxZXVBa4qw2LhgY6cZYfeHBhCYdfNw9U3xUwRohsD13d7BsIjQ6FsuH
nJRXVU1NSmi0AIsxUE6PV7VzWrlRL1ONIN7ufGZSFZZKjcSi/J82/8mZ9/kb+ZEj5dk9K3gTXhzg
UmzeZu9IjjqzRLXcT6co/YCqTfTcJL10EIzcW8GGRisHpCA8iduHLQuqJTPSOXlbhJbGtBUrkj09
KsfwYNPWx1BEBAQgBN+CBBRb28YNRYkcsEuSXVFglfPPdT6X1VcpcRJYSLNmyd18kBb9qR2WIvq9
q8CtH+RO65X++wOobYF6g4sUbpH1ZYTCkF7O3GfX0p7NN9Rdq2e9KI+IifasgEbnNZDFmMt2FCBM
pZTJ1iW/ogX0u77M+WVgZPrymgP4z1JILCjv0MjAs2webY1mkGNwca9SRQYDQtFW30CMGpQHbnl9
p/7XDlbo9eEut09NqUGKHM344VRuM29SZ9VPYyqRbVynBwHW7r4JrA79DLrk25YatLSSFbVjfuUY
IgSXlOXUe3XI+MyrIoJ/1wSJE7RpwiFt4ZbTXFS2nsCL1ZY8n1JYhO/KSBpeda3+saLijugz62KY
cfNIc6OzGYlIeNKGava6iPH5QrOO2DT2Nk0oAYsZIJpaW4QVzea20GR44OIhj56NEKiq24fj2LqP
z9s6vvl3NTQ6cRE6kfa2BVMjPq0kklxc6cS0J3Ad9XCK4X2IvHCq4B6ddRQufuK6AtSkS0evSQye
rq+r3tb2mFbwPbaSKntTH1PHjFP9J26SSPqozxK8MZqwtjIZ5EUWxLNXeYCdWVIh/xwL5UgxYgNW
+WcDBVBFhzCGmunLkNMPAAdGPcuxD7vi2lj929nKZ0/SHSTsxs9q2H2ROhr2g/6m1IzbMs+p12iM
wj3+hHtHhdo+r5ZgiKc2t15o0k6tljP3dtWY9T8PC8ygXSQd9av3HAZkI2KABSwz+nxrK/li97KT
ZcU1Y8GXqq/a56pGg6c0kyNdx70FcbVAgtMUBFWsrE0Z6pRQnG6KazJWJtN1puVOUfg6Box/PhwY
aSgMVDhdeMHWVhq1n5N5qDn5bWobXqQFcfdchnMf+NJsFH+9/iPR5GcYB6pdXqqNX59TOYUdvYBK
FUZFtxri5m1VaPOrIqV/1/RfK1taKLSmqlbRIWyt9XK4LIo6nTNjij2zn47eXPGm/jf2/NcU9Sw+
EBhXkLTr7dOYUKfNmpVXdbCU5zyuu8ktrSBwW0qLbslU6meuxREj255VUMmgQxzKpHftlmwGGBan
UnGtNCVPz90EnP1LOWTLr+aSO7/NCqxN7tTLSv0TXh8eVTJAhEBJzzaXDDOpxEfj+yVZ78W0Dga3
N2Bx+onLDKiWbPpl9GL7BZ0I4BvN1fJKnXk+ZWnYnpG/Pirl7Hot3AUQV24ykejmNoPbSCVLG8qr
lOTKh14H2hPkWu3VTmt+kfJw9qZ4lJ+yShq/6xHswuVCCxvKr6Mh0N0P+sMP2R6jSK5pJkE/nc/D
tzAcc1dypE+p1Hzt0rFyp3j69fUX8aV1QGEfti9rs3KcwUDuwkXUqzo6ja08uEZbH2mZ7rkwhK9A
ZdJCuMcpBzE4u0rhnJLNMBKdpd/lzIl/4rb/aGRzJk3kEM2kCMurocbBedTn1lMgPqXKo9QHYN7d
9QBmEEz8aF1ts3iUdun5KDgWzZScXyBsTl2N1ueBk9xM2/7jVARm4n/NiNPyw2Ma6nVQKRm3bOjH
35XF9Apb/ezI8W+W3J5rKXzbtf37aOrcQO2eM208FdLfpXnEhCuOwNa1UQUXjznRF4He+leY0qwy
YFgSn8wj1TNnKJ+UIa3e9ENnHuyrON5bU+D5aGVBZEmlbvPUyX1pSEBj8mumdX/L0AC4oEuflGL6
Namjo3GkXWMwGQPdB/h5l3Yq5mQXURMV18Wq28R16O/WTyOZdeENSawOtyQlLjsIyvc2k/hSZLqA
i8h215tpNYPdNbCWwdS8LJ5lT6rX5nN4DsdXokX+OT3iNQd2I1BuW0HfqMvUSh8QQcinqkXnG0BH
4xkUX6LLYx+yuybwkS+yU/jQzZpmE5n2zEiK60TM8LHVR+2cdWXpzVB0/ESsTHQpUCJCIXXrqIPa
UiOUiotr11mhqxWhdDFI619VbP9n53jbIGRjbIyytLr+SE3kdMOktsUVoo/iOkxT5EGB1JwBKB4x
oO3tHfACiGIB9TCSuQm7knLusnKpCgTzgM26YY3CrBcONdop6qSjXfH4U+04LjZN9GOYAxAbuV6Z
nNZRpNl9cdXTAJ8/M6llj/pykOLuLIqMkIIOAx2gbLbuURmX0bIR0EIdwnRiF27Rsnpq+1JTPbmZ
QM89XpT40RuvAQwVvAkYEIoEW8j/NNDrj5chuS7wc0rvoM+3QzcKU5gkzTrQsueycszsVqeW2dy0
ILLb1788YKW4YqCY8JNbXFZo9HOUqFpylfO5/9A18/QUS5Z9U4m8Xv9ekwhwJCmLg17aAg4KZZJU
CRnoa20oefRUF0b5Fd8RvY6R8+UKCEJAUKT/1sXXB2U0WpqDqZJdO+ifzxZc+VdI1jQvCcMjhM3O
mcQU2S9XTZDSbl65jNGULM707DqpBisapvwGZuLV6rkgHTmPBHgEylSHN3eaAfxSnxqsJMy/eAMA
cg9ByO70+CjurQWMI00EKoD0jTfXWe+nRqilYAWhxD9Rac89Iw2svx9b2blfjIEIdKpD9sRDsv44
SW/2cifBq84cZPIZLRtbczO16Z8yaQ4PIn2x+5vLJeA6lMSA+Ap+9bWtmXiuH8c4uw5GW72NwCqf
wUmbyqV2huDcKaSGjIoU/UHgv7NEMCdiIoO4XCCT1mZHRK9kJ06RasgSiPySKoHva0TsCCjpwTfb
YPRezvrL7IcoZtIT37bOanjE2iEJMpIM5Q9JgVxyqczfh6L5Zo+55S6objwrnn7wyOwcFSFaCtEG
otGoOm8+otPXcdLPE+W5YrAuC8DHs6k11usjKkBWSNLTQQPJsK0FO1FPrXposmtsLakrL2Xhjs7y
FI8U0LQ8+Im7DL4AnNxLIxKnuP5sVm8NtHPV9CpHdvnByk099mgbOEe4q73N40y+SGGJWaTNOzZC
SWjrbYmegRT2LrKA5RNSTkdjpEdWNlUKSdanEG3V7CpXpXazgwBor5mOB4MBu1aolREEoMtx1zrK
oxaacaPA1Vbk0mnLEH5s9O3p1T5DePL/s7LZscGc+OlKhs/og8Ez49KEqQbokRou+sHdvV8QroIa
COMA6ORQuV8fgoHhUNnKTO2alBOV+7C2fi20yf7z8YL2rMAGQIdDxIHwuqytVEMXhfPYqtcw5wgk
i9bS8GYy5rGVHecALTUoNEUIgYhSxNoME6ljOkqxcg2Z+Smk+YOZFZe5azo3lqtrqibvALreWjO/
Iqx4ENgI37r2vSZjjORdQsGOpGF7/sKoROxU0q6ZZFv9Je209FcthzPWQzmteBPkafi6XpzwhYIl
h24BS0VrfovjUvWe9Augx9Xune4GcwKjhUvUHQSIL+/gemXUrHiRWRjTDndn3naSsHfUuL46dYKe
oyOiMi8L+za9RmFeRCdQRVlzncA9Jtcu6fvmpKU9048GSLnEHatQml05mqDFKDNFk27RUELkpndq
2tz0cSYeQtK3ddzYSofGT2K5/j0u5/LvAVGG/BRKE/9/ritBC/ei3sweRLFR5Oa0bVIvD2CSvTgF
0Ergtlr6Z2Ug0nkwMfDC7bLZAhJdBmdUwhFk9jYPa0/o1lO+o9RDty7xopIe6JNUG934NHVdGJ5S
pBxHr17G+H2nVWXnjeOyfAlS8NcnwoIQHUdlzJITYPm0O7V132suJchQ8YOhtGIPPH2nH5zI+2cZ
sgoeExENwAiwnYvRpVKLw8ChojrLlt9GIyPLwwAHm8Jc2OObd3+/McXxIAIQVIjb0p/RMe3KYFZ5
tWBHOGX90ntwCx9xL+xboVfxMn3GyNT6emflKFVTI5VXM+uqK/xK3XMUVEeUgLtWgM2Q5jFUxLu1
tuIMA8kcIL8r3OnO2xno1QVtoeAAxLL7cTSgaECciGS2a9GSSnaahbUUKRXLsiwijx7z4ubU+E6P
P859VMjHYUAEB0+6Q/thvSBYNou6X8rqGndZ826YZOVzS8/+HBrjfG2UQPPiuD0SiRF/6d2NoY5B
94p35W7wuMrrWUXDqLoO46R+Nnmcb21bhs+5FTpuKEvtpS/pQTqWZNweL3enQEzKLFwwyAGwcdum
Uu1YLcSHVOLUIMuqWwoKP/Rof1NLGbu6/aYbgfE9j7gxt3GQu9ibsyAxz9Mi15bX0oJ4HYes8NP8
IOAMQAwI7KiPrz9Ap1vRhIBJeVWaKVPd3AlQplWKjhGnKLuMVTYdoKTv36K1wU1kJytRoCYFh0u2
0o/9UBjvw2AcPslAKp5DRlkeb/iuNZBmNoNpgp9k+7irgdE0PcuL0qL7BACz/6jLhfllkPtzkI1H
pOx791MljkTRg3yDNtt6N5VFj4oiwq0JusevbdeP3pjGw5+PF7V3PwmKwH4xEcTzunnO5WTW7EDG
zSh0Cc/xlEqf00lr382TFH57bGpv/wTbBAGfQ+dwq4kVxJWOCqKNqaYa/+M0dnGTItlx2XD7ak9h
fjAgsLc0enngsgX0iuu53kCnRki6DuvyWuVm9q4KLNUrslI7K3JiHMQOe0sT2BoBAhcZ2+ZbSYwG
SIZN7T1iIKJHFXFBwKnPLWdyGSy0wjdyybjTwWu9d0CoRxOuCI3VOwbGKJDUtMtp7+Xa0LZuw5xH
5Y+yPBdfXv/hCDJwqRrQPejt1xsp5fM492leXW0pyL3UDMMvRiRnJwku1jM0f8vBwvZ2U9AOMZHw
0mTbfLhkWepgULloDbVU5stVul6QxJWnHPHAN/M8zEdS5PcWec05lwInR9lnO7YFGf80O4U4mkXX
ukHtzO6iIxxszr/0KHofRBF71uDhwnFDFAB/xsZPNlMdddrY1tdhUYvEs5rJYIBxtv5jSKn9y5RI
5ofHH/D+JnA6RMMSlIpsEd+tP2AVlBU7mTRXrZX0s97K7ae2GptTNIbDL49N7a0NagAgh0jmgHnf
+BNTa3VcslFdK9BRn4Ns6lI3CGS9dFVexCcrTZCKe2zy/h4wUQW2DdYcujMQraxXVzeLJcewUF9N
KY3PxqSnJ1RgtAMre3tIXYtaHVh3ioIbK0TyshX9D2nnsWS3sXTrJ0IEvJkC23ezSdFIpCYISjoH
3ns8/f9Va3AJbMRG7HODnDHY2YXKqkqz1sp4LM8BGPX+DIl3+plVkj0fkFaKdzZsa0lwBXhPxaRC
2ujLJeVGBqKZ7uc5zH3L88NiPNROEu7UYfasrM6ZZSIbFktFBfG/DQ/o/GqHeEz2pFnuwzIAZUIg
GbYF4kbrs4WSalRX44i3a1V8TSZV+aNTIv04GHXx2yQp9QDox39u+paIRbAKPVII2gOBWAPNwoH5
OVKaV+egKKrKVXrD7DwjYDD94bH3bfnFr4ZWV3+hBVqit1l1zlo/vRWNIR27qOh/d1rd3nHB+1iT
NaFHQYTlUBRc06esLoGl3Jvl2ZiUMDsWSQlfS4EPmSsSvRnd7uxTl+rJ2eqzeSfa3NxFdJNI/vlL
B2XpkWbP/E8tiKtzHhnXTJP/E5RI/jDs8VzV8SkKhp+PP+umb/5ib3UCus5y5qjCnonSwEG3o8lN
VD/cuYk3rVBXQNRHSDisX7Y+L/hjsXl9X+cedeQOBJ+mnB6vZctFQDGwYWCl6Oyuzxly9lpa6uU5
z7vgQreQqypQ+i811bcvj01tLehXU6tbqpO0YsogGxF8BLHhId4Qdl5W6f7X/8EO2GiiYSKsOzC/
YtQWOKauOqck5j8AWCamJw1+qB4f29l6Tgg9xExy0Zq2V0+l1I09GlJcUXJRTX9L3ZRSu0tt6ixm
ZZ3RDtP2rqutzRKEUoRliPXh6C4dPVDMIe1VXALV8PCi5bUB3R9Ct9qoxuenF0fHHRkp7nlRNV4t
zop8jQnPY30u9LI1XEXum9eyU+b4QJ+5RfTJb5/vtUIoITUDsYp8ELH4cnWdHDEs0AC3h76i+TOf
RsYE2swrCneuqo0SJeEUiD0RM5IKrZNxS+64ifQxP0tJ53xWSjM61nZUvehy5b+CNbB/TxpEkvTR
tM/A7pzfYatHe4MKN/aSUgC5MRUO8qh1chNo2gS+FdilmQLpDDupODHPJIxcCcLa09kGC/5/tqzV
Zua+GVtFpPBlB03yJgcGhF+1hTfXxrxzKDaX9d45EahjwObLTdTyrLGSsCnOU0o9tDba5qoGkf/N
D8u9OTcb9wmEeNHG5n4kJF+F/lqBbs4cT8W5i9SKEM4vPo+lEz7dbUAP8xcrq8cl6ozJimCln6su
Ni8jk7q+51Jv7xy3zbXgi7SChGz9Wjh1nK1E0xPWYliM5qtsXzt2VrlHEt/yfCQZANPg9DDt1lQY
PWNrShWn0/vu62RI9W8qzV16D6HbmcOtqofToEijq5iSNyPls/NQb6xSKEJQcEW6ChlJ8e+/4LPq
JquntsEPIcVFTJ0pB+egp125Nz9q42YmooNsIXIKBejQ0s7QMkiYMVwU9mw1PDv2XB3TRrZdkOPa
lfEUz88kZ1YQKQw6bnxTwv2VvZ4iM6K7ObhtJfk5xo78WZ5m6/D4St76er9aEWHQL19P9lurrk0/
P4e9Xx67oey9Nqv/+7wRof/DkYLYwTYtjXTpKBlFYOVn9FbU11zuzSPOkD4f3RNyoF1GoxrSzboh
X2VDH6c5V70CEuWlR3nx1ehGcyfg2IhJ38c4ieSLYvKawerPswk5EYh2DVHirySO++8K6jJ/9m1Q
1Z+tQpNqjzF09guR7eCcH3/ILR9kJDj0dDoWZJ0rn/D13jLQmKSE7Wgv+ewHXpmPb6rafS+Ya7Nj
bMs1xJRCIOJ096iZLXfNMnK0lmtQqVGWIK8ZmPotb5R4b9L0xuVO9ZrQiriASuq62QVzqi/DPqaI
mofTn0Mt6V4lp8khlCNnp86ytSJSZ6osxHAUPVbBgOMwj6GRcXZmo2R/Qv9Rrplh7g2t3loQuqeC
F8iqyFyW303KjDSLUw0/bFXp1R9q4zBkvfaWdXbwfDhPSIqWO+BoKitrRbaqVCgjapjSqyI7ZEM2
H+ZkN0IUJYxlyZ9qG/VfoeQMcGdN2gv9YshD38khmdnDYXQir9cst2z8j6ZV/4esOnbp/mquMzHy
4rHDb+4YLqAQWona0epbOm2APFnJjpVNU3u10qt/Sl2Q7ZzpPSvi33+5BINZCue0ZoHpaMShW0V6
xGijLNip3m9+R8JDpNjE9bQW2MqrCWBAmVA0zcsBeIE81e6QlsEpCrvxky6F4RsE3ubGSHDiRt3s
7OPjr7lxd4lyPtV1vigK2as4qjU7ZQpDCFwjOjIfikCJj70syb9N9WB+yKM0PNpWYZ2FPFGws5Eb
hwJMCoVtqMlCeHUVLYYMekR+GHhq61j1mwpp7HumjMafTJ/pnr+3uB2FIiny/4B8V09aLRlV1UoR
mFHk1o9RpxZvcqya3x5/yw2fWVhZ3SVNkISakgCCncs6QbyvCoyL6ZT1c1LK73UdQnbRn6Y/Svq5
qi86XdQ3ScVqMsYGuMyLbWo3QR5qr9aytUG0LEHMsUWAvVYnrWTctw3zl0PeFsd0KvUjspV/lFXx
PGqINi8hh0AMARtZKykrDIbCGTCEmgaaE0310Wes5U6AvbUahEE0pKcNoVy0ertswoCom6Gsami3
6m3ZfTRnhqRlXTz989gPhDetLsd3pWuSLpIhjC3vjqKfeuTkFCxVved3sI08rZC1Y9K1beelis1s
JTsvn5ui969bUJsVOEYHPsC6Bow4RMddEmXn2BxNZoCVyUFXM/v590WI6XNfCZIdrazl4tLZSTIJ
Na2zEWexV2nqcIqs3Qhg6yixIvC0SINQM125XtqBTdGqNjvbgeW7VtUVnwYtSHYKbBu3L+UUaqNi
iikKE6u1IBVToosqrDhp/ypNrWwcDcjB34OkK7wgrOxvSCAmnhEGUubaVazsfMwNn6SwjU4YEDBw
tuvbV6pnhYwcQPs8wzXIOjhwiYam3VR1e2N1N77owtQqTiwMJ9biEAIo3D/rYNfWT40XfOdK3zYC
RgnBrncF6KVzdJlepgh2cJDVtALL3vzs5cC8PD5em0YsylIglYRYx8o3SqVRsyHgzczlEKDSwGuh
EOUfH1vZ2hrUuVBHomkknqnlUrRMy+wg5nsheyNG9kZMO+6NtH2Namn49tjW1or+5Z0LAa27NCXS
Kr0ZFNLltq3oKzqCXiYH5Zf/wQpNdMTbAPCC1liuqJImFKXenY15s5ar6FV6TiZ5/uuxmY1DBfCP
7BsIIOSdNS1WbvWxjKOeWDdup08z46C6yq2TAcKqXph142Yy+rYHp2uq6piEYffSd0iwjTtHa+ub
chPS9UAdW0zbWa62bMoZDQk/O89j8NcUR8qbrUTZTn65tVY6plyDMDZBy60+adbI4Bs1Hi6n00I3
H3vbC6z+d8NofwtV7VWL+w99q7Zuosw7KOUt9+QlE0PNoX/dydYNkKh7BsRwnEvDOpCOycegLcCA
V0m6cxI2F/kO+KbnAi56tUgI/nOpmPCxfKP9p0rHQ9FY9cly/O+zNZ+kaPyoddqPTE93TsVGaPre
k6BhQH5LKXq5g22HsjRTYLOznzdM46iMYP6hVWrzxa6l2voStnJsniJIOvWRYsI07zwOm1+YZxQU
NPUWUEZL84iBSEwFd7Iz7BLTBXop9Z6spP3RAIGiuo8PzUYWz4cF4Sl6W2Ls3NJYpBcJwjvEwkok
GwdTzrUazlGvuYFOao9am7FXnd46H+J4iMIBqfYaroGSojqnA647FkKuYZKM/pD5srY332TTDska
GjTiQV9/RihonTRJdnbuFSf/kjEbzrPBKu5UnretwOSm/EITfH0QUeTXWA5g3yKCvocoYPnK+B1l
5yRsWRFnjmCY95podblL+tyEhdriEoUkJ4c0KoOzrSfW58e+sOV4v1oRv8UvqWdiNrTZey07M4Qt
/qcoEZ9wnCD4M/UH+fm8SKjeiyefWOtO583IpK6kjsvmdI1zGKoyOMwAdk+PF7T52Yji8Guy2TsW
t+zbaZEbfDY6usk/ZsnwcbOwtf88trJ1hEiLYPrzF9j5anOoeoQzj2t2BjjzJwTLz0rfOF5aS70b
j3tIiI0QnzH0lMIMEVTdqXbACJDtFD2L89Q3b6Fd+h+kzJx+40E0v8AUAOSh9TsP2pZb0CJA+wTJ
dir46/toKC0JRbb8TEer8pARMtwyVGZPII53bqOt1VGRAA3HoCAirFVxNlSSvgoklccl6rovkVLn
qduqRnBs/Nn/o0Xk7oiayNOnCxcEr4BKucDh3c2nn+N+DAeryS+W3ZQftSSzvCK16mfPMFbImuF2
Ur8UGNnl6aKkVMtTp2eXztbG9E0th3b+ZJl+Wjy7XxgCgsGxIoOBD7b6iFIPBryJ0vQCia6Gp6qH
bhs5DCZOmr3X4+6AicFtIDxgqQii3jpbaiJJHWLmmF1iv3NsVyYsOdWjpj57wiiSvrPNGd9kkS0J
t/nlYqKbBN69CpMLrhPe8sHwf4xx2zBzITdqL1HM8vD4SN+5PP022iuYIqDkHlp9wrBrRmPsqvhi
hGH92ZHk4W+/Gror7AdnB6N9jySm+QysScEriFlJ25eLy5lN14dxHV+UEaavNhrDSx+r08d+krsf
daHZR1nqnBenH5qXvGyTS9Hk0acAmNLOou83k6sSxpFQymEv1z2LPjMa32BA48UYkJGTWybkRXG8
pyB3d8Sp4JMFCErJuyrlarl9OBp9W9rRpZZVCYmQ0f48MP7BC6K5+6se5ekTKpLy07VbYZU+Klhx
CoYcw+VHtpEioXYwRRe5m+ovnSaPn2uqzJ8eu83WF8QOWvcgsO/rL9IQ8+IYenRh5oPkMbKmcyuK
Fjv7dPfesBYRPyElxwGHZb9ai8nM8WAwoksyWNmnWgtt382dkFl1VP6G/xg6ENHH63pXHF4UljCJ
2Dc5DV6Ka6wOYJT1HfNCyvgyq4kS/e4gN9+7plJr2keJyvF8sedSyzwtNrLZ66ze/jnqZu0f6KfI
/lEuk7p9Uen7S2eNLda9OmvR5Z/9fkzdjltR7SjYx0X2UWZkqFy5gzrl0hdfd1r/TRkcpj2nvl+Y
N6VNpOgY+1FfXx8v8f7EE8HRIhHfk1Lg+iYjHa9nWQuls2SGQ+GhLpP8dKo8AHJrxc2Px8buEgwR
93DARC6Mkv86xQ8HrQxIbWKUSMryZM1t+TLndv3RLpr+VU99+Z8JIBg1Y6c/P7Z876EG0BMbmWyS
UxPky9J3zEEp48aUo4sipYwSbnIAIDEDuR5buT/jpKbk+0xU5PIkQV1aMRK7MpXG5IwHzty+kCSq
yQl2U1O5gPsVH21kp2M8pZmCpHts+m6B5Ey0NTiDnD9x5pemMy3gZ/tScHEk05fdpJdUhmrw2D77
yDKWCoytiMCgd8NcW9qJRikyDUZgXbQ+sT9RLipzXllbPbV9C4bo8aLuTjzGqCQIagfEXTgJS2OV
UPMrGch8kUbl71lqoXVNytvgSB9nqd7xzbuDgC0EiMllCCA0rC1t1c7cFVJhhpdC9etjm/rmhau5
evFBP54eL+vOTSh9AgxCUoBGHrHXyk38QpFRUk+5yKZYiT80Q2QYn4dEtX/mVh+GXt1JwezmrZXt
9F431kj9Au4VqSGA4bVhEMsov+phdOmbXvHMmnu6b+3EG+1xT4piwx/RdOEo8OoYEDdX/liPQ0jr
gaNgx0jfNUlZu74y+Dtev7Ug/J4MnjavqIAtNw21Od2egyS+wE0Nj2kgsRZNjo9zUuyh9e8XxEeD
p07uRuBHI3ZpapDmuXAmPbiU2dgf58lWPqdOvQdxvF8Q0b8FdIJrirrkugOUmVUw13aontM2Sf5K
bfJ2Ryvjb0FNx/dZL8QU0glCroOW8jst85fgMifOK2Uje599+DWrg1vZRZ/zXPmzmvK3pi6fPl+M
e1VFeIVfADJf3cByRHUXVoNyLkMmWPrdOHuxoZa31C+eZngz3BXVGtIpHaI/OsjLraoB/oXA/5Wz
nFtfZzuZr2DNE+Z0tOHOs7KxXWLCD6OAec24FldO0cHMgpesKOd0yjRv0svOM0tTPkMulna26/4u
JOHAA9HSZcuggi0XlddTOpg24rVF0LdeBwlGSZO/bYbu1HQBdoxtOLvQVxSCSQCg9HUt19QCVW4A
lJ0b2dI+ylEfv7ZyMR0fe+CmFRJ0KL9kn4wDWS5JAUdbwulRzm1jTm8RGjlHOYz3stzNPQIBTego
VGnWgJMS/nZPKVk5Ozn8IRfOLqW+yvGjv6vKbPY6q9vWhFIZECvek9U2hXYA+au0FJQWB8tTBqU+
zYZTntLyeS05UlBiNgIbhG2pFK/cvNH0XIqApZztsDZeoiqPL/lUP61uLKyIxAjBVOgNa4GJJnLs
xIkNPl+vDNcm1xkkMVf1TgZx/yTiZuCDIbUCFiD7XLpC6FejHYSJCjtJiBzKmZw1p9kysldm1+WK
22ewzlyfIcbTjqvfb5hBZws4NIgIod+8ypDQQJKYdK0jYhgHDjMDgsptR8e+hXP5tPifmGsiCFjk
SGJOxuoKlMbRtzp9hBdc099X7NbwFHvqnz5VAt6CQ8DhoZi0RnkA+ZSpYzvTOQvSwbWitnTTbJp2
Ypj7s2sIAI3YKoZlAY1cbhjDuefJ6MIZGk84eCT46qFs7b3a0V3CIGZvaBSoSF7fU7+lFamUbKdJ
xxGqhK692H5u/lfvlPKY20X0o55n+9CETv49Ldo9DsC9W3BjwFMHakq8RH60tCzLAyRmeC/nJhjr
S9YHM2GZVR2zMn4aESQuJzEuAB034YKrRyT1a4TeocKfGxtKLNxcw3bpj6fXqWkqb4466yR+mcxr
x1j5/uwVDEKOKJ1glD/8XS5TV4sZ7bfI5AFT/H8ieFNeoLbVP09bETxtoY8upoCsZ9pacmz1ft4Z
SE6FJopkdtZ/a+NS32t9bGwa4CYxj1wAqwhtlqtJnSwOqyzQznkTykfYr/2BwWTZIQLb89wp43UU
aDyQ1uL2EC/L0pTUFVMg6yE6iRajPN1J64PAy+Vprwi9Omf/2jEZKaGyIth5qw1Kaq7eAjDVVZts
yVPCUD+GsCh2LsHV9fuvFQfOC2VGZmXfScgU8zyGMVbqPO7+htdlJefYD/r6IGcq47kzO9Gu0WQb
2Y7hzeX9Ynh1JQY8L2CCzPJaoub2JaUU8rWliew+5X/vy2O0K4tjgdT5hN/8EuoWLezr0cira26R
zOVt5lzCWpp+/v9ZWa1Fsirmb2VZdTX0bv4QFrbzKUZCY2+ksfgxv9Sk/l0MnDziJeGAa2FxdfCL
uZ2S6hqH/avZDl9yVuYZXTe7Y4ne3/OL4mWkDU2EC2RmtSg7SP05brP2CuNRHw/g0crUVadZ3iPU
brkg0S03IbaoYqzOLvitVrOKpEXktAFIlUvoRtD2K8bpt7Cr+vyD7IdBedRylXExj9e48UUNIFxi
5rYQalxX+Qq9T3SqcN21aYEneb0MNORkjRnyynXra8ZfDGwZQHg9trqxYJwRzgTqQrSh10r+halU
s8GTIkbRx25imP7ZIkKIXCJF2fOVKmbgud7sTT7bOHFAsDRNDDsWIxFWifk81kEypDNmVWlQ3bZw
opcsnNXPj1e3aQaMoWgvsaXrKZpOl5eJE4X11fAbv3PnhpjkWxhNwZ4WyqYhQKQU8JGsptywPNsI
P+V6H5mc7d6K3DFAGo8hpU+OXRCHjlYZ7SVufW7J9djYeipVijJJfdXU4nWUrO5iKLN/fvzNVtEO
RqDni3uKU0C5fn2yk85S/WpqqutotMmLVTZ/dVVFvTmwsxc7Vefykx/4RnhIc7XY09a/PwOA8kjQ
qWzAEeGdXn7GwlGblqpTeY3LofnMyL+8cSVlmJD8syzmExhBUzzZ9Xxfr8BrCsgH0d06TzfMTLYG
jfUy2lgtvIpi/ucyg/pyLNNhuupW3x7ofbZ/Pf7MW0ulf0eIDJgN8vIqtKulNoJSotZXhmn19Vke
J5CjmU4YhuBDGqlulxf6tHMe7k87gBZSHJ4fUXJZrxXiqGIHaH9fmeBZvzGer1N+yxEmSD9IDvpW
LiwxKbqUTIWq/3i83PsDIkq2YB2F+1K5Wh0Q8Cjm2PRZcQ1aP3vxpSyjg1E+yZQSe0mtFswQbWyy
D0es/5cnFnpgbU7DUFy7akzOklpVn4a22mvVbWydoMfyPFgInjE1bGkFnLGdx8y2usrohb2YWe78
N4P3fiCtzDPAQln5dHzCsoA3MOUNFADnY2nQ1lNw+apaXOtgSNBG66JzGAX14fEWreLWfz8ewQkX
Cxo1PLRLKxBTDL1NkBMvzKnwisDsXNUHsqcV/l4ZadMboKsIhDm3zPpermVf0SDG8AUHozvZ3ZBf
tXTcixo2F0SrBp4xiOI7b+dBDRXAE8XVj4mHgqieD73eD5+HOmpOj7/dpkuwP4LmTiluXaqqYsNq
oMQUVzUc5sHN/Fo9Md4Y4QVlMqxXxS/V56ro/+4WVW0KmWjSg9Vf7pYaFMSpDGO6jlpi/Wkgwu0W
shV9zhxrb8rg1m5xP+IXUOp44FZBEVMeGFwlTziGqvRHlK7MQwigy338Cbd2CzYAFH6iLy7G1YIa
QRYZ9aC8opvafYvT2vzcB05zCyp5j32+ZQpcPAeKowqEU1t+u15qzapOMRWScntBk3THqc2Nw9Tl
z82BRJWNG+lXU+Lb/nIjkZvNFS2/4upocVUcqHSb8aEkENx5Trb2CAQIR4oXlGLIao+UXJmVUQmK
q5lp4ykJDfNc66i9Pr9HoCWAGtFTEcXM5WqKCiBzVcVMHMjL0n+FU5zrngLBwX8ZcjvYi8a39gnB
QYGkwckZfbc0F8tDa+fWjONNXXnQxZTOWK0yd1KTvfnMW9+PGPFf9qHoLS5NwdxAzKPhTuerzYdC
y2a3Ltvq8PT3E11RnkFR1kGreWmlLVoHOxWHtpUGgykmXfs74r1q/4GKjrI3+W7jtQeCRIBN7RQt
HVtcWr/4XhwbQa7mDnerb8mXOEN+M1AndwpsN0mlxkv0ILk8XuDdPUhDFva1AJEJ1uO6khNJMCYQ
hmMyaCbJn8z4rSy9Up7bw4BQ+vF/sEV7ineERhWlzOXyel0tpdrG5e05JGqS0q4uT0Ves2tNEGuf
askadi7dOy8hiSAxJDylXSDwCkuTZWqEuk8D5ypP0fQhpTLspQz9+O3xwu7cnkBBtHNoJ1IIwc7S
iuSPemq3KVYKI/DUutXfimLKL7FTTTvXxpYpQWWHVwXGBHbF0lQ0FHJu5yjXj2NQuBS/61MprvY2
joLnoOu4BVV1HnuGFHGeeSOXpuS8V/N0boJrlaXGxZdk503trPS1bk352WBTmOLVFz0d2r7rD6iV
clhYkxFcg9gKD5NU/Z4n094sxDtXF5M8CGWB4oNupXa3XE+ap74VNb11UY35LVOUW+QPtsvokq+9
5D/ZH+BOpzlEg4pcGaF1OiFLYz54j1xjisc1Jrw/mq0fpq7tx/6h4r89yRl6N0ZJQMTQ/+KOlsZ0
pQ3EbJn8GhuxesjD2XFnLd8DSr4X5xclJDJMIPa0p3iBCThXjwk85qFwsqG82mrr926ad03phV2U
6ZfUsJvi1qJfMr4A8E0Pdcnr5uZDFL5VodIaOzjyu70UyS4XlgqQGNDMmqhtzGIejW3zeafcqbzO
d+QLuD/jhx3X44cG4ZhpJ9q5t8ilTNVWRIxCyXT1EpSy5bd51abXqDXr742l+K/wf7PkZneJlR2A
z0TKjsm7ywuxInidovzoIBe3ZsM6bWsbdamn1xoGtZtFmeLZo75HFLy7UZBPhoMOmgu8LUinlaeG
DU48+kZ/HSa6MUQqnYsoR+0Vs7EnSfz+miw9iJwdXSmyMJEWrVdkp5yGoKnaa9gF4wddmZjjU4VN
gEU5fnVSBgDaitG5GtNEz6Wa56/kbdbPITAshpvr0ZPkCg4OtTQUtBG6Al95x9CFzAGAtMrqa563
9Q9whKpbO22y46z3+0gODTjjPYxQAUAtj6fcKP48OkFz7Xq9C4+jqUm3rkfO4NlgT6TR5GZC0Jb+
+zqknP2Iwahh015tSWk/ZoWRniatSX4wNFc9PH7x7pdECw98FdVAFkY3ebkkaAFDOkh9fi1ixJJd
c5aMz40qj18fm7n3TSJX8AS0kC2Gi6+BxVNaaQR6M2ZaU/eIYNCo78hwoxlx4Mem7s43pQFWIgSZ
wReTuC9XNM12BQ+ymK9VMFRuWPaBm8RacqBZWd+Y2fXjsbm7lYEWQ4yMd4/OCUi1VSzU6BUgLkfr
rsnMXOO0bBUULpHd4XHfgxBvmCLAg9Ihbm0EwVfuV3WBbE/G1F+LLpgOFit96zKleilK/+mikUBD
0z+mEk8aQLK7/Ihhk5uI4cXqtctQJEDerYSFZWY7gYn4hRe3CH0tiFD00EyQi3fQjNksnbJSUpVs
sA1O4eBbDENNop+9zugxIy/V16ziRt05XWJH7qxSiKOpLGSZ1rmNNmqONDmjepV7zT/WYV0f59aO
Tk6VDm/K3PYvVq5nb7WZ+v+g67FXsLg7cRR4QMYJdXI6evK63asXZQzpwpmuUm3KBwT9R0QGm6cT
OKyQf6ArCw4Kn1nl9CAy7TRROAVNPuaHqTf/azSVehhMZa8mt14P4RGJopDBJ84UINulq/gQ+9Nk
bOQbzBzp48A5v5WavtfCW7vKuxUqi8gKCWWh9YMzEtZmTmTPN1+2SwFv/Vrrw28q8Aa3DY0/QTGf
Hp/r9TUiDBKdU6wlaOY9XR02RjLEk4X0/i3NzNENrNA8TGNoubqW/t7k4ZfH1jY+oiBdqORvTPC6
kxysK6M0raQabx3U/oNeS77XRm21czWKrfjV8wl3kPehEU+Blst43R+XREQN/G64BUle/GMUin4o
xrk/j5WfXvyq0b6ncZyf2mI3ZN+yzAAtKkmixYH3L52k1fwqM6x4uOlKXB3GZm4OatU0B36d6WRn
VvGpGdGz8ava+fb4y64vTbFm4iIaN2hFCWL50nKdjuWsDUN/S9pcPgLFlzwGN8hu7s/P3s/M1KKt
xsgr3i/S1XVkOUbAUNQub29dOZtfkTpAZqBSwq+lNe4x/N5/1nIrKTlRABcS/CKBXF3QTpvKYdQr
3W3UzFhmHuqchbdYasz+G49jGh1Cfcjir/ZQB8Fl6rVwdpsxi+03pXdCxXNkUEI3gqpAOk6pPAYH
Q2dG0c5Ne//tNarMAqHGo3VP8Rl0fRjUcexu8KjAfTA6sPzYx3Zxcrp0Dyq0ZYu8EJgETkwfd/VB
jL6I4oaJuLcoMwuvo5T2OmRDyFkqx2+PXer+sOLIQNIZJ8/bfyehmQShksM4x6WSsvni2K36bUrj
J+e00S4Cvsp4EdRZBAFlDVqQ/axo7MBsbn3n+F6UmqkXmHq7s0V3ueC7GRBOJH1YoS67PB9qrvoA
jBkfM+ta8VNmnul/xwAJzbaN22NSmtNLyESQE/1o+Vi1dng1wsG+PP6gG3sHze1dKYjWGOz+5e+Q
+cY8xrbc3JJYzt8Mv4w/1Go7UsrKxh0BgQ1TBDSEa/ARudrXdaTIzOLSLibnlvZzclNjoDSVIXVn
s30a2wJHAtenASLGCvOBhRv9UgRU56xtej+zb3JaKm5QN/EpCEp/551aRzPCCs87N5xoUHPJraxY
OsAgwvhbaHXBiTnNNpCkuLggqu2fmqZPvukEPDcny6JTOZnJ+fHW3V/slFQhtolckDx93decs7xn
9J1v3SrwgB+mznytiLiv5DbziWihOs29onzU4DkcHhu+f5/ZPEHvFTJTkHNXPqP6bWMYc2zfdCv9
HlZopKNhmyBumU5uE8h78cf9meewIy/PLSba/+unE4GfOiH7tG5SlCDhGXTDreHBOT5e1Pusu+W1
TnUArxHKeJQM1lVBavsVQB5Jvaka0+lAG4ZGfyNOlbuDBYqZi9sZw/80plYoSB9XdvExt1utvmZZ
XUSgJHl5aJm3qvIxyWoruoJQ9/8YIroH7mSPnXRp6sL/MKcFWtAuLAkjcFNwAYEL4aXZE7q+9w1Q
w8QyyLDzVJHTLl2TiuREFmQoNzo+sEwmv5U1BnaN6fBRoeIynHKpMQAYVBIlJ9ucSmWHY3rvI+To
NC/wT/pB5LjLX2Dw5xa560C9pQpjql1GsLb2tyC3pz/s0bJmL+S7dDsXzJ2jYEvMhYIJZgo05+o+
lQgMYLW28a2e0/GcOGF0agBBXB47ypYVsluBqSTFvRNsnHS/MOgAJTe9lEL/qvtVV3pIJUzpzvuw
YQhGMNwanJ/lrBVXIYC1SjIPyS21S9hzct4eq6AOvz69HCH8AwgKbxEs/+VG1VHdSmMYpTdwGVBi
jany4gidw8dW7u5+an6QkSgZ82PAnYi1/nIhl3Vk6OPgR7diQJHJjEv1Q6Eij6Gp6ZOjDIlBhCkK
YwLfBTFp1dRq0oQp5GYc30ATzQepGn2PITTWk3XFdysC1wHegsLiWsatyeuwoEsT3TBWkZooaVF5
yRgWe7ffXfbFcnihBYKXKgf7tPxyud2nuZPl0a0favu3Npn1YxpXxnnU5eDDYEnVmdao8mR1QKyO
tjTQLiH2S8KyNEoFvBpjhr7dQma8/oTGMf1M7T58Da0+/lJp5vApNhHbfOwjwgcWFzDpl6gesWkC
8rEuospGP+lKose3TJWyk19FMqhebs/nrUD/gwAIAhAMkrZcmjPbFGX1KLlZcaQd9QCtS1/R98C1
G/6OnxNGgu+mj7t+IsMwTLops5JbpQ5DfGZEmD6ftKQJAy9zsl342pY5qnvU1hlow9u1Ol4WciC2
Jg3lraoD/zaMPPl2o4QnwEb5ziV797JQ5uWSZZeAwJKcry7ZYurLpq3K6uY72lAeHIAY6UcIEWbm
gV1WGVUbOaVKuDV3/TnQSgQAH2/g/VoZLAJwjZqViPLWDd6+VI3Ohgdz03pjPvCl/5F5ur2wn/fO
+P3RwxIf9F18ks7F6moMgjpHv7Ctboir+B9KSdIZxm5ZvxGLa4dkNJyLYc3Rc9KNIoVCS4N3G2ol
ahDrElnYg2Q2orYgcZvHM4THxqtGsIB9leQ7B27jS4IcRuEYBicdM311yv1E9h3FN4tbpTA8nBqL
OsfeoA5Nc1Ra2Zd24tWNz0nHlVAZYhTnbu2kIASYXucQb5haOJwUv51eAdhMnyxYj5/MOVU+MfNp
b97ZXYxORsptJiYTEKjTAFoed0bn9knuN/HNIiV4Q61NO1r9WFyh2CmBm5dhF3+Zs8oJ3spUMppz
m2XWzme+v9dIIpk5AmdbNDLXv8IE5V0belu6opkWMbzcsl0ej73O4oYVnjyuakfMu6dYt1xoNak0
XaLav85VEH6CXfc7PNb4y+Ozt2VEdJ5ELZxHVl4ZSdS5NSoj9a95lKWnfEpbT0sQZ31s5d4vNZgQ
QEQF4oDEZrVnCVdKqOp5cJsUNC1mVCtvRQarMzSkPW2je1NcmpSNRLpPwriGvjuwYnJDG4pbBiVs
9EzmFiHkbEhGhB7PgAz345XdeyMpDK7POCmU2sHDLDdJSqt+Mms7vZVJqh6yVNNuaTIDrQ/G8UPE
4LiTYoXWoWyC4TgEw5PS3BwEslWeCNjfXMhUUpbms1S8u1I335iXlUqHQteAjehUO3qXwRPTnpje
vbdgjmIN/EgxsnKdH6fw26PWKuZblk76JSwd+8Dokej4+JvebyEUINpAQEWpCRHELhfVEjMM6RTO
t8A36ZfUmtW4TpvRB/LR+Nqr/m1asyhh/R9nZ7rrttF06ysiwHn4S0qitrZjO4ntxP5DxInDmWzO
w9Wfp/f7AceiBBEKEBgBgrjUzeruGtZaxQ5S87op7vczE78VZ7loatOFlj0y5afBSztmNH15vLDb
7eONY74ZA5DBxdCpv16Yl1YTQvrzSBncaGLq4FkGP8gEEf7Yzu2S5FtqeoTNPDfoRG3sVGD0yNTG
ixGNqs8QxfpcoE9w6gd1b6rUvSWRopGZvtX3t7K9XseMpxX8yMVRhvKsetVwihVEbx8vSG7MdSAp
/34SQFNOMbl518SszAbsFe3iqIDpUQ4zKoZ0JUzmRtt8mscTwbr6JPuYsyVB0cTKIDtIprYdQqdK
tDlyhXbJQWocMoZlB3GbOsHg5U/ONn8zRU9XCkhLfOiWfdyW5aquZapdjJk+7jIW5SlhLPfOubr9
VvI+JHR9WxNY7Gu3sHSxoAVsqJeRSumxjTU0vcSyN07trhUgiOhhy2BuW9xJUg2pnthVL04eDael
sVbf6Ns9Labb4o7cKqmxI3Ea9B03i1nWFQ2YcVYvq9PG8wn/NtN/56LUq9dq1nsjdKjImB97ZRmb
oG0tNHJGBcmfI1dPMn0o1KFJzqISg3uOcwtcZmJFiaL4atl0FrzNsnC/aEuVl0cV2XX+h7FiVknW
JUSmVie8valV97ZN0qY1RnGhp7wV1clmvW0JDRdK7tn8RYdn/yrx+Xsn6fZqgEFE9Q0gFo8G1dtr
H4gJUot+GZaLEynVSa082TbK3cCImydFXnFqSVYicAEEDUl7m/3xWaKUYZxcrGYNllxMkM9QnfKN
pu0+Pr4f7mwedWh8TbZxwPNuLlZT6KlTdtlyUQkCg2VpdN8Z3fjw2MqdvQMtQD2Rea3w97bnJy2W
GK2XZb70dduclxbBklSUSVAv/d4Ah1tTqASwf3QXiZxupLUtU/GGOouaC1eD/r4oVO1b5s3GK1wb
ZQeHc88UpWbiFxR07gRMSzp7zmy0l46w/cw0ljroRwtVauHuAEJv0wXkXmA/Yot2DyHEte8x+iLR
s6FtLroOtMrP41KxfaUdlcYHhViXp3HWkvoE5Djznn4R5cRPciMaiWDLt5qQdV+71sCRvzT1or2A
T+yPnaI5pzKlHfTYS27fKmaMgjeSlQioeltOYMwwNjMRdntpK6U8d07hnXutqoJyKMdgHFR7J32/
9X36TLz3RH9UZemaXu8qlV5rGmqzvCSTV76A/TaPsTJ+eryoWyfBCN+M3iKtUl7hayNTXpZmU63l
pVrU5KsXT85hganyQj1hOj5vioREtu6Rn7wB2IJ/TlVyq/JC02oIkqKx/KKN4kNVJ8l/MAXGG7Yj
WSwVv82qcqkjN0VTeRls64extvoZVll8iEVv7iRAt05BMAbIm1Y2vfMb8S1v0euCecTNZaIT+r10
zKq+MMJjWE6q1mUJHQoqhTvX1T2bODy5o0RcgPC9/mYA30yRMVPhEq/J8Amlte6QlUZ6ijORfmMa
s7dj746PyMwAt6c/gAjNpkwbW7WqrkolLrNnFopf6sJZfbNRm5zMSxX/PnaTO6tDo52yEf/QE9/G
uOM80S2nOXAhy0fl2tQLv3G1L9GsvMzrLE6Prd1ZG+h8eXuxsFscnJ1OpjAQNaNPxaiskxgqrT0y
LqCNz8Aw+715o3fONBBC2nFky1Qato1Vd+hWTxQp2BK3mD+pMSnsJNrq98eLurOFNMQRN3mbX3mT
jkyLiUxLHw10O2vvpNlpQhAkrLAHw/ySM3/06VcaMI4UrQKLyZz6bTfHrFKqQ0M8XgAXuH5sWMvF
EnG3857d2TspkQt8CuIG8MWN2ztTVRs6JM3LnI3g4Eqve8loVp0f793tWwbVgL+dC0rGUVsMTkaj
QE+VfLwooFi/qOsyHsw1t8M+cuoDw9y7X5TF0J696vEJSWlmG7lC0JS6PtGVmmZ2irzjZWo14/dU
N5KPbeN8fbyym/3DCNRvOZSNOJTvdW0kXty0rxJlvMQL2IQly8qgypM9cdx7VsiDiXepJBAlbpog
pW4snkJsfnHzujj0pTn6prfuldBujq08ROik0ctHR5KW2/VaUNNxhhpVMTr2i/OBuaGMAXCa7MNU
lfHz34Z6CAhjyqHy9d+YyhJlaMq8nS7KpHT6RfXKfj4kzDV6ltbA9UO+Q3mX708xZlsW7E1l4stX
04VjZv7uKGPjG0zZ/fy0F7xRd4iWyBUoxVzvHIwGRty3uJo1x0tPwXoYXnrbttKdzP7GD+SMTdqu
4JhphSF9fm1nGKKx5ymZLym+fSB5nN+ViWifvb6xwi33hmKm7epuVgOX2Rvp7KsXbSnSYJ26xK9H
rziKflfa8MblpCkOKUE7mH4O0PWCstgYlkUr1IuNfFjpl240EuTygQh4E4owx8ff6ab+aMGloR3F
n4S31D2vzc0r06+tlJWBcsxOajco38ZpMD/1ZZqcEoISYJ3afDCM6EeLFO7LY+t3Fkt8QR1cTuwj
mZRf9+cm8KxUM7gU9ZImmvlq147H4LAqDVIjbXYej5sLl4VadC+lOAVYri3zPrOtbHBgB1xUKoPB
Ug0fJtc8Kno+HR2nfLeW9Z5E8q1rSrIhB1ryeIGmbVLl1KhLYwENcWnbYW58W9H+hqbnPQsuluND
PSBphtQ8hOi49c3FyDKOgXpRDAHScHQ42bU6HjXhdDuP1u3nQppKEnUAa8kW5iYBy1BKyJnqrF3U
qop+TP08HSvh1IEhBnWn33zHFEmyVCRn9yRG4NozvGpcldJto0s012njp+psHVUI634Ue8uzMixs
oczIacRIdAw1u2tjDHPk+veyiMRcSf+1K6O8GHrz5Bg+ur+895xpoEvgxKirXltpCwiNZZQ7lzyd
quMgdCk+3dY7mcKtn0MTAFAhMXx4+XZ6uQvqNInU3L4oTVqf8jTOe9+ecvcIoyR9iYZpDigYPF3G
ZZYADXq4EISb/PvG16s47nOeHediCGPy8Z46VEyx7KztJuDkHaELJA1QU2VDr3dwNDXw0pFuXIzG
0I+20SS/Zgm9k9hQnHdubNTPvsmy0g5IW4IhSRa2cjaJ7EMSFXSvRsPgcriTNaIkUfHHk5cg76NE
KoOa542BwHW9qiiqJoUpm1jJ4+hbv5iV75Xt9G4e1mlnA6+vJM4TVx8IJXIsqTZ7A5yj3Rihp6QN
J+HOJWZA0hn+rE3KHiv0+vj+zxAh9NtcQ8nJ2XypqYrIDtZpPLWeVp3ieQQLMDbpOwYW7TVT75si
C6FVIdH6m8NrxFlCL2MZT1NvHGfD6D7UWj/+Nqx7AOp7m8cLCcJbwqhpjVx/p7iD45F3LmvqqeJP
Xtb75WLsiZzI9/3/tyr+t3OkBvAwiQV5ljfLSRjlw9glrHS9Gb/Gs2mdlNToAkBhdlAAO/jVrpX5
tVeHnWzuOhJ4M0w+zEOFewAP3Lphw+ygTGcGySnWDCUEUZ0QGPZCDVV7bg9Z1qhnMIPaiQG03sEu
zL0hRne+owyAZQeNB+2mu9Aw2DNbV+z3lVL56pTnQZdWy6WsRLYTdmwA+/+3VrqutD5l03qroyoU
szXSQkynpUKhJIp0L1SqdgwNM+4ONnrx/qCty6ucMS6HVTrHVGOCwuL2jm9pc30eSqRTqjV3Pj2+
Cu64GJxRCoyyzy3zwmsXS/IWesSYsQd9pR3X2K39cayiw2Mrby2UjY9hhtIHpR3ErbafWktyO3er
YTqZLWigCtjHexOuOGO6u+iQT0bux0Vnh7PV9YHSMWEs9vTsmDlt/9vjX3J9of/vO3A7UNEC2iLR
ENfrnXOl7+Kymk5OlNh+4bnKawNTCoxe1J9GoTzHH/+fPRtBd3IF1G3tLUYvRmcwnyhYn+w0A6kU
04gbtFrQkqv2ZBlu3VlSywj+KMG7gDA257hbVw2hfIOlWdP6wShy73NZF/kxQ9xr2EmC7tui0QjX
hcr4tomKKOWSJbM7nTKzIdfqUHzwQWEwBczpx8+PP9mGbSz3kIXJWcJIn1KJ3/ZKJprAWlzAFLK7
NRKvxdjGw/sFOu50ShKnN/5Yctf+qK6Rl/rWBNTYqjSrCWLFW0VgJDFyab6e18QpO7twe3gAkxEY
IEDv8lpvkRsmiBBhLM50iqwi/9UtGFaXeN5z2hf/Wz4IMPAFYBJpwm++a2GWStt7WFmrcrgYdqX7
QvX6nSN6dy0UAeQrAKx3q0eYO/FoA6ifT+vi/YvMcxF45pztRANvSN7re4A3E4kDyUuUPKnN8Wt5
U4SiNcvJm7JBoFgZJU1gonvW+7PReUqA7B18u7qbXHE01Sgvw0IYcRtGaIp1r9qy6OVhUJPc/Egs
2ixBzpjp9qWzKcH7izZ2e7WlO46OtI9kGbyR87Zh5riuetIKlH3K2f1jWdFdN5PpK7DNvckad/af
oAWZNsiNhIDbfoUxgRMw3WgmdKkVX5RdHpTRvGfl9vqTE6UoeSNMA1dqi5yctGa2u7xdTpM8J+0K
xE8tX40YDVurN3bw9zI82Xxswj/gmQS0Euq6KSzEDJsQCxSiU6kUZeAMrl75nWusR8tastecAWen
vBvTr4+vi7e8+toseRX5CNIRtC5gF19f8WPm5f1AF//U9HX0bwS5uAtNMxszv/YazfvK4zN9QTCn
cF7rdBpiH3niXDt5nZZ6x9SOzX8UYOhmMBRLJWdXFEb0PmsdN2Mildn1R61b7djX5CThH+6gr+9o
MBVf+rXJ+4tZZzF60VbFrItGLd1XvWTiui9axajDNNLtL2sWKZ0/T1OifyiFWDva+yssATmGSJz1
YbGZ2hiJyb4Ms1hi7WjMeflDRT4tCqPSEILTYaVLu3Myb93PBRFGqeKtoUpAdb1pmb6ONpRIA9bO
Wp0T4IgByfBz8Gp5lZEIwBRi3A1Jr73t5Sdmns2OvjgnrVTz9zXcoUutij12xG1AS9AM6Uqn6wek
yJRr/anG0zetVji945xqRZQfzXJWTpMSL+8ThrYf2nZMvkaweA4mfJmdqt0dy3DaKUOSbcu8alMZ
qRG5qN3Rdk+mNp7t2Uz9RRjfGTD2gmDX+zmyhR9FT1YkGeUOw0UCyeVUHmr729kQWuXqc2W31mkq
Wv2wTvNyShtN3XnstjchViThUdLnqN9B2L/e1ZirK6bPaZ005FB9JU7d7/1QejSkreSpLPhtQYzw
sE2syT/sTd6ziLbORuovJzVnpAYCheOfS+au3x5fFNu7kAVR7KHETgiD8sw2XooHhr5KDsIp61rL
DoZ1bT9F9ZRPftPN3l+uJdQ9Oe87eyhH/yAiQq2EotbmapoK2J6LXdgEDIgVDmmbnSaumSMAlz3o
1D1T0NUgj1LYBQ22qY+MdtVqzoKp0TEGP1v1MchUmF5Jtu4hSu9tpHQ9JBElQX8bUzMnGPTO2tun
ZJ6LwI1z/VssOgYp2HP0cVprJ3j6w9ED5waRI2Gpysjf89P5XqvCEprEQuTmFAdxg5C8reVLiJxr
dzDIFv+DPQIvmtKE1RQhN/Z0uAxFBHTs1GSp8w4r1WkpVxHazrAcS02pPj1e351PRzqOLIsUFpHg
1ev1mZlNyC7tkbdWf9RNgTS1Vi1fW5dRdI9N3eSlHAKp8iGVcEEFMw392paGJOfYN0V0cuax/ZOJ
SlFdofk7lP2fgysK97fedFsLyauo1s+J1iEGJeDPTi+WFi+vNU/GiM5ckagHvcrMVtZN23rnR27f
JupgZKj4EI0xjyrw5j43KRyJxlScU2qtxcEclv5QTt2PxztxzwjtKYgPBEikUZsHEE09WmQIbp7M
jLkBMCQVf7H7vVqL/Ft+jk3kUmSthYaLLJhurSyxKDL0Xr1TsUzdy1R0zEtMBvU4W8P4camj+MVc
HfXoDHr8uzNq3fHZRfImUpt6m4wk8e3XXzvPhBiLIYvDbCIHzWNDO9ki//7YyB2fwjvly0vzg/tn
+/6KtXDr2pvjMGUSNbEOJCR4pnQ700M7rN5fWtSqZjhOvaf9FpmrGmWkw1a/HCCBozsd165CPWLK
vP7d3OjDD2cwpucGlMknhoEKEkMNDhMqyPbOYtR4lA1mnITdPNmhkZVWOLSleEq28P+ssBNQ2Dir
lCWv97uJzNpI1yIJkz5tArUrEkrhSf30V2Ut0GeIOCBrUh6+tkIDf3GWuk5Cw60N356zKpioG+7c
grcHBEQx4bwUi0LPbAsuLgG4C6RgkrCkIM4fjRvMRl/tdGFurFArgZljQzXku9zIN42zF8Vm3WJF
89JjB/43yJj98+xa+JvBkzLcGYyYbGNd75hrRInIMiUJlcKOUH7zlG9Nv9R/PT4Im/mhfP43M7TK
qLSTdambh2NVDHseOgYZqGNp/7t6s7V+1p1EWD4BR/yxibyivSijsqrvMmG6P9Ql7+yJSISx037R
p1N66GeQlN/HmmGIp9jT8t9FZkJzG0tn/CWO57W/GEk1Zf5qrVYSjmCw02ARWdz5qlGhZKeq8fBr
5w6woB8v7uaRYm2ooUnOLvTuG+FlWZm0I1Im1tYgEGia9WteZetFqfM9uuQ9U7Tc5UBiZlUDs7v+
WmqeMdINOkxoFTbzEUpGGqW0UfzMS/d4CNuUVaqtMa5APr1S92f71FSZY09T58Glb8pzL6fVWKP1
nev4t6WyPw4Mg3h6F99qr1J0n/FQ24RIQVNRuGaXhVZmN/7KbGxEDyMGANG2PT02dedkEXBK4A+x
J1HoZhczD43RLG+yUOR6EXpqOx2s3HhuHsOby8uokz4C6stSOOn6W7WmSUas91moQKMN0IWvDo7W
RTvOd3ct5DuUMeC0UXu7tmLM/TIqGeWplOzvOE3aFGQ2OqqPd2ybzeEMsjVBJEbGSllsExtZSAo2
aapl4ehwDTVmZb62RalB7TGVrvd1qxt/LJpVvJjI3399bPveCrFL5YlaDQKLm6ujLqc4d1psk/00
B2/Sl4OCCvRTyLP/fS0yIBISMjuMyR34KZKum6luVMVh0grC1Yc6gRu4rkyd+g9rkcqUoG1oMmzT
uaIw4nUs1SzMS0sNnNWBs7Cq3rOvIFEsbSSIIBSLCbI2d3reDv2oJUUe6quSnL1yIAPvis+PlyK3
/Sp+g9JDM51/wO3TQNgYmVLTWMa1KcK+GdCAXanG9IZVLj6ooPTkiFb757HB27uPqgzSzsyLo3dC
t+r6CznlGEEIoXhkJf34YR0W4yCUrPnHzoudq+hmaQRBFEwA0dFqBLElPfInX5hQF5rUVs9DbVY6
9dWcBi3zqxjR+bOp0y9+N1cjPJPHy7tnlAYC8REtGaSrN8uLBxVGXsKl5DbxfFjUaQpdxkFCb4YK
6fd8hb8fG7zZT1YJGlHOaEbPgJT1epVGXThRBOE2LGZdeMcocUAe1Ynjhr1ZGXtTY+8tj/gXf+Tt
4gLZLI9ANk4ddcEaQmc+Iv79Z9FF7neuaOOXSLGfnJDBgWZ5b51iLl9i222voLdhr8SIrIVlOze/
KJGm/aoAQ/9LtCTlWlzujRS+t0BoEWThNA2k0tf1dvZUkPMVPFBYLUvWwF1VRuPQ93F2Licn+nVu
puLl2Q9IaYjcgkiUAwGa8NpiHBWFoqGrFEbVSlcYMd9L7qbpB2VZ6tNjU7eLw5QHURWBFUrl28Z4
F0PjKmajCh0+FBQMVXyxnJS2RT7GUXXWFiGeLcNCi5DMRLpdlL5gfWxXR+UpNcse0OewxNROvM/A
5bqdrOT2DFCWBw3kyueTdcn//tNJz91Wn1P6SOGskVD7iojSjyOP3afVjNd/H+/hzTvGgsDowD/i
0rwd8gMpqCmWtKxDGjtm0OZc3oe28ZQ9HYE30eqrm1kakjBtcNp443bnTCUZdbxPhLFXZL9Pdtp1
QbS66XwmHEYMbpm83K/dtOkulZt28XuuuvizcFJ3AfzSNB8GOzeG76OdUZ+Nithi2rgKlcmvC8uK
PoisgqdVJO38BVSOVQeQOOP1AiVvNS4LyG4bjf+xtY5Do2nfancYksqnADB7wnfMqX62ki4dhaSP
ubnEdHI44PU39Kp1XYrOLUNlpms25pH2i8jS9fPjr3cTAW2syBPyk6cAddL1KjdKvp6XITlruUFd
DkxYKcv86GZ9wb4m4lPViCJ8bFleHNvPyUUNagiWnCwjXFsWQCm6uJDoZ6bcnuGIz8dIH5pAm4X9
G7oiy7nR4vSTC2f4l3jUcOP/YB/CHAEgkyRvhI+EGU8K2rSVnCVZorVVZt8SJZ+DUijFe9HpSWAx
Ne6XXhm9LynP/rNpMAUKeDU8HJDWKU1vHo4BBIm9VjlHNMrdF9sY1w9DTpjxeJEbSqp8LgDgSBo+
4CKJbN98384raMAxDoiJ1Z7oX9S16C0/TZfOeKHRKhbfznVl/DsZDCX21dpZyxey0ka7CL2zVb/W
JheGqWInAtWmXMmYbKHPZSAqiLB+5zgzuvJFo6bBVJgwnzuvWuwX9Paq7HUw8tbecVfp9NdOI19Z
3nVuN/L6bQ+VHWKkAigbKsFj7S9F4QSFMnxClmY9Pt6526dBFrvlfcaFoyP5de2ebT61JqLudYhW
saX5Xroo7+rKrMJGRMI3Bq14bkrP26eijACSk7NADXQbniEw4K4zMgnhUsfFcc3ST16reIGnJ3t4
i9srmxCXF5baM3Row9kkijOUqYHkrQ5jSPnHcTLVkyrGPazy7dVCEYnYCACYi/dt20n6Ktx1SAwR
9l70lZd+DMxRO3KPqgHCVnqg18rHpTF3ooc73026OlIQkOioJG++W97FQkxowoaruaShmSE31jZj
HZhrGR/H1RBfHvvJnb28sre5xpiSnAAenkSYO536shojs6zJa4PHVu74PXLgxETQEQiit944uARA
2bRIGYjGSw9dWzgLox1V44Beg7NzM9/ZQjq4XErILkp1UvljfnoT6qSqe6OsRVjXBqi1efp3NuIv
aVX9WPvo++OF3dk+Ln+aV1yF0P228TOqoEqUV0RZlVDbIGYe6KE0vb3Y4dYKRDlqIxIG5+Ldmzyf
wTWmy/yJISw8p5M6ub3iR/ZYPwsXYr/kxBIAo8CmiFY22faYlbnrCOyMeqf5jb1qZzsujMPjPbt1
Bioib8BeKdp2o0DYJZHN8Ka1D1N90eMgmnk2j6OlZ2Zor6W7Rwa4dQcav7J6he/RrtoiSvqhzYbO
nIfQSeAo+W7rdtWZmKFI3zP8Nq8/ik5rn2PcystQNvdpgbFOZBa3fQxFdQq701SGnGt2dXDbVAmK
1dCofQ97b+Ttdkpsl9T+pBNNAXKT4dA/E2qjKWoY9eMUJFGaHkTpdi89hKwd2a0bPySYo+JNBmei
B3TDNs9x9mqmKh7GbTMf+rhpThIzufPov0GWrl5J/nrSGRASbwKSW02XVouGnCkJzG6fqvYPzeaC
D7UqTrsgyafYPA6V2f65RKbep0GUtdPyrtbqbjkbOfjVeOfX3K6ZxgjxDUkPjYub8ZRm2UyKMcRm
6A2I/ke9o4aTy7iGx2fijfx1vWZAZzgnPmpy7W+1N5wlqW0V+FY4lla+Hrveidv3mbmm1YEeleL6
qZ0UvT9M2ay8ggf1TMJ5oeXvOopuKxnfrA3aZzVtK1sN18VpRrgh/aL80Q8qdHmXoq35e2UDUjgi
LjN5r4moIcgUDfh60dTdTDJQx/16yB290b956ep8aUGLFqnfDoVwgmTVyuWVAjoCyCVTTL6UbgZB
eLQnIXxR2Z1zFEI02rlRQTK+Dmqm5cdxFPbwvvQEyPqmHrMYMWMzHw9rk+jin7rs+i9G0ZmdP8ZW
0oZN1mmj7zYKjHEhNDABgUcj8MJIrb47xJTvKphJpnDPrrNExa9rnPQ2YX602MdIa6P+84Ayj3Mg
k0qnXzqQB94JQg0TIlbL6dtjVRWZd5idSVkp5czLdB5NHY2dqEj0z4a3riqnRsr1N0yH/FfUQLr/
LFWkYP+KjKhQ3xVumxXHNhqq6J/H3//WyyS3jWieQANc2BZ9PQtt7jLagGHndeJg91ocMKRGnB9b
ke/E1smQLsKTodjSWtoE7e3QRAk3hR0uUyJ+IERevctaWyD7I4p3a2Jox7xqsuNjozf3E8gf4igp
FG4SyG81SzIvWRRRm/QwUSQ8T3athSUE1WBcqj3Vw7u7SHhN6ASj7aZanJjmCEOAQ4QOz/iuAtqG
/qGq/ocFybYcsBXwOUiKXMcXiyiSJs0jO/TGWAps2MWxBKl/qrpl/O3x3t1bkKQOwQaUsp/b8vec
950mKtcOHSYQvm/QkrxElieevdZdwhfqqbSwKK4aW2Rto7bFoNSTEo5FoUOtUKIDUD/t2W0DuQfF
Go6NRHfe1MUSd4XFMWlO2Lu18wctzeiQNpZ3ms1mb1D1jcthCjdAyojIjP6EDAl+igDVseOh9GqX
d2qKvutRuWQo5GkpMxaQcNh5IG6NwSljaTTqKfmBTb425oq1ZJ634oUVdJFwtBX3b7RZ6yDpmRW5
Y+vGH0BGUMaT1XYKfuS817ZaO1bsLrW9EO8XIJI7Kkl14+2hoO+bAbrEawSbfKs3JYSbAT41vLAs
J/i2dlYjWR65TzsEi+H6BdMpSYZbnnKqeNzHWuSFk9mrIAKkTlc29sNB5E27N8v7zpK4V6mT4t7A
HbYnCWZSqlLYZklJI3xQxgNy1PneM37XCkAHGgaov940ghMjRxGojqNwrM0oP8R1Ff9NbXbdm4pw
63N8GplOUfnB47bhZTHbDcq5mR1GWWr6mQ5HpTL7/jyrubmDkb5jimgd+BX1F/xuq3/KbIAJ8UPT
C7s2m47E2UugpZHNhI6hfdq7bTaN+TlAgCCob01B00UKKu68UHS956uj6QWxtgvOuyncEc7BegbE
LvVjwMxdn6HGcQcUHqoodDs3jv7MutpVPwjTiFWgr/SU/HQdRXkAtp//kyiyi7Y6urLXeLndVuDF
sJO5ECWycytPZy21YmjZ7DHenetWpIMZMPnaC4Zsl6l/65SkwxTrJL2RtG6rPlFZVZYrZOehVnZq
f0ymXC2ZDV0be8/vnTUhTYYhcm8YottMK2qtuHXUOgqtoeyCwqXaVIqSfqC9zIfHD+MdU9zt5Ak0
U6kxb3HMHRe7OZiqEjK0Dd2wRv86qQA6SzBZz1uSpUfSe9nchN1y7S55kbdM+mriczcwZkTzhHNE
ZNg5TZnydNLItQRfmBONPZeRHNemxmhsqkHT43Nudl9zF5zv3C3KUf5fOyWSOy4ha1okjJiDPbJ5
sxKlAvadLvE5NtsuaK11CExvio+PP9JN5s0vI3gBR0jQCThy8wxnc0o6NmnxWdT1SQGI53uJ/U/d
jyQt1XPqJ2TcNIuA1Mvtg4uKY1xvnmVUPVSOITkn0eD64G6pwg+zt1P2fvPhqxCa2Jm7iX4GTUXS
tc03UvSks5S6VUJTMcxy8kdvTvMPi4oo88dVZwSwP2TtaFOQX7PGr5l99FvWekPl5x3iuRJAUxVh
ndhMP1Z7ZpP9NRSVowGfTdxoJ3i8OSM8EEQkhN0SDYe2zfWOaFOMclQcl2cExf4QVUYGVZVfK8aF
7VT3bryJjedOpf4Ac5TazuY7R/UI/ysX1Xn28uTg1J199Hqj3jmIN94krcCop52E59LyvF5Ou2hr
VVtwP4xJb+cAaYe699cR8X0fwaCxuKz8yD0V0ds9JATipQUQz9uEINy10cEWBe2J1CVjQicosL2J
miVy4PN6Ss0+3hNVuaGh0jDjVlOlvDnCZpSBr+15s+Yllb068IHK9Ze0nONLG2nlv+qCwOgRol06
oNs7eox8rqvEOXteWk+BoShJdzIayD07GePNY8njRMrGzUcYiHDHJuAso5TRCgBNwiWN/uqXNdQr
5WLF8dd4zt+lrf2H0TjvSmOvy3xbAsIudwZBPEwc2dq+3ge3MyqvjmOPfRCa5mtxZfhuGrnB0Kna
uRwS71XzuvS1qPX5V21Q9D8js7Q+Pb6/btJl+SNob4FFA2gFHPP6RyT1aJrMmvKIFESqnqiLuO2R
QUWGdS4LdJN9N6m7j3lSwoV6bPn2RFFqohCELrvs32wVKxiw08BCWrww1xpR+pZwFnq+qzX+Fztc
liTMiFWgy7JdoV0jH9l7cNtb53ucr8OvqtGVOyHkvdUQE1AyJK6jL7q5M+mPplqHb4W1cJx3NOIZ
zF6ky+H5PaPIwNEhSuXW21ghUC1cPSY3WonZjONU5dp0qLV52uu83t4JZHqwpalOkkgw7/F602Yr
prkwE+STNacBGDnx6jlDc8iKZk+L/N7Oyck2KK9RsCGqujZlerkypEUe0Z1p0z9tOJehldf66fmd
g+wj5xAiBErZ9dpK1bUR8+KSKDTGfDmmRqaeByWzd16J2/ubbfvJymbbBHifjoQoCicnrT5Uq1Vf
RGLqpz5V9F/oszvHx6u6d3ql7jNxh6S2b6ewM/DJm6kGEWFr9vBir+5feTPOAWgVuPTLJavByTy2
eOdrScUXyV14K6NsLi04AOhQaGUUxsnSha7aZodk9tZfH1u5436wTTBk012gjrfxiaKJkIPJRBQq
UReH3H/eeSoT9Yh37A0/v2uKhhDFGqmkvRXemvqJsMEYotDJrc9LNVNZdrKWmKcqdt6Zu1tngWuW
yEVIPhsXNJWczgba4CGDWlt/0BXjqJqD9byjI/Egw0OINNyvm9e8aG17ibNKCb1iaOwgsuPonWlI
htDTn0iqWhIkcrPKKa3XB4onfqq8KonPQDDKD0pWTq+ZIrxgGbrq22NTd04VTRLIXwTzAAq2NBGj
ECsb2ifnodLV1z5a3JdKUbrf3MLuv1lO2+7VCuUxvQqAGbZMDPy2PllA3zh5yzuJJGmenJmLPAt/
agw3OehtYkKWt5X2b6LZyD3Vk5VUn428d1ofIYSu/WdwhrY60tlWm8wXUVd+gAtiTB8HRD9QAoM5
YPlVW09VUDlOH/urK0YTtNMQ/RUxe6s/8tjO1NeQzhOHLtPjzFfz1Xa/240TSRa0pibvo0nngtFE
N/Rh3BfK3x7SBC4PW1vVJ63rE++Y5Z0Koz+GXAPvdTRVP58mJQ+MfuYXTMbUDUE8xdmfFeLhTCb2
1LQIXaUAxv34y91xebDGYGggWkoikvzvPxUpW6C5JlpDIIGnpP4NCdTsBE3nP7yKMjQHJESWSNC8
ccVhdGqQegu67HViHamulEGzUur4D2v5ycrmboc+ZRukrsk50rK/zGGYD4I6xuGxkTu3EYUM5IyA
R1BhMOVR+GnDkJtsE4r7uHo+TpKULminltoxqddn1UMoRkoYLq1bLnPqRBtTjDRazLIoGCjHDJJz
ZpFjjCLTQtm429m621XRAyfSk39QPdsmlBUolyK19fScJXF6dJB/OUazN5+MFVzzsxtI2xbkoWxb
vGlcXG9gAfnbdgt0WxGLNYK5cayjFzvWr71ppjs34K1zY4om7v/j7DyWHMe1bv1EjKA3U5JSSuld
ZZkJoyxBB5Kg59Pfj/1PTkoZpag7OBGne9BIQjAbay+z8Vjg75+p9ZOys1oHlq2gexhyQ7ehMQSX
GPUfzd2msUW3D2hC9/v9B7V9PkorQ3OayIyOYR4MkblknzFKuqSbPx9pwzKwit0stWi1n1y6KFML
rAT1+tB6k5FHsEFw8BTSmMZYrwL90ov6dDh+n+1+R25DV58C8GQ/0eQupFsGyVXlLziP+GZpFocs
LVNiMvVBrBfgoNNSaRsO/R9PXNomKMFOznSnMVvdU6BpOELAbqqy5sYYrTLu6my4Uj5y004v9Qt1
zOnN9d+gbOb/5hWy2ske08DqcErFV6tbDPGieWO3WxxlHxsEDHdUuZf8Y7aP+N+Li/H+E5JsIJHN
p56chAnmCitCcI3mYIaHVNP9lqbxVnbqcfJLHC2MZl/l09GuiguPrA9+TN4+G0i5Ef/O7D6SFqpC
Wq/pQZhWGZDakFbPC4TtbjetbnPpKP5gWjfeE9U80TsUoyc1TjvYiTJ6Kz0YKZl6ky+p6LOOcKi0
mPfTGCzzhQPsdKtv8wrxiXUDL+TcNdz1hNCUZMC09ecw8BVBn2V1KU7341H+s6IESuQl8X6r+34r
K0zQ04O9EA9IkpmKyXb8V7UH3/IfrZXPQTEACPN+FMPiXedIkR1cMp/R79lS3RBDlt4K16nckFQT
599nD9ct6lFkyBv34+Tn0hdiUlu7Y8S+rx7IMh3wwjQumah9sAS3lgfoP4puIPqT2SuzYPYXPOoP
WlnUO12kzv2imeaVORSXQN8PzhIalDwlOSvpbpwKFDUF5bYodO6ztmmfhYCs0XBA7iyhkjJcCEW+
GpzWuaAYON/c/HI4LdAW3Qrh083tLGtg1vqaHxZfr8errB/N8cZOHSPbTziHd9eTO5Q/+yQjR6ww
1ODFc4+y9h9vPYK04V9tmA1MHtDQk+UzZZpr9KIqDr2T1S+T8JeXYeib53+7xhllm1eazj4vQND7
94u0xQnOyQw7O+htN9ygrV0jPBHM+yyR3oWK4XzXMRQ9RkwBN6eO0xq1Q/nf16aXHWY5/6prvY1r
4KGrv3/PR4NwIIM+bQoMrr3336M7fa4pIkYP2PnIR83TsA9z5fr976Ocn4s0FDmGt5N4kwOfbAEA
ltYGRUX30zjZo16m3pvmbPGGqTCILzHT9cKS/GhAwFMa3GSWAK6dlAy2covZmpaCksHJb80yNa5b
kdvXJG/0e+kt7fHvH/jBNHI8YuO3uTcgcT1ZFukCHzHV+vLgNFLtzWkQRzMzpgvT+OEoND82MRyN
t9M2S67PhlURr3Zo/LGJsrzKRahPqvhy4WPOkHBWOR1L6FCc9frW23m/KgZztuzWAkwpZinV/eqU
Y7IPtKwZXxtinn9rwGbaTd/W+XFOlBkcWr57PeYrkmVe231q7bQewcnt1Nle+1QNi1mqkJIVX4nM
dZW7E0UqgqttmGa35NlUUniPwc+RdT5GpmymNkQc5LdXZqeUHenjSppDXaSt/KInvWnHKYZU7kvi
TNx7yDxaL+5XiM3H1DJHdWusAovrZFiFeMbdyy1+pDJp8jAdbEOrwrHSzO7GtFZP4PWVQInBd8Nf
rvLO1/oXFD2GFTut3mCNk7S9/i0x02XZKXNaup2oMq+EjYZzVFSg+3kaAyNDYWxqA+ar8Np4mOdJ
bXuChtM8mCiBm9RYQlGqKTvI2mv933naWGM8C0MZt1hhrE7UNe4o46myRHe3DO6iXxVlXelPwifV
JZbBrE83QupBeVVwxnrxKGvsbALNqazXwg3qIHRZ33ZEJygV4dQT6zSEXU7oxf1mt6XfOsg3MGMJ
TNL5cDGSPzD0r4aHYmx8M5xmvXaiXqrm9+zR6Lk2Vm2pnpTv42FDE5H0Gq0hWiYO8hnlZeWieInn
Yl69Xe/nGWeunXTyrtUqb9hrmquZB95RU/WypPSNjolK3PKo1sKZ4mkzx3mZcUcwbyEilkSddUVh
fMXkz5vQ70PuWu4ZBRc6HQmD+qnRc3S/Y16eUHqMqZQ7LIQyGRIBXZe7BYd4IcJg5rBOYc8bw3Tv
O7T4dg1OLsSMlkFKHJPishUwTxw3fzT6xdIxpHR7zGy6ZUGsXcIP7uOpMzrvLl8gyCPUShszBm4p
psfSqdPgN8LhNHhq28ZongJrHMtQ90arcMO10rrqULia7f3shNu3u9m3evVLaU5tLWFSiTk3osYy
tPql9/qAH8Bv+mm+rvvB6q7LvF+MW4Wcp74qtSBLd0kz5Ik4FlSu5hs6Y9P8Nc1W7t27XapbhLwZ
5vBpNsGn90rLcecR5WxMXxYIkv2xpHedsdf0Yc53m91Lc8TDfxbRilVQboZ9KthM4Sjymmaaqer5
DzDaZMYtdVL3UmuJb+3pFUjxpG3I+L7qIHruBOyCPEqDyeKZNy1Gvq/nfnxTjaHqXR8Mwo1YM6MK
SezlVErWhl9l7Oqu2BftYMlvMM1Jym7s2dOOplb2T6srMcAP7XL1kyk0/W4MHta6k/6zHDD/e9Tb
yURjHMhJz9ZQrb4L+Im0hqI9G6Vzr4+0fw+1KybzrXLKaYlNMhCCEHPK7b/UY4cSG1ku+uuZoJFs
39i9o4e9t3T+1WhlXrADIEzkS0O5aYZdZ2XfmnroLeLwhq639piNih8gB8SBrkZXJIfVWIdmNzbp
PH3RnF7kO18vbQd2mxrsPqrEOFU7YzA7D/+EqWj2Am5V/mCbrWaJkHZj2saYGLt5aJV+P/2YiPaa
j2aFhWBke1KBA8jRVEacZVlt7KYEGSmmRkWl3sYhMMrv/qJnczSuIsCQEbaC99uoFClc4Vz5U3Yl
s96IRqs7OuYEL8lvF39nOV37aOVUGZHs3TaNa9cdgzgvRNpFeM927VNOdPsNOOBU7EzchkayUN08
u00WtWbhqnlFDjEsGPonf0XnHU6VHDWUbUn6bQNyRRa6alJrxMWYdH9yLU9eB0Nl8/Uqh6QcoCr5
oyxjL6uEHQFujr4KUzrmPd5Gy0yNHw5j1ldFyFmW63dGVtrL0bBLcnTcxcz0TyppZhZAUpXjGruy
0HBjDhC5jzI07EJ3H5lZcz3WATr4F5wxnOnH3A5uH8vRh1od9p1ohxDfPeleqaByrUgO/STRm7mr
5ZUofDDDja066/LbfE3mBv+BRm3HtyldRGvQc4vHrFSZCL1Wlj/wgBvTAu276lWceT1u0KvT8Ld1
Y9VgI9nNrWvctIkmhuNqly6z2HRK6jnLNun90MM/0r/WV7M2roOiql8DyF3jtTCWToZZsIrrqp11
7ZAzq86+mYfWDaecYeJCWsaXLrCLIZqJaqIZbYshi1fSHNy7gktXu89SVsQctjq6zzvfVo553bb9
mF5JL/e9H3mR5Os9Mdpjx43Vmqo7zPniN5iujxS7T4kbJOoBzZX5HNQF4JFc7f6zP9rGzwRbZuKo
uZmSiBCn6bZLh+oLNYR4bMbBrkLV0IM7aJnufkFWOL61Us5zBEq/2rekFnnONd3DMQuzeR7/5O3q
/E6mmZLQzoe2OEhS2zmWGtHpAASBg3nQfeHZ8/KmjBGVEuS61N/71Zqyiyyxuh7T5CbDc+ksVnbj
90ZGBHnLfVyRhtPM7h2Mw7H4VeJKYFtYxlqqejPQT1SQ+dXi1cT1SdccQ3bcWl01kDurZ6ELvw+L
PlntqwEfOXN9bLd/eCvrvMCBRSsbexCsW4r1fSDVMEY65jk/pZs4BOKN0OjDvMt77U5rrf7R6EDp
rzUva9OtHHKKMG9Tc6CykFKPrXVwfmhzn2FqlWe589MmMrCIiHERzbOWOE0ZOi58ybshEVlnxg6B
Mn+MKTde2U9a8iZHVWW7xTCz/E/BA2yOJHTvf+23UgkGdMM3QiBQNlLQ95UgFYTOhbjIg8mtGDeO
5kZ0kiDNlZYbXyg7+U+9x4jeD3VSQxtWZiwAgPJQMXl3syjlN92fLiH/509kXuAYM0P94w0HTvr+
g0jdzZt5GatDhtjmWDkDDRFjdZ4XX7ZvmdvrcT4X9tO/fhq9102wzyNrE0OdvH+aQVejl0t5UMac
i7gzh2Qr+fRLWrVzqAGjFnquG54ICfYUamjHTDer2haHubLLb2OZqg436NnX42XVtf+PpzCCWgyu
8cODonfye5nIrq11ScTBx4ZEY1tZ6WtNTb1EDfSrS+zrs0/baKnQlV1gGhwDTpmjcm0oe42mPswe
R2Gq+eUPdqWFTWa1vvz91zp7PLI6wO7QFeKrsrGj3y+RosFyGtypPwwJt6St6UWUBdMbFv1YBVv/
rNHAtxCNMFJaF/yEpNwTFMptMjVPgclwpK9HYl67zVIF+3kHPuzfv+xsEoEuWBbAa2CF+EeevOv0
pctJU3CgGBSLt+N14r4GU5ld10vZ//7noSgPYelZwPa4mp4s+QDFkTesDNUHrIhi8LNwKIvsqs6b
S7bVH3zVhhlCMcehhrb8yVdpcz0Oou2Ng2En5CMYXOfZJnoaneySTZZ/ekZZdBfIzYGatDl+nqqf
DWP2UklD4DAstqGO8IjN71LvvCY00zR/s4SZPImUD92Va51Vu7/P6dn7fxudJgGcAOgoGDu8X5iV
kfaZJRg95fW75wnucSW5l2hnH40CXRnIkjHI0Nnm4H9afbxBGocno3nQS5oBGHYOsY4ryIUj8XST
gYeClODDDWsUvOSURMyR2GwaV/8wSsM/1la7Hkt7+D0gy9/bg7w0dadrBFHK1mZhMTIY9m0nH9Xj
oObNskoO0GDqfb36S6xbSl2JQFxyiTudP4aCovpfa9kCDT11GM/mAb7QAvRKbeBEJYzU46CUuAB3
ns/fZmHAMb85BlNFbR/8P79SgAlyoM2uf5iF+7UXxm1XuXXI0/Fpctf0wmBnn0T8+XbyclBxKvIP
7wfLJH7LiblaB5gFzRT3i6IGrbMy//73BX72K9m0fRHNMn086s+qDcG3BIlr5Ee1KEwK87yuoo3z
8CpG4Vw45c/HAorkbGJLQfODOPT+mxx/qNyqscsjInzruuPiuse8QruZIE5fmL5tX/5vZQNUvFGB
OW/BWgAjT6DpwlymQgZaeWyJsTN2Y5GZ7o+sTUA0VjPxHlWDLODBHJMivx1FXT7rfTOOh3+dW5oc
kNlQFSE4g6/y/nvXjV+WGnh0WF0jcLIXw5vRw44Jc0dcChs5Xy/EbuH7xI9Jb5GX9vuxeKJBNBep
PDYrmaVz5zqxN2fu/u9fdObqw7xSwMEBJhhiI5mdDJPwJ7hmZVbHeuKhSqIyJ3O8VPqYRwAt/msf
EI91BLIgsa2e1Lzc+mhd14ekXHIb5CFd9cO6+O4nYxI9Dg8FcR1xj7grixMzyQlGV53fviVaPulI
sdIiKOJAeETYSq/x2p3Tzkt9aGa9n3FHGtrpFb9GZ7wNVnKRdraqL+VN/B/y+n4p0RLYuvr/yUow
uXo/s2Zf8hAJ/PRYmpLSZ8/bb9Lzo+5U2QZFLa0/fnbsZlhfu3ad7S9zY0ojC/k3mXUP26FwYtdB
UHufldBj7lDTijlykpnfisid1XisRF4WhwGYCBwrIGFvV+ckgIcTzE/5cywh9kQIAPTuAbmzmI+1
oHG7M7y8zaLRbEUSAzAJ7bU3G5+k1Wapi92SWNq4q3lo5G4YlPr0Z6BzYsd1aVY8s4vWdw7jRARy
VKeWMWG/MXT53TqXMrutmxYDsdoJqI38YrVE1Cww4hDLFk1676UYZO6cIZlUmJW6tdw4JdIffMYz
OvUPXuf51YPoKst9ZKO15CqmKqkiY1pS9AA+L/8bUclWe16cILOvOVO9+sbO87QKV8tavvN6b/Sd
GD053xskOfhHeACQr0JDoeE+OBhQqD/FOgNjAInaJERIL1FRUhRFtRdo5fN45Vlm7FK5xRiJ0vf+
sEf56gmb4+Go51U77NdqKYOIYKXkhyhLTDEtQSBQuPiaU4bT4hImlg3m5F91iWl850qQFYs9k+qg
r87QxOx3Mufbruz156le3FdtGpfysS8TR9tlSVF/R1Wo/8l6M31ecl1hSIhVL8i0tmVdOsU8dbjS
9NmnDCw1iD3XbZ9zb50fVa0NCDmdWbvtl96Z9pIUVYEHEOVdaI5L20ReJVGWl07qiagyxzK4LUrP
+alXINw7GhSl8RmUxl5u0yZIfmAumiexUdtZHwVFIFaBiZC3+lExOt2rdBsMDQi/UCrSVRW0sWFM
E7guksxsvCIPJsBXXRd68yr0YJE3mMxO5JunSzVeTS0K1xuR2Na3Sdlr+cNNhV8dgOUa7eDYi1U+
jwEXP7EyuqmFXesFj8pdR2uNRkMTxifE0eZrVS12vi8xkpJpWFM2JN/8pvXz36Cx1ac8E/lwpdfF
5DwsKa3UWLcbWBtyzflJlhU3+2ep8i6NKs0hwGrMZmPlZaTXeKFojUb71Sx7/04KWQz3da7p36oV
ZtXBFLWfjxFemN7wGMzKa35OgczfbJKx0odxlu3L5C+G8SJxZVA0+osFmCqfV/foq7ZB4K97U/nm
BMXixEsXGARVguH+mWlJj+FiDsQsprjv6WGga/p8W9td1d4W3pi9Yn+kZxA/WPmhlS+J+zpPVdD/
ycwEXvW8lLoI1ZjIt8nOmv4+7UfD3bv6oOtXflu4znXdwse+hXor7ae8TtSdZTcO1qQuev27OhFd
Fhsd6kzApBbszqIDsT426IKLV5oD7MYSZNoIWV7Co1LiSXbnpH7zQHIAjREHZw0VCSsxgtDAI7va
lVqB0wGBftimAWXXxyklqnhnJiC5O09H1RpltqyssLf0vI3B30H4hZf5P3XNWYsbQD3h7BeKTxH1
VWA+4VJWOvEqqr7EKMTsySbw/R4wako7FVnTxqMEsvEfZruk++F6izsSvLg0aCMGqx6jzOzoLdmD
1o2h01dgTE3qKiv2IcUTWuT5RX6czLbyNwkSNpKt6/YHz0+yMsqERu7NUGQOXkeemYtI0TL5ZU6k
lIQKQwVa5qB1eeTk6fqSUduJnWUp/SE1aATuLCNr75H2M7tj0asjCWbtT7eDa7uzrcx+xD+hLnDd
X6syWmZ9/dmugka9g7/S0bQwStyJPvCBnigMQm0hU2bn5U2zw7p//ZwOaWneWIuZWFceePfvQlMV
RjtjPTqcxVbixpqYvc8zPP82WriWjLCsi/6OZ1D1dWhMUqmEmY9AuGb7ZNBK+0WewPqjl6P4Yvb0
BiIViNaKOq93mTmjKKt4MrkeAGk8wNVMd34WKku/5oU/BVHfI9Un08kcp1Bb0SnHtK59cTNxn//m
8LSaEFbXZIS1PRt039B1DnE26s1nZ1j9gDihdUUvI8Vn39OSKs5mPGl2+eDnsF9H4umxIKtoTwu7
fbLbKvg+Wao2o9lpqpuObuOKCka011lgDkY8lwQjkD5irl1oBMmU7YJcmT+w9iLlApCA+RSBlhph
kQfBEjoK0BTCLkSTq4nuQMKD0bOmnakyP4goUVYYLqY7NnGJhOImIdHkZzWtIzBVlo8hs4q6ayHf
+VeZ6ZV9LFxjKKLerWHr1jwxHpwCgcHOKpFiRlnm+b88szE/efaia2HKEqYJZ4J1DWvVKTht48gB
3GYafNsgcZw4S6axC3sSxsl15vD+lgyeZwE568XvoJ/Mr8lELNOu7Prh8zgqGrBj4wWfynTxXjw5
lIQzj2t5m6wDZEC/HQYVYTdACSW6mq6QBovpKzlwJv93wsA9Xjui1+I2NeY7BNV9GQ+UpwetDpgZ
FJ7cv76n+Btxm5FZPKQOFwYQVmdwn9WzH7JC9KfWdptfXcrdDTsoN6sokVw+u9bXlid+uelz30lH
C41cNS8mCUxtqDww3FCp1LrL09mbd0Hb5TLWIW0NYQ13nDgqtJifa5IXxzCf0CBvRystXZouLQfD
mDflDiapuFdTjyntKpR41u28F1e8G5yjyeVuIdL2WifspsQVe7ca5EvZKA9f9qWkczCa5PviP9dz
0Mw5eNmzqqpqB2EmKePSl85L69FRDCk+rTKap8V5zjptwiob83F/v2p27eEoXFpftJUdwqcPTRb5
nV6/lYvbY72Is+uveql9FSHKH2l+JCuiHGOgg3ujuqX6rvHScdgsRsC+TfxM3y1eZzHD2rx8tyrd
SELh1nWygyNd6Fe0MbELmWeTnl6RCVWE5O1xLbeNXQ1Y17hrERmtbK7pMixFqKZS4NYzguBGmDR2
z5jnLzS3oavfYWk+FADbTuuH5DTpRdytrZ9FzeA53dU6MGe7YrVzFQU2IZfRrPXLH+zjnU8Kz8Uv
Fe3jR2kHY0evbFR9qAJ3rUNZjwu37Vi0v4F1h986+FnAmd1Zb00LueBa16VuXolxbG6tboW+jn6Q
W3NVNm0kN3EzesCNrF4ovJpPVSG7r05iInuzjHJ8IhG3lXvQLO+lbCfjs0/4gBeOEzBhiLCGMjev
Fu3Fg27wPBIgjgW4KrDwMGZdkC0orFnbgZ9at2tme11cOSuW/PW4yp5+1sokKdXSvEgcN5m3fmh7
XVAfDw+ZIYOUQJWyeM713seRfa5M47DW5VTF46TNLduDuy+yRtf8ZS4cgXGj1umrG6jkFXvjoOZM
p6YK+9UkK9jGjXAMjc5ozSteKJMmInd2luqQW36fXQ2aZDfCzc6GQzM6xfRzwO1nuaMAt7U4t8Ro
vCbLjBkyX6uSQ9sWw7pnlsrqaq5Slx+UbEno/YOtkq/QO8TyQOGQ159tR1PaTvqzraIhUPl828CX
657QPrtt7Oojr7TWtEu7Dgk85fAOhzrv/V2tm1kVCdWJ9PPc5C3NdO6Tn24SrMkbWvuJlo1MNLnr
dX1C7zMWqkckyTVyB63PbuPUVJ7/lmymdHurMXu5q/y+La6H1OXNO2Grse7dpDD9W5sGX//d6f1O
2+l+YQZ7UgY79yeCuoEpMLQFspJshpLcatUfkxy5xFdHEsl3H6Spth7XZZnMI6Giy2fF+lGfbG81
mjQskDo1dxXiWfceVoj9CgxlajsmKXdFmM6JHCJNEUt3xCQ86G7cruWlg6O7HI5qMmRxM2lG6eOX
OUn/Vjkkg0bemDvuPito8XJd15SbqD/SPNLzoZkPFBHeBEDZNDI2eFpNP1zT0aw3LLsWyBM8bP1b
jwL0U1ujU9m6nJLLsjZ4feR2LXm0aSRNfyHHuExfB23LTYo0ni91VNV1V785qKiNiAZLyx2XktI7
4oXbD9OumUet/r5UA5JUEpea4MbmtWrdk3yplVfNYoqZrpwttXvMq0h1ZCnaJkte+Hoa7Oasnsuj
5Lgc7425ovSztHbyb0gMn4I19itI4J8m8u6WuCWLrwzNxKmdG/g0mdrnVeCsB+REDp6sYFTyV2Vm
xHETDj+sYeqMiREhdbGrvYS0nsf+xBP2pbSbbsGXZvHc+6JovCFe557sRpgM6/K7aWeYfuEsF2zx
5k7aYgcD0vev5Tjn7a5OdfWsOq22ruhGNrxk/KIr9etGQEW8B3o2+ENXqYK9Zi25mEJiPoLm2pV1
UF/Alz6AsjgxoeIDuBi0XE+xQAtRHz441TEb5LCTaZJEbNxPAKHd8e+Qy0cjeQgLAMyQhIGevYcf
rMzXB/DI6jgZtbgjt/3r6mUAHmr5/O8DYVWEcAa0GxvQEwJfZvu1oXNEH2mfTlGS6ATGg2dEAlnV
BRjptCMICKjDmHVgPzIiaNL7b5rngipZlvUxkIFzh9wkiIqye8Pydj5yolg7SB5//v515/gYfHSm
kT6CTb/ijHVJQVXzUK2OmJ548WClAyfHaP3zj8Vbib4jRS/9Anp07z+s0DWsQHJPHokkyAh+mfry
WoCULbGFNcGFNXg+ixuQj7pvA3+wnDhZg6mD1iSVvMY2LNOPNbfGCUIZQ3dI1y7l2acco8QAKFj+
Na5nS1DC1pT/wf1lTZ6A07biw4p5qI8e51keVgpgOuxb35x3f//Vzhb/1ulkj+Fpte20M0m6Ybur
DkPmuCTLEtoJNA4/CWSkAdxeGOoM3Qc3RTG2RRBA/z0D3J0FAquHJ+FxmWvzzzxXblQNtUvqmtFy
Ijbjv3ZjNpMQjmxAd/RwrMz3S2XEZdDQh7U4rqI1X0122hucg+aHrw35CyHV2YU9d74BYAnom0Uy
TYUAXej78ZqkVVYCX/Y4dZoVuY3nvzRSyn9uJzAKVSyaBVp1VO/vR3FlUq9QacpjBmeUSnMhQze0
+kZAYcRk/pKt0PlH0Xrf3JfRKHnYF5xM4tzOAfS5MjtayUpYrAgG9c3HU/VffTFoSWOdBNd9cw7g
cDxB8u0GlBc6S45fIu7uqei4z0xajpUqLknJztbh1pAh+BUPwe24Oj0bmyTpe4OwtaNW1W1c2MHw
ahhtF49uZr0lgX+JxH+2xbbxgJr4NvrQCJTe/2K9u9j9mg750VUUFOU6TRKzXanf9pXUvv59O5/9
XOwtpJ8odXD7oKw9WR2ppbC+0Ib1ONjZtNMDqcWeXdkXzsWPRjHQu3OV4b5gnBoiC96AmaFTII44
Iv5skmL5glPN4F3o7J8dv5jQosCASIAZD5a7J/elM8vMnGpHPyYTWpm8D9rjUKJxDStZrGEOqJ+G
U5auv/91Djf7Cq4ZOlvQM5yTszcoeMcRpqCOSx+o/ZZ+GzVNmV04nc7ncLsmmUFY6dBnTueQ39Aa
SvhwnE7Yt3czwFenFZfIER+MQvnEBHKyww06vcFkxruz8GV3tG1tiJeh9yIIBV389xk7/6G2q4Nh
4FwCW5+etFXZFkB7bXfU1exFucLSdCpu0rS48SHXRqWyL93MZ3t4kx1tLVVjSzVkmbzfU25mg/7P
lIJaPizPlWr7qyCd1b72EuvYF/V0oew4n0ePjh9iiG3Zc/6e1FOI3Hpj1Y3xmHdBGnlkW4dQCYd/
nkcOCe4qiArck1S977+KybPwXPD6I+4V6R8vs+hk4tySttEwEvx8oFUSPBmyti85JG//4XcduK2+
2Y4LCiskR6dW+2OXDPU4l4gV13r5o1tjs+uFXG/0xagOCw1RfHaL3HkzeAZc/X3tnM/sNjQelKx4
ZE7/9UP/p+ff11Wer102HfWAsrGUw3I0c1DPv49ydgZvHxj8l/rKXUa37P3MikIos6/G6Zgpg5Yi
/my3VksXLOjWSzfmR0PhTYO+CQ4U4ZEnS9PwSZGg5z4dzcayQ32e1W7xMy9SiX+pWRx88LNRDbAg
uWBYoNsu+Z+5w7ijps7PIVwbZf4VLWHa0J5ytTnCZ4q0m6RdkwfDG5zvo5jHMtLTvr7gX3a+EWn9
w4iCQMT0QhN5/yf0iqzCCTvl4yTQBOzNEUPt76UOHudVTr88THRm2gv614+WjP9/Rw0qbVRe78e0
+szsB5D+o2+De+gDYkcCNrx/3vIQUfB3R06M6fpZobUAaSRDySga7PhdXSt6kmX/8vd1eWb/RtEN
q5GXzHYT2Ej83n+LR39P4lsxHoUnEGZLreMUS5xlWu9BoewhrKzeeMSeZTE4WPUyCRfXxeuu9FKt
2xsA3OoqKRXyBFE3Ux/2sxLFDq60kV8y6uAvOT0jCLOnhCFwCI+/k3W9allrQ+sfjyzk6VkYbve7
rMfswqx/sKTZpRwGsBUpmk4fPkTxFa4gpQ9DJ0e6Dyzp1I0Kfa6yGMdsNzu09rr8nEx8IfbEkXR6
VDt+cgkS+GCFwQYDfcA5FKKwc1J5GHk7ez2tFN6y0t8Xrt7eYFuqdn//8c+vzS3hGTMhnurUiKeK
tJQ0T+JNsvlIvVF1/LB6ZkSzKs0gFC1uHnci0bT8jm50sfxzBYcTmsU3UgLz5joV6BcJzKclKeaj
F6j+BnTxKcgr9e/7lOqGQtveYBVeRe/XtrTMdJpyvq/sFoz9hVHtWo2T9++zeH7e4iLL5cwRuL28
zggzM13wtF5Q6vUUgzHCGy8PPTz/nZ1H9Py/OuVi0AXvGRrQRh/fyLvvP8omy3ouiKE4GnKUOLaV
vJOzxbSvE8SBl3zOzu5lBkPwyUOWJYKByMkMFjIh9ja1vGPe+s2fDDxZXg1952sHfeSwj5Ekad5z
XxvFm4VpnhUJXPLLqCJJoaER5RRfBZpUHjlLKqoHrgOveVzGovn0/zg7j+W4kWwNP1FGwJstyhFF
UqIo271ByDW8dwk8/f2gu1GhKgrBmYmeRStGWZlIc8xvhGY03a7O0+gVLydXehOd7hoKVTdU3aPW
pWmxi6nh/DPMY+zsqbXmv+jzZbmfuVn2VY9MWk4jDgpijygWyH9Tn8bSb5BaMelaK2n8iQK5gSMG
TZ7i2FjSDb/NEH9+G3OXaT9xAswzvy+mcPigFQ7vfQ3Ru8fxU8TG64xrZv3Yk2UAFdEIXw/9HLTd
zlCplXqDtIctP5mro8hCG8Tji4n3Um1cxXd5349REuumLzrlMzqcBtfpcBJpBe0rw9bVrpqNi+5q
2zIiNynlRj7vwqK/3EdmbDrz0NWWT+dwUo+tnSIkHsKaiXf6HA5vDrNAmRMiIiINMlXnWF4OFxtj
k00AN/zMdBBwqGjTd3nw8/5RvAoGGIQoEqOXJd/l1bwchIehiwY8s32Bv+SuL9Q2pp+mdU9GGtUv
Sp5aG2f/6p5mQGNZRnI1zuJaOwr9BrdyooEM0cVGwghoqKPJrW18qpujwPCG6r0UlIzVpxqj1IWM
5iq+M6TDiwTz9Xkawy1Wyq1R0BpArhpok0nZ8XLx6OBFpQ5r1I90rX5IlGL2aNBvFT+utx2UeB4c
/J6XYHutP6q54ch+i0wfrq12ELSRdpla0PA09K3n7XpCcF/+FFApZAJTXm05m5Yrh18z/UYujQ8J
FSpBuHfjJbueENVg2gMkgqSeV9WVRewz1LrZ8Y1AxtknxU2xXTPVpEp/IaxjvN7f4ddz4vI3ObMm
DwCvzWorDOB7R9nUjr+IpX8FrBh/ydJpS3Ll5ihk1Lqu2/yzVp4s+rqtqmB0/F51+i/1EPWPqojl
l/tz+XPmLyI6igKgSbmSUfTFWnF16WFxqxgwk12fVgdUK3jIXXycUCCod1C1dP1s65Pzu5Nq+m8g
6iE5RaHS/Shi9BWOoBlmFdhlFqjH+z/rxgeFCLAIYi4Sw/xzeQ7GPAudOsjxAEzVyHqRAEbah9zM
0/nzBDLk9/3Rbiw1yFO0pbgWKZFc8WLacKjqUTKaFZs7zot5tNC52d8f5dacYMFgZUeTCbGD5c//
StT6qC+VNGhdf8SJF8hXovgSxjdAvr7z7g91/ZJhuEFNCvoBTt6koZdDLfEC7XY+qmkk+ckhAPNm
9FLOcaMUnghN5bcebx7CG6toUGSivgQeeyEIXA5aVlmpwDUL/B4o3a5Ssnyn9OOWeOn184IF1mL6
BhgBAYc1TjgCY9WpehD4EfTOd2Ucpz+RZ0cge0APsab+s/Gc3VhKwslF/1ullQbN7XJW1SgDw0RK
we/C3vWEAjVfCa3kk0LNce+qjfZYjkOzZXt4ay3RXcT8GhcLuIGrD6iY7RAFYxL4RcZL7TijcnK1
eYv0c3MUWMQoSNmgzNeasxOaCYYxtYGvz9lPNGXGQ1Q7b06h8WTGF4XHhl4WTcjlR/y17XOlsVNi
c+EP0tH2s6GJY5ZZ6UaUfONwEUGhC09JAAqYs1qwqIYdyKMmfGlo8a7RzPyYWzOyJXPx481n62Kk
1YummAgohAEjuRViZjZs/8dQMTnCfenkgGla/EqzQLSH+8PenCA7Hp1R6hEUPC+XUStwm41UljEb
4uAHxQK13Y19U887a6yb728eDMoZLi1L2x1OxSoMIQrG2o5yvG8Qgrzo+KB5ajHl+75VzI3a0Y09
SG+TyIJaGbf9mrk3x/oMMsIO/Fg2AZIZNXxzab1Vx593lMI3VRYeU5iC64pC7GKD1UpD+IjXgwlU
EhC2Vi8f3rxsLjNB0Z3wailnXn6jTqSlFU5xeA70Nlucct1DXjb6U0nD4uX+UNfXIJ0/7lgSCJjM
7PvLofo+HgAJzpPfy+hfQwa/3UR/nZUSc5MsPd0f63rrMRaeDoserLKwii7H0mrcvcJhnHwYfDoA
DDTj0YZ3kIRxx/39oa53A0MtCtik1cgBrRubU2zFTmpqVBIza9w1YJ328dy9VR3zT9dKobqE0hUF
2jWsJKxKIqtpNPxcqN2+tKOf3exa4LtkufEQX8+Hqg4lUZv/UC270i0bS0D5KrkJUh3zC8Z76Tl1
W7lRY7n+QLzzdOBITaggIeJ1+YFSO4gj/NA0P+gi41i1+Me6s1N4mTpvOcnemBC+a9B5+UA0Tu3l
z/+6zQFzFHbeSN1HTmyR9XAASMrUfnM8DwdwYfKydEQT9iqHzKxhwNPSsnwsV+nJ9s73KLOe58QY
Nm7V6+kQ+5IGwYWGFQT+4XI6yN3Memkntt9G6n+dGcYPRiqNjWD2OoRgkGUasAwJ5dd9qiAcUdqo
WttHeaQYPL0SEDxSa/5KmiwAsSITgbwCGLa3ygAu0utYrwIfgVpFVrSKXcZOqGnTAL+RTVs/RHb/
qvRVsDG76yUEZ0SETpGPmgJ8wMslDJwM5a6qI1SpyBkaKQNP1Eq/cQfdGIWEdRHpBbtrU1q7HIWb
KcopLwW+MZnFfjDLYhe2QMTvXz+UKfh7LtOhhdTNFQ6IlEqitjpKCoSHOqriwM86abt7kQy2+tAO
avQDdYXuS1hL41dhlIo46lG3cL9R7a+dxcnMnYBXmaBvd3Y6aNmzFlM4em2ySgyflma9OAZJ0OvP
Gh3f4pDaWRF8IFl1rMOoBGp3DBHKETArFL1/BitQmUeHHlgEQyynqKZqJQDysEjb8RFOzjidkP/o
4Va5uZse5iq0jb3SNSb427js2zNanZn6ZE5mZ2VeUlZteoAe1U+nHumO+cEa1Cw44FBpGJ8NIcYv
8djkJnQk5LU+VIhpGQ+FLqJxbzcByFdl0vNM7ns5WPNDNquZ6euSosvObPOG1tYU1e3rhJm0Diul
bv9rctk2z2WZ0DPUmi78PApUsveDEszh+27UcTjIIdY1+5mbeAaSDTpyb9eN+YlzX4UPli40yv5I
Oe1SYkrjUNggpd9LWys+tBozfg5HTU+PFhLR9UNvG/N4cONMIreiZYbrDwYiUMke3fxs8spCIJqj
JhP6K3be9Z+HeJj+TaoODR0x95m5GxLVzF6lTpMHQ1F9hBckLStsvQycGa5WSLtKTD11HiJeLkAj
djxjzgjdZagh3KBjlX+AiBW5zxF0vpxuhCrkO0qXkf1rqoWSfW8rKaNHtUMJ9GTgXKV80+wZbkuH
XZ04T5pl156CxAblvzEwk+g4jvEoH+j41uea+uhXsy3b5FzUJoJrkKlEDmbFkM5+7ka1PyYF3iX7
EYEveVKNHix+XtM6OScmTrNnuwSmuTfRjql3ZS878WDEqDbsIxBExSnJCPbOQlMlL6DBZ3ki9Z5+
95PZa+9sqUL6EaBavjeK2TjUB0yreZirpugOdtGGSPhoSTWgnaLPH+IgsJwdQN8ofmcMFByezLlV
+zMxeZ+crAQFoX0EEgatoBGjVBP6lUTOYKqMAuG3ScgKbbA6bR9lLtNgN+VGh25Eqc35rukDEXp9
qydyL63EhNJhim7w5rpFsqay8LFdtIP67NwGYpBeXKV686A3oKf2KbLK7YE3JZvYK5VS7wjaO/Dx
Au/Y4dV2JZ83BH8nd1PsOPLRbaxJP/bKHBqopvVjdxijIRxOZWjCn/AKt9WGF5eGEOZEY6CIA8Lf
lf0twOy0fXKH1PkWdYnyERk2193FQRUVT+GAvoKnZOiVep0OC2qXzg37adGUy3eONYjAm0OICLuh
jNR6J8jaAorAlkx2MdWQaWdl0AAIVoxYenDIXYwaKcq8LyaRfNTUSnzUkHxJXkLMxNTPzTjn8kVl
vyAujQn7dLbqVNpekdZt/g9c27bfD0DVxN4YM2C7tRU6fQ970symZiexey69ONfwt4700flm2sFY
nmJp1DqkEzreP7oIe09w01CyGuqGo/GadVH2b29WanUaGn3KQEorwxdgx0n6Otlg4N7bcALGh5ai
R/MJASS+f9y65ZdaDKG6hxfkAhtXR/yIa1wO3icdzrlHF0m17605ZcGzintkdEg4x/LHNKgjxmwF
x/1xQDMW3irEv/ap76YeCDcY1XIHrj8bTotLqXXoWlMdPU4JSwgXJ3L/4RoO0hOMs77xusUw8mGy
A6N7CCLbbY9uhrf8rrYxKv+Pzkbl7LqxDzW0C2cEI8XoqkjUUQicn+wOQ98PcW1B8SqnsdE+WGIM
51MfDsp41FOt/ToHdje+DyHT1IdYqbJqP/ApsVyvJ7U55EM1y3dxGgZQCxuBOzUKTl2r4CfSC2Pf
j6JAtc9sSuOJpzaArpLTljxG5pjKM1YKRvWYybYb/RwBLvHe7avU8JpotLWntB+hsbS6K1vfmQNt
eiLoNvWfgWbKL5nUB/3VrGvX/pxWjii+BtQ0lY9qFvWpn/VK3HrRLM35lGtF+y6ZoWIfrQQi7GeM
3lqz3nX1ZIq9FQzTyJsvA7jIbBM0/1CPdCAZoTRT7RVIQTmMBKcRi6RVHx6LCmXiY14H6biTrei0
dxibzPPRGauq3HVVOLGxZjiKJ6fqLfwus6m1vnFjdeWPGXVaYe9KJStgF1VBMRzpinWfbDEZ066v
nMA+t4J2AddDOEc+B1z9YM1WqRx62XTag9tgwvwdrlDWHKOEGuSRrkKm6t6YijB6iSc0dgG0V2ZG
o8kQ81GaZNrIzZH0I0IWzv9EJnTo1tOmQKR7s+HehCtQlPV7l/5tewbOrr+HV1IVPxTZhMEethGJ
bUwc8Zv2FWlTlzpz+QAgrMZvrItBE0OtK8xfRhzSfEN/o2z2GXczLVOY62bLOs969pvXpx6eXeEI
15uaHEMJkSdqvEOQsxOPbZJA43Mn+isHs0T6zkOStAs8+n8mRRFMKQkxTTHbO7ectE+VmTdov7Ul
ZK55dux3odJaiT/Zc5Ic5swQiLPnSlsdFN5O5WS5E3FNUiqYaod8pdGHpqibO/5PTvYikLmdjo6k
pLm36sjFuG6OKk6SVPuTkYziSxNjjPFiT6mqeFM869+6MOziD4lwao7ljDALtxnSYu33WqD7FXns
kWL4OA/Cdj+6iDvAFqJ7qB+crKFZgYw8emtIXlrlaYbV+RUzKAP6FD8y4LmPbB3PxlBgJD5NYvH4
KjL5GR08ADjcv/MT4l+G4k9VEot9B0us/RWPcYk5djMU3+FABajPAsP6ISE4/Rjhp8yHOVlAQqPd
a9zHIewf6H5akx5j5MJ/4S8ay4MGiSZ5NSM3Lp7yMK81gsOh0kovG2Fi7JfkD2+JYirjL4lM0uZL
gXwmtFhtQJZBoksD/XnUxxd6jfiBF5OcxcfJ0mBVeBHv2GcTEHr9Kkn4631OjzaBGtdM71I76rJD
n05t+TwOQ9g/20IZ5AO0ReUJRgPubZHdJRnLLJrXVukNOsQJtJ9T2baBvXNAFig7uLmQQYgu+UWQ
xIsPIWKL5QcFG2Xr5BjS/ImEObutb6Mieh9EpcSxTSBD9kQpbJgfiY7n5qEKtFi+y5ykKXboZk/2
KVB6tf9ho173ks+LTiV2SdZ4Kmc1Hl70ocv/c1qnVf3G6NQvYnCN/qcbBLV2KLB3mT46/KvaG5sk
nL5OuYDaj395fKoJTn0VFQdzhyqJORK7JdyVVV/18tjlMyIVrVZSJPHqrmrw/qkcVDLPOqKegCtq
aC070NIBj60elPGhVYT+KXSoLx4lTu1AB+bawOQGUUbH9nJhwODsDSfhynZF2e10J+yif/RodPSP
TmR21Ze2YzP4yMnhZmTy78U+bBdNBw+My5A/WU2WVwgLJjm1STar+SE0elt9V7Lh6k9OWGn9oQ4K
YZwKbntgGNZkHskKdSQFUmgvj0UOKRUPGyMeHlOjSZ0nqEJD+bDwiarfmVUH2aHtHGGxnzOYkoOd
o2OcIavZnSDfAb3E+UFmXttrWnEEP2xr7zVRi+BQxFGAWiDyikr/VCHxpqSeVMIcsQoZxuK/zAnS
7ph3cqY5JKBIHhMIEAZSu/HM6QmVRd2QFhMKWDVXWrmTiQze9VVtfAzrFsab2cSyfcb3trD8UOD6
uwsVkX9FcY8NlzVuqRyDAEqkN8D1KE9jFfTyfRaFdo42JhU9dFwGo80+mLaEF+d1llwU3wvoCk9u
njbzh8m0OrabkNrwNVcKVCUTeI3RLgiT2fUg2qWKV5Y2xlwRT6G1+IaG36txDIodcRvw4WB2o/2o
cw15k9oRdvG4WVuWOUt99jKxdCnok76SW5Ivr3vvQZEnZh64LhVIPTzFLjKqsrP050lHegPtgw9l
HSFWIfKpRWrWeKvNDa0SsPvUVCimLAynVaEj7LqhrPQm8IGM5F7piPgd7BIs83BLf3c/if5Te1xN
Ff0WGiZ0mFGMWov1CScZ7Vq4gd+gZJt40pHdjxAaxscSQq7tdVqVfi/TaB69nDfm1U1Dxd3NqYh/
3v8hN5acmphKDckyl4bbas5oWiolwEDhIzVbetJO6yMfvTuibdMcoUv3vhvleD/EbbSH8fl6f/Tl
b1+tAuhkSjCoxeFQtyYzIHtc87Bm4ZkTNtfHrpltmJaENF9ndEUR8smhZW3VL9Zjks6AiV5YPCAU
rjD5ihilwb0b+HDHyfjsoD7OTme8MybEHDpFnTaqMktt52KOjEdlHVASjoUK2Av+/O9qIOk/p51d
VcR0JlSzMn52GRdqImW7x7YueCZAH/5JrG5LiOmq5LmM7Kh09heJQSrglyMnWHC1FEyo0yRluksj
Mb2HvI6QM9Ju/9z/kFflu2UoehS0UWkE0pC7HKqlZzwWIx1AEJnTN3j4+XForPqYI5RyijrSNwBi
6H/cH/XW0vIFaaRSdqeZsNq8DaFS50jaTKGafs1c+ktJJB/Vvv+plySzkGO91EIC4/6oN5YV2g0V
cfycEKNcl9naXskEmZXwa7tTD11QEQdmtvQCXAD+l6HoIVEXXbQU1+3iMYG1W5mj8O0qcA6o0HTe
BKmaekK4pR56VdSzQZNSTnYVEBtcv6vioSVsIxOiR5+7HlCvHtB+12el2DgMt0ahmExlHFobdaDV
PhGlkhccE74YJZF9AQlsBxZpq6NwYzcuRpCg0/BFXvxxLncjikaJ1BwcfONCJJ87tBleJSupnxsD
71gxjg4lGRR8tYf7O+PGflxoKjRNHHA8XGqX46pzNQPiC5OzgvkbPNI6Oye9REXFNBDALLrkEEp1
fE2jrt44f9d7ktryguvByIYS87pDCG7BaibqIGdEreWuSSP5uSf33lEw2gJ5XaNhOON0hJDqA965
XG2XswzEhJCdTIuzXrvYomJhmsrvoWzD+F2qNB1V165TzXMEzt18UKkVf5pIeNpj7QQdKh2WjkoE
G1Hpvtxf/RtroNkcTHYVJxNAzOXvsvSlU4Wo9LlRMPugqzWEXksrkjyXsPF4f7DrLcZFB9qBjtWC
e7g6Lu2oK/TT0/M86gi/tEPjej1aJo8SQiKiK7oS5e+qJA+mjT12fYI0Kp0QROnQgtpb7+2IdLlp
sE08F1UtFs0O8gKiljdfPIziUrLUaAjDQV2m/9ejpacJEipOkp2RRhCf0yIODvo09zguBFsXz/Wh
WXB8HHqD1VzA/ZdDtZgHQ0imKGmWlXJOisQ4VSjNcEPMNXo/MXJ8GaxsShhvvosYmBIhhmR0ndjJ
q4EzrYVZnmdnLRH9AZWq0auyKXhr39FmFFTdgJMSduAvfjmKPZhIdSAwdEYiwvql54haOvpcfwuc
vnsryPPPUBBEF8IXEax2OZRC3sLBZajAbTSCGjoNjpP+ur/xl1W5DGe4WBECdeAL40Kzhtw5KEg1
jTPzudLMeUFFWJv3ABcoC6cpkNzKKc0tyuutLU8yADgG3AoX6/Lnf23GtlWtdhqz7JzLOf9n7LP5
0U6QxHn7xMBxLD1IWvjuOlqioaXWZRFn52pQ7CNWJKQ+08T/tETexpAqbx+PPQEakyoW4KL1QZ4a
p3LyOMrPcYyL4TxnX1p6nV6XDr6rJv/dn9yNQwbgTGGv8yguXtOXS2j2Vt8hmsfWcPa5LctTaWQf
tYg0p9K14DA41URVrd64RW58OEDbKAPQfoIOoK9eiskNuyJFM+mcitz5Vg1chuxKuRUGXl/8S84G
Nwg2DEiPdYRdq22SLipnZz2FAztQyz9GhZ4+tva8SehdHpHV9idGJqZwFgyLsyZRzDNlHWUKqnON
SM7s5YjWdp5iIhtPhd/GpWSkzfBJabL2BQxm832sq0H6ShDi2MDNnbR7KCDTxyJFNMyLx9DVH6be
1bPHJm117cExZ4G3DFGn2GNAkfcHO+7Scd/PtBXOvKPVIhLOETumJNC24ynoKM8nXqPFynvou+5H
5LhdgtgsH2SXghWZDtQVEK1M9boMz2XRhfaO9mCORWGsRtMBKQrybJSMkQCkmh6kDwLkibozYfY6
YDxnAgqkopryESJwuZEH39ghLreDQsKNCi9qrpf7MnBagz2SFGeTPs03lP/kB+xqttxK/2TTq69G
f5+++4I4QqNiOR5/3SAqO8/J+q44o0KlV49oNjjuV+xK6M6mM6V2T9EQHT3TEKRN10X12D1psR7m
e/juU7wvrUH/jSZlM56coKlq6rOTjA5zWOU/BExa068TIP3/dIMSdbueAmzo3z+/N7Y4dH/YO8sr
AsBtdX5zNEgDam/FWYhUfMvYgwOYNkU9TJYw3yx1AYmPtAp0Cv/gjrh6sjCzsiaVbPWMAWP/0Mkk
PMS2Xh3piImNeV1/f64jtILJ3UgbQdFdfhi7RctHpxDHDTFb+gEN315Hjigfo+P9Bbx+tqgsUd1h
MBLUK5iHnbiJ6sRcRTNxcbersgxbhFjXvTTAqonaJw2M+yNefzKud+JxAps/T+UqHC2RCGzSycrO
Jedsh0JTybGjkYZduLq7P9T17b5As4GfAfwAu7deRcRh8yYwpvys1nmz16bnoip2mO1QHFzKyViR
5osMaLBxvd9aU3fhxSmAnIhJlxX461RluLWEOIHk5zBOEy8anH1sZcZOrY2vA/f8xnt5Y6towO+R
IrdJIMGXX45WLIjiInbyM6FCtM9bPXo0ouzNtA+Kj5a1DEGUDUFnddBmxLhU9MeqM+I5+E9pVFuB
t6Ccyufc+Go3JrTIZC8QdHh5ZN+XE+qHEAlk0VfnIZfyJbbd8CFIsVi5vzdufCTwj/ztwNHwuF4D
qxxkv6GX5dW5rY6dOrBoRTJ6hqSto4uNDXFjRrzyir3gnBaY3SprkBGhWonM3jmkGnSswVscoymb
Pt6f0XXqtVCnSLlYNgKoNRtj1HlXg8Ri3SYyXEL7lFaWmsF9M0uczqQyVrsUv6J5YyVvHGiI/7yD
wAdhtKxxcK1d9wW6sdW5yRrlKIEFe2Yu3D2mAm8GnfNUQTsCzbJklyDcL7eGnihh77RBeY6Scd5X
Zt3tk3rYCmZuTIhzS8BLMkkRdl19nSPgFnOjVee5A4OUh7XzMQdAf9L7xHpzFsTDq4LuIzGHD7T2
Wh8Q4MV7pKrPiFq3ByIad5fXibGbVKwV72+PG5sQlXuKAIjkoByyrpktGOo+Gcr6rCNpaIBwd4V7
mPS636oy3RqIx3GR18KVAw2Uy48kZTwkCJbXZxwgE6QuRmhiQmxl4rdGcUEx827BgAeKezlKlk3G
4HZox6EEq7yPxKw56DoCadtYtut7An4gJEvwicudtOb3lG2OcKvU+rMbJKH9oMsJpedY6cLxMAkX
Zb14suutsOZ6cgR9vCC4PiBlRNp1OTnsO+muTmV/bls3Ow/ECjR6yjJON8KM652+OLNi6EMGDrR9
fXQbp2vaXCr9GUHs+kiRvvfglLU7yONb1eFbUyI+tmyX/4KLWH7KX49iq1k9lXCrB+QQJcdB1yRa
K2KL+3JzQtby3kMW4aFaLRxsNBv4YzicM3XMn4UN0gDFWVPHiUDA7b5/oq4vXHI4c7Fewj0CJZ7V
bTToZtI2gInOg9UW6X4MR9c+6q0geTDtrI/PlN819zRlefjy9pHJDGDe0w3kkVw27V+LORsWNjT1
LB7SWi+sXYH+bHEyShccyzSBdXpqOnzg9polh+J4f+jrmGopo7DhaC6g9LJWcVCNLnKcOG18hCca
zy70+bMamQjpzkr4MNOgf2ksvdmB9ws2lvt6B/FyIkvIwTCgwa1ZLI1et7XM09bvRW2ckqrlZdPi
Ldzz9XlnTbm5lidtydFX94qUatWB7Gz9VIk/DkmOb21efXOi8rdltsHD/cW83q4wShYQ6uJTT+1o
NZgaG8CZFAtVoCZGensOp2NKXoGKh7qF8/9DNrvM9ZaxFlw89UQYW6s9E8ZaERhGhERPHbb2vo7A
hOxRhe6VvaxiI12gnmAGFkjPvMeIUXmiATH0Hxf/P+w/gRCqnWdEUg/wzpRdh4A20LpjLEYapEOo
L96ZYz2Ay0rs8Pv9dfpz4a1/PPgBCsqkKNSyV+d6DLVkVOuq8tssmSOwpk2uvxg6AgqHLCucKvYo
t2fRbpRlZp8DmJ/JLmv1od3HtUyBVScDgfdcTe1wxIc6DA9pR9Uk82SYq85jpTS6UX3IUZ7WvhoR
SIeTaJzkh8nXmb004vbE6YQMfJ9kkap6IJ0S8x1ACGwcR6rZ2QcNo4lhH8LtRVIMvFuC8UeYVd/u
r8Ot/UKQb/IhFXpsaxeldigUwCVGClMNmIsyZV+JFkzPrqq3x0D2Un/DvpuonyLV6hFHMzfWRwDO
/rAUb7rRGE4YDI9YYobz4f6krs+1jXoBcmmIcTK3dU29bl2Xty0o/JKH+Bl0UL7PNDt78+1BSLe0
9BG2I19aE69JVtrKdvBd7qWS7dEaDR60Klc3auc3PhAUVrr2lC9JX9aibLkAXGVGfe3XZpR9a1Rt
TvZouKcnUyvLbCPwvrFwdCSXLsvSkEBd7PIVGGa10Cc1qpEydb4tEEp/4JXf+DrX9yGMp+WNIaWg
t7uu04MiL01QJ42PjdL4gLDtPCPT3Xaxr4Sp8SuwRF9v0PquFxFhSh4XomIi4yvCHQxJhKArnpgo
S6JPsjFGBCqF22PkTWQ5bnyyGxNcXhU0O5AKJCNc7XR9rGtix0UJDlTJ4KWmVTfgBlFQP4aTERlg
zyda2ff3/K0pOrTIAXkQFF2RrDUxuXWHNY1fFVX1AnFjeM1Kp35K8O/YiBWudwmkOt4YeC9UuLk2
LndJZuQV3h5z5xsYZatek6cOFLmmmdLj/TldD4SLIsRqgBWoUV3BhISKyVuOdyuch071pJ6CPg31
N3O44W8T3FE8Igqh7rF6CZw8pMBsGp2PXcz30KxPai7fjVUH36ZX3l6oX+JignAqHoSu60ujxi5X
MSPRwSXrsm892OoD2OBxI3G/3gyMQpOahjwyjtQYL78Q+k5AUpW698dCFo/oodmeE1pygSRu5eo3
vhGFUuZEHM5pXnepbAXjH+oEoz9WqdgBz8DkewHjv3kn0AXnQgc4QT1iDZ6SoqD3YVDfR+8M2xS8
Qt8LdZ43gqeruSztvOVyQupk+USrZUugMtlDBHi9xBPgXacsXvZt6WxcRlfXA8RUDg0wIdoUC8H0
8uMYWezGWj+Ofqrb1E96VTngMYaDicji04gZvXd/7W6Oh+4CKQUdMH0dXysKol46ajE+9mPuKxX2
8VCOsvo1aFF6EmoAa+b+gFcBPRPEOm0hrC0Bor26/xqR4VDg6qNv1pNxiMPoQc7xNzmqJ1LQ92qg
Pc25sRVe3B6Uk6WxFZfBL1cVvflaqWaLb6co31x73tFgbLy2whQmiuLCs7v2/ZiPG2GkuszlIoxc
5krRgOwB9BCRwOWwmKYlrdaU0m9CwPuDquznAWxnm2vpY9AJ8YopyvBJFkUMsjNvjFerNoxfMjA/
31/zq8yR30HW+P8V/kXq+fJ3ZMlUg822pB8WhoXAbl/nHwTt5XDXBWqxUJwK8QFaLtnH/YFv7S7E
Pf4Q8ykS2qszo8qe8pDmSr/vhwknLutHDfi2wV3S68rw3/uDXd1rzNIldqTmxP1J4nY5S2ru1tjH
SDtGlOHf9zhLgOsX1rcgMH+9eSRyUQBUMFa5d9b6sWPQ4Xk4o/wp8W0446UDla1XM18OmnW4P9T1
rcNIKKTw9iCUTP3pclIzcrFZlUKedwG2f7V7O/2eNrW5cYPeWDq6qJTkuKIXBeHV0kWqhrFHkSg+
dqnJS1Fl9mOei+BFG9p8Iz64Hkoj8wRrC0WWPtq62knimelFq0jfSezxkATNuJcaDKMoLt/MmKZ4
+0fAhnyCB3ydxVGeVm0Jf8gvh3r4aGfB8JVQL94I6K4PF48p34jaDLqEFNwvv1A1KnFcp+Hkq3M9
7bTaST6H8SL7NujiqPYxKG4gUBuP0a1VBOvJRQqWlULuKiyBz+dM0sgnPw4BP7owkb4MrLonynD+
/NYdSEcQ4cWlow/eaV38CdOpaVU4cH5MC/wh68DMIhAu9/dHuTkhh2Bh0VJHAmO1imr/R6xHnXzk
nz9NyP8dQLVBesUpZGOk6xMF4hGVVOBpxNnczJffK9Yy244mffJT2cw4b7mBp3ewwu7P5/rm49OA
zsMdlRj/CvQ74yArLbeYfVreH8uu8js6n14x1f9VaBn+L4NxdBfUL9Na89qbTC2dAGKa7/bOhNiF
PdufDCDA8J3gip5dgj1to5Nwc348pUus8sd9/nIVFzalVQzj7EsHit+ushq5qxWoLrWrtUC5imlj
jtcbxFBpZgEZ56OxT1afDRF8Z5pAe/hOUDS+ik74sXddTMcad9oAcN0cCowYwCrULCn2X85tbPFf
debJ9Bca/4nM5T+MBOWBG6rZmNT1XmRSqL3YC+dhaWJcjtSWUxA4NTKOmi3iY1z0BtpNVFjv78Ub
81ngA0udgFYd2kaXo8RTMai9UTokuLgeDXkjvhs5vCOMLs2v94e63hYsGtkfeCOHrtla2yjN+tbM
C9TtKsMEi9bnEMczXQ8PKq5ROFO64vP9AW+sIKIRi78xgmi0nFcRRqPPLjYNhuXPIrGfwxkMQzcb
48ZuvzWKw6XB7W7/+V6XK2g2UAsxkbJ9vXMKblm3KP5V0jTbuNVvDEOxdNl0y9rRV70cJm6clGjU
cPwpi8OD6DMMj+lFv33TLRftIrpGxQh0xOUoSeF2OFimga/GmNenee0eekK4jU13Yy7cr4u3DgV0
xll9mLJQo8UTzyH1m6JfZj4775U0TDeO6u1R2Nwa9x7PxuoA1UnUqJ2ZOlggT92znZXuPkQHe+Pz
3zhASwgBfoTEmTLb6rUNZdLZcDIdX0FADTm8Wn1GkBRzU5luCbv+eegucwbKazyDlB0Ugsu1rJBV
JJUIc4QhVDKhsH1C/NLrahsICXjt3lG/ZDak6NxT8MYdknLPuuzQe8CiI0GAc/oY4W4npi+T80mZ
2l0ePXcC/oeVf4rE16BOHmwX47pal/824tf9o3h99gkcl0uTCgLp6/9xdl67cSPbGn4iAszhluyg
ZstyGlm2bwhHVjHn9PT7oy4O3GxBDR3MxvYAA7i6ihVW+MP2FeqdOOlxVoj4FiApjayS4VjpcWBU
Jlrg0XDLU+H62zMee+u5msbx34QMpKnKMCcwiErDnbA8KsodnalboJ51n15+D0D2FAapK1BBo2R8
eVqweemg7yxIBbbVcCIio+Mg4bX7MJ29D2DP0tDomvoeQ7ziiSxrvKEW98KqMjKHldLrys7a7HBg
r6WNFUAc0l0QJ/Q1MCrGenFHvCZ5kpJbOr/XlDiq1hb7D8bG2rjZCkarrdQdNOHiMHXFPP3VXOyI
7+MCVGxgYbTYH9MVsXC38NIouxmm5m/LyldgizAzd//mLQUsfK0Dkz3y9m8mL/sEjnWZiRA3VHU3
mKMeaokCawSlWXwQvd3rw607ZvOtuRLpNNJ/p/G8hRI0KOTRuRHNCc693HdaY56madTPXp3UdwBD
kzvXXsYvrw96/YHRM4d6R7JCA4Sy8OUGw2TQSTrb6044kDYce4kYMURERzonbLVQskvLpb3VuOYm
vporOZixcmRWxNqVUVIkVm1kuqinuO1dJZCIZQ9B07Rju38mI9wPQ7k8uppRO0E+qnXydfG63t7b
8ATfdwN1a9SgVLxDC4HRQsp9JKI05wYC5kLxqoJ7nEpUqgOodrn1KJcqKv0+JuB50PTBaHy7hzd0
qtveTD82c1YqXwuF1gW97MnqV//tElc2jM2b3WjJvvyVTX3s0AwQbUxGV/V5uRMRrNrPs47PNy6p
CvVYJ2uHfK+OruixlUWJ+2DBnnpUxs5tvlpSpOkeJwLH29t1r7pHe1qVPJATaH430HfloY4hLJ7T
aBgSfqYDk0wdPAe6VzTpuDEa2hN0EOwSUbzpP8l07HuMCssW19whybQ0AN+zlEdddqr6TTG1UbnT
qmVpkTRVquGLbpIppn4UZ566r9oo1Z6S0XOnB1GTR/zG0jlFPiCP5yn9OxpRI+71FqWYc7z0yKJm
WtaMgS5tZDrkkMVfkjQR2jHNl1wEblYDT6KSY6fqWailS8d0SuZkYuwUBSdnP7mZNA5O6jjVqR+c
SXxO1TKOBUapbopnAbaoDWRygicf7J02vve8TOcoeFNaB9MgYRA2VHP1o5dUjnPHtNM+MDpVVh+i
pUv1VWa0aJ/6OlM8pCj0pbrDLyj6Uyvdkj9B2Y//2GiSiL1EwT1+V1WaG1WBUURwvcc2g9if9SVa
Fi2FKqSh+rKt/UH2lrqPaAZjSl12hokiSquqjy1BbvcfcJJY+zxTW5afQAt3w8mw5hZhJcSu8R/v
SyRgRJI7/V6CDa0/DFk6fF8MNKTf8YYNXiBQBYp3iZp5Cw3dEa0r7HKjZtdniHHsW6tI5BGjzX46
z2gTWOg+FHN14FOzxwydu+/OWMrG3jXpZIswdZJ0PKisvYPbt5I732lle/GfetL6ZKeNlldDb8ka
OKCFmpfv61aKcre4Y53f1ZXTpveqUPVv2Nvb6UOj4818Kruphj3SCpy4e4E48kMtanj7yMVkXVBG
ivZpMGe3uZcJyiNBNuqD9aDz2WkDdqgx3Dt6Yr9DHwrX6RoTz/Y+pvepHZAQHJxPMzQ88Sixf8/e
Sw+Qyw5sUN19reM5f0CBHbGSnIXqjqWjxUoohgSuN6oqtvalcBv3e4rcCJrKORJnD4oKTOIgaIzM
x7SxZzRVdDfSVb9IjHzcGyavp3bqMRY1Hpu+EfK/0VJm7b0VVYiQprAA8WCtEOqTio8n0qzjRYoV
zWHycEz3KUvVUTg5iEYFi0Qr+12pjPWTpEYVGX5k5Mm7KtXa+2ksBwTCczx6j07TGZbiu1D9vtLK
j6YSDknmDZmPZBlX3g59JRF/IgGLJR7AMq28nRkrTntocVdty9WxVGHWSpxGBwOUmfowZ9zOfhTl
fXSaqY0/gZZ3JbJUnvWFQBuVfwCPI7pDYtDtAJ6xQp1T1K63m6hX1rtJQUoLLZS8mTmOaT9hi+KV
KLI5My5hGr63GEK7FmbbXT06JxebXu88qqL6Ywi2+TlFfaz8UVPCc0+KgRvrV2tOk9+6MGXyFd5P
1JxbbRp+wYhz8U1GOMrzR7VS3UBx48HcLVY8u8eBR18J5YSN0YPqTbFxEjXf9pM14HdwVBLDyf1C
i2vxFE8WlTk8P5tp16CJUSOUY3TmSU1xuwdq5xT5O5UHc8YLZLQWSCydRBNVlN0YjFVcLTunn1zz
vVjk+AsM5fA0jF2rPgy5m7pIsSHR6BeymIe/rz+pL8QwqN+vpWU2LaChLfiwTtjmolwMWPOJuoeP
Ne2UxSze4Q0kTgbqqkc0pEz8hYbm3WDWSL+4SLS9/iOekdCX0QR0CgtMPZcLtaBtJA+KrqlLYRqn
tIvxjpyWOM33xDNwp8YBf+GZz2mf676F/jPmZFD/GVrtVF+0XJk/cBkV9a6QS4/Eh7E0WMLjKJ7i
xl3rTpGIPXbRmeH4HMyiD1237ZGRAAnT/tZTzuo4FW5/iNp2UPYgaSaMuCFvmQd2gPdlro2GR91J
AHP5U992ZVD1SLcdGlgNeoGyFX20xtcnE6dv344H51c+atHy3qQ1P741xFv1GOE4Avh+9gHchHgK
onlyGQoZFkiOG4HC89/4nF/hHueuQvmst6dMPb3+ba5SBwZdCXpAskmEac9cxlwx8LoFFSYZtrE2
7BcFD+ey5Ob6f4wCag6OHnRuqsSXo9TVXCyLY8jQycR47zaUMlOrtW7M5SpoBY1Btrj2BoBakSpc
jjIOmA2aTmkSyOkWEQAcGKyi9ezeSpQ2JGj1Tuz1W75H1yu4jroCArEQoOm6SYkHj7oEWl3mqUYI
rkQ9CK8VH6LFdKOM8NLsYDhS5qZFSQdk/e//QA9Tg5IRnizWCSBIP+x5T3v5acD52Aj0qpzB1xhZ
N5yH2lC6G9nAVWCOkALqkUyRvIvjt5miVaNSxm5ECmaRv/p8vG+a4aeXOn+FiG75Hr481lqWgeGF
BMj63/+ZZl3MVtXTfD418NYQUYqi9igX1cOBwkABgEr117fuTSaHgNrKraD1uwVcIQo3W7rC5Ma8
qwJv9TtHerC+cQeaL2yTlVOBbRR34Uowu5zX2EgnKgvdO5U2zN49hC9T9wsdYFlgWYjVBTO6jM3Z
Qm0z27llu/CmZzOUPEy1lHMtpS7uWmnF5k5kwpLQ5zwcyffWUk/DLnKaYj6bdi2RuEqcwT1Zqwea
HehRjqCakrWu/NJxNO2DjlTlI+JvI7RfNW6XgGjFaB81ZLW6R09OcXSsaBH3mMoPcXuyylR2yBva
TrrLwZYSMZP4oUODAw7SiE3sqgGQq7zj92TKHFbaAuk2m2qlurMimSx7tPOip8pWssH3em+Sb63h
gfdagSKABQDAgFy6XNdECBNreBX5UESPZGCjDwebH8nNG3CE6+/HONQe1nIh4NQtmieeNL2vddTV
NbtNTl5nZWcU18pb24Rfe/FSrrMBDEDZkzgI1fjL2RikABAQEBxConW6y4QrA9Pob53n9SW5GgWJ
4bWOS4Ftaw1cN40g52cvgkgqnmpEevemjLqPpeGJG3fy9bKtccfKTaWauwJJLyc0sWYd6m0irIwi
e9T1oZ4OjkSF98bjuX7myylBQdVRL0IHRQXdtf6Of66N2Rx7vRyVJFzo0uCXqEG22BE2QiNuG3OZ
/QauGy5ZjtLbfpbm3Q3e6PphLsd/puyvAEQ2B23Cy/ENC7fvoqHkhyvgFKCci96xI+9co390s+HW
e3r9AXE/pkKiElVRKdmWxyGFtkVfIOET1fUPTc3GQwFLyF8s0OhvvR1Xl0hCEtruqxjV5uW2YyyC
6eQS5WeSUlue/7GK8c2wJf5mGLcU++lPAGTbvC+OXUq9kYpCUU+S1gwTAXQ9vJnexijP1WRcVmwK
aZubok8ct3ayOQ7jYsp+Aicow8nKbmkcXW94iv0UgxwPHWpKIJtREnAWJOxOHKppRp26KCPvJFr7
lpPmCztg1SfnOqK9REi9GSaem75N51yESiHMj9ZiGCfMtqbQHaS+e30LvDQUSlxUXqkGrsCIy62d
dFm/FK0rQuRFx0ClxX5AyDZ5QHKmurHbnjfu5TFyV+a8uR5kiFHPOKJ/jnFjtOg4arBix6Q0h13v
mdXgN0XFlZtZPcVt4MpN9qMptESzfU1DkdGfsg7ioCVm1HwXyxXZfQfqIDvXSyy1g70UcM0LPGD0
kzGmg7hRlX7he/NzOY2oj3PNbXMbgMZl11VaEvYmNcQ7jbq0cdcvDWnn65/heqA1SgHgoAOz4SXa
fHHbzJemSeMsbNy2JEfI0w+WJ28ZWF3fY+vy03EjDaHxss0H0tTEdQMthrDP1PgBwcjVL7kdELbV
YNaiYRrVN27ul+YFmhApDXCyNEs2h9/ERDXBQhXSbr8gy4UEr9zLKDHffsl4YC9XnDGbGLT7Zv2a
BO9ZQzow+6nPh1T/TtAK6hvPwPVZoS8CfWUNKXWEqzbvd+PVjlaafRnqE8l10LhTguRXr/cfVfCz
t3za1pN3eVpWVRXuGEJXh/aWfnkyU2eZe9nBDXbL2XyoYCMsVMp7JUctpEFwUQNNnf0UY15MoPsm
SlHc52gbvHljrgkXOQJ20iuk6fJXOErUkjNQsHdaO/atJVPu0dhU/nvzKLxEoAPAS61R9Lry/9wM
UynrPLKt6FTHqfYO0knn4yyQ3/h+axT+74quvUYkaSCu8yABR9isaORWah6NMMgRtujrowevar6L
c3VIfRRnl/FOuMii+qUV4dX7+gTXZdoMve4cCjVkB1AZNltHtWMH2zQHiq2TuMjETho1d00fO9T4
HdH4gsdK80fZqwTZ9FtvDL89hszcgowNRZBSAAS+TX4yueMw53lehl1eKkGnj1Ogq3N8o0v9wvpy
g6nrxfKM41t/xT9fkeQ4xkplKcNs1qpvKCQXRVB07bCfLNIY9J21YE6k/e2tSwvqecUOEptx1WzF
KqYZoWlNK5oQqvmfpJmrT1qeT3t17QJHi5McAQeNQdfa7ufXB75eVDQkQRGypdD4oLd1Od1RxdAB
9YwmlIaH6w/EwYe6K/Ubm3Z7Z6/TokmHueFahiBnvhylUqbFKcyqDXFy607CpTHXd9p4SPRsDGbT
SI5vnZVBu8wjngcBgoDPZlZ9hnwZyPAibFXK61Y3gJinHHtjVtfnAQIuXKg1/GRmW3AGGtWuK1S3
DuO2izpftyjiBrVtT+XOybRgUO/kMjfNqenVW05az6/c5Vlc+ec0A0kpgU5tRXWqykp6BECaMOoX
Pb7n3346cRYfzFVQfqeBy0YErK3X4m5T6K1vp95c3SVdPNlhslRdGpAYa7oPFANfCmZIApR4EPz2
yuwuycGz5z57t6xV6NiHvzmIQ96jcvOgyWr+u3Sz+Yvofygp4LsJOr9xNCWnxsgsJ1AthUIuArBN
u2+wHc2gkmsyOkZT3WPdEHfqY0eNnOJ6laOtBFazm3xEq8sxUFQ3iv0Ja2InGKPcsM9zlHnRu2Xs
7OLAjTpbQWuNc+ZzSSXtXZ90loYKfKGj7Azvu/lvQo3be/AizHd82et09rpG/jWMyRF/SmPpli+G
YorkDtxYVdOsw4sSxTQxfK5yoynCSUEUfpfHlWeex3JSo51Rx1N0Us0BAwEXr+nhnlaE8ThFHutW
5lQodkgvGHQylAwlWKWyra8gXYs2nNpi+Gq2RvVbr1Vp7Rrkq/Mgbed5PovMBcudWKS5YQGU7q2y
irxA+DURnuLQA8Rr+xbZZevFWlRTbc68OUxTLHntttMe66VTT3gNlB/qBgiFT8n7lnHPNsCgRrNa
XjLmejDA9F6e9dQpub77uQkJaxOXNWvmH3plVzVPgzcPyy0izvXdQqSESByVWxrzxIWX43UunV07
qtuwRovMPlajYjX3xpLbaSDr2v4sirTvblQ6X5gjwgKICfIIrvaemznGYKVwslsgx2s8Rcg2Nr5i
kK2lxvJWjTWWk9mBONS40iACbR5dPSpnHnTI8ZnF+7D2w+q7Gimlp7LyKlwYvLQ/vH55vrCgqCxb
wHUQhlyR85cLmkNvXRZq7aFQASKCFIVyF1iiKYx9FJutx9NbWrc0AF5Y0WelGtYTcRwIaZeDzjRS
ddE6Q5i42Lj7UlOjvdp1SCilkOxuZETXM7SfHyO2y+pUvBV4sQrhksZNY0jcm30kDcaQHObDES7c
+KFPk1uRywvjrVpNED8RcWVtN/FnlE6IoOn6Eg6mXse+zDHy8XsVzrq/iHygadTm0S286vWK4osJ
r49/iElhdV2uKF1EBeefQQ1Hyy4fsqnIjoUdix8Nt/SNxO+loUjK0G4CjAPravO8663emZgz6CF6
8vJ7qbQTguo08MPGKvobAcv1WM7Knl1VSugWgnW/nJaotaGnRmOEizH2J8Ia7SwGrJxGB6mxtx4E
whWCHwo+REcovlwOZdYzCiNS2MiiZBFpQz/fF42eflr0TuyRsevePB5IUm6yVcBg1Wzc5JnlLNAx
NxU7xNYk8RWB0Eae6odK1z+BY2lv3GHP2paXIcQaO5ATUaRbSWybTKK3RqEpQFTCZEB7L0BXYMiC
LKoy5VM0ZNEEJihqVerVKYXxSYvRiZ5Ms4yPioqL3hcxqeV0oPbr/Hx92ddl3fwuHWUd6AsUq2lX
bTYuJbhU6wtUB6YOW4Ich5qDrjjxjWo57ZrrcSjL0xSjPgkTaSvwiMJCy1vVCXatAN1UrmKEdzY2
CMbnvk5aWptNZ+PcUeAA3h3nCNDVroVqN9PlsOvqx+gY2bJPq6p3dognGOrHrnMxShSFO/5XLpmr
P6Zumhk79laN+4uqTdZhtDOXNi8dCiWgf2RX56ovIigNkyzq793YqtW7zBBRfOCOSstdrHfuBzyB
E28frUZJjzad6Hu6wtwdOmrlKr4NiJPf018psWpDoG88p55ZZ2cClDIsgXLRTybwVwL8qNzH3Bmn
nyRnYGnminb+LtXd0fRpiko7AJsRGz5mJLh4NJNh/W6zqHbvQM7mYKeKZcQZIm6gnzZupiw7gV1n
9jszMZj4ncbD0p8GYaTRjsa4YYZ5BBjwsPSCO1ztk3z5U1b4Gb2HwQi0WCDXmB8MsBT1zzYTuTz2
ap7zzkRczmjbR5hzdRTkJU8e5JzhlMH1jnF516tkjH0EybLujqTerHaJlpvvnTLpu/ej9Ownwyma
+YDXOI38FFEC5WBNHsIrAiyHi1RBFdGDtJ0o2jVGLj5ig1d4Z9A7uPLUDRrYOBvFE/nX4nyhApVV
QUao0+5JPp385ERpa+JEOJb1PupHTb3vMjWy9vCbgZ4JFChgdjh1jk2m0xoOWpG16KJD4antAzZ+
yA8CXVO0wwBb6xcap8oY1ES06j0ddyuGOurh3lW0M045qqssy14R9Ml2qzPIT2ustfqo6ln9ZcZu
xwtz6pBfPZGaNbl/ooujkXuZtrexoGoelwna0Y1D85zSbM4m8P21ymqDk+DYXF6JsTaVuraQ8iTS
QFEm12X5Q2qr+7iF/PHvyUVheR/j/PFLF8lwNiSft8alxd7NMd2ewLDS0j0Mvep9MlMjTmgMExYH
ZmZqX5xeoRxdReihnNxi5LAgVdNFR6/V5rdKPlADAktAyIgqGgW3bRHRmbsltqyyDA2Z54CViua9
jQnVjQTxhRuGZqq10gSoWYAVv1wtrY2G1G7iKuxMUMD20oh9VNXN0Shu0opeGooJrUn8WhvZZthZ
7giounMVWvNYYE3lTB+WVNN+e4rt3qiQvHA/O896VwSIa2lvcz/XSUO8YXt12Hij+Q5NEu3QjqVz
99ZXgPYEInzo4kHG5aG9XDvusQEzwKwOTScq7ie3zI+SWPXNkcs6Cp+HeHetqa3L+m+1RzGtdjaS
OqwmOb+P40YBVpmBIUQrdvf2CRlUltYaFveSsVm2PO4USxeiCatey/dubrc7QsJbodj1x6GDScpn
QDCj1rn17PUUlIJSbarDZSodXm16LUNkihuxw3VAyyiuSyRmIHoObOZy2RQKkGbTSqpGNC7vUSye
j7MGcXJu9OEsqOke3752nFNq/nQV+HMzXmSBqgBC14SJje9WVsbGvlKH5sasXlo7E6Fiw1JXEup2
Y3dzVvSgBtYvJJN93eegPCvnFgbo+qSuhgNoxLPtVJKB9Vf8s+V4SoCu50nD29zbO9XpvbvC04ag
X8roxoSuC1QMRcWUa4HiKXfQ5VBGZxD9yJHPBF4ryAfx5A7JcRk1w1cXdSIkKQzs17RPr3+tl2aI
BCP1qZXCj4bc5bBdZqdFZOsNdbEkCRA5VXGoxJuVsPbWRnxpKBpbpKsMtxJ7L4dS+mXARwA3U0ux
cERDxJn20M7Jp3H3+pxe2vHrvbpmVLDgrc1FYXtCMacxb0K8r985aFkBxpM9Ipp5zo0R3UqHr9qM
JIs8HWj8wltfVYU311/eJYpsVcYb4zS512SXvY9dp79TPDyCzbnwdllPmKmQNT+NwPIfRlHit4lD
7dco7vJDD64hiA0IcF6d9r4VxcqNC/rZs/gyFqBdhTjlGqeDGNqC2aZ20jMlwZswyrtyOXhWSkzq
paonA9LEArC62iTRwapBs/tu3Qhl1zSW9yjacf7hLqk9+kJxGstPRrMc95S/7cl3Yo+LUeoWYlkF
E7H9VlvGyZ+gxHe+jW/kR9mRwe6cMbESVH+6Utz41Oue2c7LW8v/wAApHm+9mgkPo04FTBvW6DkF
rhj7fZdjyvjmDbWCrVAxQt6TPbWpCUjhKk5plW04R3q3MwohP9VI8WDa0JTfkDklhX77gFw4LmPi
GEFh5/KoAOZdrHZy2zDGwQF4McaTSTWZH3XcvP9oSRTdiBWvjqb2bDAE7Zi7lFt7c2fXZJVAkuYh
tFyI776hV1zdS4MdZWAPjvH59dk9i3pefDVGWet/aPM9M7A2B7Qs28iuccpFgVtr1Iea9vMIl6DO
PfBdZlFpvhhn3Q0kfHJn39m1lf/E+rFEoz2abe3Eozo557lzE21fiyS1vw4lIm7+XNY5Wsat3eCK
VGtOtOzKLhq8cBERxnSkArbUQVGA5K/PQ5tNcHU7dLPfaY0yks/Eo4ZpYi9671jludafiIs7sWvn
2KOyPgMTVj9MUxW1v4RCyvi7wFTSeyyMkmTIVNEhvteFnfYfx6ZzfltaXHynJL/2v4DJozYns7T/
lvBu4mdfG6nnZ1jtRvvEzpyHCYRK9tmQZvITCoD7n7mSgj5482JZ9/3SZdN9NVF2fOvtD9cG7AoN
V+DUnKP1eP3zvk3wV8D9DFpYgxXYe143+JkEy4ce/y0O2PUWYyg0fxFMedbZ3GxpSFMuBsO2FuZJ
lvxXF0q7o4QHy6A3kuxG1Hv1AKyldCJE1J7gL5L9XE4rnmbMqYtOC5XJtP56YyegeHau+RmNQ3Es
tMq8taO31xD3zwpIR/pu1ebdim8oZqeArluMUHJ91PtpXlq5X5Y2+dCKXHurgD23HaEINEKSOjr1
29pTIdkaddlaYSpjdYdaqOs36iB8Q51+vn5SwdZdz4yFxL/G5YVDBXhz9bli8jwEoZeQCFIRP/Ru
8oaPtjqPy56iGJyMaB4MEbRaV7efG+g2TwsCn0OYS/hBwcgGh/9AVQuj0l56921hDlQLCretmgcd
pJbn+q1SDMsHDT7L4sdIghQfMbeUZVBMtX1fU79PQeOjPbhbtDGxfcXRZgibSwpVIh07DIJiiWyC
X5lxNUFLyeLkAPBlTncti1IcuGJm/dMyl8LZudrsuh97s65Qb0g7y4CvkLvA9IcMY9iOE9be829F
dpgUe5o+cudHSzD0FtwgtW7a6JswXPEdZULaV7FYrOQQecOoHnUE1O3vuSo9AzCIVyqf8D10rb2C
2Wt8sKwF6CpWlKkX1HTs8Q5e8JO/LzPX/pEPfR4F4zh5qZ8sE7QEi0T7r9rR1uOeKDr7iEtQMe48
aUntpBnx0AElmBNiiBwKgLZLnDxLcE7rVrCqrHQl+gPJQTN9WVqTvWsLNK4OuZFIif31LP7DGB0z
Zfht3t96XJTlXVZW2UOFqugnohj8gPNlzsQ+6xXn+0D1D/pfhFyJP1oD2UnfrR0qKaT7K13UmdpJ
nyzSX2a10g8tWx/r3kgRv9DFinK/BnuEm3UppfYtVsah3Osi6+1j0vSLG3idVEVQulkGGRvbEdjW
k60+EX503vtMR/Tz3Tj3aXlws6RPTi76QNlBFei8YxlPojj6+qC19ntL6KLbm0rh4dksSalges4J
tJDXj8MWIbMePBp8/AOgjH7ZtkYAwbyCgmiTdFTewkPidhgMG8JVwQBkhU2jh9xnxrWi0+VxMnBh
CIZ6bm5hD5/zz8sHlGY5hUCU0yiO8GpfXnAw3+gqQakMNas33I+YqgvvLl2IJQKzN9TqqID/0M5u
NciS4LPBgpMKijUgsB3Hyb5Liml4j/O6mx8zq4jyY62omCqvkjTNjiacJfxBryoktbxC+ZZH1WxQ
9BxS71Bh+joEmdvlT7IfhiceZ1zPnL7Nzd1QeOkUqIOi6h/rsqr1j12eGj/sGHXjgzKLwgrKrBq7
O06tId+ZFc8PRvZzO6t+VxQ9qOtSq5Mbsc31R6Opquo0ICCk8Ofm4XHzAZWiJsOruEyd1J+tInU+
ezQdo9MEuWLBVoeO907mqpJimt4gKOP3fW51X1/fPFehKs8rrG+ADuDtIHZsYqwKnl4szc4LJxwL
go46Fx1d85acy/q3XO4MovtnrjV6elBxNk/f5OFKV7aKFw7poM8H4KM4RS4qFrdua6X3hlkY+T4e
ota5EbJeLzMpJAErYd3K895Swwqa/1NTqOm5qYeBrrw8dJrTQq7tTgy6YK7eFrtSlUer6p5eX9nn
Fu7lpNexqZkRobsreOzyOHhicnvAhelZ7aOBiq8+1L8UV00/2UmMxEMs1fYxKRX5BJ6gGu4mV4gq
UBS0JrAuKq37ma7pN+gFXgFcuBj1nQuct90jtDmN70SvdvLw+i++3gs0MVYNnBUaBeh2sycBP2cY
FIvsjEpuj8F6PR1T6vM3rqvrvUC+4tFqR14WkNsW/krNwlxipc7PS6tEU+jBY3zUqDnJgy1VzKbL
vTdN84fXp3Yde1FzJsUH8AL1njbj5bewq06tRr1Iz3gFOPtysvWvjlEo3IN18sW0q/KtWphY+dB3
NyAErrRE4wrpllqGHKEnnzWkairf5IbGoVW5xad74ZM964esoukrLWwTKpMIi2J2x/RcWYiszT14
vjKeboEVrj8ZVW4qCNQRUGcgeL1cPS+b3XgBo7BW4+c7rYrn90PrVB/mtm8/ppkcflpqNz2+9ZOx
gDSDqTsBFkSU/XJQGgFmr0dxfnaztDnKKtaeXHSvfnlKre3KodJuhOfXS4lIHYLU2ooJhm+wpgr/
ZB0d0VPb00w/g/iqfLlQ/CTMzIPXZ7X+LZeXwuUo60b9Z5RUM+kNAUI8q9IU720w7kij44vegvl6
//pQV5RU4IeYvvJ/CMdRY91WgMSYdOliz9l5zNvmr530Hk+q6CqL/trSp3cNdvHRwa7oUO2XxBT1
3rZbqXymsJS6QVTobKRCehN+TVkOFD2PneHRsqvqu+y87A9XuoF8xEw70GjNttkXal/PgNiQDHig
fjYCpRk0pQnmrO5jv2vNPAvyIoodwG30lnalprTGHo/t8odS9Uv7sR/GJP4V46Ae+ZGS9Y8YoU3J
A0X7my55V9+BwqK1SvhRR0d3+kprRBtNIGRChA0hyc4S6F60faPvq8pO3vrJn4d6djiEzULP6/KT
0/vN8VuLRdja0kFl1ST+jMSPnPj5+PoXv0qL1pF4zEFN0QqjOnw5UiqtxPRKCBMtDkc+WF7xZDux
dWcmurab6rmHDDKOZ3f2mhv369XheR6ZMj4iI0QR9maOOZr17lixnJPVuXecMPXYgfO98Zq/NAoN
A0SscKZY24eX88MyD8rpkisnN667h8qdhndRmThvfQaZC8V1BIDX15D/XY6ygH9UQB8rJ/Sm5UNd
TtU566xbqKwX5mLRIeCeWV9BAG+Xo0ChIjxOe5R+sA1wjrKsqw86eB777vU9cXV3A8yFE0+LSqOl
Bsfpchy0M0YUOZI4VGx1+I70vvsNZ4MOT4N+mp3PY5m3w3Gx0ujWO//CCQNlw5gwLvljiy8lI11J
PZECAa9ZYWZSVNjM5w0lgcbz5I3L7qXl1ClKEltymElWN9NMyWMnUKZh2znecKBVppc7q7S5cl5f
z5cGoriBXBsKRSo3yOVAVZSKPIsiBvIw00b4pL2j1Zw8vn0UisfPHJW1nLKZDnRPFIPzMQ57R/nj
1XqyT/XoFhPpheuCnuX/DeJujhP3Oww80LlcF/b8LfdaCm1W1A930J7Fj1p2RlBrdsoVaZLJv32C
K8iKgALy5FW3WaUzMfRuCWS4ar2Dw4vo17iD38iyXtr8XBjQKVAxghWzuRBjpD2GWjQi1Jy5PZRD
2e/q6pNVP6Bbbx4yAuEb03ph09soEK6UU4xeYKxc7g7aSxheWqoM9cg0f3hGg+/qNNmLvqfBMd8y
hHjhAxLPUrZecerU49e9+k8w0UwxxCzPleEsqXyNC9If+GBWuyHz6N+oiXYXUbb9kiQiiW9M9IVj
wKWFTixeL6D/r7h5hVK3WopWFySH8Q4VB1IXq4xvnOoXlhM7JwJOet6wF7Yt/BoZxi6REM8gVmpH
1Zp+GQDH9lUj3bfPB6geErEQYiilbIEWtdD6sZ+dJJy8vn5Iq0L9Dh4puXEZP//gi/APH+eV9rc2
vwFtbd/JqeOunMskgc3kKPhBwDcbxb611s7G5DooJXGH0/haYkOx4mDolHkicgL2Tu9zUiY8zuux
3fW6TeltESOym0biUljS0RVTd41Zedq5rETX7aK+owOkgvv5Urpe8bfP6wHKjSfNxwVwlPkuaRRp
+gs2xEsTxENi2Z/hshMF5ulg6Qfbs5ruzs6NrP5QpIvxJGIVWP/r18BVXsYDCwcBCDQNBiwDNuEw
sH5e4njEYhU/UrRy2nnX4jPoz4r6IPv8Fr/wej/9j7Mz25Hb5tr1FQnQPJyqpm6123Z7dk6IxE40
zxI1XP3/qDew4VIJJfSXBEaOzCJFLi6u9Q6kHpgvkTxQj4Abfn1gqoiOSYKsStAWcAXUBF0aTA0z
H87+Hi7k9oAwFGprdBVxYOLNeT0UREZRNxUsK4lW67mxsvBSlcXv+8t3G99oXngoOoBzZO+uBVgb
s7RFpqCCOuVufDK9of056G72rsxL7YgO7PA+jeSe8uOrmdP1Jmb/Ut5bkAFchGuScWemU01dA65D
m2a27aeDErbv9QWe8qjERZtEfmoOnvdeG/Uo/4hCVmUCNbRaFBQKVRXRF5xKpfpNSfR0/lmUUnlu
0rnQ/ZHdGx8odzdfTFNO78oRbiFkKRfFrrAtitYfKqGjbGQWsP3Usk1/pCUyt36LIrG8RKGS7z19
b0MstP5FRoDqGEiideGgagaSRLtpAks6leVHbtk9TXqkvvRhN31TZdVfui6Zh6c8mlpjJ1zcAmzJ
RDkaGM5Rs9CIHdebSNPTKTMSSYvXRIztODhmS7vImBX7U5V4ffq1j7OqfVentVt+Yumn8FHr0+Jf
AN2R8d2u20k/qDEl2E/3993t5l6cvqCYk/9QvVynJx4Zq9e5bR70BvUafWrnDxq6Dv/dH+X2tMIq
80BO03Cmc7a2LokdGYPfgsvpTED4/QrIaHwYQx61D9BP5z2vittYtGAz0JqGo7sw91aLjd6LbsyC
w4R1cFWcTFeh3WMBn60Oc2SP363UsH7dn+HmkHxWm81FVFpj7twqa0YPDeigwdXr0A2qfapbV57L
onJPdZLumR9tjrdIFIEd4lJdkwRtrBJy5MAISuMgqnMyROKbnhb5C41frpi4oY2yc7FuDEntBu92
mPUcoHWSWTaqxjsnrgIQ0u2DEjXNQTea6AE79eaYIrqzk59vbBoY6mjqkDeAfl1rpSBkVrW1G1WB
OaXNWdOy6XlIG+epRchu73guL8HrQLiQWQnuHAWSy7VvMZ05c1TtHoShHoIwSXprcmAVuPbXCfHU
Pkjayv3YmUP5EVg+PY80Z9serK4z83NsGGgsWk7bTRjftUNxur+1bq8G1oDOEIgjygHQ/K5DR962
aUqptQjcOu+R5TVObZ7U/1Lgyg9jQzHm2A9ttZNvby3+n4MuceOPhBRl2HbuBCw4FW+rc5vl3lEr
QpQ3Va38H74zyaf7qqRKiXD5KX8MNSGsb8CVgepuFtq54L4IdDXvj9in7+mevJak19+ZnJ5iLnUV
6A7radHsAt2iFYFAXT32HVVBNjI0xPCe88viNljulL7ee+K/SZbu+E6fp/An9Uuz8UWWJW/VQvYW
RQw6fSQwS8tmnawq0eDVmoDmX6EV6SsdVbS5i9/qh8wooIQWQTuY4mA1VxlMpxhDhFx4EcxtitGo
ZbaANZ36cn+fbmwZUgh1WV4SGKLg9Xe0B3NWBqUGRx22ygM61zOBr5iDXhB37w+1cWstFQlSSnIW
lbTzeii6wrOMTBv6N219YAoVltxVZr1RKmBZNti81HXQuVsQjNejQI5qW1QsECwYakT4lcp4389p
e7w/F1h0/D2rTUlxnJYWyBXa3ev6eO5JRwAJHgLMqbL5ZwzEff7LgO7QvjPysMjKw6xwff/I2lTJ
6fjGVd2eXDnr8lBMWIJ+VmcNAzVMbUZ5suOoUei0YjT52AzKpP+Xp5XxDRBAmVyotuEwryepqh2M
3qrDw5xExhfVzHi1tCBJ3Gce8wlqrvZYa+6psWrARB2eCvZDVIxa89RYvO19CiZFiyIX6coHW2nm
MvatRIud0G9r4J6J3xaJEl0mRw+1YzahrXosXWmWEFmKbPYdaTUZOMC26+Rfaikn56G3urwIYiVT
44OOYnZ1Ma1BEmKF7HrIeFGdHyYZgoEQGZDVSupa9EkWuVOeOhJJzze01grfa9xN/aFIkin7FIZA
tApfjrEe+4mqj/KMtqwt8Q4RZvFQ1Jlj/yoqfephjblT9YiCZmF+yhEbAy1No9f5lVhqaAdOUqr5
CR5GLH4z28Y6GK0rbPAiwlCpwBcSoe2495AMm5HKPVd8rWdzCtvwh1vb1U8xzC1F6bRGhLShbF5f
sE0d/poo7VZHy+tt0x+HBn9yJzaV+iEylT5+cSaUXJF0xA+y8Q0s+bILcpD691COsKx9O66SqT8i
nNvpv6ERE7XQZUOStZWZ86XvZ89Cc7cBw1I06KOkcYEfnZv3Dl4Ykd3iwI79W5Y/zx1v9otQRa77
WjmP9dkQaq0c017Ezrdx4G73B9to5xewn7XDSiHgdADNOWk/a4Mqri9NK/5rNuJChxwkzeqEBI/r
fJ/0ov+UqRn6Ml3atPOzp0ZtdunQ/hhPuK9yU/pO38Cd9se6S7rHJCyV7mHUKom0s+MRqaB7sun8
CjhB7hvkcsMZqzv992DYc/jt/inciCiLGAFl1aVFddPFN9m2eZEqFRdDgkJ/O0uUnsOy9naSqI0g
yThgSRe0N3X9VUzxUNItsKesg2xMYUQj341E8tRDFvKpkVR7yNKNadG15IUMqw9QyfrRA+Fk0PFB
rAOoavVRjWrxVYeRs8OhvfHdJVJSlaOsQ4KIw94aLW9Wwh4jG9lK4BqeeAEf0/0EXq59ygC2dX+H
dOTmD2Sy+fwwVQWOj2Xi1WxZWfSu9VgZiZU+T5Ob1AevoqEcNNyG3UHpHP07Mn56+76bhik5hA1e
uUc7NvOax5AQ/8ahzFAnrxUj+WJ1sxp9YMcb3XMyz3b/2MQANv3RkhBRVaVDExWhADc+lnAU8sf7
+2cp465i+GIFvewg5B9uRCe1TvMa25wAn5uVviiFIwGVhC4tQQsgupKqiMHmNvgjNTKgsVmK/fv+
D3j9lOtfQP0AVgSvHrCvq51lQYyYFteBAFkH2zqOs1d9EK2S5H7WCFyX+yj11MOkV9Y711aS+akv
5qo5GnLSNb9Mc5qDjqs0Bo/vsEgOttKJ/pSbSWsfUKmro0svmvivvh7nDzlw8z11oI1L0DbQ3eVW
RxgRQM31ZZupOGMNkmx/BHPk16U8lkiKHcK2eUe2a+3kKhs5Nc0ati2EFY1xV7lKijqvhtgyylTO
3PgWu/pYoWE/07ox5/mJg7TTVluenOuvQ4YH9hmIF0WrZfp/JLm8DqIy7lPiSzqpz7rRF3AV2w6Z
+6x+wG1MDaZ0dkHGdfbOztwIAdj6ILmCQQLt43XbSJF2iFhdVjFV6o0ZaorHWnR7fJnNuAZZhlYb
rdhbxFhhjCiJiyowykIelBaPyLlolKOrJuNOCN2aEF4XFOYxK6Iwv1rKtjdD6v8MFbpiqH0jEdql
SE2588U2NiRvQYRLUBoyKMitGjcjVFwU26wq6CPxDEGj+NGb7r8GmmaP5piGx/vH93ZSkGMoHuh8
I57Y65KFm1QJCnxOy3u+yR4zsKrPo95OO3nz7ZyWLgPlcVBMNNjWzJU6NAHmoboSFGMq/llkyoHQ
2Fn1XhOmUA+G8Pq/7s/rNi4up4tjBveR0te6rik1VMKHdOwDVeb1eOrNuh8eikbm5kmmWRj64AWc
+qF0HEKk1bpGf0iVXogv93/G7XmnTM+ceZYAi7LWDr2Nqk9qqDZdIIsEN9FMNd+DLtYP1OJe1eni
n5Gwp52Tt7Xai8Aa1zyFY/Qers986OlShL3WQR4ZkimoE7UHp+YlSujj1zqEDyBIqz3j49cM4jrS
LGz5hTKP5xWI8VW5oAbG1KeQaAJu0kj55MV9o3xFkKLvP0IkkuGX0pujCQhaQY0KRjLu9rPWK2oH
vQVM5iHTzH6mypBXfwF89pIfsd4AWG5wdw0/Dn1nuxeek+ZfqujCGNYOReGvsSkV72gNVTa+V8QU
Nzv1mY3TAfoOOWzOGenMWoZE1Io3S3wrAtfC2sIesvljQfVi5wzexuil1AS6HnAUO+W1Wv5HjO6g
aOMY1PdBzdPrWJAx1AdB4iN9tTXi71Y+ZucQoaenPnLSt7dRGZxHIG5vVNeQYrjeLNIeun5U2j6Y
AcJfCoo+vu2gIXX/HGwsJN1TIBHAV3hzrq+hOVZoFUWMYmeKGRijln9Xq97cyQdvL4OllL4o26Ly
tbCrr+fijl5YFpHFQhbJ9M2w5fjM61B/MEr8If6HCdkcr1e4DA/266EiYsWgt2YfSPimyBpAOKuN
TD//D6NQglxKn/Bo16XIFkW7KDciGZCGymNYGQPqteVeJWDz44ClBMcL9pt6zfVcdDafnkSVDJDf
9s6JNrUXvAbmn/fnsvVxliady80GwOgG9tBoTRJ1rgzmvGlfOqnH3NlOCXrMUnYKKLdDUW6C0UY/
EPwfrMzrCYm+dNo5GQj+vVY85qab/hKtDmWC9t3Obb05FOhgvKaWTuNa+Rd2aSi9FlwUz4LfDi1g
P7JqagNS2XMIvf1KcD4ppb3uOCC2q68EcGrqSjNeBINQ5piUMvM9NEpO97/S7d3x/5BfAMpJiG9E
CUJ9FAkeKkPQ93o/H3MaKxd4FqX6Eod8Wt5JtZkc7495e0mSUcOoXjq4C9R5dV+Bt4d0kDGm27b2
x8mWk98X9WKcoqeBbdjxWXHLvaO1MVFQUygGoSJORrfuo+PigZoHDP9ANTrgjBGivRmuHi+Ra9fv
RKnv+RtubBSew+jSLqKZSBGvJmk7E4QO6Q6B0sNg6W28lTxRhuekkd6bby1e3ryMefBTviciXm//
FNURiFb5GLSuXj7AYRgfYZDuYX+2FhCqhk3XHa0gdV2ltEwJ/yGNxqAuO7vELyTFPafs9XgKYt3p
v+Zzpr8dY7Fw36hkQrcjmVx33wtJu9dOagScUxC2AjYlojVpZqY719XWxwJ8w7FG54nJrT7WaJYJ
+vXdGAijbII0tPVLYaBlj2JQvbP5N5aRrIkyibmIVtFwuv5Y9kTDQ1SeGrSVZj1Ek0yPUetWh5jg
eJZG0e+MtzE16kCERvDlIL7XDbzeKlW7QegzUPFZ+G/CBQsJQWEVTzwArJ37eGtuSGRZ5sIrojS/
/JY/Epu2bMOaXaEFY10qJ7fAuzs3s/xDOaOgX4tdkeTbQEIDgAoXiDBYffoa7JNFWVcrOW0zPXWt
9yo1z6NGvvGjSPPyUQA6/ZRN6Afdj163cXlphuKuwFvXXOTZrydZjmDfsIMaApJu9aQlquKHeFic
3zwKD/gF9koeTa64AmFCf0nmNMeo1qznZnqgO4T0BIIhtXzzKxc0CApgjAEghGLs9XQ6G2eNvOFY
N0YPB0yzxcdZUZq3qtKAkmLVaPzTWFRptl6Pgi+XmeQYpQWVS07DC948CoSa/bI03yrMzp0ChJ0y
IbhiCIzrHIqalBbBMx6DDvi6DyuywHdGyw6OHVX/w9qB8XAJv4tS97qbm5VUoMdOHYMZdrnfCyVF
C8LZuy5vT/BSw2UQEncS6jVCsGhVbW4nVOzZ7gr+loPmK7EcLzYOEqf7u25rKNj60NnJPShQr3bd
4FqZ6VT1HFSOS9eXzCPqfcgbQ3qR4B9/v3k0E6gGWsCLnCVUketN4enYh7FcKrUqD6mxyc6P7TC4
Z+wa3yqnzqYAVoVCPOECfMiaIN5Wad0O6aAGTRN6Rx3byAPqVuXblw/gMmeIe5KX1Rp80yEWPVbY
8gBxLKoDfXa0cXMxX4xU2ZN3vIlC9HJ5HyyVHF4L+pqprRuQQvAucwKXMvU/4xh3x2qI00/3v9Dt
KLBACK2girnwufavv1A4mGlUNShkNmPbXKj7z89uV8E+vD/MzbYzcKQjlEJnXsDf66R66DM3G5SU
UsKCZ8ljD29Qo8Ykx5r2NsLNFcVRcnh50wjn/0BJXc+oN/KxkZYngz5pxRdbpv2xy2btMqlZd27b
cg9Mfzs1ji7yojTfwT2hGXM9Htx+5CcybQhoMCsPxqQn/tBX0XnU2p3TtDUz3iM8SxZdbc7V9UhT
DQ0wtdQhSDCjPtHSok0Yj+W50srquxmVey/i10rBVQFoiUokS4v0PO349dScXp1Dh2JvILooPESw
wZ+cHKG6vhTlOxes18+0n6wnNO08WNW6d6ETOlxmIHNBouMhOBmF+c5Qp71TeJMVsMo4ZaBoqfGt
LWdVmIpipy97QxmDzCknfzaN+TiWXfk+qvLh0KC49tlJuz127i11ikoYN6gBfghXEHoz18s/VlZd
QwbTg57avPdJJP2Uf8kMqLmfyxIK1M/Qnc3sDLLa1J+pW0wovHS12z4NEfrPp1Z0lsCCpyGp9hpT
++AhRmcewFuZM93sHE/ZQa9C8auj3Or6VDkz5V9bCa0sxVJ0VKHS50neHKKhjb2HLk7d+tTjEVy8
6zFm8b5PoqySIzlw2fo89zLlnwrp6siPa07bEYWfKPRxnJgMeaypTolDSZG0eWtJgNUBrwE+bzkJ
NxQqauy5JJ0xAhcJUBXwgM57KMY6eDSKpN0JKrfbgMFAgkPY4rXOs+X6g4jMaY10dhata8/+2+jc
OvxUN4NZHPXQMopLY1oiC+haTntEnZv6HtPknQSSgwyE8tcqxa+twguTCTuNpHFN3/DS9gGnXKBs
fd88tz0amAerrtpTmdri0/1IehuwmSg4W57WcLqY+vWkEQLOR9esjKBEMuQAa1Y+5nY57RAfb0MN
o6AWhRsKOHtGux5Fr+Yx00VsBlGoT4nvlXbafKHiWXmMBk8d6Zp8GHdSyI3viQcSoF/MPShWrEuK
loIe6TQwKE/BqT/MNppfNBuVwjxU+qh0hwwxmxDUHvHn8f6q3s6X6I3ZOaWlVy+P1QetALPM1mCa
AXgt2zg2ZVJOdDjxFThFRZQL32zCujneH/T25gAStDAOKRIv7j+rT+m5PcAMaODgmjz3sQ1NhoHT
/5jk7p4y5e2GXbrqvGd4aZug9FeXlGGNcVPTzUBhE9djQxcf6qz6Osxo+Jsy+toqODmX0tzZRbd7
lTL7ov5AAsgzbu2mvkh4DIkB7mWygXokeBwdZR+3bwUYUhABL7BoYi4iQWs+P55mKqw1JCYGx20P
Y2WEl84MLb9CqnTni93y93lFkcZgC/Wa1K5h7q2pg36rGjfI1TCv/+sm3geHFMgVkBV63c4F8LMQ
5zzMY+comtDQ0DinHYEmi5VblzEJ++rZNoSOF3lPleWhMASZKlG8LTOkVSoswDqrKdI96sGyl66v
8qWyQ7ykggSMed09GxMvyvK68AJwXu0YpOpgwa2AHZoes8HW4qfCrbTmgGMuXjaugvHUqe2L8Ov9
HX+7IYiYCKOiQLTwNdefakDgyIHSJYJELftvYVqh4Qcj5cv9UW4h8gsyERAkPWS2PJf1dfTS3EEs
EG0RICvLoQI6huW2ZWU4E+WScugD/hEI4qbWAv8YCnwrP7q9gXrPBMJLPip9Ix/1JlX2KkMb03cp
92LHZAHOgytx/bvKHN+PGXmHIJ9CEAm8mb3KH+p8eDNYZ+FgLNIGIJGXcvnquHdTGYcVtrpPSMKm
B21s+4tSI/Ryf51vgiZnAN7SgrSgNEOF4Xo64ZCVWJVUFBZoBX/w6qh9qCAwv9ecvHvC7b7bM2W4
iWIMiDYJyCo6QbwnVtMiz1XmQqEcaQ699xx1ePpcUK2qSn+KO9SuS6dI/zObeUIHiM21E2duvh4t
dSDr3Ph8v4XRdz1dFIVToZTgKzB7J/0u6Mqi0eKlxU5as7Gs3ETktYsUDEK1q7u3LPKU7mpGPa+L
ZuWc6aZofT2R5TN6c5Fxtoxo3LsfbuHMSJQi1EWL/bWbt67DoheKZfeErv84JKM8NEVSp6dCRt6L
q42O5rtuH/6X4bkHTA/M3RFYZOX6WFAn3yP68eJ4f2ttrPXC/MLx16V/hc3c9VqnbRU5OZlmYNgt
HARLRo8isqqH+6Ms++UqKDJpNFkXpDExGHu561FGRcLDbAstaEWbPnQV4h9NLLxAY/vtbJ6NrUtR
fWGtgMrlDlkdfVHMbU6nXguGUZXH2E4cxFQsJKmVMT+YhWMchaZOHxo73CPIb00SlCBsUNgdDL3K
MhJ7MEKvaZCYQ1bpGdjv9GFhof0q7EG+9b6HEMVjkXQGsMuiGHO9nnk3tSB8NS1owLA+gB9wHvSs
yHYIoBt7g846XSLKzwuRfVVUUpBMqXnGcD6SqrrEjf6P1QpjZwNufC92HXFmqb/QoFt9r7gNnTJW
eOyFttRPYatXTyBbwb4Znd36U6o7nzMcg05F2I47YXVzaFLgRQNgMSpY7X1sZ3JFGKG+ALyyj1WO
pLud5trXubfldxV3JMyNPAFy2N5TPtyIPPg/LZoxIK+ogK/Og2isLh7ErAWFMOVzGLfRWXZd/BMB
arxd5/qtroHczjzjQVpQBYequPYTAgSmaYtuPcr8jvaSK3V/VOc6wXlRghW8f9a3ds1SBWfH0JFE
LuJ6b9ZdqFJ6xU0kxLTkmORpdC4jsp/7o7wqwqxCCvU6g/oq/EBu+dUV1U7CBsps6oEtyqcREZWs
Uh6NSHmnquHXXLFOqnT+rQ3zYx95f2uN62OQceotA3proTuHyN7DJ27NGxwYdUQ6lbyq1j9IG3FH
KxKdjk1XHOxOpE85VN6H+/PeCDJci0thhJc4Zb5VKqBUSdTPVY2sZJLnn/s0TIMwia3T3Mx78Jat
TbpQ8UDNs9A3LmyqWvd14jCUCov/HypUMjCi2f4qIpE8psLr3vo0pJMHjIdkkvhJyFkdx0woqjm7
qRm0eZ9/oECfHj0UCA+looqzatfO24PoUtyirIXOKPTzVbzWkkYLsbbTA5ybZ9xfDf0Yq+abBWiY
FQARUEo0DHn7rj5YY/dzDOeBQo2jtCibaslx1tFFRtNpT+R6YwciTg9OXeW/5bxfn7xKNwQ0M7x1
oraoPw1OGD5U7lDuRE1tuVxWJ4+mBoguYibvs5vOhqwHMwtVIwjnzrvQjxCQJwvxYconWfjABbsG
+Rsj8pUS/kYqe3EadHw47h+Ejd3JASCf4MYleq1V7eaGmmlZoq2ZjTyFqJS2IlBgcQDzGTycSc1k
T459a3lRxDWJOWiW33TDxslotBKJUVCBYjpaiasfiqqbz/fntSS369UFq7IUuXm73aivS6epEkMP
zcCyht92pXypJ+uZnsQL1/1nN55e7g/3+h5djfeK4uAhA9iZx9z1pnHyXDemsLLAIiBXeUFwSsaP
vJ/m4dhRzIiO2ZygNe+MafXIyy1UL0OIb98hnZuq+GVFSW4/Km7fvFShtMzPAO5i9yhGGSsHrVIM
9+Iog/Ohg/O0ZLHxiNtEYWd60Clqpv8lswShIpLlPn5upzj18Fw0vC+WPU/VoYoyMqcW59fuUcy6
ml6mqLWgByjSzR/g/cvOh7oeyx9GPZn437RSUYjzYi6P0diaP6ohy9zTqKudezQaxQQ2CaMJNizi
4+5Rb3ga+ImCSqxvOpGOxtboiG98+e6XlmdjeEzrPIlOhkhQZySxRU1rqKhbnTMQN5k/iTT/7DpC
/z1Rgx4OUjen/DhiUMPTQRXKD7uCnvrBUqtQfy6jvA300KmKQ1+bzbdoEqI6GJHauz6avUb2UPNO
+VkpKhUJu8vNyJ+Ik/CfNCX9nalSppchHvVfUsAZO8AYajwC14D6ap576V9h5sHyrPU8V49YsPXO
znHb2Pw2GH+SlUXX+KauRc8Wa5scOeNOgiwtKgfgz2DPx/u7cWuUhZPCGlMTvUkGy4Lqvjew+UNF
t3x1ghatmNOeTszWKNzUZF682XmYrEKyBD7hzECJgqbto6MhR+c0CrnnbbA1CrhDHlVkl4uIyvXB
GrhZPFcRzMVS5ZdZTYcfuUzD0/0Ve9UqXZ/fhT2CzSCf5SZejJQXGzyGqG0WJvLK09Icey55pVC4
RshEP+J5BjCmtSNS2blHxfKY4HX4GwPN1jhqiZO1X51K73+r1GiSvV+3cVfAjyRqLn1cFZDO9SJE
UwmkSoBbtdGm/V5YjfZpShTHQW3EMvAzTVrVX4SK/pmaIT3Tk5sCWg17D/2tT4EEHDj6RVfshkLc
2Tm5DGK3gd7k2nvI99FfaA1YO+WEjdSM3iSKdmhFULhYo7hn11QomZAAEnZ+TYkIL5Kzf8h62e8s
68Z8EFCh4gQ3ZEHFrTIXSAcATGqhB9E4QEizCveQK067cxNtjeJyEjknkHs4LNffTlpWWhBw9SDu
NXCEOdy3oSRc3d/AG/cdsNb/P8otuG9A+bcZ9CAvB/lcpbn9GYaZ7udDPD9pdVt9yWS59+jcnJoJ
9Yp8ySODWL1R+jCd86jNmVrp9r7SeuNDXTjWzgJubAiAoEDFloyBoscqzoRK1Jl6ORpBIiz9OITe
D1WdjGNcptHOIi7HaBUEUJukIODYvNTZfdefCpe2xG4ArsEWB4yp1Jk9nbrJTduzbIv0g10rn4to
bp6SRpjf73+/jaVkaGbHjmePrHeJ4fKYzegCBg0P6FNGCD9hl7BXkLylyi3FASaHUAcZGDXJ6xnW
ypSMpZeZQRY2H4Wl/SdzV4Em159dxfrHi+Njonx3auU9wfDzTDsUJRv9xQUt4pNkHWnAln7YD5/i
dnrpGns+aPPe+d9aCS5I0BAoFSysvuufaNAKcfSJlaCdhTfxNLvnMMFP7f56bxUQqefzV1mLYBaz
uB6GnJH2k9ebgYBOD1jALGv0i+VsfogHjKHPyHqG/bvcHorsWZ9TaqeajpDN2aTXqJEMpc7ew21r
4jyfIEIQ6YGoL6n6H1hFsPXIJMPiDPIe42dcPPKTmrh7YkCboyzyk1QR8Qdcw01GKlEd8zOD2hq7
c6lL8xzLuvkftjOFfMCQiFzy7l3C1R9ziedhilCNMCnPZvJUq3ZxsTF33zmvt5EBMseCsAeqw3zW
T91B1vSQysoMzF4Nz9KFV+vFWneuyu7ty7YMBbSEUiitijWjaUImPzPakhtYDS1I9U08/HCiXS7M
1oxA54DVorq9kDSv103KrI8Vg1hnWGaCSkdCRSZMLY/8VZQ7b5atsSAS0iIAM6NR+7keC5Ip+HOb
/YaSd/hurI32YA6uEkxN6e2cttvbiTyR/M2lE2lSJl8dtr5HtX9ULCsoB/zXrdAsPxRmV1wAKLn/
xKCo/Vp26s4efK08XIdzRoWGgRoSNQM6ydcTjPOu0JxWtUgdeZl9mCnR/5vEXlHZxzKqcCGveThE
vM/06kVHpGE+iaxpfwzAhOVhanXZ+CrOOS8CdYgElPcwoAiAuQMsRbkwmnlE9dXZqsr+o/Ci8u+k
QTri0JtmNh9SWEKzb+Re+NKUZfxiRZb2lSJq0/h6m4gvVY+3p68rMlEuO5FtWcz1tPFR4LvCB1la
2atpI00RW61nB/C+hU8f13hoiPuHVBBRzE7jQZbYn1qZGA+ZwM4HzwqsMcY4zt9hnFce7/+c23jD
ryBDWC43YMPrdE7B+9Lui9HGnaYJj/iTOjDLJnfnXbW1wcgZoRzQONe8dRlT73EMSRvdDsxYGX+O
g94ecMbIH0Qbx8EMtdiXsvJ2GJ4bU6O7RmMYSgDwj3WnQmp6b1h9jFxSG/7UsAF5aWRh/7i/fhtX
NsEaYjF4xyVJXUMRrVaa7txKERRhaDU/VUfRodl7yM8nfuZgCzCPEgG7MIxd/cKVbYZBk2F46yOK
m7Xtoc71NPa9kB7zF2zUy49uWevpo5OIbICUb1tJEMdzEQZJX2SOj/xibuxsyY1IwxVAVQQeKlfO
GoUwjkPBP6GDZOFQHpGew5Okg6NUoqPx9iuB5VqstpZ23E1LYJ6LOeUUOmTbmX2uhdcelbxULmnV
dztDbXx+cOpMCuA9cWptf1HLTGKFMDErUF+ozzQ0d0tnL2XbGoWK0lKfYz6kBdenuVOlp4dj4QbK
bIGEMfB8kfosdgL0xihUrrgteRDRq3otVv5xX+t5m1VdtOCnaFSdOzseL+C29lhxW6PQNdEhsNMp
opF5PZep8sw4iUEtFW6Pry0ypQ9VOe5ZQNxm8Qvckpuaz8I1uvZ7nMyU4i4HlzJ7TiFVTb+a0fTg
GDNksig+xsI+0af+7/4xXYLqKuiCjKJPA44QoYM1JL5ybOTkvdQKHCI7x1OJXlLO8g+3KTR0JSI+
2/0BN9aS/ABsD7wdaBJryqSUOfikRCoBaunxoTKN5Bi3dr5zcm9HQbJ2QQ9AnQczsVa2glACoruf
ncBAouTshX0OdZbC2VvnAj3CorpBFkLzYv3FGqt1OpJrLwgpnr6IctTPMaSJt48CHZPEaWHcQU9b
3YuykaM+Cep9zlKf7ME//m2nNEffPBd4snwZABeAfdegwDhB06wFgRIABwhfxt4Zz9mcpl//h1Gw
hV9AlcuMVlFhaKwJvadEBF3bVw+zi61QxEP1za0dui5ENgrHPMhI5a/PKxlBWCGjLYIZarU/zuCW
h7DYsxm5PTpgDKBNAyKBhQZv5XoUe+o6r+4dD6JlbMaBOjTGxyoMjecJdI12NifP+/zm1QPVsDzw
qTLxDl69gpHMwEqNSmwAbs19FGoqj3Zt7O3q21sPgAqtMZgEoETVNXoKi6hexlkugmguFVLGKTnL
qUqDQU/2XCY3jilZFk8gGNQLa3DdffCMunTNVAQCe7fftBvj91VZuzt4181RaBJDU2Nn87i7/lCe
8Mp5cGqBSGHd4XwR1Q8qckVf7n+czWWjVrbUrWlxrzt9iRvhCloxCk524qTqYXS24jl7Hpb669uH
AkAA+m45SoSF6wlFupeXRtcJPkndHjRduodCOFgrd9keVGFr7QgLPBxfi4Dr0pLVtUNXqTTXCjzr
37vzEJ9nPd7TUtlaO3pelMo5Sfy52gdprXXRoJArRsKpHsLS4+6JbIzKhqJ/vL92WxMiNgBQINVC
13a1GaSlK5BkJxGkiPMBYI+ts5PJ/u0xG7MeruuFbo4DwyoCqSGWjG5s0JOM5vRbWoxfQTfrOyn2
VgBCvmq5fVg2XivX20AqZh5ndSyCujKUC3269L1WRrEfSzX/7Khz8fD2paPwwg3G/qZfuCztH8lW
hOhg1QLOCzo7KT9LJzKeCRN7Lj1bHwh+D8hSOOYLsPR6FBssr0xwQQ0oZ4ynGceewDRn79P9uWzt
OIfeDM1y1CIBbF2Pgoc3fcl2EIEhtfgY4nD9HJqIYNYYz57vD7U5IWRQlqbxa8P6eiizKVHC9RgK
YLj+d1k201MMrmlv3TZn9Mcwq6DQYFOV5N1MUCg7/VmNrQ9K6UWXSsFK+v6EtvYdB2hpBJKXsMev
JxRqAtmjVhdB33ZfpeEkl1AZB78pZXdCjDXz7w+3NTEkQzlENAVRwVhtiGnCQ8XKTW7z1HS+tH1a
fy/h+GRHgSPWztSWRbpOhxcbVRReeU2gKrhmYnUIrkEzk+HT7FjNaaKi+au1evFPnoyFucyQh+ko
HWQ4789xY48gjAWhkpAOHGWN6JPDDP1ISpQrURs8FQSvj93oGL/ePApVdO4MkLVQrteIV0vp8kwD
ER1E0YwvGgWJU9yV+tvnshTLoNou+sDUHq+3x1A3gsoMc9HQqVqC0fAc1mq8A/TcWDHAJw6oQax8
KG0a16M4Y1i5LZY9gZgTie3pqJ7sxunefnaxzwGhSIxAP2Et/mhNVZ2W1AYClBDHJzfCDkOgbLqj
urI1F7pEwCyhVvDvasXiOQnjTqudIJ9N6ZeDK06dtYvqvj1HiL3xjvg/0s6rN3JjDdO/iABzuCU7
SGJLE6wJ9g0xM7aLOZNF8tfvw1lg4WY3ROisYePcnJnqKlb4whs4sCyYus2JPOQebQ1rbND6C36M
ZeU90591j3ncq+9+ZPn74ViDDiJS5TtdfxwcXvJcUWtsUZ3JOKgdkh28/tXOst2bEExZblYULXgF
N+FwV+tW7hmMgsuu68eooQTeiHNohVn1zp6+vReYyhrUcXB+Cx5eT0iZFKnrMXt6HtxvQ6Y8jXHz
t3CG52LmJBVzt1Oiuzu1VfyMDiV1mu3uVnqMSJaJqcWlqgeTK8c/3Ea3LrnRO4e3L4W9odbN+Z9X
vdbQFcuy9SAp6vw66RLj9cItz10eJzuzun042NzYr0CZAHB3g+zXmmYpisyxUfm3PllO+ze6099F
53Y+YKK/357W7ZlaxwLhsbKgeeQ390Nh547XrrW7RPEaH0RRexy6Ze/evrN49InWKAI0DsHrZgsO
w+Qpnjk5TxUk+CVAL9gKRjlV+oEqprtzqu4Nxp1MlEBEid/WJmZBUNhNO2E7T0JMua8AbvLzfPmF
U7Xx7muPPjIbnu/Efqe2cb0n0FP2Whnr7tNMSTpQc2c8tfSudw7VnU8ESnhdOQpQZOmbW6JtsC5q
4sV9ArXvBTNabgelrf559z6gIcVjtAo+kNRu9gGPvUxynVqA1vaK31d98ZBX+p7zwW9O+HXgQNa3
KoLTtaGKuw34Jc7lisSc7AmX6KV9KuWYfm6BsL9KTPJsv9FnlHA8Z0hflIyTdciWfIqDGgF9aMJG
Y+scuoL/i5Zj7P3dlEutB60TLZ1vy153ntiB9SfNG5blh+DejX7liN0pva8mhlJFPt6NcfI9rlqt
C0CWIzf19iquW+ut6W1iMCSRViEvlxSaWLx4msauOibGND7K2V4+ZUX0BYLdRFk+yT50XZL/fHv4
OzsfShKF5LUyCiZ5c0eZpRsNptXh2OxB32ubOj3FCHKHIrd/vX+ktfEGzg3yHjnv9c4f3ciY4zVx
U01cMt1RVY5UrR0qo9C63x7qzvYnEKOxiNQAMJRtnBS5aW+qSak8KaIQxwjzsDNr8G6ZV8oRIOTR
MVjXD2zd9YSiVl+UukyUJ6Nu55M71PDUGvGn2at7Yoz35sNbRbXVprNNJHs90mgURV7MtvJEtdU9
jGhoWCCGIN/vrNu9zcCHWdVQIR5S4L0eh45MXPdVLELHqarDUnTlV8cV1cOyOPL89ie6g7Zgy9GT
JNklYKb0fz2W0SgLNdkWsRgUEbl7P7dG9WWudcxUc/jathOrvl2Wn5WyP6Oo+SWe5r3ayP3fwDxp
RHEASCOvfwMRR9NqYFuejNzu/rWivvlzmNXl4KIMe8oj2/O1qIvOWdE6B+nq7Sd36LUg5Qbfyf9/
9zw3twDNypWzQrFhfVavf4nTW6mKlH0TLgh/5IGJJoD3BfpmGp/mSU3NH2o+RT9rc1aWx74TaIPU
RDhYT2ppqUQHgkKEq7AU1lHpnMdcee2SWUFWNoaBc1igjmhPgDOVL9BivP4DzrVN8oe0B2U42L0J
RTxr1KoJ8r5wOst3ZqcZAAC36lMN3EB/gWLPXapGSXu0vMTLv0uznr6krdGmQe9ipOBr/RQ1ByNK
8Ia2SWONkzKpvxtTtrM8qkM7Ka+wXakD+I3StMsFQ9W4eE2Kuhw/1nIRn8qxF9aTVkR2HMxF6b3G
aT5pQaSLzAsNfLfqr/k8q2UAlEmRfm7EXl34HUln9sWCzVSeR2KG6kDiEuOXEmV1H0RV7IFD1SY5
nCq3L5VnQzp5fnbrzs6eZsfqJ3+yCk3zLUUnKzDdAcdcxBaM2Zf0TpwHyBS9cH1qgO3fqaoV3onW
Ye8RVmlTxK+btCktg8ot6JbmatnNH505z5pPeluV5VdlaicDQYfemX9lZiryY67prfZhgvjk+ClI
+lo7zKkTlUcgHnHluyJxpnNnFXhTHuxaWGaI/laRP7uJl9QHoS8Wiexi59qeFv+dKwabdAr7BCYU
97cRkCgLTCciLXpabY1DjGcEUAUx7EQ/v/fxZp+DNYWeRQUPwc2tYADEViWPu1oBH6hroZ6b/Zc0
1mSQRCvEG7TE+IhMpfYpmRfvw1KrwytmkNnHt++ee3PF8RsI4frooc16fdjqyWgwDfSiJwdJtkCj
LH5M9UbuXKb3RiFbB4uMGP6qMn09iqk1trZ4vKx2Grt/iCKKadM21U5D5s6VvUKQqAcA76BErl+P
YuglIsp6JsIiiiAWeJX+x9rdfo41oe7xlu7MCNQGPRJ6zg5wsc11WfZtsSyRojxFKld0oEfjKz4N
7Z6d4e8YeLNJAFwj20E+DURkK1GVOn02uwbjJOPyjC5NoNgi9dMyvnA7PnaT95Cq7oGM5zLJ5GU2
xGPnYijZDeJDbueHFhhLr81nBH1PZVH81efNCdOxY1ZAghBKFczqdLC6ufITw9x51u5ks8A1V9YT
oAZWaPNSI1ObTQhqixC45veBK9+niqwcjK59Lgz+t7LfzwrkwK6Neqp41I63+M0CZhd+4q0IDSvu
fbPQ5kcirXGnIHDvqWSA9aG21sR52/jzmsSeoqkUoeriVhMV6TnOc8hjYAUt+8WORomtjPuz7Uqc
De2PcnB2nsh7m4815YGkLAE6e7OyeS2MIolnEcIx0f5OtGzQ/KYFyvXuuwEM7NrEoBwK5m5zaqmP
Y7W28AFjNGoOadZq+EGIPS3Pu5PhGJHYoEt10yqZR0VqSxWJMJemoC5VQTvxdfxuD2/P5nY7UsHh
H0RlV+rfFmpVIShvj6qZhGoz2vmR+kuJEeqSoQQo9MFJP+bSiz8bJeImO+t4ey+hZgL5H419KmPU
d67vJQClOcT4Kgt1y3gkRMjOSHw6xK7vln+zfxMDbACs4AlJ1q4HKrSyGWVrphc+qfpbX+dAOKHv
XOY301lHAUvPIBxtmqrXoyTKDH9NWOmln7rpyM5ZgmE0tbNiNu3/MBTUcIBEK8+e6/Z6KCNGGDw3
q+wS546WPU22E42BbaeLgU1TVCw7w91UjpgZdyytbywQKJVuYv6hIBVGSzO7lJ1d2f7SGXget5bx
IrrcrSjADfbx7U15s/l/jwiyiAYHPIGtkC19jzjLGpldWOYW0po3H1Pk2Xbui3tfjFD6/42y6RNG
ma6oo9ZnFy3TPaoENl43Y9P7dZO82xN+M6HNG1zh89YmdCMvqlX3F3dp9Q9GM3QfqbsM71UOWIdi
J5LY0isEFny9OUqnLpLWYKgJMwVfpNLxO6XfS4zu7gmESem4s4TgSa5HUWilpBUGbJdxVY4FIHue
eueiJfbz0O761939UBA/IWZCicb1ezuYauEoaWQXmThJ4BXjfIyiIXlyU7n3oe7OC51mEMD0aejX
XA9VTdVUUL3PLomxvOBgeDCmEksTzQraMdrr5a0P0lUUw6fiUlgpauhF4hV6PdgwzoVTVll2qRYr
/kZbbzEA+spI8zG7kQZ+T3OBXPo0DtNhgXW4F0bdW1dKH+tc6XtAxr4ev1atTDOKPLu0WEKx7218
bjLTlX0wgvh9/5mmsOMQFYJ1A/q4nvn/lLp7+nd5m3Kme/Kxl1p41blOyuj87puDKggZCghuvMm2
Wso2OujTAHbqksjJg+5jJg9TP047c7mzcIwCQAd8G7ro21TIgB7ap5rGBVzlA+BAZ6FkFbm8m9Dr
3p7QrdjCinok4UIQjx4VLZfrdYsrs8hFPueXsZk9/agVtfjpRFG3+PPoVVMw1FjNBqVjl96pIZn/
t2xBDgZa4ajDISXBeK4Ua/l3aEvvpcJRWvHtSqh7HhZ3bmyQKoiusZH5jVseyjKomKLkUXbJ5s76
QereHKVUhp9vL8ad04kwEpQKyuIwHra8znRSmoQYMrvMiv0lM5IHd1BxxQZBKTJ97yPfmxJOGeAg
yAMRQtwsfBPHxVLh5XKhFl+dmqFKUr+ZKVDuPK93x1k3K33OtVC4uUptNqqGzmV+aZQoP8QUZ/wY
a8PD20t3b8sSFa/LRhWXTsb1NmpQ0k/6oc4vCb6cE3RJcAPt4o+zeLem7wr0giZEsxMeOPX465Eq
y2sVOZr5RVkylNM9Zz7NRTyd3p7PvVVbWU/4kYHzoXt/PUpe1nEPCii/lKg0Hoo5H0n1DPPH/zAK
cBsuR29Vrt6MwgtqxINr55cZwYOTdLP2aA6km/9fo2yL0Q5vaK0LJb9gspMEcuyIUrHw+x/22So0
tXageUO36kyOYIpxzSg9CSdCiJnOTUAV7+253NlndNKBd/EvZZwtlFVaJQz4Kpuf5kK0gMjoo4zP
amYUr/MkjL1q0d3R1kuH1xo67taGwImTxMTCFeayxH7Sd0ukCCItMw5dYqp/vn9m8Kjh/7GAhD6b
mlBs5VEajfX8pDduf65jHBx8nfX8E5/vcecZW1/eTWRApkU+AkwKycdtZFCrci7H2lqe4rRVlsC0
+6y/YMOh1kgiI1l6zJS8UQMX9PheUHJ7sNauLfrilLspG22vvSVfKnOsXf0JU6z5myVreUgto3p8
ezFvR8EZiNIoe2VlhW/TzqzFtiGPaNnpwl5OejRXj6o21u8tfYEQXmMBOrarb8Q2Fla0sl2EOQAL
RT7hYwWB63FQag0WgbH3Tt9+MTBzK4gbDh5p4JbrhyyynCdnxQPmhRMAjCh+6kpjfsB+zz1os6L9
skdjT9vt9j1kUHD2sI8BDN04VetaV8wT8vZ0J9xk8e3BGw76zOfD9di0Amccscl4+8PdnSfKT9RE
mSjliet7162jWWors8hIpOqLyYlPdUErqAV+e5KxmP3Utl/fHvPOZiG2WKWmLDy5qT1fj1kMcLhb
SXMrmWx5UWQ/fOAhfjeoyaZJvTJp6bJAvtkm8HxTgSKLyiixMh0Le3Xgwtz3/PZcfl8T10ebwjId
CB7IFUC15WB4blKqQqEcm3dmJ//IYiMvKQFWbfdaCMtNHikdatIvkqof/ag15CCxnTb12LcalSIn
kXkRBR2u1/yxLs/UFy+xECjHrdaRyDSXbX40jRwhoEyfPetUR0kxBEmtZXvP1u3ly0zYCFT96HpT
Rbr+LIvbicp0mEnXGMDAaIOY/8LKABXdZUu1l6zcdvmRoyZTWiXa1/7XtubrRUPpxVYZh4s12Sp6
Yk7VPHiqaNyzHXWadhkldbhwxJDP+ypkU4pHfmFBBWZJvPjBpQ9WPi+GpTSBMQPnL3wrmhdx4g6X
r5S6BiVwZ5Rqn7EA1PuXPotkGrQdquR/JXZRRI+22VSwOal9al9lX3njDqrudj1JAQnxyah5OY0b
0t7cLo3aQc7L6oI8up+TExLc+UuHWv7x7V14e3HwaAIi/b+NBwKb609H19QYlbTNwx4AjZ8rS35s
W1f1NYXdE1XLuxvh1J6BFeMlST0HmMbmBLu1l6mRvuThGLVtcVjQLHcPPY2wz7qeWupOPHVrsMzz
xTJS0UQ4h//06+khT+dqDY4wIYa8oi/9ZWiM4bsrJ+EchswxytLvywQX27gxtST2uxQ39EACXa8/
QgAztTDFZPaH0UIUf8gMeoGnLBWacYmnpqAVWAiv/OolqT4dauHo/4Bqj4oP3WiV9akShhIf7T6t
yy+5TjJ2UoxlSPwpJrV/scrR+4d6EzxMnd/jhQvt5O6cj1M37nzjm1sTSQCUa4HaAwYFOb5Z87Hw
sBOsyjQcp970Z0dJD5mX7+GIbvt1EHXZr5RleNBpC262UocMV2aY6RS2dFuPMyCYULVKC4ewqPBH
Ees+rXPQFaU1hllexOduXpL3kkxWtWrYJeSGVCmhDF9/77irSsJbtQlXrOKjJqPuDy2Ouz/ePjQ3
55OyGkrLKgIF5DdU/q9HGVCh0iTG1WGvR/VhdpHJSotIP1tq/G6iHkOtYFFcDWFxAl6/HqqqjI5G
mt2Gda7/6K3MPCBaPe885etfcvUSrYNAfebRo5eGTsr1IBkyRK5YkCbhKGTmsV44oofITCzjoDSd
tB5VKgf2UVLq+NtYUszru85Q9l6RmyIYvwLCE8OvJH+W9fpX1FraNY49d2HRVNWLlYwpCuKFPAPy
tOIAjpc4l5Ob/5NJW30vJJIsle4uKBZUPVaB3OuhZ2qoJu5DXYg/0LcxM4cP0dB9tRoX3cU0zndu
pfW8bZZ7ZQzxYpKFreS169Hk0kWmkiR9qFSt/RCpxlIf67TKIz+piqgLZlmO5Mutu+zdhze3/Sp/
CLFw9bVf3VrXjf3f0tvQWgAiojEs2rQRj9LJmG6jayifNmOdP7VR1ew51Nx+VsZc2yFExGt/e3tY
CnBifRpNYbeMRC15KRX1GaUS20sOnYpjyPMYIeH9oa7j7GtVdct8eu9pJU4gYyduQwCL4tn1pEvD
njU52WOY1pr1Lcs99dFESPOCMP2083Df3rTIkHPVWoAj6Ay6m7lyM66eJpkMcz2Rr+aQzh/mqEh2
kpk7K7oWO8CGqnjj3JiP0cNSWjXnFrVn3OmCiGZv76PnVRbHssLPNQSI4kSfWpJELHiptBY7t+zt
NlpZJ4R6cCS4bLfMtwHZti6v5jl0UldZCyEQYYNK2EXyjLWY24CZ7OPx3Z9xTTJIbSAagDnZBple
4krZaN0SigxRYGSEPN9T0YAUVv31vRuG24ciOGwDgAU3PDixTMNE3VvlOrTsB6Dl3RHCpzhr9WTu
ZL+3VwHIW1p3bFBO5I36MarEZpnNjRY6uRUdvH7AokIZZ/0zoWHyGShV+SIVLd4JCG7fL0Zd7eQw
SEBmZ4tls4aceLf31NCTnfvgRWTdKHg07ae4GtWdI3G7WZE1ZzlX8DdX3fbKcVJBdNlYergUFNL9
Ejc70vy4qftTs3KVAhFnw/DB1gr5p5CVttdBvDNXMhM0iknKf9tWXZ9+lCEzTCJUEZorYMicI+0A
ImF6LIGX7pxL3FD5y65v9t91hvUdIzMmxrgeTBv7uVzEVIRA1cbyQ4VAy+CLzoqXVU8SB5Qn0Y5L
ehCa1nWPXJeqE+hdbCpf8jJJxWszKEYRml7Rv6IZFmt1gLyjWlQ+Nj9pd+jdaEmOjpfE2Snx0jH/
akdYlxZj7nclCWrMLvpKWtkGa7AbLJMwsfEzlexUxlXxlPG4uycELro/pFCUILObhD8s/nJNzLWy
xChmiEJOrvkl4aGDV0qDT0pu5b3fZW1RBYW0HUQM579xxayeaWU62UfNTDQDCMuYvpS9Mz14WO49
dpg/pYeoVk8ODuTdEdBdOgTO0nceAIZ5Bk/dIpN7UGukeBt+fOt+bPMaS8jCa4SMfWOqKjfoFM95
soACB1BT50th6HIOUE9U/m37kThdQM7+sTKdomBKNO+ldPtTIu1QSNE1vjto+R9tj5Os7y7jYgQO
DyqSv02MOkWFTOOqcGb7XV/9KCPN8HvETf3IltbRJWSc/KUu1RmrLXdCZdRYHglf6kPiCI4J9m6o
n0RIGcgpxbynr+yTgQQBGMMS6U+eUSWw3LFIzmhRx9GvgT/ww8TSLAu6ds7wFPP0rAyMNI7TY9YO
GIu7NhL1wZwPde2P2eI5eCz1UevbRWT150QsRXswcJGrj33ZCO2BKlP03VSnuD3wcQZOcAmmkZ8a
L0gDIdFa1UFnqkr/OGiinE/qXCzdzu11c7YAkWkrGpY4mDt5+7IugzXVQEencO7cmNYTuIM/9LRL
TV86avf69q1887bynoK1QVkZjvJ6l1yfLS+uNZRWBzNUqFoerXT4lpfFnvrHTSQMp2NF+K4ZBBPa
EgiEPacq38TlPk66/mhQmhHBYi4dU1py95M6u1UUuObY8q1rJSs/KmWtxjsB4s37uv6KVTMBQgsB
+bbZULkVdm+YCIaT6dLhhhd7Gb22e7bqFO6TB2b17aW9/Y4EuDDFVncxKmvOJkGUcugTJRlcSiZd
4x4cMSW/4jLy6gOF9ubT24PdfkdYR2sVgH4zz/k2eVKbvlFjKjjhqJdZ4KQ4Ek9ltafkczMKTrMM
QTJDT4Aq0Trl/0S61JItIbgwwq5Kwc+ajejioyOj8t2+2EAqyQRXfUlGJE+4Hsio8jGKisoKlVxr
bTy4M/F1HI32nx7h5o9vL93Nd1rBASTwwBx/Iys3k5qtaozHxDXCVu+aJQD939mPc5rr2gFcsL5H
q/r9Ka6eMyBSlDpgfxPNEi5sMjJFrnWjYqCkKJCjoKQ4epGvZsUgP3hRDIB6TgvvMxCTJHnQcdyB
Lb64xfiE+dPYH1oJkOy5EsRsTwtA02TnlNzETvw6+n2rSQ6HhIW5Xnm3FeBJKUyGLsXgYy20+Llt
1QnUN97yITLS9XPRYni9kyzfHM4172cDr3gkYBvWZlEmemdC1xc7nKfYORetl8vvAgVg3LDqaKyO
5PLLjg/1zWYGEbxWM8DurpKT283cZEnUpYOouGfHLDpBwAZX2y3uHgTwJlYDV0MnFbAh2F1Eejcr
Ophl7I5ROodFqUWQko3GT+X4t1dn3qtjzN7BqiLzkyjlXq/wZoKo9xCQUg2nhwvTY9NLMFJ8c2VS
K+HYm3bY9TJ9wh/j3bVHKjXoYOETBWGF1swmOhusxG21KPVCHSg2+9jqvzpDE70sXr9nmXi7N4GD
QsBZnRsg35qbG9UrIOWXTuORCGb552Fw3HNc9u6pcWV3cHo1+ge7+V9v3w63GxNAzZqxAIgGd2hu
ks8B75J6pkMUmkZsvJAt5RoRm+bkB7eblfkcK22xJ0xys2OortIU515ak3t2zvUZLGlWlKYlvdDS
tPpbv0zOg5G0RQD8BqaHLXIk1bM8+1mXvbYTfNzZMwxNGwjhJ2z+tjWbooFtp42mF0ZZBG+PiPXo
ZZPxv4xCR41qHytqbvuv2uIkndphkIS+u+pLpMR9xBHf/QCzjHw3VFt/m6W5m/0/qWOfKb3ihZMe
VVBXNffQ1rK92BU18rd3yb1lA01LekJ1FPWizS5x6skbFztxQ1wqtJ/UFuvnsizif98e5d6+WLna
+JYDBL8BZThxVfWLt+5/auDLDyeP+g/GgoDfj3yO8S1UHOLfk9mhmO1Xilb8eHv4e5PknuUYrJEU
V8v1tpwR1cRyT3g8lFESrOadR3UZ9iSaboJFvhpXCp5wq0gtDL/rUfK5XuSkmG6YI6RpHuzY6cDO
ZQse40OueqmfCFP7adR9s9CrhKEPSiCTeyibO78CVAqKZLDj4Fpsq4nE4FWlkGaF3YCG7VEfpvID
thww8GNTehcDeX3Pz1MdATvEfGL9m1nEEBveveCrYgLNUkpCuAFt+iwaIieuOnRe6M1JeTSxVTjS
GdmT0b1zw3G1EWVR9EI3c1unViJH1nrrchhdTE5gRP1ZRVria0b1pzY773/o6cGhhsSVubYZt4Hq
nER6OkNLCrGeVl8wUxUPgHT7F6PNk5Nj4r/z9hreRne07wBCEM3QfEbA6no71ZmIKbuh7jWWtGmy
2LUuqUw830Epe6eA93ulriO7lSm8WiStgnnAW6/HEvAEDRpf8aWbkAc9ZLyZSJGUUYRAd1YanyYn
i/KTjf/zv2Nli/qD7cVugki7ln/LY30cgxivOnEYNVmP36oy65qvKjrXjh9LrDf9snZn56AKT1gf
apZ3+qBV8N7Oi+lMPwjrrOJcjOWQHkZRVuplKHq3OmRzRIsOcWwxHAa7Q1Ebe2Ux+YbsHOegj5xl
f4Qh9yJ7RZgB9iip5mfeINKP5lA64GKs1k7ONe2MKdBwOOgPI5hJ94A+kmEeZTeVv3InNYvzIlpj
5JCaYxV4imZ9H+GslL70erM5qHjEg7xTqrR5mA17qfzGs8Xgs+u5nLVsmeYnbDSHJHBqIrOdk3R7
c5J9AmBa86OVorCJHMZWHYCi53boCvUinVEP7C43KPJo3RCkNVDxFZjzTBN7jx52J2YB/Uuh7Ld1
wg1rhmAXkGjN6aojsk7IvbKkNalmz8OQDMcMO7GPWpS57yZgr4wT8nlSJ6hp1F2vt2ImG4DGca+E
ausl7VfVkgObUOpKsRNF364skC0uDvL6Va5ru7JNU8tYQ1XoErtR87loxig5WLKf84e+jVzsAHR6
lr2PkUPjfBpdVzY7pdA7rxJpLyYEqOzR3tqKp9vCc1bRoii0hyH9Ws2qeTSq0d6pQt4bxVl1ctZG
HvjqzQaaMttuTY5yKBHzPSbxlASm2b27qbJqQPHVeP1w7qNscP3VPK8hYem0KOzGtpS+7uTLQ6Wq
k8D4oEx2mAy3O5MnnPlo2A+sz9z2oU1KUyIJJi6dmIYLpgP2YZzYk3lhxI8UoKrvuTpVD29fx7fr
CM8fd27a5sRJtC2uZ9guk5dXoysuGvlk4PWtIDBr3o3GXclWqyW2Sj/Oppt8PQqWxHY7xra4JK3Q
Hs3C7b6gkyr9WJeUXd+e0Z1lJCKjmbyqOKBHv5kRhWcB0sgQFzNbgsruf1mz0gXAix5tqlg4Fu0c
uNsHjbnRtAH8yROKZOb13BI31+IoyuKLJ11V+CJP8oAuofnVawij357bbWjAU0bXGIrQCsPf7nqR
YZbbtI2ALO7QQlmm72mj/R3Z6ujDwhp3RvsNJ71+P6l8IXcMjJq8nNbG9dQmR6R23UZKKN1GS4Nh
TZtD2xqFymORKOqfUTZyc8YyirNAAFdKfAmorDqP0eSpfhfnmnnWMsvqjz09lz8j2s/aoZd6JQ9j
1btKYJtzVf/99iLd+SAo1lBAYqnI1ba9GBurXcfoGjt0jEiGdNj/TgFPPSV6vhN/3161VIzgKnCb
o8ZDceZ6eWaP53H0MjvsgSzYfk1f6TNBwiSDWHGND2ObDeFUNPbHxoy7X29P8s65XXVs6MHQnFwL
V9dju2aR2ZOs3ZDcNzmlPb50VP32OPB3lhKVDTYcrR5QNVtg0UJ/c2xc1Q2TxLHRn1JpWngKpSDo
JtG398+IVUQKlmRmxVtez6iZcp2gwHaoOM3lUZRl91Qb7t6Nfm/dcBJEaZ0hqMJstnSDtl5TTrEb
1gO9mhoQAuGGuRfe3DmnlGRpxKMChE3i9t3oDLBfXe86YZXIv5Rm+TTVEZEnuYOPf9zejXdvTuxD
LgauWfK0zVsYp3VqYZnphjrV9IehSo1jrVh7CId7e8Fe+7dr3x8/2c0o9YgAOkAumgaWM32Z6RK5
JLy+HOfh37d3wi3GCoQVZFlQzL85FVuhAK+QAokj3Q3NqO9q31ChpRw8pEYeS8sZxMFocTirRvJM
n8A/rQCh9V0SqLaM3ePbv+Xu2hJOQQQl/wWTe70rZeWWfT4sbhgrika2J+bAtCv34e1R7q0t7z7d
GKqfnr5VAura2IFvYzPhMR19xZb9OY/KwXcWuZd/3duaQMPJYcH9IoW/OWZpZEx1bdCYABPZfilc
tQ/10Ry+Zfw+361079PbU7vzHFMd4RZG2ZBW45ahNuiztPK89kLSnkWuFIzmoVqQjqriqv+D5mwR
xEPdn98e9d6CuuTOMDPW9tIWIZd0WqVhqeCGtpsWRycalGdZFdXRtRvx7e2h7u2QtQlOK4uERttO
UMLMxKaW07fgBe4LrXeCbqndw/tHoQcDYNZZ6wJbDnSTiFhaLftQmzr5pJRZfGzjdC8avLc5YA5w
QaJ6skLFrne7QKhF1MXE7YjkyFHid/kxiavyeXLU8kGIsv7n7Vnd+0zkxdSrubqIM9aqz3/6V7Xe
eOS+HPSU4OphFpr1Oqu9SS3C3JOZ+/0dNsEM1SMQjb97gEzxeqwY8646WlSkc6zJEAd+Tv5x8HpD
85dFmn1QOM5QvLQo6Ma+qxhV5+toCCq+qJT0o67Wxtd+tPGVn7Msf/WsNP8qTGv+XqMb+r3ENOQj
rBXxZ2r2qRpUnfKNUqh+KqIU0EHnyfosI9ykHsy+zotjXU5ZEQxZvjhHzoL23czdXj10yHS5uGQU
1Na0rDB38H+3NimrCQLBMT0P7CW4X6+XwBGrGSWSNsjMxC5KhZiLqgM+TQaAXyVOLapMtCwn8cPV
c9v4K8bWFzfTyjIhUSaAHUK1X4aSNwygxmeZS7sJVBh1D/Ay6hRJ1HKpT1GHdc9jqfZd/NHMlXzn
bbjdMSuLBpoi0CzC+63EXgtXuUHWpLrUhp28ysSMfDdblovMsn7nUr4T3mF1CbNrrb+v4gPXq6XH
TgkKmkt5wrQZMIMuNPRq5PTQ4hCDJVAi3cdhmsejpiNcsRN7394qBoVlLmgwzZQct+wrVTGdpaaK
HboVTBcvRXiAAPv9cQrxCe0bwFGEsSDtrqeYZRbEpAmm+ZRNCzU4as1gMfShLw5pmdQErkP+/lYy
MYRKxxKZdwDy22jFcYp2KScBk7GjuGR3ZXJOq0bxp7rcw9reXmcgtLnGADqA2la35B1VKUWhSr24
pDSLAPvP3RGM5vDo4pR4qLJ82jlgtx8NwCvAbPSc+XYI010vpxCR6XXzupz5NB5jyqqHFknf49uX
5p1Z0WsA5UVXmDrP9qNV2qxmcxXnFytLZl9rzfOcU6CbiuikuJOzsxHvjQaMDokbes90FTdhnyRO
rjy9ApuBwMyhUdv0pJfa4Jda85ddWO3p7cn9psteX9N4j0ApgbK7Vgu25KdsItlqEllcDKPX0zOl
CZBVCgS+7iEy3SK95F2Fr/JkwlvAbgP6wUHOlmcG8SoK162q10epVl1+RIYVZJHTzu2LhIcB+jhL
5c9KNaqWummROFRCi6n4ORMotAdXDt0PE/XCGDWCwXm1NF6mQ4ETZPIlBhSzfCSImdsDnJhMPepZ
LNRjpYjh89DaWuM3ctZbXJ25nQKjmRYEe51ixAS6dz/aoFYnv9Cb8XUwTfjOFqlberYreMLvDhPW
LG21NVhlywCYX+/ASYn1xRzs4kIHIw40YxVfroplZwfeu4RXYO7aXaYucGNnD7SlHqymvAj86l51
ZXK/RjKqvvdm8m5WOh0Cmq78S52Pua1H7j8Rgu5NXErNUF5UgU0z+gbp0erVPcmXuxMiJKC/Sk8C
5Y3rURJn8HJgmuVlnl3nhC5icixBFJ6KYTehuDcUBNeVhLA64BibCSmKnTgj6gSXOImWs6I5Smg6
TXauIWHsfKY71xFJ6NqvWrHpwGmuZxWXXqHEilFeqhTz0tZ2o5NJEXhny92d0H9G2cRw1JurtCqm
8qLo0fRzkEBoutHRzhgJpTv3672hqOutAFuqO4B2rifUJWWnjp7DZuj6z92cDkevF3EwTeMeKOje
0v03zNCvR8owMgRiSJghhJ6F4BD+D2fnsRs5krbrKyJAb7ZMJymZKqPyG6KqDb0JkkF39eeh/sXp
ZCZEaGYwPYOpRkcGw33mNckuR335aeOy45+yuuso31ClokbAk7FOLiOsFYWiZVVgKOmMfqmr7mwl
cTdyoXtzYQDAb7TBEDZaxTGi71O7140qyHM7PCiWYx6argw33ok7awOjhWkQq1D8X3ctKRnEiSi1
MihoNSFGqQwPhdt8FqGSv7vBgIQMoFVwi3T4SYmu1ybWqA910uWwIkqKzWioRY9RJt2Nxbk/of8/
zGoLhLHbuVarlgE6YX9jXq4/kAQMvmNk1uHtbXBvJFiCVL1geRruumOiqio+HVIpg1QmGPkCVuh2
qRFZH4EY4oT97sFQdiDJ46Zjh79KDf7nQgX2laR5Y9eB7ub9KUmQUalqkf+shbMlEbaEBqvtTcce
UavlMWL3LRvzP0M5qLKmnohFsEhx7JAa0j503WSfxZRpO71IkJh3G3MrgLgzKC8ftysBEmX2VbxS
VRi1un0nAmMalf7Y2VEo93Hr9S9vf8dbQIKJiwaRETvxtSR2PbmcrEhvJrsk8xg/jq042436O6sr
qJTpU1oZiR9N00uhut/eHvfOaV6qYwsaCa0EyD7X47qtMo1p2FYBxbPiu5hk8tFI8nJjS77CqK7X
jjgC/AwWrAtGbg11SOx5yGNOdJBMSad/1ssZA+ja5KKntljWzclVw1R+GmojNi/SAh7od2YfdTuP
t2YMqnhM42d9ponx1BX66F3KPuqbT2jsJdVlDpEi8+dxjltcFGT/DTig+Mvz0jR6qsw5Ks42RVrn
ZGAA2/h9YdWEMRFLfvAEAEzgelCgzipIbG2nDi1p0SDV8Fc8mIXtq+4U/eP0o5P7Wt1X4mVw6vmT
bhV5f5xzU/mcU6pKdkabJv96oo7xNQtT/YdWd0O8bxw0gB/eXrHb482nXJzEKT/QXl53UZSkG+gM
51Uw5dDGHWl3O2nBbcgys9o43Leb43qo1YmL87np8IergthwskMH5ewgoPe++4gxCkXtBc3FK7yu
pIhx7DrbQ7i1DiPlpKWGsatrO/wfRqGqzcu1uLbdKKtIU8aJHReCS2KanYfeiMcaZYnJ3hJxtW9u
DEBJPME8KiSkZMPXJ2pkq4VWw1YPM6yJG3ds92IcqsQ3lUY+luGAl/n7dwQ38MLcpbRMk+B6xNbN
k74j6Q3MuHP/tpxUfDOqrlJ9i1bExmd87XeuTzLZIlW9JUi7YX06XpwZStcI9AKE1fh4ALf1p9Gt
4+lI+tT8kFoo6y/uhNIUFSlbK/dtZ07jycIn77tAj1r14SGrJRrgIvUgCNjzuB/nJv6ZQ7/wdq7g
7d1BztANmque1e+ybs6HL7a5SHh2fWe5x3iGV+DLrpy8z1zc2XQyk0Tou0hGHYRiamITUtOJZZ66
yG6kX3GJyv1Q1rOyi2rNmXw8hPVqXxYut7vvUqGQj6ozzriqlXGavfvph0AJ6xChJTBvtCGu14eP
QI5qzaxPktQHipTKIfPSzOeh2xJBuLP56PovQBiSXRrxqxi9goNjd7UpgmbqRzQy+uqhaY2eztSs
nuY8ej+4HsUFBGtR3oJdSAp3PTUn0mN6h6MIrLTM/iA+bUu/juqGxrWSKFtY5Dv3EVMjVKeYxQ24
BnslKAfZNe7WgarOmAey6XdYZW6Zlt7GGcwJaXxwLyia0Pa/npNHoaXJCKWDkWbNZzZp9S2TAu3n
zs78wYjmSxN7+T/vPsNLnu0A1HgtjqzeYWOYMy1JGNTKR93v1VxyBty/zWKY9//DSGxD4hk2CXIt
19MrPTGGFcL8QdRNwPHQsRDWh6QI5+pgJjwtG5v/3poRYLBeGp1l9Eeuh6NelaYqWj7BrA7hwQgb
8UHzZmv39qTurRkNKBQLudkxtVoF8d4i9W4VdRN4Qp2tvyyoaUjYt0mb+2ntVl7g8Ovcg0IEtgWi
uI3cABgSP7H7IQORha8mqM122w1OE/R6X/7KeJ/HyFfgGSq+ElVa5sdli9+lSNMMd/rIURo/yYzY
3nir74QF/Aw63Yu04iJKcP0zGh3/xL7Nm8DSKvNYN2b1KRxM8cGak+bx7Y99b0lpsCwuSMv7Zq0O
fZdUdVV5YxOIzOvDU2TFun0cQxQIDm8PdO82s3EeBJmw0IrXfcxGak0oLYtVhbz5FOEbAy5E9OLJ
06f5mw3ccgN8c2dANDBozy6nf2noX39EW5lnyDGtCFKnB+RjJH+8uMxwDcDOvc62QGd3loxLmkoy
TfbFpG110VhhNAC54F2oFEN8ijMhD0nbup+kOW4FjXeWbHkPaPYtopsgJK8nVqeFMekD1wvIQYDN
mZr7Y9mb718vxBF5fkBdEGSt+29FnmgDfUVeH17xF2odMx0gjAierWG0vyLLtkVvX56zVTDy3wHX
3ecZTASKTbYIukrLiUXiT1Wev8yAuUFUX8Bu/Ss8a6MDfe9TksqQydB1WDTMrz+lxORI8KGZ5Kxo
zW7CSKHYIa2kvb8EwmWyAN1ABFEJWd+cGmYfZUf+EzQetNSwxgMqFFq5GyaxVee9c30yFBhB+Fnw
KdZ+0ApeJk04Fk0ga4NeuqsOU+CFWfJY1BM+HqneHQoVA5S3j/e9Uck8qVUAn4EattqUTmg5YTrG
bVBOTvQgs1Y7RubQHaVuysDsW/FgD8VWxHJ/UDo49P0WnfvVSzEUWeSZedgEJR2Ox0bMva/L0FyU
7Zp9UvLu5tVm5+hW3Z/viq45gBpuTaokq0dCm4wUiFnVBv0sRHMMlax+pLfafkJvHOSuXbUlAhR5
uW9UIwNT7dpZACFJ2VPWgG/+9ne/c+8AnsCEbeEnLjDN6x2cRnBHeLL5MaUNUEOM+w6Q8S7C3GID
VnvnY6Pph9gFLDW4zuu3MeznvBkQvAuGdsh/J4Ya/RqysH6CpZ9+9AylIQipotPb07tzQOmb0WFF
nJmzs5bEMQW2naFZdYFiztnzXJbOE3zycmOU1zz7+u6hjIDk7FKxQbV3PTfdGwpuUL6iLermgMtY
jjh+YyPW0ClHzIFTWOv5vM+zpHuiQTntiy6f9npeymNXSNTCEGEt3reyEMtVel0LG5lWNuXMVfjf
zvZgp50jMZGgsmKEdfmYzl58tob5nezDZSiA52TryP8sSftqqKROAKg2yXhGFlLxcXqIfP5u+/iu
tXwdZWHLEwLwnZF1u96qOcZIhjOK8awaubqLLbU5EvpsWeeukQwMswjjwVrhIqI5uS4tQlHIuiZJ
5rPRUgUOcq+Om9PQ4BW8c2kTgHLX2rZ6qM3SKA52OYy/E6W1+x+GiycSuPtM/dvO07n8VBrxHBd+
l3T2zww+r3EwzNIJyn7WqkMGSaM5tJHqiL/e/kyrE738fmawuNRA6UXMa/nz/5RG6ae6Wj1Z07kc
bSr/cDEifoMElVUY+cbG11dB0jIYZxroHs8SO3+thOtRCTXVLjXOta3BF6NC1iAfPKFDwj6gz2+j
G9fm6UNK0Uz3c4368FEkriqwe08rrKOq1Pq75THqvg5FbScfIjXDZ94UZYxsqhLNJ2+aMNDINEV+
6/RBZKRdud3oftHVrnFok67JvvXarIi9aclOOxoxciWMPaXVxmRvPizZNAE1p4k6Aqj91WtRhzYl
Zkn20vcuUhJSdn7njD/bWZeHdy4h6QNFPeT2qODQ8lgtYdFBvXcLvQ0oHQleYPWXKRpaRZGyf3sg
h73wn3trWT648EvFgZobXMPVU2TD6E3rPDPPhoe4C3yetNvPihrtcj20PvVGUvxVWY3y3g/JqBws
KiAG0yMTvN6hg0QjRal140wGptm+CTryNMP6K3yz3STlrF6A1ynSIYBoD5ODIunyCf5zHCyjbb0s
nc0zkmEGt3I87yFSNxuNo9tzsLhf8AJw7siE1lOCr68LJ3HM84Q05qPZx9GLkZvuxUq0+UHoxbDB
P7s3HoDOhczHEWczXs8qyb0RlQ9EE5IkxJazlRU21Un6aMgIvEHZbAn2rYJrviIFZhouOIhQs4LQ
dz1eiAtbhU6UdeYXxT9RehuONe2qxwqiol+hzvNMf34+tijXbzxj63Dp/4bGnuWVdqTfWHu1le5C
cu2ts1CSxudYxqcuHP9pUep6HJK4CBrNSvY1KdkpC71yH04efg8T3/3ts3Jz/BepsKXf7ZF8Liba
15+gK6FhN9QQoUvn9pHCw7gL4Z3slbraahGvygivU16U3hB9WsS61kl133pqNYvIOjdEbH6RV+o+
KapyXwyV+qA38iwlA09d0aITXEUbVZo7a037E84OWBkYANrqNS/gveRWp1tnWc02XsB6f+II8WGt
tEMIqI4P8NiRXcrktHHvrdHZy8Svhl5tM1k3ra2I2D43QgyHTpuQHMlU64Op185xBmG/C1n2p34o
5a4VMjqZ0TuBVq8/gTt+0dyC93xDxDVh+2a1m9rnJC3so9A0uYtbsan1uTwW1zcvzS/I6rwmiCXQ
7bveTSEBfYXGqXoWmj06x74JKTJ0QtreoU9itfIdBD5rX28T7YPZin7c9x2ds13jOUW3m+3C20JT
3y47BCp6IiiIk83qa0ZrriP9iY+Uem7j+jzztI5PRutciJ9LAKzWc4pexkal7vZuphDBPl++M8CL
9fMDxnpCnNPkIxRWflDUWPPVuBk3bpDb08QVSYC6wC3pUazr0nOWC1p7oXGepDXsZC37xxYs777M
w+hYAYhG536uf6NTRUE+7rcU6u5McnlfFzyTQVi5zqfFNFO6SgrzXGmVheaRlwQOgIaNo3N3FBrh
3Duk0O4aH1hqVtHkymCeibvVJ7569iWNMmeDR/iK61ltWxp0REC8c5So15XF2qxDJPVq56xWXt6f
RZJpERJoAljbgVCiLZ91pW6tC8KNXXTBnM4bfTMuo3/c2UnDj21dS5WbKzUzyHlOi8ZBvEODq/qn
nHAUe1CgEaqWXzSh8yUGAzztEAJOfiSqi+adsCwBhlTJCtX5KLS8HfxkovC0Qykj/Us14l5/NB3Z
IVigVPb4TiFZLobFRRN0FQ6TS3qwupusGHjdGKXmeRRu+SzQN4dL7WQ/335lbiMyXjA6NjRSUPzg
IF7fC5RSzRrZAfNcRuH4UmRz9xK5HXT5XhgHGs84mCtFv3970DtHH8+HBV9KZsX1vhrU1COn1efJ
OddaVz/odqEcEck1HogrzJ0Ze8mh8dx0F3ci25KAuLNv6YzyoNIRu2PcqedVginP7JyxJuv3KIdZ
+0wWW4Kx90fhPUPAmeL++qJRO/YpWHTnPPZTfqAzZT7hv7ZVon7lrK1OB8UkYlvK7gvTbJUhJFqD
JUIMAyxFYhBXGAU85qDhzjQ27VHYafZzzlTj4zioyYvH0v7mrYv3fdP2v5HQnj6+vap3ttKSKlOb
pzhPXXmdL4sc67dWcc4JkNUnuiKXFmPOwYVEGstwfPYUIz2+PeRtjEQ9a2F1LtAzkCTLn/8n2I6i
qLac3kEHDaPkSyc985AMZvtQmqO6cavfLimrSXrEalIRRXHpeqhEWpEgFlTOOYgH25+kU+v7wrFT
fSO0v50Ty2mDh4HaxKm/Kde54UhzrFXOSjOOPwty/cx3RKN/DbFz3LjFbw/isnV4KJbOFYWk1UGk
R6eW3uwyVpiWzk7Ne7P0i8ytxB4gVNz6qtkk7Q7RnslAUD/V32k+xSVngX0jEeS/Qe+vgwCvmuc2
0sooqD3p+jUV9f04ih/v3SUMglYrSTRtKgqh10sXJ0XXmUhMBk5b235hOt0X6KDzrpSxvdHEubd4
gC9ewYlc3mtaiqaxZhXeBUFVFfpDg9XDUXSF9YTvurZx3O4O5cCjQlkRc721JqwBgZGUqIPuLstP
TWLWD5SSv85OLjYKqbc7H7kakNGLawjApPUTUXtdGketFwVdqyqXTu2L31psvlOAi53AWwf8DAXQ
V5Ge1SLJMBkz9ESLwClc66FoZPmj6Vrxp/as9nlso+6jQCFwY7lup7a8slxXiyQVCmOrLlgx4RKW
2QlwRRcsE4wh/icsO+fP2xvwzjBQLjleRPhMct0BG+E58HJ3NaZzLX2N3EyeJU/yRpnj3iigBXkP
OEfE+avKQ0yIk4YCdEyYy25XA8Xc5YW2RaK42XZLrYhCJfwrrgxgm9eHCQ3ZhdCjtIGe9eEut3k7
Iy3PEOZ4L3L51QQCdPRS/Fq4++vLARxcU2cA8s5d33UvxmzVv/raeCew43UUwnWTWJ0dcEOjJvft
JzJ+VNiiZHgpZ5Rh58TuNiLZm8UBPAIyCx8NFK4IC5bP+p+XqiWg4R5Cq6UbtWrf13G09+ZNBaTb
xSGRpu7Ev+htgVe9HqVEEMWbBFQrZKMM7ZDMdnbyCs8Y9nqNW8jbu/reYHTO6OUgBLhAmK8Hs008
FVoj9M7JMMf2Y+nqI5XUsphCX4eZu3GJ31SgFqfN5ZWgKMR7sX5/a2Wuqwkww9kyhe3beZv5lRUf
lLH4EU/llrDivdEw3COD4szSbV2dpbFXkNyO5vAMkkX/NdYjZp5ZrTx2ZHaRb0XWO9vX7MKFW09t
m/oHLY11oqNKqXoKEM7AANG0F3nTHaRVTi16zF1dnogn3ynHt4y4+HcB1IKFQDV9VRFI8sjqhi6s
8NvsrX9Q/VA+NtSBX97eJLf7fjlT8Ja5ZyFDvVbb/rPvc9i2Gq0oEaDopH/x6lB8h14kHv6XUQjN
uCkWOsVqLiUkJDSvgBh4sO0PZeRQoBPDlmbaTYBLfZjFWeoni+DmuiKHPRheCHYnA6+cnQ+ZmohD
j4/Bk5Fi9JTZw3TIa+2dAEuWiSyQ5jjRC4oSMB+uT1luNpaCTrQMEKsrjlqVpXu1kQhGwxzYv/0V
l2jvKp1YDbW62qVFy6uhJxzohTu/GHZq7qd4QX9rRrJP8jH76E1x/pgp2XB4e+TbTIZDtvR0SAnJ
zahBXs8SqT8L7W5dBmPfxo9ZDLrOtPNqL90Md58Q7e++nf2qDZ2TaJUewXP4QC18XzCTfu62xcYP
ur3bCBjpZtFt0qAzrGUy+Qj13IxyCDQXNxWwm8oHJ3HLw4iE9Ua8f2dXgfMDgrz0c5fO+PXUEVEV
RmfGY9C3aX6CK2n7edcPvjY2OT5X1XToRWxsHJi7g9qgAcidXHB/q/uN3sKQK4juBJhjlk8RMLFj
Vpt9QKFffHSQLv+TuulWH+amMKYDe0AOmTeDut8NEIhEJiqaKusDO1aL9EMqSstHtOyfcDH5mtE8
3+XoefsSwJB26i1nU+T1zqoSXC7ODchsLXX1609tVUnf1l00oDsXyuPoTMle9BFZjozGx40dfVNw
5eTjYEhm4yyU5DWJqPeoLYyTMWA8FbWlX0aNY/mRTPJPWrao2xjpGP4umeXsS02PlX3emcj5z72g
whQ2aWRtnO57k186CqwBXCPafdeTryVNbiRHcOErsP9zrN7bdYNy8tSiOW3MfQmbVxcJkTwNNypK
/NtenWZ7MTKxZTIGoahHiw5J/SnNf+q5a0G2rdPxh8MHhy+RYDbs9xiX+BZ2Xhstq7X98nJz8ivY
aDzfKGt7q1+hwrGtip6DpfctGLrM8+ShtmPvYumFFSSR9qs2dJSmkmpMfqSZeIxV94sdmXHmZ257
9PTC3NURKgenRKBruBE93TkMMF5YBsS9OAvrpFRO8PGtTB15GKVuPVmUia2doB7u+Lk1zbqfWM0X
XYR6vDeRKUp86vPRtNF6ufcjeDMJcBYBAuo213siwYjP65VuDPiWzbi3XeQcC1uEj1pKK8b1MrkT
kfpv4zT5r8Ht0Ex9e6fchllEwyaNTG58bqJ1yoLAciPUnGsokTVdzHx81jHi3BVEqw+iFhuzvfO+
sQ/YCyR7NNbWZvRFjdmDk6ZT0BRx+6iKsCZ3EVAzfHOKnl21qH2E4dugJvbbSpvWAmTLbkTlAc4i
JogUPddwwTBJ47CJyymgLlocW/QK6Kq42LikSv1RCRHANDoLCw0hTOEikNBUL57a4gSSerLV9xUO
hoExD+0pyuVw0Bv7d1nN1c4o662IYzkXq9P7f1geIp1Xpvz1pnCVodVx/ACFx9ocJZIafpea5sYl
cWfroca73EecTxrzq7jGqHutruJkCjC6i58VXQeoUUYa1gKzeZBDNqGzZonPvcyaP7mTyO9v77xX
W/ObWSKtZ+GoA6VpHf4WDvLoNW8O4BE5nubBjQ66GisIR6DJ21ShfDEiL/sScaXuXAtonhsptR/n
iXlMRsXZO5Nj+FNkabs0a8eDS1F143Asb/D6F9L5QHkLtUbUFFcXdpsgl4/tzxTg/zmfy2GaX0YP
jR4/NpqGVqQetj/yXNtIVNfYsteNyp206CoBsaEMeb38jejKru+nKRgUr95Zssn8Ph7GD/zOz+xd
zB/rqjw4VejtTWfxu67V/ouorfGpp84I4tzZ0r64c27hCWLnDp5OBdG3ikvbIVOmMInngGYFLWF1
6MkAPUUi3dClY3YSjdMejZwGyeAq2de3N8q9VaCgQl/HZpPcUN4okcpGR5claFWt/2cyEKV2DOL9
FiCuX+defMnzzPtfFoFaGKoYCFZDKVidDnTWcgMfsClwHakGk6tx1GUrVPWUlbqKgrLF6+HrcaLi
BJeP8VcFDmf5mKGgZyH6nzWtT9Llfqswj//x9ge5c2cTOYHO4MeBitNXq4FmXuggUDEFYFkR7UhT
KOu+Fjv0OeYmuozG2LUbb+W9G4nOAiEbmAiDJvb1lsTZVS0VC0OhucVLQxlz+/Ms52KjznmL/OCK
Bu6/XM5Le2od9HcJcytDMQWVTgV+H7qud9CmiFhcGao2ffQcoX8qRW3+a4MZ+FdB6Cw6NlCNwH9I
XdtyRLl7EgHL2rxURDKo2lxPe7RM9JGVZg4aI7XHQ1KrtunXA5qquxbVpaOascIuDpB/eWaRdkg8
6OqvwRmLiy2bCElArE3+DInTTFtf6k4sSRwPEYr8iL+u60ydNxhKGHdzEA6G+a1CX0IFVmXNh740
iSMsbSoCT3rolKD/9Ccz69OMCtdj4kWUvCTcxe8zUgI+KmCO3yIosJFSvfYtrq9OCFRoymDyAiGS
+Ob6yzXqmHtaWaiBTp1VPkkvVF566n/RgylMajn06LPnkntU8xPFS16ssSz/rnLFuggbI9mmm4Yv
+DB742GhKPP3tx3E+UYzz46CwigQGRnKjejkdpNf/+blz/9TKUHl37abKuY3Tyi+tLln7BBB9B7f
Pr23K8coDuEWfdc7/c+pjRYcaagGBjiLNMh4HoeDW9ZG/kGdayPdvT3cbWLP444QwILUBc6IBtT1
rGDoeWnksIeV2QFLaXSNUfNsJnjOzG527Lrm0nft8FFxpopgiIrigkNXhpccXZkKB7ERDfG3f9My
5NXmIIYmJ6HGBo2PW2W1OUYzn9NQN+YAMMhQ+X1Z5ocBJAy2ZhQVzopT9c6uMcpM3QMTSeQXzYzr
32//htvkZPkR4CZ4UBao2bp42ow2NzaaDEFVo0fqDymeXX5kFMcstkZKm6bSB4ql5+Ro7rjLELN6
RNjKPTgxJdC0U6iPKFP+dZySeh+PKKS//ftuNiM/D88ciLboHLp06VbLlqLvGfadGuSc28I34jS3
fMRejHH/9kA3b/sy0KsoGfRDKtar/eGqSjYnCOoG1ZDnBBrFX9E4flca5R9hVXuAzUdbLY9vj3kL
+6KJxbDU1YAPEo+vnjA7zLGThgsdTBow9V0nFfnVqpoQpEgfCgw6R9l8IOZVCkBvqZH6c2HYhT/B
vVQ35n/76PBbTL4zVykdX7Ae1196MuKSJs2kBo3ZeeKDEhNAPWm8os8iLSPvWJD3pXtpm2N4AENW
W6j+g+8hFJTgDtEFNr+//XXuLD0RMbkKDb+lz7OK/6JK6jVMES1ojU6cQ0+Vn1Jr8ray8+WUrU4h
hSfib3YXW22tAqnJVo4VcWgwDYP9t92VwOvjUunrfZlFVrFT4kkkTyreBtpekJWHuxlnjF9x502e
P8qJBoeflnqNaUcLVWmLzfDKxbn6fZRdqd9AriQLYpOs1oUamEIU0GeXtNBy61AP2qR81NHaCk1s
HQd8yDW9H6ePJf8fooJeiiHbMXQIRc8V2OLsoDrKJA450H5I+FmmNg8ixvPxuxTRNO6LusiHb4mR
msNRtwZFeclDtxf/uFM1txcvTByr81M9EdVfwkhpFfnI0lhWu4/wIipmaHSDUe6jssXp3p7mbPxj
g6+IngVeFzIou6xQNq7N26ucF5/SEaEwzyoyKKuNkdT2qIsxSi5uNulACJH8+dvMbOPnOKcD+Mxe
FxqIassD8WwqqfFjSicY7o0RpcVe77S4eIEaI4yNq2pZiOuFWkpsoCeXphfbaXVVwagM0ybJ8RJz
4uFDa3XdL7oMnGXNVgbvQ+yMqoF9DXaED28flJuri/oW4iwkTIsQ5Q02TZ2oLUWlHl9kDI/5QQx1
5J5yZNiwFDNFDpLR6y5QqCKBgzxaqhvrcXNOKaQCxuY/9CQgca6esXyoCJxsO76I3BuEj9Fo/0V3
qi1uwO3nZfcTDvOIL/rpa6S5U/HMjJZaXkpEyt2dIb2h+aRmSLf+Nblx+W9IpvIbtynsGN7+vDeR
Ck80rQDYPdwOoAiX+f8nHlqEffQqQWKlHhP3sVE85VRhN3wyrUrZCIpuP+USDVDphzgKLmytWuT1
Q+HSZKkuk7CnBx0H1FOMPvj+7QndjmItWvfLMBS86ARfT0iJc70Ssq0uapNb8IlGZ18ZTb0R+96k
Z7Aalzkgk8GxuKkzdf0cepneVRdpetUJFUV5GtzS/OL0vXfQNYWw++1p3YRTC42SQo4GehtE7xpD
pHtuJXNDiguxvo6nKFkqBmYGmMrjZCV2+IFANKk+R9AOxwMaRs7wq/WauNkiUt3uF2AqUGLJk6Ci
g729/rz97BkCib36QmW3elCFPoVHGNW15ktH26QJ3PnMS+dkkdWAXogR2PVoll4OlGljcVHYUoey
KZqH0p28hz4y9NTXQJpqG9vnzvwWbjMVM4qXwHBW2yfNKnMC6iou0ZjaeOakAOO91Gl/WI4y/vv2
mt7ZqsQjC/wLVAxAydVY0h3VZFJVcdESQ3Q704gw/VR1SaX+7YHufUY6w8DSly77TXUl1TBIBHsk
cEpN1J2BDVlAaUo867KjM5AN47Qx4N2viJTq/+lBUIC8Xje17V03mQZxqQYSdrDF6hPalfOT7RJq
vj23u0OBPDOXi5Egeh1B4FsvZ0uIyxB6drGbJ9Wo943lRd5j3DnDj7dHo2jOT796CMEnEka6C6Rv
YVKvDgBEwnwosUW6IIiM67G3E4ZWfUAHtwgwtq/2BkLP311bCRR1+J1Coj8Us1ceJ0FZfyLK3Llz
1j+PEqCDjztp/8echf3PMJW7acycXRzl2mMMZcsvDTG0OwwxSAz0JMMkrdJ8Q+bxSRQ5mqBd6SXf
Y20KRGc4z560NZJ8RfGrcvHpzbz8Qkl7PI+t6X5okrg5EO32uCT1QV93dHWVMJ8uUybFQY1tF30r
B8W/eYq/J5MmKjpnrTxEUYxNjpR7/lH9UZfKz6JNn+2wHB9qFYm2IQll7ifCKWLfidrmApBci/ap
4RafS8NqzoieZOdsDNVTaTUTN4Ua+khmfihDNz/wq8aLiyn1sZbZVMv4keblGH1PqeK/IAM4/tFE
EWb7evKyoF2UfHZ1PLT2swMtP/nshCBvnmp75mN5qGZ7Xy08Y9I9eECWZ+nOfRnKXuv9vMr1+sGb
nOpPMw5x7DdqjX9WhclldpwKmxK1Hxd6zorMJZEd39ssxQWatzZ7T0mkOCW2RML5yzWHNHlwx35R
V+iKfmjiS8fTPH2xVajuD5itmOF3SH5Ja+9kirKEtVOl1g0PlpPV//ajBVTXjcfYPKJiNlanTlsU
zdQki5PjDLqf2A0uEhkxR6s5hArOAXtjaofkiNaYmA8wZcezAkXoty6bGrPOinCvnxs7OsbaoI+7
zunQSB66adT3aqq61c5qgOn6HprNeKqoQ6uim9zn4qHL27g8jx7eTg9Wl+jjngyhKL8MsAW7E/3j
Hu3CMKcSjlqFTYCA64UagOCytFNepgVeYHVa69AsXCVqv3d52ihfjDAb/u3MxrC+llxHbbEz6bhl
O61SW+8Ye5nTn4DcE1n3eg6xdDLcVlBs44094lzQlwdtyCqEyAbp/tTNAg0GkEoy85varnEbogKW
HXpLeJ/rUqjZLmmmsMB+LUwq3/SiIT/VQ1bLryZE7PlnErdT8lnksvrVYyY0PQiRTOm+rNvW9p3K
qotPYesU0HKS1IGgYscNxTRzSkkALLRcosZPM5nqO6zC9ZiMsM3zX0Ydl8KnN9Ab0u8HOgpImqfy
BQEl13ySWZR/G8Y8As4Lwav9WIPaM3KAFJreMcyinGW0xQQlFtW58ClqMRW7WG3t2MsJCt3uqbNw
Sb3MZkVFtO0cPImSxB6GI5rDU/4cpmEsvypupf5LmN7E+9gia+MA4U93cDUxZZhdqH3zaTSmpntp
va7uFnXNXB0uWPAIw8d7yOz9gmxmfnKqVK13c2VR+LaFuyhpYZfutaGPok+fPbrzyEZyUbqxayqK
s0H5uSts5Zyh/uV+qobRiCcIDFHu7AnI+upvE9iK9zVOuzrei9mu7Z3SqZNKKV1KNPlGZ4DBjAX1
acosd/g71Ioqf1ZSBsUhRI/EcRiwp9fN0OWBhyeb0iJO4zT9FgGMLo5mava9j+097kIhkgrf4ykS
jW85SSw/YD88lb46ZYM8IxBXZieFWFvZkyFYE5xpaTqf7AnhtB3qjqbjq05nisPEunW+NzdN+mRm
TiH3uV7U1fJqZQTeVl5Fh9w2+/k0iS4vghAFMs8PU0MXj7Kx9OEyJToKDtIqcHPSUK+C6lKmTQiD
cqlkJHOt6h8tm02xS8IiwvXZxHHtpKpTXTxScceJTM6UHnwbHvU3NAGpONhKDK1byVVTfsT8yFDh
pw+6t/Nary0CBA8M5XOl6knziR/SKj+GHvb6xdHC/8feme3WjWRr+lUKdU8fzsPBqboguQdNlmRZ
tpw3hGzLnMkgg1Pw6fujnVVp7XRa7QIa6Ab6JgGnJI7BiBX/+ocl2zUMcPfoicpaY7CUwYx51b4V
rn25vndSjPdaXm9mZ8wWQN+RJ23lRB625zPfQJKYTkSUsXTiujbwr2bQz+POmwvlH4RahirW9E7k
N4lraA2TaDGq0IfNPh86G7lZ2LMJHcJmkGt3owwbdZSxYPsXNp1krpMcrD2qzXTwrDEKp77g3S3V
ce1rEOA5EPW7dKGU5aPqGKyl6Pt3Y1EEddzqTeeEMOnlbx1mQQ+p7yX6zhtwQ8IZEeH9haAhQ0Jh
ajLn5wtEP+zlRFYfMoUMI2QPJJGctw0aJa2aXHWGfVw28XG3LSENbZvr4QAL84Pe9baMOge55FGX
y2LHM9Ok/qZNBP2KcmlVFubVlpXsN9hhhkudV+tuUW7v3Jb+oIozWY4DSqVx0qyF3qrScK6zs2LM
IneYgvJjYY+2vBJaQCYXk1bShbjr+cPesVrrsu2RRqxhoRolQn9pRkxXl2TV9lLU9vrRKPxS7N0l
8T5MrdPKmAwxwF5T78Yl7AY7abCmIkf2gE9EZoZGpzdIVRTZtqE0F/vN2qxNvXe4wrsVdb/8IFYD
MwPEVYhYIqaOqt3r6Hfe5/pat8xA69rcpAMpH6B0iHhiupQyPcAOKyFuzLkSu4KnsH1BZapCbRF9
EBGaRJtfTcPyoYcps+xbD5OTaGqNlYjMZg7MO4QKY3074eolejimdV5GTZuPWpyijvYvEahbD+vs
2LjWd556XWP1CUGzsqzpHdkmizwf1qkcHwZXZXa4pqMmz6BEeU2YGwvsjt53MrmDxVtWB2yRijxe
RYfGg/bjuJ4llVzzB9XoXr+XtFbzCBeqcb2a7Wmc97ovez+e7TRQrx1LBPeeXTT9MRGGKe8WEEw3
MoWT9Mfe20KdRZtg4wKV1Z9uCV0pqn2p+at2wWLSPeAGTQx90JY5uaGAJJ+AkYosljxs2tkOXorH
Ml279rVZeI33ge0fJYI1eNa8cyehjVcE3pnNIfXJo4tWSe7BbnHaqmRKstr0ChZDTZ4EX6d3RAep
V1G7pLa5x5GNUpBux7TuViqVrbtMTyvya+FkoVwsez3Ywkyra9MacK6cmnSSZ4HslXEerJlHTFNj
wDxXDH26Cqor5T7TncaNdaMU06EaVsqXrjDTd4vPsDhn9EOp0zOQtR1papW6IFVv6veLgRQ0HMs2
K98klpVfDbVniMhNpoJpI7FURaKnMbY8nLlLkEFvfTdWPSuLzbpNuFvfa27mHI/XfW6vZn2wDYqw
fToG7XguOqrbXZVmnXZHrpnlx7aUmVaGmFFMFHpEswTJGs1mVqnHNJBFkIdDpZHJpE1l20VF1eGj
gQa87fZaL2ip9j7pqZE3dOkcL0aiae/sNUk/psVgmnda1vXvjcTAyz/WHbXIo4tsg5TvLG/VeT7n
xkOv2fC+khG0Lgykmyx7inChroPaJiCmb5r+zWC2QXCWEn7XhBR4Uuyg57vNHnPUDOc4y6kCFi4x
vnPA/c6NInGLM6T5A3o9nkh5WCpGPgaCcz/HVePUn4xZb5x4KYbFPrbjqt3rFGBeyNB1lnhcDb+J
FrewtCtt0et8b3XtcN5aRZXsK12zFEEQmdOgtdeagYSXnmmgWm1illJHX+pdxnQcnGOPIpjtk3ps
zlzG/RCuRr9geWOV9Y1mKtenAKP8vZoto7Piit2eCt1yTh3+2y4uzNKBFouSWeCdpyD1dqhplXlH
FoBVHG1RNl6oKWafC7EqNwhtgUMjnwmF8IE3NSYxsM5kXLR1YquLYZVEQy2+hbtE4nQL48xbc4YM
3ofMRHLp6nPX9ER7RsExtFFB9DLJF8kwP5Wr6c0HY7WzdJ/QVF9Ddxncfl92dW7tZvx/s1u+hWI6
dGNGA6gk4chnM1av7WVjpEt1qDcXm5CISpymIvxIp1srN8riY4LT1BgbUiuyJapF1920adn9prLC
xiPQzRPRMRFYg3/RQotNQ0BUjahf9pJFskdPt20OW7nqGeu4mvLXpR6MtJ9neqPnymTTdQALCZLr
gILK2geLHqRx2WSrXEKoY0l/teRWS+0Fj6TY6Qrh9XFoSROExYEpoRU7Zr5mV1Mruy4u6sFbI7eA
NRnxv2v5eotMsw6UcAiAqRn9/ByRAXGsrjnQuS281b6zy25urtxi7padWVCiPCB272xFb0Bzg6eC
TtpwZeWZgxh4HqscQpVep2jA4VlqSx/CoBAj3cc6kH6IscVUfoIZuHa3X/fo//Vp+e/0qb35thmX
//wf/v2pFaonyWo4+ec/r8VTczf0T0/D1aP4n+1P//2rz//wn1f5p76V7Zfh9Lee/RHH//388ePw
+Owfu4blUd2OT7168yTHavh6Aq50+83/3R/+7enrUd4q8fSPv39qx2bYjpbmbfP333909vkff9/8
A//r+8P//rPXjzV/Fj3WH9vPOT3Sbwf71188PcrhH3+n/H4FcgjIC3iPWAAcZX769gPzFS1jaLRb
VBgcLWCqpu2HjL+xX7FLg6EE7I55wNbBk+24/SR4haQLJjkIGQQapLfe3/91Xc9e0B8v7G/NWN+0
+NnJ7VqegSqQrTFhJf4XLBVIdXNQe44XBR2GAaOJJ2JD8wUpdgXi4FX9LidJaW9aVv86ndI2MjPi
Y0q3nkPlV9m77x7W7xf17CK2k/yB7Hy9CDT23M7WbCCg9eQiGh/Xea1YhmOV1+FsKRZTrS56e9dm
Cmq8yCv9zdyJ6SPe5pXaq2HWSeL26zYiHSG/r0vnJZcU2vQn1wSHAMEo4lGDLtkWZ3LyYJx0gT9W
zsdWeJVOZefP5IaKhe3okHX1wzKP6c3YtBTMGjBHVJI/AtsCdJrlyzZ7caaCZe6iCYBqpi7RSD0k
wtKxH2daJl82MR1bi6JO2KIOqScOnttriPeHZX2oVDte9mY6fpoFG+2wscVghoNlNf5xoCB5s5it
WR2NgRnlip3/MrHXs4IHJTX/svL6J4zjsi+WS/8C4zDUTbd43SZkL1fsGuNVT+dlp3xfc8+bsjWn
sK2zrjjmRue/1oOJfItgNuiKL6W/pBdGCjpxaJ1lavZas47QCPy1xdlv1WCwlpVpfPb8xClD6bHp
CnHal/mObWRNglPdW8y8o0jJD040Q9tPS9DgwOQMlYHaoWWpG9g0fq460w+hJXQfUqslbBiIYk32
dNTWDHwIh7UQW6oRKnHdPmjCnZKY7RgbUYdi8reBg7K9KNu8C+fexPhaI7ievMl0nIKDMYraCu1a
F2dmhx82+lhTLSiO/eVRc2q/DIu2kcQNzlVjcQ8LW/QmxyAnTBcb8QVqTWgyfTv2H1c52QBVBnZm
x9L1F3FZWEYtdmAIZFb1Tm+fdfbI5kt2DrBeAB+2jsxqNq+9ZFTIANBBHBa16O8bptaGImzW7DhJ
E/1s6LW2vpxVan+Y+3XqQ1Cg/tK2+zJGlgFCMdGse9dISEl7Un6L2zWZrE+9XduvlVYVVZxbc30P
tZt0X7oPuhE5LtZfsVo87XUOB96OiCIwJS8GyHbfVPO8a3OilaJhMd0L06brGhIrXVcXU1IvTtTy
ovFOdIWww4JYgD7qF2P9iFfz7LNpXrQNneSkdOjNEYtOb34rBpePIdAT7eC4k+oPdEx1qnlywxjX
a9G8ZTaDYxokWbuwv/LMMhoYfmmx0xp7sN+uokpNUgwavQh7wBsRpr2rkkhOEts9XzSzHbfshvFf
w1ASpKRbytdjXcNykinGDjRwszkKKjczowwr+i+jDTFnJbiyipVP+btjR9a2Z64zTF68jggH97rW
9hMg3egAbmiqvxwU6rfbBQwGn/OlbvII9ze/53pb572feV2o9Owd3e29V8xPGyc6jXz2/qMjhsdM
m+6K0YwKTz+DGPAR37jpzFpXnUhL89OQJJHbnyNjNq9Kryegd9Ea/ti/p2P+xcOpJzKlnu0Wt+73
fTADMjaxSmaVhw7fVF66cRrUn3WxXHVeAJuGjZ6Tn6+D3De9dyUMFXXMu7FbL7feMGG0O5znifG2
7bVQaVTbth5xHRvbudxbKVtUtn1sPPciE3mc5W/1QL4ZEWC1pEAvWYlWeVnPWzG7fBK4tYX2hE2S
MbfGF1CE5cHXuwsT01ScYrKj0563o+TFTTWCKo16Lraxc+M4xWXgzue9h9zKgu1QhbVjv/XThHLR
qfe4Y0V1MKNJaDynDdmuvvd13E8aG3ZuptqoxKrNwLQ7BnO7zSbtDREsY6iR+DWswW3rz3LX5KDy
Uw1xoliW3/raeAIjE7cEi6boyJz3si6v6Npde2gRwm4eykPVjmW0SJFEpEBDPrbt68Z8cObqJsuN
49qqfV8a+uc1/dKZRhopEEi8S/3zDihfhHAiiovMAywcKwZfiZPqOyMQ94lwXgey2murBaVl8+Mb
bUFeXrAOuN+7siZ4etnJoZ7PABwSHAdYN2rZ3cqsvk9669aRiJW8/nFahvNUL8SXJGnKnQHc/iHR
UZS4dm7ustqAmT2Payj1rjpYTh3s+tR6U4/DHFquRGOj7mSq9TGUi7faYoK0C+uQ5k57ZwVtaJKS
GevzThl5W+5zc4ho3HxJwTFjz1ZvbGHsA4UxiYA8FKqmIzFNWONZsKhryZ4h1Lw6HrFLEvn6HuQY
Z6V+5zOtEANnvjNckHRm7NBiIPvLCnWUQjQyZDk8rmv+2hXFNRi/ts/UJ7//zC5x39G9COQQkSGg
DjLBKJXdaTsc52IImMxk96DNxkXRmoLHZx/RWF5Lc/SK0MrX6aNSeR15fW5FrtTvtTo7yKl5zR5V
/bYYQkeyqFuXzbj2uwZw9l1C0ps9Xhm0UNIK/Lk1nDXUdUrpFbRtHzQ61uKa8X5Kuw/Ea156/i1E
TMIRbJccy5RgJi/uZEWG3ZrvWr0/B2TA18H+YCF1kaXNpp8uUE47g7J7zVA3NBqg1Vgcyfe678rq
cvbSazWmBWBk8AARqjvkZj+zIU3TCcqrFHtNBd2tjhPj0yBgPYdFPqDgT9o9VJAKrKY9LK13n0BJ
uKI9d0leVB56urjPrGKNBqsGlOH30ny1DyKf8kPXgiRXxfKms+cm5coJDxhS+bYRgxMSIqqssPWT
6q22hRkU6cOqBWeNyD/UZnaGNyPNKHdyd05rdKzuTo1ozynIg3dH83YBaPenutRCX9eEdWRitQ4E
kwLTvwvcIjKM3CAaeYvANdjXmU0d9nlwYEUJMz090+nUhHPyTrm6Ohs7eaSVqi4mTd4HLTGa9O9i
uWhA4wMqSM2AuYqxcUTMxwU4fOgQyxZKQW2KmKgMdXe5KhK9LS/qGsp2ZzpvDQ9MSLr5edrbdpQW
Xv4ZO+SLsW9p7a3zQScjFbjJJ2OWic4rCZsRmVcfzNVDJbXpU8Yob8wrU9WsSc7cThEC0nnXpUm+
t6VrfOIGr92+rg9Yg6+s5bRfrHSkdPG/dFrf0meBtByl1nJetsnBXcv8ULrNhRKYShXSuFhc7Zpy
zHtvlurJnPuLnh33oZm0qyT1/JulHReYNxCRYZDd5I4ge8cv+nCpkmtc5UQ49c0eDg9Wqv07qZn7
FbIk/NMgIIWPuYE6NGqn8cji1UdT4ESml8i9VL4MneaLlFW8eA86wkgIpRRFFa2e1qJKI7i77MOM
ngmW3KilkBDhWOfWpnoswCtvnLS+ETmGKXEvZsaaA2xV6J+VMe/s9JM7ZJdeke3mesQXqH/XsHxF
lj0dcXP8rJxa0X6zDzObYz769VzWxjXYZfbQWDnLEdWMJxp5oQtTi2oi2CXKsMfR9lemfedMp6Vw
0Q2rcy5L/0Lp6Q6/hngFErj3Mt+5U1LalKGgO++qpRsQ63cLbZXG7IonTbZWFxZQ/AuMgvPils5O
JoBhYHtHNVATa3RpWQdc6yhlwaaKPnImDwwbI97urdvW/ofCW/IPSBDYvytd0uFFZfil6JQ5gVnz
xZvI/rDaQEPhhdQ7YLWNLJzlrKZipOypcl8cSh0ZWEi8C5xQcKj1AYZy/YAFItsA4tg+kLNc7PWi
rT66g149NUjI7ruEbqtAuyXD2axWCM5WTUaR6u0rXZBFEZUiZ5PfL8XM1DhB3OJZ+lkZB4NnA8Fp
VO5+lZRN5K6udVYOGq2ZfMWKMM7LQI0HxJzirGmD3g5tmiBZVA1zkYQaG9YdDmu+uGq8Bhvt2cvw
CEDC6QEvCtndlfUG43g2uVH7Llm6R3tZ9U+FzhlYXr38vZHCwo5cvw9g/mL0ddYUWnmtpqC/LoI+
QfphVJX2ug58Ue0HuAbmYQXHvxNCD+6BssmqyhMdCl6KK8yFwgB/CWdsu7JosjRuyFlJaAyX1LTO
qGBz+MTpoPH0y3SmB12murfzSeVgR6P7w01Ax5sqWTNTM5IAxrc57k2UUEk796FKCJoKNV0xZ1Ai
NbHjaIy7NisYywMOxO/tNiEiWk8M7ckgXcuJQILGW1UsRhlLisAhdL0mL2IQ09SiK7UsVbQW2ujH
NN21u76yPiaZVV/i+BbE42yfLbhzuDvhaeNN5XTZxhUdxwjgqEcpqHfpGum9X3wca+bFqKvd+TCo
tH5afR9815uXcXzNnsRlpqrrOsEUwym1KKCda8Z2aWjFEcXTXIe5WcKllLIsRDymtnpNZNdkktwz
K/anZW/Dl6AY/oir/ygJSFGFdi0Kq3rXmEmOXLubxoxu6pCYO3eQRUqpMQrytwc3qI+J4SYfahRV
SAlm0FXI72kaljYlNlSFdez3edblH+m2m3nst0nWR1VTWuDWs82moU1852Ee3czbJWTCONg5j9OV
rOCux1mawemaBx0XNZkYfr7Dj2BcHxy9dO4IH5t0sFgScaJushpsLDK/Ho7a1GEzUVMuvdVzkd11
hVt9rJfZ+ZAJo88AoZHOnqVWQuNw7sfuCRPlXI81WSe/9dak+LaNtP9SeTOhlQ4E7t9ymkJu7OlO
9YEZqhh2tGlpC5Y0ClnLsoXqZHL87hNdnOQJKglzbW/NzHsIpYmc3rK9YP5rfdBgqoAoE/PRlDY3
NI/uMVWlehsATOk0qju4vk5aOs2NmwJPGuuCFYg2rvltT1jeHLHVynNah1JOkRrc7p1TIEje+15R
Pqa9U8KL6aYNGV/VsjleIQEYV1f/wPlBxtU8UMD+HL95TgTygEjQEkFjRMdlo5nyN+LOd0xGi4S4
qRxGeXSwOT4DYmV2ANo6MDelL5DEnhO3fj9V4GLGArkaFtwJ52hGUT2arSuPBb+CDofQEs8cX4oZ
+/NZ8GMkGWIzfjQxKzs5SzFrhkn0tTimvaXtWUSX2POZYX7+2J4zT7d7QYBK1gtmGziIwGl6/tg0
0ilFT5/0CCMOmVAwjujeWme8We3cvs/ZPrxFaLu8IL37wb0RgsS9WaSjUJGf0mopFuohmJrj6rKt
03uGGoOu2cDNfwOgP8D0fnQaGG9I7jcyH8LI5zfXKj8Yl1JvjjgK5zvPbAqiB5fyBaHWDx4hHH6G
A+ZJHmq9E0qYVhKR5U2mPI5+Nu8J0YUPhKHmmSoCasVk8z/Vkl+LHPv63hBzY9u0KUdQ0p0M98Dv
WhZWJSHSenzSlM5hRiM/Wmd72P38KT6nYH89FblDdE9REMN4O6W8OXRP2L9se6FKa5/csgB/sm3Z
0Uik53M7uSNtGKvJ5F7hafKSduXP79CG+AosCzGaTpNxMlSMfJwGjaXxqK9Vfl4E0CWMXI3Rz+/x
h2fx4QvzQdsEdZ58bN266GbXSXlUfWHsfeV+QJdcx798EgiFLi68nILA8pNboZ/mjgWZxEf642zd
gVLf+/IXw+i+zk4APnxUCGk3E5CTkTHQ/VJYzBB/7tqgHvjOX491MZ/hFVG+QM4/USt8PdfGWvc8
C2dTZt6TO8qhtUHLyOQRhlc/h13eggwVszJC3xXDnWZriR3Cl3fvM0VjEO6Zcj5b2PjXIeQhr4tK
L1heorv+ebzyDmllQBvmu0D48vyrXyGwWbmXyyNL3kdfjbtq6tgo+p+Umz5BJMZ9QetemGlOxJDf
ngQ2VjQuWVQNyPzPT2qOtSGc0euPgs91b6divSI2bzo3zSQ7Xwpp3vbSL3dmOwS7kqDUMBDVeiGy
zLy2rMo795G/RbnXza8rrwWxN2tL30qsed/5VvnCF70Nge9bHUz6iPKRHWHTgvb81DwZf51cObCn
j8hytjjTtLmu5x56hDUk4gqNOCSBnw/9P6/OCESRGGxyAyzGTl0hHCod08mX6dgMjXloujbYY0Mm
jorf/vYp/1L/7y+7es86gT/tEv7f2P+jJfXv5W9rLz7r/931+d8uH5vyeQOQP/nWAPSNV9t3uiWg
sBxieMxi+K0D6AWvHBN9C18NcqyvrcHfG4DBKyZEWgtUB/wVAgRG9e8dQOcVTbKtPEFkgQUvusJf
6QCeDA/cIaDa05lkckSyQUHy/OsRALtmAiV2Z/STcxu4S3cxuBsNGdLfvP/uqfygKDgZ/N/ORWQE
2UH2xqY7mR9hm5VN7jULJvRVRstCa65WIdg9TCK9KQvzpbTJH92bh5Qfi2Im/j8NfW9x8dn3kGXI
VqbxROZwWNesLXbnzS+sYicz39dbw5py0+9zf3zczx+jnWMZabom8EeQBDeGJvuPY6LGt5D7DCPs
qiS56gsfCTCZkNLb/fy5/ujkKEJQ/W5iLfrMz09OMyaQqtOWHbuG5mh5NOjCZtWbawR2yHEcQ97o
xJOfQTwpPv381Cer99f7xvZOx2PE2ASnDPrva38zNSxi6s0FynRRX5luXR4tMeYvLN8nKlLiIyH8
wz7DxxIvb9ziTu7QqxQMjHZYdpWxlOfthEmdP7cFMpHOvOu3IZXmDdRRt1LljSvHgQ3XoG7WYhqn
F+bTH9wxbWHGE34dCHFOa85ksDHlqPVl12ldGeOMrkWERrQvOLd+Pcx3C8XXO97Wd4wFUcVQ6D9/
sKmJa1Ph805Nf17XfW2UxuXaVXkaottVv6Frrr1wRU6e7YfVJRuLajV9a/jVi8Kcbf08vRJCr7DC
gImAz9Q2+r7b3tlpH0z055cdUgT3CNqbvrMHHNW1cUk/Ya6YxQ1bjTe/PK5g3DEhsUQyqt2Tk/p+
N2uCZv+O7HJebkD5oIJfSzP7Nqo2WybkhZsBy+lJYGh7JSjqtKPNnoSlS/OU+eg/GDDErLjM/jrz
KxP98+fX0wPKSLFiwFjEhY3AjNGQuNUv2St8vRf2c1SDFJ4bbeG0CnLnxJ0M+EFLWSax9KlperMO
XpjBfzAWrE2uiFgSEgr11sm9YJjPhi+Zd4MkLQrFCVT5hhjKe8VmMHaWQTu4nv2SceN21JMRiHOo
x6Ycu0LmmpN7s8pkmPIeF6JuVjDRq6aN0ok5R6/LF4NEtrr55FyMBHx++Oh4V6fGBdASYV/JddqN
ObhyGDS59ej7rV3E/gpBL4S/1jWHxZhA8iEzN/A+PVU8QdKT1yTvJR367g67PZ942uzw84/iB89h
C2vd3KtAWYzT8boWysoBOYdd7wzGeT2jbiIlLDifbTN74UX/YP7hRbLzw7ES91twredvepj0SbYL
np++q0eaJQ6sL29zbTo39PTSmcECoabtapFdlBo06p/f6J/mWJAkHDWolRw2ORgHPD/5NCaGMnxN
7mbPSaPVTOpd69svgUnbmvzsVSNcs1hQOAfUI/80IxbaSO8NuRh2K879USs6hT7JAPdf0/lg+dru
5zdlnnhy8Y2yg98Ev1tQOdu203hT+PcraWBFuzPZJg5RtVRjF+GoDfdA4nthRZmfmZ8FKCw9nHKp
8tjAGiw/6sLri9Cd9cwKU8lo3ON0qtJzUx8bM1w6d7zECXtTWg1T+wkya23Eo09ndF8hGPJxvIfO
GRbZYNu7AWtIhQPEhGQU6X5aoMdJDKT9DdyGAyoPjzRu+kz4taW1dYuHzEoSuF/r77zCp0Ff+Un2
UI+VYUJfZDGOx9qH0DlUPuWbNKzRgJXuS/O+77UlwDjJ8YvYg2Buxe5kFtlNU2J0fLE2revfdIub
WDsVQJMIZ7vIPsG1CKrQVxBMaJqqlqQDUtOiBjeIO7kYxV1JfEAamcYCzj6jeq/vmqnAwr/mgiC+
j43tpHHnT0wRAqAmjezUGJCMSTdtInja1TXBiiUc2rYUN41ugRtjjd49VkllEhAAjU6PhMeJ2qyj
J4S2rHhMBpDosE9y9STTuoDUqlfyKcHLa92NTLrkrOCqmJ3ROsgvC8Q6c1jzrp2dtvUEVTcBymK5
WNqQGaAH2ag/17S96MhSay8dT6zoOLDKC3LebqdZ1euWdqUej0hErBCszpyi1S9EHeF7noBBO8Kw
QnIwxvJs0hKpn5mJ1vzmWsPahGlepmUkmj74mLbSyM4MYZberl2hH/fA3cM5+Ij5GgNr7/0wiCmH
t0RS7A4jisJ/MwXdVJx7g6nd4jQGwtoSZz6E1tL4U4wLLWzasqfmiEpj0EtowHKc9kPf5XRI/DR4
FG4wVoceWi89lMoHl5jcIdfOp7KzPS5fYdzeDEZyRa9IJRckEWIGiheYdt7xkGlV4hNT7AMb2+YL
ayI4LzaZdsZ4UYl9U6ap1Z9rZkfb0+JpvlW0xdpzvxkHtbPWsh8uWs8er2v20Hac1kae0t3UxPsS
o1Iz8iGr63gnL+Z1PiX55VIBOsVaNjZfqAHUeyY7gkxzxAsfUtXYFayHBLbPYI6Wu8/KpEsPfY15
PmYxbf5pAG+f4ayo4dGuBC5561Zc41JQ0zVgBqBxXYnqLneBWsBe4OvvsiJbiyMGN93egbnh3i2W
RoRe5/sF2aUtr3bXb5SZm3VZ15omnAmJPh6sEc2iA0c8EsKRAyNCl3KMkEpoTqxPdg3HjA4/XnG2
Xvlnre9iVqEzKczRYlad9npQlRg/eThB1vdyCQL4KO4o7gWJLctDhsXG7TKRiQipytrmChyRGb8i
gYCnOYx0Pj7UVFGimLhwgXb0M6IaST7HnS0ZLu1gSN5b0nKBdtKi8vdjkJrfIOv/Dyv8fQPIKWZ+
gixA2/3b1eNjPzw94yP//off8AXNtV7p+Bk6HusZhmVsGP4FMGw/IsV1S+o1Kde2hecPjrH/ajOm
dCC6svXf/uzfEIPBj3TABxjIHBgTm19BGE68oDZsYbPHAqqwwQQ9/N+fr+ZDS/eUD9iK5zqtwt6g
7xA49K3y0G7FuwHnhDBpm7djo+YY/gmd7IpMHTHWY6S5xXvCVmfcsjP1wqbyq/vqH+v/1+sCx4d4
zCyDUfSpq/pcdQvyjcmKRTnPLBE0RZxevxgr9THrhLbTq+Q3bUDEmVXrjRD9DWDCGNpV+06t8FU8
3KwrR4MB4d8bRk+PEt2urNKrIF2rS5SZOqLxBIZN7d+sayJjb8ZE0CmBRHsc7/ZxWtpVFJAASKea
tUEu2cGU21JQoqxFjLGziXITa1Z9u/H/E9/T9NQPY//EEBTyb/ux+fw4wIz/f4GwT736159VhMLn
OVjHr//O1rfsV3wvIKa+DohNXMu/viXPeoWLubVltYElfYPxfkfrHH6EcYWxVXfmRuSnoP0drTOc
V+DSWCnauKNAhgUh+QW+/vPCWOPYG74OY/vkE1qnmriSIL3RGwTJeLcheZ+Hl8wj/uro2///boeP
8VLCmq2lN0kA4RL5HbVC0VcvbCn+6ujbjuu7o5eTQxr8ZPjXZb/Srh2LJYQC+5Jb0V8dnanv+6On
sIhdRwT2NQYIAWtYftWNvfcCuvdXB2eG/P7gGXpw4emLc+3I4B689p4946/5HP3xSk9gAVhcbt7h
nX1dZ9lhsdqLuXzJUuXHl41lzPPLXiEelE5h2dearr91EuqSsl5k/N0Xc/Ntnnym2tgu8I/p818X
DiL0/Ohz62LLMmn2tRJt+T4rg/G814fmN3rV3r4F1t5VLSSyupHmMe+Q/dOEKl6Ax/7qzk6QgL5M
waYdz75GWYR0tHCO62T+EqT5x32dLFN1EgiZLLwQZ5mvYdDNYat7L3Vj/urCTz5gHQGIcJ3Zuh70
BsLVml43gOG/tG3+48q3k373hXmoAP3FqMxrR7mfRLfeu5X19PO3/VfXffLxDgaaaMxSzOs15U2u
znwlZtP8j2YG/EyfXzeKyVTlCX24AYuLfWtopPH6RfYffbzAYs+PTse3wt2+MK+D2Twac3qb9f5/
+MBPvl1BrlbVCL++qWto1ojs7T0aquAFuOcvnvlpYoZjVa4+WFp1o+aK3bCJ1vxmZIuc/mdXf4qu
OFY3Td7UZzeEimbs4pUXWlLc/3zAfG1A/2B6OAUitTFpHPz005vGKd6aZRfE+Vw7h6ktTISgWjPt
Z00aKCf+F2dn1uQ2q3XhX0QVGkG3ttvuIZGSTme8Ub2ZNAshBBp+/bf81lfnpEm7XYfbpArTiA0b
WPtZqPMxNWSpCSRkN3iXXj5MvDaHCFbmkeNfaoU0HqrDdiGTzHKvPo1lyG99CC3vXv9LL30mK6S1
WWkFnbDMpjb/kBtkcPGWu22aeG94PnkLv9gEUB48A3IFIGE5fAdj7wpK7VLHrZhGBeQkxcCHrMKT
y8ewqfbV0uRXvv+lxq2Yhk7Ni0i3DFlfxXClQA13cqjjAJJwt1G3oloGM55lum7IWKMhSunOaAdT
Bk9urVuBjQsclH8vuch6PLSBuxLObyPwXL683vp5ZrwQGszal4MZNbc8USybgfg5iALeQ7PuYY4B
w4bD6z9xYfht3+Igl6bM14Vn8Rzd5LiVQgmy46e1hRbBDIeHQYZxpuOkPAXgaO2V3xO35dpmsgkY
FsvAw+2MZP5bIGzfyKL55jYoVqT252fTDdcXmV9LaElJpNfPYz5It/Wanb/FH9svKgdbOUqPZYGX
33HytEzXHngvTRgrUvOwAmypXVlWhWV4kzdJ/Mk3bQlnGe1didd/X6hfmpRWwMaEDzk0SzzrGJ6N
wRVX97JAMR2AVvuAg4B0WEjRf6rEvEfF+O+tLoKTXKLt4xoocLDWwTuBUYJbJUCkAE0A+gkbIrTW
0MQ27wulvsMbyuzyQTxqUd1x4GFQURdOd6Ps/OR+qfxPTh/ZNiQKm6EJqol62cxwRAILLj5WYqxv
nFq3bcpAWCpGSfI+m4A62ncgUB4A7c+v6BkvRa217Mwwbhqkv+FmUtc/zDy/aYz/3qnjNoAanKy2
LIhMMkbmz0GM28Wt/+nWtHUQaPu+69dNJJmmfgcOzpDlLHE7k/6lwe1wBVvWCxovIvYQP8zeNV+y
c+9emO/2rU+uuc8nNJox1HWn0dCqm4J6G2pNpX8zzUL+g7fTaM+JF16R3l6I4vj873+sD8GU4NG3
GVgWBmdoYN42IL1M0b6YYB7l9insJSj0wGZDNVUmEFa7AQhCZlq3M1dsLUJer6KmbMckw1th/bQI
Kb/ofDRuZwCbTdv5OVL0AHsib+S99MU31HNdyXMujbuVKgDD1oVt0aFEx2sr8IQIzO5L4j/kXJsr
m5Z1x/mfo5f9uN+Aq8F7YFgz07Tsa7NGqAaMfbIr8bb2NPWReM/4aG67Tuf8pvSG7dRUYOvMokeZ
aT1471DghEIFweKbZaj7H07TIbISDdjtkK4YaJSh3v/sXNGcvHj47Na2FfVNBRuHCC8FGcRVt5yi
oHCoq9Etu7Nf+vsAhgY5U0gxmtE/hoLWR+Alr6RfF1ZZWya1eXO5ztR4OG6iUHkYafLZoA7ZbaGF
Ku95lBtvIKiU8TOYO6GABb4qOyLo5jgwVhD2KDBhxsvjrIAN8l1Xjh/hZKjdtp/ISgHqQofNGKHx
IDePKPIrdtUYOU4XKwihbKwBtsTdBExmHyDLP/T1NXdU79IHtbZNAy1KImBbn4Ey3z6MAJp+DzUr
P8R5OO5rDRrWzgMn6jGE1+2Oi4p9EBv7kRR999RX4bT34oV/LiWo2G5fydba8kYvSwBTjQxVJaiN
MlCKv68MSoedQi+0Qo8Wa5KA2thlMopP2HS/b7G+JuG+MJZnvemfm5QnG342L22zAh5yx1mNwG7S
dnEcGOsgnoP5QAhnbQayBgix4CmIAiA+t2Gx9lev9vC6j5N+1vXhB8hmT2Xxv9UP/Gd5P9/r/zkq
gIHhdXxC00iE33hqB0XJ/6Tb+m/LVkA3IUwftthrs4S237dqOyrvWnXMpU9phXO3dZ2a2LplhNDv
/ehvuxFy9oPbYFvx3PCxpuPqtxnoKFAh1L46zVyGjvPEimjV8gagQZ5n+TLkB1KDFNeu3rWXvwsD
YxclMR1DVlRVW+YNLLmFGjncFQBF3L4+MudIeSGxPD8c/TlXwHJGIUtOeZaH9BdQj9PN3Ir+UbJQ
3KIaONiratvc7p7+fdr8I6WcB8+EC7x0QRLoiwfhFx0g061ybN2KVhDvSdtGXQMmBvJ5kk9PtFZX
RunSN7CCVReQY/UKFxS6Htidn4TlUS/MuC0FwflX/xiXEnaKzTbnTQbGtjp1PogKhUevDMulD2yF
LCpbvbgedJ7BqARs4mpt9dtIz224EyBSQRgyVPycaJX/Wz3if9aIwApkGm2zDvIVf02MQ+EOHmzT
oVwHEDten7GXvoUVy8kKi1CIresMDkFwFA/lcS3I/2a3+d/OW6FMPMCzwkCjzrsY5C6aynVvpmi5
Mo0sneJ/mre1dKDoqjoQBJcuUB/doKqg2m+b15w6RfMj/E+ne1TBrki5A8ATxyT8NQkPWZ/TwPlW
qI9A9TYoca2zbqp2XEPznoxXDIQufBPbN6iRkkq6TA0w1e1Bl+GvJVduqZhdowDzL7A1PbVlIWRB
O10Br62hM3IbEiuuARVZYPyq6gxCC6ANesjtZv9K4F0aEyuq4fbh+XOQ5ykEKz9Ji9ObkJHjkcMu
iF3YYgbsZUvGgHLeIYdM46XjbhHmWxGMBb9fqKhrvH2X3bjD4370FYSpa9UnLw8M1DrPlzs1wnoB
1Wp9ajQTN2tI4WNfcadsEyqh540XtQfBGSpK0opM31lZPPSSXYneC/22N+IuqmHquaxDiuL44ASS
XrDz+cCcUivIh593vCIzkv7F71OvAfkVLgJ3MLV0Ck9qb7zA8c5BXcx9SoZDC0tIKBGDa4Xhl0bF
2nZDwbnicSlSavofLSycK9C6ncITJQ/Px0SV4DvUyTykdQCVM0BkY+EmZKB/7bmV2WD214lUK/Yp
8kGAyL+4rCkorH3eaYBea+P1BtMkBvhd7lFF5/aMRO2tNR/mAoijqk3hcpDshgnApDm88txwHtO/
E8F/dXV/JiHwEW/8oo8xR4Bra3as1svvUdegE07b/OQ2NFZwwggIedTI2jSspvaG8DpbolneODVu
761DsCUz9Hxt2iOJImF+p/PZaQ+C8PD5Jx3LrV992oiU8eY+WENYysmfr/f6wrDbO+c4FQkeIlaR
Dl3e300wEtnXo07uQrY5dt4K0FpQvcg5F6k3K/8GrjghvDkG5fZJIbp8lruKdaQdz32Rjlwfw24s
jzFgNm4rrn9ec/5IjGHuBySVKYa0LyIQqA59OThtzvDmet6yHkkDBWdVpji6oXaiVx+mpnJbbe3t
U/dxZDTEyimRq95xyTLlEbftzbf2zmoyoEOPWBHXNv+Sk+JtBcOD12fieVBfWAB8KzgV7ExZBNV1
ylv9Sa/8MRqr705Ne8nz0Q4MBzV+FEO6wdBglyRAg8voyoicY/CFbttOZwFksA18G4dUevAmiYMy
eGQerU88npIDj3KAbXNK9jD8u1aI9++K8tJPno9af0zLyKAuQTEu0lZOK/i1YDMC+Ip6BJgoVw8d
CKUnbrxxN5Bpg3S4S5rHZKNtGgs2fK5HvjzGPVB+JUl01nh5d2raen0C7nQ6FBV7DKBi3KPSYwNH
EE5G0wSXggY2NYdRDfxUDSNUIQCaHiFP/ibgjnuioLO6yWxQOPT8bzMwJvLWae1S4Bvet0nyA/x6
p2Mu/bfQ6I9hg3tBAUOefkgDCpJeAns6AO5Hx1zh37eOP1pPhqoYqxhzbIK9z55uDJ4Y43hym8DW
QmQSgWUUr2FpXBS4goGKb42a5uDWuLUWtXCU9XPW9Om6ejdshZFNnoDP6ta4lcsL8IkTHzXsqQfH
WogI+LskqH65tW0tRqz2UDAEW9i08OQXeOTdrv7gdikNifLzecjlCI8YjqBhdfGjIN13f+ZuiQK1
dvM19GUCx4U2rb1oOqLOaAFt4ug0JLZxcMVQJwTwb5ECUS3ufCraN55J1JV8+MJaZ7sNxowYyDZE
l4I60J7WeYURjtiyAYIukFFCuIqEfbSbTUTc5r2t4CbgzJZm3tp0RD0XcMEa8MMI5BLtNvWpFVca
2MqBDn2PJcE/oeIBVjsDKN1u38KKq3Vl8QSqK86ZVfWRhDMcf8vNTe4IC9Hn83OFRbWPG+U6DeGe
AUkgBS81Ch2H3QqsbQOSjPplk0pakl3e+C2eNdh7t2GxVvg4DEb4UrUiFUR+qUB93yUTkOEOjaOA
xwpbXBbDw6gsRFrW4J3j+WELh2uEp/P2+te2i7atuFX11vk+Sr/SnudreKAK1nU1AftGjrF/F0L2
/iCK3ikdwq+de/HHfgJUkV7D1uvScK4+lN0dyq4/u42RlZCjmhJGJ/7UpSDrA6HTx2Bmr93j642f
G3lpkKx8HM+5/doxv0vhyA0HvQTOdPxEk/art4kr3/hl+QCGxoravooAhd9C/AETByFgjquffdRX
70gLTjIxpfe0zUX8UHh8CsGEp82boMGl6q7TgXwX5gw9GTxYQe29vFx+GOW114zCL3bNivnQzJ6m
M25RKm9TMCsdsJu2RT68qeAeBpuVoBP0OIZ+dTvgnHIq2Ri8CSFF/9KvVXDPZLPekhm21QLYlEM8
cemyDWPIrOUi8YuqM5J06cbW6NDCD7JqVO+yiqJxa7mY6AZyV4h9WAdJcowAWt2vCSz6Xp9R56/6
0oyy1ovBTDGBZ4NIUaBcnggm7SE3SeXWui0blyOIBrofcO3gSUDe4cy1W5TTuSNGPdPzGEaZVDBF
Ne6mPAqubYxHd0BtArdRtyXjPYwV15jRLgWTeS9a+jv3iZNwAh23lghIls4OargVaBXDVOnDeudP
4ZUT03kpeOGD2ghHaoaRxKIXaV6gbGEr4QPaw1nzYWk7deUy6cKcsYXgbZ+bNRRxk3YT54dx6u7N
Cv7n6xPyUv+D51+V+Aoi7cV0adPx+Q74gg24fS9AMEvmclTB+FvhWlUBUnBRd6mMI/Wxnat3AZn6
T6/3/9LgWOHa9MXY0SluU5BHvB24lp8KlI5fWZwvNW5F67yV69KDnJvKxOxgYfum5eSdU79tITgY
3WbkeUfe4hY8hiUkMMuMq++vN35hc7cJJv7Wz77y+iZtYYUI6vnQ0CP4gXCUktp7o1m8vlk0/ERf
/7ULo2RrUmDzAhy08ZsUtKtuL+n4pFrmNky2JmVF3TCvtw0mH2uJ2vMwSPZTNDmuDKG9Moiuj9d6
RmSFNPgwJ7hRwDPTNdXkha9gC/HbDndA/YjQgkL2Jm/HB676WxHwGxgupH5cuqSgqK62cqsV3PSI
giaUNkX+JSmSN0k/tVdWhwuf1lbkoyDOnyFtPLdtfoUwNSuS6On1WXMht2JWbgVT4KaFgxkMaKXE
1X4ZDP0dBXP91Dc6+VyEvPnw+g+ds+UXVmhbm98zKlHAmbRpUkRQHbUxFCWocu1P00bnu36VC2xR
4CwJMx7amH2lzLX3b4vU+f8v1PDZsv7GBCy2Ett9h1v0wbwFSoc+wvZW3FSm6I8THOhQ/AExfNVX
8pRHBdkDkls9xQCmv+k2co299+JHBErWWiJ54Ss4ucUVxFHlaUj0fmPi9PrYXmraWiCB5zo79IVV
RtlK/V0XAOWz8yq3E7NvX3WyzbQwMwRNolpAdtum5AOMu90u53z7rtMba1hJbqArD030CTsIPFC9
xVG7bmNQh5JsEPkWS7YpDsuldU7gnxMOB6dhty//SoBc583zvKyFpc7PhcGoQbaGu2ypzP/r8g+u
AKFUdMvacvzl+TJL1mvShhezDTR9nkd/nANh+wIfHyTBWQmLsHf5OOvdEFXtx5HNbm8ovk3FhfeT
5iGTU8YAS34Pk6B4X3Zd+Nlt5K1cZlyE360RA+gLYtLbsRv4WwhP+d3rrb+4JmJ4rEgt4X1JsFyp
jJV9+A+QgO0BVg7DCW7lGpaYcLS8kti8uDXhh6y4jecqyqdRjJmcaHw2emb/sA4kjgXG6I9TeDZm
FTosbl//sy6sEvb1Y5IEQyFXxVOAe45VQvYEXB63pq1DSVAjYS2BusmohkcWMGILzKONf2WYLnXc
2lrrZuY1KEIcF5DyjfA+eLJ2Eij4f10+ihDlyDLk6QYng72alxOMyR2Lwe2LxqrnidnKHt0OQjhX
wVd916652/U99DbPYzjsc7jOBAFJSXT2TFUw+HCkFlDrMNIHyUJm6pO0ZuIW7oLvZrq5ZDJnpP/z
XsPgo1gEiiLSuFtg+eTtkqJ22wSpFbWE+2zW44amdf+BChRpm0675NbothWotEZlqygpSUsSAQ5X
MrKbOnFtGXh5fnv2BWPrB1U8NhH8AQUsJ+qGwL5SL1dOxpcat0Iz0mAsMqVJCv7YvKsEUpywjp0+
J7BGzz+nwZ1JIdaQ4N51/kjgIV7Ag95lSfkL4e7DcsOsELPhikbc0DC6q7v+q1vTVj4Ya+XFPUev
Vd8cvemTAlvLrWUrKI2nk8jwlaSUdm/MNh4H5XQLDYKUFZSGR+O6wWU9xaXJezPGB84mtxwMfNnn
n9GjutFGodtLId8uQFC3Q/zbbUSsqDxDMleRTAT1fbzYd5H+GinPafUGUv15t6NErp3p0bYAVBII
3uVd6OuPTv227/DaBW6es8L0A3XjUXcxyhINm5w2NM++w4ujoGhiumACSrbTEb2t1mv41Avhbt/g
xfk4NnBeTdLFrP5uXXHW0KHZjm6jcs6Y/kgcmy6QUlczJopYbmMgt1D24hY69g2easYAnFeap5AG
3IwoZkfhv5N4xbNv7rCD+SpK0OsShoTIH8jiJrnxuBWUM8zd9Zgbkq61iHbnXRi49cZxllhR2RnQ
BYliSRrK9aM3hhsYDnpwHG4rLmURzonoapltviY7TwcfPRJfYx+8fL7wuBWYUH/1ZeFtY9Zs4lNV
R+1xZdsjDubXSK4XZrl9bafGSSXD0uEHhmqBoVYkd2WM/Mpplts3RqB6IjMJY2A5yhKU797b9dCB
OzZubZlRNXubqdiQ1VwHe9ybtru1nd02TfuiqOFnRkawoeeRbm/KZOR3sO25VoP18rkIMLLn0d9C
cjZvcKjO8Oykv0VJ68OdeNC3ftNE8OgDdvvK5Lwwf+y7okGwBeUQEmiRoIGLbY1ijxtAMZMnOMsg
xl7/ypd+xIrd3LTbSs06ZAqmJO/CjbEHXtXfe9i2XclIzynWX1dezGN2AA8NQWVZhGp8WAXtVh8+
4IetCOu0HjbvUY4tOUhAio9LT0HxfP2vuhQZVlxXHChXMpLznhg8odoPyF4y/nBr2wrritVy5rns
Mx/eB7daxs1xwl2w225u8xFYHREYNOc4dRRL8gDD6DtZr26VeH8BuwdcLuGoXZxhX2X5dghz+rh5
9ebytMJAsnweGH5c5CRPNoPLjvoJ77VfZx11V6bphQ9qUxIK4Ke6wK8VqCDNO1kX70w8cLfJYvMQ
5n6qad+NKosoHiqHZoDV5ebyXIYxOf89f6QK0+jPoaw7ldFC/4Dy4x2cJR2btiJXw8ZeGr9VmYJU
6w2kT/IASIS+ck1yYV2wOQhCmSQqCTcZUMt9Ac9TnD8qaqYdTP9QW+YUSvbTkBi8Fn6hqHUZ4Du3
i/vwwVP60a1tK0w9j/iTv8o1ox67Jzn7CuHuT6embZwBwY4SzVPH00WReKfwihUr2A24NW6fVKUs
Y89UJQpx13oX9s0jKIBuU8bGGUwg3Bgz5zMK1PW7Zsu/Aa19zX3xQoTavJtFalbUC0nSUU7grPvq
fcQd72LgWWWFESw7Kz10SVpWmCjr1I+HCjJTt2looxKQLNRqGvsp22L+BlZ6b/J6fHL7mlaQ9mdf
iD4gImMCa0sIa+sAN51ui6LNSZAmJ7GUcK0to+RrEULBJ3CP53bIiawtFA4FSNHirQeEQb6rcFda
l9dC80IGFVmhKfA1G6/GDkrn+NfQw9Be5/FXDSj+rWCO96XwBH0+Z6JkieJ8JfgVhpePeoqPTIez
2zZtPzP3XjwDW5fXWdwbmKd51d50XX8lY7oQSvY7c90aBbQCFFcNi4NTRXgEDHrkVvGMDP75uHQq
KGu45MD3vmQApKIcFj4DjjBHz35l7ITgZS+mCjW8yRMpfDjyUrcqc2CPn/d8AEIbPim0ypatOm1R
/mMjcnZbA0IrUEHwa8fN8Crz+/I9Cr1+w9/JrRYVprTP++03Hh7FmKkylWv2Fn7c/dewDMiVnfrS
bLECNemqjqBaEr7vNXmk3fxz6o2b0Nazay6ZqhoSVKLKBADk2Okg41Vt5SaG9eyySxUMAA0GtMxa
Tj/DYPcTzMSdtG0Aa1rbqI4nuIgmssiaFQSquahuQ5m7Se8BtH/+QakCF9uoMzSXVPmeL0UJ2/Tk
k9OWYfu5Au/h132EntNqEXsedWZXL3HjtmfYhZftNpXKcJOniTZwt4e/FhyaVsf7FLv2ksGxeyWd
wr1bnXzzub6XXvfObVisACWF2lrUauAeqIpPMhifGCS8bsFvV18aE69mUBVPSR3Rm3qZioMY+9px
yK0ADcOqa7xVMFyPJZ9xB3cYTPzRbVCsnXTQCrYwfsEgmIOvdlussKlpHEfcLruEZiAJxULyVPRE
3UKcColo6/YMC4ew5yEEVyvwHVQTpyFb+LelXuPfS4xbZrcvahdfioF6w1zWYboOkh/heebd6Cb5
7TTqNrggLxXE6dMSpHiT/cjW4WEbjFuGbhdd+hu4oPEc+ylc7oad2Ps1rGvcem3tnlrRmoATMaek
DWH67i27s13z0a1xKzohisspLHdmaOr5A8x+sREFbrd5dtGlTGqYLhXenEYrTbJxC6g8tsXErgmj
LuyftiJpheGNAD1jSqutafA2U837dlJui7ldegnQIm03GUxpQFS/C4LtV7JSt2loC5IkbOhQ4wr5
HhH+DUozKHw7uOOSaAuSZG0Cg1LyKZ276XbT5FHn19L/CwNuy5EiyGCGBXfJ6cCDEgZ2QbGDROnJ
aSL+pUYKeLiMSTulRd+jYDn5kpTE8fHR1iJBjDctQIqqNK5DuBzF7RGkZ8dUy1Yjwe5cb03BVDoF
4cdGN++Y6dwWFVuF1MzjOHQiVykM3JNi53Ht3a1TFLkloP8KDv+446orHQMqws/Nlz87isvWeE4c
N09bhbQBEDObKlKpDMplH/GWwaBLfXCbLNb26XHT1LhQFOkCMwAYr5XR3h8LxxCylUZhpLazuybU
+GfBtm4PyK/dToh2oWPNy2mMvEpAK+EfBv2Pj9Ot05DYZY466bpogulOquKlOHbFMhwKFjg2Hj/f
9GFWE0q41fbpkuTdmw61UvVew3u5u3HrvHVNpBNdarOhRsiPVzhf1n6o1hOI0JubcAcW2c//ANkW
BmbS25T2W3sfbTo4lMnsNjrwgHre+ErJNLe+N6R0yyMYuDXvAez4+frInEfg70cYahcSkbleRxyd
0Ta8VO/zKQh+nFMwsQtm4biR2lqsjSu6BjLoUaddPhitUM1HryCLL2wZthYLbznKRDEKPtugVtXO
g3yV7QD2F24LgS3I8pciaEkku9QMeKzdB+PS//Zgn/T4+uhf6r51AvA2nQMiOIs0ao34RIY83hnS
+W4Jki3LCjqpktIrUBjYqacmkj91KD+7dJzamiwYPLNhHWqdyvVbr+iPMGROexK1Sz43FeWkbdDy
NHv7aINB+EqdEl1qy7HwjqjDca50augoIaen+7oY3Q4W8Mt7HqR1zAoUIeZTmuuo/4ELo+0jTklO
yQvMu543zguAwH16RlxxEMyLYP0Qb9EVOe/LcxDW6M/bRsVjUfE87NNhlclNp9rlFo8W11iEl1q3
dlIgenhThfOYemM8VLvczKher4SKrnlVXPgBW4mUd4DXqnEbU14QGG4OGKablYTBT6eJbmuR1gAy
6rkAfWWLi6w1Q39YutpNDwcT9edDL3S5wp5zU2ldybf+QrIqr510jdQuJ+Rd1GlUTyP3MvVTYsZT
FI1Oywq1pUhRKza8LjZYxmvC9jg4PnUx+e423NZkLOvJyN6vZGpCAm3JFtwtSro951BbjrTpYitJ
UMi0kcHyHgijbb/WwzVGzPmjvbCT2gWELNomAPsJaCQ9TcQhEYZ/E1W5lKj3Y3ofjbrd113cOqYc
3No7NrXIvJKdTMnihfu8xWPVDYcwdjy8/ikuGG5QW6Y01nBbDXM1pkPDNPtn8yQ1b/mU91/wds31
xy6WhjdA6xasP8EiC54QMCegw6eZMn+8D5kIun3lETXc45a7BgAoGOEgPA1NjezCC7b9lNQAd/HG
kKdcNkWb6pE+LWpM5rs5X1n3AKJfoE+mL1cYBsMRdwfbYeZUN8morZLSPhPrsPhDWrLhBE33l3G5
drq/QP2ktkaK59wEJRlk2kvU/t8viaD8a0QqHH+4mMaz1dCqPgqxNvPdoFFgdhxzpefdLFTglPOC
svZ8cVFFswQKuuy0yccjLi2/gzTrtkfbT7qFAKJLweAu3Rp14Ik4euV85cx4IR+16wRr3s/5yDeZ
sgpMtJuJ64Uepq2qJY4zhLvpgKitBKNCeAO8xmXKt/CQeD07NDEcwF6PnPNi9cJKYAvBJPE7zRtf
pisd9COs0eVNqQvl9l1t9ZcfezAsayaZ6rqUT33XBceK6MYtsWPWQSZmQL/AMUmlwYoCZYpex6Bb
790GxjrIzBxFeJPGvJF4hN0FOb9vGXGbk7bxzWbIuvnTikFvc5TXJKbdATTtZnNGmZXG0DjSpewX
iRueSO38IrpjRFwZ8gtT3lZ26XzqTG5ymeZbG+2BfynvWMVgXNUt+ZUZ+e/t3AtTMrZu1f22hbny
RrFZdEn3T9Or3wbwwVss8eACb8XyFa6M+QMhuTgsC113qun0Lepc1dGTunzfBQYO3+2Al8+lZuqu
zH1+XwK6Pe48/NeVgbgQN5HVyT4ZAk8NiJuibH6PbYsy13xZTk5zzxahxWzqGmBSm9QE1fstkOUh
MpCXuzVuJf8dS0g9M8QkW9pfZbHeDdLNDAQT7fkyHgSmQ4F/O6ZhlNzouHkAq/2nW6/P3+GP+zlG
YLkaKSFTX3D5BhMvudWqm67MuQtf07bjiTdP4G4RK7mq57eUvcsj4nTop7YErVlikQudyDSR3hPT
ZZwRVq9OJ35qS89Q7LlAxwucURUsOK+svN8DwP/kNuLWMpLrEpDlBpdoSS+aPS95u9McQfR66+zl
fceWn5WAS4ykKMaUalzkki4yb+uV9vcqitr7LgzEJ2RW+krVwIVVy1ZeFQWsWEQ04mDUknwvNACy
KwHGeIVU2G27sOVXknGPjcswpKFH7nEuPY3j5nY8iqxtLii7fkgokqOKmehTgzuH90s8TG5rja2/
CiNRghuAzww7T7IXFW6+wZtz2/9t/VU7NtUyE0RtZYg4tjNcUVnB3c5ftgIL16RhVeZgJMNP92dY
zPVuGbrKree28GoWRb7SBueveCTLAX4B1U6ayPE8ZCuvUNVDpN9oUKlJ9bChsh1lnziuvx5aFxYz
W3m10a7Vs8KDgNjKLwOSadUat9XMll3lyIkSsG3ACpVkulciAfchHN3mua26KoZ8mVG/J1IehAc4
AX9u+vaT25Cch+qP3WMrBV6NOJqOIRc7VG3xQ2yJ24satVVXcp5krpsBhxcKB8MlLr6pzXfMz23Z
VQC7bDJXWLrEpJpbPyTveC6cOBYAnVgrC6Gg5MwxYCS953+p2uZbMzjVgKFpK31eeo1CuAa465B1
x6bDQ30/hv84fE20bd0mJKsvhdjQ9kbW93UwBbthFk42FGjc2vakty0VjObAx2HiIS+i+sCreDo6
9dxOn4FeFgb8eaDQdEf3jZ7+wbd1YpLGiZ03c5TAjN3I67QqfRyHYujcg2pwCU40ft7H/4gg7dVl
I4qigXHB+mP2xmm/zY1rz62UFFczPvEmA3Do5B/NRL5PlXEq3UfHrZw0Kks5xwu+Z0J5CHm++KKK
6Epe8eJKi7atZcUYMQ+tXJu0WGhwzPM42qNUs3LZmdG6HZ0JUBysButmVSP5ABzJvfDM9sFtJlrx
OSzeunYhQE3hupW3IuHtHVDV11wXXky40HUriNpElBIouzotaVjdRDHKp704Km7WRjhBE+LETiAD
xorNMN2kgUQB29I+4vLYbX2xz3ZD1GvFF1OB2T08LWPzfdXiypXRhRljX3S1dTf7ch6bVC2svDFK
6D2u6AuXpAVjYsXR3FcCrkaYMfOi410VJvctxUWn04yxk2h4xyZABwHj6IfiAetmibkeOamL0XMr
kiioxP4Av6c0quB2kdB6RzUYVm49twIJFn/CyAVAUJhpRG+43yY7Ksi1HPc8uH9dV6DrViRJr5Eg
+0UNyrS9HTHR5ylXBzp2H+ukdhJ24zesHW8twxbw6rBJNzx5jxV4GE3lQlBA01ao4rbcn+SQII7q
/iOKkvu9aem1e/kL093OoqMIF11JMQEHJ+thh0uHZZfnkxOeGTAwa9J4bUgWpXFN0nnhAf6pH1c/
dBsVO6czofB9xbE8xpv5ouSxm5nb4mIndLMHcHKHKqO0XuRdO9dPTTtfezQ+V4W8MBVt66Jx4Woy
/lgDLNGN3YMcGPtYBH15EH2PqkNalxB6x4GKdqwv/e+L1rlL2SQ+hTWLeEAWX9VLBwxCiHsChSpu
+Gj+dopfW2IvwwA1B0mAKRr77ARuZ3iahNFuq4Mtsu9k0gJAtTQpIf6tGfN+ZxLXzMYW2ccTvE1C
TZE2NSZ4anwRHnxlzJUM4cI2a6vs42KMoiguAROUS3Ibl2vxLsFVym/VYlHauw2+lT/xUC1UC4O/
YGzVrtctSLX94jj2VgTDBTscwxH58BCVv7qcpzOqqhw7bq36ZobhQjWqBr4FwPQvw6luYqfK/zj5
S2sv+BaPle7SsSDDjR/7R4+Fjrt4YC32s9kGv+qQI4z87K7tF+9kv7nlH4EVp0ybdp4LhNIcjZCs
QulU/yM1LDucJoutthfhWo1hDQSlj2fYvYp1Ina1zwrH+WIL7qN49VQXDl1axeEHWs0t4JOJU3l2
nNhy+//j7EqW5MS16BcRgQRIYguZNbko2+2hhw3h7rbFIECMEnz9O/lWLnWlM0IbLzo6VEqhO+rc
cziibD3W4HiVmrR5TIM+S+R4Sxzhiq26ePtGiXVcL5kfBSjusTqW4yFoO5onLQ3u/E7fMdVooUmz
q0W9hHE1Zgt4xEJyi+fm2vYdS5UUYnVgtG/BVT2pPoN8/XQeW9t/rCu9Pf16/5da8o3w5aoeVWGp
0GObQFkdHvosjtbka09WJGu4QIbzP1Y5ehEO4WM7WVuyG2hZR+hkpTLk7/dKdI+ijj2LExeOP2Hk
VKkOpfim9P3QfGOTPf/6jK5kVC4WfzvaoGImaYCwTtbzFpPkPhjLL16Lu2D8aDIJqJJQtpULH3JG
pThZYn2gOCx1wfjoE5qxs/ANJaVdHvKlPwXR+offzi9X6qf2RN/tKhXl0bzYmP3T6d0Akp96kRZi
505ZFY7L0nZsQWMFKJEHFZfLU6x6v8aKi8efIPMX95Bzf9FzabJtSf+uotnzezpGC8EeYSgPm5dV
LOmjBYHJaQ8r6+duXER+oybOpwRyeTSxv43UNGfQ0nk9v+PMHfvkU3hMIkRZAmS1fKrY1H2Yq3T2
3LoTYnfQ0ek5BAG8mYd/BbXvBnGL++RyKd5wYi4R6GoGFjZRg2s+0mOBZEAKRYeDgHYR0tLzQz8Q
diPn/n8/4o0/5WLz68MeYcCsAoxAqYzVssxaHoqHbV7Wx2QCg8Ei7fdIp3OXxyqIsy7kcwYoxvzQ
gfvreeKU3YEnjt6XUyNykoTVh4it8Wlfw/VjCgQ0MGcleQBHB7sblrC5K1fURXkyg2fgRPfDnGVZ
Rncm1ercp1sZZvW4xA98NcA2LBiRP8fH/qUK+u5uauwQ3xE7aJtDBqIcs9UajPxIpenntqZQh7VL
0G0nKJUFBS0PDOyALeUchpeHkRqTPPfd0mjoPVYHF5moEvVYM016EKONrPwjXkn3CaRaIOom6H9+
FXTeP+Cpmz5ygUQnDLn+gHnO/kaouuKG3dmF6mDD3rUItUBmvVB6nPqpv5GiXYm07vCCAYiTBWQC
jfdWz3cML3LgkVT8nASb9IHRstTlSqXRPNm2xh2l4oBy6Rj+PujFnrxcscuVGvC44fhSyLs5T/PD
RsO5NZ32eYHC1h2X1o1Aq40oNV86jLpmX8KYeuEisLJbL4gDgMgdDcW53aOHbtjBE4jb6VeNuOB8
KIyLAQTH6OBsc58LTHedjZgHv6zAJUyV09boSGvIPdGhz6M1eT8DPuJXpLnQ/CTgvEGTFalfIB9Y
2lc5+i1+Gb1wwfmEKvTmugFQl32+i5rtGUI00mvjwoXnhxu0FxMI4b3scgdrbxDKL+km48+/vuf/
j3P/db/ChehDJTABxT5FZRxL/i5CXvwdFFrRyUJTKjv2MvzadvOeLzoc7iM4w7vehFGVj2Rnj01v
bI3/E/+X1wUT7rtVooImZKKrIeM4NM9xSf+ep3a74TDeDmrCHRhgpIy2GNCAly4IIEJOxU4x+IgX
p9O4XCQA6Ah2Q8+vdvGLP6VyIuoMQ3nRvIiqfB6S6oOwIfFc2/EeaaQMvTCevBh5tEi2OpSnQ594
WaFwB6t69HlCFGAN9GBnm0F4OoY2jvV6axLuYFWl7ZpIzmugdKMQXBASka+LvfIh4U5W1ZUxi+Lw
TkM6kLzsOaKoNbdqrauW4nYdQAaXqmlEizze5091Y5P7HZI4ZyjqzSKb0Mx73kG8VnS2A79Ip9SH
XkxzBqBBOeU6Uet7O5noxl1+O74KdwjDxJ2Qx3qpzVLx11xh9lDqPkCL1M43YtQVa3HnMDY88gRp
ldRAk3V7HkJLHmIcsoe0rEi2Nq8G7SfyJNyhDGlJaY8kRcOXHc8bflpWq+jGr7jYxBvuzZnK+LWP
vLaGY8tcD2wCby1smRm0skyDzK1dvZpNwOO+dhTJikfidIXGIdjA2Dkdk/3M2+DLr3f+NiqeCXcA
ozmYsZAWa17ITEyO/BMguGrbgDEGCRaUD9X8MKWjarKDx3sGEtapCFqMJf76z187OPr6t1HwmnSr
ruFKEvqtke09HNeNsuHa0k7t00e7WBhDka/i9SPfwVwKZk4v/nOcmmPpahyRq474Jv1sMTmxLF/s
cLOZ/v8+xBtX0p2CqMy272WANGfYQwXG1bFkn2YLVeOsEUd/ZKZPhn8Ub+cyLw3ayac6akqdt0e4
PBB9xPfJUgZf5dbCTiZVnmgZ0acdcjzQr1xEBhbM8e+ppKFXxwOa968/YpgQw4HWq18w6nInlkEB
/CY/eF0QF+zBD7CC6f2QgAhHPEvjXWTB4dVMES7WIwKO4agiVuGY11ztw5d4DTyXvrjMn4K7hojb
ompSvQDhfJyWZWye0XHiN0qnK1fbxXqI2YwBV6gfq7SPPiw2Wf5WLW/9/I07J2OoplOw7s0L29bP
oukxYmtV7Jm+OQ2sTkZJhcwXmIM6ry3UuZOE3mo9XzkWd4CE72lsGlTPL6uh+9lSumHCS95wlNcW
d1y8IJNuxxjq9EnX/bvjza+ELLdfuuaOjyDrtKvAJNJLHGiSMSHfL2H40cuAXOzbamIAvQaktHvT
PZYIUnio8DROF/yW0HQ6Gqvql5JrmacLyflojOdNcfw3B6eJlWtav2xy/jbTZssiGW1nr1NxEU1H
b5IZnxMiegn7JEX3YUjH3/yWjl6bftv2tGexxdKq13kaDeI0R8LTrzjxUmD+Cu1qFhRp0+ncdvfa
zovfgbso+0gntME4YFBswQhR2KCss1jr3e+Ou1CpioetRY6EnauFPCewos/Nui1+wd5FSWGQMyqT
zVZodLbnSp/S2QsgzYQLkmqPCNGymqqXWIz342Ae9tj87XVTXJBU3I2R3KipQFCx81PMlv2Ev2/9
8loXJDV049GFBBtvD9QYMUGtM9Wx1xwAjsVxh/ExoaGp8DnXyoTPJm7CXFBW+qWFLkyqmUYSNlsT
FFNXl/dged5PKyTw/I7dMVDJLzIkCy+LVuoPQb++20bmectdkFR1gNoprSrYUNsjtimorQZ68rzk
jke060GZ3YbqJWD0ISGDfNA2rfxyChcfJbREpK91/cL3Q52bsBZ50u+3ht2uRE8XIJVGHSgjDVaf
zfs9/baUP7y+pTtgAArtupoI0olIQt2DrcVY3+J4ulYZufMFeuMdYSRAetjO8ccEI/BZS1N5GodW
vDMb+yHbvi/GstpegnXd8nUb/d5VhTt/sCDSVUC5VBAtYQcGno7tLG3fnPwOzbHdnV3kCmcmXxIc
2lztbdau0s/ruFi1gOArQ52sehFhrfMoOJ5sFHpptjHhotVYL5WRQSxfxFSfdLzmsZ8IAZZ2Amu6
Go5GEMHSJWuypj/+jKrR6+lTuHC1cMRgXNBi7XZiz2k9/hj6+ZYK8zXDcgrR1bCqxeC/hEKerLM+
tM2DQVbmVwq4iLTGdIFt4wmrL2bLoHh17st198s3XEBa2zIl6drLl66Zw6xqApavCziIvS65i0gD
ozwIay0O5pi6r2AM/JIulddYExMuHk1C8wzwP4UUD0j1h7jsv1QxV36O2CV9FaSfTBduuC00whNj
8GSAG/M7k8sl+qkqHZAgUR0KhFWLx4cyPGhmhJ8+D07FiauJ7EcGUhz5woM9ybWJkERWU3LDaV2c
0xs9EReKBrqdVoQqDYomIGWGJ0MolwplT8dktOfJO/G1U0NqWkKDYgEHH6DHEgQQkF/1O3vHUEUw
pGxRSr4MW9LnR1R/msn4t9faLhyNrgTv14qmRYVEZm+2B0FSPyN1kWhtJHUz4Pm94FEjMT+Vrg8L
N7Ff58iFonW12Exb7WkBfSuVdxPhp7Hcv/iditOD4UsNPZ59xSs7hHTL2r6beH/jVK50vl3m1462
O0hVTFAAVdDfxfNgHpsyWh43tiR/oFPV3Hn9BPf5HSwPXSm3KS0GLk+B3fcMeYffe6egjjfYa8PF
gTKvAHHg+tSAc/IB42Vnr527GDchU9EFGkl2uXfheRnBKbP1wS3JuP9fvze8gQtrWw8ua7XCVNHg
bU5hGA5P7Q6NSNNu36yZ4H5CagsNieDMlOsHHk/vVR+Wpz29CC+k8rfKMHZvIcaX41kWeI7h+DRE
icrHMQnvV1X9rlYlPyX1+ECW6f3cDFsWJkB5JnyrngnpGiC7vGSTmXBRdMbuEu8oR1lU+EHUjuBt
Z+Nnv+/guB1GKRWCBKLYazqeqrL6ACDNreH2y0154yu4OLqjUX1t1x2VVNw9C8tBDIfrecPGri0u
nGDVQ5qkCaO0KDV/XmJxQQf7eQaX1HbpgyroWJMWaorMnCkbBjrX8dz5zRAJF0mXpqaZKqiSF5uy
S27W9C889/s5exdIF5F1IivfIB8tQ8lOy1abOid9wG9k8FcCrcttC9U+PBYa+OS2lVNeJnX0YJK1
OZNFHn7OwUXU0crSelpYWkwsLNTYA2crOs8iwUXU7Ul97JvCxIckgnXZPlS0frCplrFfc8JluW1S
HYDswqbFsbAxS9Hmu+uD/paS97Vr7xgsp+WqYtB+FHK1v01B+MceJ34bd3F05tjgIw8Ni6L7qevP
oa4845TT1YcGGh0iPcCg4vguwVs0Bh3IrQfaa8/qLowLYIa+3ZoGX3Rbm5OtV3E302POu9LqJzpU
7QkxUn3DU1FIMzWx8tFwHZxHnqr7RiFebiAKv3F132btYcKFfZWM8JXpqCy4DucnLdr+KTVotmX1
EcpzJ1QMYUdwWH6dzFR2OWDkYJ1ODNBQJ0pY/YT3uvrURnxcMwwb70+dPJa7yxNsnYVV3d6TFgQP
v/b9b1syd9EsKJLJWk2jKPol6s8lXaLno7fsM1jQuFd44S4JZheDUoOZSBS1jP+RVH8bR+ZFVsO4
S4JZNt0RqqlD6KqGGLI3U5Jtlnnl+tzFsMz2AJ5gbkUhB/olwVBmvob6z1+f+9smzF0IC0sBKQVq
iBcAd7BzpY57jP/MJ5/Fwfb3OizaQOlIriItwjh4l87rPUnUb35LOwUcUjaAGjmyzfGgX/ppAeXU
NvnNp4v/AAM7WMKh5rSI1vi3VpvHDsbqt2+nbttYRKd4WOAyS/Gh7Oi3LaU3QDRvf0rhYgJZQ+do
Jlh6pvtTU4ofQcO9luYuItAuVULCi+lESd/mCV+WLJgHr0qfu5DAqh7nYVNCFCkz7alcgZO2Y3vD
B759KNwFBMZR2dkBbfTCCqCzwrY7cqm51yXkLkQrBbFrFAJFWpCjXO/Lg7UYeY0//fqmvF23cVd+
O4bAm8UTtEC9ybZ70zVhFvPyOClzwMM0JL1R117i3n8TY+5irzpUH3SOV4FsfkUrwYBHs8oiQfSJ
sbB9CNMN6NUKtDK//llXPogLxIKQ33jsrebFqMO/0h5CZ4R4dQDxNPLa3QjeT7QKJl70eHDMEra+
P5L2g9+2L1/pp3YUSwWwpeCTKqbEftKz/AZObK9Uh7t8uIxXC5MNRVyahxJqklX9BSzWXqS1jLuI
LEbj9LAQCivEXm6ncaK/jwn3w24Ctf/6VI5mo7ossXg7HiJ7TmOAyX593pfK6a1bSV+vbKK4ohVI
sYuxieJ3URM3T3XTbPcR+HwzFY31XUvW4K4Ppb5hb1fswAUfQPSkssKMvKj7BH3Msc7qTv7gNio4
Xm5OVG2ff/3TrlmAEwJUnQrUoRBs2yGb+6KDmeQq4H4oNe6ivSKRrLJiGy+guAzc81gFWWkDvzjg
gr2OdlwB4WoYOmxKnSRk1c7z1vl5UxfL0wzVNDGuWQEgxbOy7X0/lf96HbnLCpvU1dZWvGNFJOr0
dDTph+FCDe+3uOMa2nUej3hlCToL8NaoEKtPwN/IGw8yV572uMsGm4B0gy7tgOuCEf8h6yHY+HuV
JtFLauc/BzLu56E9ljOMZc1Guy3vkGx5EYxDJetyhX/yeqsIZ2uOKCkwqiRPSx+1dzFVsV9sdiE5
6zZQuR88KcheRgj6Yfz+CIfoVklxJYC6lFSKVhP4pzkr0qkCxcjOmhNfCCqWcgrtxwNPRX75Indx
/hiSPWiC8qtgJJ5/S9hsc5sofSNAX/EXLmSxliTsmiZmRVKl4jyRrLOhXzEM5cLXHxjgArJvx5IU
Wz89SR39K9dbsxjXtu1EYxXWmAzG+HMRzvt6TugePc6J0Scvo3N1u1tc+RXA/suR2zUf4i4+JaD9
9lv8UqT+dO23IGJj28U4FWPaDJ294DHquJfaKOMunktOvZ42gtvCyQDe7taSezSg//HbuhOR663G
kHyTwhkFIEUfaIFXP7/ZHe7ypq7poWRbwdHNrA0zfax3kNn09KIuogvizhhaH46kkHMQnkpVYgYA
9PCe18XpVCWjHfaaWZy5qX/wjZlcS0zKeJ25C+gaSoyYKNbhLqq+mfNwAUqUlXHiN33DXVgXpHtS
OEeFc9/230L077Iljj3zQxfYtffbNJC2T4o6DMrHZdL/QnRw8fPwLq5LHglengCXL9Jlnx/LTQx3
oP+4NZV5xcO4uC5O23qhmFxHLU3+CmPybMf5z19/0oulv5F+/gfUNS+YYxUHLeK2pR97G/aPeiqn
B2nbxs+tuxSySBHMCGGcGO9yOgDjGM+gLcHyX+//2tE46XOMqSeSdEFcRAS0PzIZ7pIm8tIfY9xl
voqmQ3ShGbF4bZYM1I9PrD/86iwX2hVQ9F2CpLrc9XA+jQb9dhB5+7VIuAvtAv6qJBCTS4pKgLSo
UzkQqX4bd9Fda5LgyrAhKcow+D41zZ8tTW5UJlc+pgvuKitJoklh11Er3h+2ud/ILaGJa0s7uety
lFWvq5oWkRqSkzWjzsYh8MMRcJc9VpWV4U2saaGX8k9SB6c5jH94XXAXu0VtnyRjXRIUC1t1TlPe
Z4OMj5Pf6k4U3TZ6AAE8xMVC+t/TROGWA+TmVy+48C29YgB2Q3lb4DnAZm0jZVYDVudn+S6AKxGL
BmPIFhc7H3QGbu2/D9v94XcsThQ9Ri6nOTVxMXT8B53CH2JMvngt7aK3pnoQab0xUugJdMMZOCrV
1z4Wm1+P8T/4gXCCEn040mKWQ5LFQ/iuTRc/83SxYRMVbEJeRBFBwxPr2zBXVeWHmeMuNGxYTB2W
so+KpFT/xnhyUcrPgv4DDAPRJYmhmFCER/wB5LHvUgINT7+v6STQdDNNKUdDiiUGIQXfFPq6UpR+
7yGuGHg/pnW6xxMpWqXyeAerY+NHZcBdXNgAwEEbkRFLx8n3VFa/dWDI8DsTJyT3FA99AOfTgm07
HsHr4LtePTufLj2ZmKatjsxOC9Is4bkbxN0G5T6/tqrLTwbFD9lAXSkqqr7/Eh0dmC6b5XevQ3HR
YDoC1862YI5ymK3K7MQ+aLSh/VyhiwfbBwtOB6FowQfW/x21YfVJkuq7386d8vaiYLg3w0qLKdjt
Q2Taj8NiPV8tXGKysgzjUG6EFPsY7HfRPAYnYfzmT7gLCIsjiGk2I3zhovvPGx8hrb1IzyOPXlfO
la479FgWUmyynXLZyiA7CKAZfmfumJA8yq5ZNIpa1Q4/rDSwICjK+K3tdGVB8tSxo6FhUTddcs+D
bskjgQk3v9WdyClnyI9VRIdFd/QQwqHPQdz87bW0C2yqwE2jaa9CeMOjqBLxdeuM1xAHd+nBzETH
0SblUbS2WW2OSdn4y7La8vOvd36lyHKhTd0SQ7zAhGGxmqXqTryZBrQwyyj4S0Is6UYv5/9YmjdK
ORffBKDspvpDhkXU1UmZx5FWv6mw6zMIsqpcgF43s3EPdjIU3oRmkLKEYEAAN3oEcv8n0VV1/vXP
fTvXxsv6a9sIu1anY9wdheDJfi8C9ue4Cj/aUe4irUC9X0VrWu6FbkY75vMEDl7I2RKR5kspej9+
Me4CrrSNGJ/D9Cj6vbcgjDAs77zTbhdr1ety0fOM+9bt5gc43+o8bm+JQ10qmreugeM7+i1Nd27J
UfAUMP64oerPapX0vIdd8rROQ5P4mboLuQpxHrKm/ECXLNn/5HUy5QS08beeAy7+6K3f4XgSfWxj
LZr6KNIo3c4YYGm+16Ng/wRA8T1Cfq3CZw/H6TxsBzmxJErzmJNgzLaj8dKTZtzFZkk6VTNIFMPi
iP/lcMXZFNaevQUXRSyJXQY8noQFaMmSvBv1S1S3040U7P+MjG8c3n94vALCNYZ1j2KfQwkyMxBg
WLCbPy/VPpzKRtT3icZgoLFdn5fxQTKVNn3ekqF/gfZim7EZAmcTpsCrTExBdAaNLd5Sq40deVzt
+32jw6g7lf3UeRWieGV+7TPM1g10Vq0toMW4nucU79pHuPul6RDWeL26rjW7TKFj9V5WGV7mtzse
C+O594sl/tRFD4OpK0Or7AVFg3nOXWWVkH7hGhzprxdXFDDk+RCmMC1epnoFckkISnjtnLsgPiBu
oWC4ww8FpH0GNdHDgH/83IOLyUv3Y6nqdDiKLd7/GlWtgCdN/HpQLt6qj5kwkvRHIZfy2/bhaJt/
fEIXd3nYFgybQFRzhmPuuxFaAAzt6GwNIj9+Ou4CrlR4KEx0V0cRg3TwnTBa5/G03lLWfTvwcpeJ
bS23XutSHwWLF5rtjPfnHZJ1nh/UcchQ0qTDOGL1kCZlxqoxzLak9crAQOL++poHmAPYK8X2YoSC
9+dmJvsHNs+B19bBmf169SERcUcDsRd9Naiz2jGPmsaL38wc+Hxfrx40Kh56Mm7FFJO/KZma01AT
Py5SkJG+Xly2DWB0o8XcRLc1+WxUeQ/corwRKC7u9b9xAsSDzurxEdG+WmxBWMvvLMSR1SmtQ/6s
2qT5lnDIE1sugSRIl8XzF7k4rFJERoPQbS1sBWczTpj1Dnevjgk4gF7/HjQz6jGe5VoAq7A+lhEh
dwkGhf0SWxd3FcVGMUhJLwWdCMvGmvN7gjdqz9WdMGI02QHfYHPR9vGDWj4BHu8FvAIxwOtTmaOU
LscQz8Xclv+G9Y96o37zSpjRfb103Fm+lajMij457qDlN2WLCX/4OGMML75eO9gOTJvQZQaq9h1v
rc4AvqpveIRL5H/j4rsi5Hs/NQlG9OYi1dN0l+h9OQPwET1ECymf+q2k37jcbk2tv+2XmatArjaC
orjCD4kOQbKkS7ePdp6bv/yOybFhlS7aHks0YSZnPR6Bb98yyFn5gZWA+H79EXY2SMxhdVPRVtt3
U4ZFgnlpr427OKiob8k88HgsMC3zNQnsX3Ua+AUrIHpeb3tpt3QjPa58P89D0VCmTxe342eqLqnR
kARRGQTbVEC8Pt+SMMxSW/vRVeDZ8fXW+6ZaIeaJrcOXNe/4ASiJCnR673fojsFGcxtYuRgQxjVH
c9rDFYMQdvnot7hjsQDLQdpwL3Wh2+UugBZklnLtN3vGXBQVR6nP5o2NBZSVg4e5Sbv7Xc2eNuqC
qKKAyJLReiz6nn7CEELeWfvt16dypTODQvL1F7UYc8KnHMciojN7KC1/GM2G0DHkZTR8CEhynlL+
J5OmelKLbN7FPcBPu+1uvSNcifIusGqvLFo+xo6FIGrXGGlR8f08CvpPX1X2uTdUksyoyHyrx6rx
uwou4GpPD4i7iVQXPZnn52GY9Lnv4+nzr4/0ikd1WeJWnFsrkOoWkElVpy1YftfKrwZgLuIqNGtD
ZrXoYu6/WjQ4smHuzY2wc23fjm3zIaFj2sdDMfLwNJEFkxG3+j7Xlr7895+q0N3aHXwWLY7EiE93
BP/4HbVj05PmYm+UwboY+CHH0GZxEPsNqzIXaaWjOYCSnNUF3Nx4x8FWeo5IXOZ+W3dy5zYZyv8n
58XKS5Jp2WUTZkw9F3eMugXH2qoCMhQmb/uQZ/PeewYvF2cFrMKC/CQaiqkK+2c2TtszHfzmbJkL
suroOFeiTrpirsnjsS1fOnuLqfnKFXQhVqDT7pqSH33RMPEXxtBkNpr6N69v6SKsWtaVQIPsQxEL
+nkL7HOTIAf3W9uxSoiv07DGu1wRxKxRWacb+QwigdrPFboYq9SucagoU4Ww65jXqtlzG+6eYdGF
V1Vi2Muepn0Rp+W3oC6PbF1mP9t3mbNoQ6u6EpHCXZnJ+YiC+dSS+oPfqTvWOZRLjKHHy6lP4QNK
lK9TFd1Ici4f7o3s3gVX1VFcNyTZVYFJB/bHIILklBx4J5ghk3pjIvvKXXcRVuD32aOyHODJ4+Az
xCxAOJsGfvWaC7EKeEQbyw5VxHYTp4BPEhDR3o9SkLkoq7BjK5FE9oXotz3n3fh0kP5WPXjl5F2S
rGSpmO2DQRegcpg/LjE1J16K8Z0qgdr/9b259icca21Ec2CmsB4KesCcjnlpcjYO1bm24eEFWWQu
6ErL7TBiaWBTbCggmvywHuxGx+XavXHCaTWEByrktiss7eoC4qDlubGRvXE211anr5OApl0slMxn
XXQgI251mWZBYr76nbtjr6KOwCEUDF1Rhd3xKE0inrW25Qm6z7ceRa5U5a6SowEJSLglZVeQQIef
AmNUnUWtmd/VjQDeOGjYea8ou+ElrhyWS/ExN3qeRhDKFXu/v2f131BOv/EWe21lJzcAKwOT0uqu
mI7kaxoMH6P2FoP8laVd/Fg4SQpsmhiKmc/qvEzPx0j9GN2ZC/AKFER20ZdG3jEMPOua7YmQ0rPA
cgFeSx1uY2qirliGCgwQwdZmcgz8WgkuxguKFKDoAhVMkZAfuwDacKuZZ/PY5f5qp03P1NS6aPcS
7a2Uto/zuiU3dn7p7r0RqlyM10J5NNfBqIoFEBjxFNOkanKgJg0kFngiv6tE+3FkMBfzNQGotu26
VyDBDe/5sn3Sm594G2a7X/sdMwvaRoPpi7Zrv6Gb9ocOQAHk5XdczNdgAJDWA5KQKq3UmCvW7J/b
WWI8sgErpl8272K/ulW1JSHI0exstlyoAxp35S1mpCs264K/kIlgDGanqiBRnOaErd1Zi4ndOJ8r
TtNFf8V1kKTdMiOep+P4zpiyh8TuAE0rvMY3W04o1/d7p8gN33Yl/Lr0YMk8hOYYtx5vb2SA6IGh
gMlhiJGo+vuvP/i147qYyk+VbCwTojCjihAZtJmg0K6gifTjJWAuKGyYyxnKw1jcDHH83JH1fmTN
LZ6Ya2dz+UU/7bw3c2qXUMMMwOZyTqvx3y5e6qeWUnXjY187Gyd96FIOiZqZdIWiJp9LqA/Etvvs
d+6OES+p2eugm1WxMfm9CvSXORhvJFRX7qiL3Voh0XPI3XTFmJjlNwaY5e8jpj1l1rbJlA312EM3
VPhhiZkL59q6rZzwcI7PkNTkntmxPqVlXPm5ChfNtYn+YGi4w1U08/eazg8ELNF++ZuL4dqYbfSx
a4WOddWfbBW9Z+3Sn72+rwudsr3C1Bx04wrFqTilTPNzC7aVG4Hsys10EVNrDUESmq6qSGzzEqFm
ydJp+ea3c+fWr1VMKoBYVDFY9jjMrMoklN09v6dz7ev+CPlQ6rYwsXhnQ/PULatf5e9CpNZ9bZCa
kKboxwqUZuNgMzIvfpWEK/YY0DReW26aApI+XQ60T5BLcviVoC70Ce04u6wHqYupL7+2qBMPtdxY
+oovcJFPwVLWesZ4YgGB8hDd6FqXj7GelicTDuSDDAICNW7V/ul1dVwkVAoGpr7c17oYxJo+QDdS
5uhnljfs9YrDdwE01SwVS9qjLtalHP4y+zLdSUr2pwW6kzdc5xW7cnE0SdnssrZLXfR1ifGcuTly
NZL45Hc8l7/6U8RaSiXAbCuxerI/boOtznZks1+B5aJp9tlYPXdMYqZje6+T9aGcDz+xH+YiaQiz
SxmrSBYNEI+5kizKAmgo+/kEF0nTYnK23/guC5Ouf7QVJER59cnvxJ3akK9q5RTIP2C7ky/lPL10
Uf+Hz9KJC7wtY6kXUSssbcTDqobfqQr+8VvaAVZAVLrcZjnKol5n8PPEB0o45gfPS/4Dz4vsqMsh
CJ65mk+mmx83on/327eTS9LAhOihYemS0C/0YDprAkii+S1+8Qo/Gc+IWL2xppZFgJbd2QKQDMqF
2g9WlPwHEhVs61DTNPgfZ2eyJLfNbOEXuozASBJbVlVPZEstS7Itbxj6JYsESXAGp6e/p71SwypX
BDZeyBEsNoghkfnlOZkk7YsW23NuY69IQLo8VNGiO6zYWJDFuo/ez3sXvS9s7nXoSReHYnYtzNyX
xbPt+PI+LsV6GVQsvPKu0uWh9iBa6d7JAjwUfe0+19CJJfRGnPHro0m6OFSpsX4Mx6trq4MyUYEY
3kvoOLeQ+2fzvUVF+0xVcOtm++u6rHRJKKCXS0ztGmT1EGh52oJOn7sinH/EzRzeIdnW3u39EJwO
IUuvLRmqj2+nLA1gW6cjHWT7YbsfQRzMZ1wocq/uQ+kCUnRbaLFNFn8Q7b9OZfESQeTMa605joD/
V+adNJAOxlkS/oC8fnfWTLIbh+C17+CsY8EnhCJtUDy38CN7NmHf3x10rp+aBtWghiubGLT1P6FW
65dgBn749jOEuVXtPE9B1m6YxXEFy86692vqlS43VQq1YPYit0a3/gKJzpd+LG7Ebq/v9+9slXSx
qVzNvAKHqDK77J/NWr07qt0rzkELytshKZdVBy1aFp5FvkdJv+5/zLn0nDzOmUvWHdJyLc5cQfYn
HoU/jBr9cEbpAlKMbZMOoT6V2XZ6bPbcJIxS4nfCuIiUFdBClsWaZ3VtHptJfNnRv+q1oFxCaioj
Pi8FDzIwk99pv/b3jM5+SiHSBaRgJ2eG8dhUNhPzo6TghUfk07yCM+kCUqLB3Gb5iCOghyxD3Cx/
RcT61YKlqwTFVT/ocW1Vtlf7FxjNfFj69U+/EedvZ7iYZ51vROaZPiATevDl6z7K4sbW+09N9hdL
08WjmkGKsMBBkkFsp33eaTTfLXNs3xWVJfZJ4xJxP6BlPoHBbn4fFTJ4wRbXPu6wpoQ35GjXP6ma
ixdGYWKUQNBInOZtVnHSL/X8XaAN5lPU8fpbFR6iSFhZhx9s1UZF0poQeZxCcftDgw/8kxMBtikY
6gak48ouTRE3pzkm9msZ98cdCgxoCl6NeV+WNLDJVs0rjFkRCCd9oGablJgyz10oDphmM3YKi7iF
nlJD1kSUJYrz6xilAC+qL1sclJDnjBd5x9ajzgoTNPcBxHQfw3Xt8Uqr8oPmIBv49sv1ooQvBOew
hK4nnRzVhFK+n7OjdOGwXU7g9EeVZxImLt0adoll2ET+e8r9urogXfKrj9qytq8v3qPn/ceIy94j
bEn/1pEp3hWsmx/++2euHAsu7DVt/SgHEeYZHch9HjcfV4T0N/6Ea89+jdV+CrJ12ED+ZhnjLCeo
6wTNfpFi8DONkS7r1Zg4PIBM5FloeaZz+Rn6hH6BqusHmi/IzzRqirOGxnnCg48Bpbda736ddpCu
slbcRR3B4lFZXqMFfuZ7cW8mS0/tdPgZHMvQ2axCs0zWDHBBn8OpTUKxP1fwv/X8puztN10PwLl1
EMYZkjKP9KjoqVto5Xc8uAJbbAEHHdVHnM1y2c+v1lenoe4Gv6uTa5lYdHoOSui1Z8OUf9cd/Qan
19/+exVduX242Jc8ZghUkTnPykWYsy7Ycok4/LWrGNY9qg2OxwPi+Td+7MqycjGwBmmZDWrpebb1
FUMSrn2RJvJKBUuXA0NzuRhLjV1nn9V0GtR2KdbIDxmULgi2SDHFrZzw4jlp7nrSvyum3E9tT7pK
W2hNYTBixtdd2lhAiiCuLjI08fm/P/C1MX/995+2Mmm2EKoBiIqmKcxPAR2qRB2s91tULgg29RFs
HyOpMtGj7AcPkCU5RPXZ79WdFVtUVL/aX6ssbC1sWMh3LXK/jdJV2bLlNta7wahAzfghHh66aPC7
rbgYWF/APS44qMpg9PSMFlsIesjRL8vh8l9RMLZWrK9vHaLBmuT1KYoDvxYA6QJgcU2PdqgOlXXw
nSn7YEsEPA385onLf2HaFTxvhcq2Tr1rjR3PJam03xR3+S+98wmaAkWUbbq9byu+nKq49Fz6rszW
FFdlU+sizPSmU27yx3jzDPtd4msrddiFsgwzvhZj0tL1no3qL6+14zok9rSkcDaowqyefp9F+77u
Fr9N3FXYMtDRJlGlw6zRWO2KhY9EtF54pnT1tQx2JhrvPcwR5yALlr94fXz0Gw/nNr7l1LSEvo51
EJKMBlXwsI1It3k93QWkGgPvsnE3YYZcnoQwwLqd6pjeCHT/KVj/4pblIlLWNBusHoC+QawYy31v
LTltVVg8wsYF4btU31UQlckebzIl0oRfsZbNwz5h7ynzgeukqMl6CfksUWYM0FxQ4EB7v/WspKhR
N/lprwbqt7G6YAiHjHm4qkZmG01eJ/XkVXiULgESFraTVYPnkjBcoWPSkaStblxjrxyRLiWWswkX
PMYjrMM6Ra8lT1gU+bmXS5cSW/tWyZLuYYZ0x7eQmC8Wq9Fv1jkpxBZW5SFlSmZ7S9azJuN6x+Vx
K0F5bVScwKEuq26iRSGzYREfZd1XCaAfvzyQS4VtisKsB5xMpo06Ib78prbDL+HhUmGBhYW2DITM
FC7PkKFZkK2pY89D0uXClCoQmU0QtYCc3t9LDE03wf28fqWLgx1NDb3xBZCfFn0AwZyhg2rETcrj
SkOYdIGwhvGxaxbMllcIKVlejSiiELZFCcX5dmqLmL8UORs/kRyGqad8VqNO4Gul7tt9Xk90Hna/
afsv/a1pWEigcvZqFPcuOPoMnVVeHf3SBa20Rnph3K3IppJnpu8ymheej3aWQ6x3G7Z9zDOygHUL
YPjM5+oWTndlrbkmidjTNLEtZ1mv7ZmHzT09Fr+bqWuQOPeynwBHsgyF1IuWZVpu8sajr2QE/sUy
C42CgsJIh13fwiZ1/8EnOZyPmjV+F99/pGZ+urwMTLfNLAKWIZB+POj05L3aXDqsq9aKQCSLZbPB
mITkQ98ov6niomAUgYDalp1mPM5tEgU6pUfht725IBiRuu97Sndsb0N1VqWNEijYtH6VOhcFC3jP
0I5Ukqzf2Pd9HFAX0Tde/MpkcUEwZiOxR/Y4Ml2qPe3N6ySflypZlPCMwlwaTDbbUdqeHVkXDiZR
ef6lr9Ste/SVrKYrnzWOY6uLeDhQPeuXT60oqg/NOpRf5KaLBzFUo+et4J/9+6c5fyD5KJTcNxQD
1Ef0V4IVnf0CHRcNy5kBD7nKNYuXZn8Iiq47RTby6wOBZ9XbTANRKGLQDk9XPDrP8TTcNZoIv5np
smFztB91sUwYFWvWJJjV+wHpvBvh+5W56dJhR2Pr8cAlMtPYbE6Gts3DpOPifilrdmOvvLLDu0gY
evetilt0PhcdWBYIe53Gjt26XV97fwc4CUjQsH4naxbtEVy3aW8yqKro90suer/42yXC8rIeYMIx
rRkvh+FhCiBjXSGTffaKZF1tJYjLdJDIxuhw4AhJw9gXHlm/WNMFwoamq2D11WxoWqkgaqCiZIRt
042Zc+2zsrdzvmJ2GGHbs2VEdssdhwPOPTHoW/YbFqcEZIiicV/HSxbG7XnU4/u1nW5sx9de3Fms
y8BV3hu7ZG2wv8RNGZ9YYSevyS5cJgzpumkWPRmzZg7Otv0GXxivorpwJduYkOHSHNuUCUXh9tl2
l3Wp/QrIwkXClkHMG9uDMRNBV5xEEX8IqtLP6la4HpxDJExckW7KSvW5Jsbi2lP7jvfrvvDTkRGo
haCBAc+2ovuii+k3dLd6rUzhAmFN3ddDU1YTuI5AJ5DzHPjceC0e4RJhpeFIf8liwg0TdETJyCkI
h9jrwBAuEbZvrSnG5fXFy+U49V3+FM6cXXwWJuba2wHf6g66IHD1yWAy9lyT6Ouuqo9+j3YW5jFA
LnVDu12WQ94lqfj8opXf+S9c9ssOFsdobMbMGvJ3voSfSLN6Ic/CZbyQOR7rdcaj86l5l+/3ZJ68
rovC5buszMtewSY6K6ktzk2v6QmeDbeK1b/eB4WLeDUwVR56WKlmE6pgz7yl4d1rCt9vI3RFsJCk
6xpZBH22q+0Ta+lz2defvOaJS3MJUsFioyv6LNzD464x5HtwRH7NLMKluY6jH+oKXYDZXGz/YwBT
7Hwz2Lo24s6RGeVKtceuu2yL1udw7E/7unklvYWLc1WyrKG7v7WZhcVhqkK1PBJq/AQghWv+14P3
sALMUobQVp/QfXgWG4z6vD6nS3TxRmvKkKjPWigjX3rR2UsUD/TF7+nx2/0qXxs4NGxsyPZdPUqZ
8SW8EaL8un4sXKKrXQSrUMNoM5XXwXwZlg5kz0Rs9y2Cse0HupTxQ7Q2R++3olzIK6oVLD3pjHES
IbnkkVWnehq/+g2Tc44yaaDjG0ZNFo3Bt6GNTBIPufE7M1zIK0ffKD0CZbJi7D5TGBRrRb2COeG6
a4YFOQY9dyYLIssf7CTPTX4or8hfuIyX3LVi+TybbJJgkucATcIxQcbQb8idkxT7Y9x3tjKZNKQ/
d8uI7kvI83s+3TlMl60vDTS12+wooq+m27PcQi3wv9/8n+Tcv8sywuWcwB/FCk2obYbRsQ9h3pdt
MrTjfrbCmHdQ9tJ3cqDHy7hG9nmupv1iaEcfZRtU2PuiGX5gujHn181QJato8ukEKcYhzSu70Isc
QX2xwewYbahRnxqBcKCriuUZjrN+uD8UbN/uC8TCsGnQWL18j74vgt4PdvfKNQhXLatkUbVTuLdl
05AnXQ9zTWmFXxpeuAiVEcc20Ap5pIblcOAa3ue1pz+5cBkqzeOFYy/b06UzDw18cH+Ua1d+/+9J
c+XwcyEqddTrYml1pIFevptJnVem/FgM4dJTVuQDstT1kZaEQ3aKTtC0QneSn+WkcGuc3VbHW6zz
MAWE8A4c5ZpUXfW737A4MQHpNgDYuzlSCNQPpw1dl/dTJPxk4YQLZ4VrHsQqn/c0shtLc2GqBIoe
1gv4wKnjrCEzx3FvpEw32x6PlFf61Ohj94sLXD6rUjmK1kUdpYFcPkVI6iSlygO/7dHlsSKYE/Wl
LEJInXCZrIgkk6qQfrpzcGR8OzCzQUVyCO2egicf7taprO/W3M+3Fdf+tw8fJUTWpojydJXRl6LV
d2Lq/RqihQtkVcRiK5c1TzvItO7qc5t3fmepq8qFMkAchm3MUq6w9qNy5Ceklf0uSi6LtfAJAQYM
A9Ogsmlu4bFNIs+mAOGqclVtmLe4rrMUnbP7eVKROFfcL0UnXBorjiPVlcPE0mOg42nrkGHIIYp7
46C+sue6RFbcoo+bLvmWdqJs/jQsXqeH8iAl8cs0uHhGgH4waGw0PI1K9LbFOjGk9gORhYsmlFEX
4C5wYNjDfkzoCiXEVyFNr13XRRNgANeEe9tvKVmXLenKKTqPOKD8NhcXVtsWBqcHWHKlNS10AsnM
pya+Ra1e+aQuq1assBQ5mgCbeaf7ZO2nh4Esn71GxUXV1LILDl1olg68FHdtgCaARSHp4Pd0Z9+K
V15DO2/e0mre2alm82MeTH4UsnBZtVYf4WGLiKXhqdl5n4TF6DkRXVbNWB7JI1csLTbxAL0s2GWa
W+WXa1+Tv93L1T5EcT2EYdpY9Wmd8zu09N0Sbrv2bCeyWEwf1UW7Rikt+Qs6ij/KPfI7+F1Yredt
M1at2tIxKJriNFbsVeJf7vDj8JsrTmQR0p3SMRJYQZDlRCH/j8o2f3g92tWXIk1bhDrHQYR0DMxJ
5i6Em2Wo/a66rr4UlDiBrMEhLpUMl6ACZaMXvW32we/dnelS9YzztkMk1wXjlER9fAdx5t/8nu1M
l6KBWnowWZbabUnpvD7sx+G52zo33eGQ4a72haUQFN3uAmFRwoxX4pnIdOkhNW+AYCnGvN8BeHQ5
rz7FEQ/8xtyFh4ZDQcQ7bLe0mSN+FyPkvdRma/xWkgsN0kkbyAsNezqXVCSos69JS9DL5fVNXXQQ
kooVzGD1lppwrYB6sPGhRXHAL2fk0kyziOZmLTueElK+s+vytC+R75s7+Sg1ko7tYbCmciHqSZX7
8hDSTfil7NnrlvlT1cgscCiC39yaVgdcuua6bD5HYpRnv1F3VilVokcRrOI4MOJzmJMLXMG8Wj2E
izRNa6SFnsyeVn04JAHyOieYH/nZqguXasKtJRymHS+uxoE9qng3lxxKEZ4LydnT+SBVVQgMOpG1
fqTajmlujluShK8T4xcpKRdqipa15A1ucNgEivmOkoh/b1RoPvLdjjf+gNdA5Vc/Eb+dNWQemwCS
4jQdozZ+X8R6PDfhGF42Ewc4Q7gf3Cpc0EkNMCsf1oimUVd+EdHwkufcL8JzKacmWIJpaAUFCleT
9zzmbVLMYeiX+HJBp4UJXOv069PX6ANRgUnsSP7ntahcwmnUsofA1bqlcC2tP5umXN+vEYfO+H8/
/vUb/urbOms22i2JwEKvqQn6/WNPYWqTwNi5vzQ1C84HN+OLHgv0P5iyNL//929Gv/xN/i/5iw1H
FYS7bNo1VN7vAa6uOgjuCCC3P+Dou7/MdEAm9L9/7Eo06LJV+8y7vR4FNlS5/IYegK+R0n5nmMtW
DWG5yr7FKdOu8cl20/+K/vA8B1yyqoIr+ADXpAVpg6Y8Lf2C2kHs5ysiXLJKRg2BjP+wpKwO7SOs
35YL7pqDXwzrolVUiN5CQ2ZJ5xGiE6+FKFiyeS5kF6riTYQ0AXibtJEdT2KK/xTbjXl5Zaq4KluS
5f0WDBQvTtfgvL2SLGNk/LSehItTVSQCDUYw600BHZw1WBJL1u2D1yx3aapxg+1GA/vkFBfY6kFH
QZ7YfYhvVPyuHAAuT7VNDZpc+mZNF2iqfZoZ1OaSpkIdl84ltOzmylPqSLhyW8Ec7Dk6IddUH+zL
LOckX5DX9hsjJxqfQMvVbRsu6aInmUAVpQZHO/zp93DnkO872YD6XRccAUULA1z1vNnNK8vHXbZq
wVoy9TrYVEVbc4G7SYcUZfTd58W5i1cZ2wEkWOyajoWY7qd+i6GhAasYv6e/HgE/BZwwJFjDiA9r
OhRFeCLHYhISy9Hz6a/z9aendzmM01GIW9JDDzapJ2i/G9XdklD/dWTFXUtMO1nVNVDIT5HAFXcE
O3JWiC5+2MO89jpBuItagY0u16UopnQN+Ds0A/xYaejn6Mld1KqlRRUONaY766v5Ii3ZE3Q5+5VZ
YZvwduhno+Z8zvM5DcTevWN9uzzUs4xuRJy/3om5C1spVRIcUsea7mPfJRtTHystP3pNSZeIej2w
w3yulnQV5LEyfy2FX5cLd4GoWNQslIStabfu3WmfD5Yc3HZe2xd3oSiIVnJDV4wJJ81yIfuszwK9
Z16pCu5CUbReWDAobLyE7VXa2hJi+DAO8nz31yX200JdLafRtNR4OtTH7/Qxjachnryu49zFolSt
6i0gekmHmH6GyOS76CB+89CFojDFbVtXGPOOmfZStflLS4L9zm8iOktItBrKVoTPqUYT/akgY3sa
2hvPvrJ3uViUkbYGtaFsCmvD7WT6sbnf5qk+67Xyy8lxl42SQpS6mPWcVvh/dxOyrve6kX5hO3fh
qLZoyTYc8ZzG4FqyIDj+oEvb3UCKr4yOK3d1LBxX2ohsKTKidf0Amb/mQ02G6nEqWHjrR67sYS4m
FdmuhR00nVNWzQ8tFX/sUekV7UFI7O1ysrsRzavBR9rRkSfzGIxJTfYbD//1jRA5/rcP1xBvJvAO
xv6oJfrrx0Vd1s3CtRU080c6s/bE+oKchhztvl4LwcWk0JHFoEa9LOnYj+xkQ9JcSHH4SQVwl5Ri
q9wppELGtNJTtsn4hVftjXTatXnkrGAtmp6RGWnjsGXiMVgHoO+W9ecBQkI3IoRrP+EErSRGx1oT
oWAXl2z7uyOquqwWqy4ZW3UrjLpyH3eloWLIYXVsxj1WDZX9ZquSXOzEu3Old/pYhBN/kDtpvAJl
7pY3A4tv3BxFne5H972thuoSEly0vGaSy2cpAg3WeOyX1PD4j6JfdTIW6Gn1e/jrgvnpECtBsQZk
kxOqhPJv9I0/oWnoh9+jnTC5qwTSePPrEQaep0t4uzT/G6ae+pmicBeeqkNd0l5Fa8oa1rwv8hKu
n0vn1W3DXXqqrXotbT5Nabwl69Hq72OTk29+A/O6uf405hG8OBZj1Yj0VPeHYfrD2MWH5/d0Ul8c
VgEgA/YutXqfkqmQj0PNbmQEr2yiruFgOb82mw6yS4uczidepoy0Oln6mia1XN/rKD/uZONX8eQu
7ZS3IVLLEI9LQcnpE6elTMK40Q9+38C52iqiDDSkd5taXnR/ISFCHhYKRWyvp7u0E9/V0tEWX2GC
C/j7fK/ze7ps5Y0N4fVE/Hd6k7u400aEXQJFbTqLnXdJt8b8FMFBpgBYgZPMRCzwm00u+iTkFENt
kEzp8io02MFZKmH53t7IqV05Blz2KQxNsNTdMaYk3POPuoWFQNO39G6OIQFy4zfUlbFyDv6gC1p7
xMWaqq2hpz1CQ9TO2uB5ZbY616os7jpknpN4pQzyjri1eo6cs8Zh/E7mOpzok9zy/nLAM/sSbH58
BHcJqXFZ2LAdC30KipIn+SHBM3t2knCXkFobgdKixMObsmkTyPt1MvY7EVw+Khx52HOKR6sQuifx
3JpkBt7lt+acFd3ux7J0EVtSdawIJTiEmtOhjrYbxbork9XFgHatwyISwJqbpbR5MkxdmRVtxFOz
xfxGlPo6OX6xsF0cqA5YTzaD/PgW6h+oFZ30DHWL/x6efxL4v3q4cxyXZoSndzGNKZDXUmHgQTHv
r7WDEm6jF3QJ9g95UY+P616Z01z05o4sJr/wzpi///sVrv15ToQf1Y2xK75SKg1UUuP4a5gPX/0e
7Szzmm3b3O7TkgZ0g5fTb1Xkp9rMXWCoGg6YJooZUYypXyD0wRc/WpC70larBDLZKhQspAw+IPf5
VRR+ZnT8X9pWbZmjp2rEWiD6RxihF3mK6//5DbUTvLdLDk/n/Rhe3dW/TtsHFsyeS9i1MGyatbVz
XNInowwCuu3CjbpxO74y91zqO6d8a9q9wNZjgDVE/XoSa/uH14i44GStpqMUOZ5dWA3+cGrRABH6
MSXchRvR8FFx2uk6tW37hRuZak78gDXu0lPckqDPI0WeSrt/VCL4HNn6Rqx4JUZx0SndhWvbzgF5
KvhgH4IDkYPo+/idsUSeoWh0fPIbezfenUnbHVFOnqCameR1/g7q1p/9Hs3ehukTUu8V3CjpU67a
v6tJny2sZW/sxtemo7OIqmDbZbjG5Ak9MH+TKPpzH/NbKgrXnu0chEHeh0VbYEiKtn83GCbP8MQN
L16D4gJUWJ6YhwwvPpj+RccDbDTV5CcfxF1+aoQncDXkkjypdXxfcPtgdz8Vau7CU5CHUyau8eh4
06eYy69FSG51UF0ZcBed6kax9GISeG2O0rDqvgW4JvlNFFcJquZ9XOiYk6cwrj+1Tf973LU3Ippr
r/367z9dQ/XKoAA14rX5QR8Xre7HSfrdf1wdqBF+WpEeXkek/NqN+1PchjdSR9de2lmUxLRsaSjG
g3X1JZ5Pm9F3fjPbWZI8r4IBke/rTlL/Tuoj2Xu/HjLuyj+xHYqho8ZwjFXxvm3qRPPG7x7rklLF
bksJAzCTTmTpk9hsx/kop1smK1dG21WAOkQUrrauGFwYi09lsEM/7dg9L5cuGVWWbOVk1OxJ2fxL
tagvcb35ncguGWXjYd348rpqhvxdu+pT2BK/qe1iUaYr1bSsmCa5xX1uLjQUw/Lo7DUHXS6qUUW9
F2g6Tkfd6weo9/Ozrfitu/C1r+mclQ2QdxIYigWv7JelGS9bb/1Ek7hLJMXxoauuPmrQhjxOuBH/
69fNL3ZzkaRKszAPCkOBpAbJvNj7YzWej3bOyrbach0vQZUy+CGJKtmmL15f0qWRItYZlW94MJo6
sMF2J2Njv7jERZEkdCbhCm+Pp0UuPKnCcUOnJNRH/F7cuSZuAatzSVWVLrZ6plXzbQgHP4iKuyzS
LI460nnVplhAAKgIUFqeQB5s9vuaLo0En4tlrcnUpEtdHg9hwc05XHxTOi6OtBX1pORUd2lV9X+N
vP82RqufqD93YaQmyE1jtvZ4ghVJmOxsIQnTwi9mc/mjY+gWVkXmeDK8PwuTf+a8vJVWuLKnuGZ/
Q2zICLS7TQNef8kPtL1PRnpeY4mzOskUx13XWfZk521rTnKsIsjtV4uftzRzGaR80dis6NikeSD/
CqC3UZHKL8JnLoK0NQEZaRG1qCTn0Hzsp+2Oa3WrnVb+MlPEXImndSIThMxUl+59331da0F+Gzur
PxaL4vc+GwFzhZ5iaISK+OBteqz7X01lnpkmXuwXlH3fRp4jG0hO0Wacqs7oZ9FH5LGWg70x3f/h
5/+d6YJVyNvHR7Ostm1t2hTK3uYcbWa4453Y74pmpycmxXIqho7kCdXz/PkI4+N+xRz+ugbr/CfK
AsWfDOd7foaveX5fL2X4dRuR4gjpWLb30KicT3DQofmFETmeCz2Fd8ckW68IgLmAEy8tNAEx7k8o
Pp1h2Fcn41Yzr8sEc/mmnetdihXaqbE9ksr09/V8qx/wH13iXw26Ez5Xh4BhBe26VAfYgk8aNPQZ
yow2eqiAyfSnGe4w8kSqAepvcP16APIa9KcgyLfTogpxmWqBrKCcq+DMmphWCVo6pk+8oSTNi0Xf
l8VCzjVkTe4jdJL/aYc4eocmdTSSa6XGc053fBj6GtW0XNDfV5uXdxDWHZ9HhvKy0dP2CLXCLs2H
4Vb94td7H3Ohq3zSdTVMGM7QfB9XlRLrZyDDXJg8gkeKbfupQ1giyIdhmbeEzSryqm1imr5dH+EM
YrHqJX2aODv2lzzcmq1KZhi7K69bCSxL3v5C09XKjs1Onlq9zDYdVaHUU18V7Hevvck9LmuOwhff
JX+K5KUd+0GhcDSs+Y3xubK5uuclFPkEh0DJgXzeOs2PPKhzCNArxCqsR2+k30r/18nZWEjBy4I/
LbHofg/Hdvsj5/Hot8W6R2dERzZPIRz77DbN4zkIADpvBH5jN+pqv5771D06+6rkpiu6/akeAzsl
dtriMhmDvvaaQdQ9PmHNwCHuNLKnIx63pHwFze9gYDEuXrd96h6gsBNYC7GW7KmZaHRC31sbJcHe
BbHXVkvd07Osx5G3bbw9kSPQXwZUpDK1FOrGEXdt9J0VHJhoJNOERDk3BgZQZojG86yr3e+gQI/b
2/VL9ijvxTBuT7NijU4ELG/Puox2P+yTuqdcEQXzsdORPFFTTahYmwkHXVkZv0sMdQ86mJLG+Tpg
BTdEyAuU7mEAs5fH+sFn+6EuyTu1uEhT061Pqq7pC1vrLj938JOPPReXE/dGzTKWli37k2xy+7WF
3uPDgdzlb15v7x5bkI3ouZ3K9WkqyJqWncZ7x7GZ/XzhqEsMMwj0g7nF6MhjUh2YOkp+A123/e33
+s4FtRm4GPd4354aszZnUkdlDdc/PvphvdSFhhcZzsjm8vUpBzfwEZcNu1/qupbGb993h0fPyzKr
AlEDrNveheuftWcbEXNhagXXMGTn0Buch8UZ0gNf4kD6tW4xd1S6GlbOuQzqdNjGj6rM4WqZe21m
zBWXrKOANWjhL9O+WutkjsfqHt55flI1zAWpDduitm/6Jj2CgT9vUbdBvszT84y5LDUgYanyUuk0
rKJ3ISEAPRuvDBL7l10w2bhpIIWZoivhf3kwfj6ouBHg/Pr4YC5I3S8wXw+01imG/iUKUE+MzOZn
SI9S0Nuzw1S6E3AR1GmBjGCyG8ApfVF5pf+ZS1CjD4xGgVmDJ1EFf9Uz6i3oUvU79ZhLUBezCfbi
mIMnvus/WNGlovHjymG783ZQdFOKuuiQSJ/HqXreWv04GB6++OyIzCWnp2BvwjJeSjTcTO8Q4y1J
NfV+IBNzyWmbb1JEoi/SlpXb2fYtDIuKwyvZyFxImreFKOAeCtaI6vwCBYIdsUDrlalnLiPdcvjB
BqiFpqYJtkvH8jhBL/ZHvzF36lDH3MfHhlX0hJrR/Cjj4zibkfkBXv/P2Zcs2alr234REYCEJLrA
KrNOl+kOkdtOSwIkIVHz9W/kad2X9+zrCDddrAqENOeYo0g/ZuZuTizdpBJxHXfq7wxoEefY5H9H
Hk8/UqON2pDzgJDPa6DrXLomI8Wk5uivKuv0I13ZupC0C+yZr0OSt+WQ7NXq1d+x6tOPRo+b5CjX
2SaukXOiaCj/kfXj+FdlV/rR6nEIcNNLYPNw1RFR93VEfkRs9H+3Gj+ylcWYdF6gsL4y1XyqHVkO
Xbb/Sfv8Xvf/F/DlI1tZqC4g+KFmV1ga0COnRF3BX/aV68nfNUzpR8dH3ydRu6qYXcd1SqrEp9vn
fA35Hxr6/5h1/LdfQP7/DZLsuyex6vg18CHlP+CjwD8tXR4XatfJdUSIV8kILFtnX7eP1AaEIw7J
9mlTdH4aEfP+a0QcU3ekGby1664jx6wZlmee1vEDBVR0RORm/CUxeXua2Z6XE/IZLhDkWbAnkQz/
V3vCR7ZspuaEzr7Nrhkx/T2sQsnd4BiM1P7q7T/Sr5GOAeJqzbIrXervPnKfEgBEf/fWH8C7JMKS
ea9lrlGXbGi5/VpKlv8JJ/u31fmhIrAih02sX7MrvLEMTBc828uUheQ50bP9u8LgI+N6TDPkWq5T
hlGB3F7EJLYD79Sf+sn3Y/q/rM6PjGsXI1nYItXxqsFIe269XC8NNk9Z+ikfSBn3AVZ/jKZ/codm
//J573//P6gZoB5Ns9t9dl1ykVdwlNhOCjBUBUMxfbQoU37+4b6/34L/9sPeb9n/+KA42duxWcDO
SLspmT85KppQ9sEmleiCKR0yQIqNZO6TNFlMK+Q1pxCYJ27CHRwCsoLyd9VLGjJ6YW1Dv+lslZ/b
dsufQLweXEH9TPA8mhi8yX0B+SZCdgmK2icRd+qhGSN5gv/l8rmDndllskENRSwtuwFo/2VvqDw4
5dqTgZw1dIUgc3LKN7udPInsl4646NZ1bFyKjJOmcJ0evskUeMgfLs6/XJsPIIgdW9tpX+9XO1n4
GCd2PXBN/jCq/Lc7/HG/C3PA5KBl1wZP9Qk2QM0xM9QdTBv650FvzR9wtP/kOv23O/yhUFHb0Hib
9zgakA4QX3qzeMRtga1YLAgAPIBhbL/BKMj/hDQxO7SpekvSlhaJ2bpCg4ZwGtQm/kAK/Je+439x
aalPWgnVznVw+68BnnBFbXBp/+p2faTTRt7BeZcCMaQT+7GaohvGP+zr/3KvPrJpSSTbhnUo3uPI
rsVsdSjjeMkKvlNRhjj/O+Ak/WjE17aG6aT2KW5VS8qoHk+W/6VaKv1f3PtBehj/8+SKZ4n/7rmo
jwFZEf/83xdf/Muz8mGLn6YN5phTQoFY5flXHo/rlTTM3NKGu8MgpTsuvdiunIrl78aTH/n4IZ43
NreeXhsMP68US7VConH9dy3VRyZ+ojzgwtHQq89puGprkyLoJP/0f1+tf3sOPnSDm2MkxvSCXO2+
WlsEh4pELiL98n+/PRH/NgL9GCWNcXPfaQxsry5mStJSNXBnD6WLSUTTIofNWPy8LzMbfmlMkXNb
NHuzwucnbZYIVn5apFkdir3FedAXCJa1DXuUoPbMXRmGZJpVOQomQJrZ3bAlbRlx0tGv438ewWJc
QWL6LSefy7XAEH/a7xvWZvInrIRaQFOrRGxTUvS7aex9qpfuELY8PUlkmESHIXY4LNZ50mcDmw1x
UHBS+D7WPpxAortN261BELDdagjPbBaX1KisgnkybFkThQM4HyFAP/tIZLcdnH2fEh3XtIp3rZZi
qlt1RFzBb6mj/Vf9bnDXTWNT+Dgfv9V8re+d7NiLydfpwSsbHxVHJsmy16b5vQ1bcEW3sq5+CDCv
+m6EiKOTgkdK98CnAcujGFD9GSxy3URFSxL/kOs2VIOJmwLeaLjHWzuLKkyZQa9L/K1OtPqlne+L
lnWf+nantzl+A+Ia1LiWmEzUFYvapmybyTzxsCIcOQ2eH3vczscYBm/zfd7VqyvrzGYPSGipH6Ka
63M3mSQqJiRxlO0OP36gx2vaf4IYirlCmfx71MBQVXDJ0oqY9AuVOv5Z0/Q321qHOZ0OX7NcSFdA
DBzrEuzttoJ+KqtMPwxVoON0bIQcQMDUUY1RLoedb5iH/ms/dCkSuDqFjPGg8nQ6L2pP44c8WiGB
U/Pil3MT6pV88a73/BA5i9dPW7a+T4GpbcuZM3P2miUX3ACHb2kbSNsu/SJhy9YvQH/GQiMYt/la
S7HA93No800dsG26Ziwj2wl7mwi8tCDazeUeZPyojYxp2UHPfKylM0iynxY6RdU4LE5exrbT6sGu
UzhqrPfbbkP+8ET6AQGzvOeVHTQpMjQltrKdCf0Tb0UXH7PB8/hoMRVkxyZb81BXvdmBCRQYYbv+
wfJoEneZr736ar1n8YMTyT6yokblGJdW2da3+Ca+i04AD9PdltqCyHFl1E7dMd2GJRxhXyHJ6zzO
en+MaotUNg3RXP8ds4F2QS6nI+niixR8gblo+3m2t2kad+R2BS1E/9S7TPRtogf8V4Nrkj0hQy6O
ig03IzsqnVl2JEPIxXmxdRCljWvQu4s+RoZdOQ9bLu5qy3P5wqFMCUfozOCKJxxeUO3GRbAEWlY6
1k9IYIKZJqRWbDkq31P9BovNAUwaNGezfOgJFuJJTPPMrs71DTJWe6OBN/RyAsdsRLz7/NiKSR6a
ENWgVHnpZ14M+bKwbx0hpH/xG4KbnwQ1GSqWWODxpFPSk/NuKV9/N6mKZngdLNojTmWN5IUYGCFV
iWoadRmZ6sc3koeG3Im4aceXNuSrOEMOoaMv0tAeBaQb+CrAh2wILQVf+vorXmWnx95ne8yLhUTC
3mseD9MJhsdsOlAzxPZzx+k63fEE6xqm/CbiB5+yrf8Gd8spQ6fZKaxjhFTlp76dcn+3Ezmqc940
xn+Pd5Gau432g0zKOfh4kgUiMgm7cBgA2V+hbt7VnA6azlOTwBns3K1mkzc9BA/JmakclTtUVGu3
X9bczIss2yxzuhrjlb7vrlMSzd/sztx47Cffk9sUu9GWHZx2dXNtNQTN32bKGPz3mM1ZWli71FQW
ELKDNNthrzCXFb+peQpQ/rpDnddDdoFdSNa92Hob+FUh5Pmog8q6U7fg/yMCZHf1AV7cwj/VKQIi
u6JJ2tSdUcZsi6kyO8fdGXJ/vdrjngsEmmwdbsx9xCi4OMh3nww74SCCai/JtR4vi5sW+8aRsc3O
qYMxQaFhGyWLIbAQqn5ou+TXHuZoOpkE1rFNEQKft4KpLKrkkOjIlLFxfnp1KV/jR9vZ1jYFdhot
4fKYxF4CpmKAkYYub+K92BOHAyrPjK7/gY/GEj1znyTT1cIXbz1R03Fxm7TJLH42Lk2SLyMMBe2x
YWSsv5MkLOmd4dSPz7TBIv09p9HMLwrkKR8XfZQm9B+4g43hTHYaxTeDnVdbZNDb+Tc+z/OmCjJj
kvWNp3pIjk5DtHTXjjFbbxdP0BwV3SxF+zqNU53fi6Qb1MuKB2FWBeXLUH8Rm66jY1MvKTumfFvl
rYZ8Lyo92ZJMVSalBMa30RKd2jD57GYBh0y/AjtKOw/t8Jw0Q1XrNAfOEuMwiX8ihzbWFT7ItG31
/nAMW1nD935bitSmIeaHlCVZe6vTBBr5cocf1vxrN35oXxubNePruOuIoz3bmu2LcKJVn4kDR/Nt
6jTZXBVExKbsyDQBnnQYxz4Rt/BvNeEpbaJ4UGcDN1qxlHByGP15Un4l8tzntd7eDMRiOB50Rmh9
gO1CbnQhOtZna8F2ozOGWAJ4ftBiTPtovk2F13Vh85pynLZ1PcCGnoUxZMkBrDwmhkoRmzl64hMY
Ky+Dho1ddlqQRwQz7I2Cp/6jmTI/biWbZlDVzFZDhl2IzcqZFcwmkZghwtXrqe6EG9pTDcMCmVSa
5SKyV8DzE3lKZ1j3LiVZc+ZfG2Onvi9Imyh9derd0rGkOunMXnRi4S2Uw3O/s0rMo+WqzMEIik+N
jZBkCK9Y0mQXWDxv7ZlHNpl/Z3HP+GlJddSfFKAnUWU7C0s5cNOgYFr1oDJ9TByvZYehzMzsgTXz
vp06trTpS1QrOxzWSdDfzc5t8sbNTNpzvyIubUxpWnajto9ptGZxwdqkoacO5Ya4yWUar4hRzcS6
nbM9IVeBzIkN5/Vi2mMdojn+Ykkr9wPLozprTjJd2+h2G6I5+SlMGp8pTWhzEkiJbw7Ivxiyucxn
ZOTeaRUn6Z1bNzj1lUDpUnB5wfF5lEZaeLaYefaQH5LtEk3BHuQywSy+n+AvPMPB55SjjAo/QKIC
bRw/GYSAS2jzxeeFsmvOD4II8I6LHaFE9rKgssSuoRs9FTn8p58EGNDWF6iqFmpPWzum6XOys1VG
R8Jjv14Nc7p5ipIBBrIImUhRruHRTeCQxYnN1T8yIj6chebXBOyei0ph74gdNncvS5/DG9QPe6ur
hm+puGTJEAT+bbDRUERA4fQ/7VZD/bjPKlJXVNaMfB8DTq4HUOxN+lz3e9xe5lFgATKwAzHYGJts
NKc1RB7fRLR0n864f2v7tLMMaeOD0b8wdMJh2NT7WSLc+DfngwJxZ5nt3D8SpGJMt7xXW/NAIArO
HrYV4O6njUAEc4ZKwGhVzJ3KEA7RkW07IhBpcG95kkTZsZNjLF7oxKflUzZBZvWplibUPxt8V9Q7
Lee7+lGPPGIx5Dq7Yg+7yRsH44KuG2P8spjZQsWdhrRxoBue3zDMa1ICsdVb4WLK5UUA3z42qwPf
GO6JvT6l7cwH7BVr2zzUbJIRKsouRsY0SIU6NyBsHmYh0vA5YzESlstYmxB9mpzX/XLAYKLO+nPX
Nd0p5wJH9chrkasy5DYiKM72jP+qYYBKfMnmfonv2bxk+pKue+aKFCkTp93Q5hNvjOxR6nP0cUfX
OKpFscRTbO6oCLZXRdsI4+/Tuu1cUkxsmxjO5yikA25cJJv9Dn7hanJl029bgb+PQG3uMjU9DTgg
sP1BxlKD/iQHbSuyhbX/ldVb9MR2iu7dwOT2xqJMH3fsaGnYgdfRSH7GqoX7OIep9HIZBIroAkLu
Lb5PRi8wjK3zLJe3DFG8FCXD7MR0wBt35xY2Qutnxft8We98nvT+cXH1xqtu6rr4CYWCjmFk0G6j
PEYmZvx5ylGtHG1gk3gKea+W0zDx+paKEaYdeSZPKLlkC+Fn3ObmBAEUSR52lIHm0KdYV+4Q4PAx
+Mucuaz3qKjf8T2VzNGdnho//x6WZuT/LDA6+rqwVLyhOcVmdsw3A5v/Oa3Xqeph9P1rQ0BiqTFK
PI4DnN7qMohaUlti8yHzdmgWyGf9iU5ARP1Fmt75Axr8vBUVnYhZPqteyWWsMJEdvawiuguCHJ4p
pNNjlg9L+ogo+ehF+0WArCrRGYiSbFa34is6Y7h5TW2PBF/kPyIZnpdNFFgEz0ZAqzSrFLUjrDPH
fLxTK4lfB8K86su1iZq0rtK5jxJemAY6vO8+odFSRWS1U1u0+1LPd35dGsSljTUq2QnjrrhLD8Mq
6/6H0L1YDi2eiOxZ4EdM19zzJetKjHzGqvH9NoG2JVxXmIi9B8daeNKnaHf7bn51JEuS0ybe8/BK
vkYh+opN1rCA3jVqt8OuEEq2FHlIV5oVvoet8Ym1KlN32xoIOS/IAJ/eZgFDM1WM0mDcMuyYTGSf
kK3XhlsDU+o0hwfvhJO0jknBQ+twPAIjuLLuPTOcwhf5IJYpqyyRJK1CG68vehHRiacpfbDTFkVV
tOLPwN7Jm4enSX8cG9/cYa2wGyraHEOocYvKce7JxZBt/tyszH2aeNauBdxEc7RrADLHIsG0aCti
knCXf2aUrhhD2P6NNOD4AFoH5QREt71YZc6exIwWCyUJTGATtIUnjZ0WRPCdQkC/tI8DCdjh13on
V+1MuMHTNSSlQ5AdgO58v7QwtipBrx1RfS/zOYtHFChryMAsFKaEhimcmn6WVQJm1HkgWX3isl6u
jcYGJZLZlb1x2V2SALBJVN+gYAMtXdA6IHtmjw98CEkBR9y2FClZSiQOu9M80/5lmAdsWvD1rJqa
Jwc4QTKUCGA0ErF8C2Peoi2jKJxGtNx7N8QH1WDPmFK+l+3IlkI4BIlvBIDH2LCvRM0jlhxkZ9go
6kME/CTFNYjq49jGAR2TGy9btP4cac9QNUo0bIbj+2jXrmWyDjWuv0yToTTt6G8ESgR0AXT67T1L
vvQdtg+qo/mlc8NSehrYI8JTmy8NaeoLoo7rayO8xX7ih4JEnpUgOMrDpgm80xJm5AGaLZRNKvfR
GazKqdp8g5IOcVTjj2lrRNHXEC814Il8hmYb0yZG5FHUqTm3PYpA0N7XnZZZZGpY5qJt3sA9OoFh
zW7ANnF9kWFrOEk3M6TbEzKqw1pTYWAema3/gBKJAhjNLX30rdNo//nav0G6EJ8HGm3PFLYLJyf5
3EJwuOOiSZ1VsvHxoSO+/2nnRdxMjA2f5NqnWPmpxjCFAUlWWAxHn0mkXjQ9PWeNNAdEVWChB2PP
nQ7bXm75uBxN5FtVxL5Wb7Iz+qHJifzulpYV6RwZcyAqcV87W6/bsQW1kl117NqjNiObqoR29lMm
Zf/U0y57rZNe/0aaaoRgR4bCLBfiy+6iiNwhNkg9zMHWlyVVeVSs8H2qYAuDGmBrJ3fSGAK9jtgH
/ZntgLmqRsn61GQ18oZp38Wq3HW9nes8kerg4ihaCh63TVL1zmUAt4Z5C4COmslWLY6vQ73XW/Iy
mBXncqFBG79JKN/Hr2k2IvAmz+ZIHzr0McMB3TqlxbDn6p7sXN6RhLUTotN5BxDJbD/jeDMvDHyD
OxbBahX3Di0i2soZeALOyegwchE+wcMUDtthQtDY71o3bV/GqKHuZZOuDIKOkaqCt/vwKBOUmOPe
TNdtSpG3aRPh5T2mYX17v6P8lYd2pPKBprnNq13693akQ31RChz1r4yt/AKenzumLAq/6zEOOzDP
pb5CWaN4YVGrZiVWRyPLLkZ2aJlC8vVA+ILHaJnfY0R5ksGCpwvRkh3TNeOhCDzPYcs+8N7ARaEh
/tJxnH4HY4h/jwTpNSpIkz2p1A/sLgqj+BVzbVXJECyJHq9ZzUvcU45VjAlAfAAhBmUKx111h05s
4w/UeMM3hK7Wb84HkhWJiGRasoWiNFaTnaHFWtFlltuczxMeliH+rt0y3WNTSF6DV8tbwFjucRGQ
7hdx3GJNRss+3i1Lzq6Lkuon68bsH5Rs/JuNDUdPJu0c3WzIHvmtatRvINnTrakk6qT7eR/UXtKV
5DeJHFJs5uOQPrcjqrcixvpXxT538iZFBaJK39h0ONbrsNujHOjsLixx5uqTdwiE48PyAm9hR9Sd
BqBG51VXEugQ+TctJO0qmU2Q+aSQ+GXltCAB+H7M4hZO3byHHPxxWDl2NkGx/z3u+1RH31dUddcs
rOOhhbUsq/Z4BeIK58E2P4DgMX6CSTEybGK6igxBcLXMn3bMWs9APNCbYVOMawBDonO3foxjX3K7
RdDFeOwXynmWflOyzx/2dHWfXQJPz2rnYx1Kirw90L19PewTjoN18J86Rvef4wgb1DUWAz1Em7HP
ZKTRj8gZfnJBjPpm8gTlX+ZpO5y3ReuvbNdkrmL0s08LrKzfmr3t2jModvtUhhXQ3pEZmCZAjtiZ
lw5ipAdIn+19z6GZPdSZU+EAzILNpUUPIq8SqPx0xivyawqKkT0RnrCmoiw43KdYe1muIg79gTEo
fEoVc4WeA5yPsRoDJU/5suGG4r2VL7iy+0NsoBwqHA4LRGmRFUeWg1W1vVlks7zqbBhC4bcO8wzm
qTjFNIwAULYNRTgdFmiAZt0uHOCsVJVKt2g/aLJKd9V7hye1BVUjveC6SXbIyNhcdI4J32LHJL6k
uHSv0bQAeu9QmNzlBLrAYx33w3bhbevoxeaUfw+Tm9tHznRqi6ndLR4InGzMXwAeqPYQOACy8x6t
MyvpZMRNrdYNuk6khAHWZvOcPKD22kZ0CfOoSjGvsUYL18xLBXnC+/mb1i7Pz3KU7TeqY9U/5WOi
oie+JelWokB36ykaeiSktBtPHqfZNq/tuKORzvQGOBOGai1mKwlNfnaKowIhIhvkIRl7SKBiCBSm
Owp+/Iiedo7XSnvNH/ommv8J46Thj9m6/IAOD8AKhLV9hxhG1b1mc0Mqvk9NiqW+zaqyDJVBQGPm
jiJf1CnA7IAXrc6in/vM+R0QCcFOG/Hb5T02uvlJ+hA/z0Ea9EKhNrd9PBn/yBWJL4AgH1W3kIcE
UdBX+LLiyrrNwdkgpDUH2GiNIic7rKCsWj3Jlz7vtqaIEzJfDBsbWqZ6lac9RX7M9xFxQIfYDwEF
vltue9pQdOnLan2VrZmMTxFP+m++H9K8QtUbHJRjbupPfptbHMkTGrOib1NxcAAq88K4BPFcM1X9
XZqIZiwGVJamoMSMz8rCbgm7y2JOLun2X4pMmAp3Cvbq9306h/GQ5zDbuGYeWz9QXoHqItN2eHfs
i1CsxamH3VcxZpqqamW7mw8pzfPm3LJYsBLoKDFHmCGapbIx03m5SNjosGFhmHlsDLoMpoHYFEm8
YEcl1Ob3mYjWMqJC/1xJ287oMXQ8H5s4OI5M5hU1T7zJI0tt3hRRjiQydA6wwC2kcma87LbffGXd
pkTRdbMzlfGgsCFApW8vfCLsAbh1VjUdkfeiplgnqeZf2ZgCrxJocwsYT9Xmq4xGpBK0a96h1Gvy
/4Ri0qatMowb338KSCDFkk/SF0tCxhMUM3tcmIF0hzXLzEs9qfGYLhOafjUYzFnmPDxPwW0/snjK
4GtjMEAol4CS+zBpjZ0A7HIRPypku3zu9r2FA2bdt89RizDEey8Q5oZmfYHNlsNoYjtkdbQCHQVF
uT+5FShuiQeP22Lokd1SYJS2PTvpt6kCpo9zIJ2A/xVjH/fjJZYdf5W5au3vnfRLU6C9BFoQ9w4X
ySKl/qYOpElLa6kFH7dW0f7omazbU3DR7FEhj/ktuPrjYz3BuvTArBai0iCtjdXK83YvQ+3l8wpd
5VxucDj6jMlaeOsTviGyrEmac9YlzQnnPE4m6c3VABeDxBhd4/tkYVYPesGaglXs1mU3yi9quG6a
sx4DNeAM50nmZj10zda9eoDdB+lq/X2hbH6BIfv2a0NjcwUAj1VHtvUzvBOhfusglRXHtvb0YUJr
c8GjpZdqI9R3pQ2QC6O76TiBcSCJhs+JoyM7MeO6/vJOkd9KDAeWe0vBC7jBAMvmP7Z1TzCNC6i+
sWEE89b3YfsZdpXK4xLPyedGYjomtU8uYC6wm2lJasR799lwWvdao0LHMOZtZAGrQIo1AX2G9ByD
YebR99bISc8YgL8ZSs3PYlke0jqjlcloO59RILiiSTeFmsKPv3K3DvMdss5terBM7jctZelFeBJu
x8VkJxWLvS8By6kMmC+yDCtfm/XicKMBkMLF/mL4gAMO1ZweCrPSANgBcCkilCGUOIFen/5SHkOV
Yo4wnIFWa/49Q32rsdXPbeGkrr9unV85ltfAXSWjMGPjWfx4l0Wr/m1ojiI4gwwuQ5IRxZSFS73c
9aP17uxG0X5aI4UhJyTbX1YcbTiMh10DwFwpBsFe2Gtt8uR5iwj8iVUUH+Y+dYckxqyswR6DjY6g
MiRC8QPsa+R17yd7XAg+PolHdRy0A+aXQ+w0GQx5CsuFOgIW7mWx8Fn7ClpG/9y2OToxmFxj9B7i
+q7XDiXv3K7j69y0vqpDluFUiTpT9CLdj7WGvy5mVrIu3Zyn54Xb+Stfp6krx4A9BIoTfrcY3p/J
VluK2Y5mD+jAMO/G0Ky0XRYAAtSSvAydno+jkfIJzAFRjYwv1dpny7cpGrYqxcj52fOoezAIKysB
c7qz4nX0FU876KIxEmwKoGHJaapDfFgGAAg4C+WpI9B0gfdRoy0RiCMtjdF4Ls1uUcJt0HuwRb0m
iYf5QSYcWjc93QcDvqeoUfeWCUZb53QABhAHqe8mYtMCkOiKlnOEVfEaaCiQL4nEg5ySajP+eQYr
pEoJhMzZyrOzcfV6pgmGsdZu2y2aje244ol4nLNIn0FJyi5d58RxjMx+gudXdzt2WX6wvvlpISQv
8VJIovtQ62JyLYLON6e3yuVr/tg2Wfx10S6tMJiMHwDqdve9NslPLHZS7VS5kpC5rqvVxZhyyFQW
jqi4qO1eH+p2bl6JBGZITCzPg05UxeU+YBePolfQzWoAmvo12Zg5IbRcHGcBPhbWBf3FIfyf1GFH
MImsGsa7J8X1eAQijbFova4VCXw68XHjUaHr+R8Y3QKaaab94h39hYL7zcuFPcMkY6smmPrcrw1m
Vgtw+s+xjPkJY9+00tGaX0Qeovth8a+sd/2h9QrTFVnnyNfGaA8tSIPTsuH0M5CF4QTQqr3GGSTj
IB16HORb85bS0Z2BQ7KnLoyfB97pr13MEIo6oQaAQmmoYY7atjfwLRfPSad5tQfgEceI5aZoVcjT
wrnNFNvI46q2yU+ougdczzmr9jwY8FfUxvjBwjMjlGCy2CJfsnkpFdgTCoc9pAuVb0Fr8usoH1eo
SNMGHp6v6v9xdF7LcetKFP0iVjGB4ZWcrJlRPLKsF5acmEmAGfj6u3TfXGUfH2uGBLp7r7177byN
nO7Q7gJ/n7NZOZ0LU7TecZ1mLsI6sNBjnpSu7PzazqPrWQcdYK1iKjVNuRG8AK1Yfiwm3roTZZve
XhmlVj1ilR78+L9iXPzfotZ98WgXW6j2vRPp4V+pPTPVybbWQu6KsVDuzcQsM/iKSmX3Fz5uwmKE
C0mAzD3I4tFlUYt3NUNb7/x8ad0f2nOMuri10yI3etNaqJcYS9nAtbc43JJ2o5z1P5zjhfobWWug
dNLJ0hnAefkNqg3ipteE3Q9zkc5+lTPT1U78OU8NNbQfRvkd+bN29sPSZf/PAqj2bjhNb8U6l22y
jtFg7bNFVTplqBtSWvoT6Dg3IiveYUhl7xZfWtU+mldm+UFzL/NMvdNQSmqkhuOmTcvG6HebzRzD
c1xGa3EgVtKx07hR8sZQxQVnqLNa/lug97o3WQndvTis2xnSuOTi39i9tQ5VUvKyVtd+lKpNY4d8
a/pOZCw/4VruusdumgyfdG6Y1ia1ZmCdNqszIDV4PsjMJY49X19JW8jyj8nqdfRItWWX73oVRiZm
9uX6XnaKh8l1kZ6cvadX9yfCa+Q81QxZ8n8F4bv/5hASm4BXQPVytwg7opvtmTCc+2F2vJRJk7Ge
KH2mfD9GhfUWrzwlpM/7daFswIQyxBifKyFUkltz2bFPdSqZG09iYa9CGhXRvL1OBeLMrhyhnqwk
7AF9YWn7aWuRfe3Mnv85q4Tg26Pn9b64bk3Bsr4xyEAfuPenYR9njjV/1MLq1r8xI6XIJbZ22IaO
eowk9S1VXOvMlLmeSsS/cZP5D6+yUMRJ5/Ii69zKYozaXSXBzS6NC3JUI8az6ucWa9E6J3ifQZ/H
wRrbfheObdTcx23Y4mNYVJFUZ5Y35pRFrLw3n/4yt3m62pjfgdBmlKZd25JB/1/BaMt73lhIJNVu
G8M5yIiqEkTqJYFjxJ01WvGMaO1CaNg+n9CSiAxgQCaWlW/X0WHHQ/tAT0q3m3QuUaV/hBZCjAdv
CUoD/lP0jCweiNXI++GwlQszsNnOg+am0MOa3whYnfkxcmCJf5Uz2QiTQdmspX2ysYH6LbVCCCuH
tlXzs+8mty0jZ2+coOvonYrJmsgPN47FtOHY8mXmzZnzhAaOJbO9az7sfAnlzhunqKxfEAv02t8j
2w1be0f2lzK/AicPtq8mnIsahVsHza+NicCsDqXn5cVBRuWmZDq6wqhbbhCw2fYQkOmxMR5oj+Y7
ueZFGjb9IsAvk0rRQ3M6I8KcbUyhFf6EhNxi9x/z/jrc8/Y10bKLJj3coNKb7uYIWrP+wF0aRk2S
zYL+RHucE3zSbSN/8TJX/s2e3FIlavVW/+BUU8HbX7MgPV2cMSL9a4r/5YVdfi3UP9uEzlWIaEzZ
Wx23+VH6uWlesmDkujZ2OzxxmATVGXGrFa91VM7Z42o3y3SzJHTqhZgodpdm49DuYNbFvuJxozZZ
VPSniKs6TjavUryiOWUFJaOarPeWM7vf8/M3874EjW5Ir4m8vRPYZr5nPgOdL5GbQH5CfLl/lLeZ
iNECAipj7TXyrwKRmp4DacM7ZsEAcOX0cfMSyTJmf+cW2EGwWxrbHQjz8ZuPAshmfoxpL3SKMBqq
G27wqDxoj/d3L2NE4MSbNyPdVBVYA9/Xflq9fezY25jQP5hH3fer6ZMFg4dJq4r565MF9SIOSMys
RasI6dAUJJt6UK6atzTLmqw4kdhaoEoWmm11vDy4OXt3e1G5tfo/7DWwty+7i1xnp2cacoaji37f
XGcZKI4JTf65OHF/nFaINS8PwnPsTYz9BGxp6tYN6/Ui1+ZVYpBR8aKXIRPsmB1Wacw9ZnZ9DwWQ
CFOELLDhAXDfslowJZKN1eBVr5qn0Y9U8DhS7VK0FNO8oRZW7aWuy9CcAxJmzuDrwW8Rb3axB9iw
P7CSLa853yzBv6vSJKa3ATRoaA8vA4xA+CdgNv8ry3hbTlvdrd2OFCImg6FNKXgOUd/9C1DC8uyX
vmbI33YRqw6FvdzX2qrqh6oueqoNr52/fBl7293eYvmJlrf9abOwrdNYZoWf9LPvo+rl+EQs6NV0
jbMlSqulKlouDvaYMWbklzOVMFITX1aelMZqbrKJgn2Xt8tRROFWsellZQxhf7/IvRujhmg5fBYr
sTHpiJzOXbHIPGQU6tbv7rj0fxuEwj/sH+jNq/GF+tQWtoPnikWE2cMw1BYJ/9pa4kOGQj7sASeN
3MXd2FKYrF7R3YUuVx7bkiHKAc9XZb0E8B2YvUw9/EKS++aMv8f1Y7Jt/cxEfyskkl2d20OGEpNX
XrqWMwSc0F7cs0Az8mouVGFnjwxw8Xol8K71+I/NjrmzL0BZKLbseI7rXSd06xwtOVjuh91nvXrn
rQrXb/8DA65Vsb77MWaMPSR8cW34d4xl/at0euXwDJm5OJCCLYMHGDKu6nLE9xXEtQpTYznuCUCp
IhulYLAwjb18XgJXMdwcQBXKp9zt/fyFQVXwwgi2zv8EIz2FPVfLR09y8jMW061LnYDzAcvUPHL2
W3NjveScXc9+tuVhGoaLiPbBVtRgp6Gy/PJhbaTX/Kh92XFc5oUlTisNWHiKI0ZGhzBgPHKA8Crn
HeEPICqtjvDuiFzB+IRNZetXxe9uQ8K2N59zKfS7SI97dv8QduXluXLf2o3h7nZs3NZ4uxrj3lM+
scNn70Ml8VyZdm3TghXxjGdXNwZcSVjLEvaPha6L7LMRTSWuDISWLEoDmUV+whDJqL2nglDcopzS
+JHNkMO57UvPR4QeFOfSXMXjZYr0+iZHo4rEEu5YJLFqUR16JM5jq+f8HLac9KdFz+PKKmQAPgQO
zqEHqUfjPoCP2vVrz60E1N75mh8vlwwqP4SZe3+/xmSe7L1lXYbdakp+iqAkfzyYs+413tbwzY6D
+IereJJTlqna1j+9yYJfiy77607e8BnZS9gfNhSshcAgueX7xjA6Ti3KsuC3y9lnFckck/H1Eq2B
MPulLUb17uPstw4NyWLZn44yI/xhpFieh9xtHixKnZdRRgoGhUyZU9tkQqMxzHOY2JZfjQyOQ03O
RjI3nSqefNU19uPiwKFem2yyrrKFaOHm7PRdWpRV0NlVXd/VVKCpQH5iuGqLptmL0CJII2wmI1DL
ndx76+Dmzr0zBflT1w5FutIlJJJmeklWEcSnoYPvXDpLfbC8b4yTJneLR+kQfPckOBWLnamm/ied
SQ4AoHyqrp4hTner22Zg4yf7BBu4pboqUjvyNw6xzo0JZfM2lzMqKszPQDt9CrY8zt+4vPvUjKOd
P7dLNfSvEeu0q/NQNOq79udVSYz2GC/pxRMvWzCVsNcugN+xoPpvpyTMtIF9YVb5SkcS93s1uMvd
dztxy2WmzjH1AqBFbLneC0TL5u9otsbx3TQueGW4Bm3zVsrM7vZlvkHsOGgwTATXbMzvNtugH2vH
7gQKQz3Wh3zN2ujUyUWUVyC+igHxoqbsH5JCNf1UcSP7t8wzqEIUUhPfgGnHW8ZA1j/AwE8Ro8dl
5jfHqVdH4q3g/vMCjekU99OynhvI3pdqdmv3IF2ZNTukYZ0/OSZD6i4sYMx7ixhGvFvr0JsnXu/a
64uxZh57WefThEuCm0/cELj5IbrSBVSseKtwyosxSLrMTOrmsbCmPfm1KQwCywTLyYzcHMfeag8N
jM9ZrRwVSYXfYkkpVKf7aI3zZYgIxOv6Pn+Ow7G/TIvLbvvYCqCBLA09NaC1iL1gt/gtR/9K+9li
j7UaMs/7oKLQQRpafu+dfSPMv0ryFr2tpilvzeaqzxHLSZ5UPftFU9r1Vd+mKQ7gK7g6phQhFvJP
atupHmbUoXXfKms8r2QM889Uffgksu8gemv25rtuZPlriAN5DLfJxp80eZt9AuEXwyFeTUi2r6FI
TrvvKc+FWWbGHCcrzNFnnfjyN4qFCFN/WZ0uncupO4MhDC+qt/yCelP7Ot6JnqsrBQNbi6dlNlAI
vIkTrVpo/wOdaNN26t16z/9c+cgNKvAePGXJ+Dy2amh22MHYLpvV9OC/earnz9zoaQ/nhR3BD7J+
2Eunpbf3m9ZdDm4+SgpCa3sUaokOVV7VOl3mmUDOyeGw2vXKno7KjP0fKqx6v4h6vQrfaQ84Jufd
Rnl3nXPmmj2eg8817iseSFkTQ2hkv/PHqX1yqky2x6bU9SPSSHsqnK19VFbp7TnLXDTHTS+HgVoo
qWITn4Ss9BOf8jTvKQkbCU0S2FNKhwtd6sn8MOfoBc+Sy2bgCySE6tXe2NDnx3LegVQQpb7lM7Cq
P8QQ3X0dDowFzcp9MY4+mkg/3Hxh8p9C+pv7XzU4k+MfV1xE7scwVCUrf6q1ubqjLV7dIoh+ZJBv
eYrHKFuSyEIkDjGvjsnQVu7fDTrKJHa8rLdC9Oup8WogmNYg0HbD99iA3SUPrC+Jcj77wfvt9XXQ
HxBX8Q4gbzdtunQshjnnBn6iddxcnuxMxB4lgUtepJ37V74xyoBtyACrakexVcD271lUMiINpG9N
B4E753Er9HTjL/kA2yLYhCAC84r3EFNrHQ21k2bFbJ+MgDba501t9ekAL2fIROSuiMyYn/PV2hJJ
+3UCHx9f+3rwMmZKwaJfwqhj0GDIxe2TeggtfQeYhQun6LP+CxYPOXwdlu+73vRHxxXRdETo0tu+
40q0/9r27LIjCdKpThlMwBiunteY3USfqx+ZCwOrcbAoIfeWcdqVXQ8Od4XB2NMfyZ7zrZ1CHS1e
EJfYWjhbMY1FgrinKCwrO7biS1YV2QDs09AdxRBH4iGcZhRSzQV94hgEzJo6mdFgrv3yRD/vf8Vy
DLAc+UuxJY3l5+8BcNvFDi31JMjS9Pe+GXrnTrk5ZzunB5H/YZe1xVjQtqJ9uG5Uyzy00UnxTFC3
UWAXqaB9RBZz2Na5w9Q166QNg354Mt1aZAzzNkcx+R7zDKIDtvaVSmWZ+W/LHEtG03dvhISH1mWV
dHz7MXbUf77fbzsOlPyN7U2UtsTalpTfpYkDFqQiSRUJnDYHAeNETnEbEeBONi1FF6r8suc7dr5s
GpN9MftCHLgqYRVysCE0r5pKOhnWGvJk1RC2t4WCNUi5TbfxyioYVR0cIBD95MxqdBBNWD53+D6H
2TqHLGlHiWigGFK8JE6xz00VBE/rhjc8kYHcgse4FaF5BOQr1jNcxPfeIJu36lbxqraXJRSjf9K5
LOn97G31j3GfOcVfF8sBab1WyaijQHBdE7vOop9xH/nBEzvuR5+X2ipcnEZ9k++CwmZh7LxldZBO
HApdOsgJm0miYN/Us564ezn68wYIKyUr2e5S8ssyxIg5m6A5U+0B217jWQ0CiJZhtvUff3bxzxu2
Y9bSe9G1Hfo+uzmD12T7tdvyd2/uii/sYYy7/UKs4W4YtGB8G/t+NL+jxvrdQ7uGiD6MKcE2wVkV
XLanxoO06aCTBcuUy1wVBmBXQ8czLBrH/1xMO/LQjmFpH7soXP7mhSS+MDCjPE0e/ULCWnJ9CKE+
c9SZeb6rfprbg1l0NLx0Zq4toJcyZ01TVsih2C9xV/+2EPHHe1fk0bj3/Vgfg9BadbL2TWEl1bfL
gHq5zQ86K0vMI5iV02ALoj9wZv6LymR5LfoQBTQqXDrbaC2BTYyZ9GGglNhSXDK2fEO35aO38tBm
Cs+yhSrJm8XLTnMv2+zuWcb+dntOnQdQbkOL3Xzigbuf/TqWj13XhTqZdSDehGT5Nz26HVVXV+Ca
vK0j4sTfvA7xeZmuCF+Hb4wLgQ4N+eIz0W4PbiUMcpS1mRsPkkMlXa/mNI4ie2oMaOVrS8P+5HPp
whDgq9tlYtzM1a3KOjxEyNyfFFsk2rodp2iZwDmbH/Yk4gEv4AB5HWlvYdQ/l35Su0bw4PTq5xir
bjeg/PwNcltTqpAme7KWtfhRrGP3xtuMcCky9zSj8v5WpTCv2yaCq9uN5pcuq+ZAJlJ1De0wYJ8V
TAPqA4BhOVS/CbqQXdq4QmO6FtvVAswb03lQG6pfPny0GBpoTeUc3lucodwQ3J2O1bU4E2tG5KE7
yZ9xGVjIaY15B2LcHg3q47mxQryDbRaX+4pFMg/W1pd3p1nojE1mMf0KFdE4tGJuCGGezwfluMsR
dGT6hCuzHteiRGGHxHzAWKriPYa27g9olJ3imGFaP67WW1Ssw0uv5fbFTozt6mBWedrC7VLzIB2p
ldSrvSjuLjsc5iPweX6JlmE495YLXW3V1JjEf9l7Ryy/mUvgxhmL6goVhgvM3RxWp8XiJ+CwJMVn
i78vxhYoh93r/dnkwj65a6dvIacwwEnb/+hzoFqLb+R3sZT9v64JMLNsk/W2QQ29kGewXutlm88+
EMjV86rhT60968ywbz3zV9HZUFYXtyio42u+fBN9Y+Y0kIQONs+BurhZ5LDjJIsYPDpdjhhm6z2a
KSokQLZgPLbB3MQV2iQuelww+RzIFzKZtgUELLJUQuvZPrsugKNYrW7vTuX60S4tI1eGW0W804Q6
nsZim2iL2RiTDhVN3+L55U6GrcuVagOdshZ+JPNGMOFO8yYGj5jkMMMAhiq/jZYCRRiyvknt2vka
69A6sx4qu2TRFv7cLN9jKBeJGxrI9EtX1gy0YVfvqxOiusyre0VgWc/WYuYHjDDdLouHaJ8Tj3yR
s1XurCrf3pFFiUGP7C2ZqHy/3YfO0aN5JQl8O2CQ+grha0+TiZcTzaz3FSk5PYxG9M8MDZm+eiO1
Nsl1qSXDpUFusX2OvNI6wsbWWBPs+LBhwiROOzO/jYPTrMIM/iOYuuFXjoPmGWkcw/OKUCmtZjmy
InXihuQxgj4e5h0DLHdMdRead55foBXVR/9l6Fv1zl3s/J+uO2uPEEDPimZ9d3jnEG/nzJ6oSu3u
NupaOKnwfOc1t4TakObt9qLzWtJIV5t7owuzLxLBk8uGZQhAzKg2rDxyRriCUrwXepjSWs15mbDg
E4t0tFJBuGbc1e4MBMRURb9O1iyjg1/r5kcU+ExhGcHt6Ydg5cJlrJ5gwpjqMCiwzlrG7an30ABZ
kotxiDO6S6j86x2eu/l30AXlB/6MEdEjXAka8+ubzIv2JR510D+3Pi6CopDtx9ixJT6JNWktSTH5
EQ0OvmgcdQ1EkTvVd1l7IFyAZcdGVNVlbjPG3pk3bWiAm76U0rcfcGgPRwvtpd1T+9ZvG0Uh/B8u
N8wYVoPCyBpQ4UrvR9vXn10UKHzH08xFOAcVO3kISUGYDDw3dVbg6lOlByBdskxRoHFt76gqll3A
TAF8aG6PfqXFlwuUdx/xkuzcqOOm5WsNuEVWWqACbSKlKq5TnrLt3QYymxOkMfx3ATv5zsLegMnV
SIdeWF15WKEh8LWjN4QX/JDec78Gw3NujD4pp60X1OVihmpSzr+6Mu0Fi7oNz99acIexTwMGlKXi
v4rJap7ob+tf6ngsg3f9ub6RgDOFD4i7lcCaT2t4AlHX0E2wRVVCsdNlyYop7UQpGN1UMWR7hsHg
JIP00pYVPb/wtSEkQ4JNe3tU038ZHkznB1EG8fPmaECNXJVzUyWBt+IBxIwyH8J2cs7tAKqD5XM+
6CXH81WoNpvTxZ7Ci2pyUvn6uO+2i0M2AaXZ5HTHadwcsultaZ5EQNFex3JZdmHQmB9ZUGRpW5CK
fqyJ4/nM+2D8S1EhTpqW6mBEY++xz/RvromcN+Mtzl/Z414Rc5RxLxkkv9Vr8s9iWNwCvMf1r0Xb
TXuy2MGMmeeIOvFw7jGAWwljj0vLuUBcrMwhJ+tzijHjMWAO6//U2vrndiqtL0YMfnfSOKAfMJcR
0V635Xm11XATudUBeca9utbWwrPBBr97ofnZYkFtyxvFSIqM+AIP07jGCdOv7Z8flOMex4Hg32SL
t5W9N2WC5I0uB737SgZYdrOBV+65J7sj4zaJH0npw8T4wE+sfJHFnvi9/nXpFc1a1TCKKSqvv+uy
6391pdU9WXFgnUSozJuC/sL/yTDKpFM8ywqvS8WkMgjigzvXzbMxq3dwViMYPvTx3wB/EgEGxv6G
sev6NJFixGLyKX7yhqi81ple37+RmLuLsv9fGPrLR1NQfeCnMn8GZwQWnxZ6h4QGtrkwQtOpN8zj
xYL/f/42GWJ7sXgoUhXby20bW8w0k2t+F7bnvYSg1mdCxtunyjXzL2/wVg/zRlD3nPZIDZC+TFmJ
WasRAWjqRiwQDgehH87Zwd+y5Q7JR8ghsWpdlfpjxTAbOCKAjMqj/r9owTO756bRj/k0V91+ZJvv
a2BzTdT4W39tsw9atMUI0XcbL1b1VWYOOpOjocRjZif/bEjDvT/MjflbEkV2GCd/jh6jxYErmqxm
vg45vosLewvt93FkTLUvhK1AACcZVucihzHpGQrnU73LxgoGp6yIxjvivI7aV6JWYmc/6qK/QQpb
/7mSIfQh7nxVHPoQBTut4R3zA2Yi8UcWWdAftcIpkxQR9zdhSG5rv9dOEDjHgc2obqobvgQCNZbF
DAHUX4cre5ut7DLqZYtVKrkGyK3Twsl0SsO3qiuUnWZZbzxgp2KcVC0Cz08xa3pQTNIHf7a8inkA
mM12GKZJnK1QK/ezRZBPpyZzlhcuwXB6W9coL86md1f/mWg1syW1snhzaea8h1D/Hy8fM/0I+hU1
1zazGtLcKKSr8S5GVW0TczjHHEjqAAnfhtKPdpZUi9UfPBGoHRC6ywq7IbSl5I+S8z7bO12E9voT
OP9bLqTTtbAcyT4i1oSQmGtD/p733qEnxW9os3XPydjU+ocsmMCWNxmMHkxDp1Znb7dECerjaDT9
LrJsLW6kpbhrynRHwUaSOd4vL9tU0wbVAfBLm9m+3NJK+ONwQ0aLItwmrRhyOLIQ+i4ReTeYBznH
XvdiBsi7Rzuwgb9T7IZmePIi+nYoZyHiN7uziYreFn/erkzb9JfoY2CQBJ/MfOgLdM44GTJwNgrq
UAQLSyUxrxBaQIo+MEX/nAHgYBtiU+9nsEX4MxgQbl6Kfla+tNQoH+iE6sJXOL7Gos4YI1g+Zo1Q
+L8UevdnjmnlMisfSt9ZiXDou5apUoxi9ovXhcH4QFIN3ebwWDhTmfYCwlBEAwjKOgW4KTDw/ey8
qaNPjJubLmT0xq0QH305cTGVNXevG41HA7dKj8AMfEfH7P8MGtuT+BqIV0sgGZy0Gr6pGMaObdpE
NFq7kpkJm5P67hA0oOzjWDWCuWnW+DsIJPepbnLxMA1Lf4Fs619A6X85Mi6x7VXjT8rG6jC6QbXX
Oa9G7LfOqx3J6YmI9OZtm5fseSQ4QKRQxPYtGEL89/Y4Ltlr/T0+TwNryZedMhY3Dbplf3BmTeCB
UXn94ceZWt/XrAzlMa6YE5BUwmlPJNuQc+35jr9AafqkP0QrfPOOW2NhlVe/dcWxEJzEVOTlIA9B
tXGxLhm8IgkGEWP2/09G29VdnRMqfPTM91E1e7NFTnzvq8gjmGMC69/VTVT0fwrCPrJDSXJLcIcZ
anXKbryhvYXdVlYHtzBKHQXCNSfDFlq3BvcKbBbW1c9gNnh9VV9+jS4Y3B70wnuyM7VRXwYkxyPe
WF78k5glVGkXwEYeVD3zKm8xKT3nIAvNdEa7Y+6wDt34tQLal2esVY2FwW1jFaKDnzYm7qaCVQxB
6ppLF8j1S63hAm4BKuEzj1CRnXiDjesN2/FQn5a241gAsRjdJ8MWvvkpiPJqOg7C1eFbCO12dSct
y73WBIGcGB4tiPfjXE8paMvU7nORu2bfaLdsX1ymCjTdAE4YKIA6+o+6NXq5qg6r+W4pqpk6WvSO
k7RAgDQ51ALyygJ7SqbQRhTb10wR0m1tt+Wps0P+lXUlrW4ns96IgwzFIsFo6tEkGMhcmptqDv55
TcuVwhUTvs+uHE/TVtafEdMa8T2mWzi1g/hsc7eILIH7DWYMqLXIbuGCteKnsmPcO/aGcPEyCtut
rgPbnu1Ez3iE2ApRLuOTLlD4y7Z0XkcfA9sOF7M+TlioBgDVLpKJm8G0MNzCd7bvN3YzpO6Wdy4I
MROPA0MalkrYfLFAJrmNFAw9tlWPuFDkZzBKAh0X6c+UQmQcbslKwAPKWT5w0owL66MoBhbz1pkq
/6zqceV4DDvmjBBAASk4TilxnuPs2a5F1YQfei18kdZsVCrPM+tp9pW7ddbVl3U9HqfvBJIjhGUj
E4Ic8+3oMPq0/hKMvlTpWObDN58TV/nvhpdtZSPe4mroc4dg1i9LxBJ2lTiern7RcdbyKs1TTdzA
nPmF/2cpK9X+m9oQhZ/Bft2cNcEFlCjZRjhOMTTFsovdoQO+i6IBR4cpmjJ/0AW7JT5xLocht0PY
CfkSd3bhF6lP+7RcGn9dwyNO3nnEwNSP4uiVaziciBvoXlBS4pdBOsvbtMrN3Q98Ke2O+3hrb9bU
zusDM5PquWOd7A+zBLpJgwgk6uAF7ZodGoJqTr305UPZ1cxfafsRXIigcC4bz11a1Cp6L6cBx4lP
wfq7dDOdXbye6uJnRSBQgDOC2FE4Pa2/NHNbxYaydfwC9iZCbZkpMR/EEGfhkYGzyPYKVPWW1075
tWFGevUs7f+YqH0QyMFdOJREUfqXmVAFnQxytolAotKNXlEPVvVaZX0KDMK4qeUelVH8kJEtsI+q
GXdbhC1j25OxBs0PXjK99IxvD+5k7LsmlOCGkCggQax8Is+RRCNyzxi1/AfAUAGo1nl2+Iaq4L8q
0B36M1Gm7Szmc5U5Yk7W1QUzspvuM2++h5dmidYvxtDVazFvzd9tQ/NMecMg5iaKoB0HWHtidJMd
WLvN5g3EPfk+E0d2XMIieGgzAiT82LXucc61M0tmz8fcWVfQWgslruVvvsdTFLrHxkzjfSSXCovm
mIXXLYCaqWJ3rPZFRnWZ1nZdv8Wz5Xx0ceuR8uvOzplOtqJZz6ttv3p5b++Y0wv0J5B+rghjVVA7
DNiOfuaJXRw56OlShz0RHJhQEiNbBzNUO1kZ8uxQMsar8HfUI+EEgwptVDOjzwLjISE4yjfHjNYj
IXd4+VKhXLHa11O8nudYh4eB8vMghqp7hIciiAfMpbn0FZvmUPjWe9PW35VCVty7vsoAaibvv7C1
nPpSNS3e7hmN4h5NKj56VWztBhE/a9t3Lj4ZPMhzWR1f6IXlnwnF5BRW2xg8dSqLxxti5X857cu+
Ct1+p/RGtlRsFZxMCGa81so8868QN+3SEDC4HwmVXSeiwgAXiGJpL/hWferTTpxHGr3psSFkBtMa
OcE50QQRHHBWFu1fi7Tmh35T9QXD2ZqaIMPdV4/5b9DR6SMquwHuD5M+cQIjkSJBxMcrCORLnIWh
NFLDgKeVbYT1led9OjakeeybZh7pF/CLfncG3wLOOv+PuvPajRxbs/SrHNQ9T9ObQdcBJhg+5G2m
bog0Snq36fn081FV3aPkUSim426AQgGZSjEYm9z2X+tbArunicp56emawR2Q+rHCu/EMpcJwTa34
maqFclVngPUYYTAaB226yZzReGhCufqR9ragolE7OxHG2n2OtgW+MZtKn66goLGxLWQctlJsNIlD
MQ5mqMuTGVay1MDtaC6gGgwHreo71hys3Bb0MUXnuFDXawSVmfA4FEw5XCrymMNXcwwu0ZLa+7Qt
e/4MInF08XJmT32pFCsPfstFUOj2tyLuqu85mKKLwZyYNOaACopC8hY7n4Lgi/LIvjJBg1iq7l/p
XWLeMbO2y1ThZBUUhnHPLkW6MJOuuSiVIKmXOk8/2yMAVPamTv4tnR+kSI49dZIBNM5Thr5ecXvm
5PBCT5LiWymEsi0Cm2Y10BSsfL2OtimA2EPsNd1k5a67bUvM7Y56cLP0/Fr9zvJgeJA9lVK33Ze5
4KjKL1fYXs111xFCZEaRs1UJU8QP5SUsucB3f62MEs1+iX1oYaAk3nBqSnck6KkYVjqbVX9r53H5
YAuleyKNwkeylkkQ8ArUAr3Ki4lMgQeIVKZYtFXL8qfCLDyyFLyDlGhc2MqbTqJTS9ZcEoMq5Vq1
WKS1nF2xlKvRnRkcBHgjSvIkEOV2SKrs0ggcb1XrXn3oIwrrqHu9vV5K8qPg/FBQ6JKwLuQTC25R
lfLPomR71yV4QRRTCe6Y1ONr0wzKpa+axZMcN8kWiYJ5SSG1Wg9qzxhQcM67icraWXKWFu8Z2CjX
mEGYfdWQ2rSrOh1NqJWsOjzUdVM5iL5K+fmrrAzGc1c10lrq9eiSXRNmaaVJVpaG/NLP7RZYG5Sk
nzGW7+/jNN4Olhpfs1dThqUdpv2l0uR4MZuxjlaAIhS8Lzn7NEhaMDs7shZCiKn6LlFBUA1rh4iE
CMhCCBv9exTlanERMakFuJE6o6zIqkFinyyAhrFiXgjJMrwrOWDRxuk54XTNHSLLUI9YFBcp554R
JBwojFrg2ClaT2hhaJ9QBKU3Jvt0A46LF9QMrKlZjNUVx97sL9i61Gl8zTyMu3mRmwkay0vK62Rz
r0cQI/7rkAKcXtsjarc7CYlZ/vo5M/UYknUGwq79DhGO5St7VnNXDpLKEj/7eZeesXHhOKRWNxTq
nsb5Wlb9PhPyCYr0kbvWHHC87/DdYaUrVpJkyh6LJJawTZXUZ6byaBPp992lJQV1Sswyet/XA1u3
0VxUclecx2rWZgBcX/I4+xCxuver5prtzjNT3wng9bEmmaHTB49BDFmeugdzh1nbv5diBN9nPUlt
9pKYnYxWRMUmkafed70eXixe9TOvPX2fd+1NlQGdi2Y1eyg2CWO1sgulM7MntDlsXMOWqXLqvQ/Q
1C+1UNVA0NjizIc5I4wjn7cjQwaFwJISk1O8Rvx0HtVfm+USpGUBmCE0ij1U4EX+RYuGE609PbEP
qOjarE8KJtCAPVmxN9FeSG6CDg75DCKcEIDsmTkr6qx36paB8SIXfIgS/9KK9Bov8PKsN1Gd9c6e
wwHm+KzYJ479Eov8hpOMX+ddet43S62OUyse9kyo17K+wuN6XtqPOuuafdkICkrhsJcB0dv9jTHE
54Hl1VnHBDoX4pT2h71PovBSV6Z0FTYX573gb5kl77qmVShyqVZST7e3tWvUEuUOxWVz5qOcdc6g
Qltc2U23N7v2UCn+Rs6js3IK1Tc6+Lsb50mOJXz6dp+p9Yr4pq+VVZ/Z4rOeaWsAAGulavceQdQr
hDbGyioH9cwWn3VPeFi43RHv7JUh8q5EzxYXbH143qypzPplDLyhNDS0qtXkEy8a89XzjPPuXJl1
zMhBx9AJiLFGQOXfkXI2C6kenxi2jkxuyqxvCiktvFQda6iSVo0gmzMlL1DOe6TKrHvaThXEUEtT
8l8sxPr+hdDz85ZAyqx/Sn5lx60vyj0yCiT2CbbqUgHoddaIpUyt9e411/3eAEENuZwBHEiE5D9G
fdSdNwW95Wq8uzg51qNqxE2x9xRlsqNZLGZjUErn3fps7rQVpCSjled7PxttQBntFYfyuXvexWd9
NIOBFCkht44ZJF5ABlkrmFzPvPisizZJFaZNy+QWyskDdBdqMVkTnWgW420i/mCClmd9FAuXrA2R
QcPgkX1QpWiT680TVUSIaQU5i3Bp8kmwbO0Ka9z3uXCHKhsvDNtJxzU8Cf8JQ2O8iwzybCyvctjr
iNydNjqUaaufRo/CBQlXMxHnhUup+9YT7HZhNKAmkfCWigFNYoPK0BhUY18O4N279ofVg0bFvbjg
MMC+6TInvk5k1Iso1/or3Bjh3gImtQgCaZc0+n0onOuIhKqma5/7IehX/RhzSMY2b8z42MLKpO7B
zrJ4XZuyv0JW46xj4UxV1eI2xl6ySvxGQQ8ctDsFgaCBRAF2+nDoe8tfj7nRVI8EAGy1RHT5AluX
9BMEsMXJgdGigIDG2wJFQcSjbQpq7Bc4UXMOoSJAskF47ZSedw0PcyX7VfuV9GAcjrW5JPxXW6Hn
Pyi2+DJSrt3pTXItZS3Fh6CUHiyR9996h5WBKR/SLIYk4xXWVpEA8uCpBEpghxPp11JawA59iwBT
qvqFomUIUPDqZhh09AVHDBeh3yDYzA9KkezYtGb3ve15G0MCfm0iY78CXYa1bUDi10IE1NWb1tBu
Wtvo1mwCU0yjVo+bC0O4m3lSvdKirnHNyEmeoxBZVVhLGwWJyE0M4AoG2xXFqmyZ5tHjmKS2y+os
G9ZjIW3hlTwU0tBxLIKFkvXm0qEiNizhK9/ouHBcRKHAjkQ/bOEGgLKPA/sCKmOHymC4kPBa4n0z
XMX3PIJ0obhLmmHh3Tf7jQdZdGtqCiaDzFqjv6qeOGVEjtBSUYb5z2mllZoOtJoEFaOrAt9yAZvI
a7OTVNPFWYsXzVTFwdYg1EOz0UsIy9Ttaq0ydkU51BeeU1/lvIwTnHZlO2D6NrZglQVHpzPctB22
TW1edH722NXDRontJlvlLeYm3TGTu4pK/cVgyJcRJMpVBS3YDSwHy5ICOrOFM3vA3VS7dSk/KihC
1jIUbF60yEldw07jvTVSjLXQ1Zs2Tl/d3wDMp/ZYTXVdmwYtml9ObA/L1MKPbXH4tGuwRC1LHYOk
b9opiRYjXOBGfh318bauiZ26cXyrAmNeCdhCSn8B+W6A50xMdGhe2SoqGgov/eVAGBoslKEc8UdS
L8IuWLfa3ien4oveNLgghS3fg6UwL4wux0gAuzZ97qC90Ah65xJ45Qz3wGsuDc411Ecvbwg6yHex
ZsoXIUjXL1VZyetGdW5KKSq2Y0d1yAqWYIx2pkZd3+nbdTXVmrG3KavSEItG5/zSRoO1sUMfPg68
AngJvNPuZO3BA9PfxpCA1mkX7utYO8Ax+275rX2lRCr0plrQs4exGL+MYZKARQhDYwP6X3XzjjPT
tgz2qaxR80qrAcQEiFtSJhwE5KZhheO6bEPtwlCtyF+qTS+v4TVfGqGj2kvY4wjToHGtUFV40jIb
imll9RIEhFpAOUlcIzLzV8XLJA7O4/IpDCl5K1UmVgF+z4t29J6S0Jz8YWObXusc/azVNN9Tg6dv
AN91mukMK9dRDSKaX8DNYZjx9C0ug28YJJUnR2ITh2SdRFiqp+VS4oQTDSDyWf7cytcGoItV3w0S
dfhiEjdZQpJWNm6YxwC31MquhLW0iX/nFnzBswgw1w2hnF1UQ3KNsMa7JLbhWmIILzJOADVNQpyN
hoYskQ7EGMOBAkL8q2IW2ywWW14w6drHsrP2rADoMQUGu0enlYsUdYBRQtHC6Ed39srxZ5EhjIor
Lb5HwKWiJuz8L4rkdPeRrJtfRNZIl3KO8tHtmtpxXiiONz8k4LsCqk5WPniieUW4Jh1g36GVHHiU
KFybvS+BpBt4osuytsY7FhXjuk6DYlwiAUYCQJXsR6sL9tOtSR6bhAFFTnEADXrywsH4QKRpG2Oe
K9SVM4pyGTgig9gubuoOI15cE7Wn6bWPzkT0PBk9Nx3Q4M4LR4r+Vq7L8BlJQJ3vW0lvB7dGgXcR
da1juZpTfxUVOlANkPi+TTvkdHFlDxRyzPpbg/7BzZx6RJahGw+ONolJagyIHoWDJXgTHGUwinF/
gKBRQIe4VVGIrdMW9maMc/+CwgnIZ0Xs8QEHeKtL/QaJRbrUKDfuJEem5KAWK80AJu0OqX/DuSMB
RaPedB0oHy2gpNr/onxrWgcJanj5YlHeceNe+BujsMB5OeKhDRLlWeaRoutLcVuBo8j1wigeYTeN
zdIuRa4t7Ui1viStQ6WtlGX7qkzHLTzmYasbaH964h82ZTRicpX0+JsfB2a65CA9Q3Cm/QKrYd/l
goppnYQ/NZlSHao6Jf/SDJl8KFrH/9JOFfISf+8yYUCGM5EHVrRgTZO4QdjU2D5CuBdRorTXUoOf
uvFS6FRWbWs7oO4POLSUnY9aEJupFTxaZTFcS1Gqb6YyB4pgvVdWjooJDQAdVSZgf9dR3Y43ujyy
8dCMPQOaDzIxgUC/LqrEikixQNThWtRxSzeVE8GUlWtosR2FokdaZNUBNSG4KoKZmtsO0+NDHrXV
hW212SNmqWZVG5r/hCy1YIGAHr5ekwo0bKn+9/k+VkgBgsQXGKRNVZTpmiBjDIqSfNEVbJ6lUcfA
oQfSEuH6KvRKWPrmoC27XL/sAOUusEwzqnXJo155HVEF3m2JhlvBvCSSjcpMyroOVo3W8Anxm7ck
LB89FmIuWrLsZvAjnlxqSedlYsqznVydI2kDFabv61wvYzdSSwNle4WK5sRWcdpXfbTEnW3msJrW
QAYGDWYJyt8FkARaXgWHA0xcBeA8dN15Ozt5trOLAvztAaucPTMMq8imwsLJ8SuAi7eNxn/86P+X
/5rf/HXT1b/+kz//yItB4ECpZ3/81+Y1v/qWvlb/Of3Wf/+r33/nXw95yn/zf/Lbb3Ddvz93+a3+
9tsfVhnF9OG2eRXD3WvVJPXb1bnD6V/+v/7wH69vV3kYitc///iRN1k9Xc0P8+yPv3+0+/nnH4qs
QLJ3aLD/eP8hf/+L6Yv++cfNNykJpR9B+E2qqubj3379VtV//mE5/zSxkjmOpTiqZnNS/Mc/ute/
f8In2aqp8H/NsadoRMj8dfDnH5r2T00jY9uxNITTNr67P/5R5c3bj9R/Mp8r/EixZbaKJJb/113+
9rD+78P7R9akN3mY1RXfzfzoWAFMnzzbyznQ+KOCuX+bA2gAHMKMngGscQd1FC+O33rYEpxgYUhd
upWJpdmoWhQwEYXyATasWuzyRgXHYNvhN6sV+V6gy37i6NPYA0z5EnXVS4/z7Kro6JxGlj5AJgEu
buM97mMsDhyVDGwMioJ9GPEN0DYIFKK2HcCGvQu0XlImaJmxySubfLOmu0hA7D4Zcax/AY+t58t2
gE7ccvOXuN9fPL+xWTmTDQ/8Ed2qKulLQzPuFbTmRMu4rTIIRuAKI1+pu5naVUuFcfHS1uT8MvOC
AVEIoH9F4AbK04y7HPjXW6OSuh9AO737AK8pID+UsRfdYJovqHqoZMSjtcKqTeiyTLFkYIkGji3n
vJ1tT7jUYi+HOa/ncNvIsMklS0AlyLIfo+qBT8WU+cABg/Vk1ZwygJ0ACEX1ZS+hBtlmfqjdEm+p
sT4HmwdAv9kHSmYtFWtgYYetwVrGHlZWHO+Ka1qZc28Ke8SrWZfjtMvFaac7/hV7gNilcI0G2PAI
lOiK5keFZRgLDu9Wgs4VVbIqi24P/DjntFMGjetUyF8IMYgIf02iy7bIistBMrOb2GO54YXGJCYh
pAh7W9wgLsqzSzaR6ha+SHRlsoZ5bsK2QB7iWXdmFDjIABLpIoOw/jgQALIXbGLdICgpIuOgucZt
HF85fQmKEzk6uywEzSYKH0DutQdSCa0pjrcguGzYzSE3bzUKiFK9NFVWIIiakgVoHCSmMlLCVRxE
AHdlgZe4DSd/o/ZIERUCiWMPT12rRdgtRMEiub210wIpnchV0kNC+9oSXrCoED9uPOyYW0jtxRIz
4quRevFVoweZawVq91fJ6n80fF6GP0Re5b/q+eD422j6/9H4yRhzfOjc8v7/4zD97/5/3/0+cvJ7
fw2aiqL/U9dxyegGfGLQmpyR/TVoKor2T1uXFd2e1jl/jYx/D5oqI6OBgRpLOYMmWhJ+6e9Bkx8p
hsKg7jh40aff+58MmtPJ5b9N3qB4p79/dywoY8HpUMbIB58dczzunSxxVWn5rjH+HqHfj8jHLj6N
0+8u3g5VmpVqJx868hrNpnoqQn8HIXP1+eWny3x077OKQ2vVAxTrSj44gCVKCQ3GqYjyaW300ZVp
9fc3bstFBJStkQ8liU8JcsEWpUKEm5z9umqgf2pfz/sK86NNUgdUb+SDhI2f94LMtcXnFz7W9LOp
cJrI1FDFCtWoErMeQGlyO3N7POc0WSe8+/cGCjW7lTqMtgc8oGbxaBUnDtjfSjoftLw9W61KEYkL
iPWVg6KPa13z9w7xnS2Epc7KYa621w1U0ylmE7fVFo/mjSVKtNjY7I3ioneMa18h6iOxDzbM1yjg
AFTemzivOL8o/hrmflskvn+rp3XtR7c4W+/mhWGDx5HlQ29EX4hPWxQRStf4Fzu0Pf6+zecP8MjL
bc/WurhglZqdDxkS2YuGCqiPTvSaI2+GPf39u07pZ5Kokooeb8lPQxwvzH6d2pef3/SRfmPPOryP
Vp0DYG46bbQVmytrJBMKYigETqFuvfzEV7CmfvjRI5j1fB/gCAqgUT4Y2qvZV4cyId2VFPABwS88
Qugeko3ClZVFjk5RNta+0jymcbYa4snmUa26ATUlKUWCc9omK9YSYACiEZfo6paBgXfGl1ahnl2S
QQgInKBGrxPbXnZcCCAwh9Fz4U4eEUQJ33FJE14G4qkfnoumXge9cfCKS8iHCwk7rNEGV4OcXU/0
LpuTkVxN3LjprwA2cCfGgg1unqvrpET77tcrKxYbBp5lqJo7xAJuFXdXUvNCSgWO2Z8AcFgBoDMT
5K9aP/sxwuISuVMxx9bvolHjPFXcfv4sj70nszEw6yIjsMeIpXF2X4oXPbpQwD5/fm11elAfPcDZ
uBdFrUibhD5kTgZw6hBozIEHTk6XKtr2w26oSUnRb+DIu40KdREmkTbYyy4MDkWPkUTD/59ID5pA
blc3+9jJML8G6ZI0Mndo2hMv2jScfXSbs1EUsD2yVMH73LbFqlO/xHCvxPCiAAHPqSlMpS7Y5J+3
iTF99w8+zJqNqXRLMOJSLR8023seIlxj9o1ZCdcjeGp0cNgmr5B+6VrGdW3WHJ3LyhJu4AFnJ3JG
+OM1ASyN/OwnCZUbduI+L7xQjEMBucjWBD6mgliO1FUd3SUzCD83Wupo72ho8fWvBu9W0EgXSqW6
RvFL4SIC8iqi0gXQ6wWnJW6GmJfjebeGVOLL95yH5vkl9luMXg92/JrjLQYkc05hjqiF2UyA/7+B
eEXbqyDCIhSspLV83tJvgoePWno+ghNtgFlW4bFS7mB35jYgrWVqMFOehrLqJZS+gnkfT4nyYg/g
JWLcAzrH0YOL15Zgzueekg5hpEwvCurCW1jrbqNAH1TJ7vj8Lo9MANZsAjDzSCvJxBkOnCFsUbNe
RtKPz698ZAKzZjOAQ2KRx+kyUwvcCkdbSWAetJ9puVUImfz8I44MHtZsIiDmOoKgyyRTS8zYT233
TZNeP7/0sXaZhpR38xdKtTau0IYeHGdRttvBODHhHmuV2XhXJOAvCoXrmgwjXtMsFIp9pdjZJB3r
4v7zmz/WLrNxz0wy5PcVH0IAaG5eReUPM7r+/NLH2mU2VuVmR96GT+hUINiqU+FbnrjukXHJnI1L
pVPalkyoy6FQAlLMxIZC2goTCrkXONIie2eFHLPjHxKPYbQj7N0lQfKhq+ulVfhuKHEsAW1cIra2
m7xabbh2KgMR6UTQEGvf09btWG6klGiNWFkEwtyFzU0V9retdaUabF/Tb5WeweXaYQws6mIX+itH
XoNH1v3oxJruSOOZs8FGai0yqT2LRZHgOLdcC0c688qzscYsEPeGYTptUu6igajz5MT4cOR9NWfj
A8beJNUVczykVY21JV7LbUCZ67YnRtVK5FNP/+NJyZyNFSWp5hK5nwyVAfbjndBPdIRjdz89iHe9
uElDSLUIIA4xULvRvxij53H4NfgN0QLKiRY69lBnIwWoKoJoCIo9JP6PRjl4pAWd6BJHGmU+VESi
6FQE+YcJaUSdvDhxw0dGB3M2OnR9oFiWp44H/HRrUyGTJAuuJf/EmHysOWYDhGZA8dZCmgNYwbJu
18CgT7THkfs2ZiOEH8teTjbqeMi9+6qSFjonXNSqT7TKkVfFmPVNWdZ9XQyCxb6DCSV+6AnG0UOX
lDS4lT8/f6LHvsGsl5IJkDZWP32G2Nb6oxVT+CfM5fOLH2l4Y9ZTwzwRDVlCNE+2LOmjp/b4x647
65sBNezaTrlu8y0BY3BqeXTsstPfv+uaRW1L0EOM8dDJ2wB40Lg8rxlm3bF3cDmLhNudggk7bKjm
iZnv2MObdUdJLQqjmS7s+9etfKuwB9POqTjpztta/V1bJA1E55Y0gkNWABxaBvndeW0x64vgKQjO
nR6dw75m3BrGiZ545Nnp856YjqBDi+l+g411lzers25Xn3VB1WEfUqKIYbS+DDW3HTfnXXfW7eKS
RaLAyHlI/dteeym71/OuO+txdVyEVH8YkAi36uNLCh1ntu+sy8l9V+pJzhhq94SBLIP4zIaY9TlA
J6OXtPp40M17dbyvT21gp4b8YKejz/pcEAK1s2oaIipuzbi+bSpqVR1ZQcLeoeQ6s1VmHdCvA+JH
cz4lwBs1SPu8988bOvXZjFi00DigDcoHFBb1sOv78+ZCfdb/0iCM+U/jhU625BJFznkdZW5kaqQi
AonBdQc2DQ3BHeetIucuJm1UEOPFjBddus/0tXfmpmFuYOrqVGnG0umhQy4RNGJx/bwDTuPNB++d
NuuAdpDldpnTDqPzrRO/EF5ugJm7mlctUbXoPhq7+ubzjzoy5M3NTLEiFK8V1sg+maOk5kHJvn9+
4alPf/QdZn0yLbvCqgv6pEwaLTrejTowDRjrz69+7LZnPTNGPIIhnrVejz5SSXQ3eDnvwrPOGGko
OzKLpm/FyrS2XnPmDc+6Ihg9ArF6m8WpZS9G9To894ZnfXHQqPaykGHsK260dNc05whf8OHP5kKh
NWlkBTy/LDgkDWi1ITrxdh95M+auJWinleZMo4dD9JnFxrZRbzJyDD5/gG8eiw9ePHU2K8qW2vlw
uceDEr2AeboJHJRWEzQtW1BaXznGY46JnSAIF6zYYrAA6Cp3ibJBm6lNuoNB3oahf+pupsfw0d3M
unLYhLmkCe4GjIfrpUTEF82ix6pZE2pAz6ij0G2sO/Lqzhvz5yaoNg8nqF4yHLwkuCmL/FqcGPSP
PbZZh+7JfgiKhG9CNFtEOFbuXQdgsT5/ascuPuvPdUXpqpnethraTpng7ZXvQ7iLn19dPXII81Yv
e78QBUYoKuJJDqrgLKXt8Vf768xEcpC/EAu5lJAW+qq0V4fmYCrqIjWiZUEcVgfoAKgYkgp1TdLV
VZ5JyyQiptKS9zVQlM9v78hg9nbX7+5uNJUKFAldOJBxxUe7fji1+Tt25dng0GOQTlisMOqQFJzv
EJ9/fsdHHtfcO6WT4YlpguuGUFKALeqwGgnyOdEeb131g04zt08hyB0ycxrTuoo4FWgnUOxlmB/x
BNZTx00fab+c6FlunVXUfs+sB13dwG0m6NJcZuXPpNMPkI6G4lkf01VVxUszjTcFqbQRElEn0XZF
9WRId5+3xdSTP7rZ2Xgj5Khyqi4dDgVJOnF4W+GETxVyCBTtROc48hTnlizKPeimNHk4EHwNiPDX
UJ83xs8NWYlhFGAnsuFAoMXAxuTMrfXcijWiASUtiFM78J+ulEaLwRTnLfX/zYiVFL3SR7Q2hEgD
HVN74ikea2OVp/uuD2qKMQrwegxAlkllsXPt5MyDNGU29ZfYTBQd4dbBpOiJPeD58/fu2B3P+rbT
4qch/HM4AJ1Vb/yzfNwQN2bzvkTNd0ArPBzIpzKuzr7sbA9M0lmNpcDrD+3DGLbfi6T68XkzHBmK
5Fn3Q83t1wJuBgu2bSR97e1w5WnJeRuHuWSWqJTQCLp+OJAKRs1QnLfIlKfv8u5laweWxrBaMXCF
8EwW5Zl3O70p7y7be7XP4+OyGEDuov680UfWfr8qCUdhIXReiCy4gc/1AgToVJHOOLI6kme9Tpja
373OqwjTab86TM0GmvjcW5vjThoHwg38WzkiGkQYCwMb7VA7q8B+rbzMradEV+9ekop1nh8c+5YX
1x0ocKgPsXgmYoJ/DOMOWsCQZ2SclbseFlQW/eiEtDMQ+Nve1mjuajzX9pbAFS8CTMRJ4ypRMAwI
3R1KDeDQasrmGUcSyWUBoFFxpeBRyF8+f3uPdGJ5NjbUhpUKgKnDAVB7Rc6LWH5+3bfx8INZaS7m
tZwwLAdf7g8+uhrTuvcD340VGdPRF0+6lcOfSfIqpfdl92y0L8SNnvWyoHH+/WUJern2MvJED7a0
yrIt+aSff5+P28l2ZsNHHHYkhzgSJw7f2pyszrNmE9uZDR6W00M9M6bL/sJk2rQnlkcfLwnsSTj+
viMy4ylDMj1VL3o2Wcwl451p/vC684r7bGZ+v74G/ca0SWGgYvCkmYtQP3EUPH3tf39pcAn+fl2T
vDhchmNPaRsf3WQ2QzyhR3cGaYvpqcX4sUc5G0+cpNZYgXMIqLQbH7BqceKV/3giQAz6+83DZKta
oU/PkrxpWV5EmUPW86ni0rG7nnXUeLAbCMncdY6AI991xe7zF/uNvvJRm8+mcS8p0JQRb8OzvCBv
7VYFX9HpyIwf5OAxQIw16t1Sbo11kkc3IdxMSblSHAkAabCIqnJLhtbW0Id9RuGSYJLVhOeSc+tW
kYylJLFLKWDLvjbFVoQPMhHdmYJDjQIQcMllQuDH519DeZu7Pvgec02j3iqtrWrs6tPKhFzZrZpC
J5jVcLvyJwBBN+d8yfc1ysMgNWV7BYl7MfbBMu53bWJDzrN2Pav9Sly1BUlgSba09SlGO8E+uI0g
K6vyiJgHvx8kWg3pVqFmF2Z20Rs6VGUG7DghkvSx139qAMWi+ItVSPe60q4NNb3O4+9y/WQBNqt6
UM0+cbySudZwNmZtSLbUjykWJZBQtJjrOr8JguckWoOeuFTacdnD/rKNXUY2dzvetgk3WcOhAcUr
DGVh249AXZaC0NtkwrF/TTLVrQgaCATxEKpwATwueqvCEwzaPX0EAW6hL4cnvDHiaEHG57IDNitj
OLfd1NdXsWygmH+ytYs4dxYDEWLO4BBRBJHfxlMl39iR6famtBKqgjPhl2waqyB6gddyU2mNSyrN
eWPum3zw3XIC16+fE7HOOQ1JOpHbnmIGvC18P3hVrFlfoqhsJ1bHWrsoHnL7wv6ZQ/RekJKGfbWA
wRvvvPxE9zoyKFiz3hUafoCikJ2kl+zbBpQjsPryZGXyyHg513a0igRZzeaLyJKyMMU33Mfh8CvR
LorkIclJEwSzflsDNHOsH5V/nxfdPqlAUa1TcpBKQIytKVyjhHWtX7Jp2tpJeS83DZlqHD1YRFEU
BWGFd5C3nwKB4wNyKbF6qUq4DYpqyVmlRbxBgwaRq2tWalYiTuuWuroPoqfQus38TW2RanpKd3hk
DJzLPKDd9lARZF4IecpGpwp++/nocezCs2nYg68pOol2TB2X/CjRPnx+3SNPfy6HHgNTCcvpYMWu
LiKx76Ot1J/Q6k4Lmg/eYXt2y8jDSzJjmSrbWEcq+BPavJvVyiILonXLiD2Y5b6zT7FNjiwo5nJm
T4NJ33lDD43xxqgeRHypmxXJ4ie+zLHLz9YTNvzgsc2Zg7ywB+kXrorhpcJYYwLm+/xJHOkpc2lz
1RBG1kwrFjk76BnRWvbOq8jG3pvxie9w5B2yZ8sKlbBcPIJM0GzVtGadnIV90m17tqxQkpAUwILr
xsa6D9ZpfWLGPHa/s0Gw09TG0ExOPM1418suyRuft/SxZzkb8TJc1kom/OHAgerSEhny6dSt9Jtm
ctl//hFH3v251FZITauDFOF4rnxKyhdduhJxt8D9TJ0HwsAwCY5PLSyONNNcx5pjJ4MpzxFVX2eu
2tgbhGbnjTrWrAs3Q5lnelANB8zpfniITlUbj7zrc+mpEhNfQhRdT0mtulS6YZfnoVs2Cq2T7Enr
XX7+FLTpDfxgCJoLUc08JCFeZXSztItMwqeiEYVSuqN8MxKDOiT5pnC+18ONhJbeDrca7n+5AlNB
ViWGwMgmgWJYe0KBCVEuOynciNBx+2J8KMrHTK83YwgnOXuNoWgDDpJCsSZzzzbt9ef3f+SU156r
XKE4Z5ot6FlZ/SWZIv56AiAb9thpu8qC7xH4zd6EW0ORoSxuC+86MW8t+7soBKb50o1SVMcjgU9x
eRg5V5McZ9lG65qghCq4VeKndOKNnBqBj0wl1mx46XuJ8AUiVA56vOzqZQuL+axDWHuuRLQDJZKa
aZLyxfemb5YkMpzop0f6zlx96BGKKwfl9ILYP7L8Ruq+fv7klCMScMKrft9rjbUcNKPDBldQLFFF
vvDFXdy9pMq1IBJhMfgvU3oTaPtbYyEaY2np+6R4UvwXrSQugeyYksMO4m82uhq6/vCLwErg+F+S
rnRxDSBT+6p0+ZI86qrcRH620CGSkGHgqrWxai2MrL4CcB1jST+8elMw3oFYOTm9U7BxkvOdXcrj
ZUJMxfBai22hrxXpqxnfh+MN3u1wnZC/JKM+l6Xh0lb8O0tgJ4U4TGB6zP5uL8yvQ3ftE39j2C+1
uBDm0m+fs6QM4aw5q7GoyMX6ZdV3OiludXA5mt0i0Nmg6CjeCYnTrKWmO4tAqy6DWkYK92ANxEbf
qN1D2d2NTbNs/Bs5ux8BgHs74N5xRvDERVFeDxDe9YOp7cfQXgajv7SCQ1RGC6e7jlXA7OIx1g+F
9rMia8tUwG17mzBql3b1M6m7laxb13ZZPQ+YngKT5MLWraRbbl1vfn7+5I+9UbNe0PpaV+ZEgh4w
lkT1VXgWZUG3zdkkqwM/SvOe63YqZpTL8dRQ/FZT/mCMnGtCgZJCjAh6Lix7MPMTUp+dZeDd+mSl
BsZjomDJ/hI9f/XWxnghWV8l44cXj4vR3jn2sxm+Gn16V4jk1iDoqY23BFYq0GIMdqc5mWPaecIo
25xN2uTSdUWooMIgW3lhWIf/w9l5LceNZO32hQ4i4M1tASiUL3pSvEFQlAhvE/7p/1V9brprRDGC
EzE909MaEAQSmdt8+1ty9MWneqmP/eH3v9aWNkuiwRvg91+guLAZxk0wTI/atBtkD1zJ9zaaa41p
0mhZ34qO+L2hf+6Rn3xruRlXJ7RtlqVu1RelQHZILS8fvL9f95O6s32tKc1ys/z/ApuB6VSM+aHy
vcXgszlSIG94vQLX5l2z3pt5Vyd0bUSPQcmuwCmsxTVoYl5W9K6FkVmCK4Ky/GznEyWN3Mb5qJGZ
avL08iSJk2YyQeR3KuY7Ye4n6gdYjU2JYb5db/uyPNVtuMqVXTZJbmgv6yiBk1w/ivYMmbbrj1Z0
NrQTnF8o4998U1eRvmNKs1KE5PRNc5cpB4sCxt8f6Sc7g3H53/9VLEiHCTutiBWsqL753idfBAmf
XfZqwwFDpUnFpQYhS+0qNl9CKlffu+GrLWe281qC0kWz5F0CJzdZ7Rei108ihWvRa9lPkTzi9b8X
NjZXZMqx+TBMwxfP+R+Tzz990VdbRVzGmhwbOqkgtNE2tvb6yDBVLqtUpbp1pP22aWACvRFgSHBF
yHLCFblYJU166gBtz5H0apXJb0eSvxe/XItmF6TrBUMO874wu1/ac6zpv771hq5ls9EYZrCixgXl
+sqCJ/JVKPfJmtKvdpXIxsZBa7luTzgbe/Hv793uJSH71xeQ4OM1wz1c9qr53Mq7b4qSbf3qk620
wmykitvFyWuy1/2XvY/LivnDSrqYzfz7hgc57eu454Y78GSWBQXcfLQLrCXLQ2YNq2j4KGcSi85L
G0DU8S2FTDcF+21Pd6X9HqcGY70z877quUqZQslf6nm4HxmjxKnf45QJCyb6lACM1kruqo1A9Da8
LOppqW6iJsjzTa8E8FNcrTuP4kWLvmWHr9vXqt1UxdCsAcGy11+1eteM39uKLl4S/35cYsZbOll4
XBJogiGQxRffzyfp4rVIN8aAROkUjT6+fh4xw15lFfWROKWtY8eEl9/8mq72jWjU5p5hPLYlvFQG
q1sL6+FbC/9atVvB/ZVr6/I9TZteeNY3u1zXql2pCqOlsrmuIh/6l/GreYdPnve1aHfSNAzRrAF1
e/tgMttbVvRIH+GRV+L+ew/kaifQYGbg49pTG+yKYy8owfZfhHOfnC3Xal3YKYpjqNy7qf1oSlx9
tENrO18cLZ/si9rVfqAZmMeJy8VxEO3ntZC/uO5nN311hqu1HmEzSAxqpD9M5yOnnYKDpv+9Z331
VSZhZUyQ+whomMYO4VN9cdOfPYyr8pwlEzdbFaqHDuTppqyD793u1Vc4OXMOwojbtcK3SDno0fd6
Nddq3UVq8QtWe/Y8qBGy3zffu99rra69YIbbyRmbnuKpWEvlX4hJP3m81yLdGdyP0KyUinMQ3gyP
33q412SBpDdaTLe46HBo/a8MPz6708uq/texPjq6s+Qgqi93Stnn73f6T937D2fvNUwgFCU5gDJN
+xEkWZrZKEwK8+eo9BhUil1eCLyM952prNNcczNMaJKC7mcZ0UW8qTFDWgm8KSsyjPRWQqxWlnie
PRX1S65HmxG3scSA5BmN74jl/AaTCAuDNXimrgG7Gc6FuhNYHhjJo53cpEyctFtjOGmg4WmVqkPQ
w9Oy2ud8aLaFRnk6/YFCBNzmom2zGNvqzISXhd9Y5064ZkpRvQXWvB0qgVkb7hLTXMOaO41qubO7
oAvvpomCyj6ONiJXA1X0YqVMKlJXA1s0SQLtmNwsY7VPJH82x43KiQL0blzpxbJ1qnHrOGWgR0pg
M7dcjs6Dk5jGqo4jE2J6/r10QL7a/CqYwVY4VrSKgAZXq1r/Yh/5ZPO7Vk81Mqt8AsW7T7qDUF9M
+Iad/E1RwrV8yon6pC41vs7a+NWr93Px8Pfl+dlNX21+os7ktMsXpivm9WArvt7jbxt5f7/4Jx/U
tTJJQEbASDvimGGOMfUS/YvGx59vGmOv/36obTG3NaZ+qKiHgEh8VRTrSxT195v+R2v7vx+sdS1A
apO87TBQ4pyZwI1piteVDjvtUxtXuLgPbtvjy61E2NepXm9/SOZLje41E2GgD8Otrn/lc/Lnp4fn
439/y9SOlC4FJLuX7Repeiq+F7P843X5720ukRPFiVA77NX6CYNF7VtcEx0FyH/vV+nFVABOJM1e
R4/zz7+/jT8/BFC6/71oJTsyQLGEptA6Os5frJ9LdPa/b9i+VuHronaafojnvbU4nk5Ne4H1nEuY
9H81r3l5R3/6CVeHv9GFWjM2jGZoobkusUGSjcnLifYT8ZDPL996NtfS/ARZKQxkHni+bY7f7FFc
C/IzBRvG7KIBxejhseHf0fdC5WuUiSRkw9Spw+9TvfML7a5muOLvz+HP24F9LZpv+rGdZCaQYVVv
+0mnhYQsP/1qROGTFXitnEffp05Kz32XAlHOvcwU2vdu+/ID/xVuqNYCfH5id0yt10Zabu28X2F6
9S2+mA5f+r+XL8JGjGXC6miWs5hPX3JALpvsH5a2cvVFSnM1ZVJILzW0Q7dGpUZTCHvmFJfnzJVk
2WvVxG+/mv/+RN1qX0vqo75azEHQFdbiYKkdr6teJyptYB6CMReBXgyADSCHtkCJbLoyPT6l3t9f
0Gdv/uoj1sxqHEXC3pPd0bL5Ih78Z7LzD8/vWnXfpojMnJrNp7SjPRDsLqtWvW2cSyrqIcaxzdxu
St3wa2KnuahwNpWoVMO4RXVSlsEMxrxQfnAFdyyDzH4q5POCGXfEvPLwlNr9NmIqJURBGCrDz3F4
y8R9Jjbysu2bYT1Ztts6vyTrK2vJfwY9/vTrXNoR/1rFaaHNpWa0y15TqPXsdBTjVV34IxZocl/u
UeHo2XbOzkwvFEJxhXKbqHd/fz+fbLLX8wBpbDDynJJtFrjDRhfS51aoz7mzH+1v9lWvpwJmwzY7
1gGSkCcM+79XXrqeCWjbVOS5Zk/7PONdWv4A3OHvT0TlX3/8PK1rwbA+ornBhZjo1gAw0btq9dMc
D5H8Yov3EXVhoW2i4ZzVjltab0Mc0XTfoSHBE7R1ezBNw7CJo4NdT3iVPY/Ws23uRuWFFbuCRxrY
SuUJiVlG7NYc+UYRB0vbavxf+psyRFFvuL3WBkvVBxICv8rc4O+6EZihdTE0iHgH0HbSw13t1Hul
fbccIK91BtBXWYUTXiv678oQW9V6kFr7VHWoKPUTJXbfNuxgkutATXCBqBJvqOa7ZVK9rN514c2o
lJQeTfjvoSfDcGilTWiRWpk189/2qtfKY+VAbB2FT8vZZVTea9O7gsJEsdTuhHvZEI13cS2vDemp
rH/XlnJhDq3hW4/QEXI799Xwvox2Ya7uQ3Dik3azLAeEzW7ZwAwSK0s64p8McNWNR83tcPCXDirk
oUrZ6Gm0Bo/N0xxXVVX5TfhbHt9GPJhxAF/NSvpR84jMoXejfvQlGRbpRh5Tv22qTaZEDFS106qG
hjjM8nZaRDDLWBpKv8diupnZdZvyo5F3WSc2mv06XpS3SUUJd23QS0vV56LeO+PvBMZC8qRW8HmL
mkJj7M3SabKHQKTGkwjvMjT8bVvcgXKIZz5gh1Z2NK7xQ/DGzPSM/mOsaq/samYW1UA2bpy0XyXa
qYH1K7EtrcZ5rUTOOo9kz4BzpLEb4bsMeQmmzPyepUe9xkTc1tya6QdlqqHVLp5u3VM1o2K0gq0U
hHPn9knuOvTpVHXfthlkkt9Wk5z0BfsspjlH7bTggGjDGkCLudKct3wK0B97Y2sGS6ysrL7wOUhR
gwiIM46v+6l+b6g3wnmIpochhURxM8zrib/tLv/dkC52km7T4Cz5WGcn/lry1+HBCXp/adZ0TlvH
dzMYMNTNAWZTOw+E2q5U8uxhOA3oUGL6d+apaPeN+tLNDaoaNuLyw1Z/iOxdE6/Qcobwxxz+UPqP
nH9mKUGG9V1iFW6eS8c8BQhxDJfXUN2kBjrhwo2Gmyk/1/lJzbeE0y7O4a7iwBBRUGN64XgsiiPw
lFG+cxJ5dUFsN9IpREuRxpCd5jN1nHUkNZvGjjxRvAxpyfnCpBTRRftapNuyb49hPmNUOK1ltVx3
oLwmhl5iydnY5bQp9DOCYLeTTsZwHE1YQJ0/AqBQijfbeCjnyrNE7s1t/zBhXaZSk8Al70ic5HfK
uYi4YbFrF8ktsuel2hrdBMpv31eqZ0bNKjF2bTmsdBaplDmriV1HgnztXBqzzVplI7KY9UutldAz
JNk88jHNVj08r0xFYLJMLrhlr7EDeISrhG8qzvujk9wY+tmSbwobXbaHIJ2emNLHeCe8We2tok6H
SFfvphwViqavpOwppa66oHQq6e2Sp9vlfdYlG6eVPOwjfAxSS4n+MCrcvL8r6l/tlN2YtgGlHeqJ
lgaadhcCOc6zdlVJmITQIJmEhtIcQnxhkI/2njM+OM68qoUOJ/GHCdUlm9Gf15HXRdNjTjGlh6Od
Kvf48q4MfVy1zmMv0EDx7dmR7jnx5Fr2KeMJOMVbYiC8aSw3rYsNPX5XwumjZ5hZMw5gqb2qfdQV
dHki2Uz51mDu3Bo85g0QWkFF0p4c8z5Un/qkPalYT0bMO4KNclWtXiOt92vxGg3UXUrxgpH/TwVF
n+VIx0lwCJRLfvHOdCuzWMG12aRy7kZat23JmIaMGQS5/lEhgc+nZiUjkuhzw6vti3cTGBvxMDfl
yunD9TT3Xgv/zyqNdTpvwRbv63wN4aOTKBGbQTndL3DLh9Qv+30uXkb93DdPpsoA/61UPlNCleqd
QcDDn5gcaGzSaxnfjqygJnRI3y6WscUqRVKfaWeFFaP291FFT16N1uYQxK1vV+d0pFD1lCb3Oh9L
XHa06neh6uxpjsG3ST0ze52qesdm7TBzJmkxFToZ/bXi1/LdoKhBysk3aI+adQfAepZzLx+ZPGue
q5BZTyfjJ23H6FiVla8DGrAwPbPU6SHRXst2p8An0uLaKySqcYyXodLCgVYaX0X9y1C3miDog6tg
3NbRO+QivogDJjqbtNl0+U+l26XcUhXtEEttzaEjItwPhroK04dxDqSh9+bwCQWRUimeAwGurtey
hfYqeZ8YsnPGW0N4kbh3mpfWXhfTWRp2vZpsu+6OYg9HaD6P74uurIY29VVJCvKFVfTDLN9A+axi
paVIZ+0Gtti0xlAh3aopU9XHslRwVagIvtpNVAEgq9b5fKqgAjYlu1fsCeVGyaqgxA22EQvopXQF
RMFPjBuGAbd5dAIN5udiM0q/TTwMEe3IFV+/QuGzdSkTkhkZOPRFDPiV5ezWBQw19pulEm4ouoee
Q17cFtl6js665k3ZIWbM0koCWQs4jNGOuVlSr5Lck5U3Wd5M6t7QH5f+rOhPSn6j5T3tsdtGQsDF
AHOvr0L1PNj2WqEHhQ9GynE4xs9d5AE+oJWEqcNdMjxKnH2tjZN6V+N/vLQUb/kZjH44ZQTJHC11
Ku3b7i0aJD5MfTUO7VbtQy9FWFbJ/uAQkA0bq+qPdi4gKRWubhMXLM1ZbcOcBX3KC/oQRC1FlnnY
C7tRt2V7Pln1vmd3quBmJFHkxo4IJIhvqjUSamGrWg6+ymh8X987UrTOhiMgjsApJRzy+pWTrJkj
u4kpXsWC8ixt3yT+kOdjpu6L6jdWkZJyk8e7rr8Pix4i1o9uCf1I3CQNe/B0rJOnJcESd2k9W4Nh
L1w9+SGK51Rdg/Dh6F33zNfYGTtYxPHep2sLrxY4ZmzgH20KRsRykzJhEVmeIIdZ2AGmZ8d5yK3N
0p0ao/Ia6Gd5v6+c4qTU4ymL0GlhDDRJyaHBU6xDby8lnC/mZJEZ/WZyOZgqcVc3jVuHoZcseRAP
9Xs3NZup9y1+6dBp3SpsDsU44ox7S3DIVmCvUduY+RtAsxXENW/uJE9UYq2oD6h/VmWUgSU5DMZP
VdkW4eW5ajciVFcD35Dosn3HIzDJMBIpMNMBP+mglOt1mb0vnG8F0QtceV+zqUGwiDUi7AaE1ZgZ
njr/lDjgTNyA+/Y0R28VwTRYyt6KNwtPGVqTGxvLuTdkv9T1ywfgxP0mEs6xY9BJM35ZrVhnlu1D
ElsnYbntZnmltY7bsG7SutrkyisEPs/MOwIBVzkqnQalS/XbLlkriekPYtMCDptyhgmlixfGLuuP
mdnfp+aHqd+E5l1W3BCAdkIEbTX6S7Z3IuQlSuNW6QaTGNeEHacChkJdlqbFMVcMT09jkBzGUa8y
TzTEhpW6Kep5JZYiqHIOtiYPRMM4mAGrBIyeyvbc6Ty1XmWsSg8G49fo4PU303gYrPpZs07a9FjP
L8QMm0EeX4FB8OOh5ymZy1wKm9uIfut9rgM5MkAyRt5inqbBWikq4TzgP4uwvG6Gm6TIXaHelgBf
bKPmw+hciYCqNydE2iMJwRQo1nNcaOulLw9DaQB+mbB3am5b3CrjVrnRDY6csV+JJturWkkuYPlR
uk8aL6QW4eSOKwbbbQpMwkxYXqwoZyG6aW1XJJZrydumJVrMuEDBQ2mFZ2RrIJa4Stc3c39u6nJd
Z+KYWMAO7XiDjNyVcL+wuaiFPiOtMYo2F5p89kars8OA4bfGY16k5eCU6Md040fOhtpir6MQFC3q
R8egnxlaK7jYWzFujSl3GyaIJocIHyMa1ch9rZjusmUMSj5OuxowYQGmQyQ/ZfEN/MXj0mG+oRmy
25W/TKs6q8m+rd6EFvqmrXJ4jZ45i40lUOnHJ1Ex42Tv60xaYULt46RHbsucWxVgbbwKP4Yw8cLu
qTedjdyUa+zL95qz4/eA1xYbcRDPMMV8TZvACzF5pgVzYf9OB6xynNLPrMmLIw/IG1DHHvxYNa87
62xp3DhTfeWIUL3vT01t+eZ4p6pz0FEDqmR7hRPfekrU27YuDk2HILJFwgoYkTRGNWOaY48dKWJk
PkVx5TaI44kcIWL6dlT5yWIxrgqzzm4+LLzBV2PH1mb14ljX97i3wOe87avkZ6HHNzM7DVOQZRMk
S+IiXygKfJGnQ6kMBHfYgSvs2omYym2BsUynVSfH3hvMiWGwsxrNkpmtCnWyvQnrO9HCRTPZHV8S
5yfGfPWqxsgzS2KONDKgpEPCzy6OJ7DWK6fRps6ztJGrNNNakSsva7XjiMeApWge31ZQL48l05IR
B68BulBK/drGqjysHkZjepDx7+5zaLhodshRhBLkOj9wkYASzwdHGv1htNawIhAKuP0YArbrV2b6
oES5Z6mOO8/kEySSY7q4I5/gFJZ+vzxZgpCg0N3CNDcOKMuV7EhBiQiyYKvMOrz32+nGAemGQ1Pn
NUb4tLSZWxjxadEdT5W3cpbdOM2H3egrnQFOoU3ewnjygtZ8mnS3I1mYbXHS54dFO5djuIfQ6KvA
empj74S3C0l5HHdB6JAFR42ndroLZyYoYwv8xHCoK/1Dx5Uel/6muum0tVWeIgUUu7lylB9q8jTE
twPoK9iI7Fuo2dvk2KSUNZoeJfTaxFrflOcHKU7dMFTdrMpvaHMRP9Qr2ryBOTu3oLI24exsuyw6
6sW4NiL1V0aEag7xYbSe5qGhW0XEAFG1RIqVtNoanL1bMhoLGhODHSnQnHgnI8USw0xCToEB3zbM
odWVpuHAU4BeJpegybs2Q2kfmieNTENYNJPHh95a4NOQ9luLFkTacTAZwL142VfTKjdb/4JNMuza
zdjtVF05J1J8HGkZj7KnMwomEekUETNKqiepgAZm83WyP5w83jciWynJz65MHunKnKmKYN6g7MqY
Ey7vrZOttw8CfhJyO7KFG7uqznV8m053l8TULQiGk05z0/GYlzSYLfVojrNrA51N2Hrmeh+Z7akO
OQaWN2wRXavUIFlJ/mK/ptQUR74i6kbocfOYFvmwrHI6xOVrlTO2fqnkxHdd+5ZSrjF1ncgs95ro
A/oFda0IHiWDvBjVz9rbhDBSpetrOu+AQO/tgRU8B0Zvb8yeVKXRDnGmebUJ0OYySgMPtTCCwvFb
7swaPyoLTp+wNkZ9ouLoKrx6rMSDyN7EpbUyc8ioUgLLmNc46CT4fBNgATqbGe3psvFstUhscCsy
uufQbNlkPxY2zo6RzzSEoCkNm4igNdfIJ5QMBXLqqkn+MdXCRZoOfOD2UhZROMdGvbtP1Y3dnGi6
MQWDtVn5O2neHBHuExnibcO5o8w3TVz4Vv4hLQHs1rUawmrWgil23HhpA5lVm2rEn5OxMYgeyI0V
bfHjeWHPk7VtY9nktZWXFtGmyIeb0nktlf5UUY0yDG3VD8TqkXxauLWO8VYBiiGxXoplJ1vPAxKd
SPpdzTeUNWb73vAyf0x+tap9cKgKZdZpFrCvianKMWPK+1U13opwN1JpbzdjVwZCXwtmkaXsmBHJ
DeIlLbcVRQy996EXh0kHerYhPv9ZYqScxuYKLviqTfT1snxMBCwL2eWEGbcmDpky+g0FYmhspNpd
QH0N2fZ4LkbpucXYss/KU8o+3eTAE4p8GzdMtDhQh1PkaPVtOUxelmirirx0mbyCTBvt9wGO78GK
tU1BCFeYYNmm16Lr93J4rpOESfwzQElPanqvc950oeOalRxTWhcy9wtBjqc/bDs9O0tGQ2T8UdiD
24WDPzREf5XwsmHwhiiB6xNSrnwMl3Dj2IFNj8uE6pNY+b5on+oydJ2F2Koy9r3NSI1MJbe75JHG
sYnnnSNc5gLc1kKbbhaulCMtEQWcP3a4TD/UE5s4KFAzFn5VTZSaFIYfRrcgKpganYodQlSAK83A
AmwU5l6YVCZyaiswjeWTFV2s6dNzNFu+DBI6Mh3PaEKvqEf+aO/FaeNCTTuMNgulyA7RfJrU/C5t
ppt2Kpm0ZxNLpbWuJMFQhdQBmO0vx03GVtVar5aZrRr0LzrLRZUJQ6SEq7FvmM8dc1mKpNw2uvNk
4OpCdeKRKV0Xr/djsziPWTludaEcO304zuEUCKS0MpVtVdoWObb7FCAvfzzVJaLx0remdJUPENwB
cs8thGqbcCwajt38c7qzO23fdd0PdUSKopKF9sBKIzWkpFsZzANL93FPia1Fj6ZQHIFTeiO3NtFv
u3DA48lgDclmnNt32amDQl28RmZkr9B3hSL5XWVIwVi8LqG+N5AbzAboksxXkyxiAorhfzny5urH
BLtQbeaTGipeORwqTDqmHxp88Cx8MKKXqHV2fZ3t8bb7ES/s3M4YtMsM5JkPxHy2YeZ1ykczPDfw
OfTY8hcJiE4X+nFW+4U6nkWbTyvLjO9ISlAHeENJou68xJ29G+PybRqR7prVcW6MrQK4mcFDKYMh
2NGSog9FIjSyEWUpOviR9TX7oy65VnOQlPGgtTzj+T6aD7Z0nlJe2UbEBRTj6DG1IMoT5jsdmAIb
rwq1Mj3daIG5LLLbtLcGHm69lEYEUYa7hKe7Jlk+aj2o2xqUikT1TZBnOG23Hsn7Y+dRbu+stLqV
msZ3MnVXipn6dbMW2PpEGmqo6d4hXBWNs2trldyMFWYPDoZBNWjq11HcFxQuQkfdyZ1FZbOpVl1r
EDMtFUjgU5ptI0Tbl2rdOmqrjare6ssJHv3ahlRcAWnwtbzJkVPfGRFjLEP5BjHdnbJ+HTsqTbB+
ffl7YDFrjV5Vw392NAkuf3+ZFQ2rxV8IBkfFXtWMqXVJecl7cEviwkWvECICO6z1ix57K2PXojWH
joBBLPGtpfYryYippRofU1jhLoQVjQB6b3bMtJg3jDN6GW2dbD8WFGFaQulJa+9FZQXT2K5Gus4h
BPGop/7knMFPejKil15u3G7u70G5vNUO8wdt6fbFa0jLdfow2gcrfF96jknJWndGHTQ65WC8Pob6
l1U/NNaucAbOXOG343GCDSz6xNf6s2lLa4s/Xi+/yY79AVB4L/pAOLqH2SszFM6KAGDf9XCkjk2b
BtH8Ws7b2NgXarEqyoNjPjWy8OsRovwiexJVg1T2bZlZTQWco2kxmv8mWPs1JV6FHpvqEIdXFIxn
ZikUVF9KHCRS+5IM6lM9Gjmf4xhQ+ror7J1UbzIr8sduOxvLm0zY2U4dRlMMQEbbcNyETbPpJYw9
SwiYCVWqvl+HirGW+RBmHnYf/5qy8i0RBV9Y7knmyFH7y56BFk/2U6JhM+lY2b2dKq6SIaaX0J8t
qXrEEGYdZQqx9W4Y9xwbWxZ40LXytlXYB7Lhw2SXqgRceuUhAl1icv8NTx8UKiXG0PJmW3/rugGl
XHLrRLDAB85oo8RNq6KAtCzlphzswrNk3ZuWW0BBiutQ7pum2S+15IBryy3MmMMosoNtLps4Ubeh
JG/k0iar0w9xUt4qCLm6TgQhOcFQ6OsmGzb6AHmEtoWSHyPtMZufq/TdSd/T8S3iCFDwNskOnfZW
jZTau3NknEbzdiBnK/EKjqhEUjCRpNzPlvdUPDvzc9Z/TIxblfNJHzbU8JEJyvaaCqoWG76ZMaZw
vLSvWyViBPOGhqLSllzhJlJvbaoy4MSlbjeNt1l7jOqTnh+V+JgoR3l+n9SLn/c9y9Ab6mzdS9It
pqAlW9Mip24O7hMa9fwSM9gprNNgnPPLCfjQxNndbJKQNoWfN4PLw/hVVe+tsa5BziqCE3fyJxDX
E3zS9Wjj4BLDY419gyJ8GePxGXmNBusWaQoGgTtLJwFjVlbbafnpkl7Ozk0mndue6lF5lELtbtHa
g8GRFum0AjfYktN6C4TB2DDR/3JjjNuw+MCkFLnFoZffFQlgqcYHNR7T1BfS05Q8tpOrKjtKBSWu
Udl48akRe9UIas3ximrekf7n9uV973tLO0nJSXRnQ8e6hG4vzbSI6uV+zHZlb2s/0kUNmC7a59Wr
OjkHrb/TxYQXcynjRuO89VV/NiANes7wZshPXaysybTWkZNAPAR31UFw/smef7tEzkaXtOPFHifv
b+34uegRtvePUvJU0C/q7u3aS2t7p8c7m9B8o1u/pPHe+FGmW6kVvpj1QMgnpTgzyk9bwxWBPSA3
jfwoxLBHaA9zobg5+/EYNqzbk5YPt0l2skTsY5Ae5Gr4w4xvY3YE2cDghxiRhgGJn52sSitot6Qz
ham7vX3fS/lW0sh/ZH5QDZnpAaWkL/dUJaX7OvpVRMW701T+MjgHWYv2YHoPak3rWQjNbSy0vRiw
5sThsGV9g+07adYmzUdIKAlVgPuMlFQv0/XYgdDp7N5vY3RLseapwyNcQHyCBT3nvdy9q+24Rje1
Uil95BQyjEL2OkW6n+pfjF81glpGzT8p08d+rO7t/l6RJf/vaoI/61+sa48wPY5E248IBXPhSSX9
+y+8xz677pUyKZ2KivOP69pi3TjH2vqWMt66tgWTk0SujJnrpjQy+438XcHklUa2BGGm1jYKsLnF
TJpX9IUA7JMBP8u5EhhFRaNNXSFxKGnmNk1eB2nwFYjOPRk+KNJgyho3ytV14fy2w+k+j8Wqpv4a
OSDjGXkvf5pZ9sW9fPJOrj29mPI38vTyOzYGrSkv+96rvrblGbLRtLOKVyIXp5lWFg3wb61N+0oc
ay8wy5OiYGJI8frUBwf+9+v+WRpqXdvvJFprZ6HKfDOHTWkUgWafSNtXYb58If75R2T6v4Ipy76o
GN/f7pIyuiDa/18iR500JNKIiynlusbtly6IamJsmuODsrVSeTVJMAg1bUvGuE8Mw9fV53DOCUPP
pUNvZWAfpjKihNVJbodzV3wxqfHprV0Wx79uLR+yRY4jFMcFVW9wscyqb/AeiOr6kPW/6EFvm35T
do+ofXTzWGOhbuJiITUWNg7ZKieHIBOCCngIiwfV+N74rnVt98PrqCgmONjUFh41Z0ipf3/Vny35
i4LqX79tYxe9EDJK147W7Kz+7r/ny37hTf/nwmPVVla7cGE9kLoVDJ/v3e/VbmGNmaJLjollo+rK
Gmmo93+cncd23MqWpl+l1p3jFrzpVfcO0iEdvdcEi6IoeG8CwNP3l6rTXRIOk6yFoUQyEhmBHbFj
79/MGneq8WNVelyKsOJxB3Xlgz40KIPMG3oCDsQRT83GFiZi1hzkZBP283b6qZ5PgJ1A5nfDcFDe
xqf8x+cPq32MJ7T+puYTqpJlDBbbsQ46C5hHZ5zUaCmf9GNI4zq5ClONFNC7caRTzxphkIr+okiO
hf5CC0KSjnq0D8kmighbLFXf0YnYxDjlluOPrENWVvSXp+58KDtupzzL3mtX3jqq7JrSfeB3AKL2
ymgiP0wwpcrt51/rNNcf7DfWZL+x1ChQVCr+h0TcDWiViKrDi6EWL1pRvoYFXzHw+nmv6FTnZ4iN
1ExKXiUruhqrjWU/fv4dzoTqVJJHy/Q2U/SQ3d4/5tHprvD5uGd2e2uyBZh6W6C1ydx0Us5GjAuj
5FFYsnEA/0og9tc7+dH8T3aDLpI1uTSIgUgNlmN2k+VHWb/Pu29N4lBl9Ggg7zrtWOdHK/mW1Vcc
63n2VEoSQLd4QRWT0nWyzMu3tPvmSHee9RSqL9irmwMFWxw1cEKvT11LCZkdn9JOnmzy8l2jT4oT
tqkWHOcPYfxohCuwzAublk3kuAriS1YZLBvrQm1dS1zL1BHl72F0YyhvzvhC9XnZBVdKfz2aJy+2
67RyLqXq0EeXYQ7sIC9pMn4rqO+YZXXtZxq4SBA8/i1yhnY14rGb3/W6vCrSx87bl+Cznb3f7j5f
tTOYcMua7IQmpLAmatEkOmlzcBkE+ESrBm3NoafQbwJ+dJaGr+C4ka8KbsI6xXfHD2bJz+Es++f2
XvdOLgmIXoe+vPC9rfgKSn3mJZ9qLqq5rwcS+IFD+9O+L744089tauYkURpCKbe7Erh+1j0Z2IsC
BaU8tkR1S/dh/taU49pq0/vKShnMhSyPOEzTkfCtVVHvgnjHbV80rpEMFA2ZbLoalqFe+Pn4LIf1
laNnoA3MGzsLVigLugrF5T40d/64TX1tGaThcaCeHGvHFG+WUPuK2X1urk4B/dvZ3eiJyMZYISfY
o0Ag5qnQWFMZra6mm10FDBte0o0Lv1JM+ZigYk01tE5mA3Ga8sZ4Bm25HxAntmY18yw0tT+nIqxF
W5Vozx3CEQ2GdRp9kaiee+jJ3qhIKYzrgnEDP106HZUOwCRinneiNVVrkrHrSOUW0XLlje7ovNvG
VFupltSsTnq4Itazd29+/3y3OfOqTXWVYtOvpQ6YzkmbpI5W9cwb11RJyRR17onTDIzP4+VXSh9n
DjRjEu1pi0677qXkck7pVg54dDBIlgxMwm5W8+ZjEnp6xIYiEq0/5N/aVfY+b9BJkhKhxiyHNi9b
9Vxaa6o484Y9relv20RahVy6c/JEUIy0uZyXz4c9N8uTkFMNv5KEqnKF09qtBQA49YulVWuulnwl
wHvuIybRF6toa9ogcdGVpynx3pk3EUb1TvyFctGZVHeqXNTKUaBJSsP+OYhj73cLJxEHm3LmoF5D
5pmXpv/S5Ppt+qNEF2Yfo5yrpsDMt07jbz5fgDMxORUiUku9a4dagVP/6N9L817sqQiRqec0bGVa
BIbi7Sjqw2n//GnP7KRTFSLT85HePN1WwngbA3Iiv8qDbP354OemYhKOqoOlcArb8VStFd1u0GbO
xiQiiyEyqIwzxXW9GU548cXnz3vmzZtKESFhUKrohw1YwgEKbhCuj8HM3ZRDtPb08YsPORM9+jRA
zdj2m4gPoSx6wnXQX9BBfWn1vINmKhCkGfiF+DWaDmZZhwtTV1Y5cMPPJ+jcgk7uC75hK3Frs6CG
hxocyg9fZM3nxp0kzTZ64ukw8MyqsRJvUuR+/ri/bscf3G+mmkB6IwwndkR/kOGEDWgCRmDSev8Y
oc4q9T9GvwPxCK+ohqsxlCupl6Fw7Uwwl7K6MGlnJTloritTtQEAQ/MoAzcqNJqeqSvGBz0bTp3+
Q2CrS8CSJ3VQrQgenFRf24Pp5iNVWc1VzG5FwWypI6HhZd9P7AgploEqfBu5ZOHmcDQR7OvH5KDL
DVDNuxpod2jSP0dNNrVeadGvFW5ZPqU+k5ZLkGTumPQ7tanWDfp+draSRvOY+MPOifhx+27QTG0e
RsXfBDCTuvS6Rs/f029tFWRCqsJHfUDADnTBF1mIYZ3W/6N5ntRSoAorCrmpQLm7gWv76PUPBngj
CQBlbt/lA/PjfROR5KqOthucZtPE1X6oTXoYe6sZ6MuLbWpdZB7K5eBTdZTLe4dWebHo7B+nqkSc
7ysLMpGauycJkl5bx8AAfHkPVND1dQg7/HQYr8r4R6S+Qn2A4XCf0TjM9O1I77lvN70OjmX0kTdc
iTJdheC8Q/GWw/tCwmip1/UiASxs9T08oK2uRJuY7sYIKCmhUW/8wDXaFAetfekSx01t4RoBRRIQ
2sP3XP0e4VTSi10ELkO5apKN5IC7oWdbKsuq2PXqT8r0S2G2D3GdXRVScxhimkodnUpIyrWWLysg
ZR4Yk1hDA1Y8DjVI6e56ADLvp8xEdGnRk4OgBkYKFbQQ2X2pva2DEgyYvk0CfdkP0m3egPl8VZRh
0XLZLIJ8E4/xY4//dxI+5mO/zquDZm5ymV49eo6tUq0sfijSxxErZGGIGwkGeanzx2rYgZCV5JUG
YLwd1AVhUJiX6GAt+mJrFs2iqm8w0FhmYbvW9LekPBqDsYrMbKkJ5SmrS2iKYNJ5qi7UvpvIuGM1
tQ0dVNdF127kEWdrOClpUN/2ZXFCf2lGfTt0zcqGSdGq0grchtuH1+CmrTRbJwiUW5KyFGG360Dh
+1ayxFZyLLCdCMadBMFKv8Rgb5UAR3eMGKMMe6nwCAYfXYJk6XygWKcG41rVvZXuVTvFqzedMFE6
dfYKVE/H6+FUpevAarYtvbYmDNYJYIW46t3S/Nl03iYMnW2GtqYaaG+ZD3QagpZPg9ZO5bUZqqss
uRsq7SQRszQlpH2r5DJRf4TW9QCVgSLpknII0FQH/7x0aVvtrgmM5XDiHY4eYKLnxClu7BFNJjoo
xkKCjyBJF07UXBQ0fst+nerPA/a7Y3i0kL9rt1yErqmXXdmjOCrOrRK89z5sTQVIQgGy3ciXvX4v
C7F3YpeKEn1RzzXAW/DRi97f0KVDg2PpgEEHFuTUWDhcCEUGLpYBwizXIhnvWxtCUAlsVNYXGSum
Z09V/yTzJgKN6mkSeJ23TL0cqFS6qH1pWQ1okGD7MjrWQhNP6B7XYbCMeygmKcjUMd0IbS8DczCb
ADgbXcsCtG8CCeA1jzVohbsy0haBpeGTiMxfCrOxOoZDv0EFCunBdRTfxakNcOC90+wFDjVKvZcy
yOnUifqOBe/MpYZekCbfGrCuIe4gH64in1Ub3+o83QR0M+zoPh1uaxmAue8sWQwwVgcVxrCTgbd3
eI8pRjbxk5RWKBNpcDHUbSLsG99w7jrrAHwrBfZchHuBonnRb8zKvGjZoK36WUrgBMZwRcN6JReI
NUekVihu0TYBPZsE8TppnnuD+GyB6eA40mnvKDYuVRkC1qCvCuO1BN3a9I9Nn7lyaNF7vYltZDPt
LeAgpYmXbYB35In82MX7fLxSOMKU8KluQcVHr46pb4vCBG5YbR1LpjrXLXKonInRLSSZoIPwc2Wm
N3nMa9wbCxtcv+xsB+fCs7Brqy0Uo/Nl1zzYCuhNMParPA7e5SjZ+8FdSn+dWDodiMIAAGU96SJj
i8zWY+M/eXS7GmDBqZNemP432wcKzwvXgJ8T+MMsBkBDBSEq248RSI8MC508Hq/NUn5IwcQPKfTi
PmNfjpxvqcSOGPRx5Sa9uTKbflkZ1J6NKn+pOnPXyUdAqQFqMWg8QB1GgdTMNlp4aLrvSnURJheq
/GKLfhPlnMo9Tcn6JJkrDqrOsf9jaMpdXWhuHN2CNVwPXnbBDWCps264wVTxnVGgyQwNsHHA1zY0
j7x0q1jORaVedNX3ko68L5YN4vVmg46hX6wHe2dU/aK0Hhr7G7WlVRR2q9J8NNKfmnnXRS/4hq10
qCQ+SUebfbfgMYw476i1dVNF10WNXYp/F1WPabgholzhMZqRhBd+PFwLPMFCaR8LCywdOzAYXLRV
l3RcIOIZ5SKOajjB9r7O5KVIAQ+kdbRuo1svbw5dBk8DLI4JzLsEu2mSmXCZMh3nxRtu5TgDhwuA
xQ/u/fGOx1jJgI5ku/uudd6xkm8k/UGEbkNNGCpVH4pdIu0tj5qwcxHTQioAsZ/kUtLBemtzTpzu
PYebFw7JJm37Y2NBdXOI3/LZc5RdH9BlrUF2SrysiSzDl/EWBk26k6WtFPakwoJE7dZov1LQO6Np
YU013gLMEz0IMeLgDJdNraxC9ua6ghle/tRF5GakVg1Al7DKMIGCzg5/APfftW9KSxHAfQt/jmp6
G3scbt5dlaar1PDJ89RVTnhGOXVHe9e0HaArCO9hs6wCaVu1OahwB67mnZOADM3yjdkAqgIY/Hlm
q/9SNP4o5ZpUU/ImaOMi6Kj0duAVE1jviNeUN4HabmupXIVsxjCNt0Jzy2I82spLZf8AA7tQE3Nl
5d0iGOFeQsQqQHn0kQEj+wqHkcUILUKMEEildam3B2CFYX8TFcm6QHLejK/bDNJqpB7qE5awIEGl
1dfosOKtYplk97Fy0yB8MDZiZefaWvaGFXfVHykkVCceN6GPKhVNg+EGw/RNDpEz3Al4YmFzbYBi
0gY8iOSHDmlGCzJJ5F0kwRtQWqPo9sK8jTinIpGtfe6SdmtdRDGINKr5HpkVBDb6DHmMTaKAOl3v
UQpSFmkZQinfVFDuBd3pClAQ28FYfRvLA5o/ZELQla38SZaQvqaUeJKhbaWjUfq3DRvXABOgrzdO
eeEYl1W1asIbNR+3crQbWPcaNpfngyqW8q2m+kvAaeQFe69wvWSninppmsFqZDszLPCckC1sHXC2
Uqx1+ypjU5bLdqE2Obs4kE+IRNqr3t6K9DaAf0YVNj+VqsObAqAcihlO5WzCmATUdiUTnpomH8Pk
cpS+cWSAyBQrjcyp6G6HiD6pv5G9i5HDsyrv7NFe+aor9Qtxa9UXZT8uvFOvRT74442a3VvKtRFX
a8yOFzpN8rC9aK3nGl5msuvZ1kzSZUPhTT7h4tETiFn3MfxmIzYRQ/uv7zzxKMs3gf+9qw5h9OTB
rQ55F1LeP824LPzvTgWXioGj+7wKT47X5BpsuDbUfVpa+Ct4vn0dwMLpLXDLGKGtW4iIVSrf98lN
Tl/dwnkAoO3aTtWdoyob2/RuMeVex84BIww7rjZFAfxeVY9NHuwybj8eEPE8MUFOsTzOQLugfMzr
b6l3V4cPSursIQkhCKjde337LMnFISGkc+ttNPubDu9PnBeweVtlGJ/V1J/a/F5v2CFkiAxBvvdA
f2ohEwBbOpT8OwBeyxqaaCdzCAw3eephVdYvOu9ywL2zAOlWvnrKbafmiwoihmOhX6A/GAjUpiFs
WTk+6sVDl7ht/xzFwypv98iVnYxCSVtBYelsjIp2kRGKWnGD6/CCIIMDD48Z6waC/VWJblvSC5nV
dx7gd+E70ojXyjtodIXVa8olpPtrFSBxM14Y+jHsete2nRUKII18GDg/Uv1bBNOhdx51+13B0s8M
87Xf5beW7j9kkLVDZEbQQGmQgV+1HtD4gBMo5v7po+3t8p9KgqjDELip8uY1w9ruSQNAhS8rfasH
7iBKmOwHhSZmYnL3rZ/iKIcQHYObayG1I8PQ1Q+2VB/kHNOYMmi4M5vediS9ztv6OUAg23RaOFiB
qzsIGdAlMuEgdg04z7RZ+7AOar28N1tnh6b+pYDVbw2gWpNVaiKfpkC8U5ylwGInOl3FBakQ7P/W
vDYg/wfe5YlFg3iKZ2+a3qE3xzbuw1ZGWCAdgw2EppI7gDglc9jqOVK/CYD7Zn6/siFNWPU+lI9q
/thTQNOSAaLIuIw9MnK4HIpp3xYjPiGn9XQGN+u2dbc7HUJqUv4M9WQbedoSyvnSriBE6HcDJYSU
apMEJWtM/BWEDyQrdmELDNrc9v2+juwrS08h1oYXmoZIbgKosGzWge9GiK7YdXrrKbrbwITxq/bS
07U9umnuEACdEpi9Vf121O2d1cqHOuF9ZEeyEWIWxosE7cfL2KDqWx+Af1V96ypvY6Xgm+/x7CkG
7zhk1l0Si61igzxECOeL4+xM/WBSKIS5xGTAmT4MEAvhRQfV++cD/9Kb++iYnJQKhdKZQlfL/mC3
zQOb2aWHTE9vkodqCEPgETWQ/9spoE/7HbkGchBzCbnsMErKVdzbO7keHwP7Z+T4l4738/OHOn32
R890qoL9VnquRqcEP28iG5boi5gk6ARRFkX+RXX0l/rbR+NPKox6bHddmdDSK2Rt1Yzyg/D3mYpV
kfgZSnd+q9CY3ykCpHGzF5yJ7RBdJtZl+aX97i9Bvo+eQP3zGyJQnpu8g3xD6igjDHt1SOGDlGuQ
ZHtPOLAucJnMr3p8FEKYzjVnVapyymTHpjgAde1RVbBVeV6tX5uULQOIYGFMY/wQSK4iHsbwi/oi
p+uZpZwULi0zg7/BeXWAfL8o8dilGgcvcQs04o7LM+SQ7EAChJVHsszo+mfhW5kgVK+s5LG+yzlR
xkBflZDUOAvWOlTpHt5CknH9vemKF83XN4bZbvRR3wdFtw6kFx2EeK7ZV07+LIpuOfjhOk0fy9Fa
ihg2XLGr66M3PGZNuULdyIERqzRXVRQtU0RFKgrNpXet2Xub3ZQ9bVmYR5h/ZfkUyy3lNbRtGp4B
Qhm7e51DCIrHpVW8IBWSeLDZ9k2HIre8AgXSphbJIzR5qXkK2Ch7GEd9np4qCUtPqhcnlYGyLcgq
XuOAZDEGqIuARtLADA3si8bsd5IOov+k1LG2k6MjryGx6iN0xfIyyHf14C0NSoQqdYheS7cRQlwx
14K8gUyv7PQiXiDoBkc1Hx6iJl9VbbBDMBWlrRdLI20Pd3G5LyixYbUU+q9j/zPL/UMB0acMwE/D
YkShRdVcQxwd5KpzfA1okR3HMbyswpDTmLydU1UoEbGSrvweBriAzui73sY3FNSmLJYa6mv/Eunq
RZb/1PJym9jDKmlP7P59EdyH1fgSC5IfE96gqay5ci6LkBMHml6d3XfxhRpfABRF3MmLNs7wXUuV
9SBHt1bz7gRvuhqsCoF4XGpR+Ii4a8WLSpWXfbaVitvGKlajVvwUdbZtpJE724ulHwCSQ3dtjqmm
rdEz4SKvL1FVWnRmej1CJhfwjaqu34jco4CUHCG8/XIY94PkxQZYECT5ui2eYwrE7YleiZCiNUaU
kaxDqlwG40VD9lgN/oMhPQ1RdXCydyuAVWukq14r1wO8glY4l3qg7Rtf+x5qVCAAbjjyu9RpcI+x
1aoNZGsLjNafInhbqIu1xcZBXyNL9evIkr/og5xp5qiTM6WMo45XxhNkHR1Vw7veD1aSDYQkgB03
foVwOLOXq5PzBbXWTEVESBya+CHFZtiojw601s8PijNtkak8tzNmXFLIpA65vI18DPP64av748f7
ljo5IixfCXUqu+LQ1xdtd8cJ8MXAZ7pbU01c09FykVlUylvkITpvRBkMETnMjjP5q+PtTLPhF0L4
t+PTsLKkjkeDhYXJUcQNHoIm5bJ9hGRJGD0EsjtkNvtMuHR0e/n5Spxb5sk+n42KbA2nr1UFr5p1
ygzh9CEB8PnoZyZtKpZrx0GQji3r7BsyTuSHXm0goCJCJ358/gG/XvoPDuSpcm7kNSBpDY0T0BxO
O/UurMLLuNC/Kz5Feqx5Q3bWRnmzup7rbXKZes92xZXk5IQH4Q6VpVVbIBzmD9u44EYr598dM901
8C1p3m2qTllHUXLIyKa/eOJzqzxBssnm4Mte0dNqhGFoBrQVzPwokrs4eBHFs983qKz5LyOSXDqi
H06Mpo8lIWnWLCQBqquA2llDRrJzmZbSaya9RYjAf/5s58Jy0u2qvUhBXc6mlgjukENkoD74+cjG
Kf4+WqdJVafkHqy0Om9Ck0XXqTG4ZeqvnUbsVHNwc2hpklIs6jxZIVyPyg9qHFn+6EAQUihq+9nW
jsQyMr8pEUjKXNvTbVp4AZjUaJlb3/2InTu+K09CJZQ1FYU0A09QGYawQAvKr5HTkpF08+JtbTdr
LXiJvdfYKNbw47bFED/mQ7+NgRsn4bVGMz/DZrV1vnmevqwdNwuRfhj773qv3+IaTZVA+2JWzoXH
ZCcfYifwSyT5D0qSUwRJlj2CwZi90cn9C7/+n2/9//Hf8+v/nuL63//Fv9/yYqhCP2gm//z3RfhW
5XX+s/mv05/9/1/784/+ffnaQXzPp7/zx58w8l+fvHptXv/4B7yysBlu2vdquIWPnjS/hucZT7/5
v/3hf7z/GuV+KN7/9Y+3vM2a02iIaGb/+OtHux/wNk7Y1P/8ffy/fnj5mvJ3u+xH+Pq3339/rZt/
/cOx/qkriqWhmKCbJq0golC8n35i2v/E40VxbNmA/6zKp5w6y6sm+Nc/NOOfhqxg6mkZuuYgYMKP
6rw9/cj8p2XK/KdNGVZXKDGr//h/z/XH2vzPWv1H1qbXeZg1EFA+jD9D+5t0vweLOA4dcxsgKGdc
1d0XWJiPx1Wn0v0OPU8TjJ61bowA1REKaMNToJr9nEuuoU61+yNLigfRZ9Y6qFBeuhXmKPtof475
z9+W769p+n1aPgwTxp/sHU46xnYbe+YaTap6vCkodKHMpkXkqrIu4ymoa2XjbT7/sHNzNYnJ2pTN
SPiZuUZb0tYoJ2o+ciODaX/7fPwPsze+zCSvshzEGyNnMNetUugXiiL09E7IkWweB7vJeleyRooV
6VAWt59/4LkvdPr/37KKwpaLzjp9IP19q9/nQYtPiV63QfhFMnc6uP62tfONJikXorJCblrqNSKu
LbE3Bw2NHgS21OBoxMGJZd3GLYKvdZkN1kJOdKXcyFnQVdvPv6Dy4V2VB1An39BKayRNBgpGtKBK
tEpt19LIzmKtFFxeqarTMhgs6ZgL1MzWrZrn9LckjOrSOfdwnuB01v82x0BU0i4xBFNgI5umVflP
y6CB+vn3O7eAkxQtJ1Kp7+HMOwy19QyyEjnUro2+uE2cGX3KQUzsKDRrrTLWsRaG7zLnB2TvMG6/
yC/PDT9JKahNGEUZQKdLGqt75DDXKQSM1rydZ0pIrBIRFYVaGkh6SOO4lnupg6Nf5Mgezpr7KTNR
BaJvD0nEbpDrbbQcTBM+eVkSSqvPP+DM3jYl2SDWIIyo9S03TerSu7XStGwfNeRU5H0jBY51M/g5
PNXPP+zcYkz2HjUaJERuCrTBcnL+6zqsg+YxbRrp57zxT5/7WxjUNuBy0SMbPuZKuh58HUplH8ZA
1D4f/8PLioFy9Z/jIyOiJ62KKXPOfRe0RcUNeJ2IAf5LGQa6M/NjJvuJpueeLQrJcpumVZttZuaQ
7kf6qf26CBvRz4vrKWOxzLvS0/rUdgs1Hu/jagiuuGA69/PmarJrCGq8iiDHcVWpD5F7rXCx9/Uh
pyBm2MgVfv4pZ96oKY0xsP0itq3CdqtEH3ZSOspX2NxQ9Zs3/HT38MJBZnJMt7VKJCvkqNdfzDEv
vji5zj39JLFoOyu3bBncQJewAk3ip1gxSdYs+yhDnVIb21DLhmSIbFevu5g1GGzEhmp5CL9C3J57
/kk8xw4qVk7P7DsKGjo7oFSZWFeRNYrrefN/+uDfAtpSEZJBRM10HcTOHi27rq/7kCvLzOWdBJoF
osyRZcNCIENHCbwZNXpUQZwKeV6I/YJ1/vb8fTiUZqNWlhvXfqEDmVI7exG16At+8QGnF/GD3GdK
iht8KvCpYIlLbyhQFvepoVyn0tiZe7/x0njd++qQPaNAon0DYQCk6POFOZfzTPlwSe97Vj4KtkI0
AYt9INUo64G7cUjr7EZESPxlTTR2yzAwi3QT9yPkMlMXWn7XyY3ZfvH9z7yBU/rc4JmSZeNM46aW
1K60UFiubaEO+MW3POVPH0zvlEdndA04PLV0XE0eK4Q/FK9r1oY3jsm2cDRruPLrNP9ZSLpItxTY
M+MS+1E1u1At246e0UWeZ+xtqObkWmBnkVHkIkQGy/JQGzFH573oafrM20enHLik0kwFA1zQV1Ih
XL9RKNz7mu3/+Hwizy3TJI7Bw5p2FPk6mge9/WJwul3WsjSrmsvcTI5lUPlZJEmWA2GRm8yyVex0
XKB7j17t549/JsrMyT5RhyWOdn1lu80gPHWH6GUlf+8LhYgL1IB2MFhd4FfqaKLjXqQjQkmff/C5
eZvk9ZpAHzRWkco37ZM+d1GqdYrhii7N3MGn5LlRH+OyNSuQyKWhrM2hO8kq57PINYY6ZdGZniNn
tEFGpPj8xh3BOyzMqoi+2IPOTM7fuHSKHEh0RkY3Uk8a5Y0Srbwhn0XM5dknZzO3ntxWwnzEzxJA
gxwAvfah1c1aV2MSzYpZZGDB/dH1raG5aIdM5nguAyWaOf7kYA6itim0ahhdyUudndphCOFpaJbP
e/pJNGsF6m1NzOiNpyJYrlk1StcIU80bXfvzzLczdbQ7i2WVGrjzsQYC0Iytr5hI516aSShHslTJ
wqtHt1TCZFOj3r/sDP0rnZczF4Qpwy7zoPyPiiRcIRnvXDvjbqMD28vcRlhfGd+d+waTxFrrLIQa
AcG4GoF76zRIIyiosM+7jk9JdrQPNV2MpnBz3TB3tmO0q2jAiXrW2k7ZdkqDEKc9Rq3r14l+CBOo
KQW2N/MGn0QsB7UXx4rWuGUeedBDDLVeWkChgtW88SdBa3h+HUsjZZ4iC3vMl7ATaj0vmRdU+iRk
qY9KndJGzaZqfVHfaUK2kyujssG+z3v8SdTGStiVfqeiWofYzzIujJfBGbLNvMEnQWtEEvIpNkK2
ZYJfiFa36qJ0nK/0mc688n9j3hXgADD16ph56aVSye8yp5+lhGOgfv3nfhMXYyVJtfnXowNpQu2+
M+c++jRaDdtr7UDp1o6gaKyeRq9nT8yUhhfLXeElNaP3kRMgYYfngGlC05m1qNopHfrt9hLoBk0+
VWZ0XX0vQdRB8fJnVrZ+SVf8Nnjcp4kd+gzujG3qJhZM7SAGujLv0Sex2jea5SVD3K0xZRWLXulU
BLS9Zt4RpU1iNQ0wUMo1uV1n3Uk0Owjf2wgk4rxHn8QpEsJNkQeiXacx8oAmZg8oEagzB5/EqewZ
lTYEUrO2Sjlb1X34Wrf4Ds17cvXP96WsnT4iE27XkHxAukYhwqgVyKd5o0/i1NIiyQ8lZIMtp1Uu
atoj157lzzKsN/4bh/bb69i3uprhzde6o0IPE8tn2zRWUiOhUDzr8VXnz8kBKemkbeF37qCnGQpT
WoEup1Cbt3nDT2JVCT0cWfuUk9Wrk70Twceo42hYzxt9crS2lVdo/mC0buNo9MDVm1rXbuYNPY3U
eohgKEuNGwbSJdvjy6BaM8t3UwyRE4appWBj70YisFctYNs8Rid53oNP4jSLa6ly7BbTyxBETBJZ
R0uFwDhv8Emc0hYWBf6I0jpL+h/hoDypRnqYN/QkSu1Q+BLn9eAyLKCOUa2R0R9qzZ+39U5RRJ1v
tEGsV6igOo78rDfsA4s6HJV5mYY6OVDbMlHlxMNrNM2rEaqQ9T0IoTrNmpspXsizwxJWeNW6xlAN
yzQtePT4q87rmSxmChVyMlMPCyltXLr9zoVd+8pFInnF07xHn4So2kBbBzXE6xh4wQJWzLNlh/OW
VJnE6KjnTuQFcetWRqctFLt/AVQ+r8Q7ddrGurYXocbYUlTf6+0Aj6Keo9llqL/ci3/b03PheX6j
+dhiedCQpMg7hsgPzNsST1CQ35MjRSmwnpBUaW3KzhVw1Re7GpJ5W4syCVEJWUB2c+YkCbKb3M83
XhrMfOzJKaqj7aT11NTX+dhtK6EedGMeyONXpfi32S4GozHzgrudmSKTkPduVnnz2qxT9+wwafqg
bXnoIn0YgbVG1uOsoJEnp2biRBVy8SyiHsTfK5QRkJidt09NfarbssNSCSNVd8Ah5X4cGpwkW61e
zXvwSURqmQcrMnQQCEemAiR3vHU853ne2JPsNk7CGoEKeIpGSHYryear7uC9NW/wyanJi12W+KA2
bnBS4jBqSFiOY30lrnxmi5UnQWnXndXoRgfF0ryr8pVNFXveY08iMvCDUsdapXFbGzCH0ED0KaV5
P2/wSUwK+u/DkHn1WgmKrUjo7ZdaNEu5y1CnmK6qbeVYShjcToxrrS3eQh3w/ZwHV/6G69KNQS5t
B6+HVLs2GLtvu7ljT0ITFo2FP5xC2Zhk/Qi5Ndqjn2HOih9lCukKar1LyGd5UYzRXOAE8JCYwawE
C7zenydD77Q6HrVEfq8NDQx63TPzlUoGFM7aWkAL/vkBhUh1j14NCtJ68Qoo94nmw8O8FZ2EZ6dp
cmVqzEvb+saqbOMQuolqzcojlClSqwo6mKgOCGNohddtLu976FQz38VJhEYpFhcYM+EOEGsXCYBD
uHeWOnPGJxGK1S2Yy7bDRKpIbnQpWUbVLGFRcJ+TfLYypGzwtbR2VdVAySZV8P3Wo5+zlnMKrhro
KNTofNQADMwXtKv2oWXczRt6Ep991XixrUrV/+XszJbsxLVu/URECAkJuIXV5Mp0prt0U74hbFeV
QA2tEIinPyPr3OzitysjiH3n2KWlFGqmpsYc3zXEwH2aLh0ucCE5poyI98KqDtTn3EO+A6TfS73w
1j2lDMyNY13fLdC5p5NGodAIuwZkoQpYoUYPkSfhw7Hmd8tziRh2xWTGF/XhzwkR3DplP441vVue
DgdP3Qt48cKg8sPa9zcCLPyxpndHp68yLeDdN143P9TAQEoQpUz781jju8XZAC0/jasGmLgGhDAJ
TxZc9f9u+mVU/+8TfbxXMS0R8sG+T8drbT0HozkV6nEQParyFZ1D+d8/8jK+v/qR3SLlul1b3XFY
poDrDVOoL1Gvnw81vVcwrVA8GpFWI9Y/QL1+GuMi9jAqONb6bpVKWnOgJik6nsRfrI9a2CL3n4+1
vbtx1nCX0iOpJ/geNQmwwWyGY0KbwYjndOwHdusUKBKZzZnBlFyj942lz81w7C4Okti/j1DT8AEX
ZjQNZud7R5q31TGXYh7v7dBRp1jZwYcRZTQW9hAZde9juTSHlL6oIPh3x2nqCfcNZmJFUNobxuHK
koOCsTjdLVO7VpFbp3pELX1PYHuQXoZFHssOx3stFOqk5jnJMeTYHh98oPCGWA+uod3yzBdpZjXI
8ZpWsi1S2APmIwC6h2bhXumUY5aQlcIuKe78OxYPsO5xx/q9Vy+NDV4nxBIN10lkX5p4fG/0cOgS
F++VS9WaWC17NV4FRgaIUxQ5DoAsH9sP92okx9QQqQ5uwyath3Kk+v0c5cdC0L0UiRDcs1pOhqts
GHyyFiQqzjOJxMGBSf69gJTKoUpTAesmD3CKm4X4YBqyHfyiu+XpFRcVtHbDdctHWsZT8oST9Njr
ebyXIc1Rm3V87TBdujyBPUabBT2hnD+HW9mhub5//R+Qx8qi2fZXNqrsW4pMHzCp1t8dan1v/w3x
L8nlCmq2lDX8Mlqk5q6ocRuOvVLEezFT0DMs9SxsguB3AoiSX3r795yny8Er6V7OBIdPkix51F/H
OkywfxZwjJlqfjk0Ons5UwqDzIx40l9nI8B6EVCtM9ytj+1iezmTM9D3Taztr1OSSlfEG9XfdVhh
M3Os97uzem1GMS4rxqarVQfbKftpNfEhYUfM94c1hVlRlM4YdzDF7wKgdheg5utjs/IfH7D/yVt6
5lnozdJfVcW3L6SrJBB0GUwQjg3Mbkdg2IU5DfiseVsN0yUFWy8peNWJ4eAP0H9vaHjq013be4w8
m5bbOGaf6sEcy/zHe0FTqi2FgnnsrynQ042c3i/afTw2MLtDW1ZhYcbI4Zq+EKa7JS7gz/Wacvdl
N/9FwL4XGjkSrWFjvLtiLcEUBdKXIgpRej7U9b239xgivNEbtM59mAse9/e6fU3F9I90+1dd362k
oVkhr8vgx+uFlvAuta3CdpA2qy7hWCv1ne3D8nG2k7mxiUXi6up64M8ocUuHd0nOp/Fjnlpxp/Eu
2d0p3SaiSE2DZLxch4wsxZaoYfwER26gPUgYWv29q+sIvk8ILOkp5si1n9N+BuTLxMiSlQKv1Ott
HqJMXWm61smt6hQw7jEsNPnXCMrecImZmtIT4MRoczGN2y5yyEGuI4Zu88VSum6nyVvWflvTJKne
OQDv1Y8p5sNwzTaa++u44u899W7jZ0U8h/9tCsvwUoRUzncy7mQOO+cWdWFk2OhHmsGsylMx3vpm
Grcr6fIMFhzglScnPyaSn30Kg68zNzXgJdL0Foxdn+eAz48NSwvbNWP8sLSVym+GxS65bhjtpeRM
e1BTI/s0th5OmgkA0luhqrHaPppYdemxKGQvrRkBmva+990VnuXz5zEbNuRQ2+xVF8NfT/+9uAaY
VQd1ft5dc+TyCk7Vm3qTx2pu4n/8IP9nwyQYOZ5kfXcNXV/ZUwew+nUdQHI4Flzu1TVx28RbxFR/
FdLy9UynFsDQNOJ6OB1avmwXAjo7LFVUu+6K94G/lz6559F0TEgfs912388gbQ0h7a41ySHfcVO6
AqOdK/r3sb7vdnvPh435mfZXM+RbVqTdwPC0mVF67Ak83j+aLimK4Fs7ttdmXKMfVi3sJ7gX6uDO
uTvK7ZrMQs+suwped8h2RsABs/zYSbinDLAEvETYKPZXuCb9VSUa2Kzm2HrdswU8XiBXQ9FvPleA
Vpv7isfHkuJ7cSP3UGTBELiHhTu8zasoBxrBxK85oPzuINxlrkcimdB4rL5KqlQBtujfQo3Ph+Zi
sjvBFcq6fZuS7jqHuX9CYWIDDLWzx+KyvbaxFg2ZWyqmqxx1AsZerlDxMrs/DvV971y29K2JCXw4
UdkTJ8WcYoY3TXPwpvOPq9n/bJF9ulRqkwgQ8AI0ltCribKPFnIsqbeXki0Ehdgc/iQoozXmXjDP
XQEimzhWPRDT7N8R5aRaCZlUh8nezul93TLyDTfmcCzRvLcNTlc7bHZCvIpE2XqrkgooOuLSY3v7
3pyKMjPnzcseoBory2kZ4KTi7CEALY/3grJ4jNcZPtrdNQot+6uGlv2vzc72mK403ttSQZbYqlrp
/spF6qObztu4JNWy8FdeJn9TtRfv3alQzFpVwmQvnIuYjc+9bnxXVmlL+xPIVNEzytmeoig36oQY
UeeADuMyeqkjzrtjX38vm5lU0nZJG9srQqCn9AUzPchXnC1+s9XtVTNyxauLGLv2Oq1wC44NjPfh
6LIcXHS7gxfly0B0K4TlS4CZUBlZJWGTUbewMj+0I+11c4KwDZetl8ihcnH1YBuJcrwwBEeOxVV7
5dxG5hGFwLS9MhY3GlQNtSSF0ok/eP7u1XNi2hA3UPxAmCnU3Nv8BUUNPw+Nzl48Z5wNLp+39tqP
7QR/Ivb35sBmO9b47iVDDls8TTq1V4T8F0P1PaWHoEE83kvnbBQRucBY5eoSP5U6SvACs2wfjvV7
F0252owyXnx7reAYe55rCtNgDnDEsdZ3ocOiRZN5zYDD1lknYQaXDfd1Orf1wfZ34UOSrx0TLbHX
lLcKFr7ZnU5AWDnU+b1kbOxbKau8aa8gTi1vptECYemUf//frb8M8C/u6HvdWL5oAC5jnMBmSwaE
PmSS+dmQuOvOAtFteyzY32vIwDqqMsFkdyUzc/AQAwD1ZQ6R/DVH299smWSXa7BRMw0+b7Abc/px
duSDjKtjkT7ZzU2YS7iMjOg78l/81IxI5W8zjNH++wP8ruMv//4/AVaLyRhpqALPcTpWH3yI+o9t
zY9VM8V7GZlp2ngmdDIvm032vreMX13Ds9OxvtN/971HdoFUtjV4DEdWohsykCBkc3Bgdot2Dg5W
gaExUAjAwgkAhn74AzgscAmOdX63aGFIA+aDg4PhNqY/kDt6tGn95UjTZK8mSzzBazUqBFG02lWq
AObX/7UwoKqONb+LahvkEdq6ehn2PqvwtjFlNyv4fGi6k72grKNqXrcRna9kjbRTTPsCLifHtmKy
l5TlYksDn5B/ixcH2FrbQI8Ax/RW+UOXULKXlGV+qXrEnuYaw8fyBL4Medehnu/DsaHfrdYgGtz0
lyE6yViu3b0iMXmitOevsaH/SQ393/2Y7IVlImF0FWLG1BEzt28HODDOd432w3jBVWmmYEMnYjoN
gNx3byIwErY3faoG+weNWXKZBd1uaRIFDihhNcNdIURav7UtX2lphyE05SbravvRVaGZL22PKBNE
C7X+ZDZJHnyv3H1oan9h1bygCXhg1AWxTbI91zHqW97rF58KUNMyULNwpYIHPbHjUtYEys8n1dfR
dsL/e4LrPAVh4ZWI6ddnFMl2GzCp8lTSfoDb9Mq0ONVuGIem8CNSmbdmQb3QK5eKX2/FZO9+Bv3k
QF8Kn8+yitWTBxbwDW0oSBPH5s5uQ+sizTtkYfWVruQvQYf3eSzfHWt6t5fh1hlsJBZ9ZRv0vIYm
N9pN/JV+vxyhv5iSe+ndPEdWbtOqQYmBJ8htnDYDN9UAdcVpQcgtbyIXpj6UzSDZbm+Lh5yLxHN9
jfpInBO9mMvWG/np0DjtxXh1qGbcFpm++i6B1XO1fXGKvjZOv5umuxAkJrKZ9TiDombm5iPU28nb
rJbr91XF0SuZpN99it32A3mCnL0w8iwbp/Vl5msMdRjwoCAegjAJRfexvA/ZG4TJGtmNajT4Y1oa
QegmvmAjOniAZfTfcUMEwxFc1Vt9jfFg5thyAU3plQ36dx9ht8hSBi3nhhrck5ZD6m65mYDwyXK8
zAvpDTmkLiDZbr1xtC2aJo1g0wEjQdS6y6/5kB4rbSV7Id0UcljTh1Fd05S7CzTXQNjV8bHLCkl3
K8w3SBayGWy9JsmSS+8D/Pjz5lDmgqS7+ycRfWxMCqZ97Jt7UrEi6cSxMd97gAVGzNQ5NL1tQJXm
w8U29FBGBKa0/56PAUZozZTr6qTB7El59DAAVnBox9lr6CArxCCJpjr1ClwLNU3uGnH28Vjj7N/9
rngKuheLMNnh0X3uezg0h9wkl2Ot71YpyfVYcRI117SZ+geoXr8MMhwzhyV7DZ0UqYw8nZurCdRc
5ty1d2Qwx6SoZG8mFoUVD3vAp18bpYZTX2dvonSczofGZS+jWxWoXOCx5idnk2a9AKT+qR+1PpY9
I3spXd3lbjBJm59aD/Cl6a4KPMNjPd+tzlCvq7QSAQ4IGyBfzUABboa/svP+JnraK+k81PkbKvyw
iCbfFVCNARwCR+FjPd+t0A0mPZN3PZgbmQ3ApPTdUFRjmx8TpBGxO1hzG1BzoXmOQqtuo0VmqvGh
W3VzrA6S7I29ZtFWbTowsGVf6Lj6PVQAr4zMP8+ZvwjP9lq6RGwoxWhlfY1DxPwDaSxHgZGEl+cz
nJIAQ+b5xop08JafBfLJSzk4zT0cMnsRLsOck+G89bGk323Kqb9WGWvSQzlyshfdAKsM6tTsp3Pb
ClPCCxceE0l1zEeB8N0pbHLHNpbx6dyk63jhlYNjcQTk3KEpt1cQsoWyzWg3ndlia2g43DMKNl9z
8f/NYtmregBNgAlPGibAUOINgCc9lqk+uPvtRT1czyJiA0Z9szCAWFz4m4zA6xwbll2UG229HSrD
5rOEHv+UL3VdEorisGOt79c5hNVV47FVpz39MVn20db0WMEm2Ys212iIYQLjXu7uo5M3YGey+VxP
ACCcDnV+r9psm8aJLAaQeR1rgdMyqLktay5i9spF+DezZi/bHJ2eN1/183nu6v5sAYs89XlySJtI
9qpN3B8465mdz/GLCd3CQeazSXpI7A8j0n9HKn3qk6lyaNzPMBI3APEBOEyPSULJ3oQuqWdYM8zt
fKYq7kumY3DJW/Pj0FfdazY7nWWEsMqdPQUWKIuArR7WhBwLsvaaTQnhM0ki5s4dZF5Fp0cJzhpz
n4/1fRcgJkvfs1gA/BfleGtK9CbPTeAHB4b++5s24xJ3eLd3Zxim0netXfUPAWb7sZh8L4GpLVLK
XZ/M54aMBEB5Wp2rCjK6/x6Yl/3kF4fmXgVjYj1QDUbaRVSAXr+rZ9vYSwBicLwkY49T8L9/5jcL
dq+IqTyrkljhj4AFd3TylMuyXQH+Pdb67q7b11XqHJDtZynBNs8ghynzLvx5rPHd4aoVDm/oGcdz
v/ahbOygTpOtju01e0VM3ifEWc7Hs9fAVts6AyOO5duxzWYvSQyWCbGNy3h29QZm/KQ/bbHixz7p
XpC41QBvdshGnvusTktrwHyDJPWYMJ/sFYktCFIuzar+HNloLNXWt+BIh2POTWSvR6ySxIyxEv25
cUNdbtyaMoNz/bHjby9GnOOAlPMos4tS7fa8kX4Fwr19zUr+N0tpL0es2LLEM8TKZz7GqEd52eN7
Gr+Wu/td67u9DIQbpKtDnl+SCKlzH/3sQKo+tJD2+iwd07gCPyO9wOerMoXfIJN19Tp9Pdb8bp2C
d8S6jQD9zHvbQoioVlG/EbFps2Nrda/R6qdsRuDU55d8iguV03sw2Y8dfnt5Foy4BhcomrYJgtWX
h//2mDKW7LVZ4DM0VZ0O+WV7sT7SC/C+SZ0tx3bevTZLEVO7LXTJCS5cd+3YvyPimJsg2QuzcMvB
pcba5CQg+FFt9CZpm/eHpsr/EWXBRqgeWZucqJhtfE16g7rrerHzp2Pt76KNto8HZeYuvSRdvMJC
PZmS+5dSvdf8BF+CxV8c2ntwYBOBRpctlbjYPpruXOW9fZpSIuUZdappdZN2W+pHt1WvXq5/sy3s
hUYiJK3t2smcSf5VJc/CH5v4e30RN8yv04R2WfMhg/in4QcTDXt1EXDWNK+aNL2IdiVgH+aePE5j
rl8zEP+N8I7ELx/nf/QKEORTh3WbXlCYIosBdDj3YJeog2J2GvvhulCvUDwNOhN9t07UgcrXqwiE
z2jtXrMi/TW+mJO92iNVgQkPKsrFZnkNIG3eBqAvY/zvrxA78Tnp2hz/0iZxK65Nr57V1jzHs2H8
rpqauQZxXtZn2Fz9uXoGD8zCpZt77TYS/3/M2K9m6i4ySwOtWq8Gg+vlurRrGZvG0P6sNbZqc6mr
VZti6CwYR0XLBgSEqwoAv98604vaXpCNUdoWZtM+3OoqRNV3xhaoKVsCQb4umArbsoA2jwF/owVA
249+qpZY3NYoSQcQYEEFj5qCsLxhshiBgUX03Ams94LnQye/92NtAXlOdNrYG9s0PMJPAVmgVJ7C
4Jex1IGp9SN8BxffFFyDCwVv+NCsoAXG+RyJpMgDeAL6Lu61AC/BItHtbIFiFDOjg1PatZ96anHh
UKnK/ra9xT+P85D4k0CxAitmjJAuvV9oc93CvALVpQmb2u8dMv3pXKxjTIDA5ZmQ9R9tk+j8p5Uz
6FCo/t260RawiFPh64uE8a7fbFiLFk5jU7kszRTrU4pq2+oMxvJKzxGt1qmsMmxPeQnYdwCIlvqN
k4c48yK/NHzeLMr9QD28A1qiLVPRe/GoyNxkJ9KwhZV1KoC5XDObnTIL1+RiHaQYWshyVVfLk8tx
L09LpNVW2aFnQzumgFOLFMVGvrlWSYq7Bg4gYed7fK2uBmUxw3UAZPXI2NNsW/ptcFaclrCt6c+5
2QK79GPH9dM20kx8rsFdTp+Yqxh7s1V1NsuT2VDYlFzyZY5ho7GJdDaPKOvJ8L36punROUm2XM4X
AitshPCWdJu+C4Kty48hs00ny87jBeGWokI2f47XdJ1CadoE+DmZRS/eoWY27RKh9GmDthW2S+ns
53PAt+y6G+XIvtKb0G1WF1ro/CI0EJydWBcLOjsP0eRfriN+eiDzpM+giLPtSXRyVs/rSmWbYTp0
dL4oxqe17GSdUFgL18GckLqqsz8yx9ruIV835PZqTuYVoOXe4QWoyDOeUoTdzjHGypwzpt7HOhvF
Ba48en1o6RLjKYQ4GPJt0CY4D6x2TcIkHHSuAs58xMw/qIlQaDX6NOk/ptzG2amuJq5+IL2VGSwa
m3T+NCneTU9gSkvxDE3fYC8qpKgtyzvS8fuNR1S/ietFb382relmlFmNUZc8DVi09bnt60BvvY3V
8KWObEYozkQtBS9Sm+T9E3FOxz8SVVVZKCqZW3ldFu/5PRmbpPuqFhF4CVACgYWBXFicww+cC/Oz
covUstCDzn5wJob+CywJtrrEkyQCHhRJdOER1S9Thv+4i5KfnRr9drO0D+FZbySOy77GSvqpEkzz
O6np9uRyIi+EDpl6m41zKs4ka/r6w6DrdXu3oDqCRpAVwGwC8GzYV4vbtLi2/Vvjua9+UGJgQI92
ylTXAUi38WEe8pSWKmEJ/SMTNMn/jBddPcF3ILrH2+P2E3UhtlALlycJV6notDZbttwDPOK3OzhO
sa8mb5L81BsUsL5PQ23ap1hWTXxbumYO52io1XqXh5GIaypWTb4QUenqQz3ksi/74CIYaSqST6hA
sQL0R79NfHycyObIjfWiN59Ae6m6tzPP0/pCat2lJ7cqj71z4dlYXyCLj8fHIffip4GRRFtWSO0t
b+uVjNhK6m5dzoJ3bpQngidO/6AVXLEvlZx71KZEqZfPdTblyc32fQ/0cBWN4kdd56ovZTtpp0CB
jysCYFXC1ttk7ORObqEkOrmppYDAm20B293l6MGJExnDA3NFL5pITmOh1mhqz+2Lj1MBF8RNPw0L
qhnPvB+Xb5SERYDJJwEGLcEPEY+IseVfFZZwWipTU1sKu/DuSxgA9YQrlrXwySuYBtb8tjgUPz8H
QA3HqqgHl67Y77d+6bpCOcR2S4FnEj/9XGbP+GdwW0YcCBoWR/kHg1ZePmTv5vHMc4Hn8XO7UMsL
lPS2/GryONdn7yUzAchnl20PyzqBKV6swJHld6QKuFig/LGubxPQfFGxAbIefRRcj/RUJ2KOThPx
cX5Kw7apzyPZmLrzblvy62y7qDoNC63CGwbi2zsST6r5iMcBGnTRGOPyC1AD0t3nwELbp4DUVXZJ
dIPzzlUVH6CCT+r1jZVE6bLbxtiVST+mEcpRxqlqFpRcblP8wRFtUWPTJs69a1aS0rsOOgP11MEe
sRkKHxJQl2BGXwzLmMe3mOWTe8unIWq/02YFwV4YNmGOtbU19Z/MZBtmgoXP33TuZNb4C/6yVZ25
1cn0SWhfV/eTbBS7oTZamMd5pAC1nbEdGXECX4tVf23w14YR/lQrfjd1jZRQfqN8CXMkg/nWfa1c
6O96ZRkU1RQKawLAPFCZhXehpR/xm9lnH9du/WZAGoDVQE7rLikHeHbKMsL+VJUrEMsfFRWO3WV5
j0o93rZQOFs/ZlEZ+tmBQzh2y4q6IJ/GJV6hsvodusv523UJsrmLWprgubGpdDQ/W7t17T0qHACE
xyV1W3/i1JhaDWNdQuL3L897wMGzeki3x43kiQWK3m6humUKnx7uxAKUujcLNuThLZAp03gjrs7d
3epEzl9O7rWGkYTEME5T4XKscgKTQ7nNshyaJYT3LF9NXoB+l4lLmljsb4VmixrfEhdnw/dtnPpE
Fcb5ld9Cwsj6lGD211/VtIJbhD+SddVbjReP5UOmMYj3G1XjemrZzN0dzv+olxhcav152dJ0kQie
XLfhY47SX/yiI/spjYOz7zzGzN8PClrit8o3dVMmqu6mr2ufUv6HpWnIbLF6uJv3GClm5J8tjHbJ
O6AOkvx7l4hcfxvMoCku5XDRZKVVVKV3NnVTQPxWk0x0xRDNAUehWXF8INqDz7CIuE9PE5w9ugBh
Zxr9AIogJCXBoa5u2zzo53TG/D5rshhRNuuGZzWbtskXTiGmKVnIKlUigZGkwGh26XylJuXCF2wl
dnjq66FGnXoMz1dcPpTpHpntl8gUAvWj31U3uPXCQZb3b+OWjDBtxuN8/pxk7VJfvAFe6d1Aa/Y1
m4AGOk1JhfxR1kROPIW2r3DpGNVC3+LRkrUfjE6nDYT3duiwYSZYGygagLoxu2o4746PlTV5v5ZZ
ksh3AXKpqFxFY/2HaVsGVNGjWJouJbwvK12medz0b/WExGRRW2mGMwsoxjYXFNjG56xibXsaSUXx
JZraxI/J3L/gf8X0Evxk0OPWsswzz+nJzgOJ50Jva/iiMgOrrWKzKPl77lGayz7LCYjysZ0RcZW1
VFEJDLdPQ4nd3RfpIpj7Qme4WdxJsfQ479OVIExnqPruXRFYErlbgy6Q93PXurSkXAwnHeq5veoV
S/0PTsbFX2iqTQyczQifvDhpWHZiBpryYmLxdslxGC2uGHmlpqcZOri8La2wqXmjpyq8zcILNXcb
N/YwZZkm5wzYoxXHKEKO07gl2PYX4yN506Ll7nk2Vew/tOMcl3jLGOi3YKrFl9VSJ3cI14Ba1agx
6vCYWoyrqu9q18MvJUExPg5bVm6by/uiA0FLnNxI6J1EPPBlsSl7kPDfsoXI1TCVdUyFhNEvbmpd
lyhxny0y/JmgqEs9Uiwde93UtOWPQ0THd2SBLzCuQMy9kSKjG2KnOBnf+aiH1tutaSngPfCIdxdU
+PepZbCwRw3vYxgz+qlbInnWVAldWLu6B69N/lYuwC6cNKZxydd5KWldNXdJkuRvZiHDvYxX8y1I
rz7mzIxlQ8R7w0f7iau8zQtJ+glapdloPRQrafJlKiSi3XAJQA6GO+Gp/Czitb93KmT5CdNZlHab
t/XSjorfB2hRk09LlKUfpVkYvPxxp06ju8qmfjFFhZmbwVsh1OTPxlXBfeJciFD4xq4Z9L+xX8Kp
eTGRuJmwbvDaycY49MAxD8NEcY9pWKdOUvg4uvdxglJmFMUv5H6s4yp/mqJ1chcPcwjyeROGijIP
iXcPc9Jz+Q2Rqx3O3NGI3vVN3yRv1OoNCMGy9QbX8X7MPrPZ9OTtwGbWn+G+EVr4WEyivnWRz80f
UQ0AtSp5aHhzIpOqXTHzBqFo7ua0KUeDGGUpKhYxZorAw9z8XDPOhjd+7fz2AySzBeFQ7TKO2W2w
tnhfKJRTqTOslyp6HTPTqPdrjITRuWsTZi8uxb5zwo1GprfhRVV8HlJL2VuUHCn+ANE1i09xvvL8
FqOobP27gYLfvp0nl/WkDLn09f00TIyIAj4xGZ4xN0VNeI+rcUpxC4b+dntAYmfCvlC36RI/9hZL
8qPGZXX5Q3Od3xJA2nFBtkv6RzwxHX2zeAjFNXntOMiZeLmoS8wOBEtFNXvs7tM4rydv5Zh9ETCC
cJ+zBXv712kacqpOPB0inFdVyyP/USybQlImojRlhXPVaMu8YoY+TVu2hr8TeESYP8cGtX7nTAE/
+SGYes3hUsG78R3A4Fyv59bDEviaNxHt3gmsMuyIhI1Dhu2pXlNkmOsWOaA7xUi93DFda2JPyTYi
BCiMEEKCHdDh/oGITw1l8P1LLAL2j1veKzeOcrnmWurxs5mizl86Fbn8Nk35zPHFtnwZTwM1q/+m
c46afVHrfPrmFj0gkyWJjcpcz/FDM8hKlAMerN2boFQi8UnSBjWeE55myrH3A4LSQcAl6PO8JXkG
e4ehetNJiuxUtWYfBkYDsj2Ob1v/NhhjihGM1wIlc3JmgNJlqruEJeOhlMDizreNTbig1fmMTJNb
uqgv3OyW6X0aL2n9twcPJztvmpD6JJaXc7WQE8Akd5uw/EcAXbFRBeuivLoHwzsRSTmZTUWIRwOJ
ruuGGXzFiR+n9w6bvfqeb019whmfVG87Oo3nJhq2GbKZqIpuiG+ZKwmSz1MRZW6oSnhysU/MO4gW
/VLL/pbXLycGRsvFsATuuqbEidTbzxzvPuSi6rp1pz7izXL2K6pfcOmLkIDc0jpunjK1EFyYm6Cf
UDww30zViBYrsprvO4JEx2NOpaO3uXLmW4ZgZXlq9TLduyFtTX3KQlhLzrFxIBUjq2/wSlHNSVrs
nY0a9aNzBAHcBvOa5WbSrC77LQBmg5IhctekIzOPg2OT+X/MfVlzpcaW9V+54XfckCPZ0b4PwEFn
1DxU6YVQqSRmSCCBhF//rWP7667StV3t+9QRtiNk6UwcMnPvNe1Tn4zDYdS6LV5Ib/1y0/plf4+m
k25qh8JohPcj/N2ySkyxqyybHzkSbN56IlwMs0dmS46bGHVGUM2yjilGlY9hh/K+DX1oVybMU/Qt
KAHsm0PYdb0NqxEdIwobrWwIm9SSBl6Gm7dbSlKFGuoqOA8QSkNOrWoM4BXjrKrey3ni2Sc7T916
XJldigdkw7TkWIt8zIfQ0Ennh9aH9gq5e9ZGrigAgCYTuyKYexlNrbQFUi8SjFxucM7LGy+jaF6T
Aa1RIDAvcb8WiWOhSe2qNSrBU/M0SAycZ69Jg3kuO1KidA4SJIv4b60BCIEzCzU/5jlaF6Ki1WB7
Ozm+as0dGC3SH2e4+aurfsac0Us2ImQp9P1ez1c1CMcvbG0cpBel3GRPWZvCkFYarSto7Wp2XxNl
8gBTd7NgLjGHBB0z5i1i75v0U5ajRwQiN8TlMC5egD3CJnmwArnjUSlFllWHZZZoMwN4uLxnFNgN
DVs0otPVotN1vnF158hPc9I149U45Srf+5lK63xTj0mZ76Y0s16G/Zbw93JGNflcLumMAntVGknU
ZdutD8BZa2h6JjTktQ0szvJ+a4thxsom3SOhGY3Bo3gHRAzgIPE5YsSDZhajfMB6mKuNykyGdB3f
a+xx9sem/DzXaGCDvgfGdvIcIpo3XShVRmWb9OTeIWs9XS4uupLLpMUUtRsfABT5te0eL/VAafPO
m0HJrfXSyg0ZQxj1EQdZisM6tZzMUSKk9XWIOVSQ1oarBznY3YTkIHcvkILkHnBjyXI/Cso0xuK5
tjkpDTgqEJrOyBLXWf/mcppnl2RNGijsErdstgh1d8g1PIVStCEmJK0zuJFm0fFMkR4XQ3ij6xDg
MR+/NHM9OBgeuBp/51ToGj+5Vd2hdBeo7yKvV7qAURN1Zn05AiYpQ3gPzDAGCMzxyMEVhKOG5sZp
tjk0CNOXmSxqwKcSibmY09yfo55rXW4qSv0uIpjWYsqg6+sli1H0VuqQMISHQZhYnUdnYZJYGxVZ
ruw+MRCth3D5pIpHyBFwB2SOJzW4XtCEbboXk6Urtmaj2Rb7ZAsmu8MRFgBu8soAZsq1iLq6GauY
2dHr3mTOy8pBieQxQzELFkkz77qsK3idSrBHZginGschC52qVxeCaLLYXen51H9EnnJtjud7zmp8
8JwVLCw8S9srLvPKPjn4NMoJMs/QdozPSc+ouyd/ndjleG4UDonTlhZnDLSkCF9akjS9WmpvQE3W
j1S4E3oytOYyBKTMUZS7Q62a13zBlg2p0SJr9603k9PFI4JfURdimQM2xySXtt8Pqh39K54VU4oT
0S/Wr2UG0PW5KOa2jFnKGmfG1dW0wZxi0ec3DFUNjgaiJOOxxtbevWWa8dkPjKeQZDxLNvr3HmCI
HKNRAHMa0CRsLB+1M7bOdZsC176ZzvU4bOuLX5FQTh0yf2Ep0321y2rA+7hJmKZxL1HfiQ1mDI7d
Ae64lM/hCqi8RUGf9zKXEURcxj/MGoD5EUWEL47lyNhw11RF2e9lSud254yYI/4M1iVxQ9BZAoaX
tnbGoJJkdo6tiwSbG2ccxvyTs2JmX6hQADSbZaz9/jIfDEwgNXfldL9WUFiFvjsAy85p1SAgpU8d
8+qLQSf3dB6ykDTI/i+mde+sGG3do19qs2o365QuAcqMAmCFtGbcLiCW6LYHmDhfVKVY3UeAJ5zv
8xKER6jdGuT4Bl5bt/fPZ/iKFv4MHDhx1xMyhlTUhRNgzZ2EHhYGSoUjIyF2PciOuzh3PMDaogGS
vQQVxo/5wdJZzaM+k5xtjR3VutXMOm6DuDMyjwrQRYo5Yu2ovOLIvX4YHvmAxPE3mbKxPrqAAGVc
8WxUd/MMBDqqUr9I4dyDtPI6b5pKHJK0asq72ceFOSzEL4e9O2LczGnCeyWY9r2s/LoYZZ3ubQEe
8QH1bJ5MoTuKJe+iovVroHMM+WW5G45YzNoJEQAhFh2B7pC+iksIW8/xvvIz8vfcwQuVQnxjvamB
eA/jTtZzjwtrZKH7a9vjooEawp2Agd9EquWO4rLDeKR4Vq4PAIkTG09YybFaV3lEryCcA3ESBWZL
uEh2I2e2wicXbiGEvigL2fHjWrVwJXtkac3nOR8VkgvKEfkRscEQ5yULvFlwCSqHQJDkdoM/hQL9
2/BcT8wn1y1COAYSn2NQPbRulmPwud+vaipCVc9zGS11f562ZgZxyfuENTsGl+u87Ro90iidFt0c
yYCUFSBBLmildunlGOfAKr3AGTzPiUHFmDyq/FShutbdoGUgaJ3TFysxYf2QrGlhbxFXwAwgxizp
16+04TT9osvWrXYuhT1v5wLc6k5w1PfmvkJcc/bQNpzZo8ecYXlfOl7o47KkzgAcwxI/RAUDcBww
2ggIOR8GCOE6w06jWw9zaBYM1dz1eAtFNK6ElCF04wLUIGNntd/kxwpCy8tqwtTcB3cu0+HUm9Vr
9hIj4VAX4BMm8AEos2Bq+iBZ8QVohkOjgvuOHhA1ikIsHBrc7fUG2HsJcAAb6bmbmc/1iHL6iYaL
43g9Fovf9bASaH6+gkqjK08Dt+fqapBT5cCKn8v863g+H7/KEdEC8FnzdNe1CqWIi/2uuqN9TwzW
XsrrzgTaH+A4RieNIUoyc3M3ooQ7kJ7QtEsuSSbNHGMbRU7gVDX59GYKq+2xXWXNn1AMCGaDoivG
/bLI1T75stbTFU7tlG4HlCtBjcSTLsCgnPSMCWo74cwFT3ON4ljJ/ZBBhX8JPLiGGRyjAVZ08F2J
5pxjqCPj5gVmy84PYLoh88YKXQKc6LvsFmywl0bThIHFtwVUfzgXMX8CuYZq8hP1KLWrIHxtXMD2
00WT9F1rghxeOBa0PuhSGoLi68c39MspMCr0pa55QVO25k4gDAjjIgDJnhhAJVULJ0SAAHc9p7GF
pRGDcxrLRPYZ7uNl7INxxoCX7qJGy5EX4dwhW3veox+23It6moGxjv5aTSL+WO3xMW8kBfBoc6eX
cYvBjlWUQ1J9go6qC3E8A1QHwuz/wDL+J7qSj4O7+m5YBkapiOGN7uSdWdpkjHSKsgYGV1T+oQsn
fIUixC7ND4ycfyIs+dXM8Y2KooBUBpsH4bHwMZ7AIIFj0wFB+cEH+rNn/yDE0RhuNshMcfCh9Zey
9x5nXyc/UM7+2XN/UMqhKutqnSY8XjABIcj6ZZdDV/FvPvkH3YTxPNO0o+AxkJUN6IE8SDz00399
Q/3ZO/+glEvslBuuchGnrjNgC58S9HnY7P+tZ/8Y00JKTcF547qgM0BMqVEYuLe2d3/95H9yh35M
aRG9V8/aFrhdMqnI16HJ6zl0xUIwYsUntQ70CGHqFhJ7rv+tSWVwKX6v88n8dJaIr+AxJkPyJ9b1
w2XhAQ349QP9x6v9z/Stvf5NCzP887/w82urlz5PM/Phx3/etzX++a/zY/77b75/xD8v3trLl/pt
+PhH3z0Gz/v760Yv5uW7HzYodMxyM771y+3bMFbm1+fHOzz/5f/2l/94+/VZ7hf99stPr0DpzPnZ
ELzV/PT7r3Zff/mJnGVp//Ht8//+y/MH+OWnO1yDl3/5+7eXwfzyEyM/U2TGCiW5hKf4V2vu/Hb+
DeU/Y0YUgVXUJYIKeRaMNRiumOFX8mfqeZgrg0eiDUTb9dM/hnb89Vd4Pg+NgVLMl9TFE//0/9/X
d9/M/3xT/2jG+rrNGzP88hPCYs5r+3/kTAChfCbwFgTi4pSLl8O7+Fb7NYwcGL5xSJhTZAKEKzjj
AB2JS9+aapknaJlqFLDIsSX1i1c3A/reoRhjipFXLcpQL4X8SAPOA5lewtRMjV/bTd0iCzEsa7ep
oQLBGziAJHPRXGTaf/Vt2SSx7ct51cE4Gt/ZQ32Uw2+UcQyP2FE3SR4IOGkV2akHYxWY1deQY+dY
KVnQjjiY6giOSq/LN5CGdc2rgNjGFwHA6UzVsWdgPYW4oEbzc5dLYwGm+ouxZkOAxVYySE2b1u8U
KReoSUDHl5sOEUZ2W0MNM9xaVE1VUBcZpxHqFGLrQJnS8nfqjZOfhig8bHkale3da9/xki+FhEuu
C/hCKCoJRPAV5rGr6rHZocPpyMUCJRpqVZCxJKzUhDzd0Bn9NfGD2lmK5zS1y31ViAEcGAvYiOnw
ZLbpVjZe9jo44rFN6KVJp2BCoXokFYb2ARQrLH1DP3rTARHLUXhB3tKM2FebznMDpJFhekDRnhxS
zw9rBkC984f+qJRHN7zNgCop54i39ZSUmEsVQFp0Gkq2n4r0kBrzYudLwDgxImkOJVicspM4MP0E
54IusqBnmbwVhh8VdFWC+EdQP5vVsC10bHE3CFBApX5c1u4E7cJETk7ddvu5H67WJYNWbFncCrxY
djOnTRGnAE5p0Jpxb+1wuSY4P1FdAgPjGNUMCK78hAGf9lJkHP335B1dM6oGN0Yil21W8rsZbzLw
RvAtWYYuLnPKm5pMFLw9pmqnKtmmc99f1HZJN9b3cWkZezBOr8MJIrYARXVyMWkHKIZJ9lVR9Hjg
QE6lrYTa5gl1jzJt7lziRaSvH3VpUkwE7NBs9CA1QjFaDYMigJuHqSftXogeYMvSgSno0uzgqje0
S+jN0IvUAcvXKixnYHaIs05XGVLXIZs52bf+cpk2ouCbllJ236YKhJV2AalHYPeLAEGLYCRrvcVk
lVvktvSBlEkTT729zGUpAoVvHxRJezlRV4f47qMMori2z9otF8stGvqt1LmJ5hVJb0KxB8zEimt0
y0Gd1PM1QtlRuAJmDBGvg3sh520AP3u/4yWSBAKMXRhPlS9c/M9ln1XjekgaQeMBMFYsB8mToBXi
enSSwtm5nXcJ4rqBkhANDphV/cUDOE2aLv+CEUtMhyorviK/u0T6E1tfhoHTo8E5GFEl6T5XZX6A
Uo+dEMrjAkixW51QTGFTIxhDv1xJFi4J06CYgXwhehk4UU1PBfcEJno7yQkUswpJvaC/7n11TfKU
AYjCIdfGbLAvpVd9BWvexNrU3iU6warZstZZju2kvYuiamweLhkejUZPRvOMMZOz46QE4AUUshDk
gdGHqoQHc2N2BTHzphmJl8YEAeM0mjE8AmJGjsXWjLCVjj7p/GhVC50CpHxM4xEdSlFf1Z3z7jnj
FaZlvYtEkCGkuSPoNXrZ+8FOEK1l9r6UGsw0sqUzYx7croWtA3vt0eXJPu3ZpwXwPAKQKZj1QEB2
57e7wnOhH/Xd2g28pKGvgzKIFZ8b/9JiFvSJ+N5lDqI1KHNVTUEC+ActwL7P9WXeDOyA/TwYIc66
qiZk8ZaYtIEdTVVQyUAN4rj4NlNMawlhPntvMF0lQlInRKFT99bPdfIOOOO5Us6GTmoKFIXSFWYR
P15s8pRMy8kDM7uzpl4fSEPKAPE/3a6Y6GXrIdM8hDylpeGga4S9J05zlTZziqj3Oo961mzLprim
DpDZMgUaC+8e2EvpeLEzerizxtZHjhjSNHUOLJ0oDg8J7yNdzpARrCeMUqQbrCf8Slj3yes6aDIU
uByMPer4AQOSwLfigdB4tXfSJJG/uvhh2Jacl6Fyxmj0Ya+eBxejjDS/PFPyO52YIRIC3oOt7rBl
YErOu4XgCHsOjxCrU4MNHuowX+RdQrPPPMG4Y97K46IeTdNt0b/FEIHoAJwilJ9JuBTrblRi/FQX
iRtINe6a/sjXHURUwVR1VyVyNrFzIAacggxd2+4xxZifQwriK/SErzYZ0Qc7lDY8k6lLOgZFlvKT
VYTdUsvSr3R6qzSU6VjVwLORJnmdY3NYyupGGehxPXuBeXlHTCTMIgD3Vzlk/kFVC/cZOqfbRTXH
KqO3wn8B+T8doaeK7NBv+zW5AuF8cttx2DpLnYSi7QDQeln7BRrVKy35fs68E9rn/VJUNyXZgbOO
bZUHXbL3UhNa2qAOaKPMnU9OPh7TxRvDxnMeloVfCu1cdSarIa7rIXRM37D5zulOJqKBRiK7ynNW
xb0qjr7zrqEyanGoDOC+4NKd1OoEhQDWTRO1UbpUgczLC1bnVR7NXfmqsU+2+p7QL/5cAH9hQV98
HTVYPtteoTaIXYtaHHKTnIZolAPkNd7nDCcffA8K6ErhIL0XsJeT5VthLnvnDtaup27c5aTYjjiq
1ZBE6frmCwfcZRUKxMqMtourYt4Cxb4UKzaf53UAkYcdRUJpM8FsIv1LItkJS/Ya9WRY1Sh5en/b
rV0wn6O7GmzGeYEsBuRl59N+IHZrvO5CyNeq51dA+67hr9yUnR/WsOFKiDBq5zN3jjVlwDqhYUFJ
MEbrpE71eN4Vn8pKRqL2okptCPsKqQb2KZJfj1OG6wVwEAOTw34Vmx5KJEhdNr7THVWF6XVJCk0r
Dm3V3qxDCxE02xOPxFCcA1hQV4iwC4ey3o7iujur2LAcgOJnBTmhE+QQ0incKy7RN4UCThygRvZh
TkbmmACkgeQawLHIIARHi0nnDfRS9CKrhsjTuFuq5VW36bSfIb6IZGIvPJ9fQSh5zpj2YOgFaIhj
GNlWNyuAwx1nc7NvQY1u0wV1qQ9AH1D3qS0M1n5jPgGwpbtCtzIPhFwhWRNJ3t+QOb+t+yuJYTHb
qfa6aOzWK+IPB6+fDsRseuovEZEtsP4SIpvAbctbDk3Uo6Vq2ooU30ApJ61ChLhFLXuXS3mN+PRd
ioeA9VXRXNd3KSqRcOF83E5QGoTZ4sV12R96BR3CrJej72Z3Ha3ciOO8w/rbVdVFawpwxbAAb/Bv
iMF/nxhEVvt5HnB3swSIaA/tCVSyYD58kr1kROykLJ6gTUF5ONO7s4QZhMwFRdjaIocd49U9wSs3
PSh9R7gXBfEfWQ4QajFw+5BLZm46cr7jaRUB+4zzRoJ8xnwhJw/ndjl6uQugC+57XApozTIJ+M6d
wlr72zxvF8AvZoN+P4AaJFQzbtbcbivhRlnlmsCixJvrBiJt+CMc9xPNUWtaDwlM+g5S7csCM6oD
R9KHwe2fzo8SffXo2vIuL5xnxcuTnMyt47nvxpkeZtUVAWRYWaCAZZuuxHwDVFJX69zcaWTcdFUR
17aDTtzbg3Ley9zDWe8CebTkzmPDg3WbiLZfhgrLCzR04BT1AaJM3AHi2RvsZzXOGKMuT+nobsQK
5DK3KnZIetHk+sG2CfhXvh3bVMTFqGo0Iw3fpMalD7PkayiEk2w4BAh4bIc917UBpnrmITDwaocR
hRsJ9STkS1kXpFosGODE8UWepZlrGqMpyMPO2gum1DPo6v6QEdttk96LNCr6bl421ZJvRtNtDK1u
0mSvGvrZT+yhxL1ibApkPkOJlLl4s2QjQIrFgPn3aVMHTq0RQ67slo9op4rs8+qDquDNMmwb7b4Q
l0YWoqI2Q/IidsciAcGVILFveM8M27eyjZxOvcjBuVeJvE+r6UKctXt1xeHLsF94CcIM6kFIbzOo
VbOoydSVKCYb1aqOEroeCgUp/ArCxZnL4iAsqmvG9VZRgl2IolKGwAyMb0D5Jxcp9UovG0LqWIL6
3kOvEEu53AIw3p3nma1Zc0SGDGQ2wDFVsumG9hmczkbjZJ/dYkPkEMlpCsEWH3XC99l61bo6kOyT
y9wNNe9pi+nCa3OTn2FuPUKadmauTARvSMCaK7ceg7oxbcRRGSczqqrUvVmJ2HI+bRlOtzL1z3Rl
5NbFc1v1J0c4j9ALy8bedRCkQRsdeOnLjHoysouKUyFOZTZFhZkf24l2YVbh9FhLp7zXi4/zgfar
Fw7IYRwgR0xy5x1ejw3BILFw6tc4GdLlAKEZr6IqQ1+F5qWrXstUsfGYSI4yzy1bdDhJP0CWkVK/
eJKYxIONkFnU4uPaJq9VlkPKmfpICL1FUFFlw6ZBAsUFoGZ0PXDhuG9yKMgrwj3T2z5rGD64l4uX
TPf1swK7yUKKAOz3PmmwrXcYYXeqa4yvu2MLUg8CF9PDu1M2q2KHlOClj5x0aWASUrwbsPM74M78
uvSuJvRwDvRg3iDCQlBkWKLK6l9c9Iio8jIfeCTmJzInKJNkcJA0AWsvWq00nXFm1dlz5bc1mhLW
u3uAdpMAmzUKnNYIzLaBXwywq9XdaNJY0lFuMEjLxlL0YN1KDsJuQzLvUgjbPlHYdE4jydxnCuNB
GY61i54fg4I8iNqdZek3nW02WY8iOaIZg4TCr3kL6dhYwcVlHQfKCV33yaZxRKMPDS4uqquJuH7k
UC4e0mGV2LrBn17yfPKbCOo0lIAzX/pPrB6FDuu+SrKI0HEQcTnl6REMmTVR0hX5Jd7YfJ86oz7O
xKElaItV3tVS4qbJp6a8B7FR3pcIXHxYVTK/O9ybdbS6varQ3DVlHiLctMZA5OHcWczWxfEKoU3R
xB2rUMCRlq2o3FmarFHXSRjK04nXYySxYciQTWg30Sj34japNL8HPz1hZ1mmogLVwcHfFoOC/xx6
TC7iQTSQfkF8VJcbusJnFXEBQjyQgtIrBqMqVv84yiu/gzgsaHQ7HlBZIvFw9eTYhqXFYRkyf6nO
+/jMDeLyveLOA9wLcTpunxUVf7uuAbi99CUva+fRg7YwxdDHMndBjfL8vOsx9/NsV4+HAyTdSzQ7
62sLZyZuwLLOecA8t4HiHcFK/W+Y8d9CQU/5a98O7bv5iHF+B4te6bfmzvRvb+b0oj/+5f9BNNQ7
5yP8ORp6eFlfymwwL99BqL8+6DdI1D+jmxy4EFAxoKL+eRTCb5AoEz8zbOtouqDhFd63kCjnPzNG
XDyIccEZBA3/DYky92cufOFLhomDAgGH7O9Aot/D8dLjChpDgK4+eGzK/sVk3mRYhMZMa9ymSPwJ
fJuUb7i5KVY1c8jBcJB9DAm1P4rE/j615PfXPb953P/eGZD9HofNkaqVzBibi3WDE9bVLIlhANNb
AsX+D9IWv2fffnsphShcAgEF8+EN+/6l6jWDQcG4SzzpWe6R+/SozGpAcqxYh8S5/ubb/x1z/hZj
PmdPfgMw/3pBlScQC+1TQv8lgXfuFOTAxi6xI0Eyl/JMep69Lh3kZ7Ge5zlM886DXP1HxMoffEwh
uOciyUfBocbPV/wbPi6fPcigWwffpC/bIBuE+z6Ketnkxept0Hq3P+D9/uj1FNoW6rvUJ+Qjko7N
R2QJ0pyQfVJBsAYnQCGjtF+nGwFjKGIoahyTv3Et31Et317c73mv81epcL8yTnDDYuF8DHKA+xEt
E1qneIL/7KIQYNf81vMv/vor/PgqEFlyZOURF2orrA324YZxemYF6+Ucc78SG1+bbItzXvyAZfu4
AvAqoCOUkh4TwmUfh69kbHAQKTdDCwJ524qiwuZPhdZozWa2uj+gUf/oxQApYn8H5cH/5a40madp
IlIbuwkSCEVmH1Kyypjm5PPfvnaSuYz45Mzx+B+JaE0RhJ7L2saOkleQYPQXXYZi+994EcbP+xbH
Ivs46wp3tPR96BvihLJXCtj0kIJe+MG28UeXjDEfVwu7IuIOP3CtNEsqkYLdiT1fTBd6XW9zotpj
BVI9/uuPc+acvtky0FIogh0DtJmQ+C8779HfrFxBoNR2eFUd3E0T/Cgq7sOTUw6uS3rIQvPgM8V3
/+HJ52xaMdGsLuNMrgOD1sRN+lsqCs/ctHU15LCdkbOfZU0AXEwayPBjWzmJvf3rz/jhnDm/DUI4
ZQL/YkW5H9cUnEP+ar0yNhDbrJ/8NoFIJMMcALg1bIlJsrLJ6LOddCb+3q3/6ytj2ydU4UKcw+e/
v7ocBW7Vr5BSJrlfXSx5A96/8Jewx811//c/JLYNnPISlmDvY94iy6aGNtBax13myIezz/UVe9q4
mxK2XqykHm+BVo0/YLf/6Mqel7TAPkwJTrjvP19SEIz+nCCDb3OvaTajNAaIYKl3jTC2j2xKoD3r
ppa+/c0Pi/1XKFcCrcL3iSLiw+sSt21KyPLjVKXmzhGy241Z03weKuAe8zC21w2p2NNfv+iHrZly
zABwCZSVGOboYbTA+fffLBU2gyhtlFfH3eL5N7Px5yqicw7G4a9f58Pi/+11UGUJCN2Q1fAxXC3L
E5icBgfI6JgmJ15O7FoTyW+ydGl/sPo/fn8w9wtOzvpIXEvcoedz9tuPlFVwf6ejt8tMaJ7zH0Qe
EVDseIJvtheqUD9iZ/EYvi/myY/jJOjI0L9Swi4mk3H0gsva7CeYXoANV4huwNSpCc481deqi2Rb
kDJC8tI8wihiMSJm9lKwZPC6oCSkjDsPUi+5QtpHqj4xw5kTTtkAvrcHGq2DyedpCs1qn2KraSGY
bGFT3cNDuKQh9a198+BE8dAETvmjbij8f9pp6m0xNxIQc9nT/bhCmnpCA+r4Nympu1Cf3X8X59kA
TzKVcHvnmmS3DSz2n8qBO58Tu7BLDwjnK8ZyyK/u5DY3UNVBuCghoP2clzw1QeWivYWydwVb1a9n
l0Q2pCsLdYd3EgmD2AwD5yqP0HO71aaWnrjDIk4uR3goh2jgvpkABpbNTS+QbRROzQTmbaBTuuNm
4HxDPZMPEUNOlt0K0MYQRpZK3lfTMBIwsZ0VIcQDuPzoESzbNlig0AcoZ/lCkbDwKYM7VgUw7Ncg
/+oyX0IGr8++wNa+AFA03IB8HVsdOw2ElqCT0+ZTmidDvUkct7pBlrs2IepKeA55B8duVfA12SZG
pBRUOJjQEBIx0KpIrK5GkD0dZo2jzmn7aJrlcJ8gpPkaIzE8CiT07CeuercECF4KZBQk+IUbgF5T
FxVduxr1SV3tEH6dkQh6WKeM58rXX+HiWK94vrokpktPzQ5ZR9VJ505Cr+Ecnq8XJHFMcPuUrTki
HgSZMrmdgY/PyI0BL+mP3tc1Fy3SaqHq/WwhL3gmHiT3gQ/mCbwI7kEkHExNNoTpmdKOuiT16jCx
VVWfStBnKTJwphmAok+nFjojQ2+nEra1mK22eYfaVftBlfgNEk1RP37GQNKW7GSb6uK6B4Z8ACig
nAto2VHrEW7rzyj6PHrRenkxxLDnI7GpSlk3o4HOaqB2YsA7tBQpfdOwUmdrUJaDQBuWBTw/hLxQ
h6wZWO5SVF3Ut53jbpycExsWgGZeqZN4LtSHy9SAGZrIQQtINxGcM5ZeCELVvcHbKUTQQxIJTw3c
TA54uc4DcSKQDwBRpdZpmM4aPI6VYr5aG68EVyTo8qzgm4EEMpV22MCAbIZjCV+lvnDyDrS7A/n1
hUsAiEewJAztJi0gSo3hzzbJTmYIJQFyuQ4plOltwqJFMbLHlViKTYkq9ZDYHirfpB09aAEyXj3A
Zsmz0IFYptknwKgohkspl4creAdnIykmdEUVzeRykXQ5AJdsXgHVOaPqkWliYAJMQTCD3QtSWHPr
DRuA74QL07ASra5Jv/T9NPOo7irOEHRjCQm7is4ZVA7CNPeKwUQQTaDL/A1Dhg2skQY5F1HW96CG
s0rOn+YGSleMk85GMKJrzx9mruVjnqewaZa0XL46ygB+Xplr2G5YF1jTNMDfIVhpPuxtJzkPi6EV
nyFYTcwudTHqLWyBpz1V2N/KaHKG+Wue8IZGC68EQLu8FHDmMgiAQwmZC0YmjzqZY79a1ycow53/
x955LEeutNv1ifBHwiTMFEA5VrHp7QTRTQOb8C7x9Fp1rwaSBorQXKPTHc1DsqoA5Gf2XvtSd6LX
O1kz6tu1QQ1yh6IfGtSCiX2MarerDr3WRraTc8PGgW/qYCkFevK7YNCHUZDnONwsqdq9xIz3AyyH
L3OsCaSFqdgr+uTQO2FLKPkYe96Y/Z2DrHmcWXTxP1dJ0IcM8MgKwAPd1OghvFzjQAedEY5tw+gd
itMsT8S2GfMOijjQonojuyp0zaSfECR4rboZMLcelb+SU2bQTV+tvJZA9IHV6DQu/3WpDarbM2Ub
m1MKJ9OKrSJxYB+uTU2ieaYSi1EkEeSuM1Rfc7nCPtMeX9aJYjaibiurIcqNq+mlKEf5M6GV9y6p
lFz56PSCYGd00g3CitHBvOOzYGqc6zrPSBZH/Y9GenJzkkYgIYQm54B7RLRayoOm/hXkjsMQQUY0
oNHeNM8jNYKYWAZDxyWr6dDyVtQedVXX7+hR+11VKK5zOcFfhkhe3xrzmP9Tjv1Nr7BEuZeIO4WS
KazzhShbyNuot6gwiO3oHu2Gx0/cVCKbYkqX9uO/hixRXSVGEno0tbyzmPdvB0oFfie9dmdWHASz
InJndrmq+SaxC/MyUY7xYGh2+Jn+1oZ1N0gV7GqlvmsDW43fAI7jI/+W07A9LVb5a/nePsOVbuf+
UwWna19q8a6BvmSifB9VcXRa61GmTUOWO7wJ7RfFre2xg802+eJg/2ctBplKsQvtkMqedcmTrsm5
tTSnXETURB32y3jjjAJpRukdAtdqompW/QUwUf9qj2MWYxG6lx57Gb/IE8Tz13H3nE/sAxsr6j3i
6AyYMjeF5nMCX7U38FWezF5ld5ny5sui223YDRkPvmgo+rqPMc74Mdmv3Y/dme23i3B93bFNbZ57
MXc3CvJEyKgeRMG1VDoMrmnEiwzkF4JWa+O1c62hWeqspy1PxkdH4atO80A/52Z/df6Bn2KjTsDo
NLODMYO6uHO6dHt1BvOTlA3vAkJjvlu5g1IQp2b+nraITUOz9qu7zk8Y7QfoRNgZjqPzTRQHAxIT
bb147hFjOCS6lm7wssz6byLtU6LlozshXS/n8WUz5BBmmfU0+oKxMM6Nx7ot5Qp8RHcnd7a9Ry9f
7N9pHtw4hT+5E0NG+YELYFs5lZh6NzgFTDM3d30v+n8JpWzBPBgyApKiVYzRhsxwJ0uES1HNf4zY
Thbr08YSfmksA/SdG1jq2HkDd0OzDPc+akqINWP3x6D4+Yelc1teyQBdbEJ7kh52IWoEpDKi0z+b
BbABl/5PI71pB4tgvE2YAOAVxXwwpyL/rsA3/wyzP8Yd4hbUJ1nzupqu87D6jEOutwiXWyHc5WZO
J+CxXW9bH63AxBwsjvj10/xzZd33YG3YwvSoj5RH1c40TOPXKNV0aYIE13ZpvmfYLt4cyXoWrekN
ggB2JyVOWh5T6db/Wcr6VBB0GcGw7x66ccm30J+cmgolUEesc7849AWotkSFyVpYmEm9bTd4xcBm
GIY8NgILGFXgtHFZ2+nOduzlkHfoOoWZ6Z/CkVgmWpQZpugsfrBZP6LyOgZiu/ONrbpqjjBM42/G
Z4UZ3P0ZMk2cp9EYdR+2RjX9XZKqmlmJNcuOqlTA8VEjhOc52CHVwk5g2fuFABWe+iw5i0VVO530
UAh8bytPgmIui1YJlSHZFLes2a5EJdiMIyeXuJUpkXhSBmH9Y5MOFCFbXxPi4J/aZoAskraBvunE
AiMvEUgJl6T+sDGuP4+Bb178gmWULlcXW1VtP9dekj+KAscFJ4WfoKkbTcB4VLdIa4ZiQznBRaX8
pbw4nGmh17fTTTtY2aG34b+72wQrT9s8UgAxNAddmPJoGMkZ2I7a+fOsI15ztl8xwQFCGgbqlRGx
0uCpyOwRE4QT4tMbkQ7DHUVgH0mlAFy1kgScRGGuorg2hkhPFTYwR82vTjusNrSoHCdGQu7XIWm7
9SPfGlxRGrPTTlUc6Ptts9I7prkbxD1bKy8MirmXodVonhqwn24wBEFCDMzMiCgCW+4j7e3ZfQUm
i/nKplBGwFdFklX4tsMkhmqjWlLrocA1Mx7BvcsvBU8sPytFYsXJdjlObxNS20f4OyAML7bC4BIX
69RQsZg1WlauJXQpXUP94SNX3OWNYT47mVEflE9hG3ZelqZkXeXbgoCOZdR+yzuH76ekpaHIbl2T
8Rom1ELj3cRTv99pRe7rCTnBdOrcoeRSAB727I5dMz10wmnv/MH4aVshUbJ25s4eAhEhozb2tt2g
oPbT8SWgxvnBrzSpQ1dZ3uNVQb8jj0jcLU7xMdmmE6OGvMsN3JVunpkc0pRlkZeiL4iW3KXZRJS5
HngOodgpUHMBHZkouEKdBuvHhq+SFTOWuwM4pnK/cshWke5ZfM8wLUKcSCOHrgGeHIQ77l8GHllq
eqcaOVa9FW+pkTo3Wcq6traLnUvxc1NlrXfriS69zEY9PblGRhC3s20TPGyVHdPEthky93WHDLvN
oxFL/nDfVrq95JNT7rh5rPteYUDaua3bOfsegw3lj8u/O1cX3Wq2sSH7I5gZkmQKOIaI1dL0no6q
RR/U493mLT4aKx8LqsWquCuU8da3AzH1nja/OlPpV8SCGV2JRXckUYzDc2n12eb55BHy4rd73oFX
dg2ii+0UeX1Ys+FosPldCV9gHCRW4coJaCBbWZ8oDb2D3XdIIhvZpAe3yC54qr6sLQ1OtC63Tq0J
u1mrOYXu1eTz0cuNN4zX40tuokf0E1+guILaNjSlDdlz/Yd4Qd21KBfvsGut31xZr0za0INqRHGh
13rZZV4C90Z19gF9z/zIduTkLTliGt2kvLdTuoiTWafQ2evmI0txtwaY+w5m5dvsMExze0g8xksh
QSbiXKR+cLTTyY0cHors7ZX1RvGQP4N1qzG6u0zTQ7AVabsr+qSC0zGs6bOv3GC63tjEEqQJTLBr
Zf/JyZjxQ8c29nmWUkkpCgxvRnpkpndIY6B19W73vrSdyKJiHesXo2qwlS3WaEX4KpKnNHHmy+C7
SUQAqYI3iJN/vWQ2KabuXBovZq0RvZQi8XPc2Yrd8CTeHf7+VDUudnks6n/1YL4wYXL2aZlsoU4a
XGy2BDZR9yjIFurIvQ/VKJ8x5DVqTqgtYS50GETRMLPdEc/G2C0/2J1RfKn2bZAThB8fzgayJNTM
/HwPempNzfHTBj0PduxtGqujWtv1RfR99Z3JNsHgl9cfqdc7b2iI7Dy2RzvfdX3m//NWzW6/d3u+
zTYKE/dhL/U+ndHowklQ4i6xeSbHft78uAWKLMCvxi0CQF/hck8NBPvX3mG2Jv0Byg4iQkoR8SdR
qJYOzNWuLlpopi95ZmDM57ToPxEgOHGhdPVj4Tu8hWWpXxc5iyfbxFY6MTBado0c0eq6TV6lsW81
80EYZuVyo8EM73WBRr4d7XOS2VOyz7INmbpXWx4gEB/BVFtsRtzWxpREwZYhizd4O6wwGUaNDAri
b7BTGZ9+pHLhn5GgWevekZttxeU81xK8iju+Tn5KqY9m0L0ZBs99czJAtFE2dS7yltUHIDhMAnWu
TFfIW/Pmdbfe2iPI4AK5hk9WSt1aoBKMsIWGVEZ9M+V/iatGtJCDTb1PtO+ubIUsU1A8mWYRw5DT
c7yYm/jKBx7qcbC2LkaLhTHK1WutnpEWYfcwW2FN8VqLBVTaohHX8/RIzZ2HJ+JxWQsAT9YwKkhz
7QxJEdCC+Wugo4ZkNowmtLfB69ywWxNEdH5ZiQKR40zWdUs5INBJOM2BkULZchQUrthVntf+JuyJ
4UHMqoIOybzptmEZeym0pg0ucB5MsY9a+D4A9HjVuw3mPfCkYg2x82dzuHQ9rQS13DpegjVd+yPm
YHZizHrpCi1M91EGdeR5rkpaFAwrVzvoXPDc0860vTOwmcd4WIbxKtyd6rhJJK5Vr8zQNPezTO86
DvDt0CAA6elk1ozKHYVHCGcAVFG9TTXoLzL/2CY65Gti+dFcJtxaNk8VR6f1CcK4Cd8dzin8k9SU
lwZELLie0ZseUo4qg0HMSoPn8KgF4+t5SC7QG3vk8FXaK3Ye2P82xKLQP1dAntbQXQ0mVR4gv3+z
yeg2nJycxoPR38xE2wZTCqDVbe9EgSUc8W7BE8m1A+gDXc60Ii6l72SUWLP6zO2JoJt8JTkzWucJ
406byvcucNIqHADYGdgQAeaFroEaNbJtoW+doG+B6Q12d+dt3qaiEjnSP76j+9uQViRgvAzph7RG
/3ew180lIrde9zimOuARWCr0QSNlpfEDSAspm62jheTR6tpd4y7MbFP4PijckzLI9zCH7HedYy+O
WtcQ8gh0GG1crg23iPFoMXcoxaQvEofTeB2CMd1I2i2dd0y25jv0VMi+YcBggsoDw/AxKTUD82oJ
HSzuqYq47Wujo1UbTGT2uIJSycSvch6y0s3tk2u6Fa7gOasP8OJAdW1rh9LNJMzWu/dkYfeRwXCr
2hVjw06K4EruBEZxOEAqIACfHvCNF15z8JT7uqTEsuzUjdY86PubeoIFSgmkkZutXls6525R5Xoi
dAuJXYcMLBxpY99nCBj1bsP84MYWDuwnv7DQInUp0ooomc1RYwIo5g6/lDW9AsU2VOzi6nL+aR8B
xR/fCBZ9S9Vrd2Gh8vZnNSczhz40m1a4iMB3LmPLiDyy6Cf8NbQZfTkxYmQxHJKms87anG1+RGNa
J1Vsq2P/UqUa4HVFXsgBuWayemZ3n5ZuWuXnYDBHlH8Y9oKl2QnA3DmpD5I14kiQM2+rS/IGfIz0
2DSyAkY2t5iuowXxXXPvcxgjUmPsTjcNWXuLLFF3KPZY6rg7HYCZOvmTj+qjtqnt41rY7Ra3vbBn
qPuDUm/CrvsxbEz680MKOAsJLsTLBEmYjwjdZa6HR74SPkC7spuouHlY88pHU+AMKaock/pM+4vm
qcYIUbEtLpKzKilfd0lXpev73MKvOFlj6RdMHmk1Y7hgTKgtYykyCE3bPKmwT9o+iB1ndg8Z/Ozm
bXSKhfojp7Xm8i9q65TZosk+erlk21k4wNl3XWu2zV/Okck+k87TfM/4LgqmKjl9ml4Mli6MhBEw
2ENKe7+2VLWH0h38GqAHJIw3Zgd9Aq3ZVxS7jQ6gmdmCsG5J32MQu8cenzHBnHY/pTO0xsHrfXS3
7YoE8aOA2dYey85ESKmlU2dxySvKbty6mN6KgvFIBFsdIaTDsZjHhlGM6ozGb7NvZqRjASL6a7d1
dw2IIUAwTfyR2ZV0nrFhwNMhH3L9GWcpHlunB8w5A3kxLkmVrG+W7kcH3M8k8kNirnVwcQoGNzzU
Mu8Gc9Xq7fJ59uZomAMX81TZpI/MfUmIDYkRMYy9aBPE9DIFIME1NS31LkWcaYWziWTmHViUSC+O
nJ3p3mGmQKSvlxg6sg1HlrgVXP0XArd/pcW34JQDhUJg56SF91ssoJoVrDr7ijb2OS5QYc+44hHx
5eJm6pPOe+hcD7BhMpSU2Ivpsg0XYzEyFLVr39gxz86hLSTpqo4ttyRxtiv89OPidesvZXfucMYk
U/CQL6u9fuYkOya7tDUFkt96q3EoGOto45CDf1XBKPXs6hu2WKUpdLQd7Jhl4uUWihxUJNJswiAt
mdmTv1E+xT6JNJpGAlNflNldm/2gL7Lz0AB99RQkmcZBqT3zaXPAP4de0xhPG7aS5tDU7rxGowTN
dMDO7Y0RgK6xiMmPSyFOSNSVJxecUZzUVtCdB3PbnBC4tH2vnNZ5qlwMqRHiyekbVahnnjc2Z2jo
i864b+0ZnHyvlPvk0Az/lfB2i1udbemvLerZCGWZtsZj4vvuo1EDKcOfOQTBh7btZL1nnLo86cDq
3JvWd7vtHDhemx5nTQ95mYzMKffVCEL5YNvoIjlWwEgXu74qMD50pFk+rak3m/vB1ijqZ6vPXoPr
SIhmeoRFXyTTNzMyOvCtzzb/sJL/6u0Tnpb1nySbUlp5rrQ5ktXmqH1WbxKWHVf33TYk/R/qMEWr
PPh9TVJ47ZcH5P7ucsEtxQmPVkh+5HjXWjpXWtkdmAy6T59WlnuyK5IvSpfprBoO13ADwK5v/L4n
iX5Nnewp7QJO5qCG8qSNEdlo2RlOEw8b1emu7tLypYP3nB1Wa8P7qyZhMPWts4ppjomVgwg357tN
r3z7NBPI4yUSsLyJHRcH2Zlnamn9oStmKwJjsBu50U17L8dV/Yo0AOvnj4GsuCwR8u97S8wqHtj9
mqcSq1K1lxN0VkibJSulkC8ng7vdKn5Vt029TV5AWFH0F+PsrXc4m2cGS01XZHsvz7vmqZ5wWOKa
2Ub2Hzqxp6gBg7iBbq/Td1X7+EwCxZIal6RnzmdwXLTZHhMIJywtwFa05RMMphx0/Sew/BYKR0eq
tlITtYsoxyrbwW2CKM8m0FYVNx046z+p6Wpq4MDOxHksR2Zs0tncH7kJiduJvxdxIvppvC0xMHuh
vdmdANXiqZtRszONbWGv/2C9FGcWeURDYCgTZ1U4cDb1snYfwm08GuiZuTVl4ZK9mIKb8w/ICNY8
JcfJgY+E7U3CRevuTCaHXhwYw3bMx8pllQ94QEdZt+ESnJTy0kvPC6G6tjGUX+26fcdQJmuzm27F
THNAm14X8LVMdzys8OKubgiTqf8iWjrogTNxCSejST+tRbEBZvfBmJ1pD3MUVpwGWvip2l5APnXi
JiicK4oeGvl62nyP6jBtxrYn7xIj9g6wZwtWm/03os+C8ajjgpq5gQUOuR6Be7XtslG0rJ6cZTDD
uc7FcakgMokB82ecIefcKJOgdgGzaVdk1B3GIUD4VMjgUddLQv+cUuBNfGKz72t8ufnqMEqVFNn7
ht3twJ0KXx/mp6PBq1VBYEQ85MR70iXNxgOk3tIbxar7H7zSFXxiIBsGWsN4rb+Ywqhd3pqueZtz
OLaQaUcQLz1n76MFdRCf+ULlFhu6IzoFrEBGOk3Aw5zTH/DcfQXLHU8m4SbmB7ta65kQh/QRG74R
HN1N+iUGhKwyOLE22cQj4JrxsafCYW+WKONn027tHEt+pVNVd9YrRUkpibLIiOSAb5G8OA3E9pj3
+tqQbiUPBw0tegKnmDh655eWTo7TOjs6rvLVVCem9A3DQh8oMj5Mrrc3j+27vlK3IKUj6pjXcBTV
6IaqMjPcQBgXWfGTar/kce7Krd9v4J+qv8sIuO5BdiK/JDmdyGWyMdFGm42eBow28JczAyT5WWM6
gtVPMZmcutZhhdBRQ8JcdshmeJIwsu4mS87LrrKc4dEvCz0xzEECzxisRTnOvrG12Vy7y3Npguo/
kE+Bn6U3HD85GqgDg+PULfyKlDewqaietnk/0UDrE1GxC5RqfH380imd/B9ou3qNg3IxKPPgMBRR
nkyq3U3GajJy1dJvoLPV3oVoht47eFMydJ9tVwoLxnDNRGJXOAx03pEEDJ8rJOop4n1kYV94jUss
8NR5t2VSOF9plxbPG5/eWoWltgznIl3u2Z05EEuiq3RrwsDVDRNdfyoQy8hETYd8ZhJ4ako6fDb7
kgkQWO1lAdGqhPev8x24Q2NbpV64rsqqKdOK5m9qAPk71ih+gkhX7VQcZk7S7oa4DsbiW4cs8gZO
jyM+EzMbzIuRyUlqJnaJjeug1d3w6m0WQ+ILAmOwm06bqPTVg+rNyR8s6QqvofDnwYkWT9F/XdNO
l3O2aRWE8wqJYT+R9TKcWlie881a0ubtPOgqyxEwWznDrSod64dgdNnGS2aXIC2A/hWnAeOBiCzf
L77samFB2sJaQqq8ur17XijWvku5VH0MzZNVY9X10nuYtnyTT96wwK3QENQIUoFy9zMjkbBZR9CH
3ZTXnzb2hv3NgpMZTL90S3dEpTK1B4ZZ/YQPcvPgtEu53PRrb02PizWvH6z+sgrrjg1icZhnHPEa
ZufvAAbd+MMtVb3gHhcvpNMun96Yy/uR3ouydp7af4iZcGkstofLcpFSPcw29UDsOh3BQNKDYBB7
LeOJMElYnYW5Za6/bl8k6YHPGKNgkUrwVfXKXvwWTNPKFzZVwhk1ms4nZRjzhkaydb0w6qRwQm6D
w5CbWb1b2uCPcL+u0uselm6k83zNWEX03SSisoIouzN5w92Lxj3o7xtUYeR62H7W09TaOJZN3iUm
dWsO3w1B9AD3X00wzfyu3Lo9er5iOhiNdKpdy9T/vVttC4mSqVjt+QQFwN8zLKzGovV4DOuMM+JI
wlhJPyuBloR51q3BBdW2a8ZpWVfmkaI5eWfQMFAVlIa57VwEhd+uVAb70sVtaI37BL9YqYZ8j+vZ
+ztgE9X3eLAonA0DVqAFL112+lgFkwU+OmvKcef5I+WE4fbk9BQa/vNFX71LbOu9xTpvVQIff17a
5pwyYlexcGbnMTAES1vlBPWZTx+ug5GlnNtlsozfOTnHfdSAGWUI1NVbS2wlODWko01uRLBRqdzz
mSqcSPgOazBPbvo/f+NzOhcOgVTI/XO8fB3e5PqUbTOJmkbNMhO/09Tegfbb3AgKjeXz7cHPx/Cz
4VE4C0CQyOh99vmB8LvLAjCziwVw9y/fu9rfNzmVb96gqfL7CoIRS2q2mlHRYwGGx2V8pbxpL2gj
cPEkTln9grSrh/3Y+QzqllXykQ1S6z+QjQPrDgkuc2h+rfyQj6AHQxQBQx5a0nDvV0LXaJnrZvmE
AaytyKdyehzbpZIhwUldymDdhvEvWbdWIb5d536GtfFnZHf5ymWMLmYBrkkjmF4tfh2rWQYIqref
wbs2WO/Y/2JOZhtKi+029b0djCuDK4AYlDQVosGwc8X8ntD9g80I2pS4KiCId9k8jSv6MPLBQmus
IEG6jv4S0pIPnl3aH52sWNfArKD4CZix3hEv0DrX2Ne/TDS9U0kGiH6bM1/+XVwn/fGYgWLWakbn
kkxiEnFbVdajWL0qu6vbzmB0OHFzxQUDty/DUaUd9/6W03Kmyv2SivCV+z6wRxNKMmqoI6B399dX
hasiw1bDvkIhhQhqmxvKMG3lt+6aM6gfeDQENJBwbm6mfCq7T3ewe4bpSYF3NG1LHLpFM7A5V2UC
m9fsRs3yeDOEd7eWCcd4OvA7wlhI8MSqBg3BhcWJt8VmORgznIa65151SOmhjm/lrU/Qg0Ch4lHe
oSqmyOi3Mf+1uIVnchw8e4hRyYztHl2Xb5z6hhSBSA/51ZiZOsAzgNGIY0H7PUctft/2Vq7sgGZE
e5BBCs+6ZFgU4QEGmXUP9UT8BmY5BjxQNQAMKx2aW+k4G0+Cbd1+SW0pXwxEzHNYMNX/5jibUFMY
WBjC0VmWbQdxHNAbaseif54wHDRZOMjU/u6dqugu23UC/Zvnhci/oB7m5U6pjGD4EaZNicM/yP+x
HgWjPC1Ts55AD0i89xWpExS0q769zmjGWE1LcdshfiKHqBBN/mJNLkG105DJ7eC1WWp9oS4gxytn
Pre98R21u6/FSpuTNB5TTxYjM0zXpUaW04D3RK8yjWpfk9AkY4MoHa2iUWGGP/I6mAXOsgUoogIP
krwaEkb6Sqa0GqGV95DWIxTOaNSI8ijSndFn3BDM99i/sbXJpkgKZvfIFBL3rXUTJT8CPy+3y0Aa
EcPG2ZM7r0DnEwL4J2KmVm2QEz2G+uppsOrxDIzSg8ns1w4j43ZCUSUmo0iPrP1kGQvP1eVx4zor
/wT5CsMPIxfCVcfdmHeQtAkCTstUVBT9dQak1aYOpVMrrDSLFlBMaAeRUoObD6uUgo+8FW/bjnOQ
iv51Fm1j3VHh4MMqOMnI09oc2dyo3pR4eYlcyfJbXeUNG1CzbNY2oTODBx7LdE7Zb5ZVa0FJyBz/
orqG3xmhXlNfIETDMmOPAIUwnhNjbG7NaUQ2SKnkY6ZpXWGIGOS8wD1sU/hNV1RWnXJIlnLmubdn
TwemeB4XfPRUEUbdILJw+ci+MqcDetza2zAAFFmXcgnTfq2/qEXmft+vsvjo1gKfwdSSunZcuUCe
1YxUJB5ZQTGxN1ZctludVvf4UAMPIFFqqHMA2oK0wmZZmP4DyEwfdLP0y3uem2K6JWeomY7o/Sq4
7MuWoDRd80aAuiqFfC/S1P4duIpV1NkyWeO0sarrUnIGSMPnOrDjAZkw9jysjK56bLkVC3C9V770
utlSXgSH9huX79ofEpYsP5Wr8uRsDuOMNlMPNaPfiobvlBQuuV68RhcIjIOkJiLgwQFW6tBl/gUr
6jvxZmOOiTIE0BkII6g0FCOq5fzIZ66TPw7UzYKuNhnfELIhfLOLknW4g9I2PSaW8hnLGny6nB2F
mv7JCTAY0qWtddFSZMDzGHTU803N1hufMM42bzhuVisNKuAZWsIDqhTFWGJz7K+EuW+xE4XjCOY7
AP9CRhlpvkuyGphHJOpSIiGtUHW1cSHQeO0db/bes9xGolAoxAD7ruxXh0G02843sgIJsndTPPj7
kVGJIraEvcgxcXg5MTQdmGC+QYpZbK56CBjQTUVewjjRgJEDqY3p4I0YBs7ICknCyLZRNvjwdI1A
yJpYXY5pTxBXEiCv+jDMlQqG/kf3R0srkZ0RZ9eEeOnOg6M95MRCsl/ytx1qR0VtpJl4Es1Ho343
iREoWMVwSCD0Gvvh1rEkukg+alGcV2sZiadCIstjBp/n8sTdUJrPwlqvC8rK6AXFxmY8JBa5axfT
SIRzh/u9w4fqc5idOqOHge1yohswK3ycUPKMZmPmvslqZdfvidun3Zn4544BTqdAhBE9r3M6OZsZ
UGO1hnobho05Pfr3dPhrFGwJ78s2aYbXngAu80Ish8a8GBCcjpO6cXL/O+83dkSQdhiIm9RjeL7/
WIuzsu+DSVY/DEtjTm9TantWjf3DMdDlbHBet53plOXw4TJWpMhjaU+mC67YqgC5T5HD1b9AAHxf
UJ24FIFtkwBLt5J2eub6F3MeJaIKRngbwWqpPw7uheow6wpBkJFNOkU0xPhxjgNAq/2pKFswzzjx
UXPotu2ZUbDH97+b3G/yN8+s4DJNLn3YwwYaEflKl5SZCTTDnBYUIsM2fTRjaVq3rch9ggJB83bE
ScwlKnlq2JQdcEWu/KjPgC/Ssjw7TTrU1h1JMDPwioWIiz6uCSMtD62jjIr4mapvLqwsZf7mesho
znmTDfpuIelMxLUKGuLWeGUXRbANvE2CRE4kVrDncRmSIkIMisKOcr/1jjTALA5zqjiUID1iRVwN
qAVDUjucr2ps0Q3OJZ0x5Bx3PgeTQxM8zvzDeRI0WIZ3pDRMPRRMEmlAchjXLHXWQ7JQrbZPQZEz
ejoVU1HL+sgixFL9X1/kDXckCUKI085Q87EGbHLup4dZiMlilkQAuze+zsxaiLeZVVm0+ksNDd3f
nkebK8YbZ52zzt8v68iYjANMOmlsm9sVZzRXcAiQPeSaHOFZadDiYdsCy0oZnEn0AMPgpx1PT4t9
IKdx2rsGKtxM6SFu1i1jD5mRjBnku0XYAzb9JMngU7Hi9O3hhEBMrveVbQmOCoKWy+DJdvNkOfYs
VrY49WDWxX5Vwx1alsE/jI1dvHblxBqY/B7xsNib+s1xxUAGKxb5w7E2O5Sknf8GOyf5DBDpTmGL
rPi5mPzgsBJZ0R+VZZSfZt/Jt5pUkveMYK0ZQ4wa4Ef2GaVBCHZ4JVaXMT0ulrzpoq1mu/3//fj5
qK90UvP/Tie9+dv+H1b869f/txXflPZ/2IXaHnav/7bg883+g4sMqy+WREz6/MP/hJI68j+S8YqJ
k5TrBVU1/rb/CSW1xH8ci/yhgE4wsAUS7v8XB759/SH/q0GL7x/4MG+Dq6PNv9o1/3cHGOiZedIs
K+8DYVpn32gI/iwTZLi5WPfNam4RqxuOhnF58YPlT5GHiT70Hw7jfzr6U740yML/YjIJhTf9tOsV
nkUm5eDeAH3Y77dq+wN67HNgbJzkD4GVHBftLbElGL1vK6vmdlBULbD2aKjBY0JJrEM243+JKUOt
uRncXylxxZzjxPIoBV1iq/LIDzJOuQgMU/UO6nKL68L6ZhWOJYdnLvvDuyEdz3nRfI1bL/ZKw13Z
bC9lC/FkoWMEBkbTMtKlxcFivfmN/nIs5RyD0sv+GBWzn6GZq7eBzusW09h07XIO5X1xDwLuf5B2
Zr1xavnX/kRIwGa8LYYa7CoPSRw7N8h2HOYZ9gY+/fvUuTrH+StR622pb1qtlIuCzW9Y61mHyQcU
Ut+mFgAtFsr+Rs5Z+qgBzt+7CtYcAqoq1MtFi7Y0fe6vaTJTR0JS/e7Tslx539XeNY8rIzpfkCnE
U+gjErPe57Jhogx+c0fYArGUYm0C4iIZFNGsHlWDylBzscqqnJWBcsK2Jy3AfGdSUQDdh0jLa20R
BbQkOmF4PAaDQJgD4JTFr45X1F26IV1PNGE9awNFm7DoJd3SwvYCsQwOfrH3Rf2zGMdkN6b4I6YB
KRwVXro39cUIrEQOAUI/LU629l3OiCC2tPVhbxfjaYSHEy5O3yNbQY/Dgi3b6Y2en2s1qki1VhP6
xnVWI8eeAnUo7mZvdPcIAgjp0WSG0gw1sjGVz2mvQAdp1ZusyPEoSUHkXZKQMiGh4W6JrJ6xThpw
iY360o7ctnPX/wBSg19ibVgz0hffCsXet07aN/QtRjCv7gvYVtS7KSNdm+ivqBCYLtxpzmKzsr/w
4+UBAZHpidq2CBAhLQfXdx9We2T/2lXgjSwYKdJe2y9J6ab7pfS/2QK7rVVPGJIK00A12lihx3F+
oo1I7vUp8WJeXdZNY6n0RSgMeBOJnQAv4XQHg+1voIuuwisndSN2MtzkMyoOl80BIruK9qQBozTj
+jwVI+nmY80QEKGzEwC5F7uxp4SY1cqQoqg9ZOIDAkQTwlLeAdIfyTvftRpVk8bOEhBDj3hsGHr5
ixpTnmsH5yqwXxdpuUpaBtEALXFr5EYcS6Xkzii3hFIIuZLGDxnl5cD7Cj4n9iKip0rsVaHpa26M
L47nFaYXsSLQAkcKdZQUUhyqZLs2CuTHGkPZP1cZZDLfQM9MhcpaGMwNTcYyREAVmBaxsDFDgM3X
nnmggSpZ2TTOxps5W6agsK/5WHk1HzMThCd8f0KK5iSNprQVoBuHJtBkh4pLANahUGK3B143xMr1
rVlge+ZSPDmoERDEsGyyMILshsX5Xk6mgdABVxtMq1+ulY5Y/GjClM3XIfnzrhmI47A02gYcqtYl
Y4MAmSpVISgkNoebX0SGwb43z51rShr6IInV7ly1lTiCS1xDeyakKjeWOjJlQhImCpsd3v78hO+J
58RVSD3SdEMHrUiT6Hl+GzQnKI9Xdix1/qp4je9KwlFOKV93V2rDGnv60BzMpJLHet5e0OI2JEX7
BCnLLQvpMEt+USw2SHBbVmKje5Bm5cR9Ab30zz7lT7SRf14d0EYc8DHIZzz76v7/l3lYwxrSKzE0
964vbmp/Dm2eBEikbCLrbwAfJsalyV8M9VdgzX/fV7btCz7Tx04MfuHzh5aqK3XobAZaDKQEfREQ
psYR8ZN2PcZ5xwL9iy4iz31AhoTg1An//J0/ecC5aA7gZnzgOsxwgaX/v9+Z3q2b6d31exrR3cig
avnLRf3tfeyASwCw4+CK1i3P/eRsJ93N565zxf1QFj+0vHjuxVU3Mon9n7/IJ4KKJxzd0XkuUVi6
fJzxybkPMxuUNq7G+2bYG1dpJxubChru/0bLuH4MoCBEhKbrXj/y0z2SGA0SMLf376XOrMh/17O/
eMz/j+v17w9wP5EyWDu1Zm/yASNsYhj71kNRv/75Un0yyV+/A+NxbnTykk3yAD5dKmUyEJ1yy7uf
lUs7dmNtardYD7r1q8ve//xRv91e18/g57f+4cTTrv739uJyVcwcDf++FyfVxL5587/++8gh3WsZ
avJBrvnJ728m/UAzgI5GAxvIKM36y937+6UyXNundPV124Ad9ama7AzIFNpWtg/EgOIXok/Ws73o
AlKA//xFfv/ZwYkAF/BgCng2oKr/XqiC54dMalk8eD6IYg09Ur6+DMp7+/PH/P6UGGjCmHPyKmfO
bIv/fgx44DyvRZY/mNOj2J5S3ADG/J6BTfzz53y+bpbLMsLAaOaahu2B5vnv56SCekoNa3Wfdeeq
upNzjPBjheyqnf/8QZ+vGx9kW7bvGqYLDh0syn8/aAUta6xolu7dqg7M6lXLv5TW387oT9AHjw/B
aKlf72GPJ+Yzh0daA9Zdj9hoZKU7HYPVynmJRq26bXSJPxKDsF0ERfL05+/2+eG54rw4mDlAIeZY
5ud7ImtUt5SOVdz3LPM/GgZUf/73xfXX/hfMgu9FXenpLl/O4b//vJv+9cLLsZ6tAL2K+yXF3TBJ
2Z4HUWK4Qn4bmHoyA+gjf2uUrR6pzp8CSZTXD3PmAJ+09tnUkWO0ksEfohX7oW5qeVx152NJ7fw+
b4kRcP3J3SMrQRjAWgAvBSXEmG0GLRkr653HTjfcnAHZYemJaPTt5M5DwLuT1rjFTp3Yh5bV/V8Y
L7/fMtdvbZkCiBmQDffTM4B5X/M6AmLvW/3g9ye/vRjl/Z+v7P/xy/ERPLMeQDrTtz+dsBWqNaGc
tLhvbm06mr9lynx+ivndbJNq/Uq84sYQn15CHVlBPvo5vkFxzsQvbf41EWO9TuZfbpDfv4ZLy27p
5pWmZOv6p6d4rIslA7w73yt0RN5X1pT/nx/w6fgGoq9VxvUDFhAM666bwj//Dhxu1wPgv/c4bwVW
o/zHELyKPtUf4EALPdV6984tCdzDfk6MA5RH+BLQONjCjGFFTf9sAkkNCKS1GLde7exmBpAUxTY+
MCMtz7TVKS7CaClYEW0SJX6XZ+/2KJx7P/Fnog1wM8SOMl90vYDMvVBshT2YcZaMkmCx6zg1V8q8
IBFfcPzVIJM81YcpMJQbRM0uQdd49IBO66j/kBGg5Wmn+mvm590eBV3FEE+kv5Z+QdzWdIU6uQJR
2YCK9+AX3hIPGKKCRQm0UtrwjW0NHO6xHlNcfdTy+BDbTZ3KjTkhUdMd1Xs2hQ7O+W7x7b3ssK50
vAODxVz8S45mMQSYnwft4mTrTueQxXM7Jd9FBlKl8Nd+L1wrO49Vz2AFPsidt2j9o1vqbdQ0o/fD
KWe0lW6XZLeOt/XfrB54MnRE5+Q66RDNY4NptlFVnAMseMv5VU+eDcTAUbLc25Xn/mTxr4JldPUw
7ZQeLYxMghUBViRANx09j4ZES4WKB48RaY5waGzki0sYAEuCGZT3NZu8WrN+P+TEJrK/e2Tu+ZzC
MUW/vIBZ7hoov8R83qRjqoVTL9GdmQKnS0sqyomJUXfWgcpFk4OTYPEkCb4pHsqpzvxzCyLh0uey
iSe0vzhmB/7MgWVjn3bdfs7dif4U8jaDnvnQyjKLDLRyJGVPKbtNrWWkNOnuuUe9cMTjyRzBq7wH
w9X5gGIBA78105Mx6UPQa0WJPDfvd6am4yTuvelo1IV/Y1SzdWsMSr8dHGXvysreTpR0PraMDFmJ
xDq0LXBj0X5qRayNnWd9FLN9prVcd1uND6kC7/voIDDjlpmtD5eG1YqyayzcWG/PeO+T4+IN6rQi
siRpABl8BRv/sRUonOe6Ub/S2XuTNRI2vRxAtvqc9yLDF82F1u6mad0eSoVnyAN5dDBg9EReu4g7
jFjsx2kI7hivOMfCHUWctQ6tByPkHXQHETb/xCeg0sK+JGNcMeyUmK/HwnDrXz4sQ+bEuPDr2VVR
lizODe2Td9xAuJ5KxvdBWq8Au9qMH7jYTJY75JuOhSWxsNbV4zIvsAQgBoqHQf7D+vUg3Gt2jW9D
4mqtcTxWm02x53raDpMUKd+rPQdGar4OFvt6SEt4WPE9H2YsUPzvmkmHWNR7Jn1oLWTF0LxFvWJ7
9bpz8YaH2IZfCRHyosbWH1r43yGe0emYpXN70UhzOJbQziIvXe1D6XsspZRYb1kR0eV2hjgSs5Xy
f4ZhbrTTFm4DRjVnZa8P5mStiBXEu80LT934vTugj5yL2EgHfdcOqLbajvlFd91uOjWEiWnNT/1o
OeGcrKdEY8z4WjvfmJhcaAmgRCd5e+tQUN2WomNUZTVtjI+AASSetaL5Ci8y9GsnSpfi2t+rPJKi
/El59GUS0Is4MVvrh4npDF6U/KaQAO6aJjGOpG2jBRy94o408+SQkw27M4jZO9mlq0UOTpHjwNz2
ULdJt8e5PZ1nVpggR0QLWMvz2L4ir8BFVskHDO/vhOZC3Eom754JEEMqa7DCDgJWmI+OOK/aciVG
AxzAnEGoQqX5karwDuuJC82kGWRYObafsXheugh9i/0IfUJDu8J6OtWd44BoPjImTX/VHHu82TzQ
Px3H7H7IJgxZInGDIlt5TrHSH1FG1shugceYddrGOhO2nUcW572hGMsRmlkdGqdxzlLaW5z1/c+t
6PxbrGTaSeT4VnSSazDotP4JQtAzKJIfawV5uCG7HviVtzOwS8c23hesg827KfU52ExSGdSEph7F
d/m2rPV4WJq6fTB6JT82MjSzAFSZGejOLL9KgkZuOBb744SL7OJ2RneXInkju7vIcd/kj8bsdhEi
9SWgOPpiK0MecPsgLyao6Mi8CJP6dXQ7kw20zzboIIgI8ngWa3HZ0EvvkB1kAZAm/wVgzBChXqiP
q792B8tZ0hdjmdzIaVEXJMjt7pVDvGbeAZYQ64K3wE7ny6pY+KNhwr9GKg0GwK7o2Z137lfVodGp
2GMeWHPzGkw47wKb3Neg0urp2VhL9C65p6E7u74fsEcs72ym8rjSBwf1hyi/+G3hVbCq15xxYKKf
tn7RL1N1z7awLJjmuup9rF39a7kx8xmK3toz9H3s9XaLhbnK2CDcnGhA9dG0QuFxavzTUNQYjphQ
n4m6njnPAKJ5CP2Cqcg+sAlyi6MpIZm+0Q9axqq71jAU8iLN7xdXvGHnT3+aUkE5GJPxznOL9q0Y
NxyumaOhujSX7uIW7EcZclb7WsjxuGYmmSGGYuft6Vy6mTpibov3eYG3Eg2jIaA6ob1/yEDwc+1U
ke5LiY9wx5scgd0053vS2NL71ZcWugTsKXFLjXFpKRUitxFVME5ev+t9hMEAbosYF807s7x1Zy09
zCrN+q5QtZ2B4rwhHRMoi0am2Vge0JYVyYCIym9G3pCJaL+AwciCPq94h0Pn7gM7caaHxsUIOky2
fjGQ9d+gWMkinVQD6DIbalvdmvFRujXJAFrmpiHaL1KmE8AT3PPjw1Jhhk9RnV/YAvb4BUrUXBbQ
KazBpCCJpI5c+A/svrUC+RGjXFKs+Kdt84e+TikJ5aT99KwcojxpDTLHEaxKmamwl/iL5Vj8Kqxk
eM1s4wM+xAcQ8CHkxpkQ90/+HAy4Js92ql4Lh5WQkbnkTpMBdViGvvpguWVQV3g8rEJ/t4rstVVC
e0WuZMYzMLZIQ2L9dXUSL5hJR+Ds04CmFKXGnieRKqx8gWvHYmN7FVUEuZ8BM8s7cE3eqgVjb7bR
iAorxEtDuYHc7H6u9FeIE4UCzjC8GWL7sOxGOzLMw+1nactKSKmb3yxkZkZOzZZDOfJNVC7fGVHM
FkyZRr88zbwyNakuTpXaO8HeOVxRCzeh1rXe3pfOnUrXi2CPNCHWHqynIX3GVRblBtIWjSSCnZLW
cmetzCWTuful1dvHoGkT092RcAwDahSPs7qh8mjjGuom3bODDalVM+JY3BKdg/zUcwZ8E4TyRbZb
aOeClifs8RsACnbLc8vJc2GdRpjLyjwWH0FV7Vo9aQNtdfoXdgo6pZVtDPsZMN5e+rjxaAgAJxbJ
Gs++mR6FQHlN2vIPoG7VYS1m0PzEnZ/QUiL+7Wr/1E84VFcDdgJrSnMnchQb1YJCztoSyPwVxqO8
ct5FcQ0O1q+k5GJ2blpkunvD7rNvms/4tBMU8OVUzkdMJEz1WYTtnM33bzPNvYDR34K22bSntFqt
aGaN85QbFXvGhn1mz6uW2XnRFNlp9hzy1svV4U9bllOKOjjAKO49rh5jfFNoCyOVBWaaNb032Elv
1bxZ57yyXp0rliavDTw29UaRQKx5ewDUOu8oldpw68DrTLNLlHZD3AjaTiwhS5NcCIDub7O1UwHZ
ocbjgCwMS+9s89LNjsXSPnDHWaE++t4dUvnyvhqpYwk8+LZkiIvEiMxaFdpwbAbxHVGahSgJlxWh
Dj9XiqXIQQSELoMDyMMoCzNyhNvV1tZ6V/UOuylwZTukVTLKFDGBRrsAJawy3CCk8G6xbxn0Mux4
8EqwzSW9pMzgkoh5BDcnIUHIAeRZJdVZpnZ65qBbD7KvtEOC+SK2ekhqVIZtbHT5zP2Lt59TP5nO
eT8gzBo6B9tWT8gINP8G/M/k94/jKKDJNGUR1Z2F8ZPk7q9kWVi8NXu5r93O+4pwGvuJIXkjWTaq
x8Yz7WM76hb+52w9TcwT9+PIY9gbFrwk3fvZmKkT9Q0L3zaF1uP0WUYUoUhjqgQbdbytIWdGzmNZ
uR+um3lItgGNfN5aEXuI7oycnSfWmSNCBi+VORFml+G9I5QsXvr1rWSSgwe/Ww9pm37YtbedfZhT
x6nN/GOW29kFHlh5TXpAOTZQSwpLajHoRZxxpUkyZTeaSHQ8XFUs/7YvC260uwQ7dQ/OzVeAjhCe
zeAF38W2TLEQU7fviUwJQF4Uh2o15BsGIoLs9TaNzFKfDxgb1ntPZOtTQXDMqd/wJ1vahmQ5Bc0D
VoNI8dXqb7pV+s+V0xffNM2Q8DinBQ+xhjHVpPnas3bH8OqLRzuDc8JCFkDDltjlozC6w0CJ3jGx
spkBoOPR2z2lW3ayPVE/FXpPiYe8+FmyCos5PzGti1GFzUgmlSB5JzCVtu78be53U0bMT6dvX2jH
HBbe8P+4cmQrJZR4hzVhU7nlhnptxsaJAD8RSNkQqi0AOR5zg35ZN1JcMf4XtrtYi716JOKldA6V
KOyzdPvi0eFeOpKqnu6tkfcXhWpxsWxrufT4JmNDAE0aWRw2VJdRNpsr7Lehi8AEqkgaWRbUik0v
jXW9m8AingiuHzEsUZjqqyvOw2T8goZTH8G7qb2jbV6octC+A2dmSLP+kBupOmZelu+qSg03jr6U
sRwNVA+ZNG9d5AABnXB2wes6PAAbFicAyOhFHYRtZou7oRoJPBw6fr8ehIsFb1purDTh6W0M0yDb
tf5Ll+UfWquPu7az7UOtefDpNFKH6l4GlWF9d5AtHHrEf2TL+OONKfKM5tN/ot1ivy+ppMDq+pE5
og3ytx66hWxwLCXCinBySiwnYBQLE9MocEYOCU9wEqBGCxorN8LW/cdpDeMjyxykCdtXctOpy4Cn
oWvd1LnwJUPI0faxaNvON3gBYFNSYe9zfzMDq2/VAWxXFxR4a/Yk4BW7ZNO6yJs1+9sy1SSlo1QM
lDJ+Ijkog46g3du6qN5WCEZHWRL7I7ZkuZv6dNnrpfqY3dknDBV/Q8GSgTMSmXZak/6UDRz2yEqb
m1a4PjKnASoZz3Mwrm6395KCfgoh8EnOrvWsVuGGS27aL6Y/e8cVueAjFw6w0LaU7/2iXW+L+ocl
SfepO3HhOXFuW7JrYrSQ19xaG+SlEDBuWgdhP8lCu6xrLcA7Zh3O4B/i2aORwwqY0JfmUySnMiG8
BbYbkVKSh4Qmepmgb1ruNgZLMsudI6ePpB0YE3WzE44694PlpUjYZn++SdScHvxrduecOsWpTVUZ
e4TPWawZtNYYj3rfmAcejCBX1hGNgH2H1aH+qmHTDrqpe0JEm0RWg9+lS+Bl+FmOeNVs+AbGNZbI
huHmaqN1hJn4bGUpEwNKuBhWuA1ssJQx0CmgEqWuzh2TTd5U5nM5DNhfC8wKkL/Vnim/GTO/Zqbu
tuayZxxGzFTbkCi30S0fFU5ZDlhQYMIo8UFMaEekyWlnoLvfMWQor4VqTzjNiLRA6fYlHycO8NbU
GQ/imrTNVAOHO/8SI1JCEAZlOCDvjfCG6+iYr8G40iof24Iayu3HZp8piISaWsc9gr/mUGOjPDg9
qRcSvkhU+3I68xWIhV+s6mxlykAHuUyvRWG8oBTArIQhHZNps4apqvW4sCCd9Jlr7Yse7CdmrPXA
FIvuPccJwG1c3yJD7AiMLdo7dsO/oOKkODBIt3ckeqdJoWfxLRTB/J14iK4hWg0j1AhR+nAxuxk/
ieuP9/kwljfKmt9c/sPxxgSlMvPyjj5mRVnjpZd8BaBXDtpqHXsMLXGjKf9QwuYiLZjJv5quBtyE
y12NfXFyzdp9Rk9vvk5YHKNhWa4gI+SvYy/cA9Zxf19kncuB7fbwEtIkDbrFZqrGwbyzOvnNMwoz
QCotw3GYzEM6rvXR5SrdsazgOfCKYa9jVn3oJg+lzDbqFJhJvldO0UbEwZEGD34glpM37ixX8G16
q9uTeTKTzVfJuM+9FyBi0x5CrLjv13yJ/LwXMU5zbjnUN3eFncs9EVHGPjWuryp6O6zdgxEhp/Dp
dvEYUvY8y2FoDyb6m11N74L7cs0eUstojwJ9yhmFzUjAmeqP2wLmxANkE3vTgmwpQ/ZA7ER5TKqS
KUThleG8mhYKjtw5pBZ7nLaecboqJgvNVBsxJtUtbrxu+KmAR37R3KEJHW5U+JqMspP8OkSmXVTo
pJGZghHM8KBqXcjLDAvPyOtjrgUg19lC8lqZtyWpokHjGgwBujShmkub5qa2IVWns/FcZr0epEXi
7RjizLtc4QRltJJA4ZyZYZt+s3PQe9yaKLRPLraQPQDMIerctrs1vQkvc2U1+xZW1c7GSn3GOK/C
yXXKoHdK4z5D7nTAI4VWW2s+trSsjxy0c9w2DOy2el5PxT8JFhP4H6LXEDdP2Ghleu0V7dEPu83W
nkWF1ad2NYpS4SzXBMT2lI+a+bXPOJs3LUUE5WV6rOrxjeE5kbgV5MnUVbQINeJZIK6FHXvMxoJZ
K409DLsimIjS3g1m1TEYHp70Ct0W/htsmwvwW40l9jGFpPAIn3s3GpaCW9BB0KSC2hlWtwa1568B
beTEjI/2vaIr/l5v5nLbCe2r4zIeHEHiBoBRdd4PaItS3a2pMwA4dlv/bhHEtWNtjAWDGOVdU2zD
/XXGD9jR4zVtuusHxEQgDVcWMOPJFWfwXKYHGJ9V2Fu99j2hY7g1B2aTOfzykPJaxzWpA+NjVvdY
lPd6c4OPRHsjxaPcYcr1oyEvubZG51wYZILnhezKwE1bz5lRlrEmvWI/Aiw6LrU7f7WzBGlirs83
S65b+1GkV/YHdoFy6Ae+eXVdPkwrVom8C5G0k4gLk3KfOHN+o1oyUGUNNa0Aqvycl2jQhsoYvsx9
4+F/Gr0l6KpyPre2qYVmCW1d01rziTUM2WYuhSCotz5lvdDYjEvhpiU1CiQScuEhVPeLNn4fwKuF
k9r6oMxaUvRMsrZdn8EJ9H6sup0v7xKj6O/MlnbWrU21xyD3VGzJdIOSbyBTDhcH5xgoB8LGCO9x
GeJGjUmpY4GG/GZZjfnLSnQP55/C/7QkGrosj7Ebxgn9QvLpK+ZXZ98XymAwVVEW6pjb7GX1bgy1
baHJgUfCZiFjRWMPRBML6qgBcBQgIW5Bqr5nDtx75h1i3a0S6kREZngKHMtPu7sBEPALpBjtMttU
WRNWmYDsEmiijZ3cC1pGOuXKeBgLp8uACDMvY4iQhmkm28CzFvtmyh11QTY1xhCjtu8jt+4dYAMc
qBomZ+SJ3fdeNlfIytB9tVjmgfB5TxBQsK/gZSPsvHr1Ct08Gkmm7hwKLgJ2S3lIMvhx9pgbPzy/
1n/RJr7YGFQv7N/0K8CieCqcdtZ4ZUn/5KRIvk3TzR57ZnF7TelfyWPAeinoETrXiw1/FBduvCcx
tjiCDAXITZ+hhVlZV+2BP281telW7yso/3bY4ij3oq3roMXM3Ct1QQ7fPLj2HV3mTw7E+UrkgyC/
TI/sELMD/CNQTh1lgzTZjMuW8ZgjIGqv+IhC/+oBGgqgkCzZjLDfnPK2Gs2fusrJoyGgiMw9SMeD
DgHK6DumfSNjxARm967r1RvyEyfCcZbtZ2HgWoWSoN2uLB8AjnRLOHKn3BeKMYIcbUkvzQzAsHJq
qmIQt7W+ylcD+hqThNR+c51EZ/tQy+Uuvwr9O5GZJ4LWGHBUGtJYjZn1yGB0CKDzidhYff3XVisj
wMNaPZplVXzJ+6z/5lj2dMarvO2pKmRokFzwMrGrN908qn5g7NkOkI/kMdN7LH5qWcZdXiQZb6d8
fpuMyjoyYwYTgYlg3WGo9k+cSPBa3CH77udldxLEieGHH4ygJ4Y+LDJPO7crG+HRmA6ms0HgZd8V
0YwNDKc04sXttlmBuJniBmvvuO+8YiJZHAhJ65buvm6GIphTMNtgAdX6bTbAg7E4Y0A7uFl3RDqO
etmbjH2bU6e1s5jCDWzwh7bKCT92cn1H03NhKmQRm7fa3s9bvq9gb9aV3Y8EG+zBMIufiyi3ExvC
58Xfnryi/elqOqPqOfNgtix9hY2R6Uj7zZv9Ly20vGnPrVrtNQ1lMv6NEc8W44KnHj/oz6I31zyc
UtO7xUJDSgKx4mGbOzUv/TK9HatWPMDuqdlv9e7JA+Wq5nPumd1e7zbtzN+0wRgkZ3dv1phhNddD
pVQilx43aNQ7Wh6J5qJIBVjCcln3Ez/R3klS+ZIVorhd+66/lCMrGmxZQFprB6ILO0Ii1tOti0rg
SU3ksYUMS6B57Ox87XsLPB7D12iB/6EgMNN2iHNWyLE0GvaImb7B75uyq6Mxu0kQAZ50aLqHLGGC
Ms9eT0cDFKlVBmsXuEZBzT7kwdoyeej6lUYGF/IjDRmi196C+uM76mCT5sA/ClESF5wb11OSxoA8
cZ+QdInZC+ebpeM7ntZ2O9RSEMiuTKr+1KoCmYIicUshdnOJax3o0hYvwhsDl6yNh0J7kX238ibP
mL0JaDxB7Q+/gANu3a5IcY/uSAZiZ3+t1wR+xytJ6dXqB/0nQ2594t9bhy9yaLxontMlKNtqijMy
x+kcIDHjRhzOU1KxgFqVGWoeUjgXQ82Nu7hLYDmTSf3HlHwZ85/02maotgLV67VIIxQTRkTK6ILo
0S7QO7ZO+rS+egY4ul29LVQdnPC5tytRrgbTvL4pwxxRRuvkisr0C+896ym5GgmYv5bfuerGu99D
5auHHsVCKXL6taJkockAiqP9vQLgdS/YMkX1UjlB6RvV4zr79nM51cuTNtpTHwLGIFolrcxwlPiB
6k6Ou35ihOyWzrM9tuJKCGXQ42AK6k0Jn6DRSrCaWsHqxmUZSUMkGfS4VOlFl+uBzkLnVVvbPiNb
WHPNcNLLJlzK5YdKeMBhkbYTHiRH1pSqAHMXipDLTGIMm2+qIpOAVd1whtj01HSAED3xB8zyUKcq
PSGttwKncc3ntTJs/eq6o1jxXXU3950dYnvOboh20X9olUXFZI9JG9vNYgbcc+QXC3M+uvQvX+G5
2UGW1t7NOtsoDjyj/e4P3MngnNZwdSw08ImehDQRIyB2VZxqHUsvGYzLYWNdG0yaAGltCSPSVDvt
+WuWPUZKL3b0RP8OHpnxuJ5YkPut7kvlGdbXtM6o9osZhmIKipr8lrdkuVq5nAbMJNrdEJmyvMm6
sYkJIatR1+fZSdssfo/CpGhy2VwDqZgHm+CKbq2+amtFWj2Rc29ZYkFXTxb5qyMMNaaRV4SAGOWX
Yk38A2zs/G0pS6b4A/0MAzdFE1lPcBe78qvLpvSRJSMrValhJNj5wBBLROr63WyCeFc6BkooUfn6
wDycVa0+zuYOTh5IW6YD3JgD5pfZrakSV29v210P2lLokcfsY44MTZCNYPVbKDOXpd1srbEtqgt5
eOQEaFd2ziB+1i6wRB/w/kUJrN8YzIojUFFoltQGiG80+12fa8abnaszFrTfVmhbRGWrDSR8rX9k
1P3k5WiEKZmtG7s1bGm92WVSBTIH8iNrM6NbXTDxTBrDnzZNii+A9NzHslLFTyZz8xzb3ZZjftaR
6fO47OXcopeBixhW3OJZ4BvmumvBpVwqlnqM4TedLHbG5EZb+Qeu9vjQ9NIEWDSb97lORjrl9J2k
7HmwadyAlYKQ3iczj+pmIhShCNYjUxc9GJ1qiAz8tJp9k+Z4jEpF3ASUg24NHaHDVyUxkuGoa/TY
VthZ3OZAe4O6x+oLsbD9abmM0ZdVEzcOHISXTC4FVoOKtJbqWr1RpMQsAljYuakesSD2T5Mxwfpj
1ZQ5MDWpa1cCpQaOk84nFK3AI9+gU8xTHnULd+QduwnzpabtssNho3gfFwYo7DmQDlR2bg0Bft31
qeum8WAaFkMHR8+TfZ0JRvaDoV3KfEaI5WZDpBELxQYLnw2MTK5FItZpb8MA+yUNK3lORnN7KIrc
eSJOgqlVQWREqXVsHir3UYnCGgNKz/Ev4jXjd1koRgDSAHliLRYXn4WEvW6lsJrS/j53zbPLVnhe
8giT943dr3eWaL5NafJDR4XQApf/s7Dtd2XeVfJs4K/wfaSbzidlnvR7fcs53O6zYBv2vvofVe5I
qrF5YNZD68qWzvokmstyg12+LZM7Uq5Qga7OX+Igf//zfeR4OnZq30R7+ps+8spTniszudOX6lz6
Mpw0Gf/5CpnXv/Hfwr+raPYfIwAINUTu/qfvUM4rFn1n6C9w1gzmSppzHSdO6qYaJnw3DrEG6OE2
0iBcCKts/S+JrpegrOmXtWKsPmbpbbSsMtOv4Rl25C8LAY/WxD5aT+f7FqnKDwqC/0faeS3HjWxR
9osQASQS7rW8oSt68gUhkRQ8kPDm62dBdyZaLCnEUMxbd9y+RMElTp6z99pMARzC+4wvnq5Zw/nb
z4f5gRnAM03YYvzvv2hzU6FXanCy8ooxIti465o8DKegcn3UeVEL0kTqsP5CLvm/i/L5qLPUmUYE
hhTdMa35xv1yVF0LAotOb3MV2DVMPVjsTNkM6ikkFlP/XTfovKQS6mkeM/kScThfIcRnC4oO2m4T
FTzMl+GezpO1i2jNz9/P/hEWF541hdWpFXMfGbPGXUgDZaMZQbrTLctiqhE32R41ib0xIjFdjGz4
llZD/cZ8tCVL3mC+5NX7lF3yiqRh4JNyeOwEhGpcoGrFuWqoLyqM2dpI1zKjDaIFtPrzKn8AyGtR
o+G4LIABAvww0B9RCLIA4g2EwD2hmVO5v07bsDk6UVNsIidLrhpekLuxbasrp+cpzafyPiG06hqQ
RX3MTcRW7t5QPtKmIQB6iqZnB8RPWw29eqOa8BatKOGP9RraM0hjqwrpBnSGxN0LtzpQJFO3h1HR
HzSZfvCsuqeQLBfC0Lrp0nGzcu8YHtwM5hH0oDvb2YyjoXga2Q2OYNEwiceYy4CY/BhTK12i/CeZ
R5jpBhs9kTBWXd/hjB82Q9PFVylKjxNMysTaDFky7Uc4fPRFUnNtDnZ28LwxUAxEjegeg6S1lkDj
llSAb8Iu7f00i5xGnLyHzMfaDk3TweXpE/2R8N9choBzKAFh9eGnm3OHkjTda9oY39aFAssEqnJt
FgqlIkiYD5eckHVfXRulXLuQLMwAIkQEaSmOMiyXel/cjHQYP4i+oh+NFZwfltg0gf0JwWld284e
qc54EQhRblIgqAuleTSRNE8u+WDTgnEp0o+e3b7jdjBPXuyoPTQiSntDi6+MqUj3E9F0WDq8bMuu
nWpkhOy2qH2dXDhRpycSyuYwIPLpmI2PaGNA2MnN6NJ6XZDR0B4b+pYroyEkfoG30k6h4Y/MEezp
rYPat8h5/pJF2MO2WThCyU1LVhKfZxUBiBNh+4w+nK8n4TLbJhmLo5U3rwxPooeg6OjzJIic8FYE
V2WjD4R4VNFl6Vh0/7WOaKK+wU0TFmTVQdyeoal6cVLay1g/kVsoxLRFTooRsArDB9dUNxrQhIjt
D1zi7DIiU2JOciPBaVU8kv9nvlZxkIBUrcvt5AXhnsiz/tAabXjl9cqFpwKXecEvmBiIpADZK8La
jhEJeFCBi/KpQJP4kJvUP1O9q4weHmUR58Y6wlPAsMgZTrAw5SLI/ZdqHN782lTf4X/5y9iYh4m0
Kt0rDVEJMlLLZOoX0DhhVrzENpDu6RX3B90JRwZXLdv+Om+nLUJ1dwsAzjcWsNoIEwKjZ8edeHI7
tKWZpC5YUKbgS6i8iPm2p4EKmzyfhB/IrpdhNwaHwNbelScYj9T5R4DAaFWnCFv4Cf4PhDRqMwBu
QdcGUE8A7VlC1P0xdmw9gSfR4A5mTWqqO7tUKW8Fcqk/CL4w3OrIRhxniHtXsBHv7eGbTfX2blSB
OMD+jbAM5/JSC73qqEFLWU+mLC/8ogfQXvfeRVGnbO69sl70Fg5KyIoJzX8MnYCE6Rc3hJ9c/P07
efYp9qQ08edZrmsxacT5dVZJGHVhtXmMw4mnqXTW3Jf/v79/LvEXZCDR6ClOaXqakw7V9u9/f7ZS
/PLF8lD2Y/Kf7YV8JajEzr6TkefXfkwhc0NG57EJYQ5KMlLBnDO6AI/ITDNnmf/3Y5KCrAtP4KOi
/vr8lZyqnqAuuzFuRBg6wxo92nStAwm7C6RyvjeuXT9ULqLOHI1/9MWx5/vx3/liD6OUmd0fkhGl
9EznzJGma35C9jMq/TLfRv1aTzdN8kVxOf/8z4eA6SEwfuCcwFj10zb0SxGQtyzxY9N5V7j4h/dq
Wvn1uv2qPvvqIGeVxpSR9uibHESOzNhWjO9NOMzxFxXNV0c5e7rpH6WAC3vviq3P1JPxuBQIItt/
ciH+tOzhopRcMZPLJc7zuBGsTaPswoiPbdRugqEvr0A0Bl886efn4rmGwEdpSiyolGfnd75OjBoI
UjndMGQOVu00JtskqkBTIo84aIJwwb8/5Z8rUNdASe9g3ZvdybxblKGfn3KjDyzSYMLsVIRPqNCn
/tmr6T3eiPrZj3Lkn1/50T6foIPtEQuk7RrzwVzLNs8e7YSAV2MED8agO1wjQWtIH40QJGr/tiT9
dpwzd1aPS4jeQyEuSTh1SVVzx7VWJP7r3y/fV2dzdvlaNyXTQedsFMCLkE7eG1xprR2/uEvn67dw
LdRMUOdYFGz0pPPP+OVlHSKzTFUV1neRleKWL0lxc794vM/OhD2mw583cJThUIfsIj4fAiuODxc8
9e+Ys9MZpjk6OrSQv1h1Pi9s806a5VTgQ2ftsSxHnp1ILkPgXGVR3DZgoVCiOER7fnGI+QH6b2Gb
D2EaLJmubSPD5S6frQb4qiXpokN561OVRaZa+SGM3F3MP/VESvz9/p/fGA4mgdHgFcdrOHv7P181
s2xTsIZtcSteGa5XD//811kEMKSyA9AdaZ199rTebLzJ17PbTN+zRdL/rQHAlcLvqgP3wVOD99Q9
W50ta5AwKSzttuu9RXTCw/HF1fn9bjuCN92WmM8IvrfO3vUy6tNO+oZ1uxmTRz00Udzk/+akZ0Ys
bMxAM7vfmquEs9c8ZH5iwvqpTs7P0MN1h7+Nbcg/3gfBI4VXxJzPhG7J2SNVxpmUXRrVJ3drx0By
/z///NlLUXuJ9LX5z5Pn4mxDsfn7rz9/swFO0IfhXlMAmiy5Z5eIxDk/0kWvTrrVrxs0YJ2O2+Ax
Q3P/9wP9tBJ/evXELKnC4M4TS7vKO3ugcpWLOpkS82SnNQg2YRwqC9Oj1aBJLdrsepYZMkY41jXe
v2mg9OgfcUX9W9+JR8JBNWKwos1rpXveVEmUhB1WDt0teEZtm2v/+tbMf57Vi9dxxhKcNwQNrQzR
TVndrdCnb5ayniEh/f06/raocASLrzI0LfKC5DlNIzXqMuiE294mzrB70Zgs/P3vzzf80236+b7z
heRZlnOt+XnRIgwS+TLL1l2qypXWJEeGZyvsREvAO3uCHQicY9T292Oe9VF/KzTOkRcohuOwF3kG
TasCESDji8qDsT+G70lfIz1UTKsQrB20ooa5356+OPy8VP53zv/v8PjgXV4C4Zy7nEczahBABkwB
y+rA1+G5JVHDRGdDEGC06jrfpveCkW0EZWu38b3GYOmLn/CnUotlnMqeFRcSzFmtECWVaTQMsU5C
M68GYn67NEYjIqYfbjE9U60sbS/8NgzVZTFYK8Jj4gXjV9Qw8bdYs3dVPItUjeWQuUtDVEcEwV+s
Q3/8gQYdQWFS5urnVLW2C+ZsWDc9pRmv8ERYH9E5UIxRVOWYmOxiXFV284Zf44va448PBwM6Y17K
DbDMZwtsrWojkXGanRLsW/XIZCBnV0KjPbMeeMPM7tWtL7Thi4XibL3630Px62HPFt6R2U5YKR4K
X4IZ1nZl933oX8fgZJG/HA3PPuDXtL5GqYMPNfziLfc+v4a/H/3s6wgypcDilmUnLWGWij32mDrw
R0PS4Cw7+07mUoJaIKdLEOKdQJvwxnD3I+3sOyt1lq6pb8rJuVCYuFiF9lJnSDwYCr9E+daHlYZI
Qb+x6M5tjDZfq55jVFN2484SDrqZW2B0S76o7mbs2h9FhlHKygFlIwUEA7sil3vrafY6znGgzz6m
cAC4Nk3PmF6OboLkyO0Vns56lRXhZmzylWnywASsIr0Ydq2v6BSb6QMpUPek5d74iVriVB8WGI+Q
L40rQ+UHl3RcOZZ3ve1tvAJVyZC706LP7GStuhACFrM5iY14SVgizTsSHctCbCtbfHSl/IbXC+tr
36yrjHAl2muEfs7CF0TXQXBfRjVBirV4Murg6LgfCUN+mrWPtpzFvG23JTCdySDCS3CsBnqr7mIs
5D0hgxd5XK6JLAanjMdb1cHtFwvB5w/y/73xzHOovyhUxfl7xjpAb5Ju4km33RtGyCDNCKZEx6Qd
hkBsAeaurQx/kz1tzXg6GoP/EJJ6ZyBLYNj2LW+1Ew6Xr1bIedX/vEIidWXa9LNagxZytjyZBQPp
SBbqlJTvFhtA7pNEv6IZD2W88ZBTaOO3prs3WzpW1faLS/L7u4DsieEaGYymPf/T50+SjpquA9tN
jULs33FCDLYxNVGto0ZOCFUH/UeFFOr75DWYP5xKXTfp9B1xRXiYDF1fa6TXHNrea66rcsS0FgVQ
VJk9bPQ+ad///lvNzxPB+fbxWyXlMiAaivJz2ISLHwOFplWcKsCz3XtUPLkT8AiPlGDvRqJUidvL
QH9Fu7ooyivT0b9X0A+tKb+ohmsfIgqGm5XpfgNluuzyHwNwdBDGvLvYqMFlW6AlAvNi0COa4smN
F/8TGeV/P5+JNNGx3GuaP2drbRQHipHaqE6TbI7+mNyQ6h1BMdCSLxa4P6zq1EmQiDkmA1R2Ap9v
KrxHoxJoBk95ikibYU34jnIn3TWa8z7kQ3YdeXK4jG10AEjSsRmQefRF7fuH58plDWODRiVFm+vs
J9gOOS9+W6tTVD6OvXVLkBYqHKJCnJ2Xvkk9/eIj//snlFPm+0njxmKw5p69RITuFbqVcHGD3LPf
ZD+laG4AAgYOFHerGMRDRkQ2mlsDx0ODtOHvz+YfT9ek7vWIQAGGcnZvNb1FNVjmip2EjpOb2SbJ
2flt1GQZAVr6Xgb5qvXsL97ez/XqzyfKFdKzaNDyRpji7KRrPfSZk8wXmex2v6ZD4Qz/XiFwYf87
xs+X8pcOSOT4ipDJRp2k2HpIKZpRLpX1iIwZQ92w6rx1bkT7sc2/eIDmK3a2KtIlNWnFSZPG1Xnd
qEwD17XvckUN775zDdRm3cOEBu/vN874/TiU4zZteoak9JvP+35lhLpa5E51qg3ruvYJzy7IpsV6
HND1weezAvB0D29j38hqU/QTFXQFahWHrpep256M4L//oHnB/Xzen3/P/KT9cr3TXmUjpPSKiuza
qlmdeHKQWy+0utr0yf3fD/b7B3E+GGEdtAQpjs8ZWANUoglfHJa0KNrrBfr2ttlPbrZDb//FPuQP
hzIA/NB4nNuQ+nnbOxpZ/0aUbKc2iu9sq/BOBIR6myAWPwJ/dL64in+4qxzNIXKI8f4M+/18FWEG
t0bcNfPRKLZUvdGdfJ2JLxad3996tqL07YDKkeFFG+rzUaA3EdYRDvVJWWRoZ+03B4CAZbqsAglB
RPUFFpUvXovfX/n5kICW5peeXvXZK6+NlZMOBodMpl5A0jC0o15q/dPfn4s/HgV8IZsmXXd/27SZ
HqhlLMM0RlR+yjt5Z5rhF9fu5+jo7EGn406DB3GytLAJfr54iMolNrCJ3k72oyIgsOxHhMTvg8sW
UKFzIEwsP01YxmIv/OLp+NPp/Xros3fMxKoTuO5832q1KwlWWbgd7qG/X8M/PIJzJ4SvHwgfwZb/
8/nlCh8VEnfrxiEQDACTaV/iVs+OUwTk+u+H+v3donKDYwdNkYbib7dLizuvHu04OrXkhfHgIesO
TahJJJsVKzD70xeL5tkahQJOkh5lIo7SBa2S82UjIc/SaItuPHUGOFmNnJjt1OqwgdNRrT3kO2wq
avOLUepvB0VdzNgMIzaMgBmt9/l6+qlI8Ty1zsn165acVI8NTzgmx87qnc3A9T0kvZZ89ZTOf/WX
pxSoqk73ce6lggZiGD/f5V+WY7OkdZIOunYSaL33ekVcS9OAgmjJfN4ndWBca07UP7GhhJtEqXxw
gzrJllWXJM+Tk2DLFCHZOl7bp6dIAcrIsCzcTEFEpTIU4aFASvD3h+Hs4SaZS9JhokwGIQ9gyju7
TkNM3HdgZfx9EEN2uO3E3d8PcPa0nR2AKv/zJZGYj93OptYhC20hMuSIEZNnWUHq+goQevYO/e9Q
yMto+tE64x58PhSfWhQ7pVGcCiJa4zdy8rLhq5HvH0/nv2OcN/26OgHPgtr4hGlHyidQDOhmfNP8
Yjmgo/LbEzzfmf+OdF6jOjoRP35mFifdyAr01p57lZJcsxpKxgA1pqJ9z+N2lWCMP9ZSfKMzra0N
B8GPVVbxSsHcoinF/wF8nruvSgOJcVbPiuCULvZOmk2ASVNqC9yqElZPkLs/IiO3d0XvvEB/YA6s
pg8iCZ1TjHhvFY9laa3a0KEpHJkWidJIMHZ5loIkrIJkHeI92lQ9aCKWkFmUTwKGMRB1GVh9s6iw
h2E5fEgRcYxg/VY4btUWofKb21QhvlGjWAZl9Iow573HW7COh7JZZ1ENAquWOMem3v5AAsdmTSSQ
B2hub7MEsB1hjwJyTxyepmE85FO26+tGX7oACjQsCLAD7Fq4yyLMSZUsW3Xf6mjlL8ERRDCsKuRB
2FPAMESyIS0RGohIbG/hGWW+ciyoDKzXHjgYKDWJGPydbcXqRhTpm0lK2RoLgPPiYEiFQ5sU27wM
2+tA01ECCyRZzFSwyulNv6rdTKzriFVHTxIIKRHzCc1urNva7OqjTvzIOm+pACDlqH0CBJ+ArpIQ
L8MvXpwmqLdWTyyzI3BNegWyeeKCnUNutN5qSgl0rTCirhxypVd+1b3WMrCXudUaP3wJdEJUVv8w
ljbhf9ZIjPPkgpAaZcVXc5o15ZXyMdG4ZkIubEuKexkYEIjHvlwgOrO2AflXb56XNw9FQ7x4kuU+
MD1gXRdkMosLEWQ/SkOH3jEV7r5ru2KB2treVFMMRjHHy453RQCU5O3vI5cY8c4DHYQReq27vr0m
PcncKYkXEOF5dRkRB33I+qrZWd7IqJZRJ7fSNo6EJX7nuXA2qRjNl2CyscIICEddGzj7EnXrImjG
dB1X47voj2RfodMc70vHhyJFmuNChWF35fvK31qxHxPxMFm7oR3fkZCTsOi43A83L1c2nAZI1SmU
NYWccesYRrx267zZ1zYiq14hw40uuuQQEQ/ZIdNB1e4scMOKLTLqYJfXvdz5RQvPC6gFCvvUxH/V
k4BmJu2Pqtdey9Fiy1c5/tZ3KnFVy4yuX61C1sXReYYlM9qLOs3wBUfMqpOhmrZ1WjnIxmsD32wA
liEKtZu8L9wjep5m01jxQP4j/oW2JQi3B3CDfhJIXhOWwWXtyA/N05G7u421NMgYW3Yp5muZOK+D
QSQijeZ8maP+3qTMfBd+Ywx7I8oGPpdmdFklYbevfcO/9YMp2teqAPw/lMW1N2Kl9YgsMrAtAmTM
AcprAnu9lBBYSIYP1lkaGfhrTfcqakKSA3DVbN3QerMhZ+LRQwSXlO532IkzQF7KJQHCeFgyn/1F
oaojdnM+enpw2YO42Oe+S78VJygtkPDG1bthFRZu/hhktrMw+deNKVtrNQCt23SEAmEcKybakxpe
vdjHR6X1YqNmr62lcrUqW51cAA9LdiRmu+KAPYgQYjh2GY0pVLbBhc2/Et0NEylsiwjUWqXeAg0n
LuAv8Ipyzh3yWiKoG8tBhU+CWFDP4QOuG5IeEZCK1bg5StpkQP5vg5l0XfISuqBYhY1u471p6qNN
nPECDWBH1mTZ3gU0yDbN7Lwl5K04hC568o6YnaVdTCWu+4nOflL6C/4L/4akoR76gXqJ28hcJmMA
QKKOJD+5Yv9nAtOCVdEAkUM3HpKVSmVM1AcRAt66iNDwTRDGNmRolbRZc/k9I9x6WeKfWkal81ph
Al3KKHnv8/qD+MVZix2/d5b2ZKoW/uJgvuV+5oOd40Q7xocL7s8bQYAlsjtfLY22BdlqxvFqgnKN
tlOFd+wqk4XvQJXJG+2+SgZ+ZmmnaA9DZIaZPiFXBd0VNBnvTVbh43Rzc0uGGmCCksKhkzJg5gLz
KO9GFF1gDOoH/kPexDlvmheoYl/AivEQOTXeIatMH50se7BRaz61LWF4PZa9wzgVwTGALF9iiwUt
1c46V2fmLGBL095k4HqrLMfCiNUQ4acXoO/0NOxMbPdXRki4WR44H9JFizXh4r2oHQ/yWF+T5kSz
nx54PeAxZ4sXVB3TVVvFW0GY3bqLM3gZvCcbSAn2bdwa/RaBUX0J/Ky5UkrGhypj7Z0L2gsqZaIT
h7DH1mr9YBFSq44kD5Y7Um06u0HgnLjxRnXeuAXtMpDtjJXRUn1L8winGMYx7JzSHJd8a6eD6Np+
RbKguFNxaHdIldsWcjbYym2EMBuPkBc/Sr/mqy6I/33TFFCTBaAvTF2y4mLqfXCKhxnLKzocex5D
Lq9wvxHN2CzgYsIAIbvxClddAtaIsI6FwEsJGlQmF9D7n53aerHa9nG0oMJUZhrdwrZM8DJQA1ok
6KGWHr0FjJ3qmLZacGNFc9oXBt9lU5tsyQcSahH6DTOSp8qwIkWGNHd+GnMTxsCqDrmSzF6Q52AA
C4JrwV1j1gAi3klysm4ocTdNivUon+k9cPDTBfsskiOZKi0dYhp3Zpini5QIlcPgyGEjKpPYaLx5
V10iGTUGEiKtLz+ykmlXjSnxoDdNs+6N1H32IU/B18uKXUrs/RKfgLlx57hPhu/iuQamBvkILRme
m8m6n0YX3zMZZvhnAqO7zeAT8czr+SVxcgYq1/SHmlggwxi5Yq3b5AI3WnQ9FUiuM6tLdkxGpmvF
nJ7/2ayDC2n3iLWxgBLkR9sU/hRR9uPo39VNKreBVctto4MASzGo40Zq1SPh7umuzUp3yU81NhpC
t22T46BcFlpTAWfuvGu86DzHY+m9uRVWB7fSjBWcNu8Gjq67lnqPYHoghDZIKZ6ANocYXdWjyLXm
m437EG9WMmYwF6fMwnI5sdiLpIVgIHv9ZJSlf+/PwYRhWw7bJDf8VUAE4toOGKp5+cSq7BOW3Foa
SeVTMwZkCEbJbTWgHOxN5fJWMkMiPtbZKyISyULX1b2cLZqgy911o7ECAWZiKjiY8QY5sruNXD1e
xWWH39ejvx237p2d11CnfGrIsHf7gjyo8sPERQSFM+3Rx+K7Tw37Q5eMwAhlxs5fMeXT+QYHi7RL
iu9QWq0Nkyx9gRJUbqJ4InFqnKprvenQH8ceJ4y6uyCkOTKa+9Ibv9m1XlMCte8j4ciX42BWl10l
9FWiG++DNd+5gf6arQT2ud4l4wbEBUCPMdwNA5MeBlI4KVzWdlWGxlXIQGah5ayo5JJOG1VZTAjw
yW7kaAx3/jAqUqZ5I8M0fejRwIPciJtVXhr2mizDKNu8KT2815HLgjpmb44fZdz2JSFAPRyKhT70
7RYlNk6beEwY4djGBlDbsAYFl2IS8NM10jGsY3UAkcal+D2OlsG+IU6bQxSl5a1VZvGuHAiNBETV
X8Kubr5xscet6BLsbD3I+3Xs/NwllzWnPZBhCeoJl3Pi32Mtx+mORXGbs4WFoegCpqX2MHAUhNVR
xEb71BQuWFc0zStP5e4lWvZgY03UTKaymxsIWWwCdPD2r3XMhmOTVGN/UsArKqrUrnwhKOhiGKxX
M+578z2WZm/cW2UTmcz1zSLdRSDa/I1FDu4rLtv5YUw6yAS1aeJtt7p1aTdzoE5uecuU7G25lS5B
1o81WKRLu+ez3NnSmdOSq73VYBrNHC+8SXJprz1XFbtkiuyFZWgvad0ki6yMvM1UZua3pDTYt7hZ
GGGHxEW7DKJ89gfGOlWUR1Q19pxm4acw+5dpYyZ7egUjOYNxeGMowokwB1TOXRh5wC0redf1+FiC
kMkXa717Y0cYcHwHRmhZlTivIIc7zQtSQ/SQzDrcg6Ly25udFpFSWk77OGXsrlFSr1KzVquo69+B
kVjLMazR89cJQC8JfJSmVgbumZpHtxMPh6sy97FynjzUPxvdrTj7vsJfy2q2IBfwJfWbfCkTKYDF
iniV9PM6iJ90oew4ZMfkApAaxvAyaxwInMLxs6sMRlW88gDOUdW7Gr/UIJA7A1jCcmnF4yUIGLBt
RmxNl66hbpIyfSG4k1g4Gy/mojVxWWqpV8FPgL7jDHq1CuEQrFEPZhswlnwaIO1iiOTpxEYbPlIG
0DgCTPpuh8Hw5uh+dzMyq9/xBwiY1JrwCjYjkrZgsgzAz07nsyAYxXOT4VQVuWvCOxqcnZhCc6H5
0L4oObq9iFrnOvErXvJ8Bi52xC6A9iqzVUUs61q5vndN3wp2mlW/BI7zoaU0HAU7kMNAUNuTJ1xt
W41a8c0bfSAPTLFWeAvUMmzAX2hZ2GCB9DXGnibGURaEpaWV2g6DHL0vhn0LHRj9qvSD6sLusUbo
JpFfLkqVhWJTLwgCp8YDX6hticYmlssG6Xaj14O7gNkj1oYPV4hs92mRJRAPCVqjzWU60xJSj7Hy
wvzDCwCJqALiuJEHcpFTua0iiV8lDqOR3O/GwxClyVXhtdONsEaxnyKAj+D6xsvATGz2GJ6idVZV
W2mp4KKqLUz3meUC/ova6ySz2i0Cs/YVULp7tIdYu+rxMXKnom6Tgfl/DllmjuAJklU8JEBieZzE
DUUt9I0ihHvnFe0dpLePrq+qfdh03oKJ2HQhwrs23RDzFy/Z+nArRGK8ULwSw6qoeZRmNcu+rZkR
N8pZhxxvJQJhLYxGseXDKJusojAk3Xp0vWdZ2FjTLdgK3wmM/Yarqn8IRF7sG0sjDEAnyz3aM9KA
U2SVBrR6N2zsH2FiDXvSgc2VP8TpOtWZMJMdil7CwOG6JiK0uKob8W6bpnYAszcs0qkTWCxw9PFe
RbAKOt77iQAH+BL2a247zc5MCxokjjQo/SoM5gW50VhNGM7hTH709PHJwYxEXTUC+6sV1Z2Walun
JcMvyQZweTnVKjoskEhJgZeHpALeO+AqGH9rEAnTidZFh0INqQijZvva7HDcRQ6DvrgkMyAiaHgX
ST/YuWVe3YbCde44KXNhOzyWkYtqqO5fQZLh15PYtHUKqAU9XEAhDXnofZLJpzZS0XpsUvO1CYW4
8uKEGNmyDtwfU5OSrsZqeuwkmpu0qUEH6f4T5jHUEaFGyh7L6KqRMNfytBK72uuCFXbb71OVdGvQ
N7i5XZN1E6njJvYcH0ec+j7ABXugtQTKhsy0DQ16aG2SWzyOo7zNnfBhinvyJTUdRpPpFrjSx2xF
z9HENdh+9OTQLZWRqF3YVpKFh7unh63YF6NV31pdrh1hkjhHOMrhlSPTaZORg7yeoB/Tr1WchjHv
+LUXrzCLa0SGVKlNXtHUk7QtyD23c+uNr8oHUS3QrxBBLOWIab7RBgxnveWt7FkqFESRw8cTqnxp
98W1E2lYGXOoDDn8EH6fHZKfIcp1oHvfGByXG63NBzaGVv1t6ug+ohalrKr7jZBFdkVF2D0NOeQs
s/LDBRvGApahRb531iYznoQNwaTs5IX4tGCT552xEqOVrdnKEFqgj1jaVZPGu6aAsR444geoD9R1
apqWqrQA2Un3h1J6CXc5TQ6stdYl2qF8JZseQRSB5NVtmbWkBXtpg4OvkjBvMZZsXGzBSw2A90bh
aiT8O/uO+jXkta3eiR9nNVatYR7snKe/nYy32da/CHVFbw6QNKU0+Q8fiY9Pragt4zrD1r8GoU0j
Tnbmqm1mmGjsXjgTUGATEebBc1kU6Gi1pB0lLnwKwBZMvwF6aaH2mI61fupMIzxVtZlfeonrPGOT
pDPFjnTBxYX6PgE6ABlj7aRTj7Nn1lzDhM/W0obsqAsqNS1oBVysos5emsb2j9AIq11I2OHON+rw
BlhjvcqJPdwO3JZlG/fiaHbcmsAOWMT10loXPWCtzI+nbRET+CXAH8DxM/CWmiDgSaMrtj+zRKqg
3kz59I3kaYeGqxrsfdPLcIPlBPoUFdvGqCE01Errd0zh4Gq5Ibcj7UkuiaS97we5c1V0X9rAGsKi
btepbNiM6WG8ZyxeXnng0A+C1uxxAnzKJ6Uy5I8uddSL7TbPvkrDowENbJvUEJGGKH4P6qHn59Pw
ldOcXeg3LV7ZqPZhyNjDiqEnLapSAat2Ev0a8DzvtwXtYAw8fZ0VZrPj5TQ3hJ1ITIBCHbRqyO+E
HzvPw+R+d/KB50VnvcFF2mwKBwzUoOXuXlplwVpS5ve15hLYLSko9Jy8JSPRopdOOM0FgaTp0oo0
IMkUfUttInczVil+xExTD1PUELlARwJ4vN34/h03w2DHlyqPEFDoDI6hADLbSP+M2rZexskiAp4F
A2bhIOBBV3r/wKdOzh1dsUdsoV+HiqYEJVC3GztnxjjyiYQtzbRTQoDJFHW/Ra/9PUbZIhb04yiu
wwD8St6mRD13HoIwt2JFHtvBvnRJc7qlAq9WppXYj4NEJR2DMSHl0SelhJjaDc42wA+SJ/u6Itqa
TOmhoG/RVEvXHwciO5rOumxtunCTAGlIUOozrlRUAUP5gdmy35HzA2Vl6BvkETqWpg2DCfA/vco3
pmGGl6IqenixDmRkD9R6hR3kyR7lM8MznUJNvVpJWIMkKNnzw7Bp9rJE6KkRXCt8v303M88I6OLi
gmWCqZqD6wGmyvE44FRqqmeRCcg4VVavOrzYIn+ekX59fScKyaehya0fLov+hZP1Lyg21YEsHzD8
9JhoXb5EGaLjISDeh5ZBsyS/h50kUTFrmMisv9S9L7EDKUtkuJvbxonvOqOoGA2UtBWq3Nn4cR7u
emUIxg5oQQhoyQ61zYCVV84KET+2dgE6rfWOyjPUizWpyoe8XovNKKOH1gvZnpj9S6hmCrjk+i35
Asg7ly4BDGVyvFfI8Sfo11kmwT9npr/QY/9WhX1/GZJdGq/pQ5f1Q4SSut3ETdU8mEK2S72OPIhK
NekHZWjqBxim7n4ABfvkVzrJ43XLBNKu/X0w0iwWXvjIBEFf5m5AGArZclsfYsCOjY2/xyNgrKw4
ILm5IB2IvLxmqQV1uo3bns6d1xUz9tZala76nun596TIjCUIUgz5lkNn7dixkazWqd/epC40ytaF
e02OS8xuKRTrEuwTbd3ke2uwLHYqS+eUZoYoeuv4T6U+FhTRg1fuiLdYe/ErfbPCv8jz1jEvYVj3
aEe7Joq2FSPgqwl3L4InGW2R1BHvDHaHKNSKBldmkBxga/b7lAABzjHy4P4v3vw0mLuRj9VTFh/t
cmPczSeA4nlVFBvbPkrwabD/oWzJAU4CX5FFPFl3ZQnCovg/HJ3XcqtIFEW/iCpiA68ClGVbzvYL
5etATg004etnad6mpu7csSXoPmHvvWIwMIbVGTthkI07sEQigorQ7qpuyTSwOSaWdhyOLlL2NVHa
ZsmLFwwAt0GbNLZ56TmPYKv+LaZxWorieeWF3+mIGaGcMIsviZeH5naxp8UATdRDA9GzX4KasWy4
J1c9VHgPHQIuGXKalaBkr8r4faUau5gV+53AXbT0r7Wn8TkXXv9pEEgX+gvhCri/jZX73cvtKK8G
dXV1az16ZvbpWf1r0urkxJdETgyGYvrlaqS/z43kC66zwCft9dlqSJ/Y2OTV3Y+tPp3shtQ2RsLT
psk0TGQag+g6Yxwx1k3C1HeQ4KlpSoliYj1ikeVpKfLwCYWYNmUNT6g0mOgzJyrZbHAKL3xagT2R
MaVaU4FFGLMtAV1olPsKHstSp8S3MqGBPMKtZrvjcz+zR+my1D2V+fLBeW7uXFYdAceefk8sex7G
iGOCGg2y4MXHHE5/zY4ppSf/sjHzsSA0b3Mf7p5NWan+t8JosrEKr4manlqN+AVYVFPyO7tzGkHk
WuuI9cZ7x/kTsFgh0SqevwA0kELIZIgljE5JQjD01tRsWsKsnfUfQ+v7UzsQiJFD4NkkzG42UkH+
ZfBE1juDgqu1NMNjnqWovZVuWI+uWdWUxmvbBUs9fVocU2FJ4nhANtIXnHX2raboFma0o03wdm5/
mYlnXNjXNBeHo4QfxPnX0Aqf8kQsJM06NgsTH0l2b6SYtA02slVc0JmXH3qSdIT45/6RkfO/IR0Z
9nrebUMZ4xDJjT5ewnJQw1NH6DMRNYUk54w0y6wEIe24Sfqs2mS8ryv5RRC+Gdmdj/Qw56qmjgOv
S6qtIrfXlQvLl/HNroAlEMZZXbRRVu2pMovqorNBclGWDzMxvyrfFgqil0ZaAVd7Wp9VPMfXlhk+
YX41taI+Di8TbvrQyrWZvPr2RpEwXxubkd5i4u8fHSc/rq5fHIV+K7cl3wWLVHpnM+m2XVKkofSH
YSuVK/csaqBpdXW6peYgSaPxTU6+Wt/4jNXDOHfeIau+Iu/yeKn7NFqz2NxD+XL2/mxSv8XD7G1Z
US6PykLhNbiTdSBAY46mvq/OzSyJ/+y9NUREs5BSSppbYSU+sDSBANYW80Vbfe/kJvwXcJI/m57c
xbkw2APoJsz5XoKHgdwe0PdyZpKge00NmcpQj4X0N1IvkoskYp2djGtuWKOTyd3HDxwmNpSs2DgK
oyz2arCz/S0DmOYGJqSR+zQIkEiiYibBGi08nNWFCRZhUsg4HQQGKPUlG0DAWE7afdiGUW+yG2Nq
Zoq7HRJm4ionK96nTtmooq2OJoUR242kCGaj608zDpeT7mTmVwENiz+CXH2SpJoRzNrsPZx8V4P6
bJfk47WAxrrLRQf9wi6Ny5DfRNu2pUJyVtcT8mn7KITTHmwNp0PjxQDNZCY/0yxrI6ZzZWBTiQar
X5lcL9wDoDAK4Di6erIUCxkCZfoTlANJnO/QR069cpakBrJuwwED164Dv+kCO8ov1nXv+4mIlLLT
3VROrJjXt7VTcg+npIlcZY+PHNYL6yL8jTnG071lxNm5NWV7IjCGPElLddfWyT22WstIkbeyje2S
/L6X05NN4bnXZouh2KDZ4AVv22lb/3J82V8WG2tF7Q7i0C/m8tSqkWkTBUbgUtTUpKJZaV7dy1Tw
WvjTT0ZwyXsy1SLdLLd4C1FwLrRT8lOpRWwLL4vpnqeCpbbOf6BuYYj1ZF9pKJKvwbHqHYA7qEtD
wVI3AYZd5K66QztMuL/e6dxncYeGK/GPIK38I1eyeUiKvEXvW5HT0xbAELiW175YdmDoZEiN30Ge
bqdLbVTFnkNkvJWJWgApiFJ51Ja9obU1kgZBfbw0JGpPS7oRufNStqO/Y8Ujj63ob2S5Tqf7VZgw
xEBuaOyTKNPEgZZN8107Jw3B37fkcctvQBX5f4AtvyU9Cfvpb8cC4CQ8rXybLLu4qmWZAl0mY2Rx
Cd8DlbWjQrHaNZ2kPuZ+4RwJnMt2eVW85LZb0oga+ql3zJkPYCCLpi4IlWFjw7oJTZuYkNSxvVoO
phMnb0Wy/NRD94GlJg0MKoCganomZopSgJ0grZ8mHVi8jkTR4ur3SYxk2XeLfts4q7kBh2OGGSfR
pS77dFMsCwtyMb+opux3mp/C3mF3ejeJuCKN29BeYVkdUGLeLY2RbdkE3EHX9Larcj6VOaShs3DT
egaPOJF36dnnW93Rpxl3PkmGV7SrRWDPpEiBJva38Vh6PxRsBrmmbsO+qCBCSfPkYelJ27EW55OM
pHaPvhQ5iR8TMj3O1qamN96mEFF5FaxPD0suW0DZEWV76806/X21p+zs1/F4pKnB0cAyPNtgJ5lQ
oDEdyNDcB4Zd87i0uXUFF1dcjJYg0TXFILSmaRcZWQszspHGvXlbHfg13aGNOm7jCEiLWJmrq0iE
RxbD9NZRsofEUkpEATcYk9E7+zX2Wb8Lzf6L8cfeXgSEJm7+SiKrClZX+3GE7hKr2X74Mwk36TSO
l4KTe59r/DaJxQCo7e1XdATpzZO07ldgvYFYq6s3rcOb4CcLGU7xhetmfNKAQIbFkH6g4CEM2nae
TZW5oZGk07PXuC6/BAnGTsFsiTCq4dAO7rrtiS7yBvXaxOwS8wk8lCHHjCAd3w9Ze8SBJ1UV+akx
HMyxHB5GPR52fZHVz0SkWSF0HTMwEgfqIrGBdRB3k/h0TL3fK2+x3hMSRV601kuI+mxAKrI18bCD
lQ61LVKpntYq8lJmhUt3q4ikIJu+FeNVWvX6qJTCX8QsCvDCLVXXKC6W6Pov6Gj1mbGUzYrfjZ/J
jOLV7SZiM5M6mGgZ2G2yBaP5lPp30Xt0PDin/q1D3L2Xhrfu5zR3t1ZqMV1k89hodtD4iLOIVqFe
/x2a6S3VkmcQZDA6bvqcuWQcSHaRhwZNTK9ewv+BgMYm6noWiLRHY2hj3b138kn+04dOvRo6nU9O
t7spm5mQSJ2AKWPglu09Tb+jWUzABIxuMBYT4bhElYS+OxpR4iM+mOM6IbBMmM/GaP3qjp8j7weo
PJtWHhhGF199XE+b3mkMIPHYIgfBAgOOBCAfk6oH7Snxzqwr9obVsszXVH5vxRMPXE510lcyHzeK
xPd3ZFDmNlPui9cL89GyW3NP54U6RxQdB3zLzeI58TnOu3W7TFUOMyZ+ykgtPbEqrF4GB1lFvXjl
2RBHVFFwlQotf4MP4gZt44I3beh+bA8xGQsK/dEqPlHKMs65EqVGORBIXlad4XNGOlPB0n96zaut
gZyI/eGlq7+Vkd/F60IY8gPMbRz9unliTAN7mrol+SGMnquS0W9JUt5tp+9dxuUFIePWEXJvi2cI
N9DKeCmdp9Y4Oc7Zre+T9Ohle0KkM1ZIOiG7vrd3Oqq8MwiNGKiJX9W0P/amyt5tQFCWxse7X8u9
qH5890rbtcl0Oof+zCDSWGmF9NPA6LMeo0xyqZDxxLf1VbvXRn+x6Knq+zTb9S5FrHNYGvBA5W81
7UuGUL0WmD0Lqua8MFXKDsb8MDBkGtkwlmpgKcI8jqtNDn+EiFEj/PZaSFy4HM9z9TPigTTjuzX5
NioJFgugjo9aJZXbpHlO7HetOxttfnBYVAv76nb+llvv3MQ3dU0TtXzyJESHQElP+rid+5+F+YVT
IGOkr9Kn14XJVJ9Ek0JeQGNE5F3NZLuc9kZ+tJeTl7JrtcvQsfd6ea3b55pXR9JoX7yBQT8BoWoo
w9YClO4F3uCFjfq5fWsi/aPJhD6Ks3mFwBE53n0j33TOy6QtjoW5m4wTVKBDVRKVShPNyTDq33kK
axIRqkFu80IC4PQUJ1iXRgKC5x9OoE1F0uPILM5uj3Li3iF+v8CwrtevjTgIJhGQMzdZPG0665ii
NOKJ4R4J+amLdNsZDxo8XfsjaR5K4zCkP7dsecxFweTwAV40E7DUxa9u268PZiyTe/WJqekdEPDf
tvG8zK9YoDasOXr7Enu7ljUW8nYNMc6wy9HPVE40GD8lKsWKW5Wg82zVIJtdmvgus2FoodUqLh73
uIBhZfd6t21od8nfR/tVNZpkg6vsl1Q59YHp7pdZmMUdGZuRu9JdFZcJXrQHnI/ia5AzUij7wQM/
XlnQm0sQvhw6pKmLc2x2p5SUS6Pcl269mQCzkUsHyQGuD2FCiHNZLlVF6M4XC9yUzZHnv6iOk9dn
r1YySI03tnohqTwkkSjoqAbzYpexV55wlaFi3S9Jho3xaYb/VV0EaJ2ZBt/p33Nyw4lcYb/rWZeC
hCS/INNtuHfmF91/7OJdjgBzbf+YT+40+aqvj6b/ksjdWv5NEChYYDWdcbOd73WVo0bb3dgmpkNq
/fKRdS8ZlEel7+NkPohJDwqkG12DY9YnpJ+hPcUCG4TDgurGRv7mwy6Q9VNvvPYW5aW2p7Y9NOYN
qAE8JPu1R5+NfQUkAFcerNBW1ZtK/JtJP6zy88q3NWZoQRjpLHHg1CXzJO0BUVFI4OXsVKHv/wDr
4/p9cMUP4r8gSUnfd8kPZOC+mruR5Kuc43ZhJ3+4qSDZTVbpxV8MKhIORJ4BmqZQK+so67VXhfyM
GN+NF18L52FOi31hfZqI2peaGGKGr0n72agEfdYz0Yq3q3C+jQBsKyw1lADtxgdEk5dUpJWBNOUZ
Nq1OpwjFol4uNlxJC2vEHL85PsqMND7GhCu78WbIflwNVI8VafmpAx/m3bI61YNBQqGSbMJZGFGy
cu53IZj4k4SktYBGTJ0wsV7rBiA6n8hMw4MgoBHkBm1ZevKFPYukx+14R0ixjXU38T4H8yZDne+K
ZQgrLf7XqzYsUpYM9UUsB616G6dvR98v1c7IyZ0k2tP/apwHjMBBRqZwYRGPKo6SPrF2djWkqAla
V2Hg/r1yr2YkLTpBOWnB7H6vnLlT9y2LZ9c5015snPYjGT+QkkUOqgEUDEgu79YcDft+0i7evMdZ
Pni8Dw8jbK7qXWs+mFqFrU2P635p/VPCmzJk26ramflrr77dut0tSGwRG6Bve7JJ0OnQF9baCPM4
58gmnK76spMHtydNtTmwn8HN/9S3b4t3qkA7/O9Whu5D+8dfjIpR/WudhxtF0df2jngs5z+WH03/
g752T2Y5/XO10c2fagEZ6e+W7px3XJ6c4gOR2C4yRSvfrdXzyBwlW++F88DttqWeDsg2iP86RiZ/
BBrDHP4dyEZJXnN11Zf3CpWIMZw0iqzE9Yf9TViMPCPjRBIkMecIlyKIV8OxhNy049sfSFdt4MBb
Ij11Vvkw4Y7ii0+31C+BmK5qQjk4MiOs7gyfCWSOF+01mwCCOt/u/NsjQMnJFXdmoqDX5MaMingY
giX/1dg7eICdBrTVU2qHKEgXR9sxXIRT8oakLBLxegd7aLfO4j6G0s1eOzIKPOqonEoxfiyGte2T
Q+W9sy+glS63lfOWxr/ibiCbUK/2/Zd36IZ70fIvTvTKG1XtBjZyq0oOU3oQYBRaAp3T9XzT86jl
xeJULSrOjNsBYf9U3FMQyQmWenArvGHg5ppHD2xHW/Alf3CI+RAHCburizIU4Js5WzwD9836kThP
/XjO/V8wC6U6JvMZdOFGDJfbm8ZGmpfo4FNxm3dZ+xibLOQdNwLBxt/225TRQpXHrGTq//lMxFii
cPXIQCYkYWdfeXFp0R4Qe7CKaPTeNOfONO8X4yB7Wll9b8/uVnFtWN7R0NhH9Fs7vxPsSKb1ijgV
XfrdIh+X6cs1eGI+yuxTS4HOewjqAQa12mXsQrb/EUmiga4+Jve0Ng8kbDYsBtv0PGWAN7+Y/Wj1
vCd7teqedQvV5ZfunoT9GE8vIIya5LA6W5meKkKt1h1W+8Cu7nwGs810X+YPNkrbbPgss4GH4OR4
L8rZzdxiWYJR5cUxn5P8YVRnPYFYj0pqeM/FkUiIcfWoV6IMgypPKDGyj74J8JS4y61QDu/j+2rc
+2NEIxc6wzf3EbtusgjBxsW/s4CvU589CMlOCWhBLyNJYCx9vj1c04KQU5P849zeGPpWdFhk0EXF
XM76DUh2qYBxJc1hdB9zfTor8zMZ411p+oyqoZbJOzqaQLiSvqfeKDYYs77DVAipsY0o0ymYmV3T
AWhCh8VMW5LewTbZuFzAXv2I4xnx6QsIbk67/DgTll/23xmq6aomyL0+VMZvqtxNZ77lHACmnuP/
zANm0hUF/Mw2MZl+xyUNtWzBwrvc531FCghTXIZqFb++0b+S8da302H0HzBUUBIk2xVO20LFMbuR
SxJuK55MUW6zqX8cE6ABq80pk4Qy/pgdRPvTS9xeytgJtA4KGKOq1flTfRWu6dPUfsUpCSVIOnPO
g4YRptTCTL/vfedh9Yvz0EJGtbmxkmpDBBb2DTOYABH7JrpEwYk3mi9dydPclOTZJ9+2xcYq/+1U
zS4CyT5yGm5EOPTjUWFqY7XNmUvUPwPnmr+yRtsSwwF2GR7l8kmpdzBvYrgnGB/xBSd2vJX1j8WC
nQxZVp5/jReJ0d4ZcUyadE4n3h1Sd9wq46frJNHP0AlvOT1jJQ8tI1AdXw6p4uh5tXctnw9NPR6Q
mjBdnZM/Ge88b2+gbtPgGS0zF1n6vJjkCTcyYvB3HrAf79zVQU7/13qgPOXrIKxXs+i+Vl1sSoDX
tvXTVX+p454cSBkJ0RtV+T7JjA4dvRtbQHbNqwIh+NBqXLzpa+a/pKYRjRJN7/pvRhcSP9fLn9+B
IcNtY3yMROWO/MTp3l4PN5L3QpdYis8EqKsM81XfK1edR/E8dVuRUasQP5NrG4OVMB2PLn/AWY7d
l2NdO4jgrNvS+dQ129K4H12CkQ+Oa4C2CHFhRKgngoEaUdTZboTJOaHqM/XrIE+jfZKsxUX6U1lO
MDNCHrSDyaa0ZZCbGy+ue1GasUP4udHppUiYIDSabx63CsqAILt1ZAxuxtfZApoxQmgtr7P3A3Ls
3wpfw65sonTvGusZoeoma2bmPr+c8XZ8J7WT4R6qfDcWMEP52VibO+uj7/yNQJ/ZApRyW6VvkxuT
JMpphA3pqPEUsTEAe3Jm/2w5v3XSohR9Zl2SoXPDuEJQS17+6fNF754dtKr12ch5OPEJJvqdaJF9
7eUNnuKd2p7exzmr6s8SIkyAnEjmVdmzGNk2wZdou4dYvBSTE6jlbuhi1v2UZW8Gyq+FXBCXQTtN
Hw9AH19cUqab+qlSr1r35MnHadkpeYVLGTD9ZYZ+dEr+QPsg+w+TDsb2T32mHxqmGcVCBYTPsCpf
AfTez9ldq51wBIJofyzdUyXec+Ln12UIXAH+FZRXSkAzPL3VYC+P/c5iuFrRUqfUdXr+p8BrtOM+
aS854Mysoc3l9q7rHx/MBgD1XWbswCpaJrh4krmTJexy4I5Jux+zVwVMA2cby+vvbPryB35DVAea
9V6b/zqpdqm1hJZ+gBiBpovnePXG66hBHiaFVTQINogZH2SNTVBtV1BCosN/YQPMKqZ/NsK+RS9I
WBrPuLqOjBviDVa+V5AjwcpJjZa6OMY+s33Nu8MwGKxFfS6bhX05LkfmPcBgsiUyVX/sie7i83AR
N3jFDcAlHyzCXkZDww7XRVWMs7+zgyLR/zyJJMmcIzLCP/wE8xCz2Bq8vKrqHcKKozss+wE+jX7T
NQEYQxs/kFBfmDoi6fXbiM17iQ6dXHRaMH9n9QMw9htJRIVdbe+7hZfdXaaD1yTv49y827a291cV
eUI/Nw0c1nYNGIdtxFI+MM+MLDUfmfF/OBSIwlfHycqvEBTDaVq2WQvA3HQbgp0EwdD6YfC0c1Uk
p9TStjXb/w3bjF+pie1YzY/JorPIZ2E1mcHq9Ieetybz0c1X1gfKF2oJSDfcxnKTFVpAWs+T7aIA
S8WhtrrPufAQiDckBvilf4T4DVq1DPTR2nSaFa1EuwcEYmPv+1uq69A/CVtRIq/1xvRv3Vz5znro
YcqKrTFjFXCX47ome9RwD6WvBZnl72ppsKkEnWP0l7pivVezpB/lfo7jBzNTZK6QuDau/d24Vqda
U1C/6zDWYTExXAabfPI4oDfJGj+gKLzMBPnUifNmtsNGcWkOhYnTD12OmZywJ4Xjkr8YxGLN5vrS
r33k82d01JHjkgT+nEc2B0cHz3FdVgQ6cHoSH33FutMc49w31d7qeU+RVE6AbKXnRqwuPzrN2xfN
dJHGHDT4K3v4eGw1QTjD535Fzb8Xcn5kHPk2qfFoF3EIWw28JKBg8lFoe2597dRQ2/WM5cECeUuD
hNe+18efMXbITtH2GfdJqjuRw8oZGB6zIn2Lov2qOVzBgrd3WNZTWlK9F3jgBmE8WLqKxP8cJyL7
7D5EXRakqdx3/QC3atiN+gy3CJgdGz4YtwfXbEKB/c8qbu8PPzsXM3rmXx8I3mS4x95YQ5Ka7kRD
xabM6UkxRBrcdptozOR0Jj+zM4clQ3hGU7/64j9mJBYFjgKnTg33Kxu+b6+KWocrColtZyI6sygh
ITnD9LbjJSLcFHEN2o9pyA/FVIa+LA+6XuPuzHfdXH+wVS5hoacJv422lZJVzE1zaNYgB2D2hO40
kwQYb1kb29GI6z7NEyL/G6hpMbeBoC81RXYqvAkgUbKL1Qz53NcQFXVRObenJuEs99YXG+WrGiiI
O/AFcO5Yf6kb79hnGqjr8oS+6FAsxLti5Yv9lIYE3H2zHlAOjbR1cHiF9QRJLwRXdQ8qqiSmf91V
MnnreHhhRZB8M15ryyWmz65aaBv5kzW8Foour8cSbwicgXycHBld++QMxUe+CLSAUOudej9XCcwM
KquxpazDEIoAskZ0VoUzS6XYKM+SbVg7cCRT/fB45Nwf3djeL6gm+5SXwqgDDxUEAlZM20jAV075
OAN2xpvQdhQYNDiOTI91PGzyuA3rht027gbIdEgi20A2XEREmyG7ZjjfRqn09iYDVuIao1zNUTG4
G7OwdqAyQtOp7ygzj7h86bQoigctSMjN8kys61LgFcJp6WKCzGrmYTaQURYEiA3yJnBKDFlDd/RB
oza3ni0FhVwZ/d6m6pVj9QdHA0qdtb4bE+s2tVwUneHKWLZ1UT17S8C8jpU9odw1J6bAO1SPBZM9
E5cfEfEX0/fQ2XZMV5pTT0PYN2VgaNOWk+FwU54vvQxNtHn+VL62Y34c51wP0Mver2kM082uHhsH
mSIqCjpDnGu5Xb/3ho0qBANNbKGJzQ390imG5R4/KOwY/sjAepaS7AbZTnfYsqIpZ/O78i0yGMWa
FMbxHBA9trVidzMKDzUBXMZSYCED/jshDXcZyRetxcwEPyrf54LEKZvyaYPQiy/nhnJf46glnqtc
pyoQmsNcI69CgTO5lTrXLqah1AtRbAXJfOvXu8Cq67Pu4TI2OFmavkasZAL4Fj8W1pJgKewgtREA
6B7Kaa5SHTJgKTDr9/1vQyHe8vNq68QX2p5mIaN41SOL8V5rWBeD0X8HRH2TKFJDE2meant9tnJr
j7p7B3zmiTzPK1thqOA4kmexG7Vo9htmovm0T+FTJ4PYYZQK8ZFFsZ9f9YFSlT2khzOQEI6rW2kf
7YRG1GPzZ+grDQc2DJGyOfZDULyBTQ2Xjtqjb9G+TfVhoGKHhwmL0pmhEkCw7yVWZ9Pd+fM/m9tL
QVuFascn6tKPNKoKB4HZgX9rgPTKBkphO1nRvtvfCyFdCO6/ePY4YPEO26iPB3d4L1E6WmV+PzGg
G2borUuNtys5ZbLb4eNnxTMEYi7ubbs5GCN2uEbtTJE/4v1mHsp2lsX9QRfmwbD9v05kcH8LzDdp
/dSQLXpbsVu6z0yGl2L2h8PIuryK7YfGGELs8/yUfQWwFLWhxYHkuO+LxiB+6N07ao+PCSkhiFHF
kAdRVnH7C2uTxZL/VrTxeR1xpk0Dqso0efbr+TKUI85BxP9OC71hXPiILNXsGDGz1siwCQKwzXJW
DFwONsZEhNe3hYoWZQqH4zw18GSXDzMHje0pRD2OS3wezm0zyMqREnrQjyBPWAXELUkMDnpuyYY1
SocZphjCtZgm1fTX/U26ubj9BWD1jvCikzsu454V2483W1sny88zU8bKNqM2EW96orZjLO27aWoY
H3qEWDQ+PY0XuuyUYwH7SJGI6XZemNxax2qhl8eTqtNOCNnfdWVMB26crTb7ayzv1/fWiyThs4WK
Z9s9dWF9nCRpF54VzGZ6dGAm3dQw1Lzh4iFIuw2BmCkJBjGGKZmZzOvGchKgpQzgG40b22OQy4Ay
uV2GGm6bjHbVlgviI5DbXZFSyoHlywVJGVWXRIgatrMJ/7sFPMnafqtKFq89ZvJ6ls3BTu3AJE2h
mx2KbpvxCnEJq8VMfFA7t6zRWI5IzvParqKRBJhHbcGbn+Omu2taQZoovBHaJP3q84K2ZSVh4Hq3
NZEyr4bXtN4W1umwq7IUO6cqve+89/7pUvfvdKdjB2EQQfa6WqyxTOfc97krXxp0H29k5ZS7aeE2
mJwRabRALWSRarqPXXg8m64pvnIgqfeNQAZGfgFps7s4TeqzPRIFiJNBo9tx3kdldyfoOd9r0Y87
LIYZhvFa4IaTBWzDNL4nPRlrZ7KmM29QaiLIY5BnklShe69tK813Y0m8B9NeqiIYZ2nubGbageZB
XTVqJg6FivOjMp1j65OGYUvM1Ks5Gf8TMvf4XKpLRw7Irl9tPG7YLvdsYoeoK1w0Sz2ivVlgKR6w
RCIewsOEOa2/VOYvWfGobHM4OZbnml9gR1FtKTTxSTuw68uT+NhnNPVVMc7YUH2T1RMm6keUaekh
l3gMmJFkHdPYLn8ei1Feq95BzI+8dr7PfObHxOsT4WJi17nmxHB4xJck08PUZu63qBxSSpaRsacH
rrZQUJQNx45BMvUaWuxpeWL1v00SmJvu4hLx0MNsGsCPMJVSU/XtGeu6HXO+Pb0kvgN30tc4a1OC
NqpnuKMIG8BGGeYwiFgrzkvP8bmkV3cdmr9iHehxs6amC7VN4SPEdgkawS9sLs8FYoloGvWnap5+
Wl3mx9oxLpVTEsyRutSDeV0QdH+7bwcPk7FDuMqDn7XuzjEG7JFyMt5ZP/vPKJTnV1JeyC2HF8FL
saiT7KXaJhCeTrovxpehN1kF+9V6oI/E14Ms68qzYj/UpBBEjW52PzqCyV23zmpfszolFlFkvCt5
zHpHJhYl+mRpP66oy4NRYMIdM/oKbAX/P/Y1eRQca0XeYVrudP5/7fRd6GSh+DMpxdZiPWVeZ5Ld
goKE2qUttCNiFZ3hdM/A2kkqDimDoTDzwPIVD+1N/LnWzhbJXHZGFmOGcIzGY1sTnsJadJgPyqyQ
fYhxfFGzwpnhe8wAdb95gWxIeao0zugCa4u+KXMb71yO6R0lY28jCXGGXXNb87ST7/7zM1lGNwMY
WQCqw5FYkH0qesqysnVmBhkJFXWWegGB+xMDW46fmtSqJ/4XHE8mG/BGr8Y7kzAdDtD5tosWCS47
Bgu7XmW/hE9nyJsnxkJ14WNW6Nh/pV3FP60tMMmy4acxrN4j/xVyalktXLk9SQ9LiurWYxya5+Ny
rwF7yxigH8dsAvQmb+lR5G3nLpWF67f7tim+rXh9rooZH8tFZeLBSwmBw5JJHIc/Lyj9kNbsE9lw
lJvtU04dBbop5SitPHu6d2Knvhaz5XEhkYtPR2rHB7Cpt0wJw3nR5pGpJjDTrRPzSRexjzekF8vD
4FZQzBrlIdplxBDOJtRinxZ2pP59LxajwWhpqsP0QnpAqrb86PKQ9WvH68/8lYpwbMIKFBqI2jL5
sfzkk/pkvRhz3byXDIbs5SUpWwbe8SYlVCMmzwBneRJgOeWAq+L4T4I2fdRHL/4dFmEkLMXj7ODG
3n3MHfg0TbY82RqywkqDqEbAm895cjsvytWIZicL+ni3WJS0tocDtZS9OjiIODdjArI8pOrJnUBP
J98gb3kUY9TLkhwDzK7t3sJQFJCFy4h1SRY2JHmnSxy4jFrz2UTryOAK/mCSbvlak4MGvBxwFhez
lRs8gKtmOKeJOAdkT3QK51K+V/J9i38knOI6vXQ2WmKT+mz1Yha0iuBlwvX1TTFoFM2iW9+1lXW3
PWkWz4Tzucw8LYOZRYoIJZSxNC2ENceM8jVmaNNMoUcaN+vipg86ace7XpM2g5+8245LT3BI58WU
G5NRUXajuRoyA+dKVVLW4Z+gQMfbR7K4Tl5VGgt8uKh9eOv1Yos+lvdnrHASsefeSDPjIoKsiyoa
cPSY6PQwFRVyorlfK66HsNRHWOIFnAUqOMrUwreZFg5xH7TZQj6Rjr0i9jHforPrgv4/0s6kN3Il
vdp/xei1CTAYwSC58CZnZaaG1KzaEJJKxXkIzuSv95P+Nn39GbdhuBeNxu2LkkpiBt847znPiZsI
44K+RKRGonVc45fom46oSFamFXVTYdhshqW+rcfuxwbLOzxqJjIsCGH60Iwyv2kbxZKIpJJCRY/v
MLgp7hOWM/4peI1D+pLOF5WOv5Gwgm09FlytmPSzdRCy9Qui4Th4XzSW4S0ojFODOXAsnLUgiHmb
F2+lcZ0L+Yb+ncSRvR4hJeA6cH51XZXKbZKPgqGvAzgWwTK7YWHQ3fgLbhsFnPXBXE2PqYNA5XGv
2XpdVuzyiDcwwSwCyqoNHkzuYGBsxSnPpvaelECNtTIxCDbaImNT5+/+ksPk8etPbq09nqQoq/nY
M5V4cEPUOshbTmM/jbNbOAXMH3aOxcFV83296D9hn1znWnf6xtv7u54xP03Guw+0Nd2GcUigVwTc
kjzbDN0Wjp2KwDHolmfj2u8UpIj606Sv2/LAsg+ySsUnPnQqIXUEOHoOigcylO656OE1rMZgjNl/
OpP7WuCB3briKoBRgmzdOjG+R3+keRuSEOth0hLr1AZXcK60ToNLEgXsqhUNkHOkEfgtdiQaHks0
BR+mw64JmwITtpvcR6japhfryHkPO64RiCxhFbMamALnh2bQR1Bgj0b1iIP18CBH61w2mXkNQzfF
8mAQBPpBPksc12xA2uF34bQ2O2P1MnZ0X5de8Uq7QHyr4qh/cbl/cIefEGol4XR6qi9zTWFQ6T7n
PvkpRWaS1zen6Gox5q1LJ31XpEx+SltgjBKIOpmqxg8jcaV+E8d5XogIFvd2nb+a6BoTmz3WWeVo
CQ/fO0VHIJKKtekXFgM+bwofZWJVDN2fvCyAdKQlYhT2IO2ygjYAqPispFE/rGtpwWCweUzDvUho
0KWoVmHop31oNXbEpwfm0bUxVrnXSf/LhVayh58RnOYuulYpBJgXVAqwrYkRDmduR2soXSDTWukc
ellh30+GoBKbKS2kYMeqBMj8tP1Dw3ixzbMBRsOC4TpfvO8EJW5XVslHXZckSmYuPnVuLasUNsu6
nz2DeLCw6/AhXmzLOS6+68IuPuGjXU3cGarkVjVszLzIw4avVc157cxsH2Xv1Y/CSQW3ejs2C3C1
9Bk5gxsnby/sCC2Nu0kVD+ZgjYE77/omU9Sf+pO4oSFy5NMfClyGzRwC0okwiL9y99A3TV0DlugE
nsGpmsqt0EO8x09rw3CksPdBRGP/nfPRzraWb72Ns/4qMja9QOPKHTRtUFHe4P4MMu+rdemM9+PQ
Dq+uCHA96xZ/VBJfKQIQVrkets+sb59tMpKUTlkegSSn25mcNT4jd0zIwX6VMVUkB4wjigJU/2fw
eTlw0fG2Q8HNeWeAMd1IdyEBnPtzcd/OaG/GC1r+JZebk2QvTjdhehtn7WVpiPcxwzkMZJlRlwJE
IOvW2WZPysy0ysoeAACBDNZP/E6oqiw2Sdt56CfmZdajf7GoH9kN8VCcQt07WwYag84JOt53geSv
PBUHOxMGzU92hbJhO2FQHDzroYcn9Rsw1nTulBpO0mmbm6n3UINDv/zSalEbq7A7riB2f+bTVa1z
xWMGDms8aPxIt0OgzU3iJ/5N3lA666uU4OrYVahlQrHfmMr7ZuRUKQZ0NRRKedWKiRs1kEhQ8Sx8
ndczA7zT8A6/Rq8zr3fvqtIxH5ndtkfTBNmlndLw1pFD+mZ7dPc6o9WvxyyZd8OcsW4CZXX0WGMw
D/YqJn3SzEfl2t8L5jQL6tvKrgCnF2lg3QxEzQ8qcvqtiyi2Tj1ZH1BG8Ck4Nie5z7cWxtI5jmWi
P3vbiPXsJuPGAXOwsa30Jft/ji6cgYQWyO1RdtFvp8RCWgtEuBOD+Fn67l3PBO7t1J5/+Sg2JzmR
3GYBXx2B22dPi42Vzs6n6YyDW3drkiism9vieXGTjtMEaVJZuMcsnX7VqmEwYtZatUGn/nidy8eR
6XlNH/r8SIDLWU/sp1aEzMSKHT7SanFMgvlKDLLq9ZTRnJzireTcX8Z42/YcuTRzNDTVkhtqo1rs
/CkQG9tmo9q3cw0bAenKxc5SuN2WDz6Qj7D2To0nnD+jQ7i5nXquQ11iLbuEsft3BoPpYQ5sjGqx
YeqH2nPuJ/GQ2+oHSFm7auKOxRSjbcC8kGkQa1eWzeRFiu2DsZ5qL3M3mZ5Ix4SypGVqdLT/qfs6
fmXGCN4JF/5K4OHjrx7l+NYUKt1XBGhI+REjRv8x1VtsupYFXZatWziku34Q+k+iH1WVHULtjheT
A4rcFRFLwTqIeEs4c3M00kqBAtgWgUtmbEhq+bsaDZCIiqwEsuKcvNHOM3PtIAhJu3VPo/2CenOl
pZ60VaKhxLiamLK5YqOTHEur/ACsl22oC37OW+tNBHSpYKIezvCpmhc8z+0dC2hJ9DBCsRJZeAqI
8hEYNNE3kg2F9jaRFL8Om28zwxBxKKRe9VwWP6pqsRGsRnSVpXHPPF41SAv5k5vGXTOrFYe4UItz
cp2o6n5PnqWTbZX67bn3IoG67iSnBsPWEQrIuC8GPeJhSsvnoiNE6uXU8jbpjL5kz87AjEtsKVwH
XK3loYSbS8C7yHBvoKoM+a4pOF+3rpr8u6hNR4RoIU9GEXmci3A+LDjgnxQbUoz2bb6j34iSFmIG
Z5EtLDFTXW2cwBL0GwRQTvMk3uZLbW0Wzxs99CQbk3sz13Ll+RoqU2a72Gtn/61LUN4zR0bZppTL
q1wkCyOYURJ5NIzwec7Yj+qwzg6dEJ9ZzItprmc2Da2ZFxadad28L1nSY593KqwCxRTT/Fn3IJs8
IR980QyI7I66i+lPvoQ28KVpwBIz9ezeAHgt2yJum306RtevELx4Xd59OQJ9rW2JATh4zDYsCIp1
16tgWyxZ/pt+4eac1WkILy7MR71uJXu/xtPiflG1T5i7cXd1l/rbnOvasajjjk0fC6hWl0wGsXDv
aMgJLsZ2+02gOyj3FvrciDlvToCeTku+vEDZrQ5LNYoHIS29Dvy0eyCbXe5qZynWcysoM+Tyua61
Cr/ygWkDXZJZYZH2nuwrZo2WIz5JE2hbJf64EHLhPvcrAdscJZ3MOP4satMo6XEZ2Nrxc0zb+j4t
C/cbcACwNhfpvgDquPAts9lbJmPt49aL15pxYUNuf9joSRS3Sz1jVJAZjxP8Quq7B5AyGZj6XTmL
hPB6FG46T0cvMmX7xkvDkq92YxUE1zvr7PtM/iOvhj0SXbWfWrvYJVMpHvgUXLdNqJhFjAIK6Iz+
gaEIIAX1v3oT+iuLpNke+TbfCjuJ3yZvto+F3TfPRc8TgsOiwE6pqRW3LHaiubIt3JpxDfAUurEP
1gSqLAuwrGx+iTgxv8e5mJ7Q3nvq7OlDM1FR35XD9G1rHd0xRRQ8VziYg8YYQlFLeQh0PT4sdalP
JIEB5LFy3OjOBS0jo5K0IIG4wedYrxv2G9Vg6LyO2MUFCRpX0tF+nVctaRwD8BcL3zLiP4aNDHeY
9udyXs2gHHZRy4dNINFvRGMzUmbR9QHmIJtntIuOUM3ynkW9emljBjUqn7x1OXQauqMf7HJXFQcb
oWqVJvMbYyf6NxdhWBzaRqegE2XjKad+maaMNxNjCssfyC8E6Ke9ApL4J8Y2RpxlDA92QXLULfDc
DXA9EP25z4gETL7S2YjYHSQ7NmFy348xAya/yvvrubXyyFiuSl6325J6BILHFWiqvvk12zhxEze8
CzUx9nAu000DWAqnSvwnYVRdaTG9zwNm4qYJ5SEe8xempG7t29ZTLhnYVsWozFuvcyw+YhTnPmt+
FM0aMBKI1996DgFZf7aKO0cS+uxouLz3INO/mzpHlVYSU1wtWG3FyU+x+CyEqYZ7rXmDbBxqL27s
WVk3Uai4OrNt3Ta2ApTnecURPh+mkXiJnOt7jReWO/n2F1dX1CNp4UyZOulsLZ6PdawZ2IwSeu9X
XIBHKYbXKC3DO7/tm3OVlMOWCxEuvrFInlhkkBxvcAMnQIrj1UIKarU0yVdQJNVpqJr8hA2Dbx10
Elf+CFt01XfinGc1sorfQY6SEbhCRgKVP0Eck4d+KcWFzQ9+7rbEfTYQTMChc/09RCJl+lg6t0Ve
NfKXO9rlHc8cqIU4/oGdgVEtkeB8QokVIqmop0uSTm5aiVSKyAFcryNI49aWs/JVyWQOOzr0C7md
CGDvB0NnVGQa9qpehZjulIbN0LUerG8lHEbHOS02jhoZ4zXGr4n1q6uIWGBHWk3As/bO0j3myCeo
IcXT1KuHvI/qrV1F4x6op/3pXQ3k4L2C66eHuVG5DYZc177Vg/Ul8rHZJa2aDFDXutmmqRiOYEdG
yPfpJwHrcF0UNs5dxye1Gxl7FwRmPsWLQlYYYBXBlht2pndsblugcL0+/oRqU+wi7BTAzbLpXJUV
F4suwMBkMfpvYlUzx9s4JwLtFPtkab1tNOdNt8OGxjJ6Caa11BaXRge/lt9MrC6n7hSQiJ3P/lwC
8gpVEF+P/uwhRuP/itzlBYGKuFfL5HSqq8qhGC/vwJazLsXMDxGwPThAzH5E28WXRPv+QxjjHG4o
ULqnBe2KpCJDz/soS1HF07mqsKnj0SVtRIomvhrJO7wdv9kSu3dhOcX3wicBWKIfAzEBweXU+Y8d
s1FFrCbCxx6blXhEqLJY1KuhzO0QQyzZE4Ql1a8jG94IxatjDfpURwt3KCbzveWQ/mkFUi1eWb1R
MvocuaMf1FCPlxg80iZtyEFYvUnWI6fyOpsCfRpKWqC8qXyLKBHdRQGx3myuRpJBsb/txCyfm4rO
8m5kuBJWl++cebxaL/m1Fqr6SCMfE7Bv8TwPfKSkaH9zm2WJujhkaNKFOCmEkidn6AI+2/Y1hIDv
ns8HnKKxHchsMPa4CrE4D4GbFp3sQHm4bXDjoqHjEi08WE4Re5BnSSZ+2LZLMr+T42jXQUusGY7i
sAr1lVIuZma9xsdDIWuGnDHPmB27MT0GcprXquyfSoPg1OdMrN5osfmFE3VwvME/j4oMwEpVht2b
qVoemjRyJhbaja3nU5E4IGKHKX0O6+I3BzD08lJf10BV+tjP4fTkFn3FqZQS1/Q9HOE6dt5ngGtn
Nc0Zgz3enoBpHcZknLyUJoW/v+DdCL0p3sU24r3SoY2nY5HVHu8Bk70f/ERe8dlxu+SHIpL9QiHC
qZ4MJYWjx5xXN4BkY6h3vPoSzABojPZLBIgCqxqWXhtQNlLpEm3kpIW/StkpbCKzJGjIluwQUE0h
1rbkR9YtnvNEkFM8yiLF6CH5c9LkF1pBwC26GDb5GDIRgBfCvVqFh4UIAR5fHHNTjWJnhew30oEV
rh1yYOeJdSj6Jv6VW5otAerYwbGm5hjkXrXBX4FvugTieMwL0fFatbqJXw0jLcDC7ExNJ46UoXV3
/JDoOXSDH7pTMX6bKDjlsuGOzWcGYni9cOVOLETbIG947YewwKOQYCrK9TCf8sGAzk+qaC+4eO3m
eUCunKIrA2Si3CnUqYHFHbVbJdtqn/qp+zRKnT/NSQRMwavTK6NCrtyWYGU0stnpmVA8h5t93Dgf
A0149zP4WLDZgoRxqHhvSbUb1U3o/Iyo1Bt76DW0PR2Jp2iK21fhZzgwCfCglbcdklHL36q1sDzY
Xd8cG2Wlz8pnRnY6qVFI+n7blNjJLJnmP6GVZpeqi0B18v7+9BMCqtnA1RA6+LRGGSeWpVoHfO4M
y9rH1lcOWu7R/hmMG6iRQH0mdn3pdAEVLY6WdrvP0LjuFSk2NQ+DgAVi+Vm7Fnn9G2lB/gy94Dhn
27bVTsqd2QfUsFgZdg2yAiRflF6Fhsux6OPiU+eZ3Pbj1L2XPZcKACTM2KP/LSA7UosZyh0jBI4W
322Q5dupv8TGS05Vj0oqsKZNcrhGWOQYc+qI7MNngc+FHW9CNxvrwcR+cZ/72lwcBCwU1KsCLBSJ
Hr3gupxmjRk+SyhbgJRP7GP0yp0vufyxauspqhi9TWw7y13gMkqQDkTficCbVIrTqjewGQBc9Q7q
Xjr94CYvD77VeTvCw/Me8GBzGAzdATZurM/cGccFo7VqDxUnxkYtLeepmrLzPOL5mG1B1W4Khz40
tGrlOdqlxM1xy20ZSv1I4gYiFadfJX4YfRjS3Pz6Gm6aY2sxUCyUx23BRNKPKaBQPKZlxN3Oq+MH
QawcBj+Ytptepv6+98aCuLo2+9AsHbgNb/5saIHYkYnnvIADyPFPdJXtQPeaxzPoLFVo1P9rloTx
4CBYKz1PHVZxe7SX28l01H/Sd7oH8goC2Ob1OwrHunN8Ney4ejmHsenirzpc2oMr+mK9VNPX4FKr
11VF8qeEs4e/cWp3Ih3r3Ui97M5F4YJfFcmdWDDnFooBtwD8v1N0b+BCxYMWV6JV+3xGXkwTZz9B
4F7NkjT2ELkgFtKw2y6y9fCTUo5RdYN+b+oRae562M5k+G4GaYVHf0LzXiVT8yuzlP9LzQ2bw0rX
1Q2s32ajHZffB6SAKPoo+is82ehyy9ohPHgpGZuQOpRtSV8yNAjPOmRxlG6TqLc4XKNyK2dsyMbx
/3TKAgB1RX+h7oDriTOoJSLlzb4YNELoGvxPpAU2m631GNmVOl3bfR8dU8RbiOvZiqAJvoTeFTdh
xr5u1I5/YZNDg46vP5gsnDPcf+ukQQkypMCUWktAyhuCwT9s4652Ke1568T2YC21FS0dWdbDfMyC
9CZ3cWvnMNN0cMJoSbAtT/N3r7RAL1ZhTZkXSZsYyMvJyur6ze3BzGgCZtuex+leMgIdUzL/60bj
QMnTNLr12ECdRx59XlLdiM8B93+ZLZtiqEAFxu4X+yD5QMj8G3Mfehz1xfth1N3GRFLvA65/R9om
xMl35nbH+7fe5wuHX9qUAfnOYsSkrJJdkrXBB9u3acU90l6ZAptvoCmoKOe0XScNkgkP4BpaGXpJ
gXeyhg+yYuWSfiG2wkDC9H/LiJituY2TMqPNej1VFR5La0DI90t1neS8Z0AAJCHgBIGag3hIiCW+
htDneB/rka7GtKzWqba+ecknCpwYB9OYLmqXhl50xtWK729BG+U0xkgrKrVz7OINwSvaGoTE9Tw4
FgOnlZxQ7uLtbHkMTEVt/1ni4KUh4vKic4uPVAhg+uL1k31LlrjZBXnCTEW0jeC8pHUXSPFq8fDv
US7mb5oFE01cTO4hcrCSRIATGkgeHvvWOwku4U1EcKK5lQwnx+bpWKql3sTpAsUrJh1Y2tEj3JHD
QiseCS3Dfo4OUGawOUf8Iq/oWGW+zwqS1IwGZAJay962OfTf2LPHdWWX9g0CLxCKPKlPtsc5tA6u
vTpynL17y8YB1KEIAf4isJNV3n6cWnEH2NJfRUX8U9Q53B/2dmd428s6EegEgU6qQ8AK44C/FqCB
YK7ZFQ6EgCkpX9uS/Tgnb3wj4Sd6OPtnpucaouVq8jtvM9JJs5WlSd5UOdP8gWqIURMN/+hbrnzD
1+Tu2ut4MQxDve8c1GckMXVayI8fUkBcu2LCPJskA5yNEcfwpIrqNUu88tFyCdpyd54xaqF+Z3n9
HMyTs+O4gAHH5uXQZbZ3yWOr2mHf8F5xcgLwyH02UTgSWHVWgrwqC5op76HIg13e2RkEj9XEnnTj
X7dCegnkAsQ1w7NcCoO1ow0Qnf2OlwQO0mtfoW29qKwAUpHHzYtVTKCx2BHeAYjmZ93VxQV8OzAO
BT6yXep2E7pjDQDcRn/Pmvwc5vXyXDGJnembfhiBVGzSsv/hdOGuHEQ9gyFY+JAmE0AijLsu9p6V
ZmKkIQOZGfYa4gRNGV0+3NQQAs9hgXzTGMRJfpg4jScpsA939h6k9nvs835YlX0M6BjjV5gPtb3x
3OwPwM/qnNR+zzyUNfu2xbULjkNcpmj8JE3yqwVrcTMu8fzaIZZv2McOuzkCXJeUXcBoEOtbNmrV
vg0H7ijEoyEp0I8T0Xr0X04sYtEA2QLEizUsmWCVZSwVi1pXa9lqA2OYd1FDbfs3tdnF2fgJu8OB
wda2l/iWy53hmoLZ7bH2s2LvD4HahDM60ShgfNSDTJ+w943rkfONqRmXz1D5E1hO9My2TLCAV6F3
npyagGx2XsyltcGcQOy3P9y6d78S58rO8sgCaTgr6xTU6a0IR2+t+2zelUuod74dNG/p2KIpeFyR
KWKGB+/G0xmHufjmFCBk2toTO8Jy+gCarm4BN/JCdaKWaA7r57wMijN+0YLpqmICMbX1zVHM1AV6
hFSGHezp5PZOLPiyrTNJaElNBC8qRFFJszDZCZMM1C5eQZfZgAMasxs0a4mkNdT9a4Kd681mcMN3
S7jUG1CtVkFI+VBa9/ELu+CQ0TzPHkdaRC4BCHqc9XP3jq3b2YFb42KiFTYb/it9HT2pDi6OiBvT
I1quMxQbrO95jv81yRtzNllp0E1MccORtbw4sraODnv7fW56zhkmFtEzPmGE4YqYegTtQvsTNs0b
noBLD7sdhD8iUx681ONL5SHuCZScezN5/inCYL7uO8xzbF1jHpWq+k7FlG+zKKuoQvauiXGK/R6D
pbJvnKKnOwHBdi+dLHl2rhEw2xPxGdEs+ykkS2gb09idXWEubUQ/bYNuyk9cOKqHZSrUzqLdbAeQ
hT4Cnb0mljTVuj2kFUUucOICtFofiZ0WlI0bQU4+FP5WYnBUN3FxS14VEEkfshqpO4dMR4oY4UP4
uSJRutdkuGI1fNCmzVjgJsHbySoA694kkwWqflNtOUmSbVdinySn4e54FuiCpFVzVzaywVtfhct3
WOWKR+Bq6CgTc4zaKMXaakFmt/lnkJHVxV0WyVJ2qjaB6oK9L/l16QYCgR2C8oLr84rGbH/SYuQe
dFo9htPS7Cwl5H/55QhnUye+ElNAqVE2ffijX9+Sa4q/ecVNt1hBMOoAAy3QKolQ9TQDbGixKR4Q
hue3oeIsYPtaHcbcezFmalaNxx8yiPBbLsIxNNxwx4M3jXlAzW8zd/GVK6fkYrGX2S/SAVuQdzwt
fNBOac+PARw8DSsET3o+HgqI4bVSBSmqPkX451eJZs4KunjbQyQuycoytMfXfwBhJ4jHdec9DFls
XioFfgcWbxydgilTR8x79UbPM2tPW863Ji18XuCdfydKtDL6+vJ91Ac8MIMX4AJi784ukJ6NOWjO
BuX5gaVGAg62/CKnEm1hRUcPOjbiMA3w4lK2h1iJnOLoRxF528Kp9oOEJhf2TXQ/Gf0Nkb48imog
zCtHH7B+uKxmrm531ElxLOMf57zgxi6mKnzUGktk5NUoKyUwx4w1JlpIw/aIe8/D5JEnSAT6gxyB
DnVp7d81Q8vrM1DXOY2cRzrZGcohv7XZJrCUZVQn8LBbWxohk0Pi46bi+uZcEc/loefjCN6Ww2rs
AjpJE5InsDLaR3f2aZriZXlrRXQt4V20iN5AyeTimvAm9euv6DpBl8YMP74z9N+F7qNdTr0XMDno
K7EVDnsEzPLJHuaI9hfVseCCNZumWHM8ac9I1qAGQ8wlp84jY01hKD0SDjABNfOXdJru1HpkA9xA
za+tZxwExlAdseGQBdfiw4cfkaZITgAOOxdcGz3iUDSDvYtV4g5kV0IICw8HXXbjhtKuHtdFjZyW
4x22SE+LkECZn9cUKZThBOcJak8X5DY1iEIdaxz4Oy2H4MYUS723BOaZfrGaAx88puoWsb1LvWQT
OYV/yjHAbhjvOI26/r3GRXhoMcw8Gn9pebboRoSakO7Qo8cbGJ98XL2WuX22/ZdQ2I9e7o6btJrV
efHcd2dwIcjnvFW7kiUFBkv/sSdAd866Au92x/NhXNzYudXHB7YrKZAGmjHmgPrrxtTw3QrDhwTV
lJnLkiBr2Tvd0m4Vb8ZMkraBsc3dhgR2O7cz531bnURAMkD25EMBafbgHsryAEPLxundp6xFXfPJ
4MqUg/kU/kuW9xyByu5uYGrx4MIDsrAqcYctvpRq2KkOxbCrg6a+47mSNxSyLYCjFo/gYNzSxVeV
vxmBSMR6Xf3hZQNJ4cHqvZXghopD0SFa0mD9QNfjlu5JwVmJxWjKGvJHGUEZC7/5o+TDxREo1EYv
pFQG1RCrSsL2rWma9mK3dDhGxs/20TxRTh4rd4Mh95PNP2tBOJvnivfOVncRoPW6hbZAInuNn8c7
5CngANkHHPaz86ufPHNuWd0TKmIF1AqcyjkO7tVAOdFmFOMn/Wj2nnS9v/ML1f9QTKSPIkjZHgX2
tzfIYteAWn0MxuAz9nzMbA0KAgu03/h5xZbtDRfVJKcC24Lp5tcjXhDVU5k1aLQ/u9q7CnKUIPcN
mMYNd95MAlDR1LVRkUVOPqB9q5qcik98LYtDb8nowXG74lFxb8Qk3k0I90jURx6qb9Oxp6iLiguE
H/MiCgd7Ozo2DtJW2CvPs8rNRGh3peYSHiHj23paCGHiBKy2fcSbrwvZONHGFxOHS6b9ZMUOoR8E
GdScuaMaC+hh4HrdMaXmYsOvgqt4bM9bPy//ONQlbmA65V/djNDter31aSj0QmyQHYlD9WgYLO9Y
sMGcssPpF9PeB+4yjehKBIZm02nT9AhH44BXIU2r3/zl+EhXE7GOa8dIlbKN8uu4PU65Uqu2Mc0l
5tg5xDVQTHx+bCjYqzolkXUsOLSosMhwiL9lbnrnUvy8EQWBWZVwg/ImmlJWTjiHNw6FJgxY3oyL
mHeavYCa6Wn6wCSFk6n1muUYBAN849jP3roQ5dp3WDq0Ga8G1x5pYQWYuM6TFGczMjAE3abFlzN+
0C2JtJzlHjARG3Q/qZFpqg6saax1lhF3HISct1infeIjBCfskX6hpSQpGdDwtOmGTu6drCWN3swU
IrBrPJE1uU+zzH/BBpSuTWm8Pd4WUE5QPNbI/TExgZ5XP756AjI2/mLPas9upw1LBww2rAkU94t+
rqOtP3h/oqAfIjak03S97ltgq0hHkZhxN9U4K8TfEGcyGFwYc6me+6PGlx4xALp919BnFXHKrbXP
PMl6VLxhN3ozZ2oi0aUkpT0tOHBsC4E7sGp1YS5aV8UvCdrsY+w7kKDagm8OsBCvWuQe2zpCUcGw
8VuPU/8n0lAKFWxfK69/fITZPd4bqq5nf75+d8WfVhRqM0iW+bHDpxsoBOTAK6fU5gBeJz7Q7iKG
8WM/G0CZq6phQ+nnatwYbWf7BhvujWKoog2RqW3V8rol4+Zlh4ZqJxCmAM0Sn4xKHzgAgTPdnFli
La+aLoQn/l3KCrrY2hZ9Ym1VH8/E9jAg4UC0f1s9zksEOfM70zLhlpDRITAZfjTyyjpQA6l9LX3e
84ptINn57K2llzbltR5d3cIt4ZUbbqYD2YK0vcl69B5Q8v7WYX8HLER6kEFS9+iILKELdNpJQwa5
ZlUKr34YLOeVfTaZSOWgUGpPH1XIZMnrgkAT4+G2LubmFnq4u22WwkCGoB7AaxLybJx5xSRBArn8
IWHTGio+r+AP1Go8aEmyVk0Ps0a7+Dgj19r7Ykj2WGnYKJBxZ/Mjh49Wqf7Zgc8FTRWZ6WIkDrOK
sqH1UocglyXPYpPM2AWS5tVnK77zwvuAEAMz3rWSxF6wuBoLOw0cZHZ3FL5sI2JhuD6va9OyV78i
ZoV3U7IdW4bcPo9x6T7EBcqshdf+0a5r0mlTEBCtx9KKGbJBnHdZ8LIEJ3OF4dtzhTjpkagkkPKP
pb/aJR04tHZCjJyLZL/tuuRD8Vpc5QNiBRq72vPwo8ypUUGgwbCWwAHfA7LDLWHDYrvyWC2LGSS1
A/augrwRs1xw61JBgjdmal65BYv9QCacFLQfhkcjBJ+blLa5UKTTweEFhhPWmu48ZG77MBk8yFSM
ZV59qSbiuyGeKs4jxDLHQd3x8xzqQ+3zayso7kkCFwC+WxZv+MlfvU5z5AwFNcYJFcI6wCwApBfn
E7ffFnqszjZLMYMSo4B4FRgSsXPMaW5N8Mk6vtF1aiz3ccEghSkvad6ohnH2fp2PT1nsat4qPHat
w0KVTdrCThmEjJ846uQ4uNl5dwtcK7JntYqkpa4whKQtq/3SSf+7SjuqNWH2rqIQ59Tf16P/j/3r
0vcVQVPl8Z9//Ns/N8bjfaMuOYFTDBUNPqF++9/+8a50ZOC4ki2Q69jir398zweWG/dcXYg/P0dL
va7E/Ovvv8T/34jOl3ADZnXpaFfZ/611HZ3N61MzVBexnGf/lWyczsgmE3n8X34dfkS2HyjlO+jV
eLX++lep7dxhH1VZkLw+s3lDRTgrqGw+/d++ivPXr6KMu2TX+NZlDPwnPpnVk44RefHRWWdGebn7
+y/3P/36+cUDKnb8QCol//rlMpu7vkw8c+HFwyt8Dv9Fj/y/+vOv///352PCLeo//iH+HVJAIYwd
mIv5xaaGQp//27fv/vWPr5EpyWHz7at56+X7Ktz8/Z8vrn//CrhmVd78/o9/+I7t8uv+p5/P9eH7
p++fNLFHwiw00HUf/NdAXKIBghkeQiKrayBmYDFafLtvi/X491/5X/3g/tvnssNl+Z+knelu3EjS
ta+IAPflb21aLMuSaHnpP0S7281933n138MevO2qLH4kJDdmgBkIzajMjIyMjDxxDieJXj5LBhyw
h6LdGNnW9+3LgRVF2gembLAwYC1pLA9+c+GFXTlCZiLJEyuTTfR+v9AG81vzY8iXv99ySIjyhu/7
vDYrOr26N+sGZte5XnkLkS6IMxRKm5cGap6ei9aUymfbdktgh9B91X+tm5jXcMWEIoyBSjsCVLkP
GZM+HMFg7NqWlMr+KgF4zLjBrFvbGJAixC8baBIgfLYizTHA4fv6rtI3nGrLhHo5Z7mWONo473YA
FRlt4YDupg0Ty37737L8u2HPNiSEWb4CULB8BjWZdzseJdZnaev789/Pvu/BWp4BbSqfexJbOtbd
9c9vzdD897PPKxJXpnhiySE0ClteJYHJ/eYIhJCFVGFiholdPldklUSnjQWY//Urp7V1w3JI8GxD
Fz5fcNjz3FlXz0OKBgCZeRTtO+4u3vi8PlWLK3FmSIiAdi2lYPiq6tnh2Q51ezic1g0sroWNLjm4
fZ3LhnD2pRaPtUodwSA+8xvTH2yWn1Lr4+8ZEfzJ9ug7MxENfzZD6Hgngw5mizfA7H7dzGIocXTb
BrKuaqYhbO42nTq0FzWi1Q2QRRDnT9oIhebTupXFtXdsLChwgMiKsCRGV0s2+kUct7D3eR80hC8P
5rd1G0vLrqmqZukON27DEWygm9Y0ntZVzxLsfvapoNXx9wwIJ5/JU2s1mRhw6n1b/hGW1YaBpVnS
ZUWXVU1VGII4At6smMGpeE7/rJEQHG6oFBf5w/oolpxXV2zDVhV6bGxxmryk8eChbYpns32Qkm9D
9dgoG6noPBHiTtdVQ6ftWrMVUxNile0ktt+lMSiMAdEIp3yQZPvRgMw69v172jcmtLaGbGPylpb/
3KgQXqhMdyWFvIJ62F871fmxPmuLS3M2JGFpRt7V+rRLimeK6qZ/54VU5w5N++kdVnTSBl1GQ0i3
hMCS+XZEZuqXz1Srwk928Jcef5vUjZNkcaJMHoYcxMc10xZ2vCpTXS8AqD+b8T19+ubG4i/619nn
1cuDarLrjg4pmcXnAT5SnzmsIGlan6dFBzNNc/ZiagO6kGJNaZFHqj4Uzz7Pi7zGUR6BaXF+tI4p
5N0a2rum7D97Ys4I9NRMxhh7CWlJOrkjUIv1Ef2bsl3tGYdVt0x9jpHCnrGaFNLr1sufKwuYyU0A
HNg+weDGszXNnOkPeJLWLS6u05lBYb+EQZ6aaYVBCDGR9AggWMpv100sbhqHt1HH4HzRxIuvYVQo
c2eYQBlTGaCBLf8uDWtn3a2bWfSGMzOCx7HtjclKMQMHAzpwN1D9lyoUEdGh46XMx/C6vXmvi0tl
yIqsGwbrZKmC95XwMdDWGRTPdfYUe4AMjrH1UMKQ323M39JOPTOkCWk+z3b05NgYsv8J8wdNf1wf
x5IHGDJlCcWg+io787yepZQy+DIFxUE+ryEQB4YZiaCNEVxPFfUbhYyPEogma5oQNsOgmowxdbLn
IvoEZEMv/APnAKIk30tYldaHM0/75bJc2hKGU8HlEtLdlz2Pw/fM/8dBKM0B+K+APExSWu4+0By3
bvHavw305S1FUR00tlRtXr+zCdRbqvglHWXPtC43IBHyRx4G6TNZtzL/bmFcukzZiNTJcWjYFg6F
VgH4boRS9qxr9wYvG3Dzfhud20S9Lfu/100tVC2og53ZEkbkN0ZCrQ9beQ/JJJwH7fQMeRhtnD/p
jt63EoA7YJ79347jDjH4snpjsNcuzw+wLUdzZFXhniBEJcS+U4f2SaqK9xZPatmGPy6s2MXnBX90
ANNX2hjP4uAPYQme5Eby7wtzI9u93liXgxA80XZsxbZ7rJTpvR8cJv2u1f9cX6mFgRiqgvPp5Fig
joUYlAxgi+jdyJ5/JPkfnQ+EwOHB6LBuRFGvXQ8iG5VUZL7qoBBz6eARCDS9hmrnOf7T2v3kOTe0
nuzknqjaSvd6+0iXSeB8WTe6EDLObYpnLZ0tWgrHdPZsIW1HF29cOEcflEuSu57z5lzFuLAlpEKR
56iThgLtsw0urIfFSocmVhm/vWNEAEd12t90RzYEd8gmC2yYwaZSnS8zb31/kDr0SAxaZ6Yf66b+
TROEYGEQjRzTwDccytqXK0aDttXLDSPi1Q/x2GeUB07mPwYiq/vPpf7Z0Lxj174Gxt1AF2g4gIDU
4bv55OQfeeMIPTAYnxJY/Ie7Mjyt/7SrnW2psiXjRtwBjfk/l79sSMpGkgJHfeEy+K1SX+nc/+f3
LAjBq/nPgpY/Z87Tb35dmFmwZQ5MePz+SqE3Kj5IPHut/35T3G3CDM1/PztOKs8EYSdjwQInme/o
hkuMD/HWnl60Qredas7hldfPSyudAjsKMvDaC6gQurSg6FU9yJc7+vbb/i9Jpe/Rr5/VIflDAeg8
GKULKuzJj5Ib0waU0KU8dvNYfbM+9mvvMGGWgo7D5qBzVPFWGufeoMhyEbit89U0X6ONKsfW54VB
6yhOxD0IVrdC3iU9tW89tSwmcz6uNFnlRUkV4kgZhwWNSQa4s+m2HW6iYcMzFn4+3+eurjuWzKYW
jq0wA+riSYr3Avgv25n2O36+apoWBwrCgrxbXLoELbRKYcm19VLVHytElzai7NKv1xVdh55IpbQh
Czsn1jVoX8fBQ93jfjxVw9vXliycmEdJUSfyCYeUUuRGEUmJ75oIDKhsnDdvfLJ8W7XpsNIIXprw
fS3QaaGTLOklRIUAObxS2qj0Lc3PmQFdSPNh6lPGrLLpoQEZ499k+UaaOs/vxZmAd5oKtJ2KYpnm
VfGNLkBqf03uu07LrQjKjd1ovMNBaZQyZXIFIrw9D/EsdBVyESEHSRtQ7f/tfFRh61sPD9dBiwuK
ZuKbpNuqLL4GG1LTSCMgX5cINPonWgs15IzVtzvqhRVhHyjSWDWVpoVuCKM09OVvLlFxtz8fhXAE
8noIK0PH95vqrgnvAKytz9KCI118X1gFfjmpbaiH7vjFQkKh3IjRC4vAceHYlA11hzRaCKKhgcY0
LRGJm2cHFf2YD9ywpHCjEHKV/uGimgOy19SpgmLo0pPqskroTcCI3DY7D2Rn9kCLWEUJPNqYrYVt
wY7Q2RmWrNA9LoSlNET0kn642k3tR+6JNG3ozkY9b/6xws67MDHP6Nm2KPMgIqqXtRvTe3saMjDK
NryTqMJP8pMTt25dG2izwEENQi4FarfuD0vmuR/I4CcUU7fFZBDUegA9iFqBEaYPoprQvjIl33gs
VKv5FBVGeyNPYUSDkmzc1WTdG5XmBXcE9PDLvDD6LJAnWZeUyj2Vw7dY+rY+uNnbxLnV+YfrtyNT
Fhc2kwFt9EjvcOUOypdqckskpRQ6jLs7x26Pkn+3bm3JWXSEvSG5VQGMiE8+Nt1btH7YldsinKUC
Hy+Nn1qx9dK64Pw8xRic8XMaZIrOnzQZvDm5UbmwAHldeBjSn31f7hAWAy23PqClxTEM2i94lAEA
I8J36IUoS7sfKhdSlZfK9O97Q9s415bmzDCpYnMqsM3EOauycJjsqKpcGi27F6Qn1KdYaRCwiBAt
Xh/NkjNYqspwaE+hMickYD6oTjnS8salPzYHF/+NHv3b3oTcuaGHMrGUT8ggH9dtKktTyBu/St73
b0AUQhVEPC09shhNaYEAQWieAhDLyT8IVJx87Hdt97WP2qce0obOgY8/vE0d/VQ21sv6L1ma6LMf
IsIBmrKvAjB7jdvAmW92zyPv23n5dd3IUjA5NyJMMZIcNcRUVeO2zWGSPsXjvWEB6IcAT3ajgH7u
jf29OLvavN8c7iqKPg/6LHaGMWSzxcigZPqAquY58ryNo2bLghCfrMzrFB2mKLcqQctOBuS2g7ex
za7r+pY5kwPQNEQJ3OGwuRyGYzlyrxtj7dbSEx06OW1FofLklN8VLbvVvVuo1HcKndTvWKwzq/N+
OZs8z6rTLBun2k0G+q67u0z/4qGwNSFUA2K4TXYlzSrrJv+FgYgB2TI0i8RAM3j0EwKyRwc2kjNB
42YJAj7KXdp/D7ynwrtBCiAN7rqQbjrpJ33cG2NdXMYzu/Pfz8bqh0jUFH6I3UD/BIz7q5dtlZYX
NxigJlu2bFzSFnZ6kDd1LxVe7WrcX8yPKVIo6mlj+ubpuZq+efJsi2dZKPAvhwF/JpQORBR0YTsg
1mhlOM9m/aS2D4pj7ZX6n9z6ofifpO41KB7TN+PhcFMADbSwAmgAyS3sNh8S0qnU2AuojMiQ2ZTv
WKTz7wt7zY7GHqYRvk/fKR01ertxCVw6AM6/L2wzel/iJIZ5ym1HKtce0hCHUvdRa7CUZp/O7ZxB
MgauNAE0Xl+4Jfc7tyxsNT1A5iCxGVmOxO5kdLs038g95rkRPYOF4d5DVdzmNe3SM5QRhp0UtSMX
6XjH/GLXpDjoe/791nFYsswNztINsm9LrAsBlgaCFem1q5wkDQocmDvXDVxvotmAYyjy/w5pwcUm
+DvpXe8wMNDdcaPCvE7e+w4bc1GLTj/SNV2IBXqfDLEa+LXbo4IVH5NZAX7j1LheDYbBJYWkk3u1
I55Ljj94HfT0tZuDBGgOss9peIzjjdzp2qsurQj7JaWHuWp1qXJT/VukfXLS4/pEXZ/mfN9BwEP+
30wJi9EOGulzYXBAlN94pSN7uaH3iW7+h7S+HctHW9lKl5aWf87MLBAhxBoxhvIcwgu3atfuSA+/
pCHlAca+21icDSOOUEpROm2ox8Sq3aD4hPq7A4O+8rI+c9eRhusiDqBQ0pJtKk+Xu9GLopKWC/Y7
PL9Sg1LPvgO5H6Hwh2LPRlRbHs4vW0JskQc7gCY5JUNpbiyVh6RTZG/syvnnXgaXy+EIwSWKaLuH
A4XTE22ZCIH31uIhyVB3agNdT7V1JV3IEi7smcIKDbDg+VCgNW7gv3hEy1C6lwt/VyuHxr618EQp
+VAO94OysaGWtu3ZsolYhMgrB/4hndSUhy7+pPoH3blptsDRW1bUS+fojLai+RQrZHtD9N2PHoLq
hbNo3QU33MIUUoUCyYjWgbTXDdBlcZAL3dtvxoLORZFfXm4KgXQwSxhCRtzChvoFrTZ1Ywjzv7/i
dmJpomqHZvLqkiEMXwcPpoqNJ9jF78/AAxUsjXYFPclzPZdhd29c9E73Qf441X+vr8GiAVW3KITx
MCGLDxZSBMlfX2pUj6KvwSkqvrzj8xqRkgPT4vYgLHE1yFHb9UrtQvOvlXt1I4gt/vqzz89/P8uZ
dZ497Wng87KK6tmd1Kan9d+/uBFoMealm9Py6kJO/7M2wmFQuRYs5tn0paL2RLXh2EJltm5pMYDN
FXqHAoB6dU9sbbmUYA4irejp5jL9k2LCeVupqD03LX3zyXS7bnDhSsfecBgWzWsqGZkQMuMGJu3I
1NH7Toy7Ue/30dghLHejWfex9bFPZx05CBelDbuLU8rzBrXX+SpyhRCj1RSJFqp5fYwGEwyHeveY
pd9t4259fEvRZX4apAhr8JYleraPBM0ImzRFy5ibvu4dw1i9iwd9w8ySC6oWkEquPLyMi29mkm20
dLtrjWtCYYpaVn+ThJPzDuc4NyLE40KXukZKZlkeioItvIgQDtTl95y2+moj9bjGzhAyz22JW9Yq
4aqILGxlT4H3GVZE+tFPo4xStOzK1gPln4b/n8goW3iHMN044Jbn0wFoNVf0rt4IoUKl04+3adeg
IXKq24+wJn1f94wlE/A70sxmgBrjMf8yasAcqcRanbYuZb3dkwe72fr3lzz8/Pvz38+iUtCHsCLr
fN/Sgn1iTvD8PFrtMdNu1u0seThYNC4JJMD2VTE3KS2bdvW8dYHi3qKtC0kht9K2P62bWRyOwSVk
fvR0uMBdDkcea9RfJFhYuUfsfPOEGqSq7mpqdOt2FjJS4hDvMgjPAuoWCy9dP2i+D4+6m+vF3oS7
blLu+vLOCh/V6lBu5aQLTkCnAPdDCtUqabwQ/aRo6KMibUbX9P9u9lX25/pgFiZNASqjGiYHB2Uk
cRfR/d6hpzcQuNENPk3pXTPB17YxZf+W3YT8AzMUPVQY0UBbC4EBLncrkbqJOUPaU/NfwV3Dh/Yi
xc+69aj6JyMPZimPXRFZ+xyFayim9jpdwKgx6AeNpuB3jFrX52o5GYslPgHnupybZROObpve0NYf
o9Ts3Ud/rBtZXLkzI6I/xnqn9HI0EqDS3Ws+vePyrdAJ+t8ghDmFFzqKDT8bXVrpe6jp052WbOzc
Re84MyF4B2wKjQETCEOI/oKXwX6QUCbutl6btyZq/vtZHIoGaZyQsB3doL4dqNfWz+sLsTUKIY7q
zaD4DYhyN2rvaZ32uo+T8+BYx9+zMv+Ks1FAsqZZURiPbmh8MANpb3RQyzj3+tbby/JssVtJGQza
7YXR5GrnjXKQjzAqHxRrr74dOAY8Qf/1fWEcYBqU0O5xK2U6DdptlGxcFRZOg4vvzwnm2TyhGJ0C
OqhG15+OngLHCwwPp/WlWDRhgB+hZ4HXAEuYIs320yRooc1GtlYrjvQBm8px3cTiKpyZEGYJ7gfa
6lJ/dNPq0YSbvHz5ve8LsxRUWmwEPUNw2r3VHdh3699fmiJwrBq9L4rGkSx8Xx54K+wadXIN8yWS
/xqLDo6rDXzH/A0x6Bs4EyAGTkmAVJcrPcL4kw1hIbuAWhEwdn36BaLo1rLuw27YWPKl9TBmYgSd
lJ0RCZFKqYsgzftG5lryoZalPV0xG2fG0j2EC6IF7IlHSEsT+xAqKGhznzuK6+vQ77PLs1iRd0aj
oVOFylE0QZBf/4AS7n6KtgB1SzkH44I9AfZd4wo80RhG45egG1ynnlHadnSv0tqlnxzocN5MBWBZ
bHKZzJCGi5mq4XLZUqRAJiquqtvq8qEFq4hmy7rzzQsvOsa5BcEx6qnp0KzCQo/eyGN0Gv7x03f4
N2/6PJDhefi54A/9mKXQBOqKK6cHy9tn8W201Za65HI2F1Ke4Hikum4h8jx9gHJ4cnN4SlN0YVB8
W5+nRQv4Ms/ddPdddb5IkVQEU5pPboPmR9BEu7/Xv78UBHh9MigckAYxisuVhnlaa+BDG12jiY7o
/3iRdJTe3FWDO50bmQd5Fu9DuOJ0pSlGd0IATtup6jsi8fn3BXdtknGKSodBaP4NnHWDcVifpCVn
Pf++4KzJqKJ6mXFeOVyPlIKmN/W5MdJjoW2Ey6XV5omAWj2XCps61+VEaarnlX3cjW4cQfWg1uzs
tw+F4hy4QUXhWeuqkkKONVjQKPaUoeKTkssfNaRrk8E4Ak3ZuB4vXc/p0IGohD6auW9QWJY0DTRI
w8veHbw6O8gOrJx53sMKldloVqlpuEc4vt5bEsoqpV44z209lJ9VE0HsgXo4lNfy0G2E8IWlvPhN
wlKOhgwWpuE3lVm4b9K/O+mlVB9teeNOtXRSXNgRDtdwkNJSVqre1eAgGuJnOUI4I9wNxVNpP3fS
sW9edXT01v30unvEsujGBvUAHpTUUEwMDYXaaxUj6RwjO245PClW6AIdoCgqhhvLT3ZTBP1X9hk1
zkorNqwvnPUqz4BUIOFi4UcIoURykt6RbKt1FefPCO1ZUHfQv2X5B8/YeKRZXEQ6O3iaJa8gvbjc
JjUc0nQ7ZJ07qf8kkELOmJgCYsOoeDOezgIQKc8YUg4rrvyXhqKknuDSb5HIhn423QXTRuCad4Bw
CgKw5XiyQQxel0UsrZTsfBh6t61QP9X0m0mp9pW29Zy9ZMbAG8geKL9cpQ6yNqZ5qZeDG6aHNISl
70XZ6tfdMiHsq6oKY7qHMDE4kAnvJeXe2qogbJkQtpQWQfM/TJjQpNMYfqARTtly4YX4SxmEqDgX
fDXeGC7XGymkHP7yenBhC5LhVH/7YX7++X+Dxtk5GKhWVsgan++/2PpjE7/9WnXxeeH00M0mHTxi
KGf5MZI+ZBC79G+viF+YUC8nCM2ujoZP1sBH+PNfMul2l201zGysgri9p6nJHPTMB7eFkT9C3Sr6
uR4ntwzMfz9bh1AJ6s6a94M+/CH9gN/zHZ+fQfOU7MD3iL8/aArdrqH2dBG0SVpaOWHq+z0LwgBU
vfTlOsNCWOzVOy0+vufz8z2DK85cdLycn3RU9QxJsd4tpnIvh+l+661q6agACft/Bixhn5V20tm6
x+loW4/QAiPOc/Cn9CANu9zeAIT/O9tijJ1J4GgTgiAKXPblYKAXnCAhHls3qVzFOPrdnRa9OsVN
pz5Aynhs1Bs/LOmRPvY030bWl/WpXLi1zQkQwRcOFkB6wkgLX8vyCmUVV0Wp0OkgF0/a/RwmA9hs
kdSattZuYWqpaBLBUFejaiyiH004GPmDU7hKCvGnd6sHH6UK8QDUVGHs3PDD+dcLc3thbB792UYq
bc2DpsMuXJ17fZ7dd+1Jqp/95O84eLVi9GIGbSOELs3n+fCE+UxIcVrYvgvXy5JvdQObfaCemnq8
13QTZs1xp069u76EC9GC+tGM5odcjouk4EBh7ZTOICuFm6m78e984+sLuczF14W9pkFpmrUWX++g
hf8yWndKfONkr+tDWMKAXFjRLheq7h0krTSsjONtj+SJHn6t/fDQOv9UYKjRkJSGG6++rxF0X7e8
NXlCpDKqwU4Rli3cmWqVUt87jtSLgc1Jw5kHSjWiDhPNdC6ggwaG1a2XnvnfFz3cpi8GECCZE2xN
l9/3grRreFXPXcP+HpYPqn1fxT/ePkV0AZI5y3NnjMg5kSBJH2pBUrjJA/p5xrCxY5ZW4PzzgvvK
VkST0pgWLuT7XfetQxzsHb/foKWBRx26T0wh9Wt7+JUkScvdUX906ievMjcMLIU0GC9hJuVOA2+W
MIJsrLXO4Crjhnn+YQjho4/q3Sx17dfwBhf9xiV8aUfOWAP4TXQAG2IEpTadNU1An0Znv0g5emp5
Ap+Oa23cLRY8ywAKCHUW2AY6XATPQsOw8Is6K93wH8gE6r9o7Vpfl4VQSdc3B4Gpg5rgMLh0XSps
k9RMSekm0GrvKkm/z/sY7kJEc2BzrmBDj6U3k0mA0Di3KWz32DYcB+XY0i1TJAWlwyxAvD6qBXe+
sCBMW6qgp6L2jKqAANVOT7G91TO44G4XFgR/TnsEfqOSMcRIBAbhqYXzHo0hmlzMr+tjWXIBqqtz
RxDHNfRQlytU25I19J5fusbg2s3HEn5/42bdxFIhAs7d/2yI5A4Ie5d9pHNgVvVdUyMBJb0mcLE7
5pPufUo7lLmfDHXrlF5cJC7OlANgu7qqMsl5Z8YofpIX2AgJ38CRvz6qje+LoNOwUQloFd9P7I86
mknDz/XvL4QAmG3++/2OEHGCLqwU09cLN2jmByrVPsTxA5P1e1bUy+X3gy7v/VDDSrqvIWxHNLTZ
e+ZGsWRrroQwEKtSmbQ2Y+m65lup5Q9eEd2uD2TLxPz3s0OY19vyf9NVBMea5+Fm4wjbWg5hz4eS
Weu5xkRNNe9GRwlRIWk3be3GrVEI+97zvEYuZaxY/k2KmmVx+L1ZmuPO2Sy1ORrUmT+nQlw96TD0
24eBk+zLupXF6HXmukJKXtUFhIkpo4jLfSc/qDTRy6coeoq2ID3KYvQ6syRErxw8iaalbEKH16HQ
j276CVV5G9o0VQv1Y2x7xXGK1RtPju9sqYUhsP6ahPItCoqoPqKT2gXW9/XBrzsKKNHLKUb0FJ6M
jCnO02OQ7Zv6If5O++O6kaUq61l0UMQq/VSmoZzE7CivVZQDyU+y8wq/PcR12O+CIpkQlDReYhb7
CPNitbNDePJaB9FTn17kjQC/7LU8e+owftEbIXiVEphO2Zfc97zqFOcnaQtfvXR/ZrS/DAgO5UBc
OJHDF26kVS8WlO2hjjgCtBhlrRx1FZEm3Tl1g3HfM0o1cE7UMG+qUn5en/Xlpf31MwRvm+R44jWZ
cyxvH6wOmdcC5cMGen44hNYtLe+g/yyJePks0HrTqLCELvoUfMjlpyy4zf0Pmx1ayxvolyHhlHEs
r2rbjpnt1AP8ClAPsinWx7J8/P9aPVM4Y2Iv7jMv44Ze5ggxKq9m/limj6H8US/QY7vp/R9jMB7X
jW6NSzgOfNVuCgo8nP7Og1Y/pjaX83cdnb+mbv4JZ7HUakpTrWYTEhpLStU+G1CEjnl9qnrrtD6a
/892/2Vr9swzW5M/ApUoDY7p4LFR/071V8v6MsuVyw18d8VfnfrqjH8kxg1UMhuuuOH0prC50Xrp
kk7DQ2rlpm5OsvOaQX3Yboxwcb0M8JIQwFGVE0EaUqIVU9ZMrJeFIO4zN4T9xtE3b07hFs0r/C8L
wjhsz1Cj1OeoMKo7p73V871RfI6lUxkcfeXDWG+8PC7GxDNzQsiCkdhBG6bnDEQ1DIWutzcgzqCC
X8MRYhE8x34RmkxYGd98bbYi+sZkifUAwBexPCpMVqAcKGpVT6H/0wt3Vv7g79+D9DgfiibEoAQJ
FUWbh2KoAb1o/i7YiNsbzqUJAahMFL02EWVypeTU+kClPw3d3foO3VhuEcMQJ90QQMnP0YAE5UsX
DRu7cHkIOhVEqEPMqz7hQk2jAZW6wtWqW6+DHda+8ZF+ec8gfhkRgqYx5I6WNHOOW92O0VNvvCdH
N359X4iYnZLWbZbz/dE4GeEdKjjrv38xVJ19X4iSNd2GnNFMklI/x9K9FXxX/RsrnTamaWsthEhi
ObwV2PE8Tf4xQuLHJKfaMLF4/hsWgRDQENha9TLeI4LXQAFCyd4ejlL/T5zdGBH9QNYf6O5tmFqe
tF+mhLtZx8ts2BsUAPzodtS/Nt23lmb92tq4Ai5P2i8zgm9l6Mv20PVyjPjfkDCWzA9xvHGGbE2a
4F5qi3xtZpKG9g1yyEeg/eiU3Hu1vTedd0WUX6MRPG0sMyi3/q2aIA6HFnO636R1WlwXU0eiSOGf
q4actC+kgesNAb6MD772YGcf8/Kj2W5wqCwFLhoeIBwGYaBcNeQMVopuTDQQfNGGHW7krXVfzP7O
DQiubDmTk0QeB2FbPcTpjza/SawWguuXxno26r+sLjnk3caglubu3Kbg06WuqUOIApZrGidUHL34
pFrHtPq6Hm6W/O3ciuDSvPIEsdIyMlX6Wo6I2YLpPoVouG6xRGwNR3DstDGjqk5qbu2O56YNGpdl
dUqUQN/F2biR1c55iZgmnQ9K8GzLao00bxgU2rABCurx/TSgrX3o5SdbfV2fwK1xzRN8ltUqgw+Y
omNcinoYQwDMt9PwMR7eUeQ+H5GQiWWtXGtjgofTmmUVB22kiPqOg0enGQeEzqzjIPYGKqU8OLHN
idCa5oNRFC+K3d+EZJZwS70DPWac2RLrjnnr+YMyZ0vVnX8rg2iOdluiYssx4b/hiKVHCQ4ZNMIp
YdjpjdI82vo78oDzIQghofXDZEJLhWQJkh+5/LNG+G/ds7ZGIASAaWhQqwywYLnatFO+/97XhY3f
gpIC+UA+meY3Zn3M3nMkn8+PsN/b1I9905/dSb6V2i9m/FQVP8JgA5Uwf+V6p/9aZWGnG4HZor0u
F66fP6XxFzl8kbrj702UsMHD0bKArLL1hvHka/utV/HF8t/5RAlb25C9uHM8lrmN40MZoSgdfwmA
OGbFByl90of0BOx4Z1s/9OG+Uz8Gzk9NO6WIEfzeMIW7WF5Df2GhVui2ICoa/yRX7rqB5UD5f0sF
KOwyUPpF0Wr+fIFRledBvw3T0xB8UqIv61bWNw149UsrHunZlKdY0bjpabfauJECbn1f2PaKGfZJ
VXBHUksaI+6SLaTkokNrIIvBMVq2KYIk6FQykSSvuOalHWBXbWcP1Q+v2BKCWBzGmRlhGHmoqKOp
cWrV1VMVfvVg53/HOpwZEIJXOKpRCQMIeSyas1bz08y//Z4BIX5NdtM33cAI0uGgTLC6b0TfRXeF
+gwFEJ6uZRF03SkRYCgIX8D/7KMKoecbRTom/UYOvmVl/vtZ9qAixR729XwQ0pYwKMfe+J6T8ifW
1kviliEhijldFnaBx3T5/rCr/c969rmDtXPsv7xjWUgfUBghLGlij+3YN7E1RYT9SQJHrOO/wKfW
TSxukf9MAJa4nLM8lpPQm4j5skNpZzd5X6utYv3i9jgzIUSR1Oo8mBfZ5cZfE2QMP9cHsPV1YfN5
lmQPw8gVv/FfgMrFG4F26/PC1qukSi/VjCWQrJtMgyN9Y/4XXelscoSd5zWaWoUWPpuZN/Yp//6s
bb0Mba3w/PezXeEXXVqa87O0kezH6JHX3HzrNFqeJBg3LYiZZ8mySxPy2AAhMhgEL9Nxv483HwwW
x8AGQD0XWDqx/NJASQKaJnFJnSiNdkit7Mz+Q2g+9oFyUkJnp4XdQclfrObHZNzH3kNBX1/kPIB9
3Fitrd8hnOta35RJ3RX8Du9pbE4mCixbDrE0lzZEojMDvqpeddtkkddkRtenAH2UWyfJDnr9c33H
LA3i3IKwY3JvSgdk6FN30v7x80e9vNMgp3ijDZuiHqweqoWyEPw7wrYxEk/tu7HOX+NCCm+D3Dc/
UO2x7orRdDbOFmVe/Iu09V9bhkNdDPTuFRRyiKE4S/Ipf01rdR9FNPUMe3hLDm1629YPbaLtciSy
6xHt6CZ+QdYiTIpbJcwe9LjYeZa6r8MYdLq8MQVXxQB+lknWAbpImwkmhCmo0AgbpaIrX/3a2mlm
c5SizznAXiX62dgbN9qrKCLYEqJI0lV2aaVD+WrbXwMn3iVavg8idTerq799Yc9HNTvXWTQZZTMu
S952X03fO45BtMNVj/1m09Di5Nl0AHIfBoEo9jwQ0lOjzcvyVc5+ykOxT5VPoe/v0AQ+ZPmWvs3V
lmP2aMfGTU3+1xUYu7S8KISnqHiFnvuL0YQfujjYcNItE8Keg7LY1CUef169Jv8RS/Zt63kbdZoF
E5C+IOHFf+mR/fdqdLYy+tiVhpRmxWsTy/viq53VG2NYcLILA/Pfzwzw4KAqUpQXr2rk7eL+nqhx
GnrnaGydudePm5ClnA9FyK98Hh3o3IlZkOmToQQwnzY7+EZ2SVUfpvwOGYlT1DQHLQluWifaxdVb
n+ogNbHRqEGubmYoFDusSiO3ujzo81dtyu4CBtvKGzefBf+eAe825IHgR68UHq20UIyxCorXYfBu
ukgddl4/7TqUcXZpbXi7vI43LC64x9zsrujUpEB6iETftmT7QeRhMZNUTugfw1b2vWQA4QcN1tq5
+Vhs87M6zdAjw8hf2+aPMSiPnbPFSLXggA6UV9Ci2JTUTDGiNnHX5DQ3568G1135eXdQwi/r0W0+
v4WjBAsObeaIn13TlSUGFPxDLuevIep0etnvzPCvzKg/NMmwVxDFVezjsCULtTyqXzaF0BAPjZbQ
+MVROdD8qb808udQyfbGcLM+tkU7M/MEHmeRSs1/P9u+aVe0MCu0ODXQpx61zKMfAY3rC6vbp5BZ
vv2gcOiundHK9H3S53JpLqjbJIE5MH6d+pLnluTYg0gq5TcTFEIaRs7JXoWlUOYh9NKM1MaZ5HhO
NGtZjYd8q0lxyanPPy8sjuoHUwtJf/RaJFX2qTL04t4yN8t7VxkZfPWArpGWmcH8VwxR1ZiqEmj/
4LXpg5MUZEcUUI6VssWKep0o0S5q0oerw/MPc52wJJU25Ij/DM0r/V+HSLsd4z+s4N4wPsjOKUt+
rLvb9cwRDAzAtjP1BbQUQgyvzbSdTJ8McBz9fQvm+s0KITZSUZD8UxexQZOLUPXOytu2n6QCnIt+
MvovefIQ6XANTX9Y/VvLu4IpYesMfVg0VWEVr6m5c9JdudXPsTBXCrhEpPXAXEPdJaSKvpbApwYa
9jVKvX5nS2ayq6vszcc3XgOlCqHZJkEQ6cFwq2hs5KZ9RTtHLk5mRT/73t6iv1sYCm0Kc9ZLZy9Z
jXBDqoEWKmE/Ba+e16uP1ZClR8MOi41K9bUVi1ISYGiSHQgDRDScwSVsqrzS++xXjXFAU6Gq9cNb
/ffShBBYbDmQegWyns9G8JIObn37e58XAosnxWPZwOP4ufjXa5P4zT1O3B9pF3HmF9z5xVjY7Hpm
pN3QlPZnryuP46Nf68c3j+DCgLApTA1m0sqv7M+TjbvaSAi+9c1WGIEQQSr0LnVuG/bnIa8PoHV2
fzkpedL0Zhpdcj11vmugIKOYtKRfHiFh3MtjVtjpazZ+GLMg3mkj9W717T57aUZwqHHo8xG+o/RV
vSmD4aDLW4Qg15sClBxtOxRYuXBSKbkchzaq8lT1TvxK8+/Ovu3k/0falS03qizbLyKCGeoVkCzZ
bruN1Nvd/UL0yFQMxQxff1f5xr1HFIQI9nnxi8KV1JSVw8qV/e4nnQvgkUjccBh64o4bQZBqrZR+
MegrirYS5XvcXu4fKj7E3ADDewFKbTBX8iIN8TnPa6XIUrtLsRcNyl/dQneb6FCSdEMZrqzVTI5w
/RIloCO60aRfAoM45Y842WIc3RIgbIadWnVZjxBQDvCTB91V4o2KsIUEUEnqiHnwzlUazGFhN9KQ
aaPSmf0VTGJwlT172uISW5glkGDIvFacPxiLNkSZTYrBpv1w1VuvCb3QOvTVhlG6NokbEeLdg6eV
5GYCEQoSc69ki3xgcZzmMzCEO5c0gRXaPYYPlMf2b5CgEqB8LHbXUHAp0LCwRMFxvGisR400M9HY
YrjGj5KMBrKort95KyCAu6HIbEJTLaryBnmq61ibuuv41pnnLvgSjO/tVnvGZTkuXgqoKNSV8pLP
RX1UDvGBafcqCAjwYvTGU9YxFy1rP09tczDBbyxJwVEf9b8FSrVkaevBXeZuP+QbiJeBd4TzSs31
V86mMLFZpoKtgzqloXiadqLj6CKF5/b6Yxl96sbnuAnRmfchACfnEJ/Mxm+39PTyzPBlwGobH50R
RMeFsggOYNKpF6sI3QaUznVEPQv1dvmw1wbgE1bgcKJTL5ZbhIgy1CTIERvVi/EudyfZ2BvFEIbn
d+/G4Zt6BX0wSgyv9cMBsPqo2eoEuH5kcF7ADiUj3CtyRBtMqm2bGZhBDwevL5wCZdxBfNAJahMO
gAqX5jHvLafcrIdY6ias3Y1k7uvcTC6Y+lSjk65eavmxmj714ZMdv92/dUvdBBHwkzE9lVP3CecR
xZasLSJVvcS101luOnn3x185aKqMK43XDiSE8GPnUwBpSRCWMNmR1Dg07ESfaobOBxsP3co6gacZ
sU1MgZPmCZPQA0mLYi3XL1LVn2Ope4614RNj0/H+XBaBE86wjzprG74FeiOJZn9aRXKjyJUOkNi3
Vj8b2t8G5TABea3VI2UAJMlbhcQruwN8lYI6ZVxTVBkJE2PNlOck14xLEUdupb4NbCOeurI9iGWp
UAXwM5HBEE7YVFnVwILIvNTRW99NTvG9AqSzNK73V25lHtC3nOlYB4uiogvzMLTJsgoqGZeOHFXJ
1TZmsTW8MItUJQxBWwxfy28Goi/ptJF6WBOAFuMcrw8e6EVL1oqRuJKDwLiYVeH8ttIt7MPKAeYR
Pxkd03kyRdznlARdlbfUvKTDlyoOwNegeMTabUuhcYCCI4y+x6joXzTzySbkqYrBvMhA0pPCpeHv
3btswTrAgZLR+xhcnfO7Pqp5rAw9sy66cmwjT98iRF7ZBcRAsPoy4a0BxHxJrsq9FiGUd8lQi4O0
4iE57J0AmL5RKwQlAiHYjfkEzJYwOoAB9KIFXp27jO5+rGbjLwzBAA8VRTjhIitPzR9abOin5WVG
zyyAT/g9Rj9ZTVj/nPS11ZhKcOmz2GFkeiFD/WJ1362txjbL4zoXxH+/eZf0yo46sLMHlyQ8FI/S
cNhqV7s2E07uroLsVVsyrg6qFXUhowCdkNxVkm+m/iXsHKWWNx6O5YlCKAoy4GKA3GJB2dOgeFpJ
9DK8TrqbB0+Rftl9oDA+Mm4qurKAV1JYKFoOKqvbJrwiMJh2p2SLFGzt+2FVIYiDOAgutnBg7R6L
VGhxeJX63Dea4TEFseSGXb4hQzy0OThywhoN7a4j6ml7+UisrXO7lABkOvx52zJwq2EWz48TyRIi
5USxL40H7HWzdVq59p+524gS3A7PD9vNadXUOI8QFLEvY3ro1cHVMtnV2pdGs9xAU9xwv7sHebBG
0EMd9u6CfLMJ45J1akxAuWwfzYYcN/T48vbNxxfmY5KJ1nkZYD4T2uV4QftJ3v/ezUWI7/VIM01J
IUI1j1LjlOr5/r3g/y9uCael5kRkmrl4T4NpqMPJSqWLOg1oOQC7szjZ4akPXkgQ7rZwESe6kSVE
QYY4pdUwQpZd+4gKk3wLLbByfIFgUZHGh/OItKPgfwdWZ5FSMoKL/U8Cen452s2NyDtLc28NUM4V
ek851NHvxGqCS/1Y6OQwaf3h/nas3JCZAD7DmxtSAVRRV0EdXJQkfQhb6xE9Y4zMq1TPVJtToNnH
+/JWTvBMnnDhTWmg1EwxIWrIv6O0PcVRdhop/XNfzNrG6MAcKLwxN/jnhIvSDiyv4gzTSugb2DfM
jdDt6vDoQwK/Bid5QRCdZHoMrEAZoHPCtxzF9/nutB/2HeAiMC+hWSmsKuFg9bFSM9POg0vVASh1
ZOpuqxYdxdFoE3kM0O4sQl+x3o6tWRPjolVep7iUevfXf22b4SnxgDO47hdxzq4A7iAsTf1Cw/wl
1emzqrUPISN7k/7cJbsRI17wqCr6Fu4heHY8+Ze8VZTIT4mgq2bDC0FOAyTjYDgk+iUHJSOLU3ey
Ejc08FBtEQiurhcYA6CtbCRIxWRfA7aopEgSAzWJ0085JZ9qFAY1SfJwf1vWzi1yfXC64ckClSEo
965sWgtc1+ZF6Rq3Lo49tf7NxhNEuHhihgOp5voEvBVxCXolHKxpQlMeBi7Rw7ilRFancSNEmIYu
Z1TvOwgBHzNSM29ZvDf/xs/VjQDBqyyT3E7DEALaMUM1ReL8C0NhJkCw3uS6QPEGXyYwiXnkk0X2
+zOcfwy81Dw7jaitoGflgiZ6FFjaRSumcx9Lh6nc8LxXjuxMgrDTqt61AW+gdAmk97E+VPS0/yhB
uWrQUqDpUwAjEo5SQUtVbmLzEgbDWUIzgWJgjtodd18JdFvQUUQBHCMYBoSzpNYx5/QOzEsZPeuv
6DW3f3hEQNHSAYxcyDYIybfMrIOhU3Pz0if/2K+S9v4vhgeEEHEcDh4W34moUIq8b3GOEC7Wvsfj
z/vDryhASwG0k3C4EFlgPEONZHQqJelifjeNzlWo6ZbG6BZkK62+LJoFSExV8FxzCn7gt4R1KhSL
TpPRShc5ng5yf8jzJ5m9xMNDrKSupXkyAuJ2sfF8rBzhD9Z0BKkJGohYgtBJrWSJpRO59OE7M42D
XpYnGu52BAEYg+32f0KEpzzUZLRe40Jy47U40t3QWHAFY+GAiOSc7IvzO2qyFE1g271YKXrhtdWn
NJIPdZd9AqHrhsvMr4LwHAL7ACgPIDYWyrSFq5L2VTrFbUAuE+rlLfLTNP2AnrV/EmULEL+yMfw4
g1lJMZCdE1Mlshk3FR4XGO7d+FDBj1IqlLHV6sP94718RxB6U9DdGsgUIAfFqNIgGcZUdFlzzbXf
2YNR/to/PO8NCvWLNtpgpZ4rsBZda4Yht+srGT7bkasU/+X4goIMyqnQqhrjh7ZrfdndmpWYaOSC
/of8++HbCPq9J9MwDQEJv4zyuTKO9e4nFpz4WHq45xwoKq49yQIgjqy4unYny8wOpNoiRFpu7of5
DCtaVxD1FFPtkjoGCEdn7AoEPIkOcrA7ojcfX7A9Gzk0A92gDJQ66afMiXO2IWB5CbDyIDxAOA3R
Z1VMn9mpEk523pTXgpQ/mnZ0Scex/Pr3+6d0qeOhcLkCQQ4WKQ4RdRoB5S/nHa2vdf8t1TV3BEY3
QEI/Y1sJoeWOfKh20wJ7GwFCi/9+42uSqop6o2yaa9Q9MOKwLcbCrfH5gt6MH9edFGsNxtdCb7Cc
+Pf9hdoaXrgQg2GjmWJfN1cJOVrjO7psObsFAFCowxszEEpf9NIy+7pkgS031wzE3tVZQef4/QLw
uKLw5uNGiPWuRd7p8TTW9JpkX5tDvrtvKiwE3DakSlFjwNvqztd/Mu3RzMoyuba2V6Mbwoa2XrkP
s+GF9Y9DCfILDO9R4zs75+233aszG1943mhWa4HUY3wVRC0/Sjs63h9/7fsNAkPA5E2rEByeL884
Kuo0SWlypdFBHx+U4DCoG/HBZTQHmDIF2ESOfoWfJ7wILcnscJKTBJCyqx0XblNFbpOAh9i2ANLJ
nX6r8HXlTgDXCRg0tBQ6toh+q94VtJrsKLnKvezk0bnqrvcXbSmAgAwGmV24EkgeiqjOvg5QPSoZ
KEBN3wJHb3Y7MfPhufgblTHGaYJADIafkuFoDKNTKA1aqZgbW781C+Fm4MbXBRz//MqcIvHQHOj+
IvGTPzfM5rMQbsYEvkE4Ghie6qNj6P9Ih7H9CizubvWBKCcy4PBlYC0jVzlfLGDzQDER0+FaFaVj
0dipNp6ilWXiOTiUWCJit8QBFRRdAFt1aK+mq7dvVN1tifMOM0hRovMsLH7RJ64ldIPvMrm/KvFz
kRE3CvP9+8yNfSAqZN6wULRbkW2oxrEm4zWOH8OHiOyO2nFj/z/DCwZllAxhFHYYXjXf2+xqHu4f
o6WCgh0GAgzUUKDpHSzi+f5W5cgkwyzkK8jlpcdCVjIHoSgbKKGm2uThFPcaSVb0JIbHZxpQhouu
PzqFX5Qxbboy5fyZKqf7UxFvxMfoMO/QwBtRNVg386mYythPScmmq52N9iuI5UtfkWj9YDIZTZZp
GjD3vsDldDAVGzwoPP8NWI2wdq1tTaijiHs/+lrYh5BteKrL+cyHF96OCMj2JKkwvDai1VPzVdVR
EHyMtpIzW7MQli2Vo0oJDYjpdLe0nYlsnLCt8fnvN+oWDkdI6hjj5wRp6vGpphtehXiEYVkCWou7
B5QwqtvErKgSwPvthr7zFXZViGfLuORvu3f6VoQYqQi1SEorhB99RXUq5kYbVs7KEvGuDiiHIfwa
irUSCdFalmpZ57fyg50/k62U6Nr4wBkgqcAT+UBdzreglSqlaOKo8xGBBJNb4uxfHiAoPmrwNNwG
RTBBVFAd2RpI/H1e9BejVjf7dX/9uRl2+9hhi5F2gbOOh18HQEo4o03c1bEBeINvlGcpQJWmE9hn
vHWpdL0vaGWlUOXHeeJgzfJ+QvOVAnCX4kYHjR+bThB6yobpsTU8//3mLqSWja5nJYbv6bvUf9f3
khZ8rNPN5/Orcjv+GHd532N8Wf6mVH7i31+dFY0E+AFipohQ8+piwVqWTKO2xzRvfRCrfGdlfbR6
yZFa64geARt2x8qlnokSnr1MyzQE+7PWj9lR6X5TeijacEPG1nSEY1sYXWGaA6ajRF6QeBI9EOZI
8cblFu3zjz35z6KJugNdNOIKheytP1S9ExeSA1YdZzJqN4n/KuzcxFvTWrssMPT4RqHqYFF5N5ol
mimGVeKXoRV8V+wBDRujMtXPEQ3GpyFh4yNVerpFj7DAOmOinM4CoLn/ZYgTllMqE+AjSivxqyrV
X9F13AzwmuQWiC169F2xyN++idpjQE32XGLpIyeXmrF2Btvsj1LVos9dkEw5Go3U2bEyrHDjnVhu
N84swMkWL0lESQn//fZydFocNwzrQtipHg5N98k0Eq8qtrroLDccchCVRUkJ1yKi+1I1k22kdZL4
ZvOcDNE5l0qvB7VlDJ6EzAc2d+MYr8pDASxKRZEXRS3xfF51hwrOQYsTn2WRAyz7o5W+q8NnyTwE
5Vntow1xSx2GTVbh/0EfI4YkTi8Z08wYpgjbnBwDR95qMby8+NAuaAaK6BfSP4iMzGcTKnKXDR1N
fDQe8XL7qc7fpi2nYO0kEDyzMtLh8A5Ep6auS72KkC3zS6txS/DyBd0Vys1NU8m7rzE/oJzCywUf
SUaCA4JQ5yDYiISyjCZRlvqsKdmDhfrh2DEbxXws8147jCp4extbB9ElG9oTs1GiTRUlPKL5zjfg
a+U/HZ3QpkwqpU85wkROQkkK5G7G/tz/zuWqAw9885nqfNUVlIoFDGVKfj1GL62e/5HQJEXtrPN9
Mcuzw/tuwVIAbxl65tmCmCRpBjKqeJnUN0s57O5RBg1koccPL5sGoImIzswUN4Y5VGrlN0cpuJLS
3//1yKQDX4ZakmXCPlKVjOk1q3zauQb1jN7dPz6y6LBiYajB1xYuctZ3lsy6tPb1+Ck5tdm/WPzb
4YUnNUhqo9BqDD8aVyN7ZxtxqJW95Qw8PFcE8MqiSnbMYqmJJbn2K82zk0NobYTGN8YXE3eslvI4
CjB+n3p64PQbNuzKDbj9fEu4qHkTl0UPeh9fr+szbdG/kjTuOFmn+3u8VD0KPBQoHoBEAZb4yIne
PEIJq8amkI3Kz43TFBvOVPmxUbkk+XlfzkdkUVA8KGAxdRDAmKgqFXPcuRaYLFSa3MfXaK7d2Jqr
5GbqkoKqx0iKiVuCoutAobmeIpJXnkmHDroJPMa/UflQXaxo+KYFY/Z3GuPkFf1H+mvBovhB6UL7
lSXWcKwTWDFyOGSqM1SatWVQrOwIMmicBYHHVoAqmOukXsp0ObRz6ndtf9bRG/7EaDx5VaB9vb9W
a4JQJ4tsPUBX2uLB1rMis0hcU78u8+4zajDkJwudAd4mpdyqKVnZfuw6sK86UMJLMg7NHmiclVLu
p8OpTc9h+dzFb2O5ETlYuSociMMfUIRR0ZJ1vnLIIKHjaWblfhk/K/Yx3Sr0Xluw2/EFTcLQStO0
C4yfsDeVfGLJi51uXMetKQjGpMbaARXLECErD+OrWXn3t3xpI6OCCK4qt5kMpF4EK4NkrRo1pjb4
se6o+jdkm2HIhNHP6fd9Octp8Eolmbf31TQe0Z7vRDPFmWWA5scvklN8SKsNbbIyPHB2vN84gLVI
HAobUasstmu9nvyh/Rudqr0VHuhTwk0WPKTAzeMsCedo6IwulUPS+TX6VWjv+W4s7f8KALcTYMGI
CS7sgQ4Uk6ZBe7+vf6vWb7r7QUVVBCK/CErAVkIYdb761TghFyyNCNCFgZs+oAfBhoDlRYAA7mYB
xIc8kiac0t5KQ8CB2eAbqeGElW/LlyDbW3aNRdJBNQhkF2D/eFcFxApFTV1isdjwG/REhf5rNiLw
S52EhoggCEJIFtQ2SELOV2lqaYRarcz0jeda/scu6SElxcFQ3u9fhQXch88DQQPcBiwZt3AEOYEe
NBGLLb+KfOUXWLcl/Vj97cbfYG46hcWGt7dyNSCN00IhirPEefR5hMD5CGltBH5Zv8j/xbZgMsBK
IHmLR1YMek0hsQt5yBufKqbzibC9fMtYLoyPTBv3IjkQa75cHfrEVFHUND5w6K56QBOrjcPLlcPc
QuCJWxwqWwUrARDNcwHghLJilJI3vhn1QLq+NvFrXTzZX6R/ynQ63N/8ld2YyRLOWJ5JEWkDyJIK
BFBjV2J7cbt8ucAJAmeO8DCE2H1cHyTdHOup8Q35pa21k512zmApIJ3Z6uK0NhckTMBqBFQ7L0EV
1q2iGVyYCtHUH435EFoP+5cK7hEUF0HdG5Iz8+FDBEmkMEl5VMpprYNZ77bTAeS6GV/YikKJgLkL
ktbPpycpcam1gX5cO1Ywb1FlBU9gGcwuSw2twrq08xP9TzF+q6PfZfWTyt+z4a+hbDWIWhBl8m1H
NQS6FcMgAXMS19A39rTRSf2EKELrk4E4uX6Qk1P9NoL7s5HfTeoSes7pY/mTMbcc3T7wkuyC0mr4
b6iwvb9vi8Jx8VOEc1EUhLSqpLX+aJXokP7SSd/H+HsivaSU9+cwGn+KXtX4el/syhOECwxmEaB+
YVaKNLIg0NeqLI2ghr7W34GAAU7lvoC1/QSFJHJqODQ8yTlf4aGUNUkHNaFvWc2BxaeKVOduqlxV
P2UkPhb2t/vyVidk8DICkGjwkqG5PNlmMa0VUvuBYbxWUuAN5fil282WwncL7gWiEYhhcS04F9MP
Sc7UEu4XiB+k8kHaAmPz/xe1K8puYZnBwkSwQzAN9AlsElIYVL5cPdeR6fXj59Z+NsvXhjXH/SsG
4CQxef6WI0LnU8lLPWhDVYVjHzHtMOmF6kRjz9AT1NoipuWbLcwKJJK8hhyhFhicgigjMAozHvrW
78Hv9TVPh/qgRO9F0GueysItCveVNeRARBXJVWBNYDTMJ2YCmGNlIF3zJQaIawwO90dbPUUTCP52
e0xYOxyHj8IePIeCIR0lVqR3Ew/ShwfaNG5nG879TVp5NewPiAPimvA8RAqOWgniLBqtxg+KAA+T
F1VbhWn8RIl7A8wjzgEO9LJ7O0loMhRS3vtNmB3BUuhYyfAid8mpG8lrahWfTI0xRw7l/ccPriy4
/uCEoPpAFm6SKocjWpFMnT8EmmO1X9Fq2Q1HZf/6cR8EoUPg6nkN1vwsVEMTdFqJ2F78j/Jz+rF3
cxCtR+kx1Cjq+haQel6papfIT/tdlz7BKHpCIGvjWVyqtbkI4Vlvi9oOaihMcGH27lTYJ/Qk/4S2
URtwEZWrx/kpgBx4C7g18DcXENiWDfqo0Tr2aVAX6HU2dCDAD3TXmtoXixRnXfkastqr1fBgV2b4
zIJ0/BHGSf7TRleJI0nN3hlAs/JQmXoIagilc4oi1702t8MjofoWQm75vIBDFdvJUeaI/IsPeKjS
Xh+nMPbjJHsI9cq1lYd8Gs+dPZxNmL1Apt7f65U8FSRCS3K2PR6IE05S2zFKQFCa+CmVFVdXUqdQ
nx2vKYmXyGV/sGjYO6pENC+xTaDDQu1XxfQBb3jaHfombjce2BXDAR/EicEsgChROi48FVPNkI9G
mZmfJF9GimSdfGDpUxE82v2nqNEcqsiHpvpJzK0k61K/ovoayuKDOdNc1JNHk9pPzEpT3wA971QO
7yAebZyotysnbbS3XKu9jbVf2W2EvhD8Qi+2FXNNVcsyQ9/oxEdrQWesn6YydSNy6iLD04f31j7q
0if0y/I09ZGCgDtXvhICqlXDQ/oyHl01+3r/g5ZamVcaoKUz/CtUr4lR0jQDTccUdCn6LR/r8BRu
OYkrt342vvCuMPBTEjltU79hb2mdO3XLnHSTl3ZrFsIBKlODpCjaT/0wNg4l+6FsEr9vzEMXjLIh
G83QGOvUH223Ks6D+mBtARpXJwGmPG7y4dEXy5pCDd5aVo2p3/1O7CNRNtye1RncDC/o3xrGJqFg
WPLhE3ZAxYIib4u+Z8HxDR5SnnRHhhlHClpN2IfeMGloSnrqx+NjT0qnMY5Z94y/ln7Ks9RLc9dq
3/Tp6xBskf+tXGWQpfBKUih9+HeCUssNdTAqu0x9lTwb6TGeMteCqSS/oppj471fFcWfYO4OIJYt
iNLVDskAnWGjSi8MvDZ1guCUBk7Z7c74aOCF+48gboze+HatarBcLyFIV97s8lN93n/3TTzsCM4i
uGaJCaWhrzqmNvTj7rfpsd84cKvLZGrYDhBFwwHgv998fdU3qJc1qtSXNBc9q6UX7Qe62OVbXfnW
zjV8PwQ5lY9ktnDmzFhnJdXxeIyDZxHkbB1U899fqNWZ/EfEImdVKJnamWbih/kBu12ob3bsdsGB
bpqwfEcF4wUc6P8/mY+X8mbNkmAM+sgkgGgoTpMcaXcc0bBzbzdQfk1vpQiqoCprZuednfhN7PS9
U2wlrlZnATcJDgVAfQAazHc+le1eks0o9YPJ1RCBGpw8OxuFf39XVjceMCyEWQDLXgAlwLtcIL9o
YFfQh9kM/7GGM+jQ7stY08ngcuOE54AwQNR8JrCNWm00ytxHuyklPnZb2NC1lbodn/9+s995Bd6q
SalzfyJfDLCjxgjahUDkp2SrY9CHEywcLfIRIkRcCiAgEVdSZlkQW3ZY+AmNasfq9W80stFbRHXl
Ehj9tjiZwGalWvSQl43TMN2pteRQW3tLyHD4UHqIjsdQOYipiOGUmOqpbSZIbKnBobKOdrJhTa4c
CwKLBgYNLFu4ZcKSpunQMmZkma/S8qUMgl8pac7ZEG+4Mysng1csWfBkecZUdM3VrAZuOKkhJvr1
w9jKXm+Nzn+/ORfxVFWoQ6wyP1I/p5a/BXrfGl441toAqEKFsJlPpndyMOmX+7dmbQtugWbC1/fo
fRWOTZ34RgtT4yoZ1711mvwQ3UoQJjChUEmtGZegHzL90L/vnQAnp0OWhleBcjTNfPk7vSIwKaFa
1LR6UPMvraqA7P7vfSHLTZgLEd7H0awatBfFqwIMpku1q15shQyW+zCXIBjfwRBItT5AAu16NLJ7
JcQ1i3L3fZsLEZS9Wde5mYd4f9GzPirPU/Ekb3Hxrs4D6VGZE3kjSyokzpQxnMAdge2wpOM0KU6P
unii7vaEMI8bIcKjOISkRMQPQvrkPY5+V8FGYGJ9ErBROXBQW7DPTIluMHnAOklq6lYZQ2U/UkHN
1tu74kzzefy/HBFuC5uxBWc4TIjma9I6eurl7GFojvaxt9z6HW1T1S287Upicy5S2B9D7aYYVc+J
H+e1k4wRIPbnLnuWEuIiO1QoRwoW2bS53L8//BLOH7S5VGHDtKGfmn6A1I6TgnnleLKoo+9PdgEk
gbJCMLWh69mixc5YNVbYFBKWswcbfvCiRL/uT2NNDaDFHoGhz8FjYvBa0quijWKJwkyOHCX4HETe
vxBgIObK6WKBiRF2Zwp6tCxKWOZL5WNAJM/O24f7Epb2sQ4diedQAW8GIkqChMEa1QmNhqnfNh7V
qWsnz2XzOCWxS+L9k+HxSZuHr5DvFLEAWQbctln2oR8qxUGLnqzJ3JjMyn7MJAiTIeE00kaChOKl
0g6ldby/VivDI5LPG4PoeGEWYXApYclYdnLk5/W5cMt0t8Gq24jiIoaGsnPk/YSHMdenWJEjWvqs
/0HBZffz/tevKLHZ8MLDiM6WZVSXGD6N3QDXOzF7z9zbkww5bJBggooIhj0nmBMeRgRJu8Cuu+Ii
616Rlx76N3hGcmrU3SbcXI7wPOpDWmZSCzlWdelLPJC/7y/WcqsRjECKiCAgDVyJmGEjZkYBs0rj
S/PLNJ+Qmb8//FL/IbLGsRe4DJyrQjiobWL1coeqIECr7G+mPB6Tz1JUPSDJ8e2+oOWmQxB8H7B6
4sSiP/XcGgpZao9x1gZ+LX3O22M4Hc0to31lqdAjCXY7IFDQt+Jc1EIjQ4m0/yUcDuXPYquScGt4
4anQc50VKsHwEnu3f5bNBtRmqf+QIAHIBnlO3iBHhF3nVZ2rlVrTC1pWadolyr4SejFjL9ivPMDZ
Aq+GQ95wN3RhHgYQzFZvNNmllDLHMCXHsg7393plpcDYhBoRPBiIyRvCBe90LTZb3c4vr+Cvdga0
efrvxhfudkk6XaJlkF/06aD3p7zf2Iqt7xfuNBDePcLv+H51OKXD0d5YnpWrgGw2nh0NxdToTioY
u0xhMl7Sgl4S+weTKsdIACiOt7omrEziVooYmKvzIa8ypaQXiTjFL/N99xbMRhf0RqrXdpGZOb2A
sWIaDrW++wkCLReokjgXHgIwIvi2Yz32l8T0gj6lLPHGLUaV1T24GV/YYk0JmpQaEb1Y6KfWwSFw
s61g8pYIYZuHSUKaC/nki6ofSeTF9oOy1elsRXvfrpKI8kg6OhQWgIeX1La63yMagfs6Q2MMoy6D
A0ys6XR/1/mqzK1l3vYSBCuoh0NvCtHMHEAoIU0onrkYw4DeyokXDg+F8ac2UifXvlbTXhJXwD5A
4g+MGITBbBYfjVQNsgTd1Omlkn7Edb/NYrG8JHMB/PebEEnbRlRTS4ZjVr2Z7Mz64/0F2xqfn5Gb
8Q1jCItxwFUPphM6hm7C3JZnbP79gqYtwoRNLcEChZlXal5HXujeJu3YA+hwbiMYGmxzVVC2eWD0
2ogKAx9BWACwimy3Msf4iPEic43yAdib8yWyorDIwiw0fbV6KU/mVl378lmdDS/a+lNZVnqeSoZf
VOWLrUt/iJU8gjLKQ0jjwe4S7/6GL28kfDDwcICFHX4+9Pt8NpTRdlDaYPSpF/0so2OXuyPZkLFy
qFCNwms6kOeDuyc84BnImUltdLKflp+H4aBtwZO2xhdMNYa28yqVMH6k+WXzWdU2dpyvwVyLEDjC
nF4C9V+w07j820uRcJeMmp2fF2+aHFbnIa5eQKn7BxVjf9lQPbZ6Ez2S6LJza1CZAi5G4KBw1MDC
ImxNpHTSOEVq68tN4hS6Y1SRI1v/hN3vfyEHWDhEZ3i/Q3F6ldYOki2jIDpGIXTdeRnzSr103u5L
Wdx8zAI0yio3dkFWKvpowdBaLEuK1k/zB6QQI8vTyr3KCyJ4fTpnD+LQCuGNRKVeGylgufbRlnpy
49YbIzJunIXFWeMyEMoHvwwaCqD6dn4Wks6m6CylA3gZPGTN6Z/7i7QyOioM0QeUA5KWbNN2DU4t
acxGH8Xa3TFkh/9qeE34eKnruppOGL63n5WHNtlrhqIS8+brRah/kgeaWXUYvpGO4cHQ928vhkcK
D0zcvP5F+HpKS2DJTXX0u2elOHXh+f7irBzQ2fCChUhVM+gCC8Ojg4Btf9KTT/FeDi0gleHag9YH
cD3UBYmdIkwpRlFdwWQ/rgMnexzJFhp5ZQ4QAJwTbjMuggjUbIpBLfsxklFnGDihpDlDxtyu34pV
rBxTtJnEYwH4n84pSeeXwCAIIOA+y35meuXg2VtFEGvTuB2fy79RuEMnkzIaMH4tv2bx57w4TvGG
ZfjBfjJT6tgL5IP5PiCVtagFAwW3jcJSbfLTsJ3OklyWR7VWqRfUXRhB19ZvUW0/6Hb7FW9L/5up
UwJjopdZ6qSpqvixFOeurqeKfgD7Z4RKbzt1SF0n5yQKqQvMYv4S1VH8G14rGZxUl3vpqIJr02ut
3ny0J6s7dpGaPyC2h3YVY0G/o4iZvsZ5Xw5A8k7NizWQ2lEkK3RTuzf8VFPr5jEzSo9YzGu0kRmu
Kfd25ln5WB+DWh4PyRhKb/CVtWNLlegBTcypV8p9FDkaoChH9C4Of6pD1L8Fg/FdqrvBMQB8cxK5
a6dDWVsA2aqhKysDPU2kmhJHUxPlGXWFktNUU1O6laRb71ER0YMexdFTlSaNW0W0fiuLcfod6lr3
hH7zAL1kU+vasRK5tlTLxwocoC4wkOyS2UnoVrSoHTtTuiMI9munQWnFL7m3QClSmLo/aOXUO6An
CtxxLMxXNMNQfqW2PSRuSUf2Bt0vh4A9GJ3hSEFAPvfJkByZFf5s9MDeAtguDyMefdxcROVw4OFM
zA9jNVG9KbtY9zUd3BXoGxgfAvPXfd2zvFBzGeKB71tWVQB1+ErskZeI7dacGJ4HmRDkAL2rWFNr
a6VWFIOl+eYgPdZuAZzhv/h+YKB40TF6mYmKTdKLKm9CbF0Iw8FW/TbZmIGJRZ7fVszgRgD//UYj
dCj0CZXB0P3J+APWIadKQoelqPfYCgWtCkLsEuW6cBcXiKpORzsGGjDdT+1LPzxoAbp+f7XVrd5H
a4cKHXoB4eBqdJFINzuq9j38X1So1U5UPSYAfCbVl/u7snAlOA0M71eCYjiYXSI6jKXoulFVg+ZP
g+ZNVuYUwwvTz0r7JUn/3Be1doAB4QO4E3hK4ByEt7ku5L6R217xNXYdpP8h7cqWI7eV7Bcxgvvy
yqUWlaQSW73YemG0eyEJcAPBFV8/h/KMXYViFEOee8Pthw4zC0ACSGSePOdl2N///HsxRV5/qOwg
skN+Hw8W6VFX6FOuacmgfeqLyffm35SNe9SQgow+eO5PnT8Q9jiqaaBwJ2qa09R9QauCz+w2EtUn
rXoeu+eK/TAEBIs3gp61lfz3l4H//dozBe9dI/Uw8py8MOHPQOANG6Hz2uQuDY1o0sR1C6aqaxOF
PZGSjK2OruiDOp/Ey/3JfX/jyZOLcAEbzLbRFyhTyahqr+q40uDzhho4tetXehFMoFUjh6LggT4X
IVOeHBcsdGk4jLuicXda/isBm0Bav9XVQW8PylY4djto9L+CTRscqos2upxKcWzh2hyPsVglbeDT
TXn3241+/X3pyG20ISec4Psz+z0aTmTqXTQXR7cbPvxiuDYkrx5LDLMZYcjA1QReZ5oL//4Crg4F
8wQ4GOAbN1RA2VLfT9EvF5tm/QKip9euaY4j697aaQv3sGZqaTfD6Qiyoxti0B6PryTvaxtsNOOz
3aV73qKAy70i0PX0y/1h3e4sfaEw/seWlDZo67TzigK2euWbgd0MZVS2VU5f8zJkbAGbg7bMwiJ5
vbWoN45mkidWzBzIJXadvyWstjYIUG2jio4NhMqbFD1UGYGuAu6bODMnX8Up3yRjhM1zf6pWhwHk
4aIhhKBWhn8pyjQLCnbb2AMNsOorEEu5b2B1GMs1AoUfaFvIWSmbmDyxOoFh9AU0B9SQEv65V6aN
vXKL44BiDfJf/9iRHmGOPriAB6pWnLtJUC5w5lKLDPbaowOxiIahD2a19nn5h+F+vT/ClSlc+lfh
bsgdoNtIWihPIxm6Xmw1ZileTr6n7e5/f2UGr74vnTdZ2k02m/B9pQ8MLzRpkH+7b2Flb15ZWH7B
RYzk5NTL0w4WxnanuX/mAFX+IFuA+rVpMsBYidsCoCQkWa6NDAlYY91+VGPHORfZ+cNdZcjXGmhP
R8EVva2IVq8/r6Q2y3pjUGPPgA7TEJHE9clWPeumKiAZkRJrydgonZpgDLmo8ID4q5jrwLFfNLYj
+YGzjWVZW/iLIclbp22dQVPrCcuSs7NT2d/dkT24bRbdX/1bM+9EY0vrOKzdXALosUmZShMBeHOU
j8fU8Fm5gcxfNYF6Cm4aUCu7cmk/s6rM1JgQQDzt8Uoc6CHvN86ZWx9G5QRNbIuQDlKfcsiaov++
MaglAHG0A63dUeXZ0uNq+qjq2pKJubSz/I6LvdLCjQWltvikgQLpp9iSub/dJYvmlgFyNfCdAeos
7ZK8JmAdVFoQULBAFCF6mu4v9tb3pauRTW6HDAl3PtEysiwQMRXm1km8shIIB1EWX2hRFwTi9QxN
XaZn1CbJp0kT6XdOkyQuXed7gV73b+UACU9q1Do4NgAW9cteEbulk9b3iH5Ksuo46GowMOVXa0H+
cXY/3x/+ElNfB6xXp4RMwTy3YPcbZ2xgMZyMZJ/zT2r+pHsZ0IVbqa5VU0DCoRkZCCzwlV9Pg9AV
LTU6qsY2/T2X34RehuM07PP0U9UUGzmp2ynHsGxgJdE8gF5e+RZHOxwHEV+lxujLDyv1e7KE4Iiu
tO/3p2/dDiJrYCrQBehJh6xTgilKtTs1LtK95uRBTaLMfDXIz/tmbo+LZTj/mpGO2dmc9V7vuBr3
aRaUSs79ylL8UUs3hrNmZ4Hi2QstNxBgy2a52Mu4pYidslyLHfeQ6mEjfG/D37YsSHvBQiethlye
FncOMLjVgScAXm6MYvmVsk9fjkI6kSABL6pSwAY1fWcOyy0CkNUx4NhDgQTZzpsXejojo6olhRYL
8ztUGhGxe8OG/64OAUSGy5mHPJNcfynTsfaGrNLiphj84eAis3ffo7YMSB6lVyq1yo5r8Wh963cd
36BEuu2iRmCAppf/G8D73194klnYLdN7hnXm1Ymhftz1uOcMZ/zDYcPBdtGTKqp9MnXfyt4JiQKh
WdOJVJCKNDaNqInOIlpBbYBMYQbR3o7nYUGbDUj16iQgHbCQZWCO5foz6O7z1mo8LR6yyE1DsL/+
h0n+9/tyvJJCAXNOqK3FubYn+ZFtnairvx8YGZDWIvV+o6iKqkSRDomO329/cbvPX+7/+rWzzXRx
ceF/iITka8sWXjG3VaovAeRRTF4w2/t+zKJxHML7ltaiSLQ0v7P1oIdbTnnpPbeMlKs4rWdydLwy
0irrOJtuMGpK788TGnLdLUr31dFd2JRuI6t0eT5T2ESBzFe8o6hOusF8p/11f2yrh8WFHSm+IIld
zgUTajxXX8GJYFlvafofshYgh/p3/qQH16DxDo4GG8g+PfXj/NRrKIo1qLkkW/jp2zawZWNf2Fp8
8mJjl7R3knmY1Vid8nBR56OPDotyG7oBcxMJiJykIBus2j/q6Wuj4g3wen8+19YNipCIH5CGQfZS
unE7tRIGWFownxaCpTO48qFgO2zJJq15JARbEKygiI9/SVbMmluoSmGUY/ZEybntnpThM88+gyAk
UvnGs+aW4xhzemlNOowJM5JpGmENXYQPFgQkchCOTCYLEMNEmtocmTUc6rwJ3bYNVFe8TVMRdiw9
qIYW9qX4M23doGNs43i87cu4/l3yIT43aZcZy1o7tPY975eRHKmDLF/vq8Uho56vaiRKtvp+V1f4
37mX48TM1fM8YdiZujmHTWZ+tUclbHIepWRLnHHLlLQ5OwBi7YJi43TzrhpfmjGs2cHYap1cvQwv
1lcmsRyrWTCo6KhxAtU7ok27xC78pqwftTbx5xQdrim4s/P5k1UVu66oXvhkP8wMjAqk3JG0PbRo
hSAZDY208AmZ2oCV6eH+vlrLF0HzG89RMDSjCV9m9BzzxuPEW1y+eKhr6AsqO8089u3j3KLrukwe
M4bYs2L+hBLofdtr99il6eXlcHGmuLTPbbi/Grc8og9Eie5/fnUzg6zqPSsP1Ix01Nuo1yp4DuDI
Kn57CNLLsvdzgop+92ZM37NsCxuyYm+RewJtKR4FwCYsXncxHEoHjyseQVIkiWi9U3830342dpb2
Od0CGS4ngxTq4jG1cPYZIBYDf9W1qaygqmdnJWbOnn+3rvAJOE4qN//kJio6tYYyBFRzNynz7v6U
rtxqsIvh4YRAHVfWiUQHTdYmZabGQ7q3SWhlgbGl7r3iFFcmpL2JxOlg9SaGpoxVoLFvQNZ93O2u
LEjXZq4OrUNLrJMDlhqwjICnZ/h/mpBuy6JSxlGfYSKhr5w/5B9GyUJ/ctHtgVdjAzkyTkhP07Qo
SYE3NdHDQUTAxIQfX2kwewEAujQr39Sju8HKeuoZIq6Y+UbHIgQ68Fe1idBbcyhXw3MdVQrI08g5
Y9JmpCupI2LFe/DsPVNyX6Dp7/5YVo57sPH+a0RaDaXCKYyiqIhdp/GVGnIZUIDWHmm+ceBsDWb5
+4sDoKjGinjUxGDMKOOBV6KHccPESjJlkShBzRsI6aXufW1iQgGm7kxPxKl2nKcHhFzD19H6cJYS
7MWAa6JOsQA2brKUbWdnzqCKeNb2bbtvqz2gPfeXZC2eBD0yiLYdQBnBCirNFVENjutonmOi64dE
Tf2c9uceaJ2BONFQA2+u6fuS9787g58cYgZDWwadsbVkK6cNfgZwCshLgY1Yhqao3qC4JjPm2A5I
QQNT1MH9ga743pUByfcyzRwAOXbm2AQGuYga8y9eqH7ZfpSHD+4N7CBaS9CwCeiFNJ0JT5sBlThw
r4ODz/foxmmwFiWArRlvThNNyEtL67XfoZDcgWROmRHKDKA+JQdmlEHtnKih7NDq6s/as50Ufmu9
qM6Pj88gelyBigEAA/eq5PJ9olMkLVQj5vauc384TYa8/M7YKOGvbCxUzVBfhLQJSqYy68wA5KJg
VDNiUjyWXRu2cw4Ckt9V7QWomv6HES20WdAus5HlkeJ+HTy4xtwbZuyOZ5F8t/tzoQEdRrYgMmu+
B5QncD9AlazkCVrdzIpigh3CI9N64LVv9D6aOTZ8fG0TXdiRQbF81gtnQANVPLrPTs78/sOk9vDu
SwNSJIdiE/BRBgyo9AEdtsUWhP+WgGoxAFK7BTVsAkskRaL5mIHQrVbNuNYLdc+tvvUbrc99VLzL
RyNFnigRnO2ZXX/X+aj5eDo2AQeWwPeyYauCs+xVKbjDNoY+PRhCkBUxpeCutBKjzpTRiuvukUG8
oXrUuo0n3roJ3LlL0R6t3dKp1HddCtRBY8U2b74XZvroejUIaq3ovqOvOgawtP9nRjqVRppmolNh
JjfBd+qO4fQf8pmYq38tLFvg4sotc7fLbbu24gI6vtGkv94fwEpID8q9hRsMhe3bx1GuiSyvGs2M
7S60kpOZI0jZEXqCVuImnGZ1TS5sST448wlXBS6puOp1v9ADtwHOdStltLoiF0Yk3+r7dib83UgX
/FI/js7GNkKnhwV2MwSncuBgExS3hzzDgYO1NmrlUXfm4/0VWT3TLkxIA3BGXa0UlmOnZrV7Qm8t
D2wFVMQcamF+Y1bT7uP2HKT8bUCccfup0u0DvBa3e7WCvc4MIbDmG2YfQMov5B/H/mPCNGisLYV7
CBdIh5wzN5PiNY0ZK+zQkMPh/jjWFh5XG24CvH3AEC1tRWrYRVlqKY7Qwle+l1v0IWvOe/l5aR9W
dW/P+bIsgxlZFFraj665ARNcefMiWPx3BNL+cNMygYAXRpBWe+Dl6woVgkOlRGjMrv1pS4xua0CS
n0HXoUyhcGbGRuMiA/48ahqAffv7i7J8RD7poT9iOEu5Ep0wUiAAGiqzqwxixjl9HRTIf6I1OLX+
0o2vjftCcQzcN7e2d1BTB2IWL/hF5OH6sES/f+uBtMsE8kQHBP+rPShhPhIICUb3DS0fuh3Xv4ak
yUvA710wHYZm9OI9cDKd+wzMZDQrvpbIZoQuM7ZinVX/BgUAmCq15f/SPq09PjZ0omY8TS9uFuX9
Rsy2/n0Tb1QkP9DkJe3Omk6L9J4wYyvbN4XvjRtTtuZvoL7DCaAvPi7vTxTPmVs0jR4b466vdihJ
0GLjWbe2/JcmpD1aZONYoAVIjzPQ+Itw0h/qDH0RG062NlFgfNDAaQDBXBTZrp2sFynokXVdj2nH
Wj/XDBF4HdsCBa552ELUBt4YxG14v11bUfPGMCaeg1FRM6Jc2Eev8EJjVvBGzNqd4XxQshodlyCI
Byz7XRT9Frhj211P0NrrnZFSU82X2Y3v75j3iOtiy7wbwOIA/49oBreNPKBGazo94965KoNWC0ZQ
EplHNgfUfDWNkP2p1rvG8Ls8gN6S2CKikNbsxvjy9xdRlNvNc9sYnXcmtWB/eawrdoy4W4LZ0ml3
Y0XyjNJ0awPKZ97Zyky/F46v9S+eOFTFs0ZsBNKvG1O6vElvphShGyBESIsAlX09qhEIL8ba0T3b
iQ4QkQl0C7BfYGSzwMHb0lbz3YLzE2ADfK/pzD2WKm0/3/8Rkp/+PeaL3yDvudzmbj707tkCKlon
Am9X0wvQtYTeCz0uLBbetycdI/9rD6gpMFiix0/Opw3QpoHoZeGeTcajijA/T5KwTbdSqHKJ6G87
6EXGtoB46k0iuEMqQh8S2JnS6hkMxxA0betT5wFkPBjZS18739Ev89YlVmDycmNSF3e8WdgL4/r1
wqodyta1l7tnQ7hPpCVHj5Qb+RT5Rfg+QECI4DWost8m2igzlYq2jn221BevqkORPIxTrIszrYU/
lpHej1Gie4Fmp/tO26I7kY7qv63beHUsgHTQPkm3jecC9MMmWC8HnGai/O147U5YSVgWbCPxsbqU
ePz+Y0uaTWqDabsePPvc4onrI+2471Lzs16Jz10H7FQ61cem6XfOpO4FknEfuy7+HikEJJGlWMYq
c+BkWZJ0OlHsczad+Bdj66G75irexeelwalJgRa8DJ8H77K/s/DHR/cbbmscL3j2YJnAcnTtigxf
H5NpdM5187PqxmAqD5by676N2zEsEQFANYCNo/9bTk60s9XNjjPYZ+oT6wj5mPufv/W1689LwZo9
63VKPXzeyJQ/K717Tln9qOj8xOxm4/G2OhKIeGBBlu5Xma6JGEKH2slsn4XXQZI38+nP+2O5PW4x
FrDsIHXi2CiMLH9/cZEp4HK3KrNHwyM0EVCvZKiZ49ocmpPhbh21q4O5sCXNG6tFTgagxc96le7q
kofWFsvv7YV5PRrJuTLedlNmYzQErbROWEFfhXtPPYgS7f6XuyUgvTYeULAj8Y8gZKF7uZ47UThd
5kzEPg/oV2WJtxfj5/ur83eD+fXJDa5t0N/ievhbj+TaRqrM7tSZc/oCDDxzoFhuVIdSb/qww23N
g8nqLeCuXRGV+th+Hp0hC8nE0mPDjckfwLH3MinMOqqsKF+qCmQbqUvNbyQn02tddfMeJ9j4rXfB
/VFBZ+cwAK53aAwbUh7CSwKmcuiW5zRr/AS1j4iqGouo082vvOJYwyQzAU3LkkfWsWEPmp3hUKCR
K3RtSLwZPHOjijtkZwx09IVKswdaUHSLOFOP6rUz/IkG1N8OrJ+4Vqgvnd3SXalTL9IK70/B1G7f
FmSAgA0AbUpvih3Y7M1TD4bSwU/YgOhuqOdzMdnp2So5DQTIkAIGVeWdlZG/JqgI+E6daUHaGH1o
skR59uZqfETPAo1adF2dtIZCiGQE/Z3Ixzq0Uc0AJtVEF1+h1kE99Ymv51kWeQkxdrOjN5+SPiuD
bKDO10Sx612CYtzBHCxlX/O0ODWMoCwiJv3IHPOPxpqyAI3Dpj/XIo0dNRkCJdW7QON54butVp4U
pv6VjloWVlx5RWJU/AKZ/30fWtvhS2sDCjZoJ8axe+1BToceXxMI2JdksCCrQk+WbfhUN7+4M99X
2vCxRCmup4WuBBBcwNBBJyHX2zqHa9aoWemLk2W7UqnQI56eCmfaGNVt2AYzS0HPhqoWGoSkvZd2
oD1XhZ2+mKCSQWoje8Tin8fe3t2fvbU9jlaqJR5etCTl4ZCEpHy2sP8gljIlSGNvdTmtXSagf1s4
JNEPiRzD9fKAFTEBvzVPX0jS+bUqfFCHB40DGldrf38ocknqfWnQ6YTcCaqV6HaQ5syrk2mejC59
QX/9wSPTHjv31CBrijecrxA15OUIfIT5nXblU1KoG+motSW7NC9FFn3a9/mUTzjKZvdPYelfrazb
j8NWzmZtxaBHDUrOd5Ey+VQeSFYaTp0k59qtf5jgJfA7LdkIdtdsIGkLK8AA4XSW9lTb6aWK0qty
1mfF15GaaYuN7MlKkKm/y5f+r4n3v7+4mLW+NBHH9Mp5sBvbT8HnB1opekB/4hed9bHdOmHP56M9
4XhTrA3ra06J/NoSD6B2fpMsoES4Vu40yXlyih0pvjcdjYr5OxEb87hqBwk2ZIuhR3TTAJd3k9Gr
pUjOrAIVP/8CyiO/dz6Z1R/3XX91vRxwwRoLUR4SRtebrJmLhtvoJzknRWTQJ7rFm73yfVzdS6sG
DqSFOPL6+9jXObr4veTcl5/Qylx+uv/z13Yuvg8cJ4AlOF3lXEeuCM+tklw54zDX4RGDEVSKkT4I
wI6feoMOocpL14eIKz8A8aCF1Ti5B9Twt1CtqwMFIQXesZjLG/rQUaD3vNIpvJKHzpO11Yv5DsOS
wh0A64AsQFYPKAA5S1Wb7WhMhpGc5y5rIj23RVBbHrJvFXhBSKEVf8xjVYV6xdw9GivBDTIkZN/k
qoU7Nsl+dggydhNNm8DhDNQdWl/swezxp9umbki1BJEBpbNf1grU95r+d+5Zp3ywfvW0N58E1/tw
IDk6QK15/PiFhZFZS44BTXM3CtEm06qcqG5yVkCeneRGlBZOrFb14b6rrC4QLhOcgOhOgQLWtSci
StWF08FTDDfx64IEbMOAjNFcbpEF+/h/FmRgw5g2xVgomXJOkjGsKGCOpo5YyXBeSmEFbledeq74
rV6FVGh70+lfBss9zaN3SO3qaFt9sJDnutP4hFJURMv8oJVbnI8rVw3IUxAWLEoiLv68ngXNYoyk
mgs3bZ5sN6w1MHfMG4HOSly1dLaoHjha8BqXGeaK1hrnRtWU89x/StQvVVGEusp84UGKad44AFbe
NWijMUCXhgQuXrZSkGBTc7SqvEhf8garyn4orh1mdN/n+1nRA7s7ftyJYM/FDkfKD9iO6+kjfcU4
uFmV8zQ/EyBXft7//KoL4XG+IDnwtAXe4vr7SPDVfNBH5TxOlnZSElsNMsvgAWnAd0QEevrKztNj
UbfkMXHcbm8KpwjTLvkDr9g0FL2RRCXa81+BoEl+TIWjBU1pDv7oKB0KAYNzMluWbmRH13xKW9j+
XUjTLjis6x/NEFvqY4FJ6dwvqY0WHR3onWQLgrtyI4Lb/R8rMiOtNSuUNrmlnFUNjhWQt348EbKR
wVo1ArYukH8v+XN5fTvXYvZUVTgkuOWFeGKWYZdDshg6KFrksnYLvrO2VfAwx6GOnM8StF9PnYDM
IV5BtXJWbOI3SOmO3u+CPncMutPqxlZZt4UMpLEo7uIFcm3LMLLS4zXGpiwPtT71tbIPa2HjLgCL
87BVVlnbmUAL/WNu+fuLMK2ABG5jFRiaIJafantv7nzH+9rpcd7qflsF97fOqjnAVwGSX5BQclHN
GDWP8GYJPCvQyuAEhYCRvzctsDRu4VlXJhInPXRWl2zdkq67HpnVD1nLNMRmfTaCaiV/GxJjPyp5
1PIcBT2xcZyuXFyX5mTHb8e8rDN3ws0vfPCQ9R/UX1yuravvSz5YOLx0ZhvfFzXiJL/cKqfKjDZ/
GwCnuqcDaowqmxwDdgtAs+oxAG7+1J0wrX2xtwYEJxGO6Yz6+Yirb7QjtfRedcLe1HLwLa1AsOF8
ncbxkTUNcJ35xl5f8RgMHA0LOGdR2HGWeb9wUHuedDWvEVGJZDdAc7NgDwoAWDTLDlNaApSzhQNY
9ZsLg9I8aDMZqOGqydlVhieLeg9VhXF7iKzmORSKtrEj3kNCKWQEuScS4SCHgNya/BYDuiWpqBgx
74OF3vCqfzJEtVP5m1281j4Dzd0ISq3h0AhzT3Wse9psqTytzjGoqKBRCL6zmyTqrHQZWHOXZ0ye
+Kby3E+gG93ZHXSAvhXVxj207Lub8S56XnjHgxNUDpHbBqBcurzNALIJzcKKXO0xnX7WZu4nOAdK
N0jsjWfauxDEjc2lKx/SbACzvvdlXTiRNrjq3Ndtcs7sT/VE/cbWwhzEMsIEsq+LnekPd94r4KrD
fxsNvecPUCBt5jzgWh0oFQ9omfp1hjeeeKKOGnrQvW018xmyt/t6OnTo1iqFEfCFViA5KKMeEPPk
sFOuzrgrMl/pwJJf+mqyd61ngjd3Oj7n+XcrOVgU2r3fFe/bbB0FO2bTGN4/cd872OSxw71w5KLe
ggmQ/JlnIx4bQ56c0+mND1E5n9ES7DuZ8DXxw54rv9cOuj28KNZzBWhITTPkUeZIBwFjM6q+rRIw
xrmH+7/qnVH65lfhJwE3AOIBPDyvt3ViFrOtlZp3ttOnSe/Cqf/mIeKnGlqeIM0+CwUI410jTnXz
Zui4k2ZIFLE/FVUElgVFAPJXyllg5k0gpnjo3NCEXiSfd3P3OyGPXm2GCdvKzLzrdd7+aMSw8FoQ
2cpheZcwpyfEgkY4fk1FGlAAoOKQ/q5GEeragzJ+rcwOD75vXfNUl05EjWhA/kbP9oa6K02C9KUB
Ip43y66gBHrSlGJftM/C+dwM+8E88zrm3tfRPIjpbeiKo139LNmE1K57aLKNEHml3KkvyUcPcImF
XtiSrkfXFVWX8cREnRoyr9mzwh9Keprb2ILLk+Zrx36Z+RGFjg+L8C43jYkjHZg3tLQ44K25Xnve
zmM7pICL2clL3zw18X3fWgl0wfiG0BxMHEjNyA5vcjpkfcOsM5jKnrwJjJ428nTig3Qof4/CWAaw
JCRvGlkcDpXohrXWGUyHYZc8dhrbeHKvhBQYyL8WpKtvAsnqwHlvnQFTTi0IZhnf7s/UmgFQPqOj
CFYAQ5GPBtOupqmzrDP6x3zf4cV/GICLThssBN4EN+kxowKhDEd2+lyCr/RQ/vgPv/7i69L0tC33
jL7D1xv2udKfXb5Vk1+5FpHZRsJt6RSB00rT4/WzMaQVs8/NYD6ZU38mk/uFTM1noifh7KSHyeJb
TPlrzovUB2BOkMkCCY5xvTeAdh21gcB5B8JxKXIoDtXDlEYVBFc2VufGFDb+olaGGx83P+od16aI
jSRIzvoiVo2HtgI2cCf6DQDalgn92oQOodBhgPRCnFXzcOx19A62kGM417q7BSu4CdswGqQvl/wC
WLBQE742JdK6ImkGU+qYhmzs9iohju/ZdYY+C+NnDwzpffe7eYQuBsGHBJUY9OVBZ+faoDYyy0i8
hsY0/5bZD1r2vcUGyrfyVWvjAmAU5Ne4cm5l5aCaoJd979EYqI1212XlrnH5yW3GH3i2HazO+X1/
WGtLZoCmHVlzJJ9uMFRMGGOaeDaN+WyD2i+jn3lqnht9C9y7agfaZniboSMBPY3X01foJV7bQtAY
3Sl+yxFw/mDdxvl2s4GxRMaFDcn9SApkOklUGuOF+NM002/CsB+AfEBtvfuhp/UzqHmtjV21btOE
gB58ApQush+i7jHXk0lxj6KfKHu1xwa8028ohJjDCWT1G+bWp/EfczLziFLMA7o6DApySfCa4G2o
Dgxaiv/BKcAwh4AdZxOWbHHSi/gZSOWU9kVbxAUkKavJia3Zi8W4lfZc21KA1KDXEdeRcbOHR3dO
NIM0TUw52MHNVFjfCMv2Q/85T3Dk3nf0VWMOFJsBWUULgwycm60qLZAeqOO5bcPaRGmqzo/eWPqz
soWVXzO1dH8BZwHtcVRxrqevMBsj70vexD3HaTR+nSHoycUPPBXuD2nN95YO8YVqEOhVOXdUWnVP
DUOpY1ak2k6hC7mvsKCcrP20dfKKqPVR7cxuYyJvogjsMiBzcU8CKY02JukgzBTCVYfAaqc/asqj
t5EA2Pr8MrkXvtfQvK9yljYx80cSAsh5f87WNtDlr5dc2yY1V/Qav959qxnebcMU2BuF460RLMt2
MQJitUVvLyMQeaTwzUbGrc9LJ85IzLZs0bsAUpiD8owm2vsTtPznV48eLC+60oCAh3IBYMrSBKlA
dwyObTZxp4h9XT5M464p/yD1p2o6WPqezVsGV3YLLjy8ToC/RvTuLeO9mK4e7NtVT9oqrlQGsG6X
Ko8ObdG4X+tKmM7of78/wFV7SyMgLiOUxOXIYWpFnbB+gj1vR15R/vxVbbVHvDNBSJOIewixiQ2Y
xG2zqTVrua2A5ysubXTx+6DlV4IReyoASAk96i9tpkSkHgOl8L50pRK1Vn4u6Ay6BYCARvaiW6ga
NrlGfBzT/edaiOnUuxlNQf2QNq9YQg082m5hHGEHIvcNGqSaoVQfG8PKw4bZatRUeevb+E+OSWWO
vs37/JRmJAmmdqQvnNn4VqOQKmiUFp1VasoI2OfaDKtdB3ZqhgXyprYQUYUMyuCjzRR6BiT1Dpmq
ikc86JQjkHdJiGUiZ5AVVNrOGA3krwFB8VGOSIivs/JtdHvtrDLtza2TP5tcgQoDKTtgEHOqRqPi
QHTYgaYnCBIds/IN4v7WjCH5aiiq7ntTamsRHv6f7YbTT0VjkljVMq8IiQ294kRk7ZFoxuxnWqo9
oL80+e5RXR/8PoUEqUJzPSjMynooC2dRI9VaX4PSxHM5zUY41nR8bsvSwfSM7YaLrWxRwBNRellS
mSi6ySeAM0yFgfcV7s3+8VfJtY3k84oLo4kVeCLU70EPIpM7Wp0LpQrLLOPUrP1cvGn0KR8fBkzg
/a2yclgiUYkzAMVzBALyi4iMom+TLq/iYgalPH1sWhcojg3wxspkIQbAiwRXJR5dhhS1ZZoBntmm
LeMyOyavzryVDLw9z9BaDrz8wraHV6l0GdezJbjGlCJ20i8jTXwIPUT3Z2ltAKCFQRc20gK3+Q20
9Km5klVVnLPA6r/aW9XUje/LFeymzOcyGfB904u8CCnI/9fPt6TIPPVoYqkzPu+cAP7utlqvl/tC
OgrBPIQOOGj5IAEk3yd8LtI2o00RC7sPeNMfDeOMEB0n3lHdJMdem6pLY9LGc8fCKqlXFyC2OLk4
TvTX+3O1tvEWVB3SBKAdQq7j+q4yaTnZLhAFcZdGNeV+T2q/1MJ6d9/Myr4DHz2ahRCDq+BnkZZk
yDoD1Z8SW0KkoaFVZ7O1Dsmkv/0XM8DooOkNxEby0iBOZIpl5mWcGX2MWoM/jvqhsbY4hVYiioWw
Ag91OMEtxDJF+025aMLFszL6utdH9kgiU3vKxNkm4GoZRj/ZaoVbcYRliRDqI20LsjcpSCJmBZ/T
6jbOXpSyitq6/vimX3TZF6oW8E9BNObaE0qHtK5T1yw2GuTrfGurbLKybSwD2fuFBAqbRiYAymvP
oLTTm9jSw/LTp+lrO4Vb4sor3mwBYQaqanQTAb4njYGZvVaQImliEEK+Dk0E5S1AUhXXFx/kfMId
gmzgQjgJr8af8ovIqTSTEQhvxVPZBD3+ie978tpyLwzEC1UAhPPkiv3MsUQVVDDiOSuCOZzmrala
NQCdQQiTITBGvu56uVUFJzzg0W2MehALC/zz8QHgPsd7EccX7nVpxxda7Tlj2WKCHP3Qd9nO0I73
Lawt9qUF6ZrtHKa1bjrgVQKuudTRQwRNkTL8BS2T+4bWpgqt9J6HRz2SPTIEOcvF3M4gOYzT7yw7
eFvEQqufR/iOkswCp1al94mjDKk62zaLef11ZoHubHX8bBmQlpqMtOkzAwbMcq+p++Rj4vLLVkDZ
FekidPpADUjOQ5g9K02bKU3M8/a3wRHc69XHQx48ACBVs1RDcH5IzoQ2YwG00tjERg9oNgBvGyu8
4kpX35dciWtqn3UFvj9m/EiV8QtyODs7yQ/I8m3chCuLcWVKit7QAowcUQZTc+urEDz7ct9XVy7a
q88v5i/ennUv9LpVsCkcyPO4foLq1Fbf9+oI0DqugiQFiX55vZW8LbMu9erYtGtU24HsUbz5g5oz
i1Mh9QkYKjqYXbw7pOuudHqltpMaK2KySHD+xk1z13dllDT/w9mXLUmKK9t+EWZihlcghpyqksg5
X7CaEsQghJgEX38Wtfc5HUFwgxtt1tUvaYaHJpfLfflaawoHi+OZYOTYWagmzpNOqrQTgHodHqbZ
/bhvs5WnzeKKHH1+dvosUkHO1bLw+Tq7scmmVje9yFZ84doYZtOlWkUnkQvnISu2Tr7t95d31crn
5xLeeA30VZ7aPLSYD4JVZQ2/sXT+kDLR0QVnI4ExT89qUcOzpMSWqlhHv8la+6PQiD42WUxuDL0f
Vy7XacpnETziDwLY2ESSc+axynropI6XJghEmfowNnbia1nnesXQ2r6KyyqIMup85jrV1uBqs5lE
IQ406aiEIE+jAiA8Lx33UYyuJRVU1SbAcW/dGuvZbCL/+/kJdQtOfDSYzO4STQh3HFT0adtDHL3a
hdQRKYqCeuZgKL5r9uZ1O+M/BqcXNYgXHUD+pt1/5G/6USlVQ6+BFTXubf7NXEN1zU7Pf7+PGwZ5
pwlFNc3n0fcFREFZUxA0nqtFUCWPUfJnar2/vL0XZw0FIwD6kIA4kx0TdqsprLcwa9z00NQU6BHZ
GhnQmSu+YMkQgnc8H+FqEBPNRlN3ljs4FKvfdsCdZWb2ovVa7WkqFG/0TG38y+Oahdx/J+/Y3Gxx
UBi30qKdzJkfifOSF9so37LuRXffLxtaWiWUBxDeQx8MXE2z+1kFNVemuwro3dt3u/+Mxq2gK1HG
8tT9Y2J2RVca5E7GDiZscUPdDR9vjPpGpbvLA5n85JFn+O+M/WNldjurrHbSosSMQeZulNv4Do2X
vb0Dqkz/Ai3BvzCGTY1+SHDWI4I63ducK1qjKzisRdUMN8TKzaeU1DZouwr1BswdYDCuqt4KwDaa
EuBtpL3yAxbnFElauF7gZ8+QVZXjZFHiFFqoxu1DJbKfso7QTgAuTa+L1jbj4h45Mjb9mKOTHFeo
mQ1KDs8nNuI3S/flWnJvOj1ni4cXE/h4QM0Kfd9TC4WZj6U7+dbOPFD6zSpXLtnlEfzz/dkIciQU
yoKkWggcpFdrvwXbD/9CdQStov/YmO2JYkjH2u1go45Gie7i8Q07X/No2b1d3nxrg5nuyKPl6NAN
mKoWzhMw3DuQpwI22QVUWdlha0syi0uqRAJuYsAK/DtFldzeR8z5N04V+AKQhOF/6Jc4HUnRDTrv
oFKKjRXEDwrxxYNsV8axOFtHNmazZUPJWFGA5Yd+xWcit426b7uvf7Eg5qTYC7iOdtZQm7ssztQS
U6Xltyz6mOCkpI9WbrrFcRwZmXlREPbkaqNHGAdAWcL1UrkxqLVy7Swu+pGRmRNN24oWugkjmvJo
g0P2es4+lNbx/kC6ChWvsywPNK+7VPamjgczOkB+9AB4Xl6K8wHoCA4hh4IEO1gt5wW8kWgg21dU
PZR3I3o/WXNl8gXXDFwuBEvAjoE4zXFnxyJSBykU1DtCMyUbR2Y+MoeXh3Du2lFGwWucTAk30OST
00NRSTmCigG4O50P8T063F+QyYIiSl4eXEFXgsDphJ06XjwGkTREazPiW3QmnhqLoz6zMuBGwqoJ
xuxDjHAkPok/dX3lGC4tDE4ybACaco7tAfAycalojDB6gO5AxFYc/PLn0SOIHDVgN/OXrWy0ujNT
MKaR7A6AQlo/XV6Uxe8jWQjUICQnwddwOk+CdZGpUKjC1oOfdzv0qFz+/vnpxrwAfDIhxCFdPk8a
JnYundRNzLCywQ29pxaUia4/GuiDgzwvEjEoBM/fL2YJDboKnGOhWkj1mVO3/1Rkskbw8hclONtR
iI7BT4NmJaSi5+Bel6Hy1TSDGirShSATUiVE/yGljbjktTIN1J+LnaC3tUS3CvjX+e+8XTlAC2sF
sAt0KfEkNcGvPDuiaqfw2DQUEm4jg+xKeiVIYHIBx9+f18BGEFK0RIP016AO27iuN5IlniaUDXDV
l3fF0kjAoGlADQesEEjcnO46k49CKRnuLqMeNt/aSm6u/r4G/BuuX+R50a84u1NUg6Ul7TM9VJyP
LmzXZHQWfj7wnWjxRD8k5Ce12UK0NilUA+DC0IHiVv9qXB9xAbz/z/fPqKDjnNmWcHTk/r6G8h66
OSjT766fIlwo6FzEKxlEMrMlEOgdTUy11wG1tDyKXNbaC/b85AOTAVJ4JBfgV3D8T9eYoI+/aXja
hUq+LSAPQT0aB9eOASbAkjslyjQ0M83CrDiJ8o4bSQ/e4pcoSf26WQmAzq8sGMAMgSYNYDZUoE7H
YLcg2ZPIhod6Xm5xSflVGdTKNndWzsOanenvR5Evh5qcmknYiRHGCyXQdb6NzH2xWrtdXBRIE6LN
H4iGs7pBo2pFLkutg7QjC0RDfnWt7elW8uvywqyZmQ7Q0Xg0cIgOZqp2IWuMrY7UYs7Ln46e/7hs
ZmnaoDGLIjGkBMlZCVdlePuPvG3DNA1tnUKCpAC51xDU4nqRtQk+CTgT0FPIlcwZWSA53ViNrTeh
ae2Y+di5eytuPCd77uMfQ3p16mIyBvgkWnFBKTdnjqjNJgOWXWnCatwndggKJr1euUqWFghnHlVp
F8XVM6JMZCC1vK2yNkxSw+PkMFHnO3xzeXmWjaBRAQnUqRVv5oUBhiozYhhNiMSSIQP0hZnOigdY
MjFReCD0xhMVGazTjUYSAMAUA/s5588N8FmMfDfWKKWXdpmDzD8eQObUbj+zkQpUcFEa6OGNs1ub
G9/c0tzyTgTcdG4uz9h51IoIEs0p4PVCvuAsV0rRw4fUTC5DZ2w9u7jp6cZ0tUDvn1EJXwmblqbu
2Nbs/RgJt+mhfiRDo39xnFfI3HsVfb48nuWpmzYZEr8Qc5p+w5EfACZFk2jw6kP0yal0K9NbPvrO
WgJ7zcr09yMrphozNW1gxVDkTo1BDgbRS1v7RurrYLMIkLA82GeofqP3Gc+YU0N93LqJ0GsZgovX
G5GXyoeVW3lxUY4szBbFlNzNUlfIUOi/ZHkbpVCvW+vqWIhkDSCnAcPHucGxtGbzxaJGOPnAYES+
JcNrod2OmbUx3BxyaqmHLuumeEfrh69ot0K7F221Msg5dc3feQRsBI0Q6CsBb8gsNHBiJ0k7W+vD
2uLvna3fpkx9ynj1fXT0jY7q3VDpd+aUYbSg9zZa4uPytvx//AAg4Qh44p2z5DA3IVnTa9gxjjgw
7UvtukAU20q5Ie2bk25avm/Ue0O/OiuEeYfm7f9anflDNjRDXViwOpjcqxAYVcFAf8bmihNZOg7H
ZmaRXZXmrZkOVh9WzrvFPjg4jyH4YW8vz+F0hZ8+h04HM7/ih9JMgBHoQ9dOvYRTL1kBTi35QuiV
WLgJgc05S0ULNF7E6dBjk4iU+0TWQTzmO8V1NpTEH4odv10e0HS0zgaEx910j6CEPPdVOvzUkERj
H0bgN9WqG7UovVbeqL0WgH7Qy68EN/3nEEyMaxZ4jVB6me0GtwAOV49jGfL3NHoxrJUQbLqVzoZz
9PnZLsjR3eF0JT5P+CNrkwAcKQkI61FS8hoAgV3QQykrnWnnG2/SFMWDa3KT568uXSQU6dsYVfjy
xe01z0g3NNZ9Tl8vr9T51pvSIaAiQ55qgs7Otp7SdqwFtRYLS88aYt/Fv8sGzrcePo5aGKBIiCwA
mj3182OiMZmOAwuTraturC93QD1sk6+4wXNfP1lBagdpLvw3jyugP5yMtIMV0F96ng7ikysBethi
JxbmD/oy63LTmSyozjaPERqvzNPCQuBlB8TWxKeE/NRsIZJar1sOvXBEkYfC1+PwXywD7llj6vsC
n9J8GQpz7BO9x+dt0HNR1cu6D0UJVDcAniS4bGtpMXT0zE+abRA/mJ9+2ecgWEkyBsHEJxuvCbaB
OsZlE+cOBtzGKKNAXwxlaWiTn+4q0Zl2lnR9GRKaBWp7W4/vps3xiGg3lG0VcNNftre0i4/szbMI
qdVKLnM0wFdA64M91StN+mQUruoRXuxjhgbiywaX5hAq90jGTV5Am6cUGit1wRtMWJgS+qbJFGFS
6g+5uzKupV03ZcAmXSeAzY2Z4zRS5hQttXH8R+bdDMlaPnFxGHhPTE3iwLTP3xRKNxRO0SssBAwI
EhX2H5WBgkpG/Sr/++SDT300sokAuIKtFKBKzNrpjtClBheQpKAoELnX8BulumHj4BFLbnRlb1k3
IH0fWxU/ovQ0+T1nm8sLtrRDju3Po02Dti1I9MrQyvgPYaj3BbhrPYA/t7FgjwZzVzBzSzOLyjI0
6FCVnyitTsergTnVqYcYPMy5z4AGa9RhX6X/YnscG5lN6gjavhqMojVanQKl8qLD5Tlb2H3YEwAW
IocCjzf3efWgtyhEFyI0PYpK1ZofWvw8Pq5NSS3A2aYpPHrLoO9GjBEbOBSGYq/u3sqV0Hfx+xNd
HEoJgIu7s8MjlCiVqcD3I/5aoJ/75fLsLKzwxHwH2huQN6C1bfbzo0i147ZIgXZuk61FxCYDE/aa
Y1saw8TwiwfMdEnP1aQAiqwrJMsAX4t/NB31GrkSyKwZmP5+tAikq80O0RMPNeutMr5c9enyLE37
fHbupxvt/wYwm6W07pLebCbAZRF5nbmT6PAy7wh/v2xm4XgDAQuUEkCRyL/OQcJlX3RlM5plWBAB
rVZhVJ7GEjRR629R57wrcbNyNhZXHw0bgJGBQw6B9Om8oTuozBtHLUMTHNxIWaPUU8X2neKKK/HD
U2QDySdAuVGyBEPBXN1vKMGqzaRWhbQNhme2Rsy5tAEMHVuLoJkJjb+zBXKjLC8cC6ckhqLMrRwK
eSjb5ErA/t9BHFuZuUOWDF0EXRMelkS5zXrjgbdr+JCFgYAMAKUQRLHQw5kDuQ0LwN4u1pqQfMr6
VrKrEyKoHRx9fnaBjBUcTELx+Rbck48j2V3ewIu/fmLSAAR9ylbPziFIb5HWqfD5+NNoP3Ql8S5/
f2G/4g5HKAauFiDt5s4w5Y5SJUPehgSSYQQ1+7wM7DX81tIgoLmKdga4RFTAZ2VvmxKlq/qiDQuT
+9kmovVKFL7gTVC/nRqm8F6ZSFhPT11Z0iJpzagJB+tO8lsq7wZoxxnB9XMF3M1EOwN5A1QPTq24
TV3FqYK5GkDFGbM/AMRqEFu7bGRpro6MOFPAdOR4OwBaSqvDXNXme+W3bOXyW1hvqALiyQ3tqelc
z/aThCKoaIlah0q0SzVfrIF4174/cxsqJ05Rmvg+b24V97nX/ZGvuNgFn45HvQUOxkmy/mwZNDBZ
qtLJmrDGCgt1CAztvWYHyQ5x+3b1YrggLHGAPoWE9Vm2k9RCRQc3F+G76qI5deVxd77UABugdwVY
GeACzlJwbe2ajUaJEUKap95HzUqoufB5hGe4goCoRsOoMfOt6qiZPGFShwePPSFSbw0fvmgAV4MF
mnK8subdVi1RIPNhDgCYxH9uu+T3tXP/H6lMQFhQZT5jPMm7qlHVtDPD4SGvv0V8JQBZ+PETTgkN
RHjq4g0126iGjmZt8K5paErTtjobX1V7jYvm3CuBCRyv3b8I+nPYd8rMmhpMBWpQeInpCxdMsnvz
SjIk+CK8/ybyFOATATOZd1cONGlI0fZq6KBZNLc2qU22zHKu9rCwggsUU0XgnuacXpVRSSdSKg0g
lt4r7Rtl2PAhJMZKxnNpykDhBicOmhFEtjPvV8aWPUCdRQtLle2JiZcg2si+IccKqXPnes12ZFbR
uQkoPBw6WuJOXa3jxEmuRLUS2iAkeEui18sb+NwVgtEPXBNTLgD89H8z8EeeHFrQTqVW3Alp17y0
aAlnQvdcVXm5bGZhI5+Y0U5HQXPTGAq7csJCK8G96HVyZU0WDFiokiAHOFFgnRX/WquBfoyKg2iI
X9qzlq38/mmWT18COCEA9f3NouEtMzuIkZ5qFis1MyzyX3Gz5e+kvJfaloxbKr+uniqsN1DIGkH1
+KyqDGL1mmaVDiTWhsS36ZX9ONNJhCNELXYSLkbGfhbmjKaejB1RrJBpXor6yVq2dGkhjr8/SwY6
lKQDUakdqk8iyjwnXhMMXzh9CGuQvAKGbOLzni1F59Yus8tYDRnaifqyAR1u6lW8AH/I/uqVAHgL
MS1kG5An/0uFfnQ20kwp6oFXJKxv0+4xWiOhX5ipk8/PZqrTqpQqWU1CMJJGXipWnOHa52dHDrRL
ghQSn6dmkCY+XaOqmOZ5diRAKAvQAFgeAL6ZF1mrtDXHNE7HsGgPrfVoZJ8yvd45oR0JWWVE/lOS
f7bUg8K7SikFIMep49WQOQUhhiFXqn2L48CbAtEmqLLxHD51TYlBstHKUxUUTrGXyVDWOrjGny9v
pUUj6HXF/QewCIoip0a47rRKKiIS8uL7aP4BgwXYMa7GiqB5C4VLBM0oGANUd2qjTWukCE3AAi3t
Ns4azxy/99oa8+fC6ZvyFKDZQikEB2M2EFlUURplKYH8xVep3UegKVGAuHq5PF0Le/fEyvQrjk4e
GWxDlFVCQt38U5LHLNpe/v6COwdzxcT+OVFxIMl/+v0kTwEOzxkBiPpgpK9KfeMWNzrYyxuz8tha
/9HSaAwEPoA64ll5VkbvIThog0KOhFDx2tg9+I7btU28UCmHyPXUCwTJB1TK50WqqEN5tyoECTUy
/BS9tmkLEEqPEd/nKGInZrV3pLGxSmujoTtN4DZbeRIu7HA0MQDfB9g44sl5La7qh5QohjuGQnkx
hwc9ucm7m8urtjSPqCYg3Y9GsWntTletoRFXWKyNoZXa93rXfIvcbuUttbS9AYKe8kmIJM9g1moE
hVORTyaqn1qhe9xlXj+YKJGuHNZFQ8gfA6c0Rd5zr9NgFUxe9XD+BBKrnNmGRwYZWFSnPufy9fLM
LS0OSvN4S089IvZccc2h4JxwQISFtgfqmx0SKPQpoklw2cr5mxcBxZGV2Y3jlFQxBWQ9w0IxH4qy
9Rqwx5vdD4U2O4usuIjzIf0NvYH6BLsCmgemzXLkIkA7HgsqkzFMW45KueqrBnRqlffLQ1q0MlGa
TME+OOBml0OUWChi5fYQqpESQ7V5fBx7BsG1Ml65heaaYVO2Bqqw/2fprAZM6MDRrQdLquYVxVNk
v7nFl0mf6xrk6S36+ZL/jzTF+TZEmwfY2eAy8P+z/d5mCjHyXhvQzuy12aZqwWzlQQro+lmcehcm
V4s3xvyRH2mWRO+bxKkCDVs+DHjoP7rpr8tGzr0DhnJkZOYdzLaqQZw1jKHSEohr9femXq9s8KXd
8PdyRUIHYPX5bqB92o5WbQ6h7e6KEero39tud/UoJjaMSYMCgGnU60+39Zihy6pO6/Lw3RGGh4fI
iptemCUbDwtkpYD3hiOdzRJ074A3dpPyYEbMc1SI7K6s9ZKBSeEEiU7kH+15+4UmzLTAK5gd2jwY
2DZZOfYrn59nabOogje18flEe4nHrZU8Xz//EPoCqnciYT2DKlMpQDToqMVhbMDPhJpuuQIhXxoA
XmB/+7eQTrNnHkWLi1wMcVEcMq+O3svy6ncwAB4gg4HUHDq3kI6f7R/CuO1IUh00ZvjoDydsrZ/x
PHaCBRv5eKSM8Nae38LMkGqjlmp1gBpYQrzSvUtVjxT3LAUMduWWPJ8s2ALubyrtgF1jfm/pHe15
SRoB3PM9H+6qUVx9HNA1AKo61MIMwLvmgaCWAOqXjGZ1SIYsAD+ll6whuM8vxckC8FYGvPuU/Dpd
kLZR2AiZxOoQ1O431w3a1rc8dU1SdWmikERFUATQ6zkRSUFsWse9yw9GQYJodH1cGtceDIzjyMK0
LY7uW+nkqPJIWMhb5veUBP0a3PT8LoIFlAv/ijJAHmMa45EFt7DNrHQJP1TZbVECkrav29vmSgoa
3LNIEU0pQuSbkVIjMwcbD8Cyjjjmh7rhW2gwMXPtcbGwFjAC1R4AXyag3czF2kmaSDd2qoNOX1j5
WF8dBUPaASocLkiNkDife3AlKkc1p7Q4DNGjTH12vYPC91GDnNTxkHI8f6o2je3mUX5okiqITAg1
K/vLW2lhoSElhrwKIHXTSsxeX6pJR2torPzQGluuPFji1s2CvFq5iBasTNgVE+duwom502V+tJ0i
S81zp+/YQfEy8edP5v5acx6LFsCgjfQEKAPgDU8tWC0vK8IlVkK/5c6PhD6jxx8thyvTteBwp/zH
hEF0gD+aI1kyZKGlCeLRg2Jm92lvBkpvBFXjbiVBE7ZX1e+Xl2dh/57Ym01cnlRRJ1LY65JhYxnN
hqw1ApzHUUDw4aAjszYJCMyZWTqSjjKTNjtE1daJoDzkeJVxdSCFgjHQMxPLOQBofzVgjpY/LlWw
kEZqeWiHT037AwnSy7O0NAYgc1y4K0i5Iedyuvhqbttt7mjsYD/pjeeKO5qvVN4WLYBeHJlOhDTg
6T61kINxVtZGhVAHvT8Opb5rQpYsXavlLu1i4Lb/18yccrbK0E0lTJgpi43BHpX0CQ1Aa0pfS3sK
tXtU11HHR+JZOx0LeNm4UzQZO1Tun+KpXevEWvw8ymN4o+HM45Y6/bzIOxsYB4IN5SIi6fMNqBxX
1nvhgYYNhX57bN3p2T7PfBGtUpw6VdnBIYqntnvTiYKY/0nTdFMooF1G9afnxONyjc9saR9MPbLw
AUs8SU6eMFGPZnHg4x/dfVGrV234uryZF4IU+HsEc4ANAOU47143EtrGRY+o1ypcXy31TzvOdqPJ
fjsVmKfj6/lcoEKMcwlZZIiwINA+XS6jwQOnrqPi0KGbVedgBavUje6uXABL8za1g03pIqSQ58Fj
mSZdPlSwUnX3jr3rZKCt9UcvnR2QkqLRGyg97ItZcCfjXEntCndMW9wB2bGhVeHV/be6XwOnLCwQ
8kR4o0O0Cpe+MZuxXjMY0I5DcmgK+d4xNUAoCJpyxbOabiN7++3q/YA0IoCfCDHwap8LmLtVo4N7
neUHtwgJ9lv6wjXdG/CPRM+XTS0cXWCQoU8H3zDpQ0x/P/LTmSwQIHcmggH7zfI67frLDK0i4ABD
Nw+igPkmiIYxEg2W5ZA/09aHpOjlX7+Qd0WmEJsLuD2oiZnzaCkuR6yMQFicWj9j2y9kunOaws+6
bUN2sbuN6nRTsm+RthbxL2y9E8PT34/mTVh2Pdp6xA9S6R8aqw9sqd+XRXQDipaVgzTXS5tiZtiC
auHUwI3QdhawkTLJQcGEyFwHz1icfnO0B6N7SPlH0boby/lhuc865UFkNX67dsQWoh+kYgn2Bvw6
FIdmRwwdnbEqLIcfuPG7EXeufo82jI097KJqH/fj2lAXtiPihclj4GlunimnisqVPJY9njnjI4oQ
PnckErPcj7PCz80/VrwHqWSNPgcN9F68enT1Tel+rGyqhdOOPCoc/pRMhxrELLagvLIzQ+vFoRuV
72qEXYsKVRAldKvF+rNeaNu21t9RGkP/KfSWdbLpoK0R40FQDNDca6CXoFIw9wm9/HH5p539MjyR
p47naTXQlTxXLooLp0vGiFRPvfwOZIwHnUIhNkayI/HVmSoYwJ3kTjQ9E4pq5hh0yftWiJY/6UXh
73icrSz10lDwxpnKWMjrwgWdHiBrUAYtcRp8X/VKDTzJTAT1r7r6kZQ/L0/a2Z6aporgvWZN1zgG
dWopz9JGl8wQT5Y/yk2RbC9//uyE4LlmIF81gcBQAZznMEymDeoorO7J1L8y9kTljgiI/R4iE/xD
xsrNsDAWEESaaMcEXcS5mrnWKr3QrVI8MZDEklv18fJYlj6PhzO48ZHtAYhxdtrrIos6I0/Ek9C/
4o3Ovq7/PEpHwFShTgU11JnTnHL3TmZp4gnN2r+atYBj6ccff33acUcumbeF1dpUF09V8cO39JXM
3lk4g3zC8ddnMa6RNnFnOPjtn+lwUD779vX6uUH+CA7HAOPLWWVXqfu8Q6GqesrZRwPZ11Y1rt6o
UxszXgFIrKLzaF7zKkEno6gUi5u4D1IibLbue+O3bt8N416pr37XIErCpQw8GF6ZSJPMLi3FwMXo
lKl46hMk3IrGL9jWtF+itW7K81WHHXD6AwhhIG0yj52BdXHLLm7Fk0o3Jd301+aLp2EcfX4yf7Sp
JCF5zXJ8vq3vKX/Jrybgmr5voVcetBkuzsV80xpumsQRvk8gJCvL+HtVFb6qFj5xQNirO8+Xd9n5
LgZoBxEE0tMweqY8lrt1Y8ej7J+Aa/TU/k9sv1r9Ct/nwopMpJgI/aHYBja82ZD6Mc4QVqbyqYfU
jVmKQLvaCaJEjGAcU4bvn/VPxFGdg/e57bGRIXP3kCjXfx9lYZBRTs8WkGXMBoCpqwaHZOZTs61d
Drzc1RgqiBziDp9OOxSIzzpOxiLLB81OzCc3+zTTJ1psIdK71tOwsNQ4ezjoeJOjQ2oeuQHqPiC+
ocZTfdB1GTR1sUmu5gvEQI5tzPIKXWM32G2wQakW0P610tfy3ue3KywAUIiq3JTTnT/xjLJt0dIK
CzwJCv0bLpZtzv6Q4UYxNhlZgzgszBleW2g4mpRJp+TY6WknbVcClqJrT85I9hmB/jH0s+Pd5TOI
YG3hiEzYs6mdAoR1Z4yRlWjHqI8s/amWjfHEYpLvJYWiFZBo2gHNheX3KO2Zr0W2vhPaAD7UHo1c
njsWsvBdSQaoxblWtZNmkd9XTfOzduyfJAOOjZu522zUIrZ/jGpCX0booApIbqPs5Rt6FN0Yvf7L
MtDiAiyRflNlzKae68o0SCG9telbpuxcYclDIlt5UAbX+mHg8Vh5bW4r20blKjpA4i9eJdvWTkFW
RQFnqColw9choN3FNpJkrlRvaJT+TJUMGl6NJTzXyHLoSCTVn0yq7b0EHeAdcxokHoVGPxOGhgMv
GQYNe7SBL8xjYzsKNDb7VWJ+iqIxURqy6buoGivz0Dv/pDr9a97XZTDaY/ZWuHYZtFTtthi+Dtkw
Jv1OjcY9zTPiQfYr2/BIwTXXZC8gDonv60EhG71Vfo6D4Qiva0Yt8ezYKb6UQSZea3V0Y2Tc+sYH
9QWaUNmLAOnvXuVC8x2ztXM/zkcouSdo6NE3rQf5mrc2a9z3HlWseuMUKdmpvP2RVd2b6jLpqeWg
3TkuJt1jLsQRRcPlR8pLG4tTmiMaMIviZeAl3jua4kY3g67XfqGlxqNNeyhrOYIVecCY7oRGq/Wo
CiSFH1UFkAmZKuJHWy+HX5R0f7iI623F6082IhfmJboSq55BElQS8s557Xn+KmvnTRvHIfHQskXC
xs64BwQeaK2VIQ7IyBzuFV0M/j7LlaXwW0Vhvy0HOJw8jmK/qyN2oMjL7A1XPANb/mmqMoxZmmhB
X8sNrcmfRu2FF5WW/O7WY98EtdOa5UOtlO2uF+wr7w072gK8j5b+ujOfLdpVrR9xdH4HaqODPDXu
nNrxHTnQJ+Aj3pnVMNwliiWRBukPmaCfamWHQ9rw2oNy3Huv8l8yqRSvyhLDj1yJTj7W9n5kUNuj
PHG2NbfEjau0lr6hlLNNztOkCAh6y+6aMaGVx/UK/BKxDgE6GnUby0rprkzH2OvMhgcqmn+/eCb5
TZYVLxAhiz1SZgYk6eK3tlb0V4tp5c0w1L8rq6k7z+Ixu+X5oPhtY362sT7agWLrtbMv6Kj+7kww
UwN9KiFBQ5uNBh5fEZImA3daBYKmom97kCNmJWIaSoM8xgMUNZvXQgXwfQ/+0zhBS3fWGt8jAhTB
WIvRq8ymDGSkZ77sXCuwc/plpRUL7Dptm03pmLlnNm2Zbx3ZjdhKpuZpPblPB50wzxiMqrqph8Lw
QOem+lbaVz6LK7CE5SUI4lXQaxE0ifhIIzUBGbJQS0AA0hjyJyhjq52VF7HfR4bpu1qla9s+QW3L
rwfntz4qdXHfZ+IhA5/9A+tZqmFriBetKO6HVAlzu+TKbuw4K/zaIB2YIulzJPMP1UnheHpqGmNg
0v6dg4mpvxUOTe/NTsCttSzrVE/h+mstNUwd8jHQC9YJOooyN+tfGCni/qYxlXjfmzx+GsCQoKAd
qOUItUzmZUqs75wxim+qpmB0kyp2G+2wU79nguyaCMJ+rZa92wQ97bgGRWDhB/i1zUs/yZS29eJY
ow+aI5NHIaMs6LuuqzaD2d/1pMLhY5QTHkDo3Pml4aLcyiQivyKxbfNtB3T2hkQ99j+6sL/L1NAi
4HKghMga4nwTVCtokJWmeHOEPjyjGPgTrM/krmi6R5ZjMRTohr8DmORAiYTWie9CDCj2uIFe3ySp
mTf2ufRzYH/uYxO6ErlJ5I+2EdFO75ziBXJnLyNLP9A8w28crTLvtdzS750K2wOnWfE7s4s8ILIa
L1UIDZAdjdDIzYbtCJDUvZJFCrvTra6TXl6MP8EUlCo7HUls7XdV2w6I8xpDC7Je9kELZ+/liWEF
KBQaQWtVFSBIjTkSP7dK1+t7w/V0J//VVXrv50oH38rQ4QFJx0QtHrKJU+O+LQDHGVCjrgORK0YJ
CnIzcTdlAVqDRiO4hzSrx10tQQZHORjX673eDh/lkDsBFDaox7WxuItHcV/3SeM1XQ4Qnpr/dJ0E
PpIn3xt71AJoP+ob0wThPunhWM2+M7za4MoH7o2vwaCU+E1ZtoGjDQIz3CHI81hLOMfQI6rubFx/
WTBCnzLbDQMrsE2TuITQSqMnftPS3EuYi/5Ds3whQ8U55CaRTNObSAbAjOxTW/HHHD2uKmNggcRP
JHqBXZX3+q5UdG1DE83xaeukD7rMCi9v8x03Iy9SsS5Nhx+Gm7p9AhCZPGoiZj6ac3FGja4Cf0YK
Xmavyhv2CkLRfMsHom1MmkXYtFH9ZEkJosOIV2GP0vdeB/v3PTCS8S6XY+I5Tf81YCp9XLjcd1AE
e7TQ4L+bModB4er9Ju7SCOdRaT4qnmdYjaj/qHJwmRE1fQRaJdowJW0+4A/7D4iLDgFcdXlbOkl9
cCDyCSdhG5Uf2X32rdEidQMat7b2QYjImnJPk7zUH5RW7T9BVax5oxC6D0wlTmGjRh9CFL/U2jK3
FjyFRyapzU5qEcRE2+wGWqP5zrXb34beHEivvmrcqIAFUZwnh6f61mkTS/hUov6to1iBjI0V7VVd
1EHEk9IH0ST1jcjV7ofESr3YYvUNfDPzWOqUm4wK+xkXXPWt17P21szAtJFpODOtVtqpX+Adtuv/
h7Tz2I1b3ZbwExFgDlOyk7Jaalm2J4SDzJwzn/5+9Ab2UVNEE9oXHgrm6j+vUFUrUpu9K0fdjWW5
nm36vSnjudajnZppcQfzWP2mtOFrLZv+l66miZ/Wm8VNzM1iy2EIT6vCm8qNgvPU4+I9mmNh5XTL
6hXbC5X0d1WLxobfyitfVTE9pF3xtxdT7Nu0uXhS677qD4LeRvVDq0r+r0rGv2mV8rq05GOtJsFt
MQ5xcqU2YRTZEp0aSmfMylsxMJ4ivYvY4FJs61r5zTPrxzwssoNgJQFtV/w9Tpyp9Qhk9rvQd/dl
1bRXkS6oG0no9Su002oHVHJhl2Irt7sgQ7aslMYJqMQ7rgxJ5cgpxPFGS+69UfG2ruqX216QWv5H
tbG8H2VlJE5TCOWW/YL+i65sgjwP7d4yxz1v8B9lkH52ebdDTyEFRE4FILL2amhuClf77SmpSP84
Fyw+TD7bKAOoHmFCoi7wbSukh7is57WDrBazjHSpo0p0tc07/w0mZLzrc7oqtnL1qkRF4MSy/m0c
tOA6qrWHTpGRijLzP0mWmvehJza/oaqIt4HpNqfRdN29FKfw+4UufEm9OtsmrjgcvFzvrO2gxmJ4
h4Z/YQuJ5d2IhTUilQor2TS6zNrIZaPVtpIJeGURTICt1Q1AUE1eOi1tsu9UOQPNpuNq8jUfeAZt
sVD8ZxUh2cERgkL50XRG+U2Oqu8osv7oPN11ktGv8OhCWol0J5ce8U9FWeMQ+lw9t2JVt/kmjvRY
dMKw60vH5LH63ZujuUeUuv2BN1FuyOZodqIGFFLCuiy2vicUW82Nhy1tbsMb+O3lg5x04mNV68Gu
0HONpdCjyAm9KrHsPBjcl6jOQfS5chUbt3VjZLLtqe04bjxDkHeCLP5x/bp9iOX0pdT1ZMuVTCwh
BsVBSnUXKZQMvFArJN6PoEprnNdSL5mdyvL39FDH+wAU8F0VyuyGeAINr1Hw++42VZNCPsW5nqYH
1DwDuoPh9CLi7Ya7KC6iTRT4Jwpuv7MI9y/TQkfRmoG7sCHQsMY/ltXWXO8aN47Br6cRorZNIjN6
BZBl3o65HG77EBz0wJl+rvUR1z4r6u+BrNUnQRUeirIF5WQZNbHR0Dii1nAUQpfQJ0996cRqmvVe
GsIgdO0spZXxjTwkqY88fitYDV4r1YS6KQp8yTHdeZ0IPaYR9G8tC/TNjS3Nu9NqUs0GALSDGPSZ
epW30j2VzBZdwlbJnESlO3ccakqz9c2SvI83UEABwK3eF3pgwk6Kf8mhhp+L9N69ZAUdCpedf013
56ywJRJUX4Qm864CxfW6TS6jWSGkOjpJkAGya6tIuHS49P3XXvdMWzBi5gFgDlJaeQYLQVKyLfSf
H7o2RiJ4dHxjtTcf87rK7ar0aZtXjYETeeFJlIbAofv2cyLWLxlZ/WvVynH9vLHm7Tcrx/WT5CET
k9TpqSu+pnr6OOY+TppI9ye9ETnVfuZfSTKCk4GUm3skHWQOs2JuACen18gZiuUT3BbZNlW3SO+8
zi+SezQrnmpd/E7/oKq5db1aNY+uKCI2NIpNbLtF/CvRmpOoxC9yUWrsV7V99UUtfzHjSsptQR7G
11xt+vu2KG/NxNM3PKIRu94yv7fB+KqaP1M/bYhDBPHg6ZrwPUxD0UZ3Brh3YBSyvwtoufjkogrz
qnv8ejXLjJ/t2PAMqsoR0WZtOwz5lyxsAicNOReJWb1VrelxyrJXtetTRxoJE/2+yGyDVqr7Qo9T
p1KgvDS9JZ7wiV98Uw1eUS43fqDh5V+PmlTwjFZGbMe9m927mdw3ThYT3MYQMbYx9fvbBu0lcSeN
nvuUmamVbmhOkOaHUW2eqlSPutsgmlQpY514z7egcDWd+ya1w1tUNzdtESIErSc/BmN8znQZfetW
ozf4XeObvxR6gdtJAZxyW/gNj1InSg1SdSYQG9NI0XkzUX6ifFtnLDiq6/KVVWcG5Bm1uNIy8afY
az9VqwmdLOWC1BLxp1zBSZS5iuwxYDKoPiXUgXufOSvc+ssIRMUZTMnlBMXtn0IdBTvWDM8ZSmOM
SUX43m2dts11rgiNYkddfuuOngB3TwNlEsqtJm0iT3/tc2D0UjA89rFubIj6iQK7IORisU6l6L4K
9Ba3DS1W92MQ584wKvFh7Ex/l4Vuw08LiqPepS3hfT6RDdyw/A4Jvd4EI953GuVc2P6Q3femwhg6
uHfRGLcnoRvjHxFNtb7C/UvbA2mi8iEEbWzLPD2t0xnq84hy1EuBUsHB6MogdGRfjG6RFtNe8sgL
OOF6WYNYo2GRjS+pfMuBu12Nct81GzcTjGKXZom+b5tip+Wp+Eqs3G0SMFD3LWqZ2yrJKpD3ivQj
zupmOLQehGXiKhB+HjcFr6BlW7VYOJVpjfu8N78y9a6NVwJ9wsSJHUbxlMVqd4gCEgNGeyBI3FlB
bV2LpdHR+MANmvu6jkr11qIf4rbRAvk6qMzSodRcbtSu/kLWVDnogvzN8ove7jPrxW8ZmBJpNJjX
bt1QfO7cGuc88n4ZVf4Nx8zYjr5iXXUlsaFFpb43ou459/y63palGDul2JWxI4hiuikUN9iUJrFO
Pbg/DSSsHE2I0exT40MSywe50A+ZMCSlg/tc2IY+bgvcK0uPD0r51VQOtV7Z0qC9yb1X7qoil24U
3weVSDb2TSMp8sM3akLzVPSajR5PUrJx+kAY+kWuvGgbtW2C31mFu84yKjtqqvhW7ciuDoX4bRCC
/IYm8Uay6dz8h5XWyrUUt9W29Ef93lXV7tiVnku4icqMaISnpB5/hV6m7Vtkqwe7UnziZpE0T+vn
Fju/0vqTGVsvqSDGPpAqnWxcHLSbiHPhRLVkXRWxkGxCVIoy2+Vh+eXyirwAxWilwxiGv3JchBuv
V8S7wNOLTd/1rS1yydyMZi4/1FKiksdJBNFuVReNWlP4asndozqO0r5M1W6bhXVw28mI6brQsOyg
Sf+YvvBWaplqW2b4bESIe+U4zBtozT9dN0Ve1AVH5I6BceVpia5f94h3fVFHcmFSI1hf+6bUo03r
labpaJ5U06w6HJEH0HL8AEugWaCbGHYjtTla4WH+EqQepnzjtbXkdtPGpvTUdUr+FjQFXURcbk64
8uP4Nec52NcK4e6uJzw8lrpMTKnref6rUiLkQqviqZRqGRFeBHudOvS72pHk9JRGen/NK0tBb7Di
/raNA2PXt/nP3ou4jPS2a45NJRdfUY0Z0Tgsk61XCta9nxYidw0kjhBioWGXbtKTPrS+kxwIHa9O
qtcRZNeD3sue55imOzIsXJVrXS4CkeYhrrHr3KFzxCZEWl42vwxVGbxZZEIfkVN6BXmkH0Z5UBwy
wyOXhz+o29HVXyVSefHIpaqj5I6knh/9akq55teHVUx6oQ2DjVc1yncpc/Uvw0ASKXA7LkDLU77X
BKE3wmgWv91mWnFRfeR3V5u+dIfaKUicbei53W6BBRUn1yLAlVrrSW5912nVzLBlJeMgpklnx2qg
Oj0Xzq5WM+9HCObhCQGD+kmqqnEnj/Vdq3fKI0i2sLE7OZjCCyFS2UlK33PFEh0XbSnt02AkFwJq
F5RBTqLqelT0fq+KyfAIXc68UzsaZw2Jlu6ni+KpLjtr3IRiatqxJbS2L9Ihx5bqUSDCiFTdKSQl
WinLLtUcUBiRpuoGjI452CvPVQm/alCejfZ1NLatcsi6zxe0UC8BmoCOBcQRdVamiQwTzyKJFCpy
Gyk8eGus5KVyBkCRvzAs6SNmXSOXpZBzUp4TYVtpjrQmNLvw/amEDIgDPD/dJGeAnCQSXSuqLPO5
1n5yhbIRL1dkFpbg/ffngEi9MjoScHw/zltyRwc1vfLIxF02sjKIeRd1kvSDSfrHpFB9yzMirFSV
lj4PogIJeeB2EMCmv78rVMtkfWglohvAh6/fvDXF/Y9fR+4ONDdAF7qTog11/nVzsBRBCRrlGQyY
cGUmh8tzMwE/zsQM4Be9//wMd0L4psqVz+fF/NYyrtrxqhv2BvmIy2bWRjE7B2QqKX8ItfKcjr/G
/hT8/P99fgZ5kPMq9ygWK895fSDRrays8OIkUZ5EXYBSKAy28zVA8CvVg1zj14s7M7KH3FbfsjXt
0aUpAiA+6RUTIn7Q8HFzyY/ykNp3Qqtua8hsWll+fpYmxYpJ/hKs85xiGYRVmgRI4D6r5CYDdZtk
n2WtsZneGzBm8xRmY5ijm/XcKK3dmRtXXANQL00SSHpaTyhwdrF1bkEoWoVck6w+f8npjai7a+SG
pe+j6zG1sJqw7vOid2eZUaDkjf7c8R7isRudsLII0xzMDtyEz+Dng7X82MC0iVTKqWptPLfd/eht
kF/o9uWTlX7+RJyZmYGmhCSMPMvETE4JYePFKxjChRMhg0/UILEAmv/Q1qTISHf4fmbgIGt3Ub/R
kr1K5bgkCXN5z358INDMAqYIPhrWLkSE8wWvdUlpk9witlDH4HbQ0mdqFdpD3rTqiqWFIcH+gm4E
6WTSIZpZ8nxq13Jkis+S9EZNy+l6l3JeAMeh+bwl8GYTsHgCTiPVez6mLkCRgs03PNeDTDhQdGV7
A+BA/h51AVlI33Q/DS4koYFwBMBeth2C9OcGqbMNoN9q9dmvtlW7rdd0tf9SZWabGiCpDPAV7vAE
rDk3UCoGUUqGGyJZJOk8QYudJIhNIMNldTcmo9fD7M/pRk3Rx9sIvdSBhlANux6l4maUzOiKEmTw
JIEysD3i5z1JJuMe13W4VZJBFPaDrjcPElXae6X/TscxRLv0QyRp9S4WvW6blrCEAjE3UtvVwupB
HA1v22ui8LOKI+kpDHE9L+/Lhd0C4RTiDR3DAUzPZZAtWjGI+lgqzyZ3qRWfBlm2+3FPGu+ynY8Q
9InZiikqfvgA7Jvzqe0juFhNoCrP1K1tpXtskGMgqzVUJKiohHv9bdPs5eSKMJA888pl9ZH7A2aN
TarzMEHA4HI/t65MiafUFN1n6aEyNNR5PSb4V66+WEHmCDmxH6m2FUWIj3cwWxV0DgQWDMtzgpnb
6Jlp9Ln77Hve3hWE3fHylC58H1o13IWpJRfycrMZNQaxi3U3D05F1t2nUnKtSJ+VZ+ZHv7cwbZ53
HmGW1FaFvGNwaii31ltB/zQ0ku+DLZswZkhTmrNViTTaIjVKFJzCEC/BWaX4Lc4Qeu86Ow683Jy0
ZjV5I8Zo4j1LMiCZZI/A7X9YgncGZhdS5fZqPhQYyMVddRLllQv24+8nYKF4BN4WCvoHnUKxrV0l
Izv2DLMvyhEW/rSfw/dZASRzp9BxTgaIJE+os84VnhPjJpX2nbly7D4+egBS/x67SQsW3Zrz/SML
NT0gJC06meNVap1CfZcO159dgXMTM/8g7QtNBB4TnTRhA7spWZN1WViCvxRUaG74tB8OmYdwcaSl
9J9TxavkOvM+fQIs5PwmUZWpkcOHB6ft/LhLRiE8pb98AM7t5zcQNHOAj1wQ3H3GbHaiIpGTYrCi
k0JyXLaz189P/vvPz6JquS312mj5fJLemM1daaz8/Gl/nD/HE0v+358/b2SsUkWMWpXvS42TG8AV
ZJv0PDVzJzDXtAIX9iqZE/DfYCphNM9R4H2o635sJenJ0F+yprV7OpytkZM+PraTyuz/bEyb7d19
WiQVuiq4Zydhm3eB3W6lKXO5/fSinBmZPQumnsL9dzGSKfROC2/G9NPvGqNAhgquLpQ5XM3ZKArN
7aswTU9c6NtRHa7duNn/hzG8MzG7V7vK1VPXjdPTl2q468NPP2s0nkIBCIEbjcdnfi1FcVv2HgXe
5yT6WWeOIq/4Ogt3Bgw04NkWEwWFfbbMcQY2qCe5+dyLm+AKlMynJ+fs87MFjgTIrCD+9ec26Hfo
gGXRsHLuFgeAWipKJPgt+PfnKxzLgT62Y8cElUAfDfrZdCsWpt84O9kgiXjXaCxFOnEen4ZuJZGQ
NY3nrtwBeNOjndvuLk/TwmGjrwcxNmm/v6f6fBAZUB45o8D5jK6to4b3mXCTe6UTf7qFAYqQZCxp
5Ilw40SuPLeTEyAEqEOaz16Y37jXyaqXtHALnhmYXeK+7PvlQLH+OfoDqMi3dlrgGDF00ZVDN3eS
oVwABkG6ivzQFPzMCfKtpLpV3hvCqTbwx+RtFsvXQvPFgL3QNFejNWzAfVGU8A+XV+ovkeDdbpi4
JMSQBAfIYRG1zjm4aR0okuf2ymnogZbAzIxU2wP/8GKNg7IP6DFN+SL7EtRa9+YmcvPWZbp1k+ad
+yex9OQ6dcUvOT0xdonsWragjDLV3BZkmiIQWtRFhUTFEPvmk18XtDFrZP8Bkd6OLu+o7TvJdas4
EE26wgOG0L8IZgo8Ia+2tJu39oAg8r3UKGDTACReVWBV6O4R9SDXEyuKb0Ge+k+dpZ1gdoqbyxMz
28L/zItCwhSaI3ouc51qT7baxDda5RRoN1/3WXobfb1sYHbQ/zGgojVKw4oF9yOuqtoSxUY5ia23
AXdftvLKENYszB6Lin7LsuozBPpKCHv3PwxARsKWdB3+6ySzfn74/JQ0WlZJfF4V9kHoH1b8M2Vh
CaDtwc1U4UqKH6ifSheQRzML5UQbL7Q/3Si69wwpf5HqzHsUNZSOBG2kc03mhhsX5SBHi3LtjoK0
p9ltZ1Q7Q2m061yO9Kekyuo9KQP5j951dy6QuYModybJGSHcFKGQX1ljJe1DTYAmYDS4g1IFks6s
8l1bA6pqYSHsJdXvnSGAGedQ7K/sPGrE3wVCxHbjQq8Yh165AZm0Jk+6sIxcD0yCRDqRrTJ/c0Ko
pL7eqydF/mP98JQvl/fh7DmY9iELiLAgpCnlI0cnr13TSkxXOZFTtFVgB31/DUD8spG/Suuza2Yi
5cDwQbeNStlsEMlo1H1keerJGIxNFu/d6qu1b8neqN8B44EGV7JN9DYB3/VNMvzWpaNufG9JlAvt
igs1Vx34Z8AoKKEFYeARziMv2apcZBQz9SQ32V1ZxNtO9R8leva2Hv2J/PFecUE6IXigZNJWzrKV
U7mwqydBtn/Nz04lyKKmCQPMtxVQygiiw6OQ33jquBIAfhgnqeeJUSkjezTJBc2J8GPVWJrL6b0n
V/ggIBai51zmXR7tlLgIt10YPRRm8LUXtlIVPYpqsDJQeSppvF9z5Fn/0dsgZUimcn5BRJ1CjE5u
7UFuKPlmjSU5siCCGMzyU1KI8R19j7IrP4zUKZ0nX7F3apCanMCIjLYmHhoz9hyvtf6MdYgOd+Ll
AAZ7VBPKtjsAeV/zvWZHgaQmE0XQT74CEi9Js/MbrUqiNEz6Ij0OKoIF9aGMDx7ghMtHYckI4TiK
xtODDz/u3Eic0P2MpuFTR8y3JP/udnS+eL1sYvrEu4n/O473JmbjMCOwlJaOiTz4oSvBVWztTddy
mLlE9naNv5ZgX7RHLl+BSEBkMu/y6iejmcpCkB5bgRZ/o+qoKOgJCf2G24fc/yWEV5fHN7sR/44P
316BS0/Ppw86jYM6CLAXfFqLQWrKq40xfLJv7T8W/jb2+CvsM/eRBdfsdMUvAAG7O09464zPpU4+
fH92CYS5GtUp6e6jGim23L9F48rhW5oilXyrRH2I9MlcwK2pQzlrRIEmn4pTMktrxdilXQysDVI9
p0VB3uR8FweRKAkpmunHyHLc9koQtoVyuLzKaybmBQHPTUXLo8Nm1xVbs+mOUlM8BIWx4novmSEe
Qh1KmvQf5oqDQa4HopE10ZHmKla86+p9slYWWjMxO/J+Y8m95XfRMW7HfG8i37THlXW3UbXqtq6Z
mh39YgJ59QXvN+v2aHT+vd5fje3T5ZWZPWF/d+8UvUPondZ+rgRRtCAEy1aMjlW6DZXDqNti6bg/
LxtZ2sHvjUyh2buETU59y/QsOYJxY/2GhTbAlOlW1n7JBhleQBEEPzJ1wHMbqCpL8GnC+IhU8ITG
XRMkXlgNXhSQNchb/VXhOf9+yWsHbyTIj0L1Vehr3PynGhrJpyfqzMjsLulL3ww9KaQdZb0FPywL
Kw/WwiSdfX82Sb4wlp2pMQhdCTda+xSV+soIFqdpkinCGzERmpotdZAkbZJ4Jj0cR3v4Bic0WtlL
ywaALRDMkW+3ZkMwFKhLSTtmx6bVb7Uhvzbr7LZw0+fLK7HwDhpUnP41M83kuy0bteT5UU+g+bEC
bLLdj7qMN93Yg3evSt8C/9tlc4sLg5bC1CWNKGmeDEx5GjNRYlRdAA/GMG25+i8DemdhNm9upolF
VYnZUUrNg4UyrqQ/VF7u9MajaoZ2kHy9PKLFdSIkpsmHius6h3JVngYbR8+z4yiH8D3GP0NXUJty
hRUHYtpQMwfJwFX5187saQnA2eda0WRHY+JDxHKr4wMPUGZ7kOOtUQtPgI2SlXh2eXC0KgWma0xA
r/PdQVKkaD2d3dGR/Sj2jXvtNStuxZqJ2UMTFJmUQ6PMjhYYdv3aO4X5fzqrE96OkBQg07xorfV6
q9Ql6lmh9pS2b1ZxH+Tby7tgcXXemZien3fHKE9G8BI57l2WjU6kHYMaNKr+249+S+Hm86ZAMiGn
Q6NE+kZNE/rOVIrQrRqXbnpsfMuRs/jOTTLoH1Jlx6P6KiVQEi8bXFoh/CZ1cjZQIp4Hn8oE11YH
+nrLBJeBD2s5g0QcrTVzWzMzfxO4siXfYFyC/DvMOlspfmnyiqbS0jK9H8rsckjGbChK1cQGityV
nG+0mEZohV2L3lYfny7P24LLQSP0/83b7GoVvDHJvJgBWayNWn7RBhDfcrZ185UjtHSpqsimc19S
c/zQlFCUE7rBil52lFPtRlC8WygAKyaWFocEAKAL/qHgPJs4w9OH0Jt6u0dWBpHyYRS+NJ/sHz+5
aFN74n9tzOarlDrBhT6UHpN+k5c2KhKX12NtDNPf3x0cbdBVCHB8n7DPrkb4nm0L23rlnl5adeRc
SO8rhHqgTM+ttIoEZ0Pvk6PUy3tBfUB3Y6Mkv7JPlnX+mS20qPEAdSRd5tdAhVYAQthRcnSFp0C7
ctdyMYvj0LlhkDv6e2+ej0NJusoKoFIdxXFfx7nd+OR74/3vy2uy5H6gCwUUHZg1qcLZA0N20utR
N8iOwpg6fn5oxu9KQdvOdmMo3kat1hzPv7Wo+TPKFgNuaiB8+yFHnilGjOhBnB1pEjreGGRjnVAo
lY3YS8I+NAv1oLftC8WmbJvL2rD1FD3cQpoQ7RIivi0VZHAGhfS+HAiZE8hWdu2iHLW5PC1LW5VO
C2DWphjvg+yiAdegG2qLKzf9Esk5cpBf5eY/vO3vbczuW9TMRUEShfQoykeheIAEg7DF7vI4Fpf3
3Thmh4EaUOpBOc6OyFpdG3L3ZCjjRLS8LsJ8Q9a1oNFStJIsXZu72TWSSHIbdyZzV35NjPsy2bTF
f7EAQIwYaUJnzi9D0oajIRUWLl+WOEV75bc/06H9D7cVN+2/RmbD6BNzNIbBzY5tmjuqEKC2UtpV
eLq8QIuThXcHLpeSER75+Sk3oL6jVqGzQJCYu3E/yoYjEdJctrL07OJ8KSr5dEgVxuzmDfNCabrB
wMdr0U9CayXbJ1ZpD8XJj39fNjVNy/x8vzc1XWvvLvlwkrvWG3y9vv/StffKyueX5ournTw1Jc+p
udb5541Ui40IlBWZl/jWM+Wd1HlXgm9+Drn693JHfgyJl4mS+6F9oOEW5HjakbOpIj5AG/pHwTR/
Xp6phaGQCmM5EFAnIfI3F/9upsrMS11BMaJjVP+Kw20h7SJjZbam3TNbDKCb+CUQrwiP5uGDlYWC
ZmhCdNTzP50LV9FyLAHefHqFQNJGsh6KtR6bC6/WmcVZNBFFxGgRa8Py93ak3BWebyej7ujisLKn
l6aPzvE6utkUKz5cAn7QJmKA6M+xFhK7D3clgk6JueJ2LQ5H/du6EMY6+/p8u6GE649G6ZPs8b5q
Sb6P9ENY1RspW+uSsjgaEI/61Jwb4Pl0rN5thqYsUuRc2Ayq8ArJ1JbMr3Wx4nwv2kC1HPgmRXvE
6M5teGhfeKPP2tCJdhQ2iv8gdm+X9/TSfE1xOAjOicswT5roWRGY9NGKyWZoDt3YbVHqNyK6Fs2w
cnr0hYvGohmESQdECkU4e+ejQVymHcumjI+WGlSPhd58LxI3zRxNCRNQWonw6KbuA2CPnXAM4QgI
sbbL8EvQFEDXDQR48pVSX7S16rGyizzUCRvH9GviDsGhG+XoT0wyf2eNsnUX6aVy3aLmgHQUyiRa
rlE/EOT6QMOV/ggII7XLruv3kaCGG2K49ljSTOKu7QS4xSIKSVlcCzd6LgnIW1SK9UvMG7VHCsVs
NkrTyJtxLLo/tUpLWiUfurcSDYwXL9HCX16WWYcMpaFrLUuEjQmLfQ9C5yVs09bOvNE7BII+7hEM
V3cIGiA5IfgjQWlL02dXjQ5xFKRvjYLSlYAyGGo2IHdQeFyjoi0uO+eQ9jIWMdB82asQsT86jnMW
iz3NGu57wc7D/eWttbjeSD+RWlI1sEAzTzUbY0NBzSg6JkA97sW03F7+/scxoFvL2GnKMDWPmvMw
dL0QUrXiBCKX8oZSwrYu49fOl24T2Vi5uj4OBcwOTWwmAqUIDmJ2SWoZ/I42jzC1dxvqICsR0By7
z+s1YYKohE4oC2KH2UHPMmlEionyRELREMHUCuelGCnqZO0Obb5rL+tv+lL8PrjmbRyNe1i4X8Uw
WvkZSxNKbQRmBqBD05p3AhCjlH7IBsl4aDzHPggPYkscrmXVAT1F5/LiffRzpxH/z5Z8fhlowPcU
LVCiYzOWuwy9On28ikb6hpdPZmnehWvX9eIKkpABCSADNJ4/rAilGyr+OzPcujs4gLetrH96vzMk
khfsSrgeHxrjSVFp1SYJQBqWclV4b1Wy1udkcRBTK09Si4xjnldqfSEN6k4Jj+PO0q/LNaj30vqD
VJK4FgBwUFQ8XxNPKOVMa6nFJX7zEMfWVgpRjwjQKShNY8VfW7Q1QdGmp5OqzMxWh6x9ZNEp+RiO
YXeFdFy/K42q37QGKme+VeQr2JTpe+eOFWxG4n4CEDC1ULfOxxa1g2tZoCGOqryPTLS5yF7tLm/p
pdWBezNlMIgLYBWcm9CbQg8zI8NE7xk7z5DzbYPI2koQOn3lfCCT+4SUNjwqLtc54COWk7RCz4mK
2XAKW6dGjTAKV667jzaYLPxMjfwsnS3musRZLKkRUg+UMgEpiskXrfhpjjuJkpCnrxHTF21NDfko
A3L7abMsfVUDcddqPyLVnLQnnXSjoxEEU+JCCnePuprxc3R9beWqW9wO76zOrh8Lx0NyoT4ea78/
TB6EoyuN5CBpna3M5aIl0FB0/5iwq/OsE0pBUVSFXnTUsm9pXyF08CTrK3jrBRtsaaTCVdaLbT7b
3B0yNEPpW8ExILwa242Vyht1LWG/sL3PjEx/f+fwehNYIgwxkvygU/ImJB9x+fwsjoIKLcuiMZq5
6y4OmRjnTREe867Y1LX4mg/xnew1K7mIpXHAiQEJq5Nq/oBoBAncVAEI7GOCosuLEDxfHsXi52Xu
UADwZC7nyB9Tbmucaj7vIrisH2Q0pi4bWHIWiD6nQjYg+4lGfb4QCAJXoyz2wVFB8PcWKNUzMPxk
V+J/okyL+2702c9S0LQ7tEta1G/r9NrMYv02b0NpDSKyOFwA3oAqVGp58xAlFQZkg3o1OPaysGn7
9s7v3JfLA15wFaQpAJqojaDA5ydo6EqpGAQ2Xqx8gUOyiUV171e3RWhtJPSMc2VlBZf2IQE4EDFU
wSlXz+bXz/W4TY2Ep8ktnxKtvLeK4FB33tfLw1p4ASfiDb4UBYiFIpHbD02dK8GxdMuD14rf/cwF
oNofg0b9dtnU4oisKebiAqMKNhuRWQWplgVmcDSKjSECULjvKueyicV98M7E9Pd3t0Mx+foiVPtj
20nZZoJuoU8cr+39NSvTQN9ZKfvSE73C4KKLDrJyr3WH/98opjV79/2kbsusMvn+iISTIvaPGiDk
z5tg1YFtARaRYQeem6g0pUUT3OX6SbdJuQlX/JyF55ROmyRZAGuDbpxzYj2l4n5VTdJf9UHWb2Tz
2UJQrr8xlM97O1xy5CbotDr1XZmNg9xlWPd15B/pwLRrLWurKPHn2JNTVIQJMm5Ej+RA5g8C2O8a
AkDgH/0TIsSflAL58PXZWsfWEOhewNetGnm620raXl7oOTT3g4Fpqd5tpjKvhlirpp8vFZuMtoFR
JTlCOED7oDWUj95X0vRvQ1vfeWr/kudr6cqlhwJEEq1dQe+h4jHvdM2dH9dDU3hHL5IftBY9x58p
dBM5RjK2DmInVLR9WtNXUEIYz5OeI+k/nNf3v2AunASx3i3UlF9Q6eqjmLkvbWB93pMDoUbZhz0C
J2wOU/N0tei6UvaOonXbC3dJeRyslTO1cH1iAoqzRK6P63p2t/mmXhixonvHQNtVCfpU18Iap3B5
reQJnQ8gBrmAGdQSXeSoQT7DOyI4m36TjRaxtkFqD4JZC7fAvr29isibnRmu4HQWaSm/QJPbGDzh
KlJoMHZ57y6OeOpqaKDVMGW7z7dul2dyiXajf6ylxzj5qhVvXraSqJ2ToabjQZtQUtzoasGDm+PB
aATc4hmnwZH79je1xF++p6Jp91YXzU7Sk5smLV8QbqPpRA276PL4Ft4RksP4LKbF4PAszsdXm+DR
lcj0j2YbOP3rGPgrz+HiBL4zMPk0786+UA7wNqGrHPPxVopoS0S18HMkyH/mD6kOEBOA3T64y43Y
uZJY5TiaY7HtEIJLitN/mCUTpRNod9QI5o6mGTVpXQltcPTCzqXTEd2Us5juA/8/K7PTVYeqAtEM
K2Er2yrQkqb4P86uazdyHdt+kQAlSuKrQiWnKrvd3e4XoSNFKgdSlL7+LvUB5tpyoQrueTjA4MzU
NimGzb1XsK+EOJNBgvoNpgKKkehkr9+ztAlq6nclR5EbWpAhh07jk4CK9s08Z/luaqzpAYYfduz4
+lrl8EyWh0seKvN4+qEusG7XQ8BU0NFFsm608uDp4VAE8yd7VM9scq8siLNr7lWo1ZpLNWCoUCJH
CuYPaahk1tzb9TxGgSmuLe+z+wdtNggrwe7yHTZ4JrUDRw9k/b7cVk/5cCUNOzdpIHzCmQxMKGQr
q+Mn5TlrqJz5CeTEotb3gXNrFTJqe+9KEnMtkP12mzrmDKXhAIG64jmV7o3RPwKxDyrFNRTFuQkD
h9VGsdr38O5cHe+pFoOoaiM7pcW2s3fTlaLQ2Z9H8QQ5EsRX3nmGTazIyxk8SaAG7sfntP2HCxCg
3b/0VaCm1ubRaBs1lpia7ATbEdAYZ9Y8a0bGW68DDeTyaXD2IoTfOfSBsFVRB1i9VZoJ2qqNtrPT
1BtDlFaA7Ok87+79dNBN6AgrzHi21R6sN7hUMREwPGly0/vtjPKawMySw76ttYH5CKTQ0rREgcpZ
7Sidec0oYTtykgUQg2hzDFHmzM3GCqog9n1VLvYrBTxO6DPMsfSVU+vcfkZUpDSAACyolreLEzQl
qBmnATt5OrixCg5zoDTOiu3lCT+7BXx80+UeRAFulcdnJTTOZ1VlJ7MefgaihgIw/Z23aLgN/ZXK
y9kBBUCTuhZojiCsvB1QjRuZjIHITlZOVTK2U/MgYat+GNvxmn3buRN/qWMju8Cxj4/3NtRkSNVO
HKso86R+6AtgZ0h7JL03xQwstLuOtW7sdO105clydvnClBayBGgLL72pt4Gpwb3WFDoDWqo6NhmN
CxBzhmKCFmATD2hDFj7cU/yeglFjDzE0kzfp5HwcvxtAvsv3F+qGiWra6qOKrA6auSlKPPjhUABt
EvbSXnvxn1s4r2KsyUENhLdSO0AMLbf1qELiNaE37Z1RXDkSzh1uwI2AwoqCFoHg09sptcEKsvLK
Ros63/lu5JdPH98Bi5IEUEi4n6ED9Pb3UWKeuskT5anI1LZvv6ItCj3Zz/Y1ha5zyx/qsR5kA6GF
55LVacJseHepdCpPTjaHi+IhMNUGQD0fHw0eKThBLTzM3xkXEodVjOaqPHUwArKh47KHipt7zfPv
3Md/HWX5Zq/yW6hvdJXjjOVphHNQR7q40N9FloWV8esfhoNaCbC6MHv0128vZbpVVcJ87ySc2O+i
gcKX6vs0/MtZi4rJ8o5Ehexd2SQFAqLz2r44SQueUbSD44AzfJMkv/LqObcGEOOvXhkS0XUbUnDt
UA1p+1M193jNOawNHVpv57J/vjxvZw+i15FWqw1wCdVRSxcny4FmvM7hLhTcjgYN84LsOfdij5mb
eQ6eZo/AG4LDWMO6srHObdylvImtteiQrHt8rBe9ZRRzcfKD4RvUrI81tDWuDHNJB9ZXNBoeEL0D
JAtwudUlaTUEjle8Kk+0JZ/cdo7zmUNoAsPL6wiXDfDqbg91Tn3rAAaUa3ooa7HX/TUZhrMfFm8L
tH3BHHhfaxGQxICcRXmq7RZeekYbwxkii3tggC+P+GwgpCJ/8XTIkFanVV7mnINbjp2nc6haEc42
YGlCWCOVQXol1tkPCDAqwHtLarC+RfO5YwNc/YDM7rf0fij+IWtFm/F/P79aomXqp0Rq3CDK8sIR
xiTyy+W5Wm75d4tj8eBGEQq9+XXnoBPSU5XNyhNr5l9+c6BeZJTVwZlJMvZDcjnY2Q8DuTVIvAAn
8g49YVE2aIsCgegHD+CbhGb/UEAJ8XIQ63wUJGvIbGASvKbb95LTAjJXFXyhzCKk9fxA0mALv72N
y9TG5XDRDKcQ7nnworJn467OrIe0zna9hNz95b/l3OyijQZLOFQXQeZa/tRXd0CZpiOrLBDpA7Do
6WS9tDX8tyY8FhLd+n9kVhj/MMVoyPh/QZ4AFC2HwauIwhyhOYNmxmkybhdQEeVfXfv75VGdu9kI
9jBgjx5wCesDpYE90KA0cn4n2Np5YmUbm26dD7rY/i3eLBVZWN6jeg6B37cj8RmcDorWLU9oIG7h
bLiFs8r9XFxTZziXBhOUuFAeWhJS334bhqcWUm1Ky1NpvVAvi1L224S5T+Z/lV4ZSmu6sjzPHRiv
460+kAuXNPjfBTgwYFBD/tiworr8dc4FWBoC8OMO0Fxdr4BaYf+1JF/u6T1nN+T4Dz+/6DUifYZy
5voxVJaBWvQucuTNY+hBsKRpr0nUnR3B/4dYl8RRa4fvSQCEb5UN5X7SbXFvZ+ya/NfZ6iqyJTDe
0ADAYbR6AGG3T53ZASZCeOm/TKnmO4MbZURcqGroPM23UD6yYKpZpID5cHdTyQlGOJen89xhhbI5
WreLJjpIK2+XH1OtLAZPIdsx5gjAnq/5rHcVTC8vhzk3pYu+qY28CuCrdcnAhzWsNZcLMS1Nown1
gPFaVeJahOXfvzp4JLpQhssRoXGioAh1vvuXEUCKAjkM8Dbm6vdJ2geZXxvFaQ7uCthxXqkMnqtj
oKG90IfRo38n/1U4tRJ9g+xWubeBGELPJxFsx0LcDZlxS4UdEetKYnbuGH0dcnXAMaTavKYA+w5I
TYJaR2W3t9HFc9SVqfuLMFhf8q8jrRbZ7A6A85UDnofc31VdvoM/ZCJLsZGcHEYIpISFzw4BpAWo
MXypKi+uAuOTTMWVp//ZNYIUFIksrkTczW/XiM9gLVqPSO1d3T/TYjwAiX5lrOdCgOGA9hASP/xn
FYK0hlc3JWCiYGRln4K0TGFIqPTny4vx3KUBgv6SNoFKD8LT24GoGpiZKZjzk/Z0nLFnV6D6eleT
24Go0DceL0dbfm39+RYVZyBxgGeBgPXbaMycWa9LoOYcr4I6nKJwcaL7LC/uWO7cUEhJXrlCzvVl
F+XL/0VcbTZq9OifC6DbJtHfqabMosrsDpOawUoo5Y1u2cZQXjh1Cl6g8DwN/WGMLw/67Id89Ses
Uie7nOaZzyW0NbpQO3FWXnlmnv99ZKIW+h4EKKG3k0qUAykgq8U9xh7t4udsNFcm8dzJDp7K/wLY
qwBDPhiiw1fj5QSDsbraQwj6p+NeE1tY724ACxYBS6hvL62b4B20zexUjlovmA/9YJCEa6t95J2e
YiUohC0h9n6P9k0V913lhyLzYCXhjJsGHqVmo37xSuZXvtzqXAPVA5jlpRwMnCyQsuuk1xFm0RVl
wU8js6t9M+bDnW9xEhUSkh8z966ZfZyNB7wIIgKX/a4VQs1elh2rxSnL4sYKO+/kwG7Y2X9oPf43
qldRVp9T2M001xJRLOsXnYcQD6XLAVbr5V2A1S7vVKHR6kWALl0Qxc+WeuxUcjnGemP/DbJg7haH
AeS77+rLvZV1tNLo04/TTc7re9dwtr4B/9VGygcNy3OLpHHK0yMyp7CvgufLf8C5Qf7VxoIkE/6Y
NRZuGAIOUzj08ItMxow7295/aKavl4OcWxCvgyxb/1Uq4gsjdyx4zJ/sCZxsLsJsgkeLcTLUp8uB
zo4GLWyKdzN23jp5k2SksDOl2alr/R8Zr3+BigJ1MXW6HGZ12/z30dBkhjYTKtXvWGFWpceaV052
EpzjSZIpPFVheMitp6YY4Rji/GmtDz6L/sZ0USFFNRmZ/ju6BT5PjYwCjQjq/aBkJ/inkh/cjoYt
7cPRz68szHMzidYzCh1I76DXt/z7V5+sr50+YGObnUYYn3afRPcZGpKXZ3F14P83okUxGioxAfp/
qzs7t8YWSu3oFcG6PrCeKvGxh9Hy+z6eRZgugMsWMd63Q6isbJ4oHEaPrWBwoP5kyysp6pkBLKRH
e+E94sJar7aiqqRh9y49lmNibvxrZ8O5n8ebHuTNJb+217V3K2j8yWKEHgt1f6s+CMX4OztAccIe
y6YAzKzFO7XpVJZZ+/RoZJBy/oKy+OWve2bPB2A6AXyECwAModXpKTxDOFM2AkZFwlT8BLbSpmHH
PpY0LKN4E2WZw1fLlFHNq5EpHF9FtYW59Xe/y68A1c98BoRAXx9a+YDErzUElZni1QnpkJM3gZrn
pDfowMX/Mlf/H2I1VyXrh2bWCMHsgwMCHomyajtc6wyf2dLoFvxVgYI0ITb227mijmpaBVTOcWnv
Tc5j2u7bp8sDOTNXgCDj9IVyK3bEukRkBekwd+hwHochcrsd3CIv//6ZRUWXKx9dCBBJMIq3QwAX
N8inwcSOq3+bxhia9NAoOxrNj6WKWFb45EB6AcMNyjywzm/j6CIgzO4YPc4/h/yh+CzVh48OBCAo
ieL9gG/irI5XRoKqIywIjhW75fv2Grni/XdYmGqLGRqI5Xg+rxaUhedCA75AcIT673RHrslcvltJ
qFig5/jXIAgGJOuCriZGkBa8tY+yvnF/2+ONFSSXP/S7ASCChaf/IroGCfC17WBn6LQzpt49Nl0G
gRD45c4fe/o6WEf4xAshDcsJJ+xqigxPBVknLPdYFqEq92VwZam+fwXgC2ObOQu1Cg269fVGFFN9
lTbzMStkXMLMRmRbSA2HBj9U7RTmwT2fnkbzhZGkS3dpe+XYep9ZLvFteIuhlgqtzTUgSZEZIkgl
n48WeXQ7O85SEs36ZoYDNgTMH7ouhnwt+2hSjnW3QEFR8IY0znsQpmWARZ/a+uhVSWXc5MOVA+bM
ysOvAtWDRX3GclQWwnBL2UxHs4hTeef2ByP7aNqAIeBSBI4UpUi0vVdpSVqN1Eld4OgL+5fl8Ngy
fl9e2+s257L0EAEgGQzFIe+UymwG917WjhqLuwtBjoSdWIQHzDg8GPPR+em9EOElRJfh1LPd5dhn
5w9vawhOwKAPmcXbgw36wrVZ80YfHUk/qwnVzcl7crprGvVntq9jI+kKIMLjIltdzWE5we4RGLzp
2Lemwofi3b7Ii2sWt6syzN95xNJGVQRLYUFevR0Mp6XRK2FMx7+O5gPOIvO3KaaImBBsmR4vz9zZ
Ib0KtlxNrzINj8FhvIK0wTHr4fJcxnCPvXZiLLfXq7LSf+NZysG4ekB4WI/H6vDkoAbB4qZPQQF3
ea/Yyvalscaws7OonFhY9huzv5KHn53GBbcIsg10DtaSwmpERQDNyOmYyV6EnvI+aXiH5V4dodW5
7Qvz2smEGsB6pP6SuCEphwMULvO1Z59qYBFN8nk+GvPAN32aT3+gbO0z2CNbHVQ2c6i2Bphjrov7
Oa/a2BBFEdcEtIccXsRQSpIq0g1wsYOXzgkqcBNkUuHvPVeyQo8IGduiv9zuFNjrYeFU8olJBxbU
suh2vLSDhI29e+9Oo3VyIK0YD4UK7modqF1hsc9O049fStfRv3JS0h1h3PicT+4vwx+LBAZH4tHL
8jLpNQBZPk75yCIjvk1Q/WikBZtpYDSbMpa1rHiY6zLdzbQpNwYb6n3LtbdjbqfCQXpzPHhQc6R8
mpLWJPWz3+c8clvhQoHPUSen1CR07NKJRzXBwDlrmjs51xQCPh7d9IX0D6mCUbxVV00Ma1LoW1Nh
hlZpjonfLuZ9ajDsjZ0aEDi32PToc8EfR7PjD9SdytB12Z86MFEtJF3xUGgCVgkKUlFqQomI5VAz
q4E1vSud3E2aMqexdsgYt/CTT2Q3fAcXQ0QuKa24CyYrxpkKeEhWprcQkjPvS7syH/vSvWUo/TRz
IqdKH1yalgmnuRdmVcf2HhumnYOUHe0Ya8M8f5F0CH4RUs4xFx0PIZ/D4kJwMxEmwZSOwkio7POv
cOqpbzWpTBQtYLYSup72rduB80cQypyo8HR6AvPzh1Pn427KVaMw9T2FkzzqAzvDlVk4kOyFTh2O
WT02X62ZB2M01C6TUdfNL1MnSB9VVlA+GIExxoDl2z+gy9u78RjY9BsPmPliA3CYGGNniMiYfP/Z
nuzqR+qX1ica9PWtWWI1tjb93ZnV8GV25izE1DxhYUxJWg6/S0MbT2mezrclm/JvQVm7wd7hZIiJ
L7UXu4QHIdaiXe9Qh/qTqdl7HHs0xTmjY1wGE9uhN6AijytvizJO9liZImhC2gr5GTXj/gdvuIpM
I0PdpbPH72mPviocKIw4xdueRcLPjEjpwr9z2vHJN3R203EoEj00rmRb3hiQvdUQdoDfCNvrsuyg
qTm4iTXglM2WRTIRv471OB0bt1aYZ/4zdybxrWKBfFhgpyFIidazQFPU26cA4m9Gp/GephRzH3ro
IQJ4ILN7w6rYp6Jtvtl+U37pG/slT4HwmcapiZQ7w1J+NPpNjq80G5ps8JH0A+aWfnGmwY5gxGbF
3K2HGHaa9Qb+ZkFc5+YLmcEnjaehh8cZl02EnBj/6KBxyoqBfoYiGw8tWVaxCQZa4muz/8awM5uI
+iW7c9tBYqDonA3BCF7LD1/8UDiFIf4dKuc3K8gcEshrxNZYSnzkBv9DIovQ632xtUrRR8FIVTx7
aR2TgYrNMLlFVEG3JcIzxto4qmv3Tk3dOGeZ/9y7wjwonrKoYBOLqt5xoUAX0HCc0yJsmDajue0h
PsT97tDJ0YhE4YkcJ2EPL18+8i0E29svvXKNHx76l+HsCh6XfqMimxfQhcn4uJ2LoERTq3JD7GEz
4kSUkd1LuCy23O2fQBjqIzvlwbYsujrqpK//KCQHNx0eMT9kzYu9Y2ckpEOdM9jdlEM0wX58h4PH
jGqSjaC5KuuzcKq+jtBNkrclb7MfxMDdE3I8pyJHdPOWdp46OKIl22Y0/GQsLPXFlrkcIh00Vmwo
NWzZNAa7hmRu3NZCPcH0IghF3uWf7HLg246jza0gtH+jgOA66VQ2OMYNvUNrOYiEJc17mQuyKQyA
40vPm06i6GUshwAOrNXsxTLI66MyBu9gQA51N0hjTljj5V97NpY7MU1WpHtSAQRr+jcTr+uD16dm
mKKDAKBKO9e/e6fAYTcVIjbM4UQsXUUipSdmWGkM0/RfMFvjIR8r4BiL4gtqvCWUdAw4xabeEKvS
5RvT8HFq0Gq+z8eBh0ZQW2HetrgY+pnf9W3QR3gXqdAuQPCohxzahG5aJX1RN+iC9kQcutbG34Q/
6laJQW74kMu72e4plHqCLnFgjpdAy2aK4EpQxxmZ3B1jprVJAbZMgOlDksQs+Q23b5FMmeDJrPEW
8o3GjTQ3RNLkWNOqdr19B2BopD0XdkgGBPszYIbuWiWLyOsqGvXU/VNQb37qAtY9NqIpt72DsL7s
yCZIzSqkLNefq6Hw43Yc5hASEeZ9mgEX6Uhh7nOaDtvG6Jskw6l3oAMfk6JU3qYDqn7T4+Dfd4s8
idHl3t6FydKTLOUYGT0QWKhcgx7cYO30uW8nfqa8eC5hiWNMYLhEYwMXHe30LAbQCTDCdHBviykw
QHHHP0jqV9GUAYdEa/hClCMOjcnIu4NHtZWItsofewEWm9O3zWNXFw00P2b53HZof1lT4J663sIf
XXVFogw1fM/llIU6mNqQWnCrFWQYt5W0GRizmKzQpqxKSNFXYd7Qal/YKeChTt3eNBXeZM5E+a7D
IsaW5sOTC376T+FJEavOVzub0zFMbYiQiVn+qonTh/DjEqFtYZnpvLZusGXTCAVDe9P4ebaFnhjO
7iGYd0DgY5MBkx+LanAiXbZz6MyFux8qQ90jiffcA3pA0xhmIhUbp/eecsGag1ayTerBxJr1ZjDY
0xpimdL0Dg1z1KYtiR8Gyi7vZrAMI69v/NioSQkDLmRXUPg1I0c3SCFZ9ZJXJsDD7uzuUZ1KNy3w
MJsxcGVomkUQTpXXA3gjgQFrCE0a7VH4vno/g1n97EBuelEqtZCKchx50ja3naoFekowoZt4A7m5
rnFvxJSxu97I+NbJZf05n400sokctnlROVHZ0y5uGRexCeesDTHrblvBaukWWQHW4ASOopaZuYFy
EU3gwnOSLKMkhC4Pj4q2I1ue1vANq0HbjKflsoEqGL7ppJFD6Nx91C4a9m5uwGsAYDojchWIqq2t
xjj1cp2kfc93VZ/J4yyKdFf3sr8vZ9gKGd3g3WMfTYkWjD3UfW7ed1WdQbLWNjbCMkaA1NE3nOAD
5YdlYYoY5YxmI/IhHWIpffk0QbOnIHVUOOShRX6ZWDIbv3gBV1NUQ0bsm+NP/dFqZf7LbYb8K509
lhBB53g0s5+5lVthaoxFhBzEiaqWOlGvkMoCQGfvoKtDN0OXmgl67lnYqt6PyRzoZJBcR2kJBqdq
XLYRBgRWoC3m7qglh6QwLCw6PNlCS9UvU03BftG0fAhAK4udKkPD3J0nqLI0QahRP0mYWxtJZk08
8QjLzGi0Gpts3Wqa1QYC/w3UvHUauhn7wmYXtIBh6F6QRmQkcdFmPGauULcEblfFQVDRNEhmYfuF
JqeMhQtJNdLR/p4y/9fY5WPY1Fj0btpkGy01klJAOHcpHXHtlLgGeVF7ySTUsAfJSz6NNaB0Pqur
F8cu/Fu0MoZP/mAUh76v56NnMO6FOTSG65uOzcREey5tI9H3sxUBKSceeo0DIbNnHUmURXClwN0I
2ioD2NQkP/aQTHpEZga5trQpNhkKqreVVsGztIq0icTYyIPWDEo5Q2qObQj1F/4bMg/y6BogFBTM
z2+GVoHgKBTj4RjkOhpA/4laZHjbtB6MDe0mHA+EexGUuYJ4tq1xV9Rttqvp2Mdu7n8bsBbu0qYZ
IF+Vlp819IBuVVbDULVc6kWT4s+ZkNNGO14dyzlwoNjdmp8Cu+FHmxkcenY8w3OolVtnqoLEZqp+
VkWLV/hcVhFt8iXpkT7ckgg9ZMNcJTVrvhh91yeV8MrbSsjmBt6Swx1ePAx3vtM+kKLTT77Xsr3Z
CSyV3sn3LRF/8P8ScTY6EkaE2Jskm9SWwsR7j+dWe2ybFpl9ZwXwknLHNMlypo7FVBuhMfoiceyh
CEsXT4wS2LVnJyX2xuuI+UCxsT8NplcnWZaWcSXGLOZmCek73aobM5+rzeSp6ZG75fDoAquN49O1
wmqU/abL0ygQwR4cxs956hqxFDCTYvaYR6Ks1L2t8VbqcRxGIAX0G9su3M1iIx85vTluM6KsOB2q
32neSRwWqj3UHbfuazsQUWH2sfagaNnNo4LtVzDcOlY2fC+qHkBd3jp3kNgNABSqrDgHehxXtc4P
mVnnERuyBqByc5tZRgiR3CY0Zns+jGj4JUMq2oNBJds4JIX+NqCjj2gNAE4FuHqsh668WYAYm6IR
LArmMbi1GpHHjaB0ozyOax1yE59cq/ol+BA8mA6OOY82SFvG1kBT1yn2E+PBd7uzSjS0UxnbQzc8
eGXl3lgVHQ6+NH97fo0DWnbWQWgHGu1auCEKcsVmJrD8zNBpiWg1uCHp6inxpOTQUwy8xNDa2jJi
ypAXgfjj2hK1f4cZD62XiwOvZbnJ2WhG6AdmST+KOcQRbiR9h4uBk74CYnVAEkphYQlyWXesLTLv
jMkNwixvghhKn0aU06zYw46e3Ogga8J0bLIQgPXmZWghgwACc7qfbbDoZrOYD9Se8u9wZvM2QWfp
W4jb/5lEXjy7joG5JPnnkfbGppbpT9n35VPniOYI9CLcLLVtH2vbVyHSUZYo26u2SMRZtOi4xqiP
jDEIUU5o4fvsJTfgLum1xkEySPqFqJyY9yaqlJEcxiEurOo+s0Zrn4K/ljA6GQ/ugKKEJ9z6BhXo
+k65YjyV3NDPZLCe5qGElWdjlvQppe6Do0zjGVI1FmwDixoifoJmxywfX2iW6bsaVI9IuOkfWuXy
Bsw/fbBVW+1dXFkRz/QY1jA9c+BIOC6Sn2Uf1ZgcA+Gl6e+9lI1xLgRsJSrRRBU3g3DsOxalnDQ3
TmuZW1WZQdQ2gdqUWZpHrUM+O2j+7GZeVH8ggUbCeRqWJ1dWJDlhCk+xrn3wBqgCDTadSVg31vzo
wVBu70lLRMh4za3vl3+6Iqc7Zbd5rJmHvIz3zk0LTedNaVi3WTOWUcAa89g6aplCf9oP1KAx5P2+
l+ArbAs8vjaiKySKCk4eFRYKUFVlIOPGC4wcgGnQzzXQZpt0NvGi1KL8mhtG9wWoVe/gYW9s0dNr
w7ql6sFAPhXyPGVx0LYob6nS2sFifb7HldqGipfeqeUwm8PLNb3Jg8BOykYbO3fwizYc7T5DduFn
G5N1NdKAYgh5U9KkQvEzZLL9HXDZhgW2+M5AnSmBCQZUFnRnJHPTNCckzHNoAJEUtiZWFKNkDO1O
W3cBeAy3Wdnxzx+slC7FPfqX4G9ZC+D/baW006NHZhrMR+CdPft2rq/USc8VDxcXBPwy2MnQrXv7
+1XPeg+Qmfk4yHst9pl9pcdw5ffdVZNxhGVmYHH8Pn0o0khfgzm/K8Fjeij6ThBXA7/oHUFF+wHu
OJ3Ox7EuUCk8OOZmEtewbufG8DrIqoHZk5KMnkKQPItyI7wmtnft51efgAI01usBP++j5FifWvby
8SVElwYPEO3WApJ++4knv528HNWnY9l/O/bO9w//OmgMIHlBMTRYaI1vfz3txsHolGceIR75zUZ5
CBWwj3YXweFdyvhosqCXjChvQ8BiesybviHH1Cwf0AJCXX1y/lwexpmFhBjAJKC/grfImmOKDgJ1
gBYkR0hsW/2xq1Cp+HQ5hIc/801HYhmGA4opNMWAqgqWf/+q6SHd2oXJa02OEnckVJqeSKFQoy++
+eC2Xum5vwdVLYIgC+0DZEYU31bHxoRCYzs3FcEFqXd5qQ5zKk9gjH6ye/bTnCTKkR81sF2Y1gsw
EoLYiAnuzNvhmY2hA+G25FgzERaHjP26PH3LNlhPH9rj2OOACQGusFoFhZ0jn6lS/2hXv2bY9/Ep
RC011Nj4poUq0DWJmDWDAriFxV0ecq5LV34R/3k7INJQWlSZ6R0r5VtJa6fgcXvdgaQoD9dZknOF
km31STtGMlZNGl0e7plTAVAivN4xqcB/rJv2qOoOhof9fAREI5rGg/A+aIfy3/heRVidCwp3ejYK
2zsyoJZKLEn/HxY8dMiW7hRsUIGeeDuBNZLlANUkrAgYO6PHMrro4ECcn8kPmtctzT7QPjBdf41X
0DN/G2mykPePvnSOPUpo2RQaqONe/hznEAjgEKKFDTSyD8biajWA3tmZQ9vZxxktMya3ZXWsujEE
qXBu2g0p+y/GUH41U3fb02qboZ7n6t+X/4Z3SwKtbhzjQN8B4uqQdS6Qmy3BM5ZORzBpojwrb2en
v9JOPBsC9jVg24MJDyzh24ls8BZDLcGZjmPf/DG79OCXwfbyKN4dg8soXoVYtbOBNBKs6OzpmA/f
rQqqRdWDroowI5vLca4NZXVr4/0RBHWKOKCP4+nMkXhfOWTPRUD6vLhKWuhSraV9MgAfIPTAEWEp
BTJw7MHsvspWONPIhmYxttGi5IZ7dn2uTq3btqU9HrveZxWwZvCybnUX4MVP+z6ssqzdFaIubiZt
8+fa48HGGasflyfzTFsb0mSLkAT4ZDaUUN6ui9JglQBrHVAH1EB8sDwDG4mvK0LH6iOVf9D9ZNnP
roMoC2fxL6/rbTjQxm1fes54JNAfhtS5lrBqQw2/l1/cazpk7+6VJRbAY6BJBFiY643td7BGsGo9
HrU2P9uEbTrP60KCRhXSjEmEZKxi7hU/rfmafdvZyODGA5OF7PUdLHh0naYDQXM8ShiEj9KHqacV
edU+hdqROvVjFaVGm1z+kO8SA4wWJIoFUAQLrHd0gkwRD22lYDy6kIaKq6m896BSntUQKAwGcF5w
mME+2v6g2vvfD0ogE4VTGurbWEZvP6jb9xJKFxR6mrgDSm+b2SwUho13rRXjv9Yf9Hf7G28B5izE
b6Q/61yroBovad/BegX7rERV8Bqm7l2+iHkEyh/NtgXeiI762wGhYUUqqWrsfTyqAwrhiwGF4+HD
WcASBn023P/A/0Is720YbAHALexeH2fXj/VMHiAyv7+8Is6cYgiB8wug8YVUuzqPs8lAj6NT+pg3
tTxNASrJeI+wp8tRzq07iC6jtwn1faBxVlFKmnaEGLU+YkmiBboj3dJPOzRSRpLstHq5HO7MJeO+
Drc6/Ac5qYmnrT5aGSAc+ndgf5qot5nFz8txlvl/k5Ti+0AiEcBT5NjWO/KaNBuaMVLpI0pbjyRt
cAhPL6JxP/u9Bb8zHlHl35fAVEeX475PTpfALlSycS2AwL3eUHWhigKOwNORw1nSSg1UgtqEkB6V
ul8tfa7/j7Qz620bW7bwLyLAeXiVZEm2Y5tO4kwvREbO88xffz/m4J5IW4QI+6DR6YegWdpT7dpV
q9YiNvW1H/pan9DStqcTgFCLdoBLHKQkOUZThwqQxOlF4dViVH+KNcaXpVALWQC2IkhLtryIiDXl
kPplPw2uLz8ZeGC1DrdS8tR65ja06o0yPZvZUZMfAvWP1N++vhcKV4xX5k+dxzL0c+dnTu/zKtFC
WXXLDIZWkr5+GByvL9/CmTszMU/zyVPQbso5bz2prp3W9BweJPX5uoGF+/rMgBDHVbqWtEbAGJSI
0pG2D9rbnr7oKPraqiuhweJYNAVebq4xnmeCi4JBT9UiKoOuZf40ve9ruMSVz6tCAmmInckes4TP
bwo12kzJWvplYUvT5MrbYfZ/PCOEwD7sdMpY9I+7TgV0uBxb5aUEJXQX94qx0mChzN8S3IWFkjMx
PPwdcIQJtsa8ziYllycg/c5GCb/q2rtJCvdB/kkPftnTXDMrjzbANn0lhbLgfs8Mq+cbLjJizR+M
dnKryP8ArPgm0D57vduoNeJyxzZZeUYsuSfs0b7AxgARLnbiFRLkUGVST26h+j/MWP5RIIZBJYvS
Q+Bvwig70Kz9c/LKd1oH3uX65l/YMrNCChkjOonQ6hF2ZOsUhp22YDBVumWgP1u5W1Y+L9KFdVkc
joHK58kakJK+aew/b/j9hPy8N0Hk8tg8Xyy/DuvI7tvRTX00YweZiNu314hk5o+IW5GGif83ognn
qunkSHb6EqCqhwGAzO+z2Hgha/9rCCh3yPJXyZmiTWYPh+ujWzpvEMaQxzNZowsGj6qieKB4EVD6
+otJjN0cKKZeN7Fw+8+cNP81Ma/giXvVa9Mcujqd3NDa6d8rBZ71Y22s7PHFbUAjPo4DwieizHMj
tZKqWj1hRJt2xoio+Mo8LQ/i3/eFI+uNklwY8Ba5fbHvnIOv7HsY3deydsur8c+KJoyiscc267Ci
lTeytgm/aGvjWLTwN4CdpXcuMqu5OdIrHvx97wNfT+zgW6LWj0pl3Fxf9BU7Ii+WHQS1PpXj6Bq8
4wbI+3zq2BsjqN232OHNBtTauiRW8bIafF8LHN/IHzKA07ULQOW6icWtZf8zIUSvjl9Z0Ipiwgfp
VMf5xliTZlvcXISNNNSrDhGssHklgA95HZkkYQgfs14Fs2PuUNnu1eoNY8ERk0pVUTDEoZ1vsJie
6HGUdIonpE+B3q18fmnVTz8vvCsSHq1OCqwVvL21U393AHL1N3iTmeSKWSK8oQhxPgJoaLVwjHLZ
DcpdWGz9WyAo5tq7fGnJ59IAiUwEqul/PTdiddIU5TV1MnsCoyQ3xSayjZfr22pp0cm80XlJOpZ0
gzBXduJ5oa/4smtb/Y0TVcfIyzeho9zY0f66paXRcPMTxZO3cngenY8G9CwJCGmkpFXZ3UFBs2rn
k29coZNdsgLbCu28FvKyF3prMlLUphQSTfX1XroBgHR9EEvTxVooBh3V1F5FpgczBRzhTcbkjhrA
Ub/cJpZ10+ZHs1kJC5f2MEkZhER5RtpUms5nS60zQ0c1Z3Ap6W+6+HsGwidLV54cK0ZE9wj+uNba
YjaSw5dcfu50kiJr6YpFIzyb5m4s5GvFHUasnnWEKgMrUm1T6Q+2NuVa29rishPgkXgl9XrRdqWS
r4vo1BtcG5DwXT0V6sHz2z/XF38+C2J4xGr814iwg73S8trK5KGbxqQey68ZoINC+8rKOPlbTFE/
hcCS+tnFA6TXu9SZLGD/0TCieiZX946kPHf59IDE6UsFBvr60Bbnz6FjDIYfeMhEV1MklV7FpU5n
lFFsbIWHobbilBdPzj8LIjNwTBawphl/dB3rEEm7CSofgIFrAZiyuNvI7c2krcTaIju3h8x30ehM
XBaM8CrbD705bpKk/uxXSXPvtSVIGgomZI5T+4vUIkOfAoHYpMNgH1qnpb2m20VW2q4EbktvLSi2
ZjwCuRkYGc6Pc4d6Xiy1lAWKtPqRKuGDUbTBVrKacNtQDts4CF8cyix9/TscWrx/ZoUdO/pFD8om
GN3K6LfAEm9Wu/b+cu2Kh8KY2yzZN5T0/r76TuJqywlbJ6DPhpF5PRlPgGrZaKd7gm3zXh6V+h6x
COcR5DutFiH4mCGT0psojWmOR9Hx4Kt5uZVaPfp6fUcvbYS5S5aq+vyOFwsxxgTBJWIEnKD+PvjS
ljs5uHmDBZgdICmBU5tM3/mahgEtbSGsMq4CCDW2K4C+L3m9hmZZOjcIhxrkvWjmo9f53EppgyTv
HHx0Mii7bGruSPbWDf0WrxSlmNPj5Dr+GRL2im9nWdNFGPJGgBtyvgMb9TSkA4Qyjv75+tQtHYeZ
6JgcJekhaP3PB9WH/oS/pqSYSdKD2qN+5EgHuOGeS4W6UdJHn2U5/Hbd5tJEzutEGyudCRdpc7/s
As+uaIlMvKdch59U3sBKjo76dTNLzceELf+1I16qsjNGajUStcWIluY0ItUg0hy0lOX4k5XcazkZ
Fg58dNcl8m3RrHEOL03tqXkhik/H0vMA0U0uqNV63FbT57y+U4xdqm5kayV+WLo1uA+ZTO52eluF
vRnGQxmarcpDsYJ7pNCbDS/HcGVCFwdEJQ7WeoA+4JXO94odhVbu+Kwbb6/uoEnS9E4rfW/raQ3p
ozixbiK9jz/UabDGGrJomcCFUM/hDzHI1xK67HSDqazqY6U224q6waR+DBUdpV1XsVZC14Xwgkjf
or5JOWx+VpwPtJqJoloPzJchPfO4T8d9Ud0zr+aryTfsWYiYSIx+5JlYRzh9emMONXwJskvXw3aq
ftEG0QSfrh+Dha1BmzXbAioBMAOiAlctK2M8gkR28+mjN+2N/vYN36f/fQ71eUmKLM5F7qdKN5SK
WyMFMm5Ke/O/fX/2JifXmlxNftZqieKqTrSNlWGDZsIbLMDYiBskzOeGEiyQ/0iTUZNdOYg3iMe/
Vl5mdug2/HAwYyDFNxdNzg0Udt2nqWYprv0wRtpGovPp+gjmDwhXP1t1/jR3/yxle26gkbuk9vRO
dfUktnatk956kUG3bnuvDcaxMpp4W/XORC9k/OW65QVfDu8RqLK5wkbJWhgaKsRyJs3wyIlWhH5r
fpKcmy57/xYj4MpQVabiJBZBtdhTImsIZDeRW3RWxvG29WRvGzjTi6mlKwHi4oggfUafg2N58UrS
e0eVZJBlblub76Fy/zB3Em6kNHoa7TWmhQW/RhH8n63570/2tlTT2aoOMW/+7luSfFOqZ4RzwInA
WJHCdXZ9FhfiMKQGSVjDSsS9KzLlaFZmW5UF0rQrgdyo6gaO8k0XvFJ86u9mpzQHmhXCuFlC/nxM
Kr0hljdRXMi0Zus4NJa/PrVLUgEBX+Agsz8TNnvl6/TCQwTuzr0Cxn00rKnTLHnMUwOCx9HMCVhB
o02uXu7N/q75/fp14GGHp2GKLPjCzidoqHqrGT1KWtHXUb6zNddb035ZHACsgAp7mBK0mPx2rD5A
14x6kp3+KrKNkazpZV1ekJC5oGg9ExbzX9HnK6qXRFAKWU9GSKuAf+c7X0JaubVg2A2v5rYDZIQx
mHt1+HYuvHOe0SuphKP5lCt34X3ovXo3nX9eOIJhD8vGlPH57J1NK/dazLRQLp+Z6smygUCj2CZe
Lk4xmnR9N8YT7T1BBX/E9NT6Pp3Vt4pxW6jyzmx+KXPvtHSv0FiqDB9fu9vO7Qvjc8Yxp32uN54k
56Wkt7kK79pUebVrwQiIm7muB35JBDR3Tp+VU8wglfB92dKemW5i6/n6QP5Cvc4vuRlVSW8WeCwi
DREKlk+ALSJC4Cdy8+W+6lKzB9enGR+CNow+M8u0v+bpe2esm09toWoEokUYbKRE8bZTUtCI3zj1
/aBa1SPAWqqPkxeFn1uptQ+NPrT3ehj4bpO16e0U+enB8Kv4UGhA3OQRxAGN4mpzJBSpx52RjcPd
QOx49Hnxb2rwELcIxSbfuzL0n6k8DdTybeUzfOrSZ380YEwcg8LtAigz22pKNp6Z0KzgT/EmQ/Mb
zaTR2vVxq2QHLp6O9rapeIzodQTKrGsvQ+R8aPLmT9hL6kYK5ISOuSlspj15sOC2Gkf/aw4j9H01
2u0taqghWKeuNP8MYMl+J+oo7a6vxOVFMucYZJw8GT74f4U738rotpJTg9UunxK6RmnmfjUhJIf+
xIT4dNNqr8qCAhPOvo1pl9pfH8GS/yIfMYudIbd9EVDkOTM5tL75JMv9PpSOU/m7SJuN7t35dCFe
t3XpjOeh/LMlHMChbPTEr7A1dvbBh7bJVFfeZQsWQEhAvUaejSBQLBcpuZ9pJTf/k9LtixtjjUjr
MiAiKsbLzyYIH0RWSMsvSBf6CrIpw4eWJ1BpzCifo76WxVkaBvyrRLBQUM7Miuf3Yh2Ffikpnf0U
yt+6+8z+cn0dlobBOOg+JlK+lPokvS8Vge+YTwp8r8+DPUHfAWX7xynR+kejk5MVrilV5fee+yv0
jrgcgXKCrgdvcT4er239bkqqDJRUWT73xXir2HRI31RhPMFeZMuwN2VfbbmIb/oprh+tBg6lKMuC
jddAUyaHpAtqu3Y+5Lgo+8Y2k3I/VnrG5NvWVivU+DuKC+rzTH2wzaW8/Xh9wi6P+ezRockChTBX
WYTf7ydK00nplD5BGiDP3PK1tqleXVxBhA+nTj6BaBHIwfkcBcTaOg2d0ZMll9sJoFxtDrBJ7K6P
5HJnzVbIxRAPLYQrWRXkatRa0ZPU3StOsO2n17tELBCSUrijBeGioyfw/XHQ5Sx+0lJ5Y1g0/svt
ph/+vH4cmgHVItjW+U0pRo75aFC8y5OnMdzmz+Ma7/K8oMKG5YD8+/w8jSevkUhp+qA3+LxnfJ3C
G6l5B5nGc9kcouaglK92izrysUR0eC0SV+LKU02xRnlgd6lZ8mDR3A0R22tnCw5bi3wzZVuI6sXG
NKg2rchu8vqpUFH8OuT58fr3Z390Pl18nyeIAxQRiK54PkJdDkJHi+onRa2jh062g4+y1AV3sWFW
73Sv6281SbY2Q9Cv9Y9d7ufZ8lyuNxEQuOAcDPRCrZOmrJ+aX12yiV6uj2vt64IflscYdo6oqp/K
KNyazW33hnwIpRD6TAgfEOHkz/ON5sQJHBa4vKcBvoJxE2lr8ejSEHBZrArZQmZKOCiar+iZorP0
Y/Uoee9kbXUF5lessPhoPxnkB1D0ZRsLQ1BaFc4F21efGmzd+FlvbL0KNqatnKSWc/SnNvzIOy/f
0r+rbwuJV8bWabqSV7eH8im+wZC+556DZqLsVVtO9gs7RkFE1u9k2kbMdi9RR32OO9XeBXlg70sn
kSCDGJMdFYdoO2jqB79vjEfbM6RjFGQg9+Bqn14GxxzNjZKr/rGmL6SASc6CSjGPpvteLfuXtOEO
782wB1pSS5a0rSt53GVVYb36ZTU7XROvzi1oXRCkqpwFNEMC9SlQd6UGd/yrPcj59+f798RdhVXR
17U5L8H4IdU/68b36+fgMkg8/76wiZpOibJUl5SnPgllt6+a+kEBMQHpotxpNKsHavgIsXj5arfF
hkKwjVsEFZ6Lflq5DNR2bMbSbadbK/polytX7uXZOP++MG2lXbVe0fL9jnZdBfcxrPjFBXgpFjjW
xDBztknMDtSBP/QDDNzAm98noDOMAeI8aBwSGN+khzJIUID8Ombp7vp6/QUbn5xJEgTI7mEYRWgH
InzxTBaxn/oKJCHPnhLAP5AiRF2MkALmoTlKm8Eb+0clzu2bspW/Rl2cbnXPfJaDiN+jdQCx4Ty4
LVGp2KWZ/YE3aLzTWh/Ws3Rq7ju/fbESeMuu/2axRnXxm+eo9WQTK9BIGEpqZM+FXsCgJX12muDe
K5XPSBXvK63bZii4OvpwtFPjHYigbTupt9d/g7AhLn6CEIONjhcjVMG0ydNXSbrTIOb73wwIF4rR
BYMczGNsP8GkVcYrnxfi1P/8foJIHqTzBhDrslwCaVPA0vKclxmsTQ9F+r7FzhvGcGJknsSTdaoi
VBRDGSPwCI4mXawrm3dtEMJ9EsJ0VyfzIGZWv2k3wla4JtQs+LOLeRK2Gkycth31cvac9t+i9lZX
ypu2fKcH+V6V1nCFYtrrwpiwqWxgFKpTaYxn/FZL955RQM7wKSNXmzYvufMEBey+1v90srUP8y+R
v7++XPNYLlzByXIJW25Qcz2RPcz3xsbS6MC8S+Ld1K+40kUrc1KSZgG4jMUIs09yr0x6O3ueki0q
bUpxiFui/5vrY1ncGgBauUHJGV+0gJme5JOs4PjU6Y2q7J1yn6/xIi+6gBMTwnRNUw5HnW1mz9Bz
xt1Xx1p5Cy9NlD2DvrnR5mhfeEpCOVSXgVLnyB0+6cMB5M9wqKKVi3Npf0PFolHd4DGPItP5EYXM
yKeCxCAK+6mb7j2Vjpr8U+J/HKDpub4k83yI24saCuUhe066iI8XvVW1TI+d/NmCatHPfa63j35/
V48/8+aYGit4ib+//MKcSb8E1Q4I6ER+/XIiY+Dr7ObEa7qN2Rcwq0aZUR35bcUmGeAcDIw23k4k
D6Avs+sdQMb+kPYw4XiSlBwdaF7gPORKsfs0uDO1NtnHhp1swbslWykoIJtr5bL4WBdG/0FBZPUG
RmHrsTbK7L1clx+NqIxv9Lr5YYxJ+xGBLetjZprRLlPt4XZQQguG1TorN2Vuw50GZe/PKowalNtK
7zCaHm1UDVmEqpiyjzRL12v1iMv9a8/IB7YY9JwUoYVQTYP60x8ratzZ8MlLv4INXXH/l2fw3IDg
/gGP2MUUYsAeD7DN7GBolJs18bJlI1xk4HJJIZhCZAYTWjqZjSO7o57tyqnZTtJ7vV65aC6PIngG
cFizRBr9t2IVEIkns1GltnxmVbaa+TBmL7Xz4un5yhG5XBJVISMJ/xiwAECA82BPLkxZbYJOYhM8
5/Y2Nbdjt/L9y8k6//48zpPvT4XVBEPG9+dEvr13hhsnW4GBLA6BBwyOC9V5Kg/nJgYDFULJ8cLn
oLF2NT1hQb7iF5cGgfTHXDbhbF9A41KzkAO9zMLn0r4Po0OW7eJ05RW2ZkJw7Z0vxVBLpeFz127V
HA5DHqsrh2Npnk5HIXj30crkRgsYhVnvmxRCr911b7vyfVuoKOfoC2q5iaifnvzx0xSO3ZUIeGWO
xHt8sEazgrE2JKX22Sz+dFW1ldeS9Gs2hMNtl4WhWgk22nIrj3Cu3elrMaSycLa5Wzly/yFbEc/c
CDdsIZVS8GzlsL8rxRYlXAR3IuQfvZdUU7eNdgufexv8bs1fkvM7C49Bu4+ren99wZbH+u93CGfT
0brag8IzeJ7UXavu7WBndm8wQUMr7zz4Ay4hnxLJkrFoovAZxnLNPHTeh2qtC2dpFKcmhONvVV1n
xXEQ8q7YylATNsdVnc6lBTs1Mf+EEyfmBXpdSVA2PofWFyW9kbKjVW5N43B9OZbOz6kVYTm4DRRf
Sn3myqMB/ViuqXksThRID6ocaKBc3L6hMY0RarDBcy7fQvtawO+o3LxhCCcmhLXQSOR2daKysxv4
Fbd2dnzD95Gn0okbwRDrQgBRS0pcNqEZPPvmRpJh2F65rRYX+uT7wu93tKLNSYcFz63zSHE8yh5t
6KnCtxyKEyvCdkIQxAgrzwiejWSvRvcxHt9eq8KzI89DUaLdExPCXupHSLaq1GIhvqDdZttb4LNZ
v2JkvjCuGREej72dAK/OmK0+yPZlI8NLBbmr8b3Vb1rrGTa7JH//v62/cEsaQ6AE4F2C52HcwyEe
rbnmxSN4Mm3CFdlpNCaaw/x9FMo113ylch/P7bNlEevlUpg5dmjxfWgz69/JGuPPys83hKeV1kRW
VUUsyKRuyi/mj/9p8g3halTjRrPxtcFz09wZ5X6VjmPx8MGZRcsb5Rpgfedetulr2xpRaHym7mqU
cNM9htAqa5/fMIoTK8IWGvrA6tUKLxjbWyOFaXt3/fuLXvbk+8IWquFyy31LDp7r6bZzo/R26Fec
7Mo8iXFWm6ueXveMoAeWRkkZTZ3+d+F9efU4KAvQD0KqVplzDuerUTYx0PLB95+bfFMO26I4DM0K
n8LCdkX8WiMfSC6AZ6GwFEBxQr0IWonueW/jWL9KeVjxtAtTpdpoffAPdi4kamXdk2PeJ5479Npu
jO+d6IPVH1PIaa9P1vxLBU94Zmce6UmAoGiS3VGE8NxE+kaZExGNZ9XJdyZ6LkP5Tc1XJm4+CdfM
CReIavsD0g2Yk7UvaeR6wWFMv8b6O/RNVy7Ey908YzgpodGHBcexCLH3IE2bxtiTXcM8IqpgZY+Q
2F+fu8tdMJsgbUZOYCHpZPq8GiBoUtxM3Vq+ftMEaxHiigURvj/ZSVSnfy2EX2cJjrW03NIkgVQB
tILIFRlGYTmUBvWXLBsUd/RNcFDG+yIdj1LeHa5P1OWq02iuz5hdMozgkYUTWUR0VoDeU9wc5h7E
mg5SVfxSvPKmBxZZ1u3K2VkcFewPDt1akLeJZZqpGMZ0rBlVKnV3Ruht7ExGH+Pn9UFdnhwyNjJw
IporkAAU30Jw6wMgDogVqmC4j8r+fW1VCRmy6WfvGffZNH2wg9enObFJUX5eKx4mYhdOEHROFfUJ
jQQpVOpTnH4f8T7oTR0rLQ5XXMPS5gML+d9skRCyxppWGVEeKK5T3zbTExHS9Qlc/D6Ie+Dp0Kte
9KYYZgfslsSXG+sfwvBnQmHiuoGlfQCDqsrZpAvsgmoEapUSJJZB536IuITtBeYBHVmo7jrNXNly
i2OZc8NwgQD7ECOAsu8LpZOYK92sdxTgt4b2ltk6sSBcOWh/q/5U2mw3ufgQRPkHSqtrWU6xw5PL
hv2FxBSEJpTVLzoQNbnvY6mxmDETnW894gYI5HfwrL9IgbaxlEnf+lX9O59okQmCEEnA/OgVyqaO
pI1ZFjfX1+/yDqTnSgHAodIMRief4DbUsO3kdqDpxNC25SeJBiDFLac3rJwxs3fSKKVDXyXscnkc
ra71DMWNtCA92gPKeGVhrbVGLO0PA0j+zFVABkXsWYgdhLVlOqXcEJ0x/yNX7hu2x6kBYa7swus6
3JXiWtG7cLh/Jcb078Y4/bx6HiZUuuHH1Tgp7uSBS9jlrw5tWemT6REWoZw6o4MXS3El69gVt7m8
8v3FnQTKEIlDSL41MRhoiyGL01ZXkNbbNuWhdp4c5R3CONf36+Iin1gRJskrU1pgMw2HWUY7pQ13
f65/f6GWD0UETYoEfjCgXla5JCMi5gArEqafDeVDZsbInriB+qiG+bsK2Vuj8XZdMiBX9NT1K3ne
pdHB/AddKQA+MGlCrJA3E/rR9Ci7tg0jqp/tjtdHtxQkWDgd2iwtQP5ijhSJzLxIFJo/4yH3wo0h
29XWkOL200CAsu9UObs10JdaCUiXdgbumn5rB+DxBQY1i5S2boFVuX0GCq3Nk+nBqKl+5Y3R3lHs
a1dqiEv25p5M6ofQr16wPYRjHGiVX8v4MvOQNvaxRr3M3EfeymwurdapHWEvjiP4+Xws53F5X6a4
OqL+8un1Cza3zrBYyEBdBEAlupKTo8Dy4o35wQiiB/hS0EHthodENe7RI3t9jospOzE4z+3JWyUJ
lCiwZQxm9Reju8vNcleMHzu9f4MvpV0dbDNcObRVit5Ilbyyt2QZArli2zpbecp316duaXUA8xJd
UdkHPDr//clItGksKPiN5JlCJGgKtIVeX70isEGAmLcp+mIQhp9bQKs09I1p3td9Qf+0W5gKoo8/
rg9jIcA6NSLeamPSVFYUYCTvaZslRkbZ1gKgoKr7txiaO/5msO1Fe3aEAm2czuVXpznW0i+vua/6
j9dNLCwJNzO5fvBk0FXJQnwVx2kYWlKsuan+xXd+AyW7/v2Fg88jC5JMHlu0GIlXUK40UyVJNNBH
+UNVf+nKQxwY6FC/v25mYUkIl6CWnNmWue6EvduVpZKPNM67Ido4SEV9QTfjDRboBFbp/1PnwOl8
Z6E4ZIzkimACGIqbMO0fmsG7Kau1vt+lgcxgd3hMwXhyKZybKZRKt0ebu26SHuQJ/c4p2lbFSnl0
YdFpLAbYRYkClLj4/s2HbNKaiTvNyx/l8TH5/fqp0qDAomaBBhbd3+djMCUHPVqb7vsEjTxkUty0
cF4mT17x9YtTxfUFbwHkLBg7NzOiQWwPbc/W6tTDKHX7uGi+hEG8Uq1eCj8gXjBsRaUbH0UcIcYE
mhpXZubjfx3HmxU0x62WhLegNvYxKqWbJgqOmY9QUTG9y6r8J0wR9aaFcfT6rC4ECvwMdiAzystR
hMUPZoDguRPB7tEN+z5B8thIP7WR+VnzAtL345fr5kTW1jn2BevD2aV2AwGM2GDZ0XfhJV0DWQNd
ffupUKJfbeV0aJ878i4oh+5mdMBnDaaUfKlay9zlnt5Xmxzl4zf4ELIoM6Ua7SwXDYp+ZVc0APBL
/GDY0Ja3GT1n66f09631xIoQ2/8MWtM0uJowdEFOPxppUNboMruqmbcPgR9/jqXBR14xboNDYub5
YyJp5p1c6fW28Ux710rWG568HHye1MC6gPKLvsz0EmR3W/qYhzq40eziudGsVwPsWNsTE8JFnPW0
Q9UandikBDbm8KA70q7yERz01wCLS65mfn7A8UWXEDDi80MaTA7SykoyueiC+sMmeSXr7d8FIzhi
tTgYsDQJhzPuJxJVE/yX/bbzHy15JU6er7/zxC1KwjOnG8xutBqKz2Qn4o3cqXAsKUkBKuxbmMg3
pfIh9X1aZN+jV3D90C3dlnizeZ7oCwRVdz5bSMsFTuZVo3uvWp/3UPd8fv336eY1cCDUZGlCO/9+
W+rU/+JmdOm4bXZm8Dipj+FaE+jCkrO7VG4YPMictDs3wiNusMpuNFwIc7yPUfVyfQzLn59JK7jq
icPEOdL91pToiUbh5Ftm3Iak7K8bWFhzfv8/A/Pfn0SpmVZLVZJhAFdwqNSKUXQ7x/6oGt3NACFi
p/q76xYXh0Q3O0109lxOU88tBrHdj3KYGORUb0L/kK5c9wsXJRk0A/Go+dTzzjz/fNN3VVZXjYVG
FXri2+45i94wgFMLwpTFXdGZtVFbbjb9iinWhJq1sihrYxAu+zb0IYysK8ttvRtFuZGrXb1yNpYt
gD6F0p1/rHmRTpZd8zQjJ6tuuUF9R2o2j9+pa0SRC8ebhfhnYv4JJyakrJTHmswbcEpnk0qzN9Tj
b9nL63fTqZX5V5xYMRJbnaqJgYTy0UoO6hoaYt4ugk9EOBGFAAWic9ApwvcdM89AnSaWawTfzfwO
quwi/K5/rabX49OoZlBNIFExlxvEBgQlg3DHznLLnZKvtfTbKV6flDj7vrDiRdkqJv7Wcj272/by
TQ2Y0tN/FePKbbs8Yf/GISx7UyNR1HWMo1cOnX70AmST994Pp725vvCL24u7Q9FoytQvYPNonUgj
CR/TlYwfCf1n9lOsb1/ZxThfuEzaPyOCryq9Vs102zNdubE/B6l6hDL0+/VxzPNxucH+mRAec9Go
yqHWSybMVNbXsov3ftaN9BmtNVQtuV1uQ7igZ8UNxMXOD8qQ+6grwR7gSvlmLHf+GuXowjjg+yTn
BbExEaX4QCknFHGHsYNIzTkY6W37y1qjEFgYAeWwmYqdwhgtxsJVq+p11/TQAbotguI/w3BlQy0N
AM5kxeZfFUSBcHGYpeygEGtwExYA46NyG1QoF3y8vtqXY3CwwM2HL5mpLIUxmPBCyUgBq249bEdt
43S3179/OYiZgXGWZpy5Hy9wEROK8MiDkZ6u6e4EWnCTq/HBD8xXH3LMIAcy0+cS6Yo1Shucfl4p
kuqOA/gLaW9az6nyrokPqvxyfUCXx/zc0jyhJ/49aEw5zissScMHp7xLAWorgCnR+b1u5zIOOrcz
T+yJncKMpDRPHNRUIITRtae2TDZF4w5atquqd83rUTL0l1AvJ8zW2M3iabGdSvdhWVNdy/LZBUhm
+w9IUG7U6f31cS1tuBNDYoolH4vElmdDHirJQ/utAgh33cKlwwceA6sSPUUzIkfc0j39uZDklgaM
seVu0mPEfKL+R9HE+7CLf6hT/+W6vYURgfshdTu/Ui7F3CTIIrtWGQbX6q1fiYmrsaJXl0FmH4Ny
BSVSEvgiOZii5TqkavrgRsb7YK8HK2uycEgVAiNzfvgQpGrCXmsQulUDn89bn+P2XRU8JPHKmizO
0YkFIWoxrDYdUg/+bC+ON23zYVwL7pYMoMU8+3n+gz87Py5yYFuhpmbQ8aJwXzTmpvNfqUPF3UtS
4MSEEASnvm0ONGOiwULk2Ey7nvxg0q9kWxYSP1hBGNskPwiPmrjUfj5qateym7r6FoH4TNtk5cH0
D7605Tga4w2iCeZakWNh9qivITUK7ItHoypcNX5XpXHVNKS61X5r1y2tw6+/B7BAIp2yN+AyER/n
6WOttBqCBpn/ww4ycF67Lj5cP4gL+SOEu0jeIiw35z9t9XwTJInmJW1HraYoHkZj3Me0aMmZuZGT
W7998PO7pEtvi/zVgSxWqXeQvp+ZZcR8LoleOxhUkux1jBDs1P3sS/1GzvRvENG8Og2OKXrCiMip
EJENPx+gGhqpIrc5SVfnmHW/e+VReiWx6rzLz0wIJzWKC3pr2pJ8ayPt4n58qOt4ZS8s7TZYAPj9
3Ng8uIWYo5RSpYylkNxm1PnQgjWPqrzG37pwfRJYwoxD3Yb4RixFBVmvTbMetSv1zj51kqe0tLdm
CiFl6e08BRXssC5X3OjiuCgekBahXeXi6MZSxDM/Y3W0xt8YZCh/Xd/fC26azUTiaCae4Ckh+Ljc
tLvQLLzRzcMHuYyRoY42Xfj6qwbeDz5OWAuEUXSkSELYce2T0kugE4qqaZuuPZQWpunMguBHx3qS
ok7BAitif23Xuljn//38/TJznzn0bZDSQfZM2MAF7TVqZUiNGxjlXZ6G+iZScojjx8cyUh9tvzQ3
saKjQbKW6FkaF92H5ELpVIKIVHCi5RBUedBmLSFUv60Db9u/HpvE0HhQAJ4lDsAJnB9/zTNHvR2D
1pWafmPU70bpMPQbzbm5vs+W7qCZ03dmMadOjK85t5PLEqAICTsaFIBtvpdr80GWjlVzZ9rTUWmC
XZxlB9+eaFBc6QpeCK+1OeXARcs8XmSUqVdNkq/FLbokL9IUb5P2bmxBtiWvB0cxlyeGhLti1Jo5
YZ607mRqMDDnmyiBQPb6RC7tCA2uMRpGZV4mYoM45aHQioqkd9PksxQDZVs5q0uTRcgJ5xMhDyBX
wZEmajv4RUyJr0ztfYMvVVrzVvNt1C9WXNu8s8RDNV/daDBQirtghYIs2IDsOevcvn4/+f1NXHz3
JYoXnr8Pi6/XZ23JzfEIAd/K63fGEZzvPl1PTT1r2H1qYB3NAbahNMp/SbK8Ei4sXBGULv7ZEXbA
VHdKjy5E64Z/TL9+qH5q35o+fyh/vmEXkKizuLYVcBem4LabPEoTrRgaN+52sDGuqTgtTdfMR0Sl
BJFUTexv6OMw7bK6bt12TNyBfjivrN5b9hq0fWkvg+pgm8n4HvI256tiAlRQ+9TkvMTB7revrLWJ
L7ltkppwZ7GZKbCKq56HidKHXuvKmZtHf/TuMwG80r4r6MeKvlnZ/vomWzo6bGXq5KQ3Zxnd8+HY
klZlSYKf8WoEB4OvVfEznSgcr6ULFihD/rJk/tfQPK8n73inp7at1rOh9FGro52eDe+myTtqZvFS
au1G9psnPc73KVw1Wz35FfnmjkVe2YMLZXR+hklenYfq3CYvXB21XNhTI3M5ZWr5YDTNQx9mVHHl
bWWYNP03uyZNEcWI39Vd5myAjR5DW/v4hjnHV1EMIYS5eJgXveJUecuBU1t9kyZH+/9I+7Imt3Gl
2V/ECII7X0lt3a1usW23l3lhuD0eruC+APz1N9Hn3DMSxBBC/h7sh/EES9gKhaqszOnVdb/XsUqK
8cNDyN7K8wUuAdAt5GOlvTQ5pc20GB7EnqFgnVRPNWdfmnlCB2Q3Bzp3NjS3Nln1zRuSdzZCIs6m
UEJfqrDTvV+GDlW3mr2MHkqaRLDllieXkm2vq9gE1o4ucD9oF7AgT44XxOXeGKsEJfcME1I6h7o9
FugC94r7gWWCelQkDkB6iRSctPLI4vo2QJs8svTniuzJz9uLuuIXkDZC2QagMlBny/FiDVX1Ecx9
DKLQfdB8s/n9IGM8GOHecIkCoum4YhLPDtACRrLYrvD76yILW+TDlMR9K67Hgo4wAp6PFIvcVEH1
Imn0dmaRVpqh61Gko18H/su0v6T6e8yfvPbzH8zZmUHhnM6GlDS1X3gx3vitdtR6I/Do9z8xgKQu
PBzWXfZuqHGCXjHRWWRb287fsD/YuHiFAtWMSBcIJlcaQNnaFlt8Z4oaFgcvnvHWxoqq6UrAAQvY
ua4BkDweO9IUGYNXu60+Qfol/64t/m5YhizwAYws6j4NJlslj71yIZwb/MgtnK2JZWXFkHVkilwI
95RsB9LrsMk+68P9T/gLO5JvYnXh9h2406PC85917j126fgl9bvd7R2gGo4U3HRkNqpqXqYomZFw
M16c7ks1/WAqFqe1029DTAb3ipDblDOHhgMCpLFHBArt98U+xr3iyljxkOihAR8o6iyo5chgtnqZ
86ZNRxZZfAp6AxAWQD/6H7fnam0QQn4H1EeIo3SZCtqx+H+PY7VkkD79VNeK6sSaAaT0kI9GfIPm
IMkF+2nT6eXczdGYIrzs0/39v//881KA2XnmmNdLP0ct2yxuWKgizLWzeP596SzqGXB2y4zvexb0
gIO42hPy2DTbWVVyVhjyJbjS3NUOydGsG5n9piuhoffq87C0kQFVvDLXDaH3xsfj9rpEUHmDrXlp
PUcOGKB9KwsTqPgV7icdLPZsVGyvtT0MzRW8nEB0dc2oO9ca/nvGsPrLj6b47OnHxlI4FbECUsCD
98X/TMgTh66FnvneNEdLn+1BdcYGNAaGXf1UNkfHyYJZtSXW3Mu5QcmLdZVF+mKBQWf6ScunOTvW
7Y+SKC6B9ZkT2jioIV4zAmvctYCV1edI83Epo33JSsGljZaTPzg/uGz+vxnp/KDGHZfAAmPb1ZvF
RoiUjQ+3LayuD/o8kI9CbziauC9vMyg2ENYlcABtp89PgCO0z0jzlmFsdNWTy1yCLJs+Hdye+4e0
4Pbhtvm1eUTwj9Qk0NnXFKI2L5DfZ2hLruPPRH802WZS9VWqTIgNc3Z99jU6cAHQ1SNS/+BFsiH+
Zx+tErfHseZHP9CMADQa1zhzh7WVQ3sDRQT3R78ZdUUou1Y/ALIXra5ilq6ZD7145nGzjOitBkLP
bgNIblTjkZe/uJ0HtfPTAk2um90PrvLR/ohiD7pZQLos5w1rM4WYirHo0QCGuRC3UfnCHGs6LY2m
InSX2ftFdl+0WkK4EjQCoIQRy3i+TBogxzpDGcab+K7vIUrwinT/Dqnl0O42A1nCEo7XnPugQ3JZ
g8SH/uhASWLeVjQOLPLezMeh+qWP6B4qHtpWpZBB1k4KmmBEeQDR+FXq0Wt8XnUmWpUWax8PbljH
5GSOTohnM0hjj1a2R68rIlMwAP60rYeifcXhDS2GsMB8naYHBCSbplSlrA1xQGUHC7J1ZCdMoBlw
kUvz5lZxAUVHXbziLXr0My8Y9IOuza+0fteq/NUZt61dB9Q9svY5q9+XlALaOwXN0u1j038cxybQ
ugSy16d5zF+9noRJPyv85fryYvoEDAKtq3LqrC8qCNQSLG+bf/W9NODLiz58Wtp2BzWgsIEUEI23
nfUQ97+s6kjNx6aKUpbiMV5tDNJtu9IJbRc6L3UcIEv/6uSvt0/wipsQLQ8iLy/EUz96gc/2X9x5
M4speh+mvuefOOi8j0LmY+tUXIVoEF5bWjLkO9D2I0JTYOmlJcuTSbO7HkvWaH1zLHroHbJ84o82
n/rQW5r+i1eMzadO8zWFt1+1/EGhieQloguxx88GaRuFTXLUWKLZA1OYo28If+n5S9UluxlkF0t3
r1tEnhzZP4CdgNN3rwqQFSlyq8npEGXek8Gf/rm9ZFdXPb4OkQmx71ERwtG6HA1fNGvWC4J6Sm37
YTUWaQB87hhCATc7gC80UXR8XG0RyZ58k8yt1s/+PEQz6ChZmRpBpQORgOycYtqugkBhSFSKkI0S
igfSpSyAmsUwszEi7eSE4Fz3ntD9YAaelr0ZU8r3mG8VTml1MgWPHVpaUMG58vV+OVLTsYaIsGNv
QYAvf1rqt/7uB4cY2pkZKaJBRDFMBoMZs7I3ulUEKftxe1esrBKKeDhdIi2DzSHt8d4xy4aQpYvc
Jf06Lm35qWoWEpp+TL7ftrQyZWjJgoovOiMF9kU6xx51gHXMKliKnZ/gmzpp1H+I53I7laOK83Fl
VBaA/0DbIVwBCF0aVZUtxE1au0U/3ms9vpblg+5+uT0chQk5z4B+UjenNUwQ7bGHZFpLXmZVv++q
DQMMPg4Orsj/XB5ZivpmmrVxE/WZOyNXQqdtQ8ryhcaLqzhEK6sDl+B6QqQXjcXyPjCSlvtD3XQo
5m4X78FeDv10YOX77UlbOaoAC6B7WUDDEchKe4DGDRJ0Tt5F/kRtGtQDYYdRg+wEQSrlqR7S8uCM
S6YAdlwnzT/uKEEpi0oy8qSSh4g5HTMzweDK6RFtG0381Lgnl+C8nizUW4bvRXaK2wfqKQ6XJV9d
wi7It1EOwTPgKuuxjOXMNaPuImcoigeo6C6h53qqkP063AXPBY4w6smiExFRzeU2aV2o0s/OUkfJ
OHwpifFtMkg4mckmBq044C7FJh2bDWltHvpQDr29pNd71ABYC5zASBrZeN5JR43EoKFk+kyjJJ82
hZ6A40MP7mdLQjfymRX5tFkmrdtEX2jkV/rbjDxYvHjb2wMRP/QizpBMSIcttR1w+c2ERg79h9ef
RlSqwfeyt8bnMfmrSSP3boSOZFBK7aWNaWh4MNAoNUOfuIF2r4oR7ibMGo4btgVabiEKf7kxFr9p
e2+Ahfqf7qlUnKrrzX35cenn54NXeQXHxwvjiZPNFH+6vR7XHuny+9KhBUE+g/ID1kPzHtsv3DnQ
/GA1h9tGVnevgwQSpLvxN5Eu2MTxtcTuTRrl7mPSHXn65NiK4v7KPIm8KnovhMKX7YlxnkWRfeVX
hZOnNNLB3BhMuWLbrn8e9VxAfYD1kRHTXV5bjqkVNGJQ7zTcYElVaZVrpw2/Ilg1/2tB/IKzAVBj
moD4ozQqDWfHSrgWmh6a3N0TJz5yThXrvjYggH5RjAL8GwGx5M3SbHTqHuWnaKi9YDYLqGqHtxf9
upYLJ4k0rniXgrrsKmLU49qbc8YwoiJ+Yn72PVnoMbZH8FvrT9qghYNT7i0yPqZE25KFhaytnzNn
UDyixOaSPM7Fz5AmFpLHvV8XOo0WeyrCLGMnoEa3fT3sXTDpAXL/O+sWxZV0zcL8MXa0eiKmAJXI
FZUASH09rZ9oZE9uxPzykPbZEUIBuw6crHyhWwiiPLOUB8RvNma/hAXLUUPOTymYZ/Wu2LboVw5u
L8jKKSQQiISGow3g+tUdMo5+7yyGXkaEdwBWRCDi35SNqgC54uBhxUctzSaCN13aWINbQ87LdUtA
ko7cgwLDKc0/pZUTNl0RDPOnrvh6e1irBvEiAXOT6EOWoRBov9EWOuU0gsqiO/VBynet6wdZ+txZ
btA3OjIJxf0ODcT2EDuH2sxKt4ym1cuUD3AHZnsYyy0nCfq8FemJ1eX614YM/U9qPH4GB+NKkU7z
UljI/soWlYDWihVBwQjkJ3oARMLm0u14C7KwDnWrKKm+sfZbQd8K4+32Aq24mgsT0gHMFsstyGxX
0agffhv+/vbXVQMQ/37mNwccpljvMIDUODoA+kICTMtHhS9buSUvhiDdLvVk5MRsYWQg3wad7k1a
gGOLh4mKw1dlSDo9bdd1DHdcFdljkJqbBDDC4oGaqu0rVlXyiRfjkS5kK3PMpahgxlnGsCj+dkuo
VdoQHU13SH9v3fLdbZE7hGqdN7f7yikDh+6rGRrK9ckftbBE9KsfdboEjnZsF8jR1T/wuAnnyQ18
vzjwYt56Rhsw8BBXDwbdGdnwZSF8t/hbyIkEvvEbxCFBVXwrIaVcGRVSWpvWJZuE65scml2e/bc+
fS2qJCjyT1x/Z0hsDLUBRMObnz7rRHX7ruxRHDVkNkQJ/VquLJsY5Mxp1QiMgWPU297OFXO+bkGw
axqiWV5ONtY2rxrHLprIICycPfQIqoCoKycBY/jXghQqJuj35rWbNVFNvkzxPmPfbG17+7CpBiF5
i3GYXN/ryiYi3rthHLtqc/v7K9v/YgjC/tlhnoZOb/QC35/153IGZvaBL7tkUJxmsbul3X9hRXIZ
umOPzDKwFK7pPCGxFSTxHrFQ4DQ7TZu3/vh+e1Sr9sCOCB0/ZEqu1OtJoZeabhg1EPw0bJIycOtI
d3bNHG8M7Sm5u0PfBqQatxNae0BpA/TY5STayJhYwxzXEVvMJ6v/UdK7S+jCAmr/IO2E2jQggZcW
uGHiGZo0DR71x9wNBhUkbXWbnX1fGsHA9QFdsDVOo/3dKt/rQhH8rm4zQVkpOFrwnpbcuVmOC2s7
AxsAAjv1+CkzvpYtig0qcL3KjuTNrRkBcBYT2IGHy9xx345PsfeyqFSvVjeYAxILLDdCOxmBruV9
AQIcp4kKJ0D1p18OFQma/JtWh4uqjXfVy5zZko4ooZnpJzXmLuberqHLZpyKh6n37g9WBdvk/4Yk
ndFqaaiXGRiSFu+9xg5YtRlyFaW9tD6omdmAGgPvBzQLOnpl4FeV8zaZBt862ebEN4PZmi+GlfE9
ZHyrY8rG9k66nP8YBLkMBoZr5oocGE3W2tKiIHUyyo2jG+itv9NDf1gQkt2CeggPbbn+UBCPJCCh
tU5Nar4SjnKWVincp9zw8B8bCO9hASEwkIyXx3+CQFXcDrZ5Sht7ATGExX7VtLL3YOoZQzIN9pNd
zJCVSVsDxOEAQNsxXF3i2a3il8iFRvwSD0pyIPdGbQzlHJlnClVGbpZ+10cZSvS1UaGIWAVtnG9T
9q2Ln5ZkT+Lvk/NX3OSADh9mD13V+WdveluGNCAuDUsAP2brH1ayBwpCqKZ9tiZF6k4c8rPbRsyW
IZBMPlQHoPEk9wqnheWWTWKTE68h9JsGnT9u6mTb+xtLv+96/q8pgcty4Zlh+HJh+s7CU9K0UAN2
wFj5SlTg2I9EjTQWAKLR9Iyj6QOaJRlA1axOm6ojp04v6KOeW+3OHqfpNXYGsgWQ2OTB2NOsCyD3
qiO3PTuPOffIrq8TI7A0bh/txR92HaLpF0Z5t63tNPmSOG62a1qE8vc5EXl7yECf3qunwRmHPmr6
baNtavcwFIopFyO+nJGLHSgTCKWlSRtUrnuwGnyrM7wH86BXoeJVNqTz5vLOSjsTw4D+o1H/Rc0h
mFQIf+kK+e9UgSQdUTCKB7b497PIS+M8n8Y270Fbns4vnOraKUc6Pxj9GbqWS21u2KS9cVp2h9vB
0fXgkCMQTdpoPPxoSL40HPe8N7vYNE+WvVuaR8R7SkkcKZwQB0G8b1HiR5FAUMFcmlgyFGpL1OBO
+bSv0w1XvaHlyocwgF4BAb4VdWxEXZcGoP/Ju4a40wlaEz0Ue+P2DXKEaRn4dVN8MovU+LI0zi/O
43o3UUb24KgYXnKHglen9mMVi8Sag0YLFVorwUSDQcu4FX1wtblvtfmUW8W4aUa93Fbe5HWAqTDv
oePQ+oYwa7rxUn/8jKYiLZiH3kYY7A531gjF1Fz8FCnUsqHHbLR6wU5L96D5u8Q8mqqSwsrywrci
lgPzB9C1ct9YzvuUzx1M8OrF5FmgTe+3t+hKmHBuQA53iyVPiF7BgP0ZpIqDdUCFyZ8V50AxCleK
eQ171GZWwIjmB3kHIti7faG4gf43S67kRByOJTaKip08/S+aRU66r1QCSlIm7mOthQVwwomTIOeS
0ngA2fCsD6eu5LMFwSZK5wBQverv1vGTX06fJZD/9JeQubWxBIi0VFLa184EjxIBToYCHooAcpnM
RPtDmg3meGKzMYZ+kpxI56KKFdd3z+aFIblSxpdlsYvYGE8a2ZBmw8sdcxTBzXXcgAgQ9QCkCjCg
q3qjbVGGBwQIYmceIHFdUXTI7gbrdVTlPlbcxaUlyfc38zLUi5kNJ9/4SpatnT717M2odjbyMEW/
aZ19NjyWaLe5fayud/ylWclrgv9phPA5zOamvTzQ1LEfUUJWgUlXrEChFwx5QMWLUpfYMmcXm07S
zJpIO54gbxos+Teqem5fewfwjJwZkDwcTTq2dGU/nnihtWHRaFOYQTzgTaPFDE4FU6V6eH3KEN4T
vL1x0MCzLEscex506opiwIDe4jdCQ6jRFgD8hWa17+4klMeJFugOQPlEdzvYTqTJyxjEZxa3ME41
HvrtPlXpWa3MHWpeqD/hMYErVC6rNXNBa9dqjNPcH/N857sh6Xf8/fY+W3EK6MpGYRZsYOgek+8H
rSbJUuGePHH90OZP1NgouVgVJuQbok90FNMcgC+LEu+MMAPUwlKcFpUJ6X7gPR0qnwp8J3sq/pry
h07VU7piAZ1pBnDxFv664nKF4J5Wm221nAq9tzZVWTxUBuCtjq1ixVw1BDUU0FwJJjO5RFQYpebn
BV9OXtc8LIbxNCU0C3LuqIKPFRcqaJ2RowL+AqfGvDz7o90nYCjtMaKMbb3lrdfj0MiqZytt1OlX
4SUvXwJ4dAk5MMg/IKC9eufFaT/Xpl9HTp4HifmPHb+y4bszPmR1HLrtnQkSHM0Lc3J5aBqzpaYt
zI3LX075UEPtFQTv956cSxvSnlt4xUrb0Oqo0p7L6mDNn9M7FfOuhmFcLhGDHmKVpkhWavaDyIr3
THH6r/3/5RikPZA7pB0MkjYRn/I9aLBjiFTcnqVrJwYPJpIPAvwB7JP8vDAmJ7coHn8um/WAo9cu
Scw5SBp3F1sorNy2tjKeC2vSZW0NMeunrs2izJm3rpe/pLayxXNlK6PPB0kq8SIDVla6madxgjRB
5qYRp5vaA/r41c7DUQ/a/pUnb7fHc+0MAL1E1C6IINErLGM8R9GM36ZuBuCGHrjOY9ckgatybWuT
JlwASKJA0YFI4HKXWVM69lY3ZRHEjz/bKiGP1SGcfV3awzqae/qc4Oug73nlHn8htfYS6/GdJHfi
rAA6CowLOhEsYN6ktHuV8b5mM8kiku5Z/pSUD3mVB4X21PFN5yqAxWt74NyYNGVpO5mj2+t4KVg/
ZvukL1pglFlYJOCBtX/HfaoId9cn8d/BSZOIJl+0fjkYXDE5mzhOghzpuUwFl17fCIiqUewG0F3e
bRS8iglCngw95F3x1uRt9+hqI1Hs6TUrgAWgeQTIDzxLxVjPYs6sGY3UsuMsstnnkYW++/32mVF9
Xwo5FzMeaJVleUQN/dWgP4bS+HrbwtpqnI9A8ml6bTLTJRhBQh/0/NDo+6xWILauL2fwbwhlTgQd
8DVy0cKdspbRCQveDV+G6klQ3VHLCBzIrVj9nfw1H0fn3JiY0bMV8WwNL/gMu1l35g2vvZD/uj1h
a8fl3IC05KDYc+ckM7Io1j4ze5PkDIXwKqANZKbSLMg0BTpkbQuAogCYZQRSIG+S7BkxJxXen2kU
P/IfSjpN1delDWboQ50V5ZRGpmYFL02rCmbX1v7810vba1gon4mPX5+NiJXGLbKahf5zSk73Zz1Q
4DmbJrFsZ+u+WBVFkxQMnWbtl7fTyp+3l101UdJNmWuVm+UWvg/mwXYKne3tz68dQ6TwoKwAjaDr
ANatK5ubXpmiU9XdoPNtU/XAHpoqDdO15cAjFnkGdFkglJE208yTxEumNI1yb+/7j0T/ZJJ5rxlm
yPK/b49o5ZygboCWJuxc0DbKoUWdQyM5NnkSVSjqpfG844PxqLP+jTQQvjf1B1Ar5oqQaWUWIYkG
CkAkREXFShoeiSu9bX0/ibRko717/d5WFUVXtoFQHUEFEUVLBBnSZVlQbwBDXwdonZ28UTDx6Iui
irRiAYh60egHhBtAotKJNE1t1jKrTqI4e0wefaZwxtdThLjog+AHew3kydKBNFjmaY6ljVFDnEBL
WBt63vQlMVSsb+JnXj6SYMcRUBvRPuzLLzKLUmc2XDAg1IVnvlBWTRvksdsgZrW774xJ1eP3kYi7
NiiYfIjgS5JJLu1Fn/SOJVOUuV4Qm3WQkq03/Mrc49CcuoRttWEJB7K7vcuvVwsPQB1bDdUyVPxk
CEY54gK17HlC6+0CWbfqlKZ0e9vEStZO2IBQFV4eANfKvSSewd2MZ2yKymoKEg0MjXVImkNd16Lj
LByrOsgSL2DowLWopojWPmom8rzisSv4wFwoqsuoS0gpDS3aZobIG5xnloHjrvM2xKnAGpw/OulY
B2AvClrT3PJKZ0HSIW3pUG1rQQPXbZrfTWbhf9c3aIpVeJi1rYxuMTRaiVIl3uKXLl/rOa0Xux2i
RDe1kNq5/ZSmnhf0cecrZmFtN4vSMzJkePcjnLw0lXtm2YOGp4cw6aZOwRyy7Epg9FXyRmu7CZ4L
VFCi4n5F0JR6Y5lpudFH1GEPdUk+Ea1URPtrk+YYH+V0NMQCq3Q5ktSdOt1J0RSp2Vu0XAVTXwRl
rdiya+M4NyJ5SWgtd8hhlUPkl8fJeFaBNK8To6KMiHVwkakEda688PpAUJw2wB1me8GY/kY3ZLBk
P2vL3bf6KymjzksUN8vqiM5MSuEFXVyfNzoR1I8EfGDkCzVVStkqE1KEAZBxDLI3jEpfnon9WN0p
eoTI+GLWHGnlm3i0YifH95PqNzV/NSpdwNXfj6wrTiN69tEXdrmzBhzS3tILcN54c5ijVapSdcGv
WsB6I72LeBiUAJcWylK3W4e7Y5R3r34Y1/fJKn1MENj+0eIoMO3ASF9+nvSda6WtOSKvlx2ohbar
Dk2w6XSkZfyWmvnPgpgbhW8Xky57V9HsJcgv0E8nO5YssZy0pz5sFnuffYeAGlo4giKxgjlLttnw
o2i7g9Xtb5tdm0jB8QnaRfRsIBdzOdLZcVOi5zqI4MpT+pPx1//b54X5s1g85ejzHv0F5xN44eFn
0StapdZ8GGIjCwyfyPdetfMPgo7TXHAYje5rhmbX0WaBUh9lNaA4tyLlKYApHAknmKTY4+XPUrOs
Bxon9pe27bSXeiFV6EAKMwBS/0fm9+nJMDm9jyDpY0cKWlFccYiir9T1rArqfcMCcsnCmoJyZ2sq
nM/6TP7PgIyb8Sa3dpMSTZu1s8mNjeHt/2ivnY1Bxs1obpLpjOFUWUO2NXpt0/y+f7edG5DWCck+
yCu2GMPgvtvvsfknn0fDH25L5HeueJO7PBu0xUY7fHIgBm5+T5XnXYstRPRiEhcs1mAquDwtrl1k
RPM5DmP6I+HJlnrF3jEezE5B7rR26D3IjQAu/MHXId0vzgxlv3aE99Tjl+xRb/7Ae559XtafNSET
9x/vqXv0cZzLfW/4J6cwtnrDXxIb3UEgqfuDlTcBT0OzveArlW40v6yAUKvgPP1D1lMEZapbX0y9
5J3BPAN9TfA8oO1Pfk9CazgG9YcPuK2ro+XhNe8exrZ90EfQgFR/gmHTP0pleC9hONI+6Jtl1qa4
byO/tsAhNu11gx2rRpWRWfNryML/CwCT9oHR+JrtDFkfuTQPWwtNoC9+NWzT0ghyK3KhH9pES/r9
7qVCgyCCNjAIfbCcXG7ytGy7itgwalUARj6R5u/b3185RGBbcIVGmocXgS1dOfOEK8cYAVbOyz7M
2r960wmYtpuy/6Md4VDPrrYhId6cELOJLGunOwF1jpkPYixFzm/FLaO1DkotAm+G6ECKnxvTjmnb
zk3UjeHQPJTLNlYxlV2nZzxkGAA6ATkpGnZlaK9mWGbXx9jaJSjebPLJq0/gYWbd17R+yFSYwxXX
c2FMijfiXC/1xYMxiwcNCQtD4QjWzun5YKTVt3hWJNmI75Pm1ac/eHtI+r97I0UBQ/F8WttnQC+A
qhIPQREmXq4/5IAaI/b1PjLTn27WhxXqZbm9Mbtft/fz2ozhzhchO9DdV/vZaBgDJVDfR/GgBcFY
3EnBLiILFEawwUDyjOKfTDiExlxrqf2cR9N3gzxl9cPdPx9ZOAC2xVvgWnGkwMabK6eGWsIxdf5y
rW9/8PmPlDhg1tdqm9mAuLbJfRYl2bc2y8Hn9CcGcE2iYwQ4iSuGC4ZMjEcWsPdOYKPTtC3rlW5Y
uFnpboEmAgjDQUWL1hpTcsMeKR1Ge3DF1qNPdpnVfW7j/puZti9sckM3A6/n2B1jrgUoOD7plfc3
R2LLY3gZ1Mshh6aKUTqPGe3+biwH1OAq1deVHXj++yzpck0TnWhTak6RhVya3jSBChK0ZgBVZ3Gx
wschZ3d5lKzBdRhr+BS5mhsUwKwOhWIVV9wCqtsf8TNgTVfplLyt6Tx22oTmR3DwcLv97I300LZD
4KYFsHw929zelyveAQZB/kt80RAtx0C9YVSlP2VzFHeQI+rH5X32WjfM0NrJ+vmf28bW5u8jtwoC
IIgofFDGnV1FidGkBURnoasB+emjXys83codhHEIdQZw44ExWZg/+7wZ2w04Rz0Q2zfbKt/N2sZS
ZTzWpkv0SCK5KMhr5GvONJvBo9CciTgnJzelr2M+hwwiDaxWJVFXTYH3DNBw3bhunMp7zUNPPJ2i
3Mq/t0uGHqPyi8e8wzCqem5X1wX3NjBokFm74nJLkJaMuQ6K4b4pg22Dv26v+1oAJ5h3kA4WoG9k
DS5XxrfgAOJxnqOiBlWWPs7PTG+fiZkc2tRYHtCRsZtI8WLn5p6X9P63PcSwsLcRy+nIRkuJsKIu
Z1R7BfOw8erYn3LFTb6261AHQCUPEbAJ8vfLsZVurnd05nMEueOgTn/q1im+UzXu4+4TGkvwO7gG
AdW4tDF1fcXxhgcH9OBs3jWks28v0NpeO/++9CBtFuSufGjDIz2RPywDBW1m8XMupi8+asW3Ta3t
NbTzkw+KdtF0dDmUuhnLZFnyObK1n1NxMFT9n6vLgUS0qBihcUO+pNDSyHSv93FCx6PRPZnZaez/
YEOJXPd/Tcj3jJZ2nc8LmKj8HES2oPpXbKm15RDyHODhxgsEe0qaI64RjQ0Oj+x459EXboBY7KAf
bi/E2kShIxM1EqBBTOC2Lo0khQNtumHk0Wi8Gu0r6IY7Ffhoba3h5YkgcMDp/3ALZw6ZdLytoefJ
I/DwaeHIPt8ewVqZCc8n+OP/tNrJ6U8GdtFpKVtQjLot/T4DgropLRcKe1lrBvqwVFvkvfnjsBTO
Zp6qZkOrrn3tmE8U52dloGBhBYDLF5J1UD25nMuqMTmako0F9CXIsflDQLvt7bGuxF4XFiQnxsZ+
hmghLLTdru/CRPsck2OBEGcMaHGcdcWAVrrpgLQ9G5G0BVMNeLg4t0HvmfThwL/p1Ny59otXxIGd
7uI0DWv+KRn4DtIXYWtus7QH9XYc6PY+mdi+KqNaVyEOVo4FXjGInz0US9EyJc2yCw1rK9Mb3IhG
faRufRic721cAZdZfr0922vriShdUHGi+R289ZfriX2l29SChM3QTaFNt1Y2Ktzgyun7UBEC1z7U
mK4QRqkP1sXERaySaB6YI55L7UXvasUqrgwD/HOC1QEvGhBDScOYzR7BUo/6Bst/lkE9fb97li4+
L+3JnFVu7pbZBFxREvb7ulRdrWu/H8GWjQIHQu4r7EfHJmZntT9EPQ/zHblTCEncqqBH+/fzYr+d
uSc352bWNvh8ArIj/QSBZsUiq36/NP9lA9WwpoxB57p4Af+x5KoC2couQqFbMBl7wAwSeYF1Cymq
maUgb09D5gV59TQwRUJ/1QTYv5DNB2USXq6Xk8SZWc+8wKOva7J9Bb8KBun6DzLWqNYjPoTarwPc
vfRy45CkyuwsgYyKHaZBpeoKX1uH889L4VMyWCVffG2OSLKpq/BPjhlqxwYEVFDUR0PK5RSVkzvq
s1EgwBxAsog/inhjbQmQaIcWveB4vOpsdtN6AVDMZlE1hdCj7Gm43N/8j4oNsmqugYYEUXS9HMKU
srhw5wXpCZsEWx9B+t2uwsHDGcppwhUBZyN930uscXIGFhksHLUgTxW7VLgaKTWBpjfUmyAVDWYB
V+yAs6OMJ6GTsxIrHCfPizkEjdmFZvbs1U85mqoKpijnrdxEF+ak6UK+GJKkcTzjYIfv+s8e7ODO
n8wYiNBwCSPDftVKVU7dpIOYeY6GcrfQffp2e0FW4gl0uOG0CaIUvIukPTtMFRpfqxYLzoj2hMSh
eyhSr/9tLI0VgrxBSwON0+QpWWpnuxRtqgB1XR9JpNnwnhE0LYIkXlqwwtfMmIlczZz91knAwNF/
e4AqA9IS0XEY7FgzkAx65cZTyh7+4POQJBPZe1xOco2wIgTRZ4FnjDujsmJ9M2zFjha/73JHY4LO
DBiXO3oEPe4ce0jMWN2OTdsuPzFj/ydjcBChC3ygLoNS5ixtvaHzIGDUviTayd7c/vzaCJCmxzsJ
3O3A1UlOXbPsYaZTPYGCOTuyCa3tCNcz5M3Y3Xkf5BTEVob2F+RG5ddx1wGgCoL4MaJ6vXVpttfx
h3FVQmZlR4Gd0MaKg8REyO9drojP+6yyUtCnDycHBFmGrkouqQxI4cKQG9CaLk0YgNjd7MVgWVNs
qo9HnbSrECcgwY3AB7LAcsAwJUPajT5M5HW65fZrY38p+3/s+TvlB90ag2RoAz4UYdOXwci7DY+7
bXk/7AYRC9AqBNlagYaQLgMkoCqNe4130to58Lw2dGxFZXdl6+FFawvmReHf5KDFcMeejePgnozG
DMyx21a18cmGNMLtHb6yYEhrAfuMuAV9ifJA9Hn0raZs3RO17ZDQNizZcL8bw9PZhCI5mp6QZpJC
Fyv2oD/s596JOk1QUzMsdUXlbm0QSMzBjaHBCZRTkgUz82ddI5kverlFW8h0v6dH6P7v9yVH5mp1
bPtT7p8sHg7lpv92/xqcf17aTJnuTjMf8Pm5CRmtwsxTVblXJ8gFt7VQ6xYkaZfnvk2GuSnBDXPq
KA0pBX5P1QuqsiDdVV3H67k1YCGtXpeveGbfnqLr4Ah3LPQcwYeE8hmeCdIAjKavvDjF57v8mVvQ
L24zfwI9ovMr88ZDB9kMYv3JmM6NSrMGjDH6jrvCP7E2D8ExF1aqzoC1Q35uQZq1oTA67tuwsJS7
JA+z/v+RdmU7cuPI9osIaF9eJeVSmzOrbLeXF8ErRWrfJX79PTQw3ZksIYnyxQymB6iGIkkGyWDE
iXPu2NvDVtRgZJshyLOBo1X3xpLxvO9Rwj+tthG5BoDDb040YF1wGIMyznRx36t3il0jOhpT/zTH
9fJhoO9vr/zrOPX688qN0rizcK0Jn6/APcKXY+aCy+gu1/X7bvgvmuPQ8i/ZNUDtp2xxRm27mJ0y
PUFX1WLv3Orb7WHovq84cC0q4FiR3TsJ8KS3e/vt70O8aIAwRqoHiZ1X6DxIk+EmEl168pcXHpX8
ze+3688r08MpshjVhM+DoWUco0Ak9tuj0asBKBNUTG7hiBEW0Bsx7oq3twxgAAgbkGuAs6Jf7PoA
mZAp45U/pLjnjOjOyQ3NJbfhppIaEDEJ/gGqIuUKChgx0mrpCM6/qosq6iZlXZ37wY5QHdIEi5u2
gCGQtylqkepj3fRYASayGeFu+L0fv7j2+8n6QnRwmC2PxaX9PytqQsOC0sPcl7AigjLxphDl6L9Y
ctxH2HQ42/FQUM7XBX0TzB7n9JR45RgHg46IdHsE/31fOV3XJnONLJhSMKBkEX2wxV9cEI6kOkVj
EgBxQCxcOxXaiUg+oUviVJFvQfaNJbfPjI3b4fLzqpi60zt9Ouc4us3loXC/U/e7RTTR9NYUSelE
ICHBVQ/sxfUI+mJoentq0lOR1ZDlMp4o2G1vj0Ie0Eq8jsolOBuAIMdUefInXOQ1rMJvrSoLw1Ob
oytI+DQuPXPn1uHBt+ge7IJvpAVFTlRy56H0hPsZVVM1L7C4o0snE2MyiRP3UJwNwL9vV+c204Sd
myP7z5BaGxLlUozTAkOEvVjzc1b3iT1AWW0OTyTVHfBbm14qAf5h9EAHmeJrlkfq1THhzPaw83bT
sRAPq//z9lJteYPUhAQKTh4r6nO3TekIwjgEcaLgyNhAL44eblvYmDI01iMckWnS1+0KY2pzgxS1
d7KDj7w9tmBoy7LPnLDIrTWmNgYDUxDTkpR0Pvjrr/2uHvOAdtXkncanwHrv6oRUN9YD1VNMFWBp
3muds74NCOUd90Fuaias/FFW9X0wQxOo0dwsf9xI2UCePF4ko+mfXrTrgVj+YBdBM3unZarXqBL8
Ic+q+9Hzkixfvi/zbNxhXj9a7pzMXrW7vWBbw0RTJ3J4IER5Tf9Pq2IFuXjmn6alus+cY/YurPe0
DN9+DkGzCelnGX69zg8DI+10Yw0zo3mgu3HU+MLmHF5+X3EGd16QYUmxWh2ogvPl4PZ3s3E21vu6
bSJaNtE0HlMdc8nG+X01KLkZLk4+0Xs1TzsMipy88B/AyOZ/bi/Oxm66MqAENciHLWSyYWAZ19jI
AVtFciprWAR4I/7/h9vWNjYUZHgAm5NaZGjEVUIc7nVpZnrYUISdPPK1Zbp859ZwwB3hoFBggz1C
TXlU1RLU6KckIErzoib96NI5ct1lbxbVPs/b/e3hbK3OpTXFJXKeBgMeleRELXOElDfay2n+APpY
zbRt2UFECEgp2L6kLNm1F5RVlhpF6pJT04m7sekfGRrN80JXXd+aPKBL0Z6HOxY9Okqqsg3tWdAO
w7FYEaXoGz0hDQKBbDSAaA6kDT8A2hspLgQMeI+rSCjizXnROwT0NU6LbFuch1/evDJgRANlDRqy
gZV25Ixe7JsxLHxWO2V4okXihlG17sz1cNvE1hguTSiL71et5bKmQkbnOfPArKzxrY3Pg7BGduCj
TvSaB8UQLXHGOghOYP676+pmV5aZJj8o73vlVkC5DoUuhFZSt0x5LwmEnsuU4UETOiQOnY+N91x7
eztE+9fXtH/Xa9sytsZ0aVD+/WJVWC2W0LFhcPjc0yLGHaDxq42NAqFjHE2oaYNgX93+FA/9xhgq
0CSAooQcwzwitiaZsDUGFAkhq4w6G3BuShA1zXyuZttGm/+98IH7ON72qo09CAY8xLmIONCdrnb4
4dVXCjqY9Lx0lR2PQxC12XJspp/EbmTDnPhw297WcGQWXzYXgbhAPVpac+kXQIYyaLs+QCfXuvuL
z4MMQXb64KRUOVNRFGaLM3ZQjfN/LQOPQs3P31pwfPff71vXHrWmZUmnFKp0eTOtsbc2CUunnTE4
fXx7IDpDyl6pK/BHtCUGgsLgUMRlEfeTxsQGSTHah6QoM2C1UpVKcS1LeAHze5B81Avd937zWOYQ
L1rspAysx6LyiwjlsAStSG1UoXiRmSEysSua+G8P9U8mVD0XLn6H+ijhlI62mFJ6dnzSn3o7d+sd
RPqeoYcOruLCzXcoOjQPzoIgPBjczwX1hgcB9tqo6VbrpwHpzNu/aOuguvxByv3X5lTkfo2JweW1
N9osGooP4E6m9GxJsitA/WeheZipwt3yCQgkK0rmptS2fcUZVyOarHwPGyPEyoP94ivgRZFvtu8X
NPtHTjP1B3+um9gMWrof87CJrJr5sRjHKWq7ckmMvmkTRkeW4EHrJJyz4gGFpW4fOromrdcrBgZn
kOiBQ0WiU9CFdr0NujSkNunW9JQOTQdchGk+p5n/y6lJdejXLtyzruii1KR1Yvjd74lUX9CwRo/C
X90TBNuXj7cXTN59rzwIz3WJM4bcjZprHzhH1z2Yfs8QmHt2i/mlEOxE3TwJw0aTydrcmBem5AF3
caeYE/VyMvDs3Po2wq9vGRB6aa7ZmlunpCwaACMAeA5AjNdG/FUYdO5FeuorK3aLY13pbi6dBSWa
IOniptBqSE/TeJ7WHQ/+ub0iuu/Le+dimoYu51nh4fvGr5In7qS5tnSfV54Rq+GB/LTD56sU+fvY
aTSPuy2HulwAxcG9nhtGGZjpafYe+mI9DE4a5/y5cHQ0G1v3L1r6kd0FiBVFDznQi3mqUt6UVpCm
Jzd9IuHdbPIkGM2ozcFOrKPD2LQFj0KjC/K+QJpe22L2YiAh7hAMKnsKMzQONc/NsIKT3txZvqYA
uTmDkpRQ4kZBtazMYNMWRoizm5xA8LSDuvqucdJPWU1+zrQ93Pa1TVN43oH6GPTErzKCbGrHijkG
EuU9i236aPXrzqKPBdPhtXSG5N8vFmt2QYJpCxiyinsGbZFiuKvdAeTlmstg64wJAYEFmB4IzFfP
1gZiTU44IcssSHbXlPyJru6xX6lmiTaQ3ADCXthRHGIe8WZKw1FWYMIPWc6+zQztVaMV7uxSPBFm
xbXf7+ve3g+GcRjs8vPthdtySKwbFMJw46FWrdyz1CVFhdIHHgT5FFXNHJEGKnrkY4FcYfX+tq0/
qWf1jrg0pgy29hbIxa1eeqKVN+4Lx6GILfyfDQ/Gezud2KFtBi+2W2bExDbRx1aBDOoYdvL4gkdF
1jTU0QzMzc5frfony/xPxCwfgtRDiCD6x9SzyihcC+vRNVFxh4IF3w8FcaPJAG9ljY6jmCBwiVwx
hEmJgAZ0+BV98fI8vWv6LnwoV2hihiW4myDJEcZV3qfHzkhHRGFO+i6rOKhMVjN8CGn5rcmX7kEA
bZWA94Ef5sUJIBiaz3dt5dTvVm/qd2k1WDHU39OnLi9+LyPbj2wcy8idyy42uDe9I0PfxF2+QhPT
QpFsrfrhzhpRNQHW3FmXqCweuAinOAtXO65TlDGpx+mudmh5zCf2eSVDlkBBHT/YE98Ru3VRyVZy
SsGruBfCCaOpn7ODI0r08trL/NtlwZzcXtZXFwEwGgYOUFSVEO6/YkBtrMylYVnmkBiPbPe5cs5v
/z76zqAcgFc9rmPlJgZxVFaJPMzPDqS6TiLXgARenSj4+TJ37floBERYpp6SfdaGC7XAROR+c+p4
3ofW3ks/3B7D630urchmEDSbodVMJVUv8jm12hVWZPqje7/wxOMPBUXImBBiRvMgohXiu6Aovm14
a3FABIZnGF6wEvR4fV4C+GpC90nALrbHh7m7e/vngTwDkE6+Y17BZ9OigrhTNxdnjucr3zP2/c3f
x+mIzhIsPH6rmp9aqTuIwGZg8BxfnC9tq0mHbMzO1eeV2cnztZp5iM+De5w7LIG8WHJ7AK/uEdRC
Lwagnq+Q4BrMuUDay0ud+74z3i8zmMjdrtaEq5t2oAUAIDZSeYGK0bPQVdFXDjREjL5L+uDXMD0y
XeVVZ0PeJRd3b8knvxJFDcLmBVrFE4S9WBPnk+bm3VwTQPQwEDDeGyo5YNN5bDZNzs5tK3ATfTBq
TeD6asPDV0OcI6C9QpbtFflVC+0TzkmAuHuKHPG8jyfr65sXXcI/wdmIl8Nr3JGd4hoZBxzDATnP
01cw65Wj5i7dmKUrE/LvF2tBAoCAelOQU1HEtYganZiy7vvKoeusKK4zF98Hc+5D/fYTHWG2rH8D
evf6yB04VMfsMCUng2VjJAr/iQSdZoJUtW8sLSqG6IT0UNFF3k5tTRNpb6FOjXPJWaB40/pZtUdV
Nr0PRgdlSjqj8h7MRQQAQRPXJV/3lWF1h9zgPHbNhv0wmsFMbFZCHFfgoIhIG+qazV4FX8pPVJ5Q
9gSR3a4v6HkK2x/Q+Rp27bg++8R8Em0Xs2rUPJw3F/ViSpSrzjOWVJg5o2efZTsnyGI2/7jt+Zsj
kpwbqDuiRUq95qyGE6/JCEpX3qc1NOKhfHDReyKaFzCm3Ta1ORgfEQFSG1JGRhkMnR1WCjC8nFO+
fixK5z20tfa3TWwceAbA+v8zoVa2OcAC7ughM+tmj2H1D/Higv3NhF2YUG4glrYdn2sDLhCAarv/
OWZj4oM+lH1mEEr/i+HgekCZHs/dV8l/H7J7qTH0FFrEkFys7q3195D+vm1j0wEubCjnUoO2RNeu
R4o7giTlCv2L+XvdNVE/PSy2rs1sc31kWz0ypzhI1ODGQg8eYgZscYgYJtT6OpfWvjXSv5g2iOGA
e0fyVyIYuT5qoV4WgOcLb/bAJAe63Lng/LL9w+152xrKpRH72oigLHPkuQisLY3BMfu9Z8s3Y8k0
8ZrOjLI8hE2iMVpZVgw+rvm5Fu/Kv4gS5G6EooPU+HhFJj0hO2c1C+qxUzPxeCXj0VwmDiVz3epv
HQBQazVQVpS9cyoKybEBL/QdgOe8w+L+U5maS/xVmCB1Ajzk5tHDbYIoU3r6xQ3bzATMWyOOsmkN
39mheaTMvmdrlhizE//F4gOEjhvdDwFxURYfhynUKlMP96H5xct+pv4xezOXtBwNeofxUEOV4VVH
bAYc0JBZHW7D/JCyxLF2tNn9xShQzDPRdovWYZUkpm1NZ4EkJjn1Dc/uVkhwHbxpSQ9V3+qSs/Ji
vEokIKYGeynuawRZyMIrE1YEkJIbajCRmOP6Pg9LNxpr+llU7D1O7F+dQGJtCUwd+9+mVVTO0MMh
GxPUfFqFfnwIzA3mqRmzHTUOvFoit/2Hp7tWPAhQDd+ez42jFDpcUp4cpDHwDsUB3SClZKpD45TW
v2kF5hiWRjPa3m3/oQWZ5W1j8rZ8NaNg3pEdHXJLKbdpaqxQfuMVxLKqOX3wbaTxVjYV+86EeKpD
OBijfXfnlB6LHO7r5No2jiVAeGRCFPP6GhYFUuBuzik3T5M5xIb1uete0oxohvgaziNfYuBr/lOj
eE3VRnmThaw3zVNgPWfCisb53qqNiE577ic03SGIDvPvt+f1j9crEwusJ1IXsnaMDIAc+sUxMqRI
qhVF656cOm93EFkElbtNsh1rB+NYGr2djKX5MRdlN0V+J/rDNAxVLMTQ/wq6YEk8VpvvwibrorDx
xyg3vOFgdVn3ZbL74X3VdSKy2zV/mlt0yOKWsl6sVlR7kyKyNtYSjtou7LlbvS/L2pbHxV+s2DDG
aY90WBn7IHUqkrpg9c7rjGxPRL7s+hb94RHYkWi84Cg5pYJ478fOBwWh2eiAnhvH7NX8yL9fzA8d
bCPrncE9QX446c19VsceyA6Rfbu9EBsuhsekJB1ELgkvS2U3FaMT1ktnBic3ONbmQ43XQLa/bWJj
KFcmlHC+QUhcFjVMIKFjAxi03GfrHfn5F0awSQBKB94B0389X1w0OXS8p+AU5O8d88jbuM7hGplm
s2ycB8DA/mdGCRSGNhOjUcBM4ZYJsqWm/Subk6U9Nc0ale0XcBDeHtfrUjgKmpcWlY1SWITUfT0E
p7QIYzEEsc8B+E3ZbgjrKC0frHVvI0dtmd+Xcjd6bw+MQHmB/wR4LAJEprjH0vq0sUgRnFrmPiyt
95Cy/sMc6MDZW2eQA6VIsEgDfvG6rS3rVif3CVoA87aOwwVkkX1EMtwjpI687JuV31eOG2n1MLe8
/9Ksde01JeRyu3zugpNff5i6A8/iUNfYrDOhOCYTjLBRtGjYo/UPe82/TwvbLaXuEbO1yS5Hojgm
1Elr36SYQHv5VBfHVibLjcNs726749Zo0JyEhyVQUmBeUe5Dn6F3rFkt/wQWnqixXib2oQh0xIJb
Y7GB+zHAQQAZbHUvGzjG/WwBEtOZ7F21hrEtrLgpv/VMMxpn0xIYj0Ami2AShHfX6+/W9lhxg6Ld
CpKV+4UHftwIMX20yxDtsB7rPvsOI/vUNNZoWNi8d6H2deRVGx4gcpnRCAMA+w0h9v3Mqvauok0T
j7bPd42b5fe8K6p7jwGmMRPHigX4tb+4Xr3EXtsYEZDAczIuvbfnbeBCx8CYKxrVLu9ehkl4v3hR
tw+LWwR7PBHzfd84yFD4oOrsxzR4zBhZEzdg3Z7X/vLOFJzdrSHH3dSP7N2woh0AXVJ11PQeeeLd
+GaKMJnBBVpKLhJah9UeHepnDi1SGw2irkCU8Dsf2r0DeTcUbm673MYawQsABJOxrYRRXK+R1flY
JEj+nm3ze1Xc1+xHNyX+oIM1bTyb/kR5pozSocGq7FNj7GjpCEh8zdaapGGG5lodnGhzJFCbll2X
IO9Qq9zCLDrDy1coSaG8FnlGcwx49dH2yZE0uibVjY2K4fxnSxmOtbYs70rYKiYrjMKWpnGzkjSx
3FRodtFG/P+HNux/m0hZIEd0RBCC7drOH8G97vSPnWdHY3/fiOe53L/ZGySeWUoNgD0VJdhrb6jz
ZfYQ4XmniUMzpjyW9Te4ejSbL7ftbLgDes+ADoAvoM6t5lAA4es47x3vJNw6zsyvqORpQoktC7Kn
RuIbwSOgekPpjpyvIw1OWdyNWRRqH0obLoCEI9jiAHH4o35zPVVlOgIbUme4u4HSyhOeH43gL1bj
0oT0+Iso1Q4hIe1IE735nEML04hT/kg/v30pIBuHRkxwu71OaLgFXx3BDbQbuC8kPXON+26tA1q5
JdIF/30VAc8Ww2U39XBfsMR6OZgvVs1Ky1tEeetcYdKUW2bqBp8DYZOeoFMVN9P0EwfqXd0HkZ3h
QdE1g2ZVdPaUDTlMpQEJUYA0SDG+szvnUNHxSC0U49Pwvh4GTWVqy898BG64PhEVwKOvnYAbvHfB
HAigEJruya9pBLmHBg+iMyHX8MLPMtJPfmlIuHT4ZJsvxfBSBxpc1ZYbSLCHzJvjbFbzWg5nwDi3
LD2xpf3KCaqRgc+Otz15q/jiQJcFfLEAVIJZSUlrg1SrF5UXosYWCBNSV1D4OqJU6GWg6uJH0tX3
fQHXYPyQmiDdWMM7jwy70U8/FYVzuP1jNgeMmsSf/O1rdbu5so3JrguAIjITHFu8+NT3uj67rXWT
tLjQ/sIJhKv1et3I0LXUqSx4oivJUJt2347OEgliaoKETUPovUSuGGAdvGWvDWXD0gQMpFWnwS+f
RtPem3nxzhO6p6xlyRNN3csQbPrXkLqCjmHSP/jHcLLZQ9twb28FrDgUc/oJ+V2xN4Ao4aSznxab
tHux2undME7NTqSut6+yvtsFbtsnwpzaaGxyPIkd94cN0MyhWFt6Xwl/TIYUgB1ipeUOXXNQUiiX
+uDTIJgjcEHDVuOFX9y59iGnFpZJ1tdA3CCgPhS+wXbNOnZRNxRd0lqgdy9aE9KeBVA8VThNDwVb
2F04hEsddQEwF34K3RSgOrt4Yqu7r5q6uh+oHe4dJtb90i4F+FLcKiILush78Ksc8hoHJOX9fDQy
7keoKIuPweojcp3m/LB0zD1y00xjzwB8Z+4H48XxkfEWKCWCezDyG2N9Z6QU8iCu+Fji33rXT2G1
E74Qh750vvhe8V3kjr+3FuJBOJg/OkZ5KPDI3ZHWLk+sCtrDPC9FbLdzFS2NDZkjQVHYXzkBP1Wx
xgXoxaJgpOsLxBSzqCloF3cNTxPPF/gD0to7CHmPCaRv649ulXXJaNZGMnp1cUDnnBNDXH6J0Vk1
vENTtXeA2KC3GwODHsFMvCSsQyONNzUfwjyYzUjA8XdIopRWPA+jF6N4BQRV3yDDTxl98vOGJS1b
RLSgWysqbPGrXX2BS980dnNttejQ6oaoyvF+ABZzfDdVtbFzlrVIVjsrdlbpTA/9zEy0+o4TfmT6
dew862PKJ/M+7Pw5jNecTN+GippuUhEbfT5QewqHvIpMBO97aDP9LqdpiUDFXP6mI/lmzV31JAq8
X4awYi/jSjio2uc5BtzTj2tnMGL0fOSfg3Cfmfdz+n6pgvCckdI7CHdI8VtX/6Gp3DGhtEX3CoSS
hqQehfuYV6x8KjNDxNPYhNHaN0NiVWXzMbP89iyCAs4IV6ruwE/PImNeDOQwGF4pJvpUfNJZAGxN
vrk3mAF8f5d/cYrht9915btgHO0YRQnrt9PSYO+UlB7AojE/htwOkhGqBvvFqZukGKo1Autrfypa
tFkQizb7qu2ne1YVOVT+RF/tvH4kiY+b+KF3Z+8eBTMMdClZUhjFr7lLx8M0Z+yZcMZiaH7Tj5Y3
m0MU8gm1W0on486v8/VQNl0b2dTM7k1OwqNlDG7siyyDyJIZHOreXJLanKdd23QOMLp9Gotqzu6Y
3TeHSfyeRivO4Lc9SmyJDeIgTdixccCDuQ+dX2g0kql55Uz0hZ92luj5uXN2gIw4u9v3x8aRe/V5
5SQ0RnDrG2nH8WBKgeTn73hg3Fm2obmXNw7cKzPKFZJmUz/MdODnXkRB+rVh+6zZp6kmxtRZUWIY
tmK1wrTlZ0Hu3eaOOB/qfucZb7+lrsaihDGmk/nNEGJFGGhzmxZAA+exDzXR31bGEFYkMAzCtcje
Kete98CTGo7Jz2tjFtgB0F2wGDJo4Cxan8YaKVhsmBxsAaVTxnwsjcRZQp6UNNehr7Y98L9forgI
VDUJrTP8Ej9N7HVHDM1Qdd9XfGPIMgCWfIOfrXXnJaAnu+3hG3E0OgIBxDHwDESSXFmuec6JxWcs
19I/l/mTNb6k+dlmd5DQ0TjG5kAuLMm9dhHfgnDG7EU78bNDfgEcIN5MmCOxqBffl+5/8f2uJB76
WbGJwg6EKqnj5HGOA/P2dG3kxmEE5SqpyYtHp7La60RAeDBhtcsC19cSZ+S7GNOdbBro6RSN5c9e
1xq6sUISAelKWVfjNdOqMU/+7NV1eqq9WgqYj23UV9ke//LvOh0evU4n2ConSg3/ZDOEpKnE1lIT
hgsd7Y5CdejULuHRbtGIVi/9se5SBD6WLl+04RWSsU72RCAmeSXhUq92UINeKT1lNMHF0+gahja/
jwoqMMSWZJ1Wkrljx62KM7SSlA5kzTvzuV8rXZZj45aQRGl4FqK4hCK74tl+BVmUsGfeKS8OBgiD
+Y7Mb69RXJlQnBs9FjlxV5gY631QWZEFgeHqzW09SHb6eLnhRQDeELwArndQgTjZtDOGHQRq1/uO
a97QG0uBBZb9KLL7GK58/fnJwltvzV3snSD2Eu/NPVX49UDHoFkXvfNAJCsHJTFM0ZSBwMVT9tHs
o2i6fri9+bcGgIcXesIADsEYlPkpTZJ52Yr0aU/jLgPrlOZw0X1f8aPFbIYeBw87+5+4s1+Ixoc2
DhLgg5HGhqOC1FrN/ja0A2UHA4a3ccN7Fv4DLhAulnjwUX0efvzFVF3YUqYK8bxbhaJn52W/Ou8N
4+X25zeHguIJLn+k/l7hf5aABIG31vw8Ff4zWkDwvw6r98huJZXuyNfZUtyWVbbXzHiinW305McL
5Z/FZACwN3hFbOWVG0GA59Pt4W0cKD5KoghsZD7hFSiIGCu1h5Xzc1aB2DV9XFl9z9Ivt41seZvs
IYXWDo4tOMX1dkx9ezUmBEVnJ3znllGha6OS86JcIyBoR3MIri4gotU8kBUymyMPxaGy5EcL3pCD
8cNM510avh2tdWVI2fjBxIKgaLDxbfNnEHyuiBOl3QdXp7S04QdXZpTwGTIaZsUqBGJMfK3RxNP0
foTiQ+TS5976dnttNhzgypayfUgA0ajctPh5bM52epiaM5sPf2ECSNA/3Yiy2e16+Z0sGxyrwfLn
7PPg7DiiS0PjxpseAJRWKCtoAGkqwZK7ll6F1wB2aV6s4LUrefYBAs3ZS9szKM3bjaFJoW49C0Ct
K2ljEbx4IC6+HhQpOB3cbALTCML/EFESSCh+BT25t6o6cbPst9UbuwWlkCj1w92UGr9yJ9X8iI21
u/oNynlRQYcWTL+oSk3m5MVdFezAofyMF/xfvH2vDEmHvQh4RS94kNYG+ksC77EYED2JPiC7226y
cUqgJx4dRCiwII+q9nZXfVEOYnCyMzQuIYqiU/3RfV5xdN9bF0pTD+XCIDFxpX7/i1+PSAZwVPgh
FCGvp8gMx86wKHgcSgi7obOOPc40JJqHzYabS6Ktf40oYxihr2PO85idjfZs298yzz5YVhmb1vvb
g9l0LLwCZI1IJrUUO3W2lm4v7YT+3TockFpBtkaHsdhaEKAqsdLA4yEFrBjxWQCV2TZHo4/9G6V7
amha7rYGgQSJ5FNBxOyoiOoZ8p99wQMseLWriySsd5BNvT1Pm0O4MKEselaVohgKmAjbHaWJn9z+
/PYIEMnKnjpgApRth0yc1dAVUXLjgTcV0hHrsCtrTa5GPkuUyzME+ORfI8rpXBsFRPY8RAB4lrv9
2WD3hDyS5pgX38b2+zBpEFi6Mcmfc3GUDHnbU05hrjY+pBkD88XB1fGwby/Lv0NS442qXsrcQMEZ
UrZ3uX8gmmXRzJiK1SiJqIJ6wrIsrpmsZDmubDm2xrgLivGpd8qXbnb2SJdrNr9ciBsLpVZ/mhZY
537JYZZ8pfYY8fQcWmdezYelbyMgeP9fzmcpvh3O6+gZJSaRruRQE5GBm8RK0cA4ah5rGo+w5Gpe
eMQ8pgvuTxjy6p9p9uyBmb9ajrcHs3VwXji5iuL3qWV2nZkheUt3jB3b5ilso1ZXv9/0O+DoZe0b
GuSqFjCnjHn+grcCgUJCmvNk+IueNilZ8q8F5cY3iY3sP0BWZ79uovkL2jii2xOlG4Jy5HhrlwcB
gZMN+ak6TjrG7M21lqSUECfAvaLqknR+hdyzRwALcpyILc/t+qlKNf1n8ie+2icXNuRvuPAnWpTl
sATg2jfDOq6mX8L90I97Q6AR+vftydJZUlbD9ns6uzVFnD7vBtFFDUgALHOKOco0fSb2t61tL81/
c6csTcgHz6Y95o74Rw+aLkxzvshfe2velIsA6F63MEmAh7T5yNPvAf+nBpX5lP+4PYxNM9COQE5T
Url6yrnSjmPQ+mJBlrkMz3NWP9TMiloiYp47mrfN5vqA/l22n4OzT83T1FO5FsMYsnM3lwL1f2t4
nAYUy518bB6mjqJkhtYuzTRuLtMfqSdUz1+nAfN6cLiB8vk5yASUClcyR06le/FuGsFbGmBBNBdD
V/bax5cC/fBIcLGz037n0OirJk04u7lRLwwozoC249rjncXOjPpHyRaYh957N6O7286wPQ60cYGs
UT7eFGdgRdGB7gTHDZ/3BgqcOppT3ffl3y/Ogo4Jp15T3C35P9A+83U8MZufh3oBSNWkRpyao+8z
f2AgiUZtKP/kDAeEZ38xPRffV/INC4qO+UDwrM1FTKdnjOP/931l+q2lb7wga/k5mJOw3OmeXJtb
HVzNkvMIiHdVDke4k1+DsQdZXvHTctd4qYDP8j5VwtDM06a3ItDHY8KBTJwhf8jFMoe9TRsE0LgW
TS8CvAOd6mbszjoOkq3xACGCXjAA0JCBV2LXZlzmNC9nZGUhvI4cUwmOGOEmY29pbmFza0A2+JsM
pH7RgqFK1Nq8aSy6yJMrmw5ZWn0gPXqlJsJLkK0B+1BD9SPPpqTKDnMhkjFco7b0n/J0OYBg7uDr
iOC2HN2BqDCgychJ41y4nmBKkZesAlTU1vn4ZZg10Znu64qb21XbTVOKK2H4bK+JrWvJ2prMyx+v
eLmzkqaj+YqsXbav+mStwFP+5fZG2vIMSeeHogxSnKB7uJ4fEazlPLeIOcLciZoP/sNYxkunQz7K
Q1e9oSU3OZTkgeF+xSmR18YyDD72U0rzaHTfDWjhzI9z/dKEIQgOdMWmzWW5MKfcAZ3XLSvY3fjZ
ZB/xADWHl9uTtvWOQuYZWAqoj0KfRa7b5a7NPC9naUDPwrBP9jivSZaua9Tb830zOEmIjCRNxy/j
pPO3rbgADGI4mLCJkeNQDM/EIDw0Qe2H23Vfzkti19Z+sfyjZQ3vuznc3R6nzpxyOgmrXIKmgrkM
0OpmXva5RxJUfSB9u56As0tum9vyRfCOAKkMEmSUX+SyXkxrPjWgKhUMzKsW/9LaOfCjOeoVJHJH
nULX1s5CmQqSBiGQnq/kDBjpZneYerCkesnUHkBQBSTQ7dFoTKicoUYTOt7gS37U6otZ/9PTH0v4
87YJOSHqtpJ8SZKNH1BS9bAdcrd0Q4pq1do+5P3nTKdCtDUEFISRwpEsLei7uF6QhWUlDVyWn6sW
7wNneXDMlybQgUO3RoEiC1haYQuUNsohCi9DlijIc6iaf6/o5+XNtNQy1Lz4vnKKVg3h8FcQcEEx
EeChvNMks7fc9vL7cnwXbluArTq1XXy/D98DW2hkvw3jh5drHoe6WZJrdWEF3ZkBRPqq/Dz3p/XR
HTSD2DqhLwehbHU65rxE8Q6DGB5nKEe0/FcBYQQ6PqA1pSG617puzhTPImsz+dYAc8sYQ0ykTl/c
9aBNa+isKPcAZM9WMx2kZzl9xPsvmRNEAhDa/J+378PLyVMuUc8fs471GE3Q/O4giDPryNtf6zNe
+7B6mFSGxA7WRf5/pH3Xjtw6sO0XCVAOr5I6TXLPjNP4RXBUFimJosLXnyXjnu1uDq+ImbON7RcD
qmYqFqtWrXUuveDI+G0Z3GrJSUs+kfxXoU8Rb55Y99MKToOxtwzthqsOkWIq/xK4XWw/w8sXVhX4
AQmN5ilOs2O6oIv69I6J9Fd5dRREAXgW6q1Z5ZnaaBKgq5yDDTiK4vOy+wz8m/99XggG6z7oWhOQ
zTO6hQpnX/7uyl1iHPLs5a3DANoOvLjAI60sVGJ3ZDYHVc0XlHXxpg5tZDi5Isx+vRpoxUVhGAJx
YODEK/TaGcDfTF7ms+qMPsxwzL+CGqnTb6ZKpTL5+gKAzj3IwGAIqLFX0SGZC9TpPNDjUfrC56fO
ujEdheORmYDiPXgqkOpA7lHwnjaQkKPe8fzcaAydARCzVKSDXztOPNEvDAiOc7TnxiINDJCahcAj
MGWPncQCEiZgLwDmxQHNn7AaheFztmR1fb6d6adu/Li9mSQTBAgHKiaApOCVKPKGIDc7Bq2mYa2r
PmRaA8rKKgwaVaX09QWADQVWGhdpGVB4iCUbN23dpXSyCoXoxzrZAYz9WOWPEwL1ur+x2Zvf79fW
BM+sNW7ndD6slUfnIVd150sWxIJQxIoNARAcTZzXx2Myg3pq05yetcIPpyefjYrzpzIg/Hx0OABv
yGDAL2IQCk7DbnvNJef7agDChdJok6cvFN9v6NfJuRnriE03hfP8divQH0IfJdCDaN0UTkZeTKwN
SNGeEbfQI7dOXXos6XHbiGyq8OyGM8RfCPCEtaCdkRhB7tGz87MNPtvmp+3PS04Hfv6/zwsrMYy5
TibDpWda8Yj0UT3EfrJE7zDiIsqGiAZgbeLt63naklO7oGdvuOmyIBzQp5nPigBPOhKw9pjAzuKB
97dH/eKGJV6eaxkxydnr5ulY5hV/sfNi+GSPbRBvj0e2JiBuMqGMrQNWKjbP1rR1nCIv6ZmUt2dT
e3NZDPCSi6+vm/tiILW7VK5T4uvMuelyGlo6Dbvxze0AMAJCT+juAj8FZvJrI6UBbb2aYklIOgGJ
eZrnM0EHi0oVUjJTKPBjjuB9gQET1QIdbU48D5wKZ1t/pM25fPtCXH1eCEg0XLxaX+HzCc4HPavc
lGRLAUGA3CIaGs1Vzf16kkBZ43ntZJEz19CN0wKu7qCaGAeLwRSRldSSAyJdZExXU8IV6OhF7VjF
Qs7Yc2EJWnOD59EI0o7tjbuu6vWDd8XZ/DOzLtfF1koQhfLEgpmSfm67CUjDIDSdD4l+q2lnS2PR
OP/ctigdWLBWK/DAttF2fG2x7ZuGpYuNpZ/qEMIjM/mg1Qo/LN1kFzaEyYO+mE7q1Ube/QJ7e8z8
39uDkFwnazYMAB8IEAK1LOwDX3ObsoKS1dmkd8vypDXDIR/IUR97xfrIRnJpSDj6Xl34GrCaoFGL
8hK9bJMq8JUsB7RtViosF53giCGul4N7FUWX6Uoda77o3p5ZJ1uFh5JMloMjj9AdZd7XzAJgJp/w
NOXQ/Aqe7QKs6u4P5rXhMu62F0UyV1d2hLlCP2ZQDz3s2O4YkuqlVRHOvX7tIKJexcvQxbxSWgpX
Y5PmM6BQkIQJzBYnxY9oaoZ9b0QA+oVW93Z+jmtzgkdG9TApGwrW2rL80jn3QbLrs0Njx9uzJmEI
Wt8JqFmtaALQJQg7gJHe1lszA4OmASb+Du2l9d6AEAWjnybvqwfO8LL5mNDp7TsbZhFMrgxZQE8K
Z7QE8gfpXZqe0dhZv0zF//Hz62a5cGyLOdRBG5TgOS37KDfXXlWFh15XW3CdVwMQfEDv6GUQdGA4
RD9bFbvkoOVf9Aytx7sk2l4i6Rl10MWAfkPUFERQM6KYsqhycHVWtf5kaEF2Ah9hfzKadxRJsRcu
LAnO2fIIekhXuRC/A/lVVFFFJCM9onA0DtgmQJ0hvokskCQOzggC1e6nPh1yqtjLsonCkxEJaKgL
viadnMeOZHYJKu8p5S+MkV1pBbfY+YrAUjaKSzOCH2D1aLOFr4zhmvnCc/t5Ht5zOoBS0nFLIngF
ld/19k08p++GhuXnlNzO3XE6bO8omSeDDLsPYjqQDWGurj/fD1ZBiOVk58Zb2RbNuCuCuCA3JMtP
hqW4jaWr8s+YyKlv64QGDfEAVV3KXZY6XyDEEfLR/r09JtmqIKUO5WEDwbInemeQBxik8mCGs5vf
ha447fKvY76AugVmSaxQ+Sm10HYMSPLsxj2/197O279Sy/77vnB5mRNr8O4CrtpmT4HXHUCaEYFR
QOEVZUtxaUV4O0L6z29tHaNwyMe9ln1xPYUB2cYCNy3kV1F3AgJf2Fi5nnPeExwNz0Qrdgc27qR+
Yvp0KgJtl2mFKskiWxZwyzjI5CCthkjpeiOPTUAtL8E5QbgWPgx4Sm5vKtl4oMWFL4NRCPrMwnj0
Wq/sHJ0D54nduPzeB0M7Gj2COP+1bUe2MHCKayC+XioiiscZlsoezBZ2/LoI3SE7mhq99x0Vka10
vqD1DKnkNUchak9pIMbpphbzRe9K7of54ComTG4ACnGgCIDrEklkSQCkFTUmsJd12c6HBHihIi+W
hZNIUKxcX+sjQgQKLblfeLM/wXd1WlyMSTjYj8OYxeAHUIxFbgmxHpRaEByLmJ60N/zeZzPiPWjZ
eHXIwxJkCpOruN5VZszrPbzYVZn6HsykI+oOwD61wHeTvj/40+ftXbbuVjFkgeQnarQrI9srFA6F
vJ85LWwNYENmHZ1xbxt3aDJzB7z4o6RT3PYSERoEExf2hFuMJCCBBllEep4RKDcAqljdHg2rTZjv
K/CYxTmwfuQdGYYro+KRddusyIDHPFtVRKtYUymdy46qBzr7lRDHRYZXcDkGiLksg0AHIAjucz7H
TXub+SqRaZWRdc9chK9cn92iAj3DeWk/cq+DFNPJm1WPf9lZRRoREGW0l/uIBK6NWIE5jaWHxyVx
Xxh/mu3j9naTDiLw0PSJHAOUN4SNPQSWSQIIRp0HK/8wTPNpaMYzhzrJthlJAxZSGFAwXnnZ8Txz
hcnSZrP1IUoJO1TrofWc3KRtsre08rw4UzTPazXPjggfQghtREMyxm71drKz698g3KyumTsFcdrs
rAV7X7+duarAK7uJLgcpnKXMdvKgszBIPt4W5EWzm723uDH0Q0JbVzg+2cbwDR2PDexvhIjCk3CY
qEfHxEOYzo5LefJO2wsm2xegaYTIJWhlXkPa1tvWR24rPTdG/ThO7r1mjo89Oia2zUhHgZcA+LF0
ZLnEvrx2QVhuAHQIaYi535eF5v0xOydXvTRlThUMZqvotLsCLoSVh9zIBF4DxNKdjZCNGIeGnoIq
C1OQj2XOGDvkeXBUcZbszrg0KuwGjZk1M5mRnf2V1arJAP97abMkynTVXpAtFjJd6wDhJgAwvnYS
fZ00oBoBsGf0yX2moWQWkDzKg+Hn21frwk4gVKrRZ78MFkejGYRW4nQy4kzFyiC9jlatdqTSDVCZ
vV4pbUrMfsnOk+7e0oU+J7X/oRm0UOfpGc37HyFYC6yoey7LIdaKdrc9QulMIvON4AWHCqC965nU
fT4nepmsa5Y9oPZ4hv7xIfGt91xQoNH0VhQiCiyiO0Rj8gQM7AgpYzqjzPVnYr89qkpMSgaDXQ0+
AmC+UDIX7w5SpNw2uwqtFSbERR3ttPTjAWLvClch2ecw40KrGuEe+DyFw5WCnKq2TMxZPnkoZk8g
9nGjVHtMh19vXhwQnYC9B8p10CoXEQacZmNOGPTMzK44pdw6MMOJzN5VVFkkPglBNzAA4AaB1oIj
7IHasEG3ALqLs+Yf0+ygKs1LV+Xf50W2PjObCmbOeH5RDYRwMwPV4k9uGorrQWVFuB4a4FvTvISK
Xe/0iEyCUEMCbG5UMZAsMwnufDCIQo8CUAmxlVvrQHU2Iet6LoYvgVbtW55ElU3jwllCDtpDo3w2
zDa088ftvSC5aq/sCnFLSoLRcRgWyUE3XUYyUMN9SsipWcA0l6muD9mOsDA4kCJgp796Yc58WrSW
j9oHlHu+VXUT9fn46e3jAcAVbVb4G93UwiEamDuarg1tNYN97YZupwPwFvwArjzWKkWnreS8euhJ
W1/MyMN54nltvY4AG96m0GdElO9DjCvZLQPa7JZ3lJBXJ+oC9IkmfzTZXXtTO7WRiydIZdRzvysX
4zgATBO0zm577v7moYU305Ud4aZtXDZQklpAnc7afaI5EZTX95PeH/L2CdwvB8uoIjsZIo4uL5Sd
jr1Po4mo2gBWv7D1KwS/wQroXIGnD7cjs0KbkaguUTGfbsvlS5CMYamDCmp52h76OrINmyJ2rOiN
GpArBDae2yNT8JD6RTQN7H7ozINDxrPLFIlCyVHwEGWACwjO8bVM39gULWsoeqixw+KS9nGvegAr
LIhDGtrC4hYLEMzk9wAxhy77/Y45A6wBMDXQs+Llc70r59KiI7I86dloQJMYz5BDMeKg/NiOh/Ed
QC8UA/7ZWgd78UakYwDtQAtSbsm8S61br3q2J0WmW+IJYQLpVAgfIZgQa0OTidJDFjh4ho63RrGv
yntwq9sfPFURSrouF3aEadMGI7WTtcxpBY8LhSTBj+1lUY1DmCrIghPQneH7Xb7zzGPnRmDk5b+D
t7MdrT0f+H+FlqGoJdyMrdZpEIaq8bJxvfToz8lnOtmfcm6zcJyZfSpA26e4jGVDwxMHKou4IrFY
gslRb3zqTQhgA6dJH/w5SOMMPmvlo22jgi/BPhhL8md7PiURgIf7JIAQL2idXkVLXW+bPRRbYBQC
crT7gdLijyRV3CVSI0ggIZWPmB1/Xe/v3oA6C9ha07Pe/2CBFhbTJxAhKaZPtvPAFrT2pSH5hWvr
2ojTTMztZzxvkqIPJ4eGqveTdH3woF1ZoxAmi0FM43u9BoBhdiahN93mwa3dotLy5e1xJbIsABuC
bxpgEfFt4RG0ZZCiwdtCfym6m6x9e8MRkgH/DIicp3A29rjoNdIP7q/c26V1ZJUguwnNKpqceHt3
SdcEzhOFdowIpB3XazKUVR8MLMWLWrvRdr6veFPI9hWawuHfUf96Xfxi0J8YmtbXPrQu6HFmin4Y
EAbdDWOiapuSRUMXlsTKF4TELZYSVPDXlr2lf+Q1iyBFG1bO29GfHrqbwUOHyhcU1cTwYNYTl8+4
CvwU6kwg2vdvs8VoFHGxLCC4sCLenrVTBUO95m08v3oxLf5ABudo2s5zWvpHxJ5RUP7a3gmypXJR
TFqTUD6eTMLpbE3WdrO7yrOwQ52xMDUjy1bMnWyR0EWHzKGFqsgrSXF3ISWAXsA/mMMSGvpDbSCe
8vrQN3bbg5EZQhUBdZG/ioVibMC1aiwmAkOJQ28SkiZhZmsHUMrGKVneURjDtb2mOrApoOshOM80
cDnoD9A2SgwzglCb93Zm1bXM+s/AOtqL6CNA+4LDdTS3jw6om0HIzN/hBmABvFo20OYQEBAyQgtN
E42kNjpfC3Bb602o2FyS9QBMAGi+VacIrbzCCFJnYcznK449m6uQ4YgS04u8lP/u+u/bSy97ygJU
ub6MsJ1RQRYOaL0U5ZC4qCMmPLnzO/LbaYcoAwU9mh2PabqceVfcBNTeMcJVz/X120Icf2lb9EJu
NeV2SmB7QbnFmu5q4PxG/ZZp465xXtouj6xR4SkkHhwmkUJeW93WDOz15qiQAwnSCqnXNgd9/XyY
9CLanlGJZwAVI/YG0u6YU/Ew9c0YTEHSoVPPcyIEPaE9OnEVqOqlUjNo1lglMRHtiDlk1ASnXC8X
pLks98YYjMj3k2NmB4o4WzZfqF4g474qYkLG9nq+ANBwibaScFresU/B+K6IciSeG3cdMNB/E0+v
niV1y2mPXYmCSFlHTntI+BFkYdz1QwL2mNpRMV9Igh4fSUG8z/GeQyO0cHStuu31vrFKPFdJNBcl
KtogYDGPXpYeO2+3vRWkhwu9ImtHOspyr5grCUu6tgja8qyTNNQgFJZVQZhxA25pDE2Q4AcD9E1+
147qefS32V08WigNr8mOADVV8VgjKellvYkeQmDNvFuAnqow6zr7llXTFCLdU8euRX2UowiJEuQX
oTAxlCF3xvnGd2uwz7nNXZJ3RReyzCuewEvSo9nZDXYt8X9n3kxvhtGedhTxqyJglG3sFeq9Uq7B
y4oRQ2P6g+P3tMStV34k9gwsk41rgqiATLL8CRrE/jMkBg1uSegMqq/y3LrBFBI9P/VtfufhJUkg
3MuPyIjedWMTT5DLMFKy15zq1ENjbXuPyA4YUFRIiq/8cuhXuz5gbtOmHJw8NVgL2GHMtGP2jgIg
SHr/WTCvLXgTHZbBg4WKhL1+O6hUZWQLhggI4aSP//Aquv6+1bVWheNWn4d6uemqjz7oIFLz5zum
Cc8HG6hycGeI5FjUMMva8pP67PCViSeuVDgXmSMC3/Z/BoQ7N29tK6MlDACFsh+qYTfOUMfAafmD
us3N2Ol1ONdaFm8PS1YhRnYBTZCrmBKKdII/moBBbv0iqEALSyKrCKLUBelU+dvJm5B5N1BUDvgH
1632XvsrB9Rn27xs6S6tC5tvqHjjOImHhjN6l3TBrrbSvd+rwBZrLCz6IrBQo4qBJC/E1dZfcRGQ
AffoQ5UgrZFD6UN7aI5QGD0lWQuekMo8jcgLlGvl2/ZvFpN/aWbz1p+KezKkv7dHKwurfH/FSK+N
oXCN17+DQWx4qMsGG7VFk7AddHSnpYzuQIg2hFlqEcXRlswuSPhXqldAp3C/CW8Erakt1gekQZm3
iYDdi3LvyeAf3zwouHdkPFZpZThu4XQHelNP84QLtC8AOAJOL2Qu1GKhYB1CBXLblsRXXdkSBgRF
ZKdOEr88G/XeDsLSjLa/LzmDGAZYNtYcK4T4hFjUGtBo50xoFSysp9xwdgm9Y9Wftrof6m+QwVRY
MyTh56U5MRZIhg4g6QTmfPPRgI5lezLA6JpV944OeenpPp8hcvKd+kM4z88sfZqnKW4gujt+58mf
xt1rwZ/t8Uvn99/4xSSdNVgLR6tvdZ74fnk0+Gn784rp/euLLs+hBTGeTisrUIpoUbA8Mh9iSY+c
PKXJ50r/tm1MQg+EiPFiMMJm8Rqj526Qw1qOPvLla5fe0vmbrv2m/m2fsFBLbivShwkzI1J8qNgJ
5ZmwsRXxvuwMXv6KdcovxtwaCF9wtVdnrX8eaFil4aKizpC4FQx0TQm5a8nZW6f9wsTsuRCQ7bFq
pTPsnEXbO3p1LAPzA9B7x+1JlY/mnynhgAxQn3L0Gqb06rYuegjTn5iKJkgSISPZAJgk6lcoOIvJ
TUDIaN448NbUh9CY+y0Y/Xi+q6I+fdkejGy3Iw7HB2003KGV7HreysnDhebj6quKPYVu1W7787Jl
ufy84Bgzm7HOtDCOtjjmVaz7oD0F6OCwbUW2IoAL4frW164rsYKJTREwi5nlmWaxXp3GDjrMivtT
ZULYX1XQL5QQmCC5HVfpPVlj+XdokyLHhAYFIMjREaWL3W966872aHh4MIS5d5dW77g6VkwVbl48
hpD6uV5szS8GtKHOCLbpEE4PoLNRPCSls4Q3A7CPeEW+aoC0h75wWn3EsyGtIXWkRxW/s12FN5GF
a4gR0ZaIZzcqgWI7rW6YfG5SzBKl/t1g5CeiA3vtgLgRrP7Io0Vmq0EONzXCom2eO7eJTEg/bm85
2cYGPQBUjsBw6OL8XE9la4+EjmNdQQ5h0PfQLnN2EBeoj2UNgTLm8ub5HfYQdQOIiecJqDqu7XE7
aOyOVvU5x4zOyMwcePYVhaptK4bsdgLQ4D8z67Av3OjapmEFE6gVitG7G2s39NP6oSqzXWN7txno
XPSsjBukhzJvubGoeeINOOtt/t1hxQszq4chpztqufdu639U/LbVFQkRLDp30K2NRjTwdIrZ3jVF
ZupzUp2R9f3ptowhckXn6wD5kJu0BOcHL+0ybPUZcjdGcef27QGk2Fyx+6QLf/ErhLvM0JPFhKQh
HOYM4d3Pi04gq9mHvf3pXcPF9l4bYbHqwmHNcD1Tq3WqszUX95rWHPTKOFgZLu2iodC9zB7cyX7q
vPlDWTef3FkVqMgH+p99EXFXZTO4W1LYD6Zna3pKrVDvIC6i2HEyj4HCGm45bz1LouvOSd22zC4b
jLKNLPbQoJ9Zz/fbc6kyIjjv3oZaol7lzZk7Pxp21PjPxVS4VtmFvXK4ok4MWMurOmvbz4GXpm59
NlFu19u7WQsi3Z2OWnXTdq5iPDKoIqCk/6wJ1yqY1Ca7bbz67GXfUNpBu1QWIUkecgvd5kUWpR04
husb275Hc61ixWQu4tK2de0iaGtTvTZhuxicsLafeZBFIJgNXRy+vviE2pziUpEl8K5GKxw5DzkA
Pev8+gxx3v3Ug7RTfzamZjcMj/7aIt7uDBtCi4NKdVa2bRzXDFZqIR3tyUJOhXck9aqFIWeDpg7f
upmr78aggurKNg4S/tgzyNysjB3X0zlSr6dzCo/bLt3z4gS3dWPcMN1FNWvyTnmiwlJI986lwXXU
Fy6+B3UzGcEOfh66fd6GIIxdrLj3D3kJMtSQm4+Ve2QqPOg6CtF3r1f1Wu5EP7xYgLbcZRjBIwCw
tRaVB2Lutg+49PPAGqzXk2G+asUJKjvtTRdtRQRsYDW9b/vjtgHZVliRmX9TU0j2C6tUuSxgSw5M
I3eeODlp/VNSKCIK2Rj+ekEQOhpIkKz++GJdGGFT4VtQuTCb25p/8XJFBCs7twhU1rvkr0ilEOkn
U26SjGMIDcjEiO/EdNAekaBBt8Nytjq+q5f6aXvW/rZwiMt+aVPwU0UF1rk2B2wWbO77qikjsPAc
0lXyty93JSh4U2S5h7qK0eG0J222T9w8RkoYiWC8dfzm3FZLBObtvc/IXc2yO1CQnBqHxhhNlLHs
V2GXu9wcbhlo0rS6jf2BQeE9uLUS79Ta7k6vl3h7TNKdYMEbuHhZoy9GWCagtBfw7a4thfw0kJ1H
DvXbuajBHIHsKp4t8AhADF3vBESwhePnFN29Q4wMj+YqTovUBVwYEEunJjqvUg6I7tl1/NCxTjMI
aB1W7V3tsfJ2ff/ItJ8dyM10XzV70k34b2hi9s8y5xZNBEAgDxqI8Nuw8z6m05n254SwqFKxjkqP
1IU1YfvVyeiaqQkUes34M8vmmJel6skjTbFcTqZwH7oTgIlBjWJm4pbHpndD3jlh6XZhntsnF5x6
bbN8Bfzhk222+6L2HysHnUaOFWUTuANH9/P2/lSNef33CzfCS9SL/LW26uVgrWSoKy2K+1h6Ai5m
df33CwtkSji6MXCoDegXzclxYU+WCtyt2ifCKXOZlpvegJUrCI8S++MMorq0Os0l35fkpxEoYhrV
pAk3fV8yh3oJDoQ23FqQyihaRSJOVgrEmcarG3wwf6ve15OWFqD1XSD6fU4hMc+7r0nxEckEPXmY
jMeGP/jOk7b0YVt+4vRLXbVhRXY2hKtti4UVP5Dqq0F+sAmK2orSsrHO5CsXffHDBGeTz16dtjN+
WOk+cFLEPiDzaXfW55PZzzG1AGon58H8sdBfevOdt/ss+VP0p4a/bO/b/885+t8ZAqHj9Qyh878x
8gper1qMqNXchwnwvjA3mr2DuGRhetiDqye1u1ib2GFhfWTj54J3+mgk+g14nX5t/yDpxEDVygE4
D9V98WXCZ2iZ0RmNxP08hBY7odXgOGpJ3DuKi196ni4MrWfh4jwt42AvxoSGHNucbxrUpfumux2U
EgGyIwWsJDrIQUIGcI5wbKdCS7Kswv0/O06EzrreHSPqpCEUnUBpmR6qRNUgLd1blyaFU7zMWdot
Hbx91fMoH/aB/21CHpoFj2WuR5OOPo0yi6f+65Tv0S0Umdq0c8eHniDcDlQSDNJnBBS+HFArA2f1
CkVhBJpV0bUnqVm+zPQAmcmwHo8D/eDwPOT0u82+TuV5exPJHMulTWEGXDOrDL46FifIjzTMluy4
bUC6qheDEjxXQ/rEWEoMyhnpDu1eUUNfAlcLl57Fhv08pIdte7LnCkJIkMtbKCa+Yihl/VBM3oxd
1NH8wNspHhMHBZrx3l3bRkpTMTz5/P1nToxULJMXg21iB4FrjAJbzhXDkZ09D8TuON9AC4Ef5Prs
NSUY/z0dTscEvtfhBwddwHmz354z+Tm4sCKECNjL9jAA13CmHNWP+cl2b5u6PICBZuqeG/5kFx8S
8w7KpKFHP1Jw2Cb908T2dX3a/iHSzXLxO9bZvvA04MIwtYThd/Dlrv4cFBHvQ93adf6d66nGrJpZ
wd30g26ORQFbWfZdqx658wv+M8+/ljOFRODn1jmz+eAW3/z2wD0aro23tooZURroQl4LK4xkN0D3
wsQvrFk0AnKks9U86uyTPvdRwY5F4YSgEo6CBKpynh267mOhOpcyYAse9WujEwAlFurP13PtL3TJ
QWSHBqRqbHfMNvwnxudvhUPrEK31v123rXZ6ZiR7x2UFgNLFn3w2u+chb36MRa9KokiXHrscVYVV
nFhEuHjjBFrFtWmts7tdm+rnDOqWGl5heVfuq66MB656/UlItA1MwT+bwuGCF+4C6qFBD/DNBwCd
drw0d1XT7Xx93muMx3ZdfOjr/vtUJEed5DFcZUxZfsctM37Hzr/4KcJquD43m3F9CdizF4JcO8pX
wb8udPNqN/pHnX7Ztifd/Rf2hJNmaLzRuAk3qffw++gvh3rOn9mrvm+bUa2qcMh8no16Maxxa3ds
rCCuhs+UwYMlbZTqKLRhr20bXKNBMVq8XFLhPnOaloHZH/44T5vnpG1+1dN0yhISNjNIf21qR0PD
dyicKO4BqV0kwXUL3b4IX4Tkha9ZYwVBE+SPsuHeqPq7RqcvEDjY1VV5q2vNKS+X2OPv6FcM8MQ3
LeSWIAMioqqIB9yl0aC/2AzKY76QUwvMHgNWhjqOYmalO+bC1LrUF76ZZAZJ7AyHxarmHTe0J2MZ
Yl7UCrDRukCvFhDdLJ6jo9PzVR2pnlhutzrMlA0L+/zWBJSi3nUqlI/03r4wI+yTZh5MqgUwYybs
e6nZfwriKUYi3xL/RrJGKpcTZqVJPS7waKBavM+s7M6kQxVqs8MBsEODYNV9Wcp5R2Zoh24fAtng
MDY0N5lgsQLq7tpyCnZPPvaQCXK6MoJoR5i0irBEZiGw19QPwLGQvhXc1UiHwuA2AL9ec2IPtPg/
fl7wTkGnFUhO4PNa/W3OvycqUI/0569km8Bh4LEhFkfZqOHnL4CUoxH8IU+7RxwhRXwhOy6o9f9n
QhgC+toqazAA8Lb9OHeimkeZapZkG+zSxKtlJiwfnAFRG0tuA7B6eZRDo3v+UM9DZNjlb1yjH7S0
i7Z3l+yEQu9yLcKCahEUf9e7i6RL2jXZgnxSjqzcwnaWNXy2q/QB4GbFJL42hVw5MHHongCkDH+u
TTXQ6gBxNFTpsAWBe8y/tYhE+sR7JMR34+1hSWKxNTGPMNuywCNrilV7La+XoFi1lMC3HS3LL8Af
wmUuQo0c+vGLblAcI+R63HxXaKqXqHSg4Et0EQgGq3rP9UC9gS2mnVAIK7kj+keBY470kVoHRGid
Ebrgs1FZfL0/MVoU66FnB0CgKdaOphF4aWriUd+O2ieQQkMOt0SiR5E6kI5r5Uj3PUBX0clzPa5k
XJIWkhEgO5shYTo43a4y7JtqCO7MWUWs9vo4YEQXtoQT57raEjgd7sLSK8CNr92WtRnzOdjTLonz
ut7prH3saq5o85QOEXfvumOgWSRum6V0qQumBzRIDnbcNRP6VdMxDHJ2U7bQ79vepLJVg16a6wAG
jOy7mPNZkok6pAFvjkl/BTNQnDjpnqaIZV57R1AmIf3wlwRRf9WbYnaJ0WY9EkvOvExIarUovLUq
PiiZEXOF1a9SFtiDwu3omcM82gwBE/Gf0WkROrWKc0A2V5cWhIBlHJ0y8VaukgW0OA1B9R7RX55Y
u7cvCSTKAN51wT/8SoItNRO0QwyoHC7JTaudGjecRoXHlbqmSxvrHrwIJUDOleodQ1Q7kyKcAkhM
fK67OXaLQzKM4Wg+JuxhnvrQsD9uD26do+toDBHExeCEVQKto1EtFp4lhdXtaG2Hmf6SoeGULiXK
mBwEBKp9IV+1f9MprJrGjLTjDizS3Pk41N2h5VVcgCJNcZIkOY/roQnXWOb1wHnPMFTXhzb9qBdN
FJCjYf7Jsh9dVcZtdTvan9FAGNrWTQ1KbnvgkTWcvOx5e45lDuRijkUcC4EkHGTQUK7w9C4L9dF5
Mpvhpuyq/dCap21bivUMhHsmb1M/QG0dWf7gwZjvkN4P9DJMkPN0lxdP1f6q2reBeb1v856nNnHw
/FuCD2X+Wzc7NBRhw9KfAxTEkgYcIM2K7f9pjI/bA1WaFm6eHPImpjmus9rGOvkCrHROf4/Bmfu4
0ZMXa7mH8kbojtX/zR2IcAkDrUJlpmHIAdvV/JEap2lQjG09dBuHUuy2a/P/PZSIij6XtnlKu+xY
ZBDSHqp48DTFSZF76v9OZCA4nyWYrMT2MZPc+APe7nDmX7fXSnZxXx4Awcn4meYUQQcPqllumGlg
RmIgquU5Aw1Fdttr/sNgs/M4vAOnuboAPKCRgsP4RMDe1JFCqytEJ5afHUojCxejPvScR2NDooXu
S/OmSvOY1fvCuvVHRWVLuoxgCDDBQIFsv4hsXgyjd6YaDijQH6YkdpMyIvOzq32cAQzdnmG5qbW8
56w9lCJUr0kLyjnFS2EEcZwZMRKT9JC5saOqYUj9Cxgs/58h0ZfZXq5PxYoMSEDoYnymhIcrALFO
70z7j0eetoclqZhgAS/MCe6sdeqidJpV7zJ4rhrg2moCifJPLr3RrV+9d18Xx7FVPOul7vrCpuDT
UoJ+f4KsGUhovUPr35mtE/bs3gkUcaX02F3YERzYbGV6Bj1hVLEdZAA/t9Ov7clTLdVq/yKmsAu8
jVsT4+imbjdQM7Rab+fxIJ5BK9OZJM461LS3bUov94sxrf9+YTOdA79poDR+dtxjBp30KqqteNuE
ck8I7qpp7UHPa8ybsywfGj+P08Z57K38BiSCcY23JNX1A0rgR2OaFbaljgzUSaigr8Ab8U3VoE1W
B/ciHFnTR15zlwIXBKGY7Dkp+N5PfpC3S0Rh/6N8By5klIDROHc9n8A/mxnQSzl4M4w9qYPvY13E
yNP93p7TdSu8unBQK1jbYKGwJBahQMpnc7+Bp6oKGo3Bd+opoF8qA8I4qEH44qa4NJlWf5lGKJ+7
6Y/tMUi3+8UY1p9wsfV8rRj7uoEJx5lDK3/yF/+Q8jYk7NEoPtuTKr6UuokLe8JWL0pvSXuCOWtN
ZJc+ZqMWjsFeLbAunTqk4kDl7KIWJGYOsoSznE5ggSiGCPJKiX/Ynjfpkb34vuDuNJ0VM/QqAYjy
o3R8giqVKuKXjQBZlzXAWPkQRAaoPgNDZjB7GEHu7ggKLHofv30MlxaEMQyzNmTl7ONWAmtFgIHY
Fj38D2nf1Ru5rnT7iwQoh1dJHe2W09iemRfBk5SoQEqkRP76b8n7AsctN1qYuTgbOA8DdJkUQ7Fq
BbQ1r0e5dMmCtqqDG+MHM2L8fIUp3nnl0Gi4ZKH1YTK+keM3LetDZVtR1a8k8pcn7X/B5j/mw3Ju
8WovzR7BQMPfsuJO89csBy9GQBkAVFxUbj4BxgfaBYz4LtK+MghrDpQfC69P2FqExWfpCjLUdHKK
+y+Bei69l+u/fmkDAgMAcVc0zwOIHJzPUOpBEzUDJva+D1ttL8cIDdVpjYNw6VSBTKSJigz6L5/q
4MoWLqzloVtV1L+7GodjUUSQWwwr7PgmC61yBa5xcY35aDGh0gA62XK3BzQbC29EPImFldLvnWFH
pf+1NeyddL9dn8CLnwfl8dnmcO7GLJKrFoBoZ2pQBqLG1wF4n1/Xf/7i9wHNGuV3eLjAOOL8+9DU
0gip8PPu6Gy0YYqV7UHcvIjouBLp0keCagJyfHOW4V2m+RRda5PryAhM4UT9WEaldmram46NcxMy
yfPqHxY2rKFA59Zt+FQsZTW49AWF4CVqW00sQqJH12fOvDgglOfejR1mm53zqQtakqZ1W1b3peQ6
6AUEXetMoU5sOehtTqOKuwJKc2i9vhoAtX8XDXQJcielG6Jgrl1nQkWwuzd2Y1+OGw3iayF4uB20
R+R4V7jdGKoMHNg0MH7ZrWxBlOu6GOLIYBFpwYRWsaXHROP+N9GlamWFL+4bGyV4VMHxfyjBewAw
L05ROlpDqtV8TDgtokZPmP3dVnRlBheJ2nsQ1GpR/Z49SOFPdD6BPkAOnJStTEqmdbjZYJgtmc4I
0BbmeMyHVnutbDt7tNya3tiQZFlLhC/tLXR/3dnJYoZpL7KDrhy440KE+F7LYZWiw38Nu2CtDbiY
SgtqavrHIIupbCeiUUWwTHD+0aoMfRSMR+sfLqKPQRYXkfRYAT0MBNHCxt9Oa8zZixOF9yQAgXhT
fmqMWE0ANf+cVZANcfujTh0YmCitXMk/L51Ftg8prdmezEM1+nw92JLZGeCT4J3q5VEnWliLZgOi
VKg6e+VsuPhRINgFEhZ6s9CROg/l+X02OrlT3ut2J/eTS1oo8aZeqHtdsb9+TrzXmpZ5O+CN2EvQ
n3ahnHweyyKeWxHNBgd0AA3JUdjn9eRZd47dwFMi90c/9K1mAsow5ZtepSggT73/FVP9TZdDE+nC
buMe6ksHTxM21o5Qoe50FqrAAUtw57LY0jVI/gxs/EoKmMcWjMkjuNwsROO72toNnniB3+a7VOoi
hcgVs+8oGb7pQuY3wSTqGCUee+OTAsxNm/snHy2pSOW+d18jv4lc2X6Fcsb0yPRG7RyLf0Up6k3q
sno0MrA+S8CqbqTvVpsBRCQIQeGZJ6sfuqTZblDlLM8DRFsjFUp95vQkclbC15ibt5PnpOGgF04I
56IEguDufmw9JxzGFqcAqYtwEOSbHsjvOSRfIqBJ1DavXurpi68eWqAlobuyg/ia3FaMwwSmUWGe
lmM8Aq0Fw9NeQMBJRm3mRGkLtzDP8HddUNcx7cH6tFoLHG0b5c/WIm3Um4N/9AF7iyg6ctuya+m/
HAVAAwBECBb6Z/Ud3hLFK4HHr4Lih8nqSNmvrVg5ui8lJx+DzNfWx5yUE7MnWV4CQq5HcE1+MUmw
UTUsZsZsiy++spMuALJn9zd42ZrAe4JXtYhHBox1IEN5X5qDCJsiHe+DXGsPrRukNy2Wd2Tkctp4
mhncGFzPn3qKrlrU6dN4AjPX3Vq0JMcJxYLdkBFrpU50aaOjae3iTYYa36eN7lpg4ciAlvdToCKi
t3Ghg1pUPa/scczpcosHqCCCtgaDxU86DKRJu9JmeNoUtktmatn4BUniT+KrNmSD7d5lNRc7A3fN
res2zso9uhjjfI/CaRt5KIBPEJZZEoGw+Xo/HbMh4W6z5558YoEXjRBgWvnUl24BoLrmcaJYi+fg
+crqiF/Zw+CSe0O+gp+XrkzipXzqw88vQbzEQANG5fh5WRzpdARg2HO2ottYxc+m+Idl4QOu74CI
i6+2fJb0U6tDUAm8fOKm95mXnVyIbHOyhta6dKOhFw5cGCDQ2PWLa5mXbWbwYAA5e0bQN2AV23He
OluNr1wy743a5Qr8GGmxC104PaMDyhHJze5KPuoh18xDCidWRxYRsNFx1ZMw6Me95anNGAxJblqv
bj5Fluz2A6ljbTTjcVy70xdr8z37gf7CTCZELols/HzN5Kbep2M6knvm/bTt7wH/7aw5N1068D6G
WCRYjWVI2pWSQMP/beifsuDO7LZp9ZhBv+/6Nl8bzGKSCWREc5NiMI4tw6A+DNPMY17ZzZfXDCZs
zoFABFqkC70qoOPa9NCNQQE9nUTkodZTeAd0KFciLfLv//dt/hdpkX9rrs6KtEUkUEv0CNIlLCoL
ZR3NtCy2qYX7qWjheZt1uB11ib7r9dm88N0Aekb6DUUZlE6XA4U6VQdR8BpqWA5QPaZwb1VaHtLG
2dPSfW1sbXM93gUNKUh8oS4MuSooVOCkPF+LqQW52UBkE7BmMJKrphs3f9U8Y1v2CWAxWlpv+vwr
DVjo0T+jPUaFfuzYT996wtshxDSC+FzcGf6auOHncw85Iaxp8Cie38XLDhQM9rQ8y1KZNMarqLqN
S7/KwgKE7Lfq7WMXPF6fhs/TjumeX3YebsRZ7fl8FibqVppm6zLpisex/kHrbwQK3LVRxbrxdj3U
5wV2FspZvJAhnc1aVyqZVHUKLM42KDcVsMa+98yzeypjqPddD/j5hsJdD+Y4ak1Q/0Dj9XxsBtHM
HF4TKqmtbSnifOXWuPjzSHShFYsO3qc6U0ekJaVDVMIyErfGHyt9uv73X+iXYwD+rOiEZiQKF4uP
Q2D+huqsJhM+3dkD3HfMgyZfmZ9Uw7a372v7NxkfpDOsHGwXB/a/sO/dnA85Y6eAD+iqUiVAvLnB
Y/4PyDpIYwOcBawiYH2w8Tv/MKJwSN6VwPFXA4tselMUM2lxp7GXlQl8v7nPL8LzSIsz2nUlx5un
BFWmAV3ZAhJg64z6Dytj/nMNL1AoGbTuV+Z75aEmnX2obLeLOeQGvzepYj88j4Ju7ODP0yev3w6g
vYGBYsltrfcveDM6CVBb0EIoKncDgLv3nKXZr4p7Do8K5aQ/VaBLSDJP/dYnlH+1Cu9LyVsz6nq3
2WWOLb7UxlROm6wMijvWmuafYsxEv3fxHLgBDYU+a4LRqOMuHADH1L8t6m56pHXNUBfShofc115y
rwoe4KpRbwLS6jsiJ5SJsqbKkzFz2Q69X6cK4a5gbbwa2keRKHxxEH0FWWo31/DY5MAxEjPLQgFQ
7s4SFVgOXIOxRGZb265P+U2dT92hNBwWZlSoo+2O2cFucQ+Uash3GhYM5OdBnO8hhrAVhJpxNpjp
vYGsHg0WMJJMWyLrHfo+Mq0iC0Lu6P7Xsam1u7xkkobO6Igfoz+So662PuN/0oC92cBgj4W2V6UV
e9B8ecxLl930unjItcHeNRPlh9Jtp03eAgQFmoqOlxyVkejsIfIgrnSXio4lHG3Bb45ZaL9aEFq2
xVSKJzvQtBsVUBVJa/C+U3du1BRDfecwyXaVK0t8YUPJyJBO/p1xw39ocT9C/Kr4paC7ue0VKoi+
axfbuqP9xgxyb6sKp40CLx2P6P/Ao8+q0/2YBx0esXA3APAFCMTWnCLDqMoDqDsufmUUEZvMH7z1
G8gPSBUrx89jJGZDpDXAjUTPemFElTZVj/rg1c+qZf5jZbblKYeaVdii93TTeJlxJ1ICNY6U1UCE
wI6pM7Luldac76RPvIhAkX7nkdQ5GVYGHgsIEZClR5VBmj3cK2GiDR69N4SGQ7wjcRrrTZeW9scY
kEcFJeQQXNBdD6yu+Ea0erMruI7JHmsYaPhjuUGxDp4Ksh22nmaI2HR6fnDT1jhqFmc7L4N8bZHi
Na5Jg0a0T0VklqW5c22KpKL2nZVz/3POdL7pF8emnWqdx1hV3oHgtTWDr7TYBVCTT4Of148X78KN
hnI/dDfAD7Vn0ffzcwxltmyqmqm4m6zcfaOOV9YwUHL6Y2q5HHsABStup/7G0we1x0Xihmo0g7hz
KTt6RhWEU11psP7+jmpj5MCP5DSxso5M/q2zdZjbesOGF6Dij2pQ93mtjz/8HivGdIttP4xmBMsU
M6L6aN81eCnt4Cs8bcoRFN2S131MGWlPQzpYj+gY0Z1mqnQrUliFTKYa7wuuaXHXk1cZ9GxfOKiM
aHbpxYILKLpCMHpX1h3/wQfSbGs3+Ckb+P1lFFVXTxVB1AapdZIU5SkW+FvT4f2jLtW48QOfAtVZ
ueKJWhXZW3ipblg1/Kl7Cz4lDBIGltT5Trg1QxagsTyqCRbEBAEYIB50vERSS4ReXwx/hsKwQ70U
4y7t4RGUV3BYpaQv7mqDd1HT5/RhbORaJX+xev57P8OfG1ko7l0gBs4/qobxe4HkQ0KDvAt5294g
F9w2JuxPdOatKEAtVtB7sNnGBXXHWRp5mfUGZRXUCr38xKudeHK0E2Sr7+FUWUep71cgnZlbmPH8
MlttJd2+cMdjz+qonYM0gPbL4go2ipZojjDyO5xyLQTawK1roE22skEwVcvbFzRcnA0mjAk/tZPM
NANqXqr8zhxjS0Blc6PKGK3+ksfXA10czYdA879/yFjSotQUTk8EEnepXYRNvZK7XkrFUKMD0AIN
HtD7l9qaTW5IOJZq+R21VJLL/JnwUUDxe/yjivEhzR3Ubs0TyB23fT7+7uj0vDLCOTtezCWKLJhJ
ez5y0Ns8HyLsmEobQoxp4qlWFmHu1sGuhwzBs2PWVkjhARK7Q0/2onRk3HOP3rKa9JuxG2EKOtHy
G4j8xgkm1OmGwM4xUm6XPbeGV8eBwApgsJzdpqke7Fnqqy0uiD/g0dATDUh/yIasY8DsGGRbOVQ8
NkS5DzkYLpHRE3k75qCgmqDgxW7hTTGK2yjVqqCavkl8lYdUCu8BkqTZn5T57ZdMRyZ1fXKW+KL/
thHeLzZ8MPB0XNaiKiN1BmkGfWIHT7q2R8YWFqyJU62Ch2Sca69szHDkrNRWF0+1/6La0MQE4AeM
3U8txYoSL/P1HvYuXYykQ+BxDEGCRkN5hzjBrvXqfDela9jkC082dy6tAkc/q0stCTh97fcCWKri
jljeqU1zGJmk5ov06DFoyC7L04eV2Z1fwoul50IIbjazATUF9cXzpVdNtG4a3cNZ0XntrVsM0y1F
hWszOtzcqMYpj5gFXeCsNIM7a3CDG65y7YgGc7pmrTWv8mt/irn4Uzi4TYZw87tZEqKt+2NgdY/K
mv669wTzTA8NIYA5PLzslqcjd0pPVE5+5xlGhJsq7N1nKtGCHVee35cOro+BFu8TWlFNwsA1v+PB
awlpIwLQ6fWvdymCMxuYw3APjkTLNpqkQee2PkepwphCzdFhELRyyi+2AQpHAShS2Hg2NKNxOC0m
K1BB25c61qPSkEH6Cvp+Tcg0LUQXLIYAfmSueWRcigg1TYBmwbkBs3dxFtYSVemi7/B5iO/d4OHv
3SpHVxujoUGSdy5uTp30+ZMazDUDoUsXAfQadZRKoOs2V6rOVyCRotL9VFmJaVC5K0fLfK6h/PXo
mao+BBRYLxf9Flhlud02K3Gl5rQItqYysj9//WHRfAWmCAXld/3I8z/E8KU1ZlxaSUfIsajb41oV
+cLKmW2eZkoaJJJRrj0PYNKmqjKZeUlzazh3zRpNeu3nlx9x1KaityDZM4gjIXt0P6/Pz4Wj4uzP
n/O8DzlBK2xiAO/nJaj/NuIXJN/7Nfdt88KlDKQCVj02GE68JeofIDzbkHXhJp1HqhTCAJoHPaYC
VnDQChg9uvHgTfAw1x/ljhaAeKMz2x21FBjHnmWPMPUMQXu0tpXw2odSM/SNQCPsraKN/EYLJFYh
0k4U7A1nDQq5mP3/7i7sngBQex2M0cXsV0GpRo3i7hKShXnlPgGU8eP6B1iEmM+Fs8lZfABIjJak
AhUv8bzH6sDY32GxMQIdwD6cAjrql+jpLUbgN4AHpDY3El7BKazsb/GAf70+gsUSmkM4YFIDNoTa
m/UJpCSt1pCBrL3Ez00eBoOWv+h5OuIBJvhKqMVkzaEA6EQiMdufzQbV56sVSgLaiLRKoMSQBXVI
cpv/KDQUVv56RDi9QFB2IHyPB+virBYmGt54GwogeYA5aouIi9fc+Psn1PuTYs6JZnH15eIqKIoO
TiPHJJ2sDYGIHc83rn478DXq5byEPqQD77OGjp2NB/hME17COw02pKOuhjExDN4cOtgpb3IGRb3e
z78Z2Hrx38/ex3CL2aOtB0qwi3CUliEqAvGkso3t/Loe5fObEHOGxxkKo+hIfmJhmrzxuKn7YyLG
2Yjc3fkyse0xLMu3HpjPwGZAylXb60EvLHWkdniBzt7osERYJCIe1FWmhk0IOrFwMu9dRsPCWkmY
Ly1yD+hVCImhAY/e9PkixzYbrB5QtsQuvFC9pP1f0kvf18PHAItd5ErKbazxMdFfYFsf2lvbWDNB
nL/xcsl9DDGP8cO1AssdSYhCiGyvQwtM+xWpFIW4lbPz0sIGSBEywugmwYJsUcJq9MFPW44oSoRa
sJtgDbN1/2m25toVsMSAk1qLb555Hu/HvBJJ3gdb9DJCibeE7f6+vrIuPM6AB4EDnT+XGaBRu9g1
7uAzWhngeDc9Nua2ANlQoDCaA9JzUzmQVHuRa4Jjlxbax5CLkRUacL9W1opEnqx2Mzb760Na+/nF
1xnxEKemj4nrs4dB3cE2/e9/H2j1WfsYZzTQAudrrPNb0wARliedP4T53JBYk1a+tN1nyywb+Ft8
mWUjnkHbKAPKmyd5+WxmbkzE95p8/YdRzO23GYqIdbzYjKrypO04FU/6EGl6ZHdrNayLg3DRIEMH
Dk2y5TUzjGkPTXFdJLWJkvuhCrZDs/uHMXwIschhOHM9o+SGSIb+KOR++LscFefV3NVDxQL/m9Hj
iynqhF75JXN5EgztsRv6k9s/AlP3t2MwYKgNexkk8+iELu/8CfQHoxmmKemGI1r5qO5c//3PJyJ+
/12HHBmwDemA89VqjLLiHOjFxIYSl3D/cPRIcnVMbbEhNllpul4M5uF6DECuQjli/vcPx68Pe9tC
z+opCYzmUMtTADCj1ItQH5xQ7/9h5mbfDNyHSJRBTj4P1gHmGuCol0n21ll731+ZuAsnI1DGgDvP
lj3YJv7i901lNaRi2pSgH3ZvmRziSn4XQSDkERxtCMqy4NmuqidNZMfBGp+vf7bPuwcFWWN2qUUD
DP3xxSE2CZbZ3OI84Yb5Qjr9C6gyv60+XRnk57PyLMwSx2W7TIHpM/JkrL0/uoS+EipF10cyb8Lz
KxkhYHyEejb44yjInX+myqBigIUMTzL1fbD8LWoe0BjpY8ipxP8QCeUO5OqoqXwyXs96v9cMv+NJ
Zckbj4osEg6NcoZUkEz9Chd5ieKaT4cZq+iix68HuAvmL/hhradB2lHLm/qka8d2i0hjpNeUPYxG
5t0EozltuKtHdnUHNHAZMr/JjqXrdOi2supJwpJ3k5tFEHadqzYtd+0wFWI4XJ+RC/vx7G+cv82H
v9FWrUEaIfqEEX1T5VD+JWNzVFDNsY3mVdbd5nq8S98anDoUeKAINIuJnsdD+c8XaNL2SUbNNjQz
bW9SsQE98TSQVfWh+eRaLizoHKHePhvoQgL2PBjjTqPTtusTw/ytxt+F9tWznoW8NyC126CefNQr
7eAwVM/pr8laed9emtmPweeN9WFmmalpQc5pn/RNj6aZOb5Rb3yeKj2IVOPuLbHGKF1aJL2vNw+2
h6j1orIE4+DziFM1u8xZfZ8Qvenn9qOxp1YBC2QTNYJ64uVNR6zyjpvQiSiYk0UBA3TKYQaPcPc4
K1/60vmE0gpybd2eS4uLXT1QUhORqyFhIzgSfafdVYL8nvI13NulFfUxziJXhBczSl86Go8NPRm8
jDWiRSXJo6H5S2X5/+YX+TxSlbmJtOwh+Rnp/DRlQObmWvYDsjF9WFVl/uv6Drk4b+gMAGPp4qm/
BJC5oleTK40hGQJ6Lxu597ppU/T5iorUEun9Phof3YD50geGbsnX6dlg5cS00HNRQm2CsVGb1AAW
KR00K2yQ9ccZwBBRZnXki2hIvZG2p2LgWQxwCTonpKYBDaMGSUnN9b+ETc5/HCSMAMBATQAGdcsr
AeDhaZBF1ScNBEXQIwmt7KiZR+G8Xp/sC7cbkEx42UAe2tJRhzrfMr2DFnghEEfor1P922DNyt12
KUc4i7DIESQo0uVIaoASp20HFpgHI29R1ADvPjEDjJHxBW/30DVVdH1kF46fs7iLs6+u0aGvXcTt
uxdqZ5HfQw1j31ePZfry95EggDHL3SKv+3ykp00T9PNB51RvcPnIp0Q0v3u84dXj9UCXPtaHQEuK
HjdTGzqZHHeVCYfs2zXDqLWfX6yFQO/z0k4xjgkwEDsQwEKs1bsuroaPQ1isBjQ96trS5kuhSyTu
dq9NwRqstvXwoswmxkqJKqPcSm9l6i4cKiAUYDsFOLk+K4CaTqrB2zvvochbyw1v7WEz61TcZhY8
VK5/pUuhIPvizJAIWA4t25sgzpOgNVCZDoLq1svtfZ7eMmflcl0LspjHph5N2HePfZIOCn4yr733
VoAgdX0kl7bQx5EstpDr9SDp+8iNcv+QzSgLd2+bz471xQ7i/79I89L8kCtQ6JcOHcFwVB4XXoSX
du9EWX8qh5VT/9Ia/zikeV4/BBKWAqZWV2h5p/JGz5xHr7J+XB/LhfsYQnr/+/7zv38IMRE4FVsa
Zs3FWyhrfhSWEZkA5a3pdFwciueh/oESPwIu8gtzoF5OCbZSVUrnmLmOHk+aajfXR3NpDaB8Bwoj
kMhzO+h8NHUF4o1bzPkqqYNHwdDNYZXeAo1l+fFQNPQ4CMVerwe9NIUfgy5Wdz6W+ZQ22EIGuQVC
JbcAurjVmufrUS4MDTwjD1VqYFJgMLlIxVle+RmcHnlSyFY9mIpOe520/sGHclQsfDk8lAFfYzdd
SlI95DVAQIB8ijldbCqhYydJA8tDaQ9u/8Y894YV4wZ+UBEYZzvqitjJT2lentJ0iplaee9cODgg
zI52A3SlcVktV03LAwCDy4ElvdWEY2bDcO3FXOPvXphZBMF/uBVt0KsWY4Q7g05rWrMkN4JjkQEi
17FbPsGqjxw7sZpizGtw8cyBpMA7yBw8APQbz9eoXYxDXWUlS1hdPjgk1UOzZLAKrd6cfoa2V1UR
ZsJ+rgULmZtHU03L7fW1dGEzzjUIcBDQ+7I/EfMEyVMm64CimV1+D+i3YuRrdMs5j/80yv+FWNIP
8ECBTFTv0aQy9qirnkrpwrLnyVRl2LnDo23/w0qBd8b8CaHSA3vb81m1CBilmW3TpGi6N5dPz4L3
T9qE9O361F3Y7Nh7+H2k4TMQY/H1+OSYTA0uTYzSxivtVPMvfHhwi2/Xw1z6QqiuIM0F6gEV48Wx
LAKwg7yM0SR9GJyTv+YyfGkUeOPN6R8gJJ+WvGz4iC9BMVvaZqQ3Qrz1HmDhK6fxhd0LIAPAc3hV
giG5rKiAud7pErC4pCbOsdf6SHG4AlXTSpgLS21WN5khWgDEwG/4/NMDSl01lGQ6mmnT7y63v6VD
8Gvg/m1da2koUdcJDfxTdP0LfY46t6nRNAIQzvsM0yq8IZBTJ/XEgUJyrLjyY2pqoZvZcIqoskim
oEIbcq369nlhzGFRgEdNxgAKesZIfLivyaRGqjVETzojtp+Fsbs+qvfJOt+357+/uEHxsMT93eH3
IQxKQggKw5MehrYxn0gCV8BNVds7Pg4/zaL9ihfNG2Nq22ko0hiqiTTSp7EynO0k/URxLQxyE8Jj
9n2ZWvvSnx46EWCvmP2JKCpi3eLP0Hj+MmVZZGbdrvXFxjDpU9V0AE4J0OKyaZOiDjcAx29x94VB
oR5v7QK99OGlYe6+Gp3I1azIGIybSogdbs6VCvgSdIK3LUgls8o3SoM4KZd9laBx/dKtRkx4l1d3
qvL5cWx789RMhthnuWk8wgC0ECGIBe1dYOs/NW1gTzKrAjd0+S51T+r7mPOOxFrhV6cgdZvY7fyf
rGOomQ5cruyGzwvk/c+cNe89dGqWZSXN5q0HSKh7kj6YNl+z+PoCgXr7p5PdRQsI0ETUZMGl9+br
9MMK9Gglc9n2zqnx3Tqihb9xSvm15yqyjHEDM5ciNGgW0xQ91MbagmV4dJgFDUnaHKBo+QaqQ9hP
A6DJLH3QPP8w2eW+adgBPxe3sB3RqzaCHAJSNzlAqRHKSI1f8VhOeIAzP7vTh6E6gk4Ihxhi/zal
f5O1JjrcJrvnXXZbk+CBtiy7mVp24nmLqnFBN24L3khZ7EpL8j+ZRYFoT8s+ZrCmDjsPksVNOu6m
zn9tyqEEnGhK8qkZw8roN5pBbsw5+SgsaoVjDhNdHqj+QAu4jtWjbYbCJ+Nmgrl4XFRVbHraH78r
own0HL9oQNtpYYSp0dATEKGBplERVrIYtinqxTRMc/Jt8t1b0QyvhRPEY+Mf7I7eOUZ/csoytqz8
cRjyw5TqB3sIblJI6Rdlf4Rk8Ss41ofcdvfgD0Gsl8eqV3E1kq3hmqd66vdlS794KTsoJ7tVOdm2
qE2p4VvbGvHYOxvhaSd4zOBcHoONM3awAJX7VnpfDDd9JLlA3zhgelwp9zZjOqqQdHyDnsVra40x
6qWJW5sbOgYguJCkqcb8UGsCyHN/2pg5VoJvbvLC+QHzq6OeDTxqgjKLGhVk4SRJvm2NrAAloUiU
VaLiOJaPxdTH1mD/0BrH29pwIYqB1Ydgy9h8tzKPHWlR7lwOezfUs9wO7B9LxhUn9s7J6oPt1SB3
QGozAk0LYGQ/fSuLnB0JC4zYozoQJN4Y+8B7h6Cd5RHPuu/TAOkwN3VW8KwXtiAE0ABUhg4ainVL
ImHdtMbYV8I52Vrw3Wjb11ysbPL3dtH5Me1+DPFeufiwCfGSIUM/ceekB72epLaZQfxwNF+l1jYy
AkcNZ5NjxYa+TVHAlvGdYOZBL0p9w+o/lu7vGujkatA9nn5TGg9YVKeW9+iKWtRNap2Bv+PGjSXF
Bu7fKoZmvHqpSqO/reAts3LnfE5GUNh0AFCxcNbisbEoCRdprgMaYUwn1+2ifkp6+Eyx7snP8pVZ
+3xynQdaPKGAl3a8wVJI2tS+1X6jM5b/faXjYwjApM4PR+6MQsMTejoVMFAov3R0S4e/Lqach1jc
0F0DzmE3T1dVbxR8J7Xv+lp66C+Qlrj0sLxQMtfxYJ9JK4uZAl2lSwEJdk4u8xrgpBXbmT5/aoDp
NHIrCkBJsgJexUpX4zYwCnNrdmqIma79NHu56Swep1VebzL4jyshoCcTuPPleBBa9ai5zVc+sRgk
tfGgJkJwwmb5bTnA51pOA910PdiNlaLPE1ywD65WRizVvum0exg1HSTw8bFW1oMmG2jA2bfFOFan
yRQ1nNnkoxs0G8HtnYkLgHf217Qi34M6fyVZ7YTgWBmRwRiShmB6a0rx3TGGW1PvTtI24kJ0J490
h2xUUZUHVuhD20YOxXc0b5DKOM5tgebeVmZZCwaneTtAb7rq7S+6dHCX0cgWVqQztrVzgUIXsGO5
MG6wNfdFqZ4MYjnhWAa3KMw+Xb+SP79f8bEABIB3GlCgn6rvOfFBYyqEe3IGkeEyo13YcfnIzeKx
1bUwdd2VN9Dn1HeGnqNH56BNB9L8ouBRyaqtRaWMU6AaKK7kuZ8eZTMNT2MVwJkU/GLsrFwOp6aX
7fb6YN35x89PPpzRLlj0KPBcwFT6JtoXHk/HUw7RtltqMfrs1UN94AO1IoHq0g6cuvwZPU1tNvZw
fxAAr44A+ECENNOtI+wP2GxF6r+Av+vcsmKoYF3dETt0vBwkn4kWXQhGXvEkGzJtqsz50TIze+Ky
7arI7Prsfip18YgXvrNxSAaRBrRg9Bezs/SffQoFRFsMuIaxD6BbrIDIhP7ft1R3hm3QesGzn5o4
gKTWoMxGx1tP9emt3Xfihvp5cdK0gsYoMQ97aUCMWPB0gCaBUdzwfoLul1l5971I5Zc0dcdn0XQ4
sZEH/zbMHnxprMyoAF82DWnuajXE/N0sKlPBoCk6WTvoRK/VXOdzYPExcECgLoSzGwI/y65hVdoj
Xsm+OFn98JWZ+YY6IvKpFTc4JWqHbtWYPharCscXFiDEXueHqw5Zk08PS7/3NL8wi/HUAsTDiz9t
8ZwPB5KjjQgSROu8ray5z6PEExnrDRVFPGiXnUS8V3zhcylxb2w4vxP1AWLo9tq5/jlrQCt4ZsCA
4IqTdwkSo56gXeY38lTSB9nc/T38EJAXB3ZVNizRsXsWhYsRZuID1XFt1MFYw8XY1kKDZ6+6C+Ob
v58uXFGgMaCpDXj14oKCKuv/kXaeO44rybZ+IgL05i8pU56lNtXmD9GW3ns+/f3Y95wzEkWI6J4B
BrMHG1BUZCYjIyNWrJUag68Mz9Lw3pQPHLrBeOy34GgrWQNwuv9YWQQhToVU9PO3ZCihjUriMVG+
NHPZX/t4252VrOHC0GLhhBLi3FzEkJj/5gEBbaYofvrvTMxH4yybG2Rz0GIZE7Hl+MNzrTpCvzH6
en1JsP3zE3YGvV9PoDax6klNOi9XTXhDSzL4VjZODdIg/Pt0juEkDTuUquUreqdCGtqpyaXuOdaM
7meYitMxRjLKDSNF3kPDAt7+9uqtnIR5GooONG8nbsLZ9bPVS/K8UttC755h7GS8O75TcSsDueAN
WyLkK6sIeAzctkxJWpPM+U85MyVqkzqm3HTPXa3L91MbTsesKMqfaWAN75VGjBxj6JkXve3gSmRg
dmSu1gFRIsguHFS8IW5LIemeNbUq99UoiofOGIWNfVs55xrYS5RQ55HOK7ZjTalauDqL7lnqq/G1
HMaYeo4v7cdW2YJm/MENLe4NOo6zkDgFO9Bki/wyFiWfIZ24ew6mLnrpUjW3Jahx3FYv69egmJQf
8dhMz4ah+S/VNAnfoiAOkRbWe+BmafalmczwwePW3hdeMDm1zCBfWpv+O6uzeI7nkkchCVkXJZsm
W081uXX8Jk32CUoY9pAEcGQMDVzkZV4ehi4xd301+U9c+K1TWI1oc3H2d8FQ/2gKtQPtKPDNtHm5
H4f8OIgDr82ugOpYyaB/5J62R33YVwFcf70Zh2Qhg2+D93OKSPMP6qDRu0gM6z5UGiLvFMg7uRS0
+zZD7EaP1OQTM8W/pKHRflnDpDt10TT7RpXaB1nqvX0YNOUxysrYFbMWXrmWXskvUPDCc2I2cmIr
UgTPiF7V/amJvD7bqHOuHQuOBNTOOhjQq3pSkfryJDJd8qw2ovfc53n9NYbe5Ulq8nGj1raSTVBW
p8QGcN2gjrs451PlFUrQxf1zLbTZYdI10429znNLAZFImJqUvdfkyZMhJ94vnqHBP3g6k9HCvQs2
gm7T5ccd17EA8rbqn01p/FG1zHnrESpTfrIFOF+JIhcP3oWfrZQEClxDw3Pg2czsmv7O7E5j5HZb
qtYrkVEHdC6xphYdrmV6BltLaQmJ0j3304m2HYSdj5n6SRJ+3o5Pa+kYyRFU4ybUA5SnLxdujITE
HAyve9Zzw/F8NbXTMf1sDPEPEdLCmZPmbYKZYyMqrjln0sIydRQZgKQuVjFIeqa4om56bgJQGb47
aV99KXamdIvL+soQoF0eOQYHg/4CD6xL9wCLW3rZl5GrWk9Iq3jN5wwIiPHl9iKuWdGZMQduiRIO
wfHSiuQx+RbrWuh2HRr3PewXElIGBsCtcOOcr1pSeSfiDWDk5XZFcaHSJfFCN9KUB87iUe1yu03y
h0Q37247dXVzsXSmRoNkHhtk7mGxR22nTb0O3487po/GoZg2kpqr2MTPW3CGkGoyXHFVaBvlQvZS
cJtuJWSH0og/jFQk9XragGH8aepdXFezHRTgafkZMgj1xd4MlkhJYkBjwFLSnVJA6ksJ+X0YP3vt
OybGouZ9AbsPbRk7Gt5BOrRx0q/ixR/zYP5nIPQ1MNZs8jhtxCZ0y96Ya9fvi0H42qIREXnFw8Sg
2u1NW11VXm3/a26RjUKQUiSBBvFLLGsQFcWOpH0O/npMYuHTYklFdehTbexCN+tr21AerHrje1rx
glOnGJDEI2/Ozl1+T34AbkHt8YLJXsdKJSdV39L8/vZSrZxvjEBdDPjRuEbNCrERQF9mMu6ffPH0
ty2swMrGg8tS6eIwNAYiffH5cO7EkrQlcguRYoBAL/Ix89XuGyQD+i5KjOidBU/Z7rZPqwuHTIDI
xMc8kLvYmT41/amXCA/MWzuyWTqjdR8Eyd8HIUMELjoD7bmYlrgzXSuFYvAn9l8J7FY9ZcNbVM+c
cRs7dHU3cflhZQam8l9oYC+PgZoGSMprRuw2f5B65iAemgKhYGicPiIgXdo9E5SOGhXa8fYyLqkL
QKdimWlvU6ZSP/8Jl5aFsgTTyVC2q5TBXhLUIz3sA0oDXwe5vu/y4lelac+xPu3UMnuS29+3zV/v
IqUEJD8AEcL7B7Lv0jqEYomJClTuiqd6cJLG9v8aRAIs58zCshOdyWKqFjoWaOpq75qyzL4Nsdxt
HZRVR/4U/AjxlIgXjlSR7ymB5OfuMByyn0P7SzdPt5fq+iNmWGu+nXjSoYewhHR0rZWUU5UVrhpZ
tRP1arUTi35rlGLlPGBm1gGGwlKmLrIsiwxyFFdSVbhikrx4ogwxWLDPrTcl+phF6pM5SbtA0mHQ
oQfYpBsf9ZWPwEhAk/AfHncrgI9eN6cykia3rjvrvo6E+kBnu/7bBH5hZf4rzp7Hwky5nJqz6Jh3
DEfwDxBQpaO5L9P7PDmqU2Nzed7evKtkBpNUmcCxUJFmTG1xPEokptDNzUTX6AbvKePB56aDF+1k
8Jk7S6mijcOyak+mtEU+AxPCsoxmWVk9RZU3uUOVhk5faHsjS5+sIvrRwil227eroz/7dmZrsZxW
nimKZwUomBeTayr1sauGd/ok7f/FDFckUhmMii/rdULh054nELkJOjH2VDVOMpiZXVb9RmKxsnaQ
LUC8BpEKeJ3lrAQKY9CfeaPgKvLTVHyKqxel+VZHwcayXYMWmbEVuVcghKcqBJD68hgqZROXYFQE
V8zld4Yy2FPMyMT0mGloI6YQLXdStquqQXsKBK++62id780O0c3b63p19cx/BjcP4FokJ6+Yo4Rh
zAFiwLo5tZIt+ns/33ehB33U+yzu0JM+3Da3clowR6ogzZcOUxiXXseaLsABgNdh8hCZEEl/bLeo
ajdMLKcLrTIUNNVrBfKRFyH+LOvHegvHN5/pi1T7z6L9nxfKIkomzGFT5eoFN0kOfXaI4428Y8sF
+XKVzDDnm61YpS7ObRCz8Iwktty/3d6Lta0nqQFcST2DStPCC1XMUyEVTM9tlB+BmTiS9do395Lw
aI0T7/0tqvu1RaNuN6uIW9BOLZ/CWRTIim/JnttPX0L4sstqiy98qRXNFASydGcmZo/PQvsodEUr
R5goKIs+6anyFjN52EP47ApJkd7V42DZcZNXla0p06ts+TFivOM3ZdB2EIQ6nqe8y0MdLTizLTY+
+LU9pRZryrJpiOR4i++9UqJC9T3Pc5PpMYecaqAVbG0VbeYfWR5M4v18x4DLvBJTQ4xaHetRNN2R
UsP9B+9R2aLYoYd524a1QA90QR6qNegMVx5MyR0TSrBZB6dx0QOaqU2KfelQ/Cgiwzp0ptJ/zvUy
39eDYtx3YCegjTW/MD8PG3Lk/6xJC3dSDduMCBLX0Uor2nWp1j3kmHiQaYXflaLc3vtZJ1Cx7KhF
NrLRHQWxzo9Syhfuw73V2qbY6rYKydY9xMzRjoZraI8zNjnWJQnxgqJ0ZDUUbU8LvxqdLu2Htsuo
imr6rgZ1k6B2DUGiKezUUGWC1CklJsTEdz1daXPscsevhgAxdctJxQTK38gX7NHPDbupkISCjVR+
UUJVt2NZqu1CUgqE+IbqqY+k9Enujf5OZKTwGFl6/hQ2VuoAGReehSz8XGYGmNbcHNLPdTdQ0x3C
JN9R0B6Z+x4r4VhORbPvlEjbN3FQvEa+pNwxf2l8Sv1AOdL2VnZjGzYPfeWFD1muJ8wrCs2DgI6m
Labh+FgbYu0GgQGkoCsAfEJjd4SS6i0IUVLxesPbj7KRPahTHd3FllYd21Qs9lbAEERAdWeHIqsO
aqdOXGaLPCf0tMQhi2Y9U73ZZQIXsRd3yr7SlezQMxx7aAwBkTgThuBh8PunvAnUh1ABNeO3Unw3
yF6xp1VAYyJAgQf+Hwua7UFGzlYNnLEYht3AkK0dDMb4VIxVywa1/ZNnxqk9qL1+FCex/WAKc7E7
Mjy3MiLv0FOXcmvDCG0t7EM7odsBSw5oCVUUzIOqeS+K1yT72otBq4PTQ3BGFD/ejqZXz2CgBnPn
gyYIyGvyh8vYk+hWWYdmpUNDqDmBZ+5ibzwKhvfUebQyk3hzlGgloGCQbxyuWC7SJeZTkhp/aKZG
dyNEmRJh+qAK4vNgab9v+7VqZi5gUaGl87J8EYjFGPEu8XRXVkvBFiT5cysrzTGXteLutqXV4EVe
oEASNWO+F/dRArl313i66SKh6hgB8OReSnegot+iVv5029ba3QcRNm9eKmbXkz6hqRVker7nWkNm
2oTSRzWJnwV5APxn5kwWxTspsTam91cjJ+1tao0A869SyyIJEXdKGs+Vv5qoXe1vu7T164ukoVKs
KRdyfl3PmXsBlKm1G5XMlSPOekGuyEAGHiyPOFjCxJq0wXOlNHnwleCYlNEus7RXuG5zWwj1jQOx
5hFvUcovdDoY7FkUJ0yjj6aOdpJrTekvKOn3VRT+g0t0gRnmnxsDjAhffrUj5aq2U3rPRZbKaVTx
ycjRVJB+llqzD4QtrfCVbwkdGvhZQYXwFlz2SBnA8qI0lyxYyBl7Zo491qJDMm2hq7fMLNKgKOo7
OCkny50MN5RLW+jvSZo2Hg5rh+Hcl0Um36RKD9wEI1Lq5v19WtjK8FSAua03gKprn+qZoT8wwLOk
rmijaehMDCntsTdOff5OT2HXChRU/37X2kYZfWPtluFu0huhCusRa531URGiY6OPjx6X2e2PddUM
wqOwFFmgdpblHGaoyGOSwXLHycmjV8BHgnB/28RaOJ2Z6WAQhJL2qicKv0qhmtNMv+t7Tid6Njgs
M48chgFuG5p3epl00qWBgQNgHzI1s69nG+RB/5wVBqpKAnDD/ndInoWMe+XtrZBckGkMAH//ncXZ
9TOLsldGrRdg0arLQ5HDj1OcBu0rQlp2n98FcsFQy1Z/Y/UYnnk5fw9nNvWeXLYasVmqqRNnKenV
m26Bsi/SQ52UTj+oG6/A1Q2kGAaYi5ocUPlLiyNdd9EPAg+p18OE+o6vATP3vkThj9uruWoHVPHc
h+CwLKHNY9f4MQ0qVLFqHfpCaBiKr75VH7xm40tei+fz7cFppHcO9ubSIUnoYkCInuUWFfOE5j5s
twRjr+uXvACZswLux21Ef2BxFmnYJ0rVDboL/46bleoxNfUPZT+wTdq7Ohr3QHsSe9YJgJM1OFqR
8vP2Yq582DQ8yANNnW7clVaTEPe+JoWp7kojvK9p5+fOOCE4aZbCtL9taiUCY4ppQnDQQKCXjZc4
rsU2pybm6sKnabjze14SsX4Xoh2ySf2w6haBCvgk45ioQl1uXS+WcZ2Psu7WUWMbnnJACf7Ql1vV
qDUzUNDNQE0khemXX5oBNlUXuRkAw25rtxblzlYYmDx0arBFBwgjMr+1CFscFMWYqQsgPl0elRka
jq5or7kVvIqnUTBaWKk9yQ79igmeF63rHIR1BHoFQVntSz2kt4Wksy1Uxa9U7PJPjNEMpS03lXQH
WwWE+1pagQKX1FMZ+/0jSeVwEMo83OlRioR10heTTW7YOBpiSjv+ql9jLIEjkaruvd/lw46Zpey+
L9viPgwS3a6tSkcQxbeegtKjKKh1tQNcCeaSUMjKF1+wlFfZC5hZ8dPR0UMjpmw3aUdPbgLXy5sY
ZfvG38vo8pIL5t3eT6cOKW1Ne4fQhn5fAsq1K1HtdgVSAbau5Rl6o+307Ef99yzlLzBDw3/owXQ7
NVciYG0R+Rp1iB8YU4ZSQJp1SPzKOhalqDw3XY0YUdl98HtxOA45d5qvReajCYLoGPhe7jCkMTz6
SdyQ/PrMgUT+3aQeImAEuVQ+alRnQsJCm+1Dhv15nJrGQ0FD7A7ERneMwPc8SsUkuqOhjqe06q0P
dFzkx9rXxL0giJkdybFoq4MiPqT6YPzKPByKK2V6CAAm7RKUTR4QqPkzeWJ9iCvUs5jxqY+zOOfB
BLHloEUv3fNPk63Ere+0RdjuEqXJQNArvs1jDql4s2ZGylcYFG5mYSG1kXcJWrY7w5tah48nc6Q8
anYSs4O/28EQjpkX6o6ohOZDCsfNc1dq6gM6LP2LPoAO8qHzeiorNAI8NRLu4q6X3uJAbDhYyjDY
YWdKH7Ok8jZC8cptRseR0Q+AbaDMlx3HXjMLNa119JCCaZ8lH4X2VzcUzEPAv9N/L+qtJvE1SwnP
43ODiytbCRAtE0xNY8bHrdIvg/I9817C4E5TTpQ77VqcnG4LqrUWTc5tLq5ssjbfbAVsMkrjd7uK
WTz9cDsGr1xpEPLy1c2dHSCCCxNh1MJMoHkGuU+z63gge8XxtoU1J5iShJUCPeZ5ty5DYuzLDANx
nN1O+Sl5KHZNKUi+rYnxP8zty2iIejc9v3le8oo4c5BbLlUwZ26cacIBlaz8riog2RLa/PvQtuoj
4j7Kp0TVI2eE99xBMq3aJVUEBC42ih0e1Kcobcy/T8chPmbezeSYEqUXF4LWxzL6B6yvZtq52Dkl
Ubrxnb9fYlihAIJDdaCYy4qm0CZC5Ned5vrl785HpGlnlb9um1g7J+cmFu/MokgaZbAwoT3VZoIi
1Bb+az4Gy/2jMwZfKGWo62mDPvJapJITjcZt/kXvvQlB62G0vVB806qajDzaGrJdPZiwpMnUm+kX
L3veRawl2RDPJ6Y0foOB859kRY/2SgyF+MbirUWrWbORxIrywzVMhlpyHEyT6fpmVO6Cnnmutis/
odArO2Jo/GSCJ915IPr3ZtkrzHZE8bHJopkVC0bAyVL9F73VUpsuByo3YR4eKmkSnkISRXpekCZ2
I0yxaRqL94IZKch7VhTpEZKjhGkNTh6m0n1eMDNPtVJ/9PVaP1rh4O+ZscneQqjL9rogtAcV/ue0
0WAPosq7a7Oc/8+Li7JoPAB7BZFLMXWgKDmoe24VANIi9Gcqo6BcAx13cQ3RtlnBInJ7/TaWb0lz
oQ+yMiaeZLpGr8EH5X3qu3IX6rJvAxg6VmPnSBnaKbeNrh4PqOYUHRWca1hnruR6wzwyRrvxaSzy
NyB2HxA1NDbsrH1ZM2Hq/9qZnT97l1m+WA4ZEnluT1VgDENbnbZUfVceSJC9/sfEotQhWwkT0hRB
XXjP5OSx1jjl6vuAdOy/WrI/U/5nrhjMRmVqhSt++dbqEtnJx03x9z8p9DJQnDmz7G+XqFMk5J6m
W+SUCMPsQ6ILtqzWL20d/owz/T3elrCgqHexEj5HkWhrebMbtWIjA1k/H9wL4AcUwGnzvz9zVqgz
hAb12nQ7IXEERh5TJt0hGdnfXtPVxGMeiiK6o91DqffSjjYEWZwIvemKsbfzIFdCQtXuJPVOHZUv
lab+bCLmyaf+Hg27jQrMmotkBWQHMyzzik63ETOlQ4ll3k9HgJWVs/nutnfrFsD7wiMFKmKZfshV
PqW5VZiunr2Ifcoavsvqr7dtrH1g5B5wNZCEMJK1SEBErxE7klvDRZwv6A6Nv7FK16yRpIbnBhZf
sCZYRYVOIbXK8iUSvqRmC/XCnWY8ifGL6e1bKn29dde3qElpz23xPMSN3fY/b3u5ek7O/4rFR16m
TDUOE26K6QsCqXYUmKgf7uMcoh7TyYJfkgf/0e/bVjfWVl30UuNBBmzFLeAaae72if5WJ+ZGUFl3
DMA26Rvv3SvkWJkG6B8EkeFGQ+yW5fhoFgAW1LxA2dT7rIXJN57d75vK+xHJ5saq/sFzLKPN3DmC
U3qu4C+/8sAQvVqTcvLjVilFp0ETxzEmr743W7W908sidHTTzz4m4ei5dcCblbmsDGUQ+C3QCkTH
rBB+1J3PDsRdtwt9L7iTOtmAsnzod8lopPvCkr+NY6XTR7asfWvpEfpKovjW6RpwFmD/h3hEktvL
0Cu3exnw9e09VFY/QhojAA0B8kB+dhlhMrMGsxQYhivHBMr2t14L2VPX6/KdIRfSIY/S2Glz2BzK
KSd3byrzUKRyzlt7tDjPQnpCWEw4pkHbnXoYSWhgTgaj5HGo7aO6hZJo9FLLplHh3fmkRwQSXXwY
Bq86SlQbHICVggOeoXzgka4+WYgPocGqWa+e1+b7QiiVp1KjkZroY/lmVRvh4c+FsdxiOOSBJepM
31xBevymgdA/qSnGZtQjSut7NUqfJw0gc5O/M5qY/qR3Es3GpfRxkoQKUJoCVfvk23IyUQZRPqdi
fN8oUWeXavkUmL+DLgSormx9CasfG+VU8vCZ0kxe7BM0HfVUkYC4IZR+itbudeXu9lFYPwn/sTD/
BWd3Wtio2ahJvFbENtylcb0TUlgFsr9vI1o6pJssOizUVyAPLQggHDdlwzWL8oOMytdkyBsm1oPG
f2wsn0RFL8lV1mqGm7fCQ9Lq1Ez16ZeJHoE9xJ2rStF+GISHDDnbKdjiFVvLt84ctBaPJbVRrTTi
I3cHGO995bOhn3Iqa3CZ396uLTuLouZUgvOTEpwskcBGe6R5ycudvEXpv/Yy+zMAgqw523LVNa0D
6KPLzHTbt3wC/0Jvu7QVDWbWjWRg9XzPkyb/Y2h29+z0gQ5HgwpkvDupjsI+mRuBbuv3F4lAUOk1
1Ej8/mdoBmb8y8YzZe33Z4ZXXvm8KK+Eb9EYZbopzk1Xqjw4iyzoqoX4H7JOxpbAxYDAoge7OFqS
OgSKH/OFZvVOTN/5n5vsH3aBV/HM9DY3lPU5RpztglAEfqB3ikGlXLb1HMYPoZP/etiWlGmm7oGH
nOh+Nb0OJKbmspcw0mV3kwJrwxbR/epmQGM9U1jTy1iSlMpxEMppbPFM8PODUn/zfHNju9e+izmf
nGEz89N+kXCJpQhBUB5Yri/eWfJ38uh9FD+o1XQX+xvhbC0un5n6E+3O9iSAzSumy0W31X+WjMyu
W7tR3t8OJqsLRpcOlPeMQ1y2LkpLRLA9jy3XEMdXWq6vY2Oc/sGEAZcEjS2FauPi8Fq1PvqS1plu
IFKYq+wp3GqsrjpxZkG+PLxxNBlJ5fNYKlKnDu1/QP9acyWT7h/txqup+2Bq+zj1qONQaBm6X1WI
UsPx9hqtnirkhRj7YDboCqPiFVIv6amHiZJB9zixuDf6RNxJaS46VdXKR0OG7fO20dXzZRrE3rn9
Dbb1ctk6rfEzJZkngaFS7LTHvHsczI2nwtVlpTAyTStY4q38p0N2aSMZIlUJhCg++aIg2drUvpNo
ZaCn/k1Fj+Ev/fljizbfjIC8flaaWWC0opDFJ2RIno1R/RCq6c5Qsp+3zVzt1cLM4uEXD+aY6nUe
nzSdp6Uv05uCq88X9nGcEf8Pt61dbdLC2iLeSGImDJqKU4XOEAuUbQVN4FDfSIdvW7nm1kL+OU3y
ND4J3aPpH8TKzbcE4rdMLMIAArj/Y8Ko7uT+WP+Ut8gq5oW/SOkvlorxusuzVlRp1fAijU+J0j4N
gcSbvIReTTspkucafv++luWNdVs/3jM2fGZYI4m5NKkHCGFE1hCfKtRpgmOcHwI6oPpGdLiKb7Nj
KIIjrIV8JknApRVF0XvBLMX4ZAmf41cz/3T7iK06QeyB4GMOc0s0GU/d1sqDIj51hRzbEgJkdFvv
hnY8mlW2UTbZsrXYoyFrzFQf6/hkKPSt7xCD7LV9OW3cnKuf6JlHiwUrA7MYkxSPDM+KYGwadk2l
PnWTeU8gf+zGadzIClbdQkmZ/EzWrqtNKSxXo1j5ySlAAjg+pcXoVIaAlNJG7r96EuYZH+AiK5Ps
CIE2ulymyckc7qXw7q8HAueDRgoLFxNPTSoDlweNIfmpTAJzPs7fROGdUvzoord/OGx0BaHMUeXr
uo5XFDUtHzxoUmfS7qPE7tI7+G1vW1ldJ2aTQT7x1qSAeulI7itJ58/70aT+L+7QfS5oP26bWN1y
JsZJls1Zw35xkgUvtMLYiJJTPDo5GgWQoUjgvzcO1kpMmxkD6XUDvICVbeFIksmeKLRedJLa8h5v
ZSoxTWWXPbigwXw2MuFtjChK3PZtvlQWkfTC6uz7WeaZ50miG74fn0BvvORg9Akejqq17+ts+i0P
wjehaA950P/tMwe9VnQEoZrmOcVs18LZrNCAgJpxfDLNx6qI7dp/1PutluP8I1e+6RoZPGxgM/PK
pW/+QOKRmnJ8KpXjNL2Alg23aJpWTh/sD8zIcTxobS5La0XTJlmBeu8pSZwagMDfH+6Ln198pWaW
FbHs8fMT4yL+Q2n8fZAB6cv607oGESPO0fVs95suGJNMhUG/UeAJdrIN8PLa6pz//CJ/agvoyged
n/fTfRJ9HIxi4/SufJmqChoAngVoGxk+vvz7fVP2ZCtSwxNTmbaZM94jB3cjSkNDOf2LKfJ1pmSJ
aVcjqyEzQ6VMC+ZkqIFdZnBkyb9FGIoG8Mu3P8m1QMA07jzuDtbhSlvIi6NKzII2PLVaflIS/U5s
oNIcrdpWC+H/0y/39UasXvtU+LJxTZzj9TK7maC3gWaqCE9ylLwOlvzY19XHHnnd266tHQje/YRq
DFFBW9zWkpwXphpG4WkqT/70ovz95wKBBOIeKFtR6F1io7splIuslYeTXB3ML2Gzv/3XX4M3mQ08
/3358rilZl8awCSHE7xTsaYdCvVlkKF/M20pfeisD371eWKeWdmScFxJcqjY8KqGCc7isl4sW4oE
QB/FSn9KIYHV+h+J8pgK90gEF1u9rpWzB7khE5fQ51BTWZafjLRTMtH3+9OUn4T2cYyAW01f4QQv
x09ivoWGXTl1WKMwT4Qmm1oO2yopXZVOULpTagXPQqS/1pn2MWy2eJ5XTh1nmqIab9N5kmKxbUOp
TZrQNR1BukMv+s1qN5LQLQOL/bGsRh7Lju4IsoptflD/GowP58C5A7P9szBdQ1OtqfPvm+l3X9gN
4t7wf94+2ysbf2FiEUkjz0x9Y+pnFz6IfbgDD0SoedHFZG9mj0Um7m7bWznSF/YWeUfjNUGv6UPH
QwfiNzmjpTTa/AWHuHmtzA1j8/osEgG4QGmvk3MwyrCcuA6ttk9yqehOUfVeO0rdh9u+rK3d+c8v
3rttK6peavDzI+MEMURGOwsBac2pg2OZfr5ta+WTwRVoZbjz+J9loPYtDYa+Mu9OSv8CFeWunN6g
ltuIoyvXqglk2yKpQQ0EkZvL8waRHhPZldyeoC+HY8XhDoYwDxUQsz/edmdtZ3iE6KQehLcrCkPB
jCOIo/32FCDjHqo/po17beP3lztfZEKnDn7SnprXWtrF+e72n7+2G2d//nLOvkdZLvYb/nxFuw+j
x2l4qMuNFG1lL8CGzJ1LhhKgH1mkaHU9iI3BNM4plB64WxIFLMhLuoXs+UNit/hEMEPbjl44Ez/L
CuEYJ6kkpTRATbWzI+YRvPJz5n335Lc++chU6ltw1+m28Rr8Ekwn0A+15Gj+3e3VvHaVdxwcicAD
Zfh+/kzPn4W5orbQjpqC5qTyNyTqfRSgs/Atz/86K2W2H2YLCu6IHPE1XZ5u/oY8EZgf4XOFGC6n
xrbF8HB96i4tLL6fQS5yq5wtBAUobLuIN47d6u9DRENKgKbzVZlayIwyFyO5PoVvMPAP+bfb+3B9
qvnzWZs/Z+E6CZDLpOoKMWpIBu/U0GFaM+3+9rvn0SlRJxZnHXGeTYtT3UXN6GnQsb4CVOxQoqG7
eduHqyWaDVg8MGncgCZbxsnC80UxUWPvNXlCu4T75fbPXy3R4ufno3x2VBkwT8dO4+fRGpPa2o6E
n762UUDbcmGxRnUbwmDuRd6r1yooFsdgQzbi/JoFINN89BQdr+mMLaX2BcVvrdd8/OaZ+zRI/mGZ
zg3MN+fZMum5ZaSy1YD0qHLxUNW0ZGkbqk8FfOgbq7W2I0RJg2Fzek9s/qWpTBGGCHlt61WVniX0
S0opcfpxo2yxtmDzDBoHCg4o2imXRkZYTFW/LITX0GiDfSt1+WOSCdnGx7HmCuVZEHMankjLWNyl
cdz2DH+fzHY4qZb/aPTKUaqT3d+f4ZnvGZ4bjMFXfOlMCKot7UPZe6UY+Gp1/Usk9raVbakfXkV1
PhUMaBqAkJlndPb27AwUcmEI6L96r8pQkUv2jtaELwDEUfbINi6Qte0BxMW4lAT7J4Hx0lQCu4jX
xZZ/yrJMfJ+IvvpR86y/hung0LmVuaR25pAySWPad0Fw2qn1D6X+cXtXVn34E30RhgJPsPh1tS9H
pAoq/xSNACSsztB3k595+9tW1jbFogTHDCBiomRelz4gNjLGDbzQJ0v+XY/fxuJrIX4dsu9/bYWi
KRMbfJJQbi+f+8motVFjJsHJNKCmZn69kZkSy3dNtFWdmXf2In2Zq4lnluZVPdsTKMTjQRSj4FSj
vGtU6amTx8hGYfZ7poWHSDbep4X88x+8gywHRkSZacDleGMfRro8epy2EUKWkPJ2rB3F8Tk0tsYL
rqm4Zu/OLC3OdQGrXS1Xhn9q4AbcKZaeOBGEJftaFbT3oSD3dj0ilRVK2eREIkjovJgCO0lKZU8F
vtqK6iuHB3fp8QNHXaE9sCKmiwOx9k+5pTll9k6YMltRvyjW79sLvBIHGbJUoBVkCh026cUFKDWj
LA20rk8oafmOwpDDUbYYe8sKdL9um5q/qqvzc2ZqscJNYupWV4z+aRq7V2EcMyefEiQIG89Oqgk6
ZMueJvCc3RZd0erBhW0MZk3CI4/Ty4ObRsUo90yevcYa4wFTWPymaj6XMxl8097Esf1qepX699ey
xKoCa6HRCAnfIsYMZYSYtFr4J7TYjikkjWJa7jygqrcXdfWcWBTMeFFQwFgSZxe5kqqlHvinZBhp
AY219BIjyLJvy3F04jQ0N+7NtU2cG5v0FJj5AUJ1uZa5pHSejkob4caqH1KenQfdH/OXrn0Whn1U
7jOpoEdYDt3dbUfXDipXzqzjA6iJzODScNZNmRwkkn9SoGwMxjC2S33aq6q/saDrdnj1/zEDlvXS
DhxDPWkzEUfWDrRrqvZ7s+XK2p6RmP+fifnfnwXSWadGV2M/OJWAkUv/R208W9pTbH24vWIrtxzr
9R8zi0+7oeogDIXAVgUCSMAk/gZjvXPbxupqAQ75syMAnxYZYWKKvdKZJlHTbPaT8VxN2j5tgw0r
q56cWZEvF6yE9rAdJfZEyRF8iKcquc9MdSvkbvmyONqoK09FN3r44kPpMAJF63IeyQ3dgduLtu4O
w4wz6aNCpnvpjtp1PuXSef8H69SLVMuC+m+l1wg8UH4wxikzenWV3pa0UiHz6r1Xk9zQluos3Qf9
6BqDLP7D3kA1Rw999uWKhFk3CtSgjIxHoB+8T1UdpTN5I+asbYwMab8IcfosK77YmKAl3ghN7v0/
0r5kOW6dafaJGMF52LLZkyZTkiXL3jBs2SY4gATn4elvwjf+4240ohHWtzg+C0WwGlOhUJWVGdN2
CaLOXn5O1pLeBgA//GsiCNOG5wCaoYF6BDJEODJF0tgVWuWTuONsHpbZOnuIP24Qi7KNW/oqVLBs
YIgkIAcDSDAuemFg7VyO1tDCebfzrqdN6LqHEdWA67tNZYTvxhNvs9paby0NvyFAe+g+FO19MSpu
dpkJTqSFmgavCYmXkDWDcmIxMvjMZOt+T4qd8+vfx3BqQAgdFrytIPmRpo9DUZkbmkDdz57dOXSG
SgVwVo1FOJxQqymcpMZYdDhLD1zAzi9dRcYutYFzCaptUMxe4BPpVDlm3SAgIbitIdnaPXYfSGzw
eOc/E8Idw0bLoStztTgBN3o+IMOkwtPKbrFTC8JZcdPWMNMZg1iL3TwZm2xl2yqpNtascJeykOPU
kLD4K2iaTbPB4tNgUxc3bHwIyhtQbdh+CG6hTIXakXlnEAYgBOR8etD9OT8vleWj3KxhXDSsGwD0
Z1VOQGYA8Hy8nblPg1DCuQEz0Vp0HXQwUP802Luq/ivbXPD6ASoYyDhdRITT4IzATzvIBTAtSlbz
oexf6kxF5MonXQzmoYTKiVwhs31BnDJgxfssqxBTV4yOYVLq7j71LLQpLWDsniey7MtsnFowSfhU
wQcgnUAORYDiJ/hhRECIU+hlb7ilFtvQ4VyNOnRyxZaTziFe7qDFBznMRbBZ5LjpprbQYua59HGu
9eSmzGvrQLukVPhO2THizGaIlANO4CP4G7fPWDWyVYsd8M9O+pvtosOt+Irzq7gHpLPmI2cDZEUA
RL+w7bq+XtETj21nka03RkSFF1Z9Xzg33biSlqa9FgfpHViPvObl+h2g+r7gbyzmIAbw+LGZomDM
Q+p/vW7AkO7pkxkSHE2bdEHfcQuZvzFoaGRh/qq9Q7/13fjz36hFmh22vy2GHvMQQvHJ8/VfIN12
YO1FbxpeqUjmnHsGyK4vFiRJ4bSHLXQsIApnqISWJCaQ7oR4ANwD0HYXZcfVmEEyRvx4GUywDy6b
ZLVA3ffz+kD4Wgje4cyKELBPFSpqi615MRj6XmlAd/WcxhmIkzYpnX7ZEHj6gD3EHUBZgoMC+/t8
4hrdS/rWrf04cZJdMNQHZyzCCrmqDfoMj2aP2up1g5LNiAcweCnRfQPSO5HE0YHEV0VI68dePn1f
AhrpS/PlugnZSgEiAuQeAmtOLCOMCX6899fai73k3iTP1vJpbBRFKNky4SbiQTXn1BDjzy6Z1iWv
8iB2tToPq9J40EgHmjSbfnGgkoWEU368PqhLdm70xZya5BN7Eo12ptUkTZaBZXyY9hqIl1Kn3hLq
P0yAXRok3Wm5vyd5/zqM3Sd9nbcTK5/cBaLLZnl0SHtcmOp1ednnyH8T6AcgnAX9nQsSk24mqxWk
eF9YU/rMtOxxosU2H+lNn4C/eGS/jBQ/rqmmyCIqqjiJzwFpG2eKg0QwLmxh50JbqEiAqQhiayj7
ve0m/QZSeWxP2pRtB9rUd4zkP/IyGBU7+BJoxUeNL6NDDdbRane+EnlZQCoo0YLYqAb7bkUS8zB3
VL/PoPh3B4KqfF+Dm+puaGf2ROdW3/bAth0N2v9SbAnpLoQMAPYhoEO4A89/yOx6WZ+1qPO5meVs
2qKzw3Rl0x0Uko0DCM3Gb7QpixB8NsOntiPtXYUG3qhqWvtz0pl1lNZ5tUnY3OzB/5bOIWm15r5q
0uLt+g+VLtXJ7xQO5GAwy5qyJIiB5yAbwtgSopfTfemXKdmw3iX7qdOdKCC1aq1krsA5sSwcGqOZ
kDEYsiTuFyvyCeTPlkhTFbwlgYh5aoT/iJOTOZMpccsZRni7srkl/q4eN6v3rzAuvuuwsTg0gOco
hF1XeM6gTWDtjFvL3gVju5szVUpUPlv/mRDxKBOgLhViXz+e1uKVAtKNhtLHaVKGwDI7LqB1qPGg
WwUqkOcTVk2+5ro9CeIxfUo7JD1ne5cOv65vOtlFA/9vgTsEwfYFmjMHJVe5GvCXVY4CAFR35+Dp
ugXZup9aEDaXu3a6mRSwUK8H5h8a9wd9t1REwbKz44I+hPOLgoVCRI16QVU5bRn4sQ7hxbYGZCP4
Zgw/V5OCZr7eeNn2+qCka4NUEdqWIIgHRrPztQFbeZLkkx7EJdoEt245MgQ7LeTB0GKwuW7qT/lA
DHaAgP/PluC/KLJTrDWmIJ5t/5dDIPXeufd2sNzXlAFf4zxC2+27m5igpdUPaNmNltGMZ8/cXf8d
0nV0kUzwwfOLZhD+95PzO5JOg+zDgp0CGdwWQgiW8160aNJGLxJ9X6G9qrjLVQa5Xz8xmOctWJac
FRvnZbXKsLa/Z3rYHK6P6k+YczG70HjjDKfYO7qAJKpAo1XkWRHE3eBNR/RtvK7MNMCGMZf3Y1HW
W70rlqhtXOfFTUrrWNIVbYpryTYjehPijEDjYc388UBWOuxt1rS7zhrGjVMF0yYA5nM3FSSJ6rEx
73C51BDkCIhiELIbjsP8XGTjwSAlRot5r4HwY/WSuLDyveUeHOfg6NBHRjdGOUbXJ0y2Kqe2+Ek8
WRVjyhr0BARAzdQee/KNMjkMS0p++qTuN2xsVOKmMgflIckMuSSUoQBxOben1aORo0s8iedpZ3xj
ql596eeRicFLH5ADMMCff97RWFnVHQA6fnHrxkYRX58tWdnXBEgNfVqIXlCpFxyF383GyKidxFqW
Ls8uCFPvFs/P0UfngUChJd/HNXHvtcXxYt+r/B+LpuspCK2N8dGjuacIyqSjhQKfCSQ6FA1dYbP3
aVJB/Axpe4tEurMpNMXmkLlhBPvoSbM5G5uYSV9BRNc7DUHiUau/Ncn0WrFq29dz2KEhOmwp+50l
KmC91CZqyxArRsXpAoDujWbVsx4bctLuQEI72F9YQzfaiHfh90Ynigy+zPF7vLED0TzIAsX3LUOV
I/USHDVrjVfzPUeiAN1JimmULtOJEcHj67WrZZ3jJ7EO+tia0FCVs5cZ8AFNcgNkhTjY6nzXV/nU
W0OGWGzZGtbRrxWTpPo8//uJjxiMgSEmwqEis/Ub/L6fUFGLrh8s2TqcjoD//cREM4GMkqYwsRif
Aucmnfb2oDi7qlEIF94fOkjQD6NY86CPzy1RfF41AuF6Swcryz0vhWPT9Zu0S76tlf7gQfLof5so
wV+TpOqcJYWZrNonVpQMG/COfcAEPAoqNAaQf2J5JuggNpiOXhAvfuRrh9FHDU0RC0jX4sSEMIoK
XZR918EEwSvIAkpGMQTZrYbSEi4YyIODH1tw07Rw83keRzgRfZ+kyP7v2vVbUypQy1IroJ1BvyRw
N4ikzjetldOg8vQGl8GwIZ+oHXbPtFeFi/ynigEN0JP/GRFutAG+cAQuMInbqnogNgubwrof5/kZ
sXMfNj5i/IFLnaxzlA7dpmQqqQZZNHLyA8RLZuaJ1L7FD6AVkj5pcztXzt1UWc9lOkOZy/lAXR2k
FdCL4QSxGLfgCvKimwsuexz3WYgueG3dWJpie0i3nwUFOxhC9i/gfz/xNkWAho06xdO8Jd6udNCB
BP2264dIdo2hWxAJIlwvgBEJO3A1M4Ap8EKLWzDsIiORWy+o65o73euNm3Qo+gOyhRAua9Bwe90y
3xAXGwY8AiBEgOI68qrng7OgnkyJDz9Xjfkbqm6Pdm5FbEa/WFFvAwiJbzRvhZxBrvBM0tMA1R3o
lXM9WFE2t+ut1fKGFZV9MJocSg3ylB3i6v0M+cYNkuXt7vo4pfbQegfufwDiUUs+H6fRIxbLM6Th
Mutzmv0mwUOZfm7Zy3Urst0PZVlUQRAhoBNcOH4ewtWynEw/BuptayD0mUC6WL/kDRL+hgLKrLAl
ZiJGpN9zLbeQlh5+lOnLZIYMmSICBY/m6/VRyQ7AyajE3Wmm+uSOEyyNZmT4m1bhtFSfN8+Xppha
V+vxrI9z//vUvP1zTymSQsGfNgLcUIgQBb+rgaHHRAs2MjZFmBbhOG0/Mju8TeH/f19Y87HXrNXU
8H2jekug2pLlquKXLFj4OwKkg84nKDX8dJqY78du/WC5eyfZ6snx+iCkCdtTG4IfaGfPwjuS51D0
9FgXRmRC8w/Pppeu1p78YLo1bPpkFKMb1b35plcq8gQ+S6IfOrUvbIK2s1B2xc0Zj9BuKP0Xuu6D
1gvH8YE1JCTT47T8vD7kS1pJvjGQkecCJ4D/6EIcnMAbZH1V+rGmN9m4Z1CsQLp3zZ6GNrF/Bnh2
fjLyEclhliXkvveWdd+1SY56STGEKSNv4zIVB7QANJ9c5LG3I8uhukySOSIl+VKn1NlrtdsiUzPN
/x5LoMbqgJQXtMa4MYQ9DQJb210SG8/GCQkv+rCt8Y+nwt9JDiYKx7wng7csX+TV9CW3jJEYXjxB
PPPNL79dXwDJtkZWHrXIAEPB6RFi4LV1F1CxoFrIUvbsZNn3xdE76DTQw3U7kmGcrTP/+8n93XY1
evDW3I+d4WZi4ZAorhapI0azOm+3BOBfxHWNTdA2qZfy7zc71Cb3UwLlsHpv0zoCrZUiVJCO5sSa
sPR4QgPiMRZ+XNCbvDiCx+oDswU+DK6/x0nO+KqdzBaprcYYy8qPm8A6Jm33Mlr++3UTsrsYD8//
TPC/n5jozKVtGy/zYzthoV6+I7G1sZPbfv583Y5kg5kB8i5otHO5KpTgmdMhr4kDXswYxeJ8U7qO
toecxAw+X61U+E/pHkAjQcAFEvB/YdZyC9cACkd+bLLung10h2TIzViSp3Upj+P8zyxT3HX5Os95
u2j3FJ/wqaZZJYGWJjK9xzY/KJ8R3PVdeGOkBzj1I4h/RCobR2t1J+tbxKPDUvxaUK7d1B4NynDW
J21v9IF5s6IMsgJgjA3YoL/1UBXAmYRNbiwh6ZgGVtVSV0Q80vUEGhiNpQ5+miMc5FKrO3d0UVFe
TRvaYfMOYr+t9nR900jPV8CFSNBNwGnszzen5qV5l3dlEHtgCX/omUoHRfJ93OAcJIO0FdpkhU1J
7X5s9BbBlP4tB+ZHxTQgu8hBbOWjuI+iARedPP/9rK7MzlgDXA3G/MnJyU8LzHpumUd+pn0mJYDN
Hu22pjc+NZV1V68qKgVZwRvQLYfDTNDsjA708x9gjtCsYrULeIbrh551b0ERo+ufC8phz+MOupcb
Unkb3Xu8vnASr3JmV4ggViirMq30YddbfgT18sYM/wB+3xVMnLmqO1VqDHUDA01LnE9GCMnQ+zDX
iwcMSm/37pHkC7gyyZpEtje9BnPuKtyLyb26cCCB5gMZK8R4AYcXW5XSxhy8waNwZeiv/uw4JP1U
moPx5FHL+J2tARgLQLb4pW8sI1pr02xDHdHNPYrimPaxM9ojGzL/3s8gQ51Dc+vYEH3YMK2bQtba
A9RB9Dns28LbkK6d7oizGo+z3aZg/Oq7jRckAZSk8fRFbrrEFZ0Z2+uLJzna0OTVkTrmunoXrAiB
taZQe8atlo3RAP0rvd4W3r9fB7CBnnFA1wFOEk9GjVgwaXxcB/7gbdJg3tHmk9P5ivtTchNwdWF0
RnDgxQVxbqsnw9Q0iDastQ0nYh+S1H5AC+eOFJkWGp6miG6kB5536AHvj/THRSf26md2Z6YDr35q
38bMenYzdjsX9HFZzS4sKcF9lIR6q22z3H4qg3/miELkfGpfCEiKKvmjcoe7qB9uxiK97R0Vy5Xs
tKH9EKEusETeBcf/lPZrCyk4dCF3lXmjBWb7PNeDv2/cwj9aZLYVcyrz0Yh/UBPnnaIXkPPMHEfb
IEgqGfqDAxhonqpK1ioLwqSVbLS1Bnd8bM07092qbkrp57lMOABkIAkUb0oyQ1WoIjXQA4DPassQ
/r5+XGVlaawENMlAYIDUmJh2WzStrSd/BtKq2rvpzfDbq/BC3EInvF22049k2bJ6U3qR9vW6YX47
in7Q5FJd6GzBCRMDExNys33d4JlY6g80eTWdz/ZYgwMCbOH127T+GFRbjy/EhUGoN3JmDV4jFK5T
KDTX+kwRc1Q53aHkcGdq9KamkHuwIGsU9kXibDXgqq4PU7Z+QLL9Z5X//SRCDtqK0A4UF/FMjc90
Gd4GhuLxdRvSqQRPOfTkUQO6yHpXUAPMKDpVYhuygkUyhRnNQ239SvvHwX4aujxa5vfrJmVeHiIh
oKZBg/dlb9LkZaPXEAceuLq1i73bHsvyAxfJiQkxK9b03YRGYd2P0zz/EQzGc6sHa0gST1HAkbl5
RDeoHeOAQdKW//1khRya2awAujueMvZuOexYjdBa9Cz3l5EDTpcwW99fnzzpToToAsIquCakTc8t
MiQxsP1H5Pu8ZEZfeb9EQeJnW4vkdKP3vb5NEXhFi500ijmVjRXVVaROubaFI/bhJWWTLOZsk8dk
PbbmZiZR7+zb4uiVigBftu3Rao7UKcZ32SG1jr0OXcCWPJr+ZrJubeff8WEIMDg5GpovoKYiHObK
d7q2XDLyaNe3WhkFruJISe4pEONBgAGUSzylJIS+oF+w0hG5gHgc53066uFsONsKymwqblmpITh2
ZBwsD9lsYS/wx6bRjJMbJwxC5UZ+1Of1CKBlqaq0SlYETQoIl9CuBvyqOGOZ09h6rfdOPORuyPow
WFSN//ynCg4WZUMPDxYTsD3w/p1v6xYQ3WnNTSe2nSlurOLzpLWf+/KfOYPAxQCPihIOl5+8SGvM
djH0K0gu4ny65aht+u8emwcmoMcwOThdxJlmjUGBS8+ceLSgsruv++d/Pv1n3xe2bp4WzHRWfF+f
tvU32hXbrs23vt+CxnwI/e7fT6IH+mpgYriS9oVSRm+6xQq2bDu2URHF217hyy4VubAcqKWhzwaY
vctYXINOEWPpZMfGSvWHOVmDr35VdmFvN+NNWsPFeJPb3vkVngQWrXQUfY1gXyM7u/cHHzc+NAz3
TeDOd8GkpLaTbUlkctCcgzYgThRyviUB6mv01evtGDoFzwjTDk5a15GnJSpmFYljRbmZ99DCJaHP
WTjGtNRzlriVHVvFGMJI6KAxtMUTyMggIpBH17eQzGmASxdHGQU3wPgE77SWwcLoQu3Y1GJo70QW
6FZ9+2U1P7BVHdRDANdCQfFCNdz3q85OSePEZvBMPBqa+v2qvxT2Xa3dDqqAULZWSAZhr4JA9rJH
nJGidpugdGInnUZo4IEHwckGN3Ib7wPNyMiH/TUlJBj8BCRv4N2HC5mfbfYUuKqITLodQKP3pwp8
GVMg2Tf6U4tDN0EgcWv7SwZJaX055h7EkMYRenW8K0RxFKVGIa6FBytY2y46t1xaDv6MVFKMlGOU
lOm2QBhv+3eQrSH5+/UdKAlhkK9E4A7GClwqNt+hp0ETkqNV0flOXJnVb5uwTeVVx7E1Xm2//75M
1eekARPLdZuyDYJ3MQgXwcEJ63z8JzahmrxMAcVuBAf2pqGxYR4sr1IcLdk1yTWEsd3xLAKW5NxI
lVDIjTeODf7TBwY6NJcpQFXSUdhgWgWyAwGYiK0b0CZkzalnx8yM9HrXmGGmUq+QvAdQz/trQvB6
uZG1HkTV7HjQ0IJGtVDLvGjsfo/ew1gBqZjug/nt+tr80RsVL39+ongJDkGAyJUE9fNuoAGuASBz
+k/rPJKbjBTu3jYaO3IYCuiui6aLNV/1zTq63W3rD91DWy/mhhT5L+axOS7A5OySXQ3gNx7qibdn
Uwf+DmpCBRnsEWBgv/6jZQcGRxH5zQB3w0W5x3ZGq/Um/pvnrYYXoHWA4ixBqVKFbZRuKmSG/tSV
jIuQxR7zCuhh+Ou0gVgkRSXJdl0VGFA6Gi5YgXIPHntigGfqtal5zWDHq/5lMeF1vCAcmx9mCxS9
8QHSQA+tSAhYIfzGNWbOj4lZIoepT6sd6+sn3ztCff760shmDEABvFLQbwaiMuGsdyWhqWYiSNJY
9tIW00Opq7plZJfoqQkhXCUEbJ5al9hx0ZprGIwaVETgLBHCbtORRtfHI8ulo6MB7PogLbfQ0yJM
mGVpJWSxAA9Ou9Td1EsZWVp/S/JqOw3WN6207jPabM0qex3W6t8ROuAQ0XEngMkTuD5hpGylmjG1
OmzXfRu17dxtAdOAH7WNaeeUS6O4HGQuDulSqKag3QXOWlg85th9X7LVQzneCIfU2k+LiU6OeX99
TmV7BIcq+JO5B5c0//vJfZDVlWV0bufFbhMn2n35+IHPowWWJ+oh1SU2SsyN5ZESDISxveybqFLR
e8s6FgAR+/t9YZaMtfMKO8f3S+qUTmi3OY2bdXE/+bkB+XBAFax9o+lDvXF0+61L9BzPXJqEk0e0
TaPTcl+alOy8AmiBAu26ka1P45vbtvnjMswozdRJcVMvdXBIG+QOLUj/fq1LosKb8J8pOn6UwAye
fMIuE6tgKbR/Uhj14yGgm2K1wrZ8ZGCvnP30xkYD3vVFkR1aLluIxwzAX5fQSzPXQV25AGlQH+zg
dbnNykfTOlw3Itm/KAjhOY7kFu4zMSMEMkbDYCbKC7R8LqspNEcsjwo2pzIiHEo9LYaxzPEoMgnd
2+t+GVHGCBQjkRwRoKuxeREVokApotioW/lmx1BCDPTxBbIFkVMSlWyJwoaYp0tS9Iq3K6p1c5U8
p/1y5xfry/UFkaw6hgEAAMe6gwhJmCs3c9LBbjFXJXkxq9ceEsTVa6Z47EjHAQZpLmCByEzMymlu
O+Qg+sA4xtCETpKCakn2ebxD8VoGUAb4TOECSFGXW/2xdeNlDqslql1FXCkJ+kBF9Pf7wpumMeqJ
IXPhxiOrd5VHb8dueporGo0WGlP89Tv6G76iJVVhlk+9ePyxtfD2xWMabCX8Z504YTPtzCAjjR93
05ZWkX6kb1oTTt0mSRThv2QTINL4z5K4z4CQ9IlRdn4cNNojSdznxGGHFLQEuakClKlMCWvlWYlG
CsrQtk9rcDc60eqzMFuRWF9+XN/Zkl1xNihh1YwKuj51Du+5OFHGIGSsiKOkI8FrGvEg3tUX1dil
Ght00sOVDblz04D6U/e2Q+/cz6n2kY1wYon/kpONMKMrW5+50+z671VlhGPw7ttzBAaz0Op+5qrq
gHTiTswJt6efkDqrbED+StcMS48/GBS+U+KgIZ35d+oEp+PoCV2CBU6nLg6LuzOnL6UqBlANQjg8
ab7kLZ44uGgmqF//sG1FhKQYggjNxo0weoRgkljwMjvf9MwOvVIFY5P1xp1OlAgToU3rt90CVg2r
m/F4Yy+2vb7lfns31sYzxLyfbb/5xRJtbznZ1gaLYW2qZEXkA+U1DXAiXjKklVMKiTtz9gBADB7y
xtunQfqVTbriNKnM8PU82eNpQSwb7bPAikC3pAjMd9sIUPQ1FUdJasZG3o0DD6wL3mEjmJnpa4MX
Z+mXOvvG0t9lpsgKS/0CcCQcamAEKKCcjyQnXuWSEUhHot074N13HTTA5Z/N8vN1/ybDNCDr/NeQ
cIoKNvQTtJK8OFnaqOnmje8nm2781GhZaC5fUvrYD17Y1dVx+Wd9Dty1iBd0ZKdQ80K57XyMLjGK
gWUAJ1bJ/UqPmb3JVeyt0gN8YkLYEFCHdbO6h4muDZ1xT5p/DxowBKSTOeYRG1u4iKwSxNxpipgk
S7yvLB+/mJaKflq+QohJuBUunSJMk9MRZlil6cap/jVNoaWnsabfdBVI09ysA50H9Fa95ROtteO4
9rsZbAnX94h0LyLgxvh4GCGKQJRmhueFk3vx0ISNE7lvJQAHtSJ6kIRHeJz8NSLMZML0ytNsGJkg
coKu2ZH96DW7+lL33vSkBfrwvVrTaZsvXQ/cf7IqnuDSMgn8EycagALCBRClBCDLzCnzYmN2b0hd
7NFhEvVo4zPM9jPamvcLWd5Zmv+05u4IqpPHvBxvfDqCPXu8oYNKIVj2akPzGrrkgIvh/bbnZ2Oa
0nUY68SNV21Iw5z0411aZzTW82556khg71OTqZI6UqPA4nC1D3hGEcuigY1Xn/UCgMbyJrNuoROL
QrttH9ZScXXLFhs+jXMmAhx20b8MUuyqxI9wYxPhFXR7GZq97CHMq/FpHVd9u5j1LjWGA5k/0DSH
hARay9DAj/ZsscCeBn6mt2uKG6L61tvvgBC7gJK7wWFRBd4y13NqSYgc8zVp3GbRXKDH91YCBpbo
+qmUUTBhKAC24oJA274Y2etJua7lYLixVzLKQgraschYWvARZB37vpLmFXd+EZqN3m0nopc3DKIV
d5PTscdhGsdjn5Pl0GQW2yza4m6b0n28/gtl1+TJDxQfBC7JNdccsMqLld/0NfIkVRcy9wMu+NSK
4DhIYRQaqEpQoKeoBUeWKm0rHQUueXh4tD1CdOf8JJadrSfEwmUP3a9vnZ3cJG79lkBO6vpkyc4e
PDxw7QFkXi50pEogJV3NRYQUgPSfdgzERMtD6ybvRjW9WS1T9UFKt+eJPWF7en3g9NqMjpN01aOE
1g9J8wEYjYfBIDkMTYtLgky8snsT9QgXGKRNnkRds5vcbVGHZntrqd5R0lU6sSW8bkYQ7i1OBX/J
Cj906++u0WxMVbguuwihAYGjhow60uvCVrMLH73wGRKaGjvWCQnnqj00uRZao6rJQTocoAoxd8im
XbDO07WfFupMQFhb8ztbUEFevWdEo/vrm05hRrzZoWqUz00LM4a9xI2dHZDr31quKsiU7jUQgv2B
EoLok//9JCzPqmJuM/CLx0Yy/0rL+s4sbUWblvT4nJjgIz0x0fQV2kQbbgLJIWfjF1tNu2vnDVOV
3CV7AIuPijvAFLi/AgGODhXYeUJpzI3dHDqzWPtuh5JxY79cXxnJeGCGo/pdXI8XKPTMAId1xyDz
SCf9iOyBHYLj7d5Yhp1F+oO1MgXITnab8E0N7UxwIEHmRJxAUuiD5tfcjZpPtvmFkff0zi3XqPFc
8pToKbnpS4Juq2AAETE1YkqLXeLmYP2zS/37UOj0iC4nVfJSskNR48WeQTIZEy52hJvt0DAIZiNS
cG+15OusQdwCFcAPTDa6ezh8l5N1CC6e5BZUT3pwnhvojePtNPtVL1/WynvFKtw4qDtetycJfyCx
/H/2LriQWOPXa87gGNMCIWTkD1z3bJN7mwWMNdm4adfjdYOSA4j3FZjd0dID5JWI/KJIome9NyMW
8SKrC6un/+3zwvzNfeFVuo7PO8PbfKN7H/k8CheQNQH4BMX/87PtV/XY6ho+T73boH74SJ8f8pZ/
v8/P4onvmBAuLV2C75dH09g12e767MhWG933AHzw4i8o2s4/vzSOliOodeKupH3YuX6Urd1XNDlu
q2ncVlClM/zCAZOOKjKSuapTw4LbDSaIls3mAgwIBG+mYtiMDvQpzffJT6LrQ5TtLwBXgCQFLM+8
uK6KarJdgFsc3PSvuf4YKK4pxefFa2pqaDWZDT6f6wVAW26o/ztaFW8tnuiF44NrF5bI7cx+XIbJ
im2v9TcdkKV7B6JPCiuy9YB/5V3QnGROzHf0JMXLg2lWbNJ9ue6m5mB2hyVXPKSlVgDbBzSbS0eL
YzH8YTLKsTZjhsTAbHlHn5qQ3ta6CMUslXvm2SGhuoDENdpScBNa/H4/39s5ANEzmtnNuFusFI0B
E6RkvC/NUH+FUr0Vlm6Qhi0ezte3m+xEoTIL5mMQBXOV2nOrtLBToExnC8hzdtsApukzdAxY+Xco
JE+bIavfrACZ+qEMVBQ8sp0IsB1vRvMAARFvSTSeFaAkSa1YH4bPhAa3xUoVN7HsxkNCDsLfXF4c
6OnzwVXZ3JTEJ1ZcdQeoK4WJFg3k6/UJlC0bh5qidB4ApyU+HcFbA1hAUAPjlCKrEBoTfacBKOXM
yq1+m1DOOpQg94ySGuIp1y1LR4erHPsF995F6RYccI7FdJwBo5vHb8xv51efuWXEzEmlzCs19Qdn
hXo0mJeFW6lc3cX0tMaOk6K+z3x6KAxyk9S5IlMr3RJ/zYg5fBTw55aRFmbovqk2BVMEJ/JhYB+g
FycAHE04YkbudfXs4vtre98sN0Py3TdePrAo0HLFOw1NBwALn285X6uyrkZtNR7r9tWxp0OQJT+b
wf/fzPyB4JzcsyvqXMnUuhbucauJapMEuwU3PpIWxFU8B6ST9ndEf3KqJ6aIqw8rqXwrZsBZOAQp
piz0XIWn5TMvOj+g5f5v2v7UXU6MdEhfZ/qSAlmduY0Z4gWqHahX29ulG4qNTgHjmSwl8ko2NOTo
8CxEazakWgT/sEK6gMPT7VinW80+kPQ+LxQpFakJQJFgARc6MFHn+4ENS2bPVAd8eS3fpqR5sEq6
dSAK9u/bDsD3/8zwm+xk/lwjpcSpLTteNNp8LjI7ixxKta/TagwqU/xpLq4V+nmRwYFLRX+C8HSf
DZ1aFkmdGFKidjhm9rjr8qzbNJ5TDmGW5vUdXZdlV1dNHfld4m4Y0+ZNB41MHOwFeOeiLw495Dm3
c2o4QzhBM3ffDXO9MWu9u/Eh1hbmbj+FqzdkN27dPOZozf6k520BTSAnOaToNtrpYA6NlnqA9jna
SRbXgHtv3Xc386cUxetef0IsUobBNA2biZjpL42aAKDW+jdH07U3PBbNrUaW7q5bZsTBqB+iPd9G
jzBy5wZEFXXr2UlSI8wzkkV2NfbH1qmznT4mqnyVxO0Bt48ZRV0CwCLxTa8VZlqkHgCAzNguEUjO
r+8NSRSDz6NrAVRcNlyf4JJa0MUDezc7cdPd6eSxrm+79pBRVQuxdBQIXCDri3TOxTO7YA1YuVLL
iUtrAx0ipiteevykCNsOWsEcSYzYH8BbYYuPTZcXzdQ5MWUPXv+yokM+UwTHUhNI/eARDPjARVPy
kjJqzgl14p78aCZnAy7ryFgVRiTLAU+HLgOAFDEWMe6pm2zu7B54+UAPIssCx5bWotsV3BNF8IH7
7tSUMGUkJXYTTMSJ0wBEIvctEgwqimWZ40auFchB8Cag61jYXGUerHnp4Uqtx/6Op45ZnaRQiXM+
VaNv7ypHRQ4p2WZcWg0FPB3cPhecJYPdp92g2VYMTNt3z1t2QHk9Xj8wkm1wZkKYtiBLk3EsLYSN
hhEthvMUzMahrebjdTOyyJFTpfsgc4KG48XtUxezVg2eBZpg+tob7GZt171LbQDxCYt6EOiFZaGC
5EunD74NyVA74BSD5xfFqqVmMWaI9136BMUWZ1DMneT7Aapsf0jg8aQQi23Q3nWKwWVWvLjohvSz
sE0yxa6WHCC8Gnj9FlpOAW698yHUczJo9YyABAr176nZ68+DRdmWMs3e2pPhKp6a0hGhkgmQAh5n
F1J7U9+N8zCir8qz8m1iOlEzKp4p0gGdWOC/4OTynrRyDaYSFgaSPFVOcBg0ctsO68YbKlUILB0N
VDXAFYM3LdrDz20FWj2sPDSOvTFs/h9pV9ojKa5sfxESmP0rkFttnVld1d01X1BvAxhsNrOYX/8O
rXdnMp0oUdVIV6OrKQ2RtsN2OOLEOa62iW1je9utF3YP7v1/LKhBPGTvkCMheJZIGn9PHMB9x6H6
6o045T5gCG3ZAF4j2r7qi4UK19AUcWweB1H91mIjDbzJTANGmjVL86SoVw+O6n8sKQtUodd0IhIe
p30TdGN9mZUN3LCjEaiiJ/l+RAw4jGZdA5SrUVmdT9wzb4BmNfpmJoTCViu+WDTfeIwDVe6tXKfu
kifMQjdAW0BY/orywyJTIzJnIEcx6kUgdQaAscVsdGe23TETth3xstMDv53MZzNruxdbH2VgIiAX
gdPQMYgdt0YSW2jeg0bzbE+zWZIEYk1bYovxW+GNDoh7W+/BrJr24Hha+QKiyzw0krj6jMXL79mE
A9YCb3QozTrdiz4GT0ssGduS2OL3cY4iXuBW4N1xU8vZs0Y0n8DyVNz7SZxGMt9Pojs0aMD0ksgr
ItAB7BJo041Q3tPCMYkj7nj3NKmtR0RtyEKzqol0cN88p5CgDEtNb+4Nr7dPduslfyNQ9Ta2T9tt
Q4dp20gv2/K+bNFHqQ9hNSA87Zw6CxEAuX/L0s0Cv6QkIFWnRZbVjhsz9ootoM3Zs5tryb4wRLER
vT6tLNzSaWG7M64ACULdseZr5cw/rHqiNdqL0NIA4PlznUScbqLbO2vRBHoNPAOpVjBXzX8/M9HG
TWpBdcs+OvHGhQhnhpuC0Z999f22naV9BbqPf+woru5WTZKid8I+pvQ1rTZpu4FgYk6HMBuh0FoJ
pPPXsmxLp9O5SWX2AJIwyxI0BUd/2AIi6EzbZE36c3n2PB1dq6AgRN7pcvZqG3mn0e8RRep4mGQ1
ktOpuZ8G+qZZa/TMS5t4JvxCbRj3OWB0l7a0qpR931IctuSONL8TXq08zNcMKJdtMTBT5BUM6EMU
3zlye9sDFj+PRD6ynuhyuOrU7x2rYgkpTSBp6787s//UlWtkAAsR6iwqCSV3eDI8evaIM2eeamaM
fmUQPFfjPei+K93dl/xVNidNXwNNLrU+wRg0E8AKOrenKtNV9hISKwVDsoSIDULjF/D8bEH+tgPs
Ym90/ScKdW7LYUkIbNTL7bn8EzCq1xRQV44DCVVkuFTWl1G0OSB6iFvNOm/CtrHuRertCC5GCrH1
qc3twMgrtEl62hsZbSdI/WSH9/oYsAS0Dyu/Zna9q1+Drh/0lYCREQHH5byTtOvSCTfE0cnvGuCr
YrsOquSHb4oohogYMfIorR4z/cdtu0sb3Jr7AucYd87BXZrVSmYbtSHJkXn3ZDok4q7tV27oJac9
N6Ecj1VvVJM9jATcVa/ischWwsG1zysTNyHoq00fF3PafTPdb+/PsaJy+e/8KAegXVdGj65cciRf
7FFETmJGtxdg7ecrx59pdYWUAgbYuHf0OsCLY+VMWjpgLbzRESZBb9VTm6ONMvctDVh44AY6Jxgy
Zu2ENKBfo2vgcvTEB9jaZ8AoWGXxZDLADXDpUjVzp4ZPhKCMYEfpJLFd9LDPN7fnbWlUwHPMKh3I
BIGE59IKS3DlVqirHTODB43x7HmPjP+V5y//zYyyPLGsp9GUMNMbwPGSZ9N9GvHSNJJ05QBYOnfB
1zCLyKBp/uoaBOEyd9OsIkcK0V1ZA1HWGVDTAmtfOeEkiO3d7YEt+R2ajfAgRC8buj+VgeVJyQy/
gt+NJBwyGlg47v6ThT994Wc3CWs0t5NSJ0e7/zyKV8DIP/J9lLdBGeeDxETxM8+2MgQPJnYOF9Fo
Z08tpSvJ/CVsLi4ngu4yC9xIVxRo4B9tRVe3xlFmjv0Sj36ycctSfy3GZojKysm/GLbrRHplVS+9
JpMDr4gMKeniiDEkR5s0a155rfuPYHfMXm9PwJLLILGHrjS8TBE7KRPQTL2ZDHQyjqmZ7zKfeZFO
ukcSN2NAK3YvmtWi65LT4LLEBYWuIeuq2o6UcC6BLYXToGVoK7r97QEtfn5WqwE/JOTq1D47j4EZ
QWtS3IEcwH/3R5qvnYVLUwbmVPx+B+n/KyUE5vrCytyYHLXxSMu/jMQLK8C6J+uuGz7ArI2ewX9t
kcsTSjK3rRw9wWjSEBot+4LlK/O1HD+dmVAqMs3ARwnwOjk23sSQFS3LR60mMebOJmAPk/rWFpzv
SyorwD/QRW6Y5Qe4pEFR/k/8rkIkAGKmEoUB+5jrBiTSss3AV87g2Y/V0Ag7EOJneHkDKTUv6tlB
Qgzs89Kc8AiBiKpVPs/IZkgr3/a9P+HelRXg3VFjB38UEo2XVtrRrQvmgbfAGLjzSXB3CEYQAdgB
0aauCuyh+5n0Fd9PsT4FTDpJmA30LrcfB9MCF/hQWHHo1Mx+SnwNnJykj60QqaqmDkppUByCzPzU
oga9AaslajyZbDc5WCZEEBvIXuCwcH5K3U0PU9rjzpQyz7ZydJxvlQ5u3YT5MrQtWW56sybPVU/7
ICFVMwRuGT/5OLurrgqTZKeJXeHq3e9UVvREpuwXsZvkS8oNvrH7kYdlZZaBV8jiHsddHgxTOWzJ
OPWBj22x12Na/Lg9r0t7Gm3GM9Mb8H0I9C+n1Sw6V5RV7hypuPP8O2RDbn9/yTnQPUHmCjUKHur3
aW8MI7fwvo/xWGlaDSBS50AhI3/bzOIwzszMfz/zwcIoTZHZ8EG9Djsr6quVl93aMJSzfCJNnnCC
79vkAXoINjl1a4SnswNfOrgB3AMaO3CNoRdO7RgytFEMRQGqkcJM3IPfAaeSAtUpJzAHFMIb77Nx
6KKmGuzN7bm7HhsMgwgEBBNzL7BKZF7Yo2eATNkG/QieNdCOd+gGh+5tI9cLdGlEWaCpYEAQFzBC
mx1jYeKtLNDa95UF8rKKmfH8ff3vvvmct59v//yFXqv59yPNjFw98plqGsR2ihoTSG2U9PtdqVvh
UGtB3LgI0VvxwAZzR0ZLD8DHDk33nv/QprXa1HVEDctockfi1p1LVMoxC9IOraODYx31pjqYeDJA
o55tG84+x7VYcYnr2UTTGuJ2pGCQ/EZB53I7ER3IralyraNjbav6c7zW8n49lsvvk8vvu+Uw5pYL
BpdUPuB/yC9ysvWz6PairY1COdtSa7JMMY+COSF/7tbAwdf7Zh4ELldkA4CgdZVBjAC2AryJQUwi
QPpD8Ne0Xtk1iybsmdUKQS4gbYpXM9r5Qw3HOsopsYOCjAVa3GSkm+nu9lQtLgiYUQEuA1oT78PL
BdEqPGNsYOeOPlhTn83Czrb9ENPvU5IkL3UzfYCsC3ExkKGQZIePqVEJRARGwWSD8zR+sR/N4e32
cBZX/uzziv+attB7b8TnDSMw7slaJXrx84hDAHKY03yeEotYk/RL2yrtIyD4VrOna51Fy99H/xYU
cT0wiyqOSxxeoUKES1PelRpwksnvD0wPGKP/9/3Z/tlt2RLJdU3g+za6yh/9cqXGuOi1Z59XnEno
ggzNfOf3Xz0Z2PquWCMQWrIAckMcTkhLI3xRzkIEZ208Tdh6lXeojJ1Z5buuqlb2xNIqnBtRVpnG
0k5sE0Ycfl+H+biSulocw0wwPQt/g2tX+TzqQHHqOZV9NL1PpHxoSSitzfvXeUawgBwZJWzYulxn
va3Ahzp4Nt4fB8S05UdGMGsFQOcdWXsVihODCAmg18o56jyS2WtWPk3jB+K6maIAp+zcCK5WxyGd
YEvDQngKFah+awmv2QxDU+5vz9PS6YfAZwYsgwb0CruANzzDxeuDsyyBYIBmpY9gwdvpSfcAvG30
AVvAziE5huw28n2Xa2KOEup+QNcdtd5rQnALs7vMiJvdVPTAiBEzNU+3DV67MaDQkAdAmpRA5s9S
9sqQ5VD/mIR5FO0h8/Zrl+y1G89I69m/MKRrFilQ9KcWS0vrOJpDCGWHiCbG1p/WKjdzvkuNjs/M
qN1VGdNBWjlViBi0Qri72o7Z0RwM/mVMOTkmGcmBmitEdpjKSoIJf0xfPzCNKM3rkOIBRFkV4GuZ
loLnC0CAGHkcPoa8lSuesbhQZxaUeKLX+hQZI9c8pi8y2xfk8N8GoFwqsfjfAOhEg7EKC75GIz17
0tUanQ1gHuDZtVJWgCTrkwMIEEnDot4aLR7Te+s7FKLffSzA6RAUeTNP3RylXlqqZJmnvMdbyfZ/
eIfU+Ov2VC3kFfF9JGGQlQfd7HUhj6Eo/YfRNiYvnfgC5lL01YN+M3ASFjIp0Y81BRnK+RSl3d7Y
dk4aPNH3Z2jxK/7gu0EBNDNxXI6SSVvWTYrS6/STWwgun2+Pcsnf0HaEujuYRNCGq0xi4tcZiztu
H0f9qNGvxvvBOaguzA0LALbhklNvn3xoXdri8jgOyLuCKGTFn+f7UfE2kMYA72x7c4ykchWWtQ3h
VBfqpRkyO4X5Y9prf6G7JigsSGL1a/n/hWMORNToScbLC3kS9SLSGm4XJK99EIHGURXvuFdth1h7
v19jqlBfmO9ThDbK5aDLygLhF8QZTBCAoqwwvD8bCE4VQBtxXINaBQ/JS5eqU8OsulJjJ1Z/+Snr
l9setTBJMxJ0xvsQAtJMJaQRgBqaOZf8ZKJjpI+4+Zffr5hYcNoLE/M9cX7GMEYTe4AJe6vhBmhW
2D4WjjCA52coITwXrxNlATzBwYnudezkZf0BihWhZRxBVIj0fqhP29uztWZLOe+LMYP8pd6zk5Zu
MoLhhNp3FyKX5ufbdpZyFxeDUk5+A0S5miEEO3XlT2ypoEUvq1k/ZjK5c9D9khTAmfWymuFNQdv7
a5TaC0uGbnVsmjnJiM4o9RgbJWD8SctOrv2pCtxuZcmWh3f2fcXrRouyshINO+n11o5fifdg16BG
2s9aeSI9VNbGzh6tZOWRszgq9Hj8qaEiKlAcEY8TIMLQlXBKh7tq49Yrn190jhlGS4BpwyNz3mpn
fu4bmdkRytmJao+9M6FC8UI7tOFDbm9M3o0AQKcFHuHAGIKQFBzul7aa0qirpAChExtDvdMDO+1W
zrWFgwG3KPJJCD8B2Vdx1U0D6Gs2ethIYCkyxGODlIlmvd328yUjeBbP5YFZDslShlHoTT9Ae6s4
pX1IjTDPomntSlszMTvF2apUmd1ICtLXExhAIzq8QvOhQQni9jiuXyPQezgbh7L0ea1zVjOMIy4i
2wsAzLTbLYLr21aWHOzcyvwrzoZSe2zMY2kVEPXtwjL/1Y4+ShY/M7pzvJWFWdyh57aUE0CXfl1p
GWx5U412F32jASkJjZZA9tXvtJNb4XXfSVJHiS+PWoE2lf82VuWEcMFv41vUKU6yzcIc6ZpGPFTN
Lqn3Fl051BcXz7I815v1HVCnupzWIkOPJhmweKMFIKf51LjhYGxtZ8XM0ukDLur/mVFjN4aCh4EK
ARwxJYFP60CQldr6oqvbCIJB3/qnTno5kIxoKUtrgjkb/xLgzpHeD7LWXb04WWc25r+f+aDJfJEL
oGRPPI0yN6QoqYFWa+2CWBiJq0N1Bs82ABiv+mbNti5BC14Upx54QhcqtHx68dN350IQQp8ZUU4G
MLboOtpjCzQkPeXZr5HclWvA+oVy8qUN5WDgyGgCyIBwpBI7x33Q/QBxVmtsU8B4/XvPfWvXqI6X
di6GBQgeZL/BsqCyYjWFyZu8ruBnqISCxKGM70Ryz1Gk7Jwfjvsm9L2mR3q6ub1h512ixPYXZpXQ
iBYadeMEZlvAnyZ4OEqhY0hkMHQbQdDYthbeL3ginhKIXOfnK24Q5e7IbT83kGfPT6SIcEYAek2n
0FlT2Fx4slxYUZxEeFXWxtLJT8jfE3lwrUM7fG/8KsrAFdROP25P4qLfo6yrg08N9BhqEad3naYu
qZafOPnb0F+N8mkoVyKHNRPKOvGhNAq7hImy2XbZT8o2+ppe3aIrnI1CWRlgdVpWuNhYeHLsDf6X
Rb/4EMeo+l82/1rQOx6vRF5rY1IWaZRejwZNWpz00t1U1fe2PXB9WLmRFo1Abgsomrm0ozI+aEbf
y9gbcbra9zze9SgdcvcjAzmzoQyEFW2bi27C6VqE6LwRZQQNp/e7GJ6qeF2A2wMDUW47buSZBxBG
fhrT54KDq+bz8H78ORKySE6gMwqJ4CvgLeiuCHS9uvzkayBwOJB6X/af4nENST9PhnriAHGEZAjS
pHPj8eVVpOVJD4xLn5/sPqz7PdOfPzBTZ99Xrrrcr+ZWsvn749c+fdPK355YQdou+dT5EJQoKyNs
sAcqc7xWI9o9sSz6AL8+FuNsFEog5bSQhyjZkJ+mdpP4RmDmB5GtncUL40Cqf1YKQtL9ujZoOtJg
QJPUJ+6BQkvqUeXd12QNkLBkBWUXbybsALhcvdmY0zlJbLf1yRB3tbG36oNMVzbgwqWCAO0PssJ0
kKNSjq5eiyvIEbQNXLePTGufo4WmyX6lcnfbtxbt+KikAqY/w7CUhU+1oR5LjhYAy28CIf3AyzrI
Xsig1b7dtrQ0aVCLAxAC/GMeVBYvdwnqqozGnd6cap5HFf2eAXYvOFk5HJcCHTC+/mtGmbh65MRL
xYABGVWUUorW5RJENX2YmJtcdnuWesFQm4Gsv/638SlHpmy0YZLa1JyKKQ8H54lZJOBrifjFSQRR
HNjJcCtfCS65tZ045YTlavrxrs+G3TS+xs3741G8s1GbmyU8weWinMyWEJVnOaI5lV90HVmXU4zO
p9uTtXBkQtkBed05bYDwQnE74EZMf3Th3kMuD75dRGh7W4kv1kwo5w2iJbPLfJgwGCi7k/EXAfbu
9igWVgNVPx+lcFxhAJ0qvjZlpGNeldYnSYt907InIuut5a2li/6ko5UL5sKO4lpFQYA2xIvqVBS5
vAPQ/FfTuyBdK5n5kLuZcQBYhYRAsbkbaQ9xkMeu9ygs97fZ6/apTnR7X6VD/zolIMqkGoduYG3R
zeC4v7WKdlCJgRBBo1f9vTWx4tBYyW/aIak3WdqLU9dW2JqUh+3ofcn6Hmeqa32edGrutNr195Wv
xS9TqZNHL0mLL5bBs9BpfRIMtkSDiyRZaHbgsHHrOA6MRs+QYOn8kPtTuU8d3mzrlA+gx/KsvWT1
hE5DewwRGCR74lRmhCJDCVmBLH0pad4eJkb0MB0M64tvFWIDjg/3BTjEFo8avfva17wLY8fpNkna
+Pirr39KwWx97xkVCMg9I/nq64mDLkU55IGFNiuAq+f/m1Cr2JTZJi3vIDmW36GfxgbHlN99akqL
3+VFDXYNyBsFo0uR5BqJtut0u92YjdaFkhMQ/BU1SGc6y9vc9rGFAxo70PdQskLpAFSKl8emUYux
rOq0PLnlW59/aqcxqPFqWguV18wop/NYgS85Z0k5386MBWn+mALsXm5vD+ZPHk31ZDxjECsBqThr
SF+ORqZJosFLyhOzJncfWzk0/VC2DnnNaWCbo7ab7EyLSM0Bzu3rLPDIyIIxc4w74TTiRAXL9qbo
sgcGZZWwS/XpfnREvpkgefEsmEnDsTKtMJM68I5m10QkEUVYeu34Ogrb3/FsmAJS11jJuvpeiex3
33G6G0a/22g6eBOT2kvCxrfrSLehWldJVINRJfKCghEeGngyBQYZTlYsZMB54wUt69OVtPQ8C+os
nZ8r87lzlttwEk4n6L/Xp5r+5smGgrxFB/VsNRxSfy1iWnhXIrH6R7ISp/EVODFxW0OvaVydCFAk
jjzV2lcTRV6QPhyo/2C8n9gKFOAAFIBSxFzgdqt8a8pQ8CtPtEGkaWRPVKwxAC0c/DABSAbIwBBx
XgHfpgKig25enYZ66tHaSrWt4NSLVlx5YY3weJmJN1zsTfUGo01WZgCCl6fmQJMHTNV/+7xye8k2
Taox0/B5+/uDz3/c/vrSbkdZBaVIoKrnR8ulg6WZoXV6B87upBWQoHFLFoDstgnKWHtADnJlqpbc
GYJ+aK8HNwoiB8WdLVwxmTaksFZSZGT2eZMEQkdUQUNNrFWMlo2B5g51XRcwQeVOtjJutkVTVCde
Q53+1Ubwn/hooKiboPVWVVDmOre6U4Gp/ceacjNr3ph4mgNrA/rh03gKEi0S3ptXnxLnc83eEr0N
evb99uotbVl0383vj3nx1OSMkQ5gHhj88mRxKPz0h6ZjQWxpoRj32bhjThPetrcU5pxdQWo8KGPi
ToaM+amdko0mH8YYKI215uQVIyosQySN6LQRRtJWv7cSehg047GOp9VmEHXFAIaAOiFk5PGCQ+im
uD4gG7beWn4FVtEm6n0RciF2DdLHt+fsyg1nM5A7wIsXlBxXMTTSQLFn5Rk0Cp0qyLtPHkTr/btG
oirsvtw2dbWZYQpYWNT9oQCMs0gJ110HhfMYytNH8HIkQIHlB55qAe39Q1qsEQJdud5sy4TqIpLS
iDPV+xv/Pq2ymmNY6KCuooFtEoZ68LaHIGi2cgvOe+dib/2xBSdHux/E7NQ8l3Ro3VtJXh898arX
HOHBB9YItMX/GFA275SCnGWKaX0cWy3y+nuDvlloq4Jskbm7vURL3nBuSTkBEfmWeqxj2uzP+RBV
eIyW27g7TOOKKyzaAZwF4rZ4weGAuDzX67iXLJFpfUzMBgXsQd9nRYzOZn6cLHLvT+mKvUXXc8Ei
gWgODLfqPaI5aaGXPcaVmj+5/tPQy0B0P4zk5+3pu/I6vHdniCUBEBGJPPVGrwV6GtCuXRwnw3tw
ITMGKhEwFn4e4m6XFto9Nb2VIw+wGdX7YNOduZVRioOEr4qjhnSCnCqM70joaGyNxjHCskUipnRc
UHL2ibPRCp6EaRfzQyxdxJiyKb96LO7vBzrQSAO70B3YVbKtxZIp6q0MjQS51YamX9At3qIibPQe
f/V7kMRxN7La4mueDCBLSB0NwmZeD8I9zQRgn5LPfeUmm3ZqReDFzbDpraG+KxzUGUYBbvpulMZO
Or0TTCLlD3LStA3Jsu5JUOa+FXqhbSh4yKQQ0F2Go1f5tjUKvIcEdDs/l+ODMeTPTekevqabKXUO
nluHxbN20Irh5GjkkPWk2IAhfdpUUw+CQGPOCgxoxemIzcJMr1BowdaGsAt+7zgmNMqGLA69ApyE
Y4vmCVpJPSCkMMKUlW3gap65o5LJsJ+GV1PTRKTVphMxv622bT91GBF65TPR2GENvM2O0OQl55Oz
zbTJC0vRgryii4dQN5LfriggOCd5sdFKgTwyM7WQgT8KpHhxs9V6AFbIiD/YnUajNpVlIM3GDKoK
EcEI+fR9qfu/y8zhQc2ktTXHCoUxz0oPA4WETJPEFuQ/TBLUcQdOx8KQEKgumq1uyTRISUbC0UYR
Te+B+tXqzA48DmWbqpviwLQxQuqUJMydoog4fvI327XTu45BY7zp/G6bQSL4E9IjaRLE3vRV1zOa
QrjbGXetLxpURJz+3odWE7aWYwaUTtaeyqbdoO4GEuSyoNmxrc2fcrT1N0/Y4lBTkMakA3L2o2Gu
Ucz/wfteHMkQmzRw7KOZCDsD6PDL82WKiyru0aJ0TNvmwR7rAHSrp6p/a23nAQIkAS21U+WY9y59
qlzQUbOdiMWzrHe6Dp6LodiwzAyYQ+EB8SNr/Ii2eACCSpWn4LissmCSeTTQJMgdPfDGt479Ggw9
GKwxnHC88LuqTzYdhMERGyT5UzLYOOCKwIpfkrrfxPUnkkK0td1leDFVlv1sjO3+9lF0dcLOM4Ca
BVJwDhKzuvJO5rLImomO/NhWv0whQtbzTTz9SNInbbX99iokUmwp95MroB5quAM/AkxOgK2Banom
391qrxhRrqZUs9AYWsJIa391i8+t+3Z7wuYfeeUyZxM2XyFnb1ldGBmOOXwf+augy777a3femoF5
xc4MOClrY4JG0WOKQ2lCs2x0ewBXd5wyQYrP2xaIwd0eAxgbBAnPJbTKmpfWXvGrtbVWgriCg425
k9hZnRuHlagCaB9Erbby7lux8id5fjZXFZ8Gh2kYS16Hbf3c119iayVqW5muP6iAMxOmsJFWnGCi
/tvwgrx80LqIrHVsrhlRdqHn5iUUzLHmRRxk5tbIPhVN6LybQOdy5a/Su4xDE23o+BE5PpuGVhmA
CP62c12jxRUbyrrXPuvslOocva26tcktDXlWnLK4MT1z4zkthGdcAloiV4fO9qjZYG3D5Vvyotjw
tv1e5+ynkXrfkExfOxhmy1cbF1pBwG8Q6JUbit9zQ/qF5bRYSOa+Jg1YRofNaL0hvgDRcejTNDSH
lZT9onv6qDgAR4GMuhq+ym6qSJvkfGZb68gW3bLF75X5Nq9HhTItsDAE2G/ACZXTAshoT5DRyY+u
rA+euCfJdkgekMsJORCSJd+2zTe7eR3oA+vunbFbIcFeOqzA8KWjXXpueFGzRqUHWoe+JewYu8fO
zIIe4je3R7hmQVm2Lh+RhughIFCYUTOF4t2VGzjs+QgUh0WcB0JCNJZDNLCPpkkLjHJ3ewRLm/vM
gkouM3qlKISps2NC7lLUEeoUVOu6GaFNf+VoX/K3c0vKc6mVZj+aqH2jMWjalMTZWDZEKMkaYGN5
QEg5uIgdXEPtNqC6V9u9Y7Jj127r/pTYe4q2/DXi+EUryKsCqQZxpysyWL1jAmSLbnGkoKUn5fdm
fC71X518vr06i/4FJDZE1iBrBHGsy+tWunwQOeDRx+mbRsN+/Ij74gDAaw/iKZY1mz+7Pqw4adsJ
oMtjl3ym/AnOuGJgac3PQ1jlANCtwWj8WCBc8HeDB1b9jd6sOPCiCXByoREA1JRXCRlkv0nMU4Mf
hzT0ylAbg1L/gOdCYgN10rnseJWHYVblVa6PcCGJnyZ2qsy3hqxUgZcW+tyEcpCMQpda3s+xfhbl
qG+tAWsXZwmeiuwzAI5X6R1WTmln+Qk/gmopGOIqsHyBw+Td4Jz5ggUmBIctqF+uqDFEbXW5q1F+
BNpoU40H0+Erd/gfvvWrm/LMhLIl2i7B7dll/IjcmxO1jSMPXmtZQUNEF6Humu5MyV8Hjv0ipmp4
BJkr29tyaCNCG3D1SuoFk5H+5ebcDyYb6aG6TVF6KpIinDIDUpr1mG2Qj3A27oDS6ejFMnIHaJtC
ag8PR8N9dxO5MmnzLXq2C0f0ZWawzo9lg7VpP3XtexHCfwwgq2fh4YomfuUWcfu8GHPXY0dqfxcS
ZLnlQSfFysIsejA6vP/fiBrt9qgQotUbRiYjNwJHQx9OYvUfMgKZ5lmBCRtROU940yGeKFOOjGgf
fNLRh3v7vJ3/+2vn+vf7yjakcSxo1SImwus44bvR28bR0N0Zb7fNLM/Vv2aUBdHNeCi7BMPo2I+Y
Ptj+37e/f60X/2fF/zHgKR2DPC+HWrbou8rj8h7Ng1FuTZvJpM+sNiJ7LDag7rrLY90NyTRuUgd5
MKvc3P4Ri0cOcCf/v1ZqfOmanejiCt2/Rf0JQrKBjF8He60mtDiTQL2jtoBCA+hWLvdOnAADJB3O
QU+B7B4SEaa9xsK9OI4zE3MocLY9rSInOJobftSR3BrHLojdO5xxK563ZkXxbJemvah6DAQ8IiG4
YkIoPIFVent7TdamS/Fvkkg7JmmF6ZoiBC7Du5XLZr87myvFsX1we4PPuuRHPn7N/QKp0zu/fMnX
xK+Woq8zMyopCfcYTnYQdB9zpILGkgRTAuJF8mM0P/CCODekxKyoMmj1YGE8jRljNbKHetJ+3l6S
lYW3lfssiwFFaSuMpTGqTZ8jXG2yiFFvpcS9bObfB6ZyyTCYYWTAA9MoHyf0RxfkxchOt4eyvCz/
2pi972ynOPkgzHiq+bEnTkDFo6a5YVJIqCOs4SiW/fhfS/NozyxlwkkqmWI08fRGde2rmJDTvT2Y
NRPKtk9cv5FaBxOlnIZAa6pnUbr72zaWF+XfJ7iy9ok+Za00sOlbaBL9SputWKPlWFoSgvwxEH4u
2q9VNqyYj0mZEzhwbuxiMLeT7MnnmwTqCLdHsmxnJgoCHzhKR8rxVflD4jvcw0hQNek6FgqnB1/f
Q/VulmKcMAR9y/8zpJxgtaWJzq4cnGD6Q+O2IZfJB2KMcwvKGTZKJCKGEhZ8+w7KA8WasMfSop99
X31xx40+EA7moKNwf+rkq1nfN/2KX82ToIYx5yaUY4tkBqtQjML2KLc9Q1ar9h9anPed9oZXZlh3
v26v/tJeIeAQQHFy1hrzlL0yoXbRu6jNHfv+qw1uZIv/ddvAUlyGyBIkC5B4ApWE4l5+L7SM+ayE
NA5wM/auT7+nfR51/g8ONM1tW4uTh5ou4H9gZkVL1eXZMgzQcqU2HpTEvadtZGeB9j3Zmd8JWWkD
WJy1M0Pz388OMTOj1UAJDHlNgPhonDYfGIgD7vkZRHANzUJ1pp780mFHkJVGsZmERXXk/Id0h1Ab
9lr65ba5xeHMcnPQRwUxmaucyahZ50bJfeR3UO9LXt3i1+3vL/rA2fcVJ8uZA20IPseTqFxpIUKk
0d/m9adqjRF7cYOeGVKczerQFZrZGEiZyaBMnnWNB+Ua6nDNiHKOkcyDvqkLI41sXqGl8AQJo9AA
m/jtSZsPq6uTAC2u4IpDlveKLi6Gsp1Rmwy5e0m3Ocqs5S99YtvaLcHCz8LW5huZxytGFy+DM6PK
SqUObRrSz5llH7yBLJJJVJk8ss02uj26xUlE3wb0Y6GygH9e7qDG9/u4nz1cGE92i6LgLutWNuni
WNCygRwfCJWvkIejJUpR6QY7chQGYv+hqUWQsU+e93J7KIu758yO4g++QxEplZIdKy38mlcrE7X8
dTSc2KDIQueksjf1RMadl3T4em08jJZ80Ty5EiovrgU4Fv5nQln0IQNsrU4F3v/fSPrZFg/UWVmK
NQvKvtR7WdtTBQt5coJYXt89ePFKGm7ZBEYB0BVIXVQcSufSzCq1nh17/4dOvwxArIuvH1nof03M
S3V26kPZBLhPyPUeB+MuZ9+rfiXZs7Tj0Uli6Q7EWYBXVGJKLdULx0sQt0KK8uC0QyAnP/KNL9L+
uxzATfRkdx959Z2bVLYhUsiaoAQv5CypH3qRR84E8gvP+D/Kvmw5chzL8lfa6p013Je2rnrg4vRF
7tqlCL3AFJICJAGCAEGQBL9+jmdXT1dGlnVOp1mahcLDF9EJ4N5zz3Ic1+75f756/+oLQjULqhDW
4x8TgengTRBjbCjOWlBL1Huggxwzz//5Tf7VaoFAywUnCby7P4bpBhoJ0QMuYQrGsSvjA03Fn1UZ
//I9MBUD3+4aRP1rRRNTYxgnit+x3N/qP2Xb/auXR3bENdgbw4k/xJFM/eyjSWp6+G49RebW/5PF
/q9e/oq4wEjcgxHprxyxuU9nMPmxTjTP+zVHTvj//hv459f/ZTNxVsk7TrEbRnyXihx0of/d60P/
j6BNDFozxKsjePOXRYIq0tNNvExnmNTlSfpjmP9MGP/rufHrO/yyJoIOdo6eXKczW/auvMTZ83jD
/ix7wvv1e8C7oNkC6x5fgg9i9C+F/upkNguWdjqrxbv1Jd1ZQp+8QNScvff0MW26O55dkWvv6Dgv
UfAddK8mNz37kxP/D4Dj9YOEqP/xYTBG8n/NKuFIn/bWJDVnorL73s3eJ0FMzloS5oZ1tevHhzUM
9/CEqhPl/gga1uTRFv9ZDOSvm99vHwOjbLj94PNgC//95prqTIHCg4/hIV4rS7J61mFTTnZ5XmUD
6hLD2D+N+iYPNmS3/c/31G82af9ca2ExXEXiGUiuIUK+fxWqUthaQ/VpxvMGrnJNZtMfEy1goZPa
ImlJ7cTOC+x707O0+ki66G0M5q+Qjp/eap5nCkZTm5FHN21BMPd790K8adyNmM9WxC4PHFlSJYen
Pph6Wzm2zqGJtrxZ192QbMcg2y44zopEk5KbFnOKVdQmnq5/mPLQZie1DUOOpJcvCFNvotnrSgj2
uiKl7W6TUd2CaDkzjJ60oju3cw+Zj6PCNY+9nzSFk/Af1DPsTy7ZH29fFCOorEChRXYVNOO//7oy
Q7Yg3fh41i89PQb0PxkO/+dj/Xf6Ndz957XXf/8P/PwBs8ixpc30y49/f/sSYyv+4/qc//dvfv+M
v5/bj3HQw8/p13/1uyfhhf/xxuX79P67HyoxtZO9N1+jffjShk+/vQE+4vVf/v8++G9fv73Kk5Vf
f/vLx2DEdH012g7iL/946PD5t7/AWfOf7srr6//jwct7j+ed7EgtiKnvf3zS17ue/vaX1P0r1KxX
NQocVpBAfh35Ll/XR+Lsrz7u3hBUcyi64ZOGL0MM49T87S9hgIdgFXd1Zfmvh/Rgrg8F2V8xtkyu
eyic/YA0eX/5r1/+d9/Pf39f/yZQZg6tmDSejToLX/l/L6Lrsg1SaNYQLoAZIoIGf9mZrSOYlHHY
7PWI6Ns8abetagl3amJgKxFIdCx5zEPnsk6b2bNgXA4JMqxBuVXOHnZz8rSMM//k0nduOdXtnUfY
Y9x421jAsk9VU6e8wwTaAYz7YjOdu46NP9W6IQGSjR4pI8HDL8Tw6j5H0oSzA5YVgg1rE7iu6Wam
Rb8qGOOvwYtKrXTzQZL2LlmF4LmO2m7KMyLCbzTMyIenMufYwTxW5q0OmcILOuRW9J6HDJFog5Wb
O+b9QPeup9Od4fySDI1d8mGK/FfZduGX17a01ksjdq7fDwd/zdaDWpORF3HjdohWS+L7vkkChE74
WzUiKOW1aWd9iFo3/ZbGy885kyN4tDOXexcqwalkAYUHsDFu8xQlgh/dIbjSyBf1ofs+LscEHK9g
bW4tMtSKLISetKSb2EOl/KMd/Q7CS7mVuAEb6P0g40iGAAzQuNuhcr5xA2sRiTFXTQvMqaPx6+R8
aHVtlla47yOl/c3hmQPLAxrnqeynwiz0TTssurTbGUF1dIy/lmlyC9V5D5bIN5l03+QEcz/Hx54d
9xoRxT5kP6b1csQ8QX6YxtUmFM1FtK7IbR9/LJkETTzOVZbAlrEb+Pe21Um+jalTp017jmQwVtE2
FEz0pzEepseEKfsSItGTZVElYF1D6LaP+wBXcalC1+55zDDMTNtjE9PwKAT9XJapnLsMFlWGREWv
3ryuqxrLas1T50Z1Ey0cu8i8GTZR8PQLfR2Yc+O98fWwn9Lo3UiED6gwzaHdjXK378MiCEiGk9nu
2dJ8g9jupYnilufKwW2YN326J25QxQ3xiq7rlwPIYtissb7M3m2Q1rHENsnXMdlswbbO/5CwvQO5
mWSIDQO9t53vnQlMd4b8g87X5pDBxB8yaw1d7tSWAx9N2VtvvMofcUOEvW1qEvXpk3Z5C72nn+Rx
yB42v+nhFjvjgqml++CNG+fRIqcCqkbnlI2+2TkRSXDqjG1wWiLz0MaQybg2SCuIKOZd50zSz1nf
zJUIEPkyho/IgrXfgCqu9bqshzYDedwOekeiWB0w1ZtAS8ES23RPXgwN+tcpeogaS+pknLqa8jh7
nDlI7PB1SGzZp+14J/FIJdmikL7AgjB3+pThG5nH5w0J8R0O5jJ0BfSlvcd3UyzNcew872dCZnro
XFIYNzF7qFjprdu4azlMjSy8qdU6n1h3L10lj344bEW6ZMG7k3SidOR6Wn0PxOFI7JnuHxYKyj8E
2/ZAtIrPmUsoLA/lngtsIck6wvaQg1PeTe4zhtoQEPVKv0eYYnU8KjgDkQylK2xBTLGZ7DIi5mEf
zcneIaRUGb0w61CsEjFUKZNZvvJbLvqf2mmGPKAKtqq4q6IZigNkyD53dgW/QZXYcuwBn3Q9Q872
2k5IrG3T7pZ36jsN8Ov043zUS/voGVxIOvtlB3IEuLLHxqYHYUTF+c2WkPt16YBWrUdoDaqANi+W
DxHo/Au5WG8twKl/a1ckvy9NOuQ9ly8tuGtBzKEpFl9Oo5Bf1rQxO2frtu056Ootwn2KbGb41O73
OFb0BAljh/DfIpwXD8s9mZzCG7tycp0zdIzezZwJ/+TgUC8nSMA5G2qymaDsQUFA4DzDHQ8Z80z7
Mxgg1eC0pfUdOIqhH6qd0CuXlCWlu3G4eKdi3/NIFFeep7utzd51n5xJtwjNdDfsBu0xGDdEBzmq
FBMztepHOOTa6JvbmtdYsBpiFFkiLbfHF8ax+7lN6UCKdnJEjHQjo78zpb9bZwIFGHtLySN66VKQ
3gIk9hZBG+r9stCHAFbFexOO6nZL6GlgrGqaURQUKe5PsKJ67Tsmb5JovF/db85w3RAhxtEYGOdu
ao+rm2C4M1dQHJ+dri+gk8cxk8W33SyjgjFf5GFES0hA7E7GpruEs5mOvcISytibz5cWa05Vo5wt
wozl9Gb9HsVy6v0MuA3eVseLc3eIDrGKWOHq+VvmEVF0LHpL+6ZKHeJCiCTcbzI+jaF2biH0sLiB
G/kQefWSiWM8/dTZql+wOrARtrG9rIk/lAg8FjXr9CHREa0jjRhlN0P4E0CKMEBah+1KuLyS5yEL
npOMdQcto7X0I6bLbg6SV+Iup6uzfe619LVZHFBIoQ8IgwUmqWouiTLzkRm57LRUfqGHNnruR0Rn
BFMImGr06hQ5MTlxiK7Cye5gYMSKkU3flEuYn+PMC2s4yx7mOK4a+B9cv7wzJQkrhmyxhd9uS1jA
h77NB6b3CNz19i1rkBulU3haiqxsWsKQqtDBKo/2DMbKSZ1K+cozf7kRHX9A59blow1Osa+nWtvh
B5PqDUkiyHq3FHRVyRCdxbZdQ8eLSEBu8INb6wRdSRmHFyNp6i7RYTFE3s+JpYdguKpkMBitkngO
8V7weI8NpGmk90rCvHulhr4QnoMM9k49wwV879HJ5EKr5DzIxH+MR9/fDSuFvHbkphzG2b3xsNsW
MXw6Hbi9PFCIA2/IsoIfM02Q+JAYSV6rK19UoLa6aUwVS5tPkFblpEn2fo95DULMKzmDSyV1B3/M
sEIT1FaxacNSxlt2y2JawqxoJ2Q2HzGnrjJXD3nmsG0/eH3tO05c8SXaQS2FQawZcr6ApRorb8nZ
HNpaU1Kvo9ghixFZY2zTZTi5rxJAV+n5qvYHUONt4O3WGCeTn8pLGLZPxGwh2GDy7GQzLiE1qgCM
kkJb5NDSBehbzXGGLXxFpO1Gpr3AzGFK4xTM9+m+bbiXT1IMOMV5GTI4E6SC75qQwNjCuyUpZZXp
UD8g/PfA0QYXwVX/BdcK0GDgWBNq93F01ps4YgnkNd7Fp+DieQJzOkkJyizmvqKh5rlYkxWpnC7f
L6C1VRT1yJnGqJpMcmlh6JS22T6FydYhWVAsLMamuUzmJzAiZdEv/duMav+gnTnKYZzwALV5lWwm
PNGohUDESaYeoiLqHmRDxgKwW1YKrr1XStVYrMP4gjWzByWyhCujX3rj0n11bjTt2qZN9lHYQe1o
gSc0rf/DIM7xYYOLggZFs4DVRFJpVFgY6HU4f692jkmeOo8oSJdiJEbnGwjZyIuoBW1+Do7x7hGK
iJNsFueJq8MmBIRIpM2J1L+VPbxwJ8fu3B5qMG9N5x243Qc4X37Fm5kq02R7fzNv/eSnJxKRsVrR
L+xge9O8L/Bj2Jk59naCDyP8rmU872MMRmgu3e1N+8jjjpqVIJI4mE7t5CLmaEPBNi24rbZUeM+Z
ij8C4utaIa4G5EE4v0QbjFegIlhxizh0enRHAm/mIBP2Vs3j90j1K6SnjHtvYDknedQS2MCETCJl
NV33XbzVKMAOk6cek8TetK11qnDu1GPfhnMFVnP0abpmKMYhEjcOy7ZipujYGab5lZZU5YrrDaxG
bxP5pPwvSA/B6bTZqI9RPBzt7P3UafDhbYMpYRl80pwh/Vi9Re1A7gbJZRUNOqn7LBj2PPoZLDg1
mjC4S1P7OlE3LRBfHe6jYXjpr71JLGCbz7RAwKOZ5h0H1abR/T6j63ZGkVgnqKmTjiFj1bbgR7H4
JBzXqzSGaJXiqoOswp3BaLrEi8B20wdfzRijaJ/0fg3b8eCmTgjdR5RDATpnQXN2ZC+rKeHdfcem
sPAb3P+RfUjb4Mngcp/BccX/8i1137MW+EZiPj14eN1xA/8axezL1ukfY9o9aBpcPEUF7nVvhQ4A
ymYkWuLwkmDZxIlA0RECUiGWwqdnYf56sl60HDGbbe621Gy3VMxb5U20OUU0C/YddGKFTAZVjikg
GgPLWLWonyTDdNUT535rZZ4iU56yEZUaznNqtqUMRxg14z0CMC+a4bxATfktIKlT8MaZIW/CHegO
bQaUKDI/W0zSn8hAvYdoFssn0nl5Acua5eJL1zfYDGJgMSPxbxp4LslKxIZUVrUGldcsvyGJTtUd
8YOPNprHEw+QfdB0KF9mCbUgn/zD1rLdMPJsR02Xm0D+jCU8LUO44LIIXwHz+UvjOm3N4AOEXUN+
Dz14vzjIzo4I0iKHcRV5D8V9OWcmcnJElhwCmta2CbbcQ2tS9tJC4CG7HbimfJ8af75hnTyYGf5g
WHXmMrtU7sIFDtlUrSXpsHsCLfT2Sas/phB+KMKDjCnD65nYwEyiewYxdymmIJBQtenFPW+zd+FD
e7Bs0bV0+vgYUSpzn9DCzzRKk2yuaKKmMhobfZaZOft826WLXwAutZWi23exaQ0XHCdWtxlh2TGM
l0oigvI1XbpHJG/1B3CZA/R9i3dYevujb7AOcwxWPhkZHyO17hIV4LDukpziqRmFLZHjsPDSdvdo
DA6d2TuIsB3YIXb4uRXyYGHO+L4gQKKKGu+1GdN90MwXtKhbAQzsa+yz3aqxU04wcWIGQIDYPBAO
E5gte7ZavITCf4rEp2GgfokWVMGuaYSbD9NwUjJN0agtOiHiZS00ck+QnOmmuwhUHG7lLcS6O46r
+ShjACi9H+9NGiLFcusPIu5PboQqZtmi9UgaJypGxyWvmC05+bysgy4ShNlXQxCxfJ6QTwPnzQDZ
eTQ9BhOImSics3Nn0GmyIVAQodp7nQTLpxZdXKokGspVZt5jJmIUBsu1R8D0w7a7xR/GikoPRuNL
Tx6zTML2kvCEV0Cv5ptV+fKpn8x049qxGQtk9LY71ifNg09UXLGtWXboJod6yZg4pDxc9mzYSGlm
LyV52iFnVDcQUY+hX7uSvXMHWTSlpiHWLoSec06m+VECnT1RLx4PkTuhSAn4zm+aoaIm4idkh74G
0Xw3SWULbqx37r15fFSJvJmDBkUv1nCejR4aDlhrppWTLNkpmtVxNnQpJCyNDmwdZI082bkAntbt
3DVVOV289oVYdNz+MMDaKnbnz7BDTVNJnubJGrzRAKeq4rjeKALQuXqN/wpRM8pNFWM2LHnmwqZJ
vK2E1hkgdmRcQPbAzBFOshQNOQKTt9m4cAZzhp3xDCnAm6LHfl2zkobcr52tT1+ssq/NikKN83jY
L6jEMKLH4kai5dsKoLrqpf802Ok0+Qxg8ghgxo5hHlsynH1g97BJio8YQTmlWLsOLT9IsWhSnZ2V
cfussamlo/JxrAp+NvQTohwcRhQS3sGk4uB2CrSABCiJx/xn18iwxH3Nc5pGaw4I0x5cLzsvGgdB
g9z4wpE+lHqg64T51GW1RzRD+RaKm8EbvsHAZ95ZSPvQdRg3T8B5qDcrb3wcN36XzbkA+xG7SXYZ
Ymj7dNv/WLnb7wTA3MqlKKS6hB0dnQV5a4yALqA9y8X5oLBIIY7+MpztXEafEtk1L2MWsdJTYLhH
cb/kcE3x792V3nFEhbykc4zjfuHLFQXrc+v4UTmsjfM5eE5XIyDlOUlWLx/6JKgGN9nRLj0Ffbzb
rJeVqOhtaUN26jnIGVnbodah9NGb/dt+WM8tb5rKaO8BdWqTSy9yTzJOXxQij3Zri7Y4oDekA3uU
hm3ZyvQuSeJvSq8P3WoPOPkvZkLQj47hujGU0g/3Gjw7mDUPGIH5RbixfRIvT4SPkMUn8YpcIN99
SOCCiF8ICFgsEDsx46DAEm/QzwYo0ehKbzJFm3cSroAOJ7l2u5a39DuFW3y5wAEgB7RCdzrQqMmm
HpVFDEYV3x48TZ13wrvmvFlRNvjDUS1uUjbEefGAj37JAefOhCFKNOEZo2xEoYKg2RH22a/igDbQ
K6m26MDmXdwhbHU0/AUOPXsAMuIrbOBCsBCqigE+9Tsuwp2YHPHUjnRGfkaaXIvPtmozWNVaP5gu
a7SCGdcGXt0n65PsgVEKPc6v+BWHwxCE34Dx4tMJCpwhiTgoVIOoCcxodv6YNl8CIxoBEAK6URxg
yezA+3rlpQJgkGsfgMK0zU+LBFDljmgHmEnmcjDrAmQO0KZscY0aK24DfN9AqOyDH8QABhs91yBc
10yMn0BimsrjFlaE0TRXGVqbIhIeYOCFzW8K22GO3eYpGkOM/cVDl8h7jrCQ/WYTdY+8cXRUNnzt
7XrnEGA1c2sc6GXAax5XdynNEvYPpm/9h3a5bp+ircOFfB8kPRvcv7Aocx4MafxTorfmPtmm4wQ2
YO509rBsYi6uETuZHUZ4aaw53PsdYF69qBpvPo7zVEVY1s8wo0t+yCXSAKk4cL4AYGtospvYXcbb
RaBq38S4l478AUOHQgym9gaT7GCEcG797LjwDYrzvn0DfvwsgvUntniWo8NSl0HMJXTK+SJDWCUk
8NWNMHyFnzbPcmTdKJg0JAqnl3RU0QJHqcYuW/fw+Z32DrDgNhsndJh2gfx2OM26m5DdsfToJJbp
kPVyOCzLsWftMWqgOwFDxOYmc3nuJRuqImz2OSUAmxhBDF3AygT65cjR8CHx1JsDA5+qj9YDSlqn
CDEdOOI3nC9QmiAuAmj16JNrK7TAKZVvFJ3K8MAnxG6s0DChQlfLM+xpzSkbtiOdCTsNaU8vKBQ1
4GX23CyAEZsIIT4ZZMlP0ENFucOcG8YwPNQbYuTm7G1bOIVeKqqJii4qgyzHUdvJMv+9SaY739qf
Garctd2ySvTkqDChyRsBGCMG/PxTEO9ej95pAqSZubIpoonsVE+DPNA/Q5NkJXFwXdGv6zLQ7sMU
+rfDtrg7m03tzo09XnUMtdgMdzBXj+QUuorfJpEDB3cViM8+xRTDtw8TpfCPXWyZdR4qdjtJncuo
YWXrhud4IW5tqa+qbcL2FDKRVoMawQGWYR2xCRvcAjm30gNcTIi/p9QtEjJst0zgsuNQbXfD4hYT
nPCTQd4ItRA4Li4FwQCVJ8DOY9Shj3HqyDsKY5VKETQwfd8YiN3bkxvKK9CFTqYTV9QL0fC0N4/c
Ty4EpeY6ACRHHWUwg+F7w4ahlkQfRbL2OM+B3DHsTK65T+Lbxotp5WmX7kSC4Khs6NY8pMEdLNP6
U2aybRe3QECUSKoWdbHv6LXyF387hh4KMUw14p2D1y+nUe/CwJx15hzQo15ZsfZLBN1XMMawT/TZ
Pc5LfuglreUwli1P1D6dp2IJXtLGd38CV2NoG1JWoflrv1JQgwnKoHxUXngYm9iFMt4zhZ5RMbC2
Xrhz70RU1kGnDhPzbA5zGl7DKeewdrddkuwDM9xAQh+XETD2aXK9HPpYNBBeK2rZdLSENwVm4Vzc
YhenmLa5zd6PZnITAfyDXzxt3TqD2wpAp2+i8+nRAMTBbbgGzxIdfN4E3SkeELDDYVvapQpziGlS
N2gvPmIePNIWAzVc1sc5TksUaR6SKhjtZI6Z8fTQgDZUYJjWVqOVJUnHsWiaRpcLCptmWFBSmY68
95ONKyvntVKYfle+5097L2uxyy3r+GJWzoGLLaF6dK0xTxih3sBs79aHE+wX2ssH1W/e2UxL218i
BdecHO4zcF72o8OA0mm9TjPtQG8EjcmDlUNcodLUwIOiDZvUKoJ8a+1Yk+uoQPXceZipuku0+xEi
Zb5au74H2D/vMSmARasKHyWsiAFPbtg+TR1lEzbUIYnendC9QN0Ft56bVLhl2KfOYVUc3ckoMACa
mZuhT1p/yMZuFVnB1tuErZHK9ABwFnuBAYbbzsDCEGPn+YHeyb6/y/iwDxiw0iVIinRK3YrJYJ+x
Z3CYSyBjD9gTnUIrO8Nblj4JH2tn7VZeMPjnV346fbYpmdDrBewlikM0rHO3m8EnQAItxfnY36Pt
K8jorRjxIkBZOd0dSNimlM78OLNQ5YGhFcRku3Ue9o70ssLNZngsqRKtr18MHN6mWweftIhuHynK
tiPlH+BP0B32wQgZiuuC4QmIOFYzp3ac3rnYKYKTWntWYs324YJhQugMFLYTc2TyzszpgY1wWIrJ
doGpylgPa4i/byaYYJAsyzmKqLzHLtdH6kJS/eq6AO48G0WFo9MnM2D+aMMY9KKutfetjlkNId6S
62yMjg3yV0ewSF7cQNGqwYFWsGAGk+NOmvE4D/79hIlvjiPHr/TVQ9/b5rSwJvHQ//dnRrKLTP1b
ZoBrN3NXbmiI4NZThtpAsBgghQNerXtvgYg/lZ7I55HoYkNmab41G5AEJ3ByjE6CRwJmTrlOMM+i
Fos9QeB76EKCHHpndPf5SIZ4H6OHwX4DQ6aUWu8mEMHPXvuALFZUKFxgJhJnMFiDVUGZpVtzgCEt
RwlklEY0tWnqAUVimLfJ4u/GlIX7bFy9gyAodDB+Ija3KOpp6fWc3UF9CXM41fnPGMCeKPN38eoV
iCe8w5G515Cx4ybp1xuoJy0DXJJA0gLbaSx/67g1ehH8uqGoeuHK735k/MeI9t9muS2Qi6ytLPsw
1RUbxo4WE/XAesnmBRmEMu2q1Hok77IwvXe69raBEQiaBn8quzX078gi7dsYo3/Xkrin1OlfgNjK
EiWqUzRO0p6CtkGUZrw05bw1Dyxcu3KNybvvhBcPxckivuGbhZEHapRINFW3zNDI0Kv9lHnucLQt
fle5CQyHTB/tUWnebOo6EjBHJ44wB+qHnGgIljEivZWEP1i9ygdlXAAa4N/501oPDCAEj0A42PLO
7b7HOJdcPt/xbb3NLGOsMNOqCrvQDxO8m1hhrNyymeYBWEDe9BGFlxXl1BwlO2W3+1QCHei64Ajj
qG2febrNGzWfU6hIZHtsWbJrAn2OOnlaTV/1NpnKFgjXQzv4n6mnlrOzdqz87SMz+5ltHKZsuuQj
+tNtGLEjmeWOEN5gK58Lifyv2Wk+5DK80ngv7Fx7lOD0R+fae/53kqmmhMbosNlhQMnnLdkO5lio
H4hAn+cBAcxmDCiQlV3A1eWQsUHVIsA2RhFzWIJ18B1GPA+jkpWjwgtf17c+DIFjg0kzSnZsJ1Et
2/DQLSQ9hsRkebgFx0jieiyWBKcxwJBjgNRgw6jxN6i1lynQyiy6C1WEcZNBoIpwI6dMEOVdZq7C
1ppd3bfa1LxYsWRlvGQhfibiZXHbqSCR0xSQUZ3aaDqvRuzTmH8sUYDEIPjMdUo4J4FIMeKwFJ29
HvFm82qLJW6P0LoZIDLjmHPYwzRpguYVqozC6egeA4apSscBDbcaknMCN/bKdWHFnSeiBVgHZ/NP
wZoRunk67gKQFJ62pelBqRmH7ID8paDLMzAXD+2ogtfQX8GksPFMa+r5iLf7bRrBI3jhFWMCx77c
pF3/vYNt6utqICqkzRBfxhAkj7r1FG6k3nkJeZvcW5KIc6cBKe5gmHGWaxDgrh386SKiqbmhJnbu
stnX33mH7MFxWLNPMsOVJ9/Whd0AbHB30JZjZGGVYdf4kgGfSzX9AcNHUkVJE5x0S9IA8xISPuk5
GmpvXhPMfhNWJVaCthPxDUMSG9fWjdhnGG9LEZAEKI7ytagHuBqiLc2apTbtvFxMgCh0F7fdzgva
+JZLEXyj/nVu6y7ykkQhKptkjD5WaELXwJs/ANqywpJmxzEe6l25Vys0CYPqbnC15M0khuDNRUbG
3TZPZjdBkgMH9BllDadomRApSWafFi1jW21hHZhHykYPQWq8zx4eqpUn4OYrLYHZgdB1GvdA+9Hc
3hAev2bR9ALGgI8xKtmF7aJ2KpzDHzIcDol7drP1bEOCeUbidW9dZFFFJHfR2j8KBwknve/n8NRL
6lWi6M9CeR2wxg8E1ntVh/9YPs3c/Sno8n+pO6/tuJElXb/KeYDGHHhzW45VLBoUjUjxBkskJXib
8E8/H9QzvSlsFmvtupsbabWkTgKJzMjIiN/4t1lU8pJt7105VRvfDLK9thLwkEvaIFa58ZKGxFp+
FIXtdyvRS/ClyzBaAtoSy05qxXJAZJQuSUDXoVRg7KYmN5Ek7feRMuwRRvKXdIYcN/ehXeUcXdpk
uJl307YS9HzBbr3rapksufuDj1EBGnAQrCJ6lS+hynW27duOe5yo12ocaQd7oN6AghyqiXW0BRXZ
Up3DkoimobmjXG+vgToopP62pTwEedIuhqrgoYnHdAPUUER04+zwZ1CK+nYQilJvuyKnyp1VEYWb
v9NqYyWSQP+Ojn4LKqSgd2Dob21qLXFET7f2VGoJxhYDT0vKVjTXuA/LdnLZ1TTCrIqablpjTAk0
Tdq18WA/lVXbrDOjpE1tDdJlHFv4ZYKSrJd6Kg03Vc8OpxuQTTXjYTEKMmZ/NAfE6rjjLJq6yoaF
2ajZmx8X6bqRynZvdWLcFGqYXCSZpu+Vog3Xthjkp3E03jmWXizN2ZVhZ1xRfeCYLzXJ/DGEvr2v
kizjQBtAsUqRSX8zCa+k3jeum7bs73PK0XxeXJ4Oia48Sp2K5S7F2faqbYr8PRoGsUViNNW4DyAx
kGbV3h8bog3iHPl1oVnpovW85j2qg/jeMJvmuVfRJ1zpBfIbS4qb1OvVbvTalV941kOvmt02bKpw
S7kqWll+fZcleI9MguH7ko2/65Uh39WE5X1mddWVE+qAjQzDizeaSPvrWM6k90CA1arixn+VQxvJ
VrXo6OnJvcbxW4fY53Vef5cFaok04pi260T03m2gZ+omlWJaEzGCiHItOMaAi3DRSm6VkC9fF9cq
yTM6Cq31rVX8KQu0wl0XU6BJTRTfq6IEwWKCd9GtUrnHOifYGXVa06LifoM45ljcZhROtk0yjODC
2k5DXtj/Ae6XmoWSgZaLu2Jn4J3wBP6uXOo1pguyZbwLKayWRlEW17KiVHtF0oJHPWk6a2X7Ukgi
FtwCzJKn3G/I6XVafrvL/Lp7tZqseFCAWV7n+dAhk3sNaI3vrcjSEmQuqkNO2H738yr/JRe1AtzO
SNKtVqrNtQZ4h0KDHLTPoUCEc2lKTgx/LaCknDW/AmNobrxklNHOdPp1VAGYM5CivIN20y60JAUk
0rfRoU0MrpJIHEXbqMGBh9p47B3UjlAkZLa2HGXKFftLrEZbthbxSM1rwOpkh7iEVixDP+GLid7m
DRz/u1Rbw3XmWMDCqJEsKrMKd3JQjZuw1qrl2GfNBh3pZm93lURCGASroEXX1E9EtColqz8Uodd+
Q1c0PTBSvOdmZ74aZldhQoErJjr9Vao8ghKIqDqmunEb2KYbWOJJj7A9CEDbrhIzgJ2Y2842aBT7
TqZaVl1IshrfBqPTXqfRML7UaUPLNx7T704bxbQKNefGjMFRWMpYr4QA5lOZkbzR4iq9KfIcKdu8
8petbFL/s+r8CuVUc5Frqb8Oo9wDKRcHrmbD6VacItiOKIhTRMAa2fOk/qLz02gTKRkdhDG3bpRE
hPvEqJ11V3r1OhLasud4WDYNrkpCsVlXfWsso96OL5WEHhuWfrp/W4ZF9+IbPVXBoSzbRSVq57X1
eu8+9VUU3HxsVvOydN780DB+xUnSHnpt8G4FuqUdPikmKq1+7hQLVruzpfY/JUO2nRww1UPyyM6K
5D0d2/CbRINuHUgTmtCp4hspEN8iPMeWUpxYP6Kmz5fThWbtVThHrDwFOV1NKVNK3iMVUiMpbgct
j5cirfgzqDubTiLWO4qkPoxGG8oL1BX0CsVbU1FB4YK04k5b2NfhmKM2rGrdytfa+lemK/pmkHOi
SU6NjhDII6AbW2zTLAxvm7Y3V1mYipWnJhRIFYB7CaDbWy6vQbiVqEJVC6CZ1p2vEL1EqtabqIaP
sMb8yViEORXFNsiz4rI1a+K1LuA2smzq99puS22B9LiyL3R6ni1V8N0omc3K8YHn9b5ULekkjAst
M4xLMylqNAMqfzc4Y3Olt14E8rUxWpp1tb6WukJ+9gpnWNM1o/UmDlrlU8jnCiuxelZ+2B9K+14Z
NP/WiKPxYTANcSWCLgmWtaFPODx8jYdEB7fZZso+otOwrgvQeNhUjwSlRNrkfif2StsFboa87srx
SOxa9Fypp2XlNk6qAp2p3vD3qUFpnnaytAIM56+yJu+eQsQBF0XnyFNzD8RTKGfvWmTah2Gw0re+
AAm+tJIp1OoUUkQqv0dGp1KwS+3hgjQXxeEs+zV0TVYuRJTVLemUk7+prSmtDNqzK93UwKgYbfIs
EFJ3B6MpX7n8g5QBTugX6k4O3/LOXOYamKihj6NfSp2nKyiAw/VQmqVY5Cb+ZhbQwGlN4V2jJK15
E3muCP2OeqxW3Du+B+SQ7rD8GNFU5tPUkvNAVw9sbSGn66EDRGOaniEvOC/Dn6mmCnJ3xRjvQxCb
y3hI+/dCm/xOsLt5pfYb3NH6oTA8Qgnx61x6ChuCbeINAeCSpAVpKsg14XHcYCJDO0Adqp9yp6qP
fto1G79M7KshbUgqcK/aG6ALtrLAb0TKK5A8Mk2dRZcRQmiDhxRUojw+SLzhJbgMdaHFUu0qeNvf
+ZJtbhqtlyeoV0scqNJipUq+sfJhuayTAW8XJfX6dQdizaTxVrNw217nWJEq7kDRoe+1laTJ5d0Q
kgQDE4p4ZaB1qzEstWWlgxXfdz6iXF1iFS5qRMOiqhNF4EffUBVlhaBVjK/kPfLaerrIO2EcbInG
maiG5lFSa/NRD+v4oh0L+rNGgEnMAHNsXAxZvwXJLi71osreGp3U0xzqlDujaC4ydYw5FkoYWWlj
vkseWbBXDhdSHijrhAFXftOLPfkd8H5JKP7ClCgLcUsI7uTYkBDhpyATWCGT5UBtzlLbeAa75F9x
GcnvFISYKX1GU8LZp+NCsnvn4NuxdMirMFx3FvA8P8mTO7kuX2wB1HYYSessX0rWbH5nmXt5Tyul
Dq+iUbHuc31qbVYoDi4TUWA3gSuAyl0qMjZa0kXPvjAvlS6vrrmnICVVSOb3tiiiVRtjtwPAq9dB
hPn1buit4T6qFAkkca2odN6pgLpRBuYJoABOJImXUCjXRLQNwzq/yVvALAvDwQNq1Zl+2C4E5TAy
ZqF+16EWvgVexAyElv8qDT3lupprVJCE3sa2ARnpbLXqUlcpaVLq7fxnrQQRZSDdc23ndrULvVJm
y1lasDUSXxNbR6Ia33PdW6B1zg3JDMzbEtfSle0lMVCtQdaXY2DLQNpCTj9oJI/d2BcvEnW8O8sJ
qr0pAAOnsTGAZlWRw4WCVrAGS/sBP6qBSotCu4C/hSjgOMlt5CWC1nlFE8WmcI2xlY91rY7AW3vZ
dGmGiSl6NivR9ek6GnQAe6WPJpgW1tQ1ASzQZIk6JXlsfP+7NXJh3oyO0X8HFktZJ4+4fo8GDdhl
pqb2Ks4HZZtacRUsczMwrljszjdD9I3bp4XCy3PXXEh5yj3ErhWq1mZkg0j2Gntdq5V+2bamePR4
9T2EmGahl0n9TDE5Bt3VADTWwGiusrKn/Apf5V4LkWCzbUC6fVP1FAus8KLs0ntbrW9VQ/L2TRdq
a5Ttxr2F1u1TMRreMqhzfrEoFIpItVadz7WTyyr2gbRQfjRR2eTLerCnHr4abavJkEvpw2iTZ6Cz
Yuo+D4mhB8vGQFvKw7li1Uuecaug3LHLAA3vh5Chh2BQN80IGjsQaC+PVsDdcATEmlJWkvoHn0R6
XyiStEiFpj5iHaJDoEDIzLdL76opnPweFnj6nrewkRYpYtfXeNPQ6hUgiNa6nZlTC0oH8zT68osG
ROk2rbwBiAcnBoxT4xAperOkki+/RKJrr3Q95RAcGvnW9g1/yRpPbzUHxcoS8vKTFvn1RgCuwRUo
DW87cotL2vdUndUqkRYaNzbODrrqvi2HawoE9jqLDevW6ax+FQ2q/1CSWD0VBRXsQTO9qxbdok1U
mvY7EhM4YIA5/glhsV34IHCW5ohMgurp6cZJ4BwtEj81b7RBWC9mlQwLbI9jyDEDvD3wLXmwtSML
vyw/RRi28qgLIzat3g2GgCOoGtqOirD3XXai5OBrdn9RYLzyPJpxusqgDL76pZYDatDrfSR11lZk
E9hKH/2B0nIrLxqJQqIc8uCSIUVvKXDVB8NOmqu2UKrLIdeKyzAbyQI0TkOpl+DYWIq+gsfRA5XH
wJvrX/2zC/poj3hi9Na1ib/u4woQkG4YzpKEBaIj2VWAnxiOd/6iAZP3mlaawb9QFXgBDhXDgjPt
h5I44XsVxnckgP1WdEa9QBQ1fwOULvZxE8U7L7RMAbSPfcopa8v4rDuIxNhl3l4EDoHMEXa+oURX
X9qUk5aEUzrUHoQCAe1lsqVpNyhFarsOlsoLqXzw0wHV+AjfFQtorO2MS9n2OaCckk7DxElyAPSl
/oMfdfTva0VytprV66vB4idCz7dpDHb9BZf0/LpXIdv01YhRhdWYEGtMK+c6ZOykIa5UTquxXnMR
se6VyYJMg2rma53yQ8A3/VYoZr3tG0Vb+ia2fEqYc/3vhUGZMqY4U+YBiLPCb5nQRu/dCerNhm+H
GLhD26MBb4zlImP14ro2dNwfvEsCvUofXfVuQ8CPvyS7pEpSK/BjVamDaFSWIWtb6cd6WEL0Dt5D
I9O3Wt7aGxUoNP0YJ9sqkV+g0y06km3H7C9LNihZENTiXTXdsSisDJdGVbZvnqN6j35gYDKH6Gh5
1Vt2+V7hSLcxAhBqal8xGfKg3I1JT61EnerBVV/d/pW39FcHNGwuai2Nbjur1bolXJZxVVJNfbCa
KMETAh8maufvaqBo6dIikFFfwbVQ87wgW3hy6OCygaLDVkUnjDcElgL+r/TKSw4g9aDZAX9nKKH+
aJZN8kz+Yi9L2a5Wf9GzdqpcDvxt4znVNi20+lc0gr4B10ygTLEqXNDSB2qiYHaOcRRALQit6wZX
1CVVFekiC3yxE8C0V4VQc2pb48+K9j5k8Ay4Zpd2tHOazCQbtBWNtqqeJg8NfdBkHdONgCWY0SFO
a72g8UvbR114ZENXstEk2yGW9Kuqm+7RcdxdwpXPtlGthVy1fZovttWHT6NV0LtkFdKxIi06kElc
23XYvIZO3G9SvBXWgyQFD2ENKHldWHTaew04Y6SVDY5/gO1tQGSrNmODiNoP79NeejYTMsm6StRL
ZAGCyzysxGM/Bj2MjVQ/+FCFLrNKz1eWXPebKBqCw19a3XIn161wK9AGXWql5GwKw7I3Goo+UJLB
+EbKI+cT3fh6ojnUXgiIqzJGbhtSWb/5vheuEiyso4VWpBiL+hkrzLLU6oXokK25uowbCML4Vw6p
Wiz+0o3QhqioOdBimmLD2aUcNDqWV6oR2HD+vfYJ1H/x6AOUWf0VAr7pc7kzLyKyn4soCACDCC7G
f9WIBNiBlgTbHkieG3ngjyVziNeKHnUXIReZiwZm0d/iBP/DHv6DFvsPJXlOWz7KSf6Dx3xb/Mzu
6+rnz/r6R/F/gr2MQMH//1+C8L+xl28muvH/2+fVzx9/cp75v/6mL0N//i8sYBE7MGVOMEdGduFv
+jKCLRMT+bcPIaRy+Mof6cuyTLTGpIlwjWAFw3Fm/6YvW/9lwoW2HSQLcJbj1/+EvvwnnV3CMIm4
jsTyTLunw/WmmJBwd45FIYssUbkI7FH+jzQ3/jX6TPYGxzE6OF4pHbLI+J6yJBcDWOYP8/w/K+4j
8frYk08qFh/EaITSwMCmFHBHZLkF6GSvhGEZZw4+abl8GFyjUlCmuDZiax+9FCgHU3WEpXbek09v
9HHwVlBw8Xhy0ZEIUhDew1I7JUPyp9rMv6Z8JiPhGKNOlSPx76hzYI7QSfmPJJNBwtAu2Z33/DOe
e8dPkMaRH6EMTb/Pu3hjJbJ3Qgvo2GdlwX+cHLsgwAMs9Q64c1Il0/VvCIyz5/7Zmp8smWNzgx7B
x7EFfblxCEPnYLU5uVZFRsrxifZ6IJ9YN38K8f0z+5MQwcefUOd9P2YmjXjfKsbrpCuKbWUIhepz
WHPcTXhnpXmVZCu++PqVjkzX3Hwjwdeyr6kpHaKmuRmBJlJr0U/ZVx8bfLZ9DUfLsswwrQNWyPDf
W7zLKuOEptTvKfmXasK/pmq2f2O0BRpLNO1BlMpaLSkvjDmmZTu1/maPj3kFE5hEPL6Ny2gNIxXc
5TZp3jxvZ9Ubfs2dN+BGfx9ff4hufIwlM4X2fz3MbL9zWRf6SOPi0HglSMxuM/p7CSp0dG1yUTW0
V2rKmMOPi1bdtfazxVU/Y8smJbmYfJU6UJT+/q1sjenfpLQIg9ai7zLgNvZr4sd//b2VaXo+m7ZZ
8CC989I+aNsDDcadpr0OlL1NZkTr99AIlQ7OPHxNqbIB1mykplginbCwkn4pZw4dufKEes5vuaHP
nmMWZwB5R1KlDjT40oka4QBYLhd2Wl8oJjME6UvlPkIF9wAkjFI36exVjpYMJnQo7C093Vv0NRA1
cxfHGyg/C7Kmr2fIOrLLf8t0fAiv4Dli8MFFeCjTFvpWZe06qMcYmYNTAlRXJ/KyqxBeDoriXpGS
ZpGIFqi8EX1D7+JKyOWvsHCuwiJ9drTwTh2k68YJn3vhP0oCHRUY+PBALjtyySoYMAyXrq0GaEgf
iF3taY/0XF7jVF51FBIgrPYvoFXWQVKunCDYNxLdTs/bVnYEkGq8Mev+nrzgEgDWRdNYeynAKVCS
L6cZC5H0oOZwI9rmYtSVQySJlzArr7MCpzNNLbcOyK4gTA6hiU5SKcGYSaCLJ8m3Tuo2yOavKwPz
HQQyNmrSXxphcQlz+UK0uJwn7Y2mZHdJUmx81A6BZ3kuReMzo+Ashitd6kM3xJBTbTng0PnpYV6A
pmoSNb2WRabTUdLEwoPE9fU3Pxao5oG9p1xlDFzmaYJv1LCiTJGuzxp6bkAQdXAsHTJzV+9YEGNt
QsIsvp839iz50vM0ts1CK90SvtAiML0b2w7vvh77yC6QZ7G7lQREN8soXYRxUH/A+C84RNAjbqng
OP+ZItw/YXNKaT8ed8DpBkv3B+EOnXNo9OQykuMTyolHPulcps2qhOLA7S5BF0vNYkzyuwaE2+q8
yZkFUcnobSnSfAFj0+6WkhFTMxCxfBEDXTxz3cziY2/YTlGaSuVC/XXx2QQzZGKc/fXzH5sc9c95
b3DjQoxjrFwKC8bCMfxq21VxcF5OMXc+piUd4WuZCDfpk6k8vMAm/ed5Dz7bqKkTDKEcNJWrgNqn
CjW6yH8XJ86kz2cFNbM/Z8WypaRuO8JO4ikYj/HkKO1aZ+1Vfe5oGWlSlk81IDfunbcxoTqRh/KJ
XOjYg8/2aqJWQ6TnYe2mwr7IKjDdgsbwiWB8bPB/26ODKGObwVXH21DMGeG7iGF1zvfUnSn6fDhr
PaOvYJraRJmyCrbQ5IxV5KHx9PXo04f79xwDga8/R09bOiIdQEeX+mCD5h6K4El8X8bRnk7Vr04P
L7MamKhBBfaEOeGxyZrtWmGawyjH02QV8S/W01LLwHJ+/TbHxp5tWie3/LgD+eKqVUG0d1AVyNEV
/HrwI/kY3l5/zhXEW+TwCiggbW1lP7LUkL6P1igWSevZ67Hs5U3MMkMTp1RvbAwCvEUJGXIZG8od
KUN5m7WGtxktmpP9aGo3iQzwMisQm5FMxVgA7Omu6Fy+x3SqaJUq5pkLaBYQgM9YfS/JtVvY9k+/
h3rRtKfc2z6/jOHh9+eUeE3qVQ4wJVe1YmmbGpUFZ9z6JiNTYOLMe9VAkVknhSx2X3+DIx/Ynh3n
Y92lTkbRz4WfuVAqmY57jdjHeYPPYgQWX96ktsRRO5jeUqqseiHs/9D0/n8Pct2eBQlFg1QFS7h2
YWeGgPKMdK93dboSjaKcdaBjCffn12gigx6nGVd46OXcGHpTR+oF9NV50zN9k4+BqNSKOuxt4Vr1
oNKREu/mAIHy68F/e5J+EojsWVhAA25IQ9qkrqM4+k6ucxhlXfhm4X230MpiXEd9C5fJDuLrgdYH
XUitXCcBjZavH+DYypqFjtxKiLJmVbljKu7yoto32SnfpWNDz+JGLkV6VaV17eaW/lbI+jv9zvev
n9qcHu+zaZttbtCIWuNNqmZR3jc7pRywVtEyh/uqBKfHh866KuAorOLIejKDQF91pVIuYoLVpYRE
ImpKUDScEbYX7PTm3koz6RpYurfpIBVwuxkkxKS8dIkeH8exF1cXo2rid1rIzkUSGA9l66UrZezK
FTJq6rqV6CcFdmCAQEJtoVXqdFtTLV8BG9c2Nlpe6MiUJdhbo9gFMJcWNUI/N5JDt4QGqFil6mg/
x3T7ufkBl9ZgId7nQ18/e3E3XCqlUazoBAzrwZbfmkFES7mzotUQi2Ixdgp+6JYJW8J0nq02BXsC
twhxvxaJxb597UN4iGUannnaWLMNITopGYY+L11gFPEKOQDgHHV6ItIdOZit2X6gQ27rbdwWLnJL
6ZKmrjXhn35CXqXmgJoQPODCC5DU4OYx5oF/IjGdQsUn68maBfS2CnThy2bhEsqDHQQKGE9OWu56
tT3xE47sBmsWwlWULGNMZ0H0VN6VlILEyNXqlKHhFEw/e/xZCI/VLvda6JgupfgGzGUFRs6xJCoH
0rBTMFE88XWOvcQsmPdjnBaypQhXFOVtU3kvcpY/fL2lj32BWRDvwxj4WtmVLswL7btdaeldJo8I
+5jxKefKY08/i3XDWMaZFQ6Fi4DhFdyl9yi2n857+lmsq4pBjTqfHKlKQnVfNyCsB8Bu1waX4xPH
9LEJmoW8RlNjC8VD01VDGUEs5KvorVfFshgA+n79FkcmyJztgkZqrKEaVNM1abADrBgeI6c7Ybl1
bOzZ+h8tswzbgrGlBPHVJqquC3FeZV8358sfrKNv0v1yo2RZGRfBeZdhfeqefTz6rdiWBszXTTdp
613qdD98zTkvZzFny13te7OshGy6VugAMPP8eBF1iHec9yGnj/AhZ6kcafQGGyJWGSgwryBpLgcl
OGGVfexLzkK01vUtsrWp6RpSHq2qpL7xBik/8eTTJ/skkv0+8D8+eV/WagOizwUIV9x0Ho0U34Hc
0DgKYjeODjHRgvry9TQd2VJzbXIIJJhltZrh2n0JujAC123blXQDYDPbfP0jjk3WbNdKjhODrlcM
tytCiGrlN0l1fp41tDHbrX4ITKqoBj5yKcVomgq0/AxQWOeNPtuvtgn9BFFYHnzw2oViZ/dtoJx3
jMxtHuIALiDAzMrNohy1XmDYQaE/f/3c6jSzn6wgY7ZpTTAUQYQbl9tHV1ltXch2DNF5o2YPXoDS
UXHdh1jYKxd9+lPVXhPtSdbHvWbCEwOuzn+Vl+EYI69xIu797pd99jyzna4HfT7EUWrhm9EtzL5f
2iigKMCCBgektXdFo0Jvbq0y2sXtTZaBZMcjoCn1C6RmonJqYpT/odPDP5cxY1qlH3ZXF0X5aJpJ
7pIcbPLE0OB2Rc2JrXtkqRuzuJDpdVhwlcxdzzauEYO77FTpVCQ+0kbT54aQAfJ5UETt1LXREnhD
QqCZVBx+UJwPN2BaqIGWiCPBZn4NvPZBV4pv6GbZd/0wasvCQDgK6Rq03GLEDlqTvlXeKuFKK9Tu
tlV0/5AL/p2obWub58X3UIDCTXv1hWbDtVaWyZkzNMsSepr/RuNVmQtF6JeqwtzEIm48Mfi0vj9b
Z7NIM6a5WUJ1St2yT64RqAIRwcUOeZv0h+p35+1cfRZzOjpIEEG7xLX8/kcDXczsvn29b4+sHn0W
b0C7IpMGJM31emedOhG4ouLUvP823PhkbvRZghDWwViiLpC4DT3LXYCw/X2h5dG1KiEpU6DMhJ6N
KIqlY5fVqval/gYEeHKHchE6p12RbDpw4ys08MzXIMzbK1vL5I0fUjqsuQmChVAeDLVXN17d/ewr
DQGGDgLFKoVusUnD8zryuj6LbH6C4ir+Mkx+jeKBGuBncmaxbO4YDHw605LKj1120QUKkN+MOjkR
kI992FnMwXaLm2tSx25sZz+dwnlWTnlHHht5FnDkrlcsuckj168Mf60Ls4IjJS7OW4/qn6HSsCpb
t8YudOGMpGvFxyIaEclTm/W3F81nK3IWCrRMMooRpLibWpsWgRCyGopjh6zZ0XJPJ1ZMhFJB/kOb
jvYQ2C0KXDr0NPjMlOZiZUQczFhBkqV+8M3Wg42B4oHvBBC3ANMr9+xTiAEPMRRnu3gC2ECOvIg1
9d5ry7WgOslPqu3njj9FuvbvH6v41vK8yZvFok6WVBDlSeL2o/yK/uFSTDDTs8bWZiGIbrQSaXEe
u1Wb0yvH6SVUz/vm2iwGgQD1TSnOYtcr/atcFbdFc17c1GYBCCJXhGR1OsVNSj420s1+nzyeNyGz
sJAQYAK4hKlrmDtPd8szz3NtlrjkaZIpndnHrgbkGA5b6u8A8Fqb8556FhZiD6sJLpyMnpfohzfP
1OWezht6FheyvEzjtELNXB5jZEKaGLFJmAOr80afBYbAyG2zb9UYHjAYbZHHN7qnOmcOPgsLRa6a
aK82kTsk/pNiBtBOJv2R8558tiu9sbM12EGZOxRZvPEBWGtWft7nnJsWxboM/o2s1lUiR6zbDinG
1EFx7Kwnn2NJR6pOvqmEKcIiOrL/2StCuqdagYo5be9PYrE625yeX8RxY2ahK6vSBYH4im1vmN+I
tUZp7+SkwttyJzCZIUaD/18H9ROCbGt1UJeDPyJNyRU7lQ4+anFao11UKFx24l2LHxghoTCsJcaV
yigmVEzNbLbUfhd4iew05QqaCu4zLNL8Kef2aRLbtRgN1RrNsdElgBeZsc2bXStvplAtrG5RyNEF
fzKyLKRO3nF+lFqAXu1Ln+fWsqqv+Us11kkQUBiwh1fbe5ftR8VTFrp+y2X3isNAG+33qt/h/bAi
+kt8LBtCdRkF07GQN5NNgX7BTy+tGrGgctHzImFxF6W7mPeRgp/eUPB930SDGhI/hyEVasFQmxZt
dM0/s7EU4zkMZGztlBJu+vc0YownV9pFrZO/oP0HyyltET7eRN7Ppi02TAinWSsXl16i48QlIyrp
QUYrL2t543g+/7mZzrgBikDaJre5gi5XXz55DkjL4kk1dnHnXzVca5R0Ih6ZTzyDT33Fh6GvKs+V
gIGbGd/hTe69DO2FMkO4HiqED62gvlbNK4sGUoAGk0kFtRHJ0kfvrh/VSWB/O02hgmkIl7JG3jSV
CW10U9ffEb9byN2wh8+1SgLgg8UqLuAt4MbTPNuxiZa+gxqwvCrPLCr8viR9uMYFHe1eBz1FV0Q+
djee8QLf8cTRPS36zzbDLOr7iGtCEecaYdXdA6rLHR0otOQ1NHcXYRXUSGrAhD9vW8/OADtHjKAF
E+LGgX+FPM2j7psnvEunIT57jdkZUMYlBL1GxK7ZBPoO7iXSpj0ez+c9+OwMKJreMZFT4x4t5c9p
h4hGnZ6owf626f3syWdHQEnT2jA6LXQz1n7QB0scBi7ZYEFjwFjfTBmPiA9IrNVtsA1G5Uapv339
Vsc+/ex8SPo6S/rIi1xbS37R85JczxHFQ2ra8S8N7+cbGybJibPo2GvO8czV4OlmMZqha+tOue+w
bT1kwkOrCJrLommk/jqzo3Dpw7CEfooEJHtScXYFlhEoPyjNDo6tcuJ4OfLic6gzbphJUiX4QcvQ
m6/hQyQ3KBUmzyGW3kTNwce2IhHnrR1ldtrAeUZmaYgy1Ia6H7DSn9PB//H1BzxykP1G9n6IC0mt
jWkFiMVVfGQJU8fy0amABDdxoHZyXDlbyUmGFRKO+Ynq1pFtpsyiBazPwbP7OHHVLGqXAFzoNiZn
Nhp/+3x+eB3bMlQEqgbcYLv8ewbdNpXVl69n6thzz8KDFlRCsvUmcSdbBMVsX6h3nlhMx4aexYah
keI60tXIrS35mycitIuMU2WwY2PPYkMeiaqWoX8jCyY/oc+/Scr6RAKnTq/+SdxRZrtf8ey8SRw9
dCtLTS/7QYZpbWDzJ5CdWAeRGvoLCaJ6j3xYqU66wAcL/1WU0Yw0WgWYz13keaDifCClK2ko2zUi
+UhJ+065oqigbCsEuBd665ubmJdYdaqSxehal96JFzh2pZ7jaSsxYIxVOIHbINceG3A9iSRIAuAF
YC/67EA+MwCo4DcZH8O4pZ9AqtWZTwbiCZHhThnVCJGIU12Mrhojd30Z4dGXRIgpyBsu1bWZrmMr
xakHowJ9PaUOre0tp2wr1F7S+K4RmHrp9OSFvq3bd7l5bpsT58KRTy9Pe/7DZjBTSy6MiLcj8Q2H
C+XUJlOxov/8y88BvZWTVx3V0chNlCK4H8Ki2VA8HR91s7O3LSoVa1wwq3WspEiuIZp8kUkoXkzS
PtqFYssQFNGJJcPBm8tBBVldArNIv8VqQL1CEjqWJkJJV6HoqpuuCil656a5aK0ISnAT4AfmdO1N
nxsxojVAw8rCwFeoVXPI72atbJAEi/ddnYll5afqf3N0XsuRIlsA/CIiMIV7Bdq3vBvNC6HRSvjC
VmG+/mbfx92YnZW6oerYzLM5dEQicE30PmfmkG9IGG9BGz6btZm4i/WQT1gbnAWqJ/ALN5q2tQaX
0g2Rn3c3nKr020hKDaG1KJyrkYcOkfzK0rdqnDcxi22/2hIAcG0Uv4aay68AkMePbnX3k3fl+LCx
7g4jMqx2IYjvPSPckFmVpT6w+2U73hA/wkYpKS6Djy/KxbymDPHvvW6pT05pBEnrAGGz3H9l7qy7
lK3+GBDQwKJqvpyZs/N74Agl9pswO1R9/1UEgwYHo8VdIJof4djZe77lnyHCmg98NO4FX2F6mCHQ
712za2KzwXgSSWfWD9Ksp8M8Leq4espLagZU4puo5yxY5EyYrSBSnWF1Nm3xzuJrd18aMDIMDNzv
5EQ+0oOg874E8OOHchqeuK7jycjFce1FtuPvlpFlogirVmXxB+hKw4udsci01a72/ewhrcbiocAf
QRI+Gaxdl3/nBf7aWnGMrA0ITd2sdjIYlo4raCwvRunznnbil8EhVF12Jh/4a5n0GIw3VTNQXWUL
U4IaFsm50MV6WrciZSu/9Ix/oITsxJEKf8pYTEfH6o0o2xy1LxrfTsYs18esktapFBbfDvvVwOym
NTuZsvYPntMsnyaoySTsBZoSuZiHKWQGC9UbPDY0NDsTiPijESj574a7Z/mXgaA9i7TlOfXKLGK+
m6jMX9fXWtZQl00jp74PCwVWAO75MRo4WxkfA96jppAJJFhRcCEsdt8jaIFzHcOH3a4hd+jTMIns
Z/LSlgX42vknMjE05IUpKjSgmvvQgNWOis88tKkdJGtowHoPFoiDm+l8NO7osH5upNNXWTv+Sc5d
thvXeo3L3MQZYCs9/prC5QltzeocsG/3BVRbx2Ilu1Q3eMNqGdVB9UAptJeVwAygsFDBZfXZ7fD5
abVMxw3uymkAR/+VurB7u9kHVtDW3cIbMYnz7ANzGjQJryKlcnrEYPYfF8BNaOenYYAI2yzefOwL
f2NVJgwBKuXyLMPN+RzNwrmzNnWzB65hcVa8mISeNTwnsCZP+diFu4zb5GDOwdjvyslv3i0tnatr
CIDE8CPpmGEEiEK/dn7cKmi8uHRMtWfAZLwMinINhdPCus/zsEqP2ropWDpzqS6b4wKNYJfHOkHQ
lg9Bb1bhzg5tZkddt3mfpVseGjZq3qbxBm51nb5llzwPFsQDDfLuti/YoNlaFqi23CY3g1++vYCh
8uKln7f/RndjY4Ut7NVLJncx1z1IFJYQgqCxGH4NDK4fW7QgqbwuU8yBL9N3acBH4i9y1bsKK4pa
1TD/dlBnQFGqmwhF2456CrbR22nbbrZdHdZjokQ/QzPuAWgv2CHxTm6sDqaqu+/tRh+2qXV2bqfY
rhL+2CRbZstziS+XngW/jcwx/w6jg1oELeRuQGN0bRDcXvrRMnZNO1DEbAPcMBuIa4xRS7YL5aye
TAqEyVJ65m6cmGqr9BzGhXQQ/gE0Annjtz/lNG1fI7NxkbtuKazoIlZ9H6ctW++bvHb4b1qkOwyV
SR74Bf2U4R/LUdmJbwDQXL0QZkDhziJKNc4q2Etm/i/QPZtMs+k+OpnlbRFHhUjYLWCXrpswnrmg
oQD8AQy3kXIpV4EB81AO1Va+xTh7iF9HsIpdPmGrBI4wJKIcJ+/eGlv7xnOY/k7zpD5mtFXXjFHc
Y++rBRdXGlQv0InSp3wqNFWTATa7i68mUXaYQ2tJ2cqKhDQX3FD0bBAtgAcMa+BfhWd9Oas7/Vuh
kMWw6vv7CZgLoXrWnMWCysPJFyoIlsS/0fIejW7fwetwvAdvLcYlqryW8GalLy9TuPD5oLFG2lrs
zLCRb4Dz5TFn4/++g6n4W+Yea3rL8hCMKXFLMToP/FYOvIZl/knTdX3SDDnHE6rBf00pgv22auND
APA4zapzPhVOWJ4u2IPgNDnbAO5HWWn+tYry22z8h7zE1VuOlvNUt2KLxKqxcFhqxnqSvsw2F0Aj
AIkGo0T/ELplgue648lbFNZl92sTq4hs2DZxYC81WhJ6GEFubJgQ4LcwJjc9jM08RuNGWKm1A/PQ
wVNYWNDfa8cGOcPqRNTlOboTh9iurwwwODUjmoDJ3Vj5qEGJWqO14d9nzlcnS6gUTYxNtomRr3VP
xDPfpsTaVLo3iG4TGndszg+nhunYpO7cgKB1YdbF3od9fVrzoTg0w+03yqZsP+QW1swMKZhpBhJ/
5uTfD+AU9mHVmc+zV1s7GnfVrhKpw1SvWTmHAjob//8B0p4Ey/2K5NFx9u1o1cRZygDm6fh2nuDq
NE/pZkoGOddhr5Q3x5h7vP3qBJ+DVt8t4jfQuHa6q+GOHjxi953TFEZSQ8nl4V+aM2h73gje0XRn
28u09ysFYD9txbRrbTfca5n9ICAE3ugXtQBoJnURFw0EWjYni+HVWwNA52QCSW7hIQUfWB3GsF0P
HEbU8JA2HgaJb7O87WYWUPjOjqVBknczW6PdkIUnXffOldm1Z1GgchKF20ebMFBqs8DMpEP/c4ts
71nUVRGMfsCj+DcyFzMgmURrZ9Af8wFfoolKr3A792A4UE07mYOKhYaya1QJc4Sb5Ny0NkRwgP6X
2gj/5FvpnWQhjGvTzW+ZqcH/M+170r3lfHoh8oVSVL/DikG4mtp3v8PJLAjkKJ1WzIcMm2u8CZiL
X1RAzXjoXLmXhHPIYuA7uUMIYnfd526gPkd+wHgUlrwvDNc6Bm2fvnkK1urG9Znc9jtRIL5wmMzJ
ZCz6rd/M/DsAa4z9bNlOdp/1e1CVY8Ib20agYBZejjEsDk49hgcJ4y9myd6Ai7449lXOut330gcc
5Gg2hcNhQuBmvYDAIlAM2Y3tRt+7IlPKLl3pVdQfpXMuiU3QIg4yAF00LD8h8ko/nscVO3IqgQZE
hoCJYnFARJ2oZ5+IJiSHMoI1VrNb3/cIe65evxD9ZpZWiACX4LUdBtC4mV043/gzrL2nh+wCee6B
mNF+LbV+xxuTxjNj/xDdMjNB/dQ8l1VLpMG8CMR3J3wY0kH9mNgxz1lY/HphZ+6crrDxUoMcjFht
x8OV2dYxhwbLZH/p39Ut+FdkJFTewVCt17QnpYhlnfe3O7uPWqXXiLMy5YMBMGzOvWlAi/blZyVR
DsUe5HdE30XFWQi+Ni9DVPPFeL/2mX8Bp178hRJYHlhy9qKtaerEL/L1uATNLzV88hs15peKc/ei
2DDZLxN48zSVP7XrT5DM0PfxgeX3q4PxIbWI+DpbD0ydWut+KN0NX5kTsgBRDZHAW3i0HIdjUeSC
ru2MmVapDY7ctkLRCsolXo0iLHYVeiMO7NAe9uFgiinOBWoaGt5Qn/LuT2OmwRUuLNEhQQyrudV3
22sAx2uLswMHLE+UCTQ40mJjs1yaRBdDaF/mPGuiMsAnlt12e1t/XXZGUf0IyC9PjjOsO0WBdr/g
ZZmwDBrNK/CxhhWIhso6P/d/qms03LoMW7dd+vtl6LwDpIjm1Nd+SLyr5B5SKWPu09x99h7A765A
KOv4G1o7quMwugpgRVU/Joae1QEFy3idgc8cYfbLO7VY7XGYNBjddEW0xUx8XHrYv5V2xNuAkfbq
TgOEN0YBonDikcpYqMA2yfEGS7AmGUAP1rZcN6WxImLSLaJwQObc82kQ03XwT57TyfcADRVxg2de
TX4EUDeFx/g5EbG3gqdbZD3cW3k2kcHSO+sFNG2xtHkC1gcpna+ql3LlJ6By7p9YockLvjsjhEkM
vi7C3/rZjJNwdkGbBe/95E9ltKzgvQMEe3dDOm8PNcFHXHe++N2oK2wwmUAQk8em46teMRoE5uL9
l+ErBsjqD3HlQf4LFh/4bZYv+8L1/rRqDmJtwp8QofErHNPcA4RxYEml8L/YCgNSx9b0a5hx60FY
by6ZUN5lbU0r6doQIlkN0Z9fb9uDx701iSbvbEqLsZZO2v9ayG+DZOVrIGMgvSmth3lDtBO5QkJP
LMYbcvTLrVzdgouu8x2Mqv/mNC92DdLrqLYtdRxHbuypAyFpqtG8JxPeGINnpbIaene/VpxQgRrX
B6043dYOru1cZuszqVT4vNoGopkyX3bKmItEmnxBbD2AnAUOShdqQ6SR+mxgiKC9k7ecxLVVuEPM
aZ4MM/B2DkTocxv4W4Q50n2pA1J6TiGSvNXQMg54+p67sc13KQsOTPxonzfBc16k00N+I+WEnzW0
bKzZjREHDOXtJwsgrkZaGOPl7N/LZWFug4McSXXxm2XrFOsJW3U+B1bCllK9t0JbHkqp9KHVnrWb
SzaDpb2gNtZLd6/toYAJP3a/eZsWfzAkZxcuSv+t7afqZLj2LV3vBbRVBGhblqYQZweyx021Jwhh
630b1jiV600cHFSB9yl/62ExNcLoyu8TK2AMMr3xyzqF94xVo/mJHi0ffpsbx1Hb239r73gJ1EWa
t124PRYr7R8tm2+wWMaTV2tj1w2t9xZsTXrsCL8vPdXfKNhIJpYGmmSwbEQdTlDsRcmOFMuy7mvT
AQPeapE+6UEOiXbZf2gIT4jy67zAo2Y5zziFgPQz33TK+m1gHdDVb+w0k1WQaZy00MPO6+c/s/BY
qwNqSBfRD2hU+uNx4oLC7VWoS0pLISpW30eoS4dV9TK4G00lr9OCjWLywhXtYZPp42oxciAbMfJc
SHmw0MYi39TFH7vhY5K+i3Cm8gVsA/U3LcAmcg00nzhCx73ECDRo8WDrNTwsaw6IcyrK+5F1vMhv
Z/sRTfsjLjLTA469iLPZ5mqEDWnivVl8I99PffDutb4F3rH4EwCPtM1yQviz/ZCB/anz9LMa6+YX
UncRD8pPCn8xE7UopHAeWDtkKstfM0U7H7AGvqvAHsYOKE00sGj86EZjlKKQsx+Lrtq1+aJZCtLF
dXUN1pAMXuXMm/odL/vXaudVRM3C5Z0Kf1K4YZTKEDRaE3mscsbiTKHrqWIK7wbpkzvkJui0oMsu
UU1UtFM5KIta1e7rYA/2uZWcVkLOx3Xp1bO1Lca+Lv5B+t0487B9VmJ9JD3yjyTeOvZveCJVtx9l
nj2IRvMkD+NMduYtH9No+v+hVbZ5K1QXPFd0ni92adjPuSjYr3RU844wRTym04DUEoJqpIE47tDB
M+VeYd+kcGLhgiNBbk1wmqMZ/hnVdu/k4pIK+viwU1us0TYapNZbL2leFckMpuWtodxwZxKa/lcq
FE4IKMqjntYwmvDlVm35xmcGc010/9WT1VNOCtVubrBAr+30vk7BCwHZIywB0mbL/irC+nVqZHli
mNePUa1I7KouQo0t5apZZqoQq3NPrjJFvCx32FLjdC4l5sKtPoESb/GTmH55pwpjvBrs9FBvkMAM
62D9i7rtFmQMVjwhUsLXNiR966JuCa+hKkVUScNHepMq/hvIkZta8RR4kOchcVPsDlX+boU5JPng
OtW2s5sm74/num9CuMu7w+N6LKx2uHpN7r1S6i9ASufTwZvA+w5NGvB1ukmq1KEdg+Y/lSkUyIM/
g0J1zPacezWIcTmZR9E6XkwygN519eADz5Lxk8htGMmeO+fpJlwyZRDsHFkAhAeQcjacEeIA+XzS
NgWGSriPiZmH4tigCkCS1Lh7eKb4gPsm39XEQYlnGD5sTbHGVr80H30eemdl0+9VORaKUpb3mz2u
kQ9s78QYydnsbja1MeceteY9mNb1CivTeIKiX745JZ8633R4CWwMhSqciAIM+8EPLDJF1+X1CgDX
jpIMkmjg250AYxetGOOb5JxzC7cvl+ddv4mLSturbxUWuoye4QqpB6ROsAlTZ/0CRZnHTUeQ4vpI
wNulqQ+GqDQRwPbt3apQTPu9+IMKY9w3fuQHUKrpKxXgNoZva+j/GPltLNEs7vXCqB/tjo0qqfW0
1M3FdlL4BJnzvjU+2JYuxObiX/uZZSF7VNdhGDDV8JhE8K+vYwvCHzM0BihtfTtcbf3SATpvMJGY
2iA3UH811RSHGNRa0ifhhiTtW7MezWYoPhB4GDczT/7QkVCc5rW1L0Dl3HjyAy/2wvBGa8/P/maf
vZGerm0depSLFlVP3+rf8t4OHpG3tBwtZnBG1AMv0ibPW9Dm0mXQXMuBmVSep3Amhqcib5ddjuQk
8qubR8EF386AafltKXRHnfnGE8EVaBQFMqHJjyzbPM4TlCyYNcR6R0/X183MvkYHoWPd3mPpKqPG
WAAIP42bB6BxORR50dOemJn2cI0sCVxv2AthH3sbZ4pvhNHWy1vc94fxYKDCMkz0ykm/Ns96S89B
YGCMzYH694SZT3W17XonvExccNMU7FdmgzO5aeiuEnlUMzyUEBgHQ4KObNQbzdNH2DoXK12expFv
XwqETlbliript/mo9fyYMQoFSrlQyeoW8rGqwnY/L5t+CTKPinix/cmk3e0L42voyq/Noa4voB3E
HjBdfih4q3T0in3gD3gcmu3crlofc8DVUVHyqOSEaUjcwrp7V6p8rel5DZP/VguZ9CNI/8WQn37V
/2RjzSQ1l0Uqa+u2lXktuOixfll3hsyeabHEW7M92YPZnGwb88Bk00zbeoj2QZO/L4b6LbVzdDym
X7twIQEanikXVIfSm4Mk2GQeZYu+ktNd69mcEOpZR4w6VlxVaR77Y1jd5Ytp3Ps5P741bztRmpee
SWaOnqZCApuHL9tk5swR8ZlBXKYQCrdjm0Qd9727A2304qpVxqpIwUaFTRIOVJLmvDsWVcZ0rN0g
u61kHclaTR89bpidyFPoBmN+rXrzCB3+D1tV5m62CJOI8RRAzDGMdZ1SfVqXu65jeNda/g1iOhJI
GtDSGwQ15bc3hPq8TbmiDjYcg0UeZFd8ln1xJT+/uCt3fzrl3WtqOZfe/8917Y/WHM6OmSXD8kBo
kFQFxRAvrIpLWU5MBVOaJ6+ZzRnniByLD+nJ7xGFJaFutR+c4s+cTv5FLIE+BxM1PzvrnbvGbp+p
5boRI+uvFRX2aJi38zgNExOqrEEb1mzEtj9/FjanS+9Md1VHO9SdHsXansc2+6T22aKa+wplSwEM
fDVj830ElfVq9qTUQ2FZp3ywb4JN9HxDluiC5Rat7AcAoQB9BxSdnE3lqVfsaoTbRxOaCALm7rAy
2CLhWsWKXlrsi67nObPFeUMGi/wZqAlKl0cQ7120BH857u9S52cekWEzVk20p7bpbvHBQ4t6+clE
qDBackSswvitHONo2V5/YkflRMojT0x6lbRaVP1vTtvaOGtrDdwD6zElhewt84eEubCajjbycQJ5
R0Wk6W+dEa7cK4GTcWT6S8gsmz/8HW0c7watKbqczlNu6zfk03zRkJlpIvikb1YnCFYMzWRPF1Kg
1egPKhbYjV7drwMpetMTQZDuV6/U93+M2uiOBlulPYj7pK46tNqkv+gEo6pgTTM3TXfnaO+T0riX
2J31O9bhs8f4oCWBw2V5PcUUNfudk7bNoU//FRCQV0O1ibEMI+XH6mO1iiAWdYMm5sr8uBmb+Cmr
kXcWP1UW+Ui38KhFuu5+FPGfacM481OrJ5KVzMitJp0fU+wNRtaxzWCtc71LjWm9zUiuUKnVrOg0
F81HpFcsbWYBntpEwMQfZbsXe2dtvtyuM7tfLsoc5MPiLc+syuxyZzr4Qn34YeFH0p/C/yB9HkyP
Cy8lEaIn/p01Flj2ef0pqzEy8Wl8mwGuk2FkYW0FhWbUj8GQPZs9KXfnSJ+mJGYtL93roC13a1oe
wRXjVW5kfucWdnkI7el9Hgc/Xj15R48T+fpCm8TRgE1SAmqqM//ammE4xd263exSGUrawio/KXVR
G/PyCjIejTal+mQ00D+02N09L185e5oXY6leTdfh8xnvHZcBibT7O/F8xmM/vQYIDHa5VBvbptvf
3gr/ofL5a4fjP3qM284I7C625CITLhgPt137ojb7Wpr/WWLwKZO65VEwVX1Vc1VHWzbhW5KheFsI
1nfOmJ8t6HiJDGhqlIbTPwONd5Nuao9NMZE65agBpU1dPEWAEBlWX/9XLIMbd7X50WljSoySokO/
Nk3sbgyn9Q4XlG/L7lnlJE4Z/G9yyXX4IAt8TqFIHaALM+LpLxWn0iqOQWoMceHrLjaFVR09pd/d
1hjvzbRId1tgMYrqSgSES7W81KKv3rF4UhgW+fgS+JTi8jyb7+j8eTtjCbwXX2n/qWvVZ5+Llfgj
QBFAgLA9Lu2U3pHaiJfGKMxXbgLn2c8wBYfojLCtLhB/BiDbtiJE8XL/j7np/uA3o+Sz5ixPzdl5
7js57/4fqkI3x2/Opo+6dlyBV+S9TBOOa/vqrK3YuW753AZIGQ2AtBFZiUw2S4VPs7cFF7uXnCSQ
qKJCFF+ssspDQ5AM1H4GZWDRxmICwT7QWcDw3OP83frmFXvrxMnt6Kd6cHG1L7KKQgWvL28pfqMJ
NiZjvNOEBhev8ws0QPghWyOtkspSqI8Qzh+3ud1vFk/vmpfGzhuc7A8nNmJLNf7FTe5ii8B9w3qY
AWjcbTEiell/sapOnIzFtneoktYYEMOlbuwxBrEd3tdZaFMJTBVLJ6zOveaWkFfb3gr4JFAp/Wp9
wu7DFEBlsnDnWCWURrfkokxh5tWl88BgwvKU98Zt+sb8dSa+r0q6zqtwZJ24xkTjcVBbsjTGR7/Q
G5ineiCboEk/h+mL7wnKdpqDs4t5PZyeV7BcE+oLxhvUDApLCzvOPECYsP3RRTltq/5oaWoGVBc9
NymCYLssOR+iXt3hlKU4NWLGZDI7wQx2k0yJ4lVW43puXaNL6tmdH2f/VnIQs4/5uZYEUkbxPivI
mNs6hji55leqC2C5aaMLzvNUHfE1hffLFmRXe8Kuki418wTzPBx00WMQRVuNKMGFk9U5RXq3TEt5
8pbC+eoLsSUbXPhrgeh5wERLJwtFApeCm+eHqSAVqeixHej6OnxnXSMuhUgLyrBpEPWz1/yXjgI0
kG4sAkTmSGwmxDcz/YfTqjp5oWufpn7cTrOtxBWcNPac3Cub75nX6oE/3Ik4783t3dMT9KZ6Qnzm
jeaz3071X1HZzhn3OtlpnnYfIpidfzTJPGZg0A+XdPJixru4K6iYiqTY1vyOymcWL1lm38tgCCPX
MRsqyB7F1IIN2KstFzRcCutrV/isz1XjeBpUTTlv1cGBLrTzMTSm9aj5Uk72JKfLQHTzWhHJP4d9
OfyXaXvFJwh9PDEbc7o125jHtxhxKSZGZ6y5N5LNUPnjQtHsVxh5c7A2yq0o9NpZx0jjKXzXaSiT
tqxqcDG9QSV/QhVcoG+6Y7waQ5hiLCGy0BafN12V9+ggt/+cTU68IwM0T92pr8HsyS9aGR6r1eRk
RPpxgM0ufnjq8UJkeCuYXwyeNz2NcYB5FeI/fKiVerTrfmboru+GIZD7Sm+k+FYLbjeiQytY02qn
JT+sfs7PMOfemCDCG66zs+SPk8ysqz9mRtIUfrsr0bait6VlRzE0OPT8nszmOD7zb/0SfCnhNUdr
pHBdKHXDDeDkNihQ2/Zfz1twUQWyXX/SmtlQuoU0SzOZfWnDn0+m6fivfl+XI4gZMSe2PS70azh4
aUhT46Ma4JmIsERIGbAN+t+SJ9cq5Xhf+nyZjMWJ4Mul1/pEU1R+2YU3/7ahDqKyTCmw2YH7OA0+
B32/ZL+LJ6rnYmr8xFcObb80nc+4R/0YXQSdHMsp940gzM247q+1GNnAWedL7TnDqfYEoxNL5fUf
W8vlE9b/8szPxlvlpj4adj/Hcz+AZw1FeqzQn85MuSP6XluqSgZ7A+0csOke5Pf0xd6rjpsTwxtP
iZm+1GHZvW3Dir0wo6rR7pqx8b5FNlNaMvjbs3mpz6HNOVyi1d7bVmVdEbiaMca+idEzxnhSqt1f
phFm952vaTNVuAlp+/oPyhEgTvoBS9/QDzg2t4IzMd/cH7QHmvU26ixliR40DBDGItZp7nCOTlXU
0TV5bBnL26Meyl/GsWNEoDAYFsDwQYVOctTfBrf3I7qlvaP5cQyVtaeOfdUkD1x7Z1Q9qbrfOhcZ
pPlXWdGENPP6I2ulEUlOAiMGCuYWSW/J/q+fee3HzGey892F24H9YsBqjACtmrGaqDBkdejz8Wuu
kPKNYvhbBP5yYHd6fKz6eUSgHdpHG3LlfS08592vpvEoirWhC+dQmlo6Iv3RXclvBmtvtkj4fF0z
6eHWc9xsHdNqmJn4UQhm+3b9a7vrzVk7p3u6OAGpc+Dv/BLXgSytiml8+sUbjod9GBj0i+dwuhu3
yqNhQm8oS0EwW7MzRT2Nm/8wxmtK0TimFIM/UVGz07KhOjk46UKhy8yqu8x38UJPjpMdbEfwUBbS
TbwRV1ER8CZwP9efuTMMD+0SfHuTOVztOeNQGG+qeWSYb5z5epd71DynVxMI1ItYO0oFQ+ucUoXb
QeR+dVmpkV2lTdd8ktrA6TH8No3XAKKamus8lz3hbQmTc56nl5n5TPrq7vzuLmlJg9OkvwEinIXk
ikKNI9vxbrOrNbFSpKfwjKq9V4PhsyFTPbhi+OTx908YwpaEjK05Ls1oflZBqs9rPtNO9pldwm5h
vpWDwSRn1T0TjnV4svGvZ2luPMzuiBPXD/yECTWLxK+uaDMyDFukUxEBtCSvzkZ+/ZKRTrwmf1U2
bwwEeQ6vxSB3ft62uykYyNe6Lrxn6L/cTz7RtEF3O069+r886IKDDila5bmJYBOr0ZHLeLx4XEMt
nbbZvuh2xkaLi/y5sFdMp+2SHhwj/ZOmk31YcmRUS67sr7Qf+Md+Wq+Vr91Tzpr2AaF7fqqw5R26
VmfP1UJdINKza9wXvZ5joR39PWGmbPndxEuIgxXesN6Yr8mL7uCnG238QX8jfWOImGz/EcPI2tFZ
Dqyrm/llvLp0pHrHEmfBsA+W9VENX1WbLnyFijwCR/B3pSx5QbjlPcLpZDC/Mv7gcK+vU09b0hZ2
s+tTCk6GrydMO858oOq33m+loZKskTKetmn742S5n+SN78SOWMcX1OTDaz83w34eHHECyYmqjLvh
s5jlnok3tPetpnSSx6JgysIw1TOFdMrgoyMiJHX9Q7pY1a6wPTuLaGjzd7ftEE9NznFo2Xio6UPS
r9sJXeh9l/dMAjcnGuHJHKw5rqRRnlGX82nNpn7V9drvDL0Wr8XG0Jif2eo7oEZF0W0bzv3auTt/
TfnHrKADQQzRRu4i3vlPx7PLnYv41f7OmaLk85z0wUuL+muDi/c2i2raczCk10Hp/CIZ/wQ44YQ7
b2PtYbWq6ctiruKvIcbA480Z06TR5rvitzrw6YrnFIXrS+gFfR51gyp2fbv1SbogDl6Mfreis7lY
GtSYPdnrC4uSKww54ST+WsunweoYhao6ZuLtPigfsjBwj+DQiL0HS50ZXFiet5vkuFzWKdF2H96N
NKU+SJXJMHOsMN/GghY8TjvyoK70KW0re7qWll4fyKDffKdZD8BUsZNbmeqvmTW/dRt5rd1vfayd
4EsXrn0Z4GHfhMnRSuOxohXJVCTbhs8wdP66ZfsdpFlJKaCgvgqsgbKF182/pr3R+qnwrXKoyikh
V0U+nJNjQOsz/9l+6hya1i1Pogs7VttoGaaRnWUOxt3RXgYw8PxrLKjGcXWz6hg4nv8/6s5kR3Lk
3NKvIvSeBU5G0hZ9F076HO4e85AbIqYkaZzn4env51nq26UUILWWDQiQSpkVA52kmZ3/nO9QSVr8
0MYZD+gCo27nyIRG1mTGF+WRdHQrCvSaoiqYvwpKZ5zk1ghLJlxu0tzN7TI9Ji6QuoppHZE7JuZx
no7bVGk/sslTPk4ssRMVo5P0yo7cQk2MjplHKTJDUSuwIl4OQEeH+ox/+WnWKDpv7CrbF3Az/YH6
STrqxZvAunJM8sF6FR52FBUP8UZO4bOTTR8J8L4gzXN7jSGCMGDJLdWEVnhfpt5OF+eRpunYSSjW
c/LkXHtNcS8ah4WSTiTMK8aSaOQG4wVGPa73iNnFysm0y5JVVKLb1kfFC9lndf+pqI/sxDaq73Sr
7c4mTapnh3Ti0jvROqRca+1FsTzp2fxBtXYRGNWA2Nsqj7WrL1ht0e2y3OWIQzGl9ylrSGyUmOOm
ihfKK2dLbzdTUsPlQ6dYdwITaCtx45G0eh3ako4+swe6o4euFmD6dR7ouG8uVGfGtzUOiDeVlMtP
cy6LR1PHiOF2vXGPsSPlRdQX6O2aS43joF6E1hL7xPdH3SUmxwDTPS5NzdyFvVYdNMkJkL5uM7vr
sgkvEZptzdgvdOsPaZKPxa5TrStMWDuDESw+7QRYNlVM2IMzw8cHy/IxlvZ2JpvKiEurbmOkuf0k
zWQ30wXJcMdob+CCs6WkkCBsx/yYZaNJi2EfMnaPovGhx3i3xezFijVmIR3U8/BY62UWsKufd1Wo
It9Aa7+JEz3ysU2g+AwccBzmKatfkNpQQ5aIZCqRaK0PrwsR2lxDQ0ZMF01exomN+BgpuZWY7b5q
ZqwcxxeMTuaQrtshKZ5rxy7xHzZoIX5P51wgnNrckiLQvWPspYzvMs4Wp3RuKYAgcJngtnHEXeJ2
rJUwHjpOEz9bZPxzb6uEclZn8H66hYdFrce3EzIR3Yb54pwpTkT6SZLiYbx215OXQ5Xs1PwhcaYe
So04YZUiHw6COE6oBvU0YJxCkBrGY9dUGCFCWTobShXHlUE5EL8IDmBtls2pxbmKFK+wG0SZe+/q
OZYSbTBXasLNx05F31Zm/Yr4SIdbSUnuEmEhX+LhC6ZI/iH1qTtzBg+fcnStrayX8lAu6cR6lnAo
qbhBm8SZd5yITN+w8uYg+yIJeg5Gz0uyUN/QDh3rEAWoMnZojC/T9jA0I2EAV+HlmEwxbD0qX89F
WMj3YUDVa5w2XLv51OzilN1MOZQT5RVMOA7LOJg7IhsDm1eH/YzkiBbPeCinNFoU8rBXvzXCXtYT
78KVo5Lpxk0IKrIjcujkZPtAYQLTTcugtZT6tu67M7Up8e22LF+Rq/P7qcX2USbUSdbgj9auxax3
MegJ64p+vJl6zJRARcnM5JxJriVgzMAy59414odYr8OtXijmcbnxhpGmV37KYuhZTbjDMVtuizE0
9l3l4uCyI0utysixHyxK5m5mHHPc+03q1zxHaDuUCY50+pGwclDyNSqFRxDCLzzk6hzamE85JOfP
nYQ4sDJHZ0a/8dp4LXtrvNBYH/2I+HNfeQOnYsXiWVYhGI856Q9G7ql1CyJ4XcmI8tuRc34mUDUi
yGwQrXjnotc/CKztAfxM5ohRUn+0VGZwHlDjLsK47Rva3B8Hg767OhnTfSG9dpMscvrpipBnQbKC
bll+Kp+K0JTh6kibhtYOZFJatURr4ji8l9skQ6qJ5hdqDF0fffhz0ft+PVg4K3UrmmMfbru2s536
B9X1jC0xGK0x7lCJgCllJCNC/wY6KREPt56+RrHQMZoy/uzdIQ7UmMTbmifwrKuFtFGvd6+MjLN1
mZIIXTis7vXZcw5Z5SmcBGHxI02zt8HQETpj3iG2S6gjLOc3TSsXojG2wBvean6Fn/c+JcFAhD7j
UZ6FK1LcI5TVOFHP42BTPfgr5vgflac9ljn/+b0P7R+a07bf5fk9/25//0vX7/PXUra/f99rVdl/
/fq70Xd5/Yd1gQo131FVMt9/t33W/bXU7P/1D//2/eurPM7V9//+XxiYi+761aKkLP5afyadX1fg
z/6df+pM2/bvX98Z4Zvv3/+dPxvTIIv/oeuGKRlA46HQrWuVy5+Vadc/8nTHpBpNN03b0a9seKrk
r8VohvOH0D3b0m1PlwzmLfKXf+9MM8QfnsV5h840ai8MYVv/SWcav8xfMphCSMPk2OtiAzX5Riwf
v4X9Khu3kjX0SKEGuTITlxxu2WCcMP7H+N3/cm1u/8x2/rWb6NeX+7+Rzz+/nTAMKXTDhRvwe9AW
jxWjodTsgoZQ9sqVwuvWpi3pts9ndrNjW4+rxFPk7jjZxF9lD0BkVzWWQaiYEesKNIceI/315ltj
ZtkuKULtfiivo15lzPadWfRs0wpLZKmv+JW3YraarUuX7oasGVagpMZuNEfFIctMdGWR8+BPHdkR
OZjdasr1/TwvE33VAiM96ilYLWbdMRLHcrU3QCgkexWzohK4GtTdv7489jX5+vvlAc3LTeKZHh/K
b4leQNCTUSzXyyOz+gcWsOqJzbzgcdV0jrM1fhTAfgO5wrnQfvC/7Ghj2lnYEZjtSK+lBK+Iliou
AW4uDkGpo4pAIsc/KaYWKE0Jvr+OBB5OHcbcK0fAL2AaP/Rkz5bBWBulY3y1A9MQMgD4W8Zazfus
Vjjpu8LZTTp+jRXOaO+oJ221G2dLu6Gqut8A6ucruaOZFRiZjeiOw2L6qhgLLGGiN8G/vlK/NW79
upFoFMTZoZuGaSEw/uN9uyxNBjlWtoGOAL4aBowBgojEtfrbo853NhR23brVUGcd6mGvSksfrbs4
RyxLDPNIqdH00I06ms3MzTO0zBH0VH/WWN+3eTtl63/zA18D0799tNK1bZ4wEwHc+B0mlbFkVamZ
4S4o8D/wQ5MHm+Rr0oTTyrUZQQiDknfq3nH6JgtkrkUyzkmb4T9K9f66cNL1TNey+C+dx/4fL1yX
iSWhIrsLlq4jmKWx1hZG6/67z+f6Zf7p1/UcPgKeYdf4RaH/S4hYqbr2shTDYRoxRWoFmRYPwS3I
0O79trOmHe5xh4mW9FYWDtND2ioCUKXDVvmqY/6bq//PrzlLp3rSMcDzW5b9ex2MyAnjEvcCm2LP
9Y1JepBhRmmOfizGkd3tSAeYFaJVFnlXvStzOcwGp94+ZUTsmt3WInJSID57WPDGoQhPY0+37r/h
NPwjFOL60ViMa01qBRzbFe7vdKCpq12zCfU2WEaH+TsOQcZqh84Z9UPvXVBg/t7r8x8t1v+yw/Sv
q/F/XYbvpuub779Rdtr+bdMXX+8da+X/B0v4tVbtf7oV/2kJ95fvzzh5/+v6ff0X/t546v3hCckS
hMGaFC6i6/9Zvg3zD50CVFs69JmzhjvgDf6+egvWfCG4713HE8Jmw/w/q7ft/SEEUXWXTiA+Zlv8
R6u36Zr8ZH950Fx+Ikd6tuAL8X0EX/Yfn+c5Ah3t0GjsJ03pPZT0iLbTIpFFrCdVaO2+nmm2nxnZ
cPihKwWn77tF0ehtgiy7JrwEV9n7IBJzx8oIKi73mc61lIyXzOU7+7SUojgLWx6pVi04I4wKrpF7
dvuY/GFb7pd2uiqY7Gbb6Zg17a6KqVpZJJgD6qFleWqiEpeWWqm4PAFw+OHk+mc5hju7a362mjy5
rYVR0r3Hv7IhLBlnz7H8LqfjIJ+7Rd/RJx2Nh0IlN4b3lNbWuVX6vKpxVukUtIdkw6oCe4D4lNUH
Px3n8ZPupDRPG8s6B+PV4ffCe7yG8MLa/5wNKBvptPb6jRVGx1a0nCDIKy8PS3bigI+oHY4Yqj/x
y5MKYoQplzOzhNWEdK3Jx2vZOHHOi2remGxf/QqraiZkltMgHx+iiUmm7TdOsnWdDztGGnmO8mrL
tRxZX3igJwsh5sDs0++YhPFe/NYi7bEgdMqgGSqwfTtrYWBo7WMTvXsCB/71LPwQXv3YJhJGPW1m
wwwKJ7wlZ7sWHLS9Rj/FdrXDbIhPRdrixEq8JXn1GU7RobUY0gyTCOZpJBk3XuK5WWEnh7aQfKTN
Zkrfyyq1VikDRTp0VoWWMHrbJlF1NxcG9XwaHseL3Sk8VGPeIRXripppM4gjiy7CAzbkxnxWHG56
gd1/vM26g1JQAYZhM/dsQbJYxvu4L2+G1DD9FJqDCJv7KEvoUbwNC0woLrlHakFQHB4aL6UFEDBo
azG8rBT/RGvJ21RGJZuO+S4qvaM16NnKTRAEvGWDnV36E46gatTv2yt9d0nTVwst1DdF6duL8dPQ
v20DbdlEi57VM0SOLflcvyWa0gwvleVcz7nsFjFc6SqF+j2bTy2L8hBykNWVTxfjal72EqSa6AoG
4bXy0bcIx54sB2ehO51bmWHTFDj0y23YJyuRvuUVAYR+DHAtH5Mep1lxnOOHph6Dmu0dSdQZXxeR
xR1yxyrr80DoA5AtSpVK76bteua37Ppa3LXxV2wsG9vIXtBaH8Kk2JvEQYeFOP7cneX8WNLITdTx
rqW43kCLxDS/G63xRNzmU2biLZ6NT9XQ+7dr8RqERFhk3uxtcoiNexiKwMuLSyPcB6JKBIiuiQyd
29AZdl4a3oVD/jMmW7VipoH4MBoGd3kfLKY498yZ31mxPqETHihc5sOA7xnrQOwI5kyana/IKBy8
Wb1R+f0iPR4STVg/W6l/45Yd2OgPkmA0r4kwWZOhPJqk/yFYBCrKb+USr/XJu5t6DbIt52V/SfVr
Oej04KroTWJDDqI6dS8a4TfcB94+JhAMJm+eg9nTos0UZ5fJlWVgDM3TzHPUTLwb9Gynj1csxxsJ
v0SI1zQkYx1SkFVbD0n3SfZrWXX5ElDrs2JW+GF49Tl2Z5SLgb6LHmxemrmln2gUa+mhTZyqF9M9
71Em6u58Y1wnRqbhfI26Rx4hQ2xj9pm59QPRl5vE1u09L3R7W89PfZH6i20Ot0QBX0Mjxwpc2g8p
wwnAq8na7lpSv1lTI6G2DwRAmLLO5h3WoQvEsS36g184k3fwsrHfOFG17MIGYkxpaM4G2d06uP2o
1mOa/EjN9liS4ejL8OINpUaI5cYr7flR5PpLk823qVJH5YqzAfokxE6uwRqshuS7i7X7ZQwxbEnn
m+yK8qdU4UmfVbyTs4mEndEB2tj5RJh/uh16CrusTg4ZHzzG+1mYgARnVMyhUfXGqXE9YwheEXvA
/Lc0zL+IVOQDw3NyoDfoMfUu7ObR451adOeutpNTkmNxvaYfvMRiuGJpw94k5sFQznpyqyjfq1B3
9l4nnQcNcEHgNlPM+1s/kdEJX4EYtxuMB8lzA9xlI+a4uuMGQVTqouTGzZOJZJoURPdIfjpZW/qF
V9F6FBHhznnBBtT9IMxOCrHLWE5uIzekhvjwgKtg+NhGlubzWvsUpCkxI3CqAiWYPkReWK+bvvEQ
7qpybyzwpc3yq+oiCBTazkI4A/1y3yaldRPaXRTQptavG95Yt8wpeGwG6RRnZmpE4+Ju+Ig1ScsO
W1djP7vX7DAHZ963ZnEm3rIEI56yS2st/Xp2HumFrPaTcnk/zn2DLeYndR5I/eYP6AA6A3kAq6NF
WLvqpi38AC4y6pBdh/j9EbPwThDbx3UfxHP6hitE34gR34Yr45eMnfysWzfRVPV7GB4PCSrXyXZV
+tnpTCgqbQRRknIeK3HVAHmcKmpmqda1sehyZRDJR+KzG6472wLHBADAqNmODG5Yp842WtneClsb
1qIgXUZBN5kFFMxNXl+/mtXrgBia/FIU5rtlZNNWVMwNCV3u8tp7HC3zgqSC0lmK+qbX2Si4z6Yr
Jfm12fIbNS3o/vOHqaqet8SUkIjEV6G3Hoow+65t+6uTrD7N01Yn5ZcsP6MuMQKpYebInOZlKYqv
wYnuUlHr69jLeRuY2cmYiXIk7b6N5lOcG3eL5m4swo2d6B+vVnQDmbsOl8/JTX+UQCATrcKC5wVJ
km2F5W0dwvMJYTn7ZpocPDnXPZM4JK0g9N74cUJZhzEGZU6yGVflkjOZKpt+m12NWHN9gmV0kFPO
WLD3s/FSt2JXFNq5rKptaGFeHNJkhcfyGhnHhsGjYRvVmWvPDuJBs5U8VFnhvpVhOxyXYYmYisTc
/7E+GJdM07CK5qNiZOrqrQ/oVuqA12zaq3UDv0JkThsi/BOIE2T/VTfaRbLuSJwD+RhltmY+y8TI
agexi1ys1VpSJsonSSQPdWW5RzbJzkeqsYGMyZkdh8ZJr0kXWDPVEt85hsvKGHNU28CJ1AJ6RvSt
Qzn4xsxtVuehw4vcmtBxwMH6BWr/ccBgc2/EUm17YuC7PsYewwha/WAKXN9z+isJMS/sktpkCR/q
sCywF865t/J0Zdl+UU/DRZhuugcMpWMVhvfZ2BOQidFySLAxhCahU6BH6dX8SAu7cWqk6A+t3Ymf
JE9LH59jdyd1cvxjUbKbq1V39rprIA+rC5g8nC5nlcfppveK5FHvgapa/OqEOHX3DtO4G6ghEvvM
cCsCCDXxOQ122BKiTOlWbAXOOAl/NMb8ANyK1cOtrXnD+8Mi3FBZu4m2+cNAz7PZtpO9MTpdvBiZ
SRJhMOKgdYH9SijLoPoAYGD9iqnDUJUHQWDo5d7WCmy0UV9CUAnZpszF6Bt5qx0LisHQlKT1Yqk8
fM2tNjtY1jgWfp4vbBWr2X1fBjbGWm3gBbLdtt+ORExOU6GpV5Qsbz8ZgkyWOeYwfYqsYmCTVfZu
GjTb1+Luh8DJwgvR0gJX6+2TiYctQf1gjNqtIjIIjeNtMFYEva4d6ogErUimfMuVJEURaSfwmGev
mZ7tlKTaPJ7NqbS5lYZpgva4EIpkMOurGbG/T8Mf2Go2meGAx0iLm0Q3buhzvU1nL9tDeH/0xvyJ
XOtGdSj39sTrqXxkXT1YrbfWC2odpwZtSETqTesN9DONKpTErdaM+5b1qNpb6rdw6TNddgXObMn7
8upAO2VmeaqMeC/bd+7B0s/SsVqD9nwu8QhXeXhpa81kA0iRI3C7+KC8VK6grGAGwhB/tTy+QJ0x
1/1gcvGvsWzT+5CTM7AOxMUKUktyULNdPZpmTXHjtNiPFLz2vnDIxjtMNH1bEcosldFgQGyelmyR
97AJulURLYQ6M+eQu5IEixvRTJ+Vl7rpYRWl3PhelBKDdcNqPVXaIbrGVStC0saPMhE+lYW+oMM7
1AvyY9PazVvfLgquDACLlWT+0WtEg2dieClXD7LLRpRLRLSFj7bQtnbeRmdpDF94shTUp64AN683
RDq51Q2hayNPVdLwG/ILcwaA0KYv/RBMpOsDHcJIwPSZFaPS8mPRRQfPMM8RHecHuAO3VUy0KnGF
hwUGE1aCo7/SmoASR+pZlEP2PSzaaZ0Nec5BpXGLDasDQ9JBsL8CqkTW3LJedGyD+zamzWRlpK2z
sXPG9Nj1Hex5lI7GFllRw6C2PA8j78hRjocAM1S+MTHqbEo9Y0ojrPigJVnxNGmaXNueEd/i1lJ+
F1vui0Vr5dbRm2bbhRXj/WmZJCmgaLl1Bmd4Us6cPbiiN7EHDB04YHxPvpdJ8WLSnXCKh1qdskKT
D0WmxXjWMttctR7tproa6z3BvfyFCrLmMcqK/J2kSvcxsL84dEuvHXSH6famr43uSQ5uf+nTQh20
2Mt+gDSaMp+CvGFrFw2QCyFzeQZQ1712wgwf0kZF9waJJtRXDMtgBMIkf+yt2frBwCpOA89xjYKh
aR2S6MMmTvQRgKFZuI+iqc2NV6TTORWVfoQTxxHM5cZ03Nx4CE3stGXSaKeCWu593rj1OUzxoPhM
R3nVgxoD6tgttXPDS38htw7PgzunKV5oYg25acBZDHqDlUqK+JUgV9MEVjy3Lz3MQHNjL5P5jIAw
7ZtI2WsvT5la4kFZOi3Z0wVIJkl2jXk/AZiBmcOmNjCLOeXSDCzMHrEr00vi50zZ9nXCF91Kc4h/
9vYgcXNENpydsFx6bi03DrdYcwbfDE1js/QuJ0NXq+ZjCheBQpbUO7TTEK5w9K6LuiUsOxY3MXdt
Iqe9MSnfahcYPoyj0wlRwu6cx1xrblln8asP7A5CEa5Ubz/oecwRJg2DLByTnTFpuc8WE188Cv8X
E2hnxVg3qFMr8YdJ5d9znzAozxQwjXyAwCXjdS8M3Haat4Y2+ArrLduabrzBw7pWFu9sN03ulGgl
zZMj2670rSgxl2mz+drk+bkSdcFjrkePnt0AbBB4mQb89ewbUFgrMojHbORYGf9c0EqQPsll6S99
HO5ln61H2yAtz8hhxfTp4OlhGHQZFvCC4qJkhG+XZyMVCdlmuObCJQcwqyLiN6PneMOdx4iD/3Mc
dg5WhGAe7pzlCfLJas5QG9CTPDsNMCA86lSzrAialwE71L3uljvRNNDWRiPiwGdUJ7Niwn5Z8P+O
8HJhceZnVA/XN1KH5Pqkl742omS4wLEcL5DymIDSMeuMZ4gMRatH38pAIs7d7woy7VORa6d2GpnL
E+TwZR7aRMFadtkm56lUVRdOUnsu5ZfGxICsRKito7bbgB18d+iX4yXHO75boPFVX7hF1nr1yrh6
9h3kEhXiGyxKTgJdfT2UAUTihZCKLblrfnyj53Wpac9d1K7bvOZMKqtj3yz9UU8dY1Pj8W9DB2CF
F00BRYsDfiREQhFemenRxvZurGwTKQVExbhEafVJcGQMEloGV5GG4yLTQi/IcV5uWXW8VZMBsWxK
ZkBgsVI2DpUFuC2vdzWPkE/0r72LFlIbdevxaiFpYLSPaTkBq/TYVablcxPVgay8d6Yng98VRbI1
9PSEI0/2qBJwjFakAk9k+jFrwRNRkhYHxmF93qW7WuEKBOQi1q1VIbfI+SPM9Jtehg4hFmdcR0V7
JM2Peagp5bqQhP1RerERxDf6ldPmRLZ6x5HBTQj2AE/39NMYO7EBPGFyOYjrRZ55TgENykgGiBnv
WZLoN/DDb4DUgH+lCenSF448TfjlLyl5ri1ZwcCM5yNOhnWf9CarkvipO9iPINWcHO4DQuIPGE7L
Z2oS3LWdod+OWjdyGbIRiItqVnpceSssTeJGQ3F6YJwz+FENrqzDzNWky9ZJoru8YEtvDebzzFn7
ikE5A+3kehX5oiPJwKJr7WKTw7QpGAFSj5JtZQGJxTHhX3dFvG/pI6ctrFk38XSL5xuIBvJi4lna
JsoXumQpAIa2W7sbs5wVQBEsxOzjvTstTj/Jn9+ai33gJ3lmTTxppDJy13uXGRGFaDZ5FSrWxjBK
9iKxfegriT/Be2XqVN7WoUReFJKMbppszTAjZVpAjMAYc4SYRYp9Aj4A/YC9PU1aSEE3fYo9iKGu
wmU6N7dDYlQXtgYno8Oqe30uSI9bAd1Jd/Tbuoc2jL6NIU7Xg3NNugMUcIwIckLG3LNPS5gADS/J
Zuo3Ebb/OyfFyxYz6s9WpTF4oM9JkleiEjdzJqNLSd3vrjVksoGohiYzF6WPS5P0uXGbOWHlJ5Xz
jEV3i7e/w69cVbcsPNui1uXOWDxx6UQSQyxB9xTqYjj5gyeI5wzW11Bh32VV4hMJZ6gg0qRGjq0N
DvP6SRBp20U2b9S52+gYO3IFzaGvny3nR2KjRNM3bl1iEElhGbjm3RAD0NTfgSjoD14prh4rrz4Y
zdKsOHnZD7M5p1sPMtUjpfDlCrRWfyGDB7OqTPcNALiTiPt5nSjvjewRG8Okea6RxJDZefH2xfXI
BJh3lUn6QOs55jedKnKBdDLIkD/sAVcc44rsn34ZTDEdlFaS001dUh3D2hw0hNKaBBhptjTmgVCO
BfRCmzM2KoiyPTV0MtzrhnYaMYYPVrmqvImR7RObXtMfGsLxDUwQIbq1WjgQI7u+gNxpTzGZxJWd
u4J4Yw9ZAXANHoNdqoh+hZitfJPTvpVDeEIUIeEXta9pDVcW76w44pnsA5zh9q6wZYxiwLar7Nr2
xHIJHo7U/RpR+2es1QHWznqdeHrMoGRRG8fsr21+sSYOjI+ZSGDm2LRd/mnC90rr4mZyImuf9ukr
sQ79OBBLOqTpuM/zqNopiIarHoN3CgUnC5hZLKuxb41v7xdO1+xvsutl13KeEqutDxCSu7Uxz2tA
nFzL5kMaIRZLLZyIlYrxZvS4yZPQJT+lmk1Ov3FgNSAbc6P97DO3fVSh8x2TKCArdOhRkMe40DYD
vQWrNIKf0KueRRKchoHlOG8/ak+8pxV5BagN1mPljSC5its+dxIiZdH31d90U8nuYOFROE5CO+LX
BAscIQGTl0nWhVUBDQUHqGdU6xrQQmKISvuIdKxvLhwgy5y0tpootzcuThS9aP2M5GDnW7FEalsr
84Bbu1g1NXuBLI9vqL492DloQrotATixtV2hdParSVm8qsQ6zxWD5GuGVp3i/uDmOzclZ3fqqubC
MTVgLr4JZ9dh7Qep69Yd78UcOxde07opzSDn9ItmuPGq5mTr8WWwjbteQ8+Mm3TdNcAydCEvlks0
ecGUuZHZt+atRM6NX+olQacJHkCZtDtL726nTj2Iji4j0Y8Xo6kPzVjOvm3O56uRv6r1r9BJeNMn
idgSw4x8xV+4uMQXVqnTkd8XAK0zaw4y94fe6D/Zau9cmqkh2/UbbfYeCKfdFHNy6cL+q7BBTHst
LQJJCWLNjMR4wW14bGZOcGTJXuAc6hR0lSzcZ5CLdzLC64gBDSscKJR5B9dEBYtst86EvV22MuDy
J74x4oOroXZ6+qVizRv1p9rlwSxiX+XjNk9bLxBZtM6b9oGPlRoJBkk0f1WrNpS3c3p9gCVvZuLj
Ud6kF7tcjj0kZpdPM4oQxPBMk/sO4y8zjk6A2uXK1E0E4KzcR0K+uCybq44ZpNvogRfdOld93tBe
epE4a31WF1yYS+BZPPy4jZdLYvBIjVYZBmnvij2ayqusy7ty4HeZJrmndSbu8eUvWsXPqhH/k28W
X7Lnnh4tYoxd/zVArXRrPWjEJnPOUuZYgDBwu+apDmvfqeNNxqmxAmuSGW/QxkgkOh9jHP6IWNuc
alwDMTJN43FuThi3T/bUH5gHw1XTdsTZLkkSHsvQq1mKlWILmPiAfo11g9b24JRwtO0S1nJcU0fR
OhyVM315kAx2H+t2Eg+VO4MUBT77aBFJiRkh4nJcIViVRw7LB7vAmiSo0AKEzflutsUIJ964U5w/
UKhBCZs1gApj0fZRqUW72vC+8TxybGJ4uyrMJQuyEtO+GuaRSF9DzCQ3SJnPoI+whhfXQ1DVF9m+
hsUvh/5CwIwdlQ66qMnoYwhL7S7tm4OWRXeNitHT7QvJ+PTQkIrUUh12iuyOxPHig7TBAE5e9JJW
8WVu0r0RNaQjs8ldI9+5qwghCdRrNnB9pmOOhvikyvqnriOpzi7nTrXwDYhcPWBKn8hSdohcRWYT
XLaro2Z2O2VnQTks91ejssdJ5Y6Ip4KgGzNAkxq/U5VcnfFSu6nidpOn3WW5Zm9wqGrJsu3mzy6s
L7q4L8pw1+eDL/KMc1zDRDgrN2Zrbu25uL8mi8wOOHP61Xbxhm39rvNS3iy8uvYJPqorhE2HUZEg
t135m2QkN1JZ7DKaVVHRTyCuaQwIo8euqABzPjppe7F4nUdxfU5MLZhgBbvWCOtp0ew3aRXtum9T
24f0aj5rHZYZywFwsRrHkFz80vPb6eSnE+cxjkhWN882lLlQpOcYu1jU7NUQZNONcOOtHX1KjuH9
LPya3YB25R425kpkP00irkMz8VvJNcbUV6ebNlb3GdsbEuavmWreqWK+1cert8AKIhATS4wClF4R
LjdZCgA1eYd45FccNxWvYdojlNOuO7gFOaJM5rwBu+R1MSQBG3qfPeDBFXz6rp4FtUjCx6oue6b4
KHcpGHXf6TN9v3gctVdh5ej3KnOjhyZq69siRxCs4PXu20aTW6wcpm9aTfKhQ5zb4gTPGNXwHvLh
fhlrJvVgRWukBeaPCeZ4kmT21UvArzrHMySVvj2EVjFuu0FU6zIv7OciMTm8TfR4QJ5ETwQVl66n
uLrYYDDfhMsTLKq5Q7jNop+t7UJ6T3lFK1svX3qjG2b2q8AEG+VV91MWOlcyyyWLDA+shsp51mxv
PkyuIiVsEmJkO/AI3sv0I7LqltEyyBOvoJ93bl4+KPj0bhey0ZbZG91Y66rUmXplvERLs79rMZSy
WD0zMC+35UzGKRyB2OUcE4pE8x3PuaKxyvBgUkAapGH2+d/Undly20q2bX/l/AAqkOgSeGUrNiKp
1pJfELJsI9H37dffAe6KuFvyvnZURdyHE1EPuysTBIHMlWvNOaYROReGdc9GZ+1wCP/s7ZgjRqEW
TZXQFuQk3zr3Dc5Hz6evWwz2GbRBwEzSPOshb0vteQGsPt4l/4VVHmBM3tITNnHL0xmyGQNKvx8W
pc7b0qubgimGZeT9QjObu7FHLO7m6aXqwbx75ilIrHNpy6+aYd+bvbaPzOY4JdU2svuKHkFP8Fc7
aeDQSJDIHUldGDwMerRPzebFYnclZHhiB7eUfYNXH8+N0y88Sz2Ug3lJUda5Gl1pWJBLjLRH2TKm
wcPp+4AskZR+s2H0YjFZ6hT3S06pKElo8QJxAF7Qyp+Nop/l92xtgUnQA0Y71+MvxoHiNOmwuGvq
ZJkA0mGDLvwJf+AQfwWkDg0kAGfiq28gyyivnXBfDdAZSea88QO7wXE93GSa2JpWuZFTsPdAxVJI
glrMg0Pke88UhidTaBEVQngZdI96czxZuosc1QYPkqbHyGQ7zU2QmQ2uWEfOazJJGI6vVn4POyar
6ZDkJV+UOMSXYpJbV3V7YQ3zQNFfFKCldGIetoXNkcVvvo5Feo78mr3fVQ+6cmB1lS5zSf++Nael
nhhfM2vcWU17brJoE9Cr8FXx07Bg1AaG9xjmaCfqctNocl3pBubMtty6mWvegAYeN/jXzPUUGd5S
WUAP+8TC746LJDUvXVrvnCitQFwEb0IxnNEd7atowXZ3tfiJyBdSVXSdetNEdtuLIojD94aToQdn
rfcxy6Kd1+pz1lUbTY730vvmkcyQ6CfGhdDcmnhtO7g/MUXO3IUlOMP1TIZJovCHzThU5ItS8E7q
XbA0iCPXxG3CgBpv39JNjR2ZM8tBJPdjCygEBJZx42bp3ZA+4KhcwbabpQB2wJjMrpYcUjm2QUQI
vOFQjnjBVW/AQFI2c5csPMipTtal8M9YoTgJCbpW05QzRuJkS0eZ4lZvyOAqSrmNpFcty5iTu4fv
BY8lcpzU+a5N6RHpx4ONq1Cb8B+BIzbRsYZ3TU0siRaBjR7om3fsaUsRNC/kAewTaX0PqmbveOKe
0dpKRu4tPY49x9WReRhzTc6X+KaqfGZBy61ZjisJdgkH5bb1apdZEELOqGmNLchWGuxahxtVMoGk
DEsWMOSPrat/tyLSBizzqSzSb75MD6PX/WiT8rumYT1pidjDCaKWRlu9N250p9kWvai2unehDanO
2YUFQFwjOHpRzRgqWQ5txETvp6413dqSP+rYfaqGGB7mOHe8UuNUJeWxaZqz6id9mVYdCgYvXeI6
oRKa8kOuaEHmQOuQFSUvFLk7vazekla99ISBMYeQh6EXz9jefmYMchcGDTza39qjzqstaEBtp/HH
ZNdk2+askoEB0td13mgfo3omn3kdqvLCXrwHj3px8ZJRYGxnVYZMxIahfr+yMB7xFQFcufyi9ghO
J0vPtOzkUsWwsb2+OGopyiXcxHiBxfgzbJlbVVSqTe+2q0RnMksWBrTI4FjVBSxCOmaLmmwRRhsh
XpiWDl4+ajt3xsg6M6ivFMSXBGm+7Cw6t2hTxAYv3FnYHmExMdAr7lH6VDvJMje0b0iCEUSpx1aT
WxF2/IkdQY1m7KpDqHDc5gVTscAwc55HccgYPCyrMoDFWGE98nlX2R40PFo6Z2+ns5a+Ef60I+9h
tGBdJJFB3y7dekH3tXHalWsds4IRzFhxo1UUrmRXIXkfjhbnBLUprNGHs4ckw7GfPSwJDEltuhx1
tyYxADphpt60KnrCw4snF7veCnW1/c3U9J/wXFlTxVsPHoaDdfFqhKTcjEPCNCKYB1Lfmtp4zXWS
A5icRjO7iHcBNVHJCvcyecgk+oQiCtzp0R/Af0fhznKNCz/XAbICHDJpXyJyI4GOLgqDmUSC5iHx
Cwg457a+9dRpaJ5DMJCrxnF2kVHsg6m6Kcvu3k1QHuugbZe28B/txkEc0SKCGQWiRq/fO+bwYkcl
NrvBkCsmuA8450lbTg9i6E5NKB9Lg1toGhupYAXSEVuABdW2jUaVE5ivfn5XAalkQDdtgNfrTCKZ
Z6XqHrTChpYc/n/vjtyKXRMMXwIn+VpOipTMPnqotfi9Q3Doyx+QIhY1Q97eJiSPeh/9s9Zvi5kh
X6BWYOoaJ7fzaxHlm4RYiyB6AoCz8Vq88cRqkD6wGivOtTpDjgI8Ah0Rk0yBYaRn1KShsc/sVt+7
fXxUEkmYq6+flLcUZ3uesCNGC+K7UjnqMSyVf1/pfFEkqfreGJvwh4yz6SZtTe1HLAEBJKrLHibk
jz9N5bLDGMSDxuxEhH2oU5jaPVZ3XCiMWsfmS4xI64SKNt1mrj6iKGijw6g1Ltk+JdBaldVHWLXq
mNqx+uZnxIgojXOr6VcOR6dB36S+Xt1o5IwvyMX0X3onePM9tCx29CZLZkmzx5ZZS8OgRyMeATlg
cezUVN0mZDKfpIm7RNTdc51xG3WfLugali5xAOjxFyCizL1I3ICBZvy9Cqola+5Mb4OtZK0GQpVU
Js55rb6MboeIzXmuQxSmEKLK+RB1kZlhrLSM9c1kuP5YRo52R5bhu2O+5RQWS9g3i7jVb6MiJorO
hnjr32g0IG7oI2lbJsoQAKzJvAm75kLCwX2l3PAeFzfAbnrgNRCdfYVQejUk4E9k0p4wiryEYXPI
jfcIAlvYcQJhMoOXsW+YxxNlhnltMTCj8nUAxPptDyOu64/CCTaSmUvgXHLZ3TAUX5QUdlL80Hpm
iwCio1ZbjWb51Yy+TQSaRuEz7+2SfrCHWGj6qoXduGk1un1BjRfaqJHQuOP0Zkr/0OhITm1n9rsz
YKdalPsYwDedklMQFTvbYIg7BggGjfBL5eGb4fRSsqoEqymq4axTNmGYMSoNtDInBhY+I1xZxi5P
00sprW7jhu3aTHT/hXDFdAMIg10WsSOAaQJ7CWvLtl0RHvJwvIvmZtIQZT7RZG69A+LECRd7x6Lq
HpIW/F3nwsxroAJNbjjsjCkK1kEEM7NSMT0pdLMXX9fcZzqDCkK6R91fAHzzyOPs5tiSBt1aXMQz
Z9+UK8weaxHPNQse1yWkAATDgyMxz/fLyla3Aaz1bhBfpqY61A3aXGBh4RggVo68757BEkl7RXuV
YhDLUdnBbeSUtOa16aDl/Ra2wjbWCPcA2A+BLho66iyjXwDZ9ZGG+d+VwQSwQeeqed1t2Srs3D9C
4pWgilIiWQTwgFdM3thyeXXghY358JJN+ToHIbl02dIZlcf4RoEsQnpcJal4l9F7VWD9ptV320vq
/5a/sZGMAnhq74hZa3Dxg9sFJoSzGiHcOjQLdUJJB2yJfTGVGMj9NsdXHTyOTZCvXdeUP6D7EtNA
v20ViGLP+P+2CvVnJtxgYaykR3Ftp+M6Togqwv1e/mWA+//kuLgN3ytUST+b/wUeCzE7I/7fJosH
5Evqfw559eOD0eL6//q308LU/8XwRnKmAjCCp+FvTgvrX4B8Ldci1Qbjo467599OC9P9F+MyFLO2
KU0A04J/9W+fpGn+ywAaBUXKpsElMWD+Jz7JazLr/zU0wdbk0jyuzpKmh8Jf/+SzsGPWrUnTgkuk
1eNF2bM4wk6ZqrS9dvKpMEGyYh+v3MZchAHe54VWNMlNSpDY0alZHnwr4WxO2G1/W+ARXkEVSTzM
8LRhNENv8r+etL9sqJe/ruzvVstriuanC3Z1g/OTbusOirxPRq+qUNTknAYvZG1puPFmHpkRt5uE
iQDtlPSlHCyAeJlHOJwWOPm2DIiz+dtv/A8X8dHRNN80go0M7hj/4+czPt20Bo58Y8kkuWiRY539
SRpvaSfKHXko4FxrPa5XVtmoL7//VPHJE8PH8gMZnuCbz38xP0l/T7BU4VCXgVHnF1VnoXNuSIx7
tVPHOI1GHm4tOcnjVBTBYxinzOT0LhcGlcrk0jqRSE026ZC5d0bTU073cUAzV1bi9PtrnH21H38d
w0MladC/RmBMT+rjJaa+iTC6yJJL443ZsbfI9FJeXRPdDvC/vNFLKXZ9M9gn/BsUrr//8Otv//nT
cScZjsW7JjElfvz0Wq8iU3p1dlFhdYr0Qj2iWwH9oAuQytCB94idECxOJYMlZYlqV5fkyHhJyHhl
VGL1+8v5aM7jKTFdoet4IiUeJhs71cerqXKVI6CunXOY9M1TKGrSLIfIPtTgeV/hZ9dPv/+8j+mj
//48vj2kNCjO5meX7RhE7N1DTCdr0qMbm3DCRSfC/CFN8qhfpGi6wfRY68R1vT3GK/mnuz/f3Q93
n+8r0K65ZK54fPlPb4VWCYKyCkbCsWa3O/gDwU3mJtl7OefOiMheCbT157l78IzNI7s1Rvex9hgH
YE9xboKq6/7wMP76wsxXZLNSOhg2cSd8+gVMluTCLBznrPH7PFVRHvBCmFGwKWx48AxH5E/Lijin
VvC6afzetGXcbIVSGY4RA8AKqRTht14P+vdhipvyD8bIf/jBuEvcaty+po1D8uMDUkAx4nAj3TMs
V852bWXlu7pN+/cIffAuFvHwzv5Owxpw5noYJs35wxP662JqYrayqOyFLaRtGfMV/s3O2qAo9ULV
2vgnovEesTcpcpgC8nGMD7ndNIwngN8JQnRuwmFItrFjFX9a0a+r5afnRkqBT9Siie2an4N527bI
nSmywouH6hhUSnariaHZwoKXl0Sbphd3wDtRVrBrF7Rzh40R3iHgbA9mrkgHSyom10RrvbUBuB8Y
P+H3qBXtGQ0rPS9/wnkfS2Zvv3/ZftkCZpc2V+xYvC6m9XktBhxnaYAfo0vdu/ZhSid517J8H6zC
YXmVLmOm1k7cPzjpryCBj/dqtlg6tsSDaYBRmLeIv/1gEw2zgsiE8AKdiV26K8z+fbJacdK9oU43
SgsIA4T+85R7JUKxnFzUhUEX/xhoeRbcxpmRwnPvxuZJ//Pi/w+Pk4A96MF9wBuKSfTTA21rEQrm
tnFx8uj5zhlyRkq9Ub8KPOAcTiuPcCIohuZkNYckirR9jjzjD8/09c5/vEX8Io5jcAX8OoYzO9b/
dotUhJJwAul4GYoq2Dp2WzwJnCm7npiLuzoTbI2215DlGSve6BRtF7xFujAU/E1+GZWi36gxhwE7
ECTPo2U9AIBBzGyrGvdMS16wVjdXbUX/7vdC3g1WWSwtj/EXFszHcmiZLZs5k1G28vbGj8pDr4ti
WrUiBWrSB1n6nPnYHcme5IfS9akhz26cDujgEA83pL+oyctfCX7iUqOeqTa9vVEgaePMUXEGO3tB
1r///nn+h7WIMhBorY2TnNi3Tz8dasq4shjtX6ywd452psc35KN1L8oyBMkJcXdSuULuSQedpnGd
3fznH2/P3nDHMBzWwnkv/duPFnjJZFp9H15qTSHfpVW9Emq0Dzyl1U3R5+RoBCopN64l3/F1Gpff
f7z169en/cUegd3ZAB8wO5v//vlj53ugEIPkwvbEU9EpYmRKeAfsF/bUvwvXKl6vDzWx7uJUSZX9
FByjyVgtE0xAueXIuwL+M4HC+G9Qeha0WZi5CchNEy8q+iR+RvROzJhAHZU7LRwEVjA93AbE0yDB
psXdLiFm5tOCpbJ68LVh/DK1Nec+ggXIv8LPTaM1tAcuSkszcYpyAsQXfTiwLmYcgOO5PSxOCKn1
YZmBhXmyPf5eE17/TsK0fYA0mL5ggimfGqjDewfc3IFDOU+ZU81ODaMuXtOw4M///d399ea6nmtw
jxxDCFbNT2VZZ2N77Ss7vmicGhDFmrq8FMIMdoYdihtBUN+3DJgVJcqo1hqn9z88XL8WYjOJBmcp
1AXHND+fcVIj5Wxj+/UZ8mvxOnrJ/EbNKxQw3+LVymr7D+cDMa8xH9cgc14COVQZnNL4yh8fJ8Rz
aZtoaFU4MnF7Y+VV+yTDjnutAnMtc1Z2GJL2qdMpbJFxrQaiDTWy2f5QYvzDhkEhyFGBLV4asCLm
fexvL5YPvTjQ0Jqdla6CY4POe1O0pHF2fqDMRWXrIV08YF99nMbHJuNpYn5MDEKXY6OPtI7RTdS9
uGFw/v0z8ctBAVyFcOY9n8MsP8+nFy7tx6DgHKWf8T4gjB26ivmpqUCg5s6ryAt6Yt6IeDufwj88
Df9QFc71OJUPn4pv4vMuJew2wCbaWGT5FvKpALIC7StjVEXPqH+HNSlOFqCsi0kWxzLwiXSdNBst
vlZDUo6Vjvsv6/ubQY35jRvIZviPXxceGRYiYTozBkZ8+slKvYbZXM6lssm5oW1MyFxl236lNKqO
yg6bM0541SG6FPjfp8T59vuf5tdjlGnO98aUAoYSVJFPhbzuJLFDogUn29zTvtRjCrfSreuVMIJh
A+gJDEApwtsAnSl5ONEYPHeBj/IjY6V58nIUTb+/oHnv+fQ2fbieTzs6gk2kvr2yztB8X8jf2gsv
+vn7j/inh4KTCw8lLQXOUJ8fClcgTnYZF55lNYb60p2aFsPQkO8y4jWPbZAExyiW2iZjnvwKuBTz
H/bUneyyeKdQArVLYYnme07W7Fp4rfeHh/bX18UDisW52nV4mR3xaQmlt0ibxUrySzD4xtGKLSZW
KsSdB/xMDxPEVB4QaUyu7p4joPmH9ezXBRTGjA7zw3DmTdI2Pi4iTpOUU8IBGkGDo4BjK6d5chNX
PyFlMpg9m/SBfv97GPMX+vCbW6A/TMflVOJBGXM+rQ8qNowkddvozg6TatmqwDIB1+XMM3J8Jddl
lBZLsfRb0dwmEvVrUtrNpcpabS2LtIBj4ZGHUjGkiWtsxtZAso2SU37beFLeUfvhoiOaDxX3hJ+W
RggCD/3x99/C/dyxsWxLSjpEsKyoRn+pRSWxOqSwjO05IE/w6FVGebCtkglXjWS5gUtRBCImaLiD
XgBmPH5v4/KpEhO7VFAy0xNUmjsnRMJYhyAoF8CPFXJw59IDXrzNo+wliiuKgE7E01d9aPMt2MUK
IYdbPrrK7H/Enhgv1wogj5x8hwRjwgGU6t8JuoQ/oM9Ru/FgD1+xPBpf0BZ2kNx9qtuQTFndxfZS
uKV5Y4wlkT8wSDdl3zmrFJck8nvpnX0ChMAb9Q7OFdtFkq4VggfTS7d5XyI49cbwTbqDVS2SMWkQ
CypU8dcuSBbp/cXFZM0OUyD3MuUxauA9dnbbPqR4vbzJPhsWWuTOn7wFmS3aG7wESvjAStdOOtkH
FCmi3caM0nDgK4KAjCb+qTwte5KWic6yKYz4lgis/MlAkIbkJGUHbKPp3VWGeMWCL3cgaMqN51Os
ZaXNTOT3v//n98ayKQGgws0oOuhwnyE2ttdnI85E/UyGCYXY0HJYsOfKzbLTNZy14f33n/f5cTNZ
uNnQdE5hnA/1zy9NHTFP6RxyQthKm6eqr8rtaGEDXKTVIM317z/sE6ts7jeZhEh4PNX8zwXx9HFV
0OwGuY/bWefR7qiowoIZINhUdXABjb2jQG2WTu2i+TE1IMccOmeFQ90dqaOfsJox3rID7n7g1pgj
nbom6gul5I4wpHo7IaO70UfGoH/YXOfO+ceFhVUF6JEwWdL+4Yw62Z7d20YtzmVb9OD1AHZDtgnK
I/B3LinzHKZloPmagyR26hH22XdvLonbVpg/m97p9wYLxcpLofE4tZY8drykT3+4tb+sflykwcND
Px7SGFf78dZO7iTo2HKRdal30bKHq3/KmBFv4KW02yApvN3oef5jAiDuRFZOjxoco2ae1LhWEfzo
Vlf/NzeO9YzymeYYt3C+sX+rJPlMonRL+OX1ZNPErPFWDji68Rfk8gGNcngY/XzYwfOZllJL8q9d
01H7aoSRzEb0ByTI5jHKG44lsGffLaX+q9t2naiYlsEr/rmTZOMZIS4oEbTGe3ECcp5c7AhES18M
hxbz+DKNiuRG1imiYk+/L6qCem9y3B3H8+asBeoPULpfm0S8+CZXpFtzFf65Gx6Qw+fHXi/OXtHT
GsrC4rXzCxboZOYZjtKoYM9yM//w9Mz12Ye9k6dHuhYMTd0BuvK5N+XR/UrmQMRzkHnBN6PFSmi3
sIEoNuu1Zkw9sunMPlReIe9MY0KQdz0E/hdX4QID87gYBDvOp+XBi/sBzxYh1zGhW7DyTGxxreao
dYRfCTZQ/k0vJ/+NRFaLMC3+edY29fY/vghmZIJx3Dxn88TnvoJsq1aagzGd6TyoQ56z/+Nast7j
0BInFJw54QfJaeqxOfe2Te+sttw/XMP1KPPx5+AaLHZ/i5Ke4u3TYVD2opjxI/p54OBBzrOjc8ye
X9wA9nOCwCikyk/i2Nlk44TWUpXiAZto/iNvQ1gtjmUXr34wt5/rvmqeMIbUO62zjDs8m/bBno+v
AWiiXSWcGkZ0T0ZJMiImJwYxCTcEr9L8xGxOmeBKDr3X0Y+cyFz80wohzPk3/fRV+Zr84oJHjyXs
08khQTsFaqH/9xqRgB4+WeiIt+SxyDuCpcWhyjR7lQflW0Rsxz27untn0cAHzkMlmQe2tQ11YzxW
mfEQhI61xlheLnIvxc5u26CRaqv/UdW9eQLQ/FKZHV2NYeoJIEzlhZjf+pmNsUPdD874rxbpMJjm
uZyIVlh1HunAC4d4ii3aGotXYRjvwSyVoD6MBKMFZLSFmLupTFHo4mq5aR+oYGKCxTtM0ZN26Jqo
3Le1O/ucIXXEep+9lGj4oWGrbE0udr7LvSq+Q/YX8OALnq2YXKkGiOM9+16+0/ipdg4Zn3sPwtoj
2qH259SUxppwAlRdnRHcIhprt15iTETPaOCsOk37hgAFiYWaZ0gmf8+JFQoLHabc7lYyzMxtpGR5
6yfusOXMxqPCqcy969BEAxGy5F3p1eqQFuOmmmJ/bwXyi04gOaMYxHx6gHRcK9rwPXeIM74Wzt3U
UKaIwt2bZQ4LSdbh1qajPKQRXgDZyD2SIrTfk1FicuyGwwQhdZfNbbCo7ZAkeuX4I5PIg4Cwhts0
w8kQ43g+lGZZ74bQ0r64Wf8jm2Lv1I/gCRDp+wqnnmsslZm+pXHr7TmTaZu2QQsCOledXY9gvpQw
BcIW2nAkG9nG24nqH2b8MYw1QLF9K/IdYV/NU1qa3X0aNXNzK5iepUhKAg9qTC2VkvzD639k6UmG
R6KyHyoR7wnqReYvI5w5Vk9yfDV4yV97lVMMBspdur5VM1HIkTz0qqLS3qUU1Zc4CPWtaZOsAOON
fDw6ymBnvfnwGM6DnGvPuGxLbsP1RzNLbqRPJfctimPrlm6M3CLYALLUeRlUeEr/m7En4LyvD00R
5F9Nv7tNOiEJuHHBUtiZv2SDg9hQA631owT8p+4HW9sam8diGgDPEEt4DG2MyVWcDEtsYjnQjRLd
M7VzfLjuRkHpoMQtQA0Ax8vMR46XBdifuN1NlqsB0MmTNVFkFlaNMF+O9IK/9SitL5lHLz2wtW4V
DmDmuwyK2xgiSpJd0GyJQ0Kf0sDXW5tp7d2WmXffARk9QrIZbqoe13qoITnzeZKJwQyIqiksJV5J
tCJbVx/LetWmxVTgBYXdbmFWe5KmpLcwhhqqMCj4S6OorC91GQ4/Z1q6VgDu0WOPOACn8DcWgQFL
1afPopYGS6n/lgZJfN8MUr71iGL9OhBrN8OKhwuB8RLkeKaipK5fV0XFa/bENrRhjMKFhVkLMTpB
bZsYbxOL86nUWUvruvtqVgrs+5Dl3XuFH3nH2p/vooZE54WmOqKmm8586+2+fqLsbZ6sub/6Vyt/
KBMeQt2yiKgcc/UWV6x+WoT/nO85D7ikuxUliqjJ5wA1jlVw9Inq3CJSn57KJM3Q/AXjZpgz3+tW
ry9Rr8bNCC7nrKVNsIPwXpw6e9Z0CtQTJJNpY75wLRD6C2lN41qYKdL2yi2/uJHun7CdKJo2cuZP
Rzakk2a89w2v3Pe6U7ySTsNC2AyMJZYFzzXZ6g4zfWw8jCqhn72q0uQ7Xzsl17uXjI5zQfC8V9GU
vvtlmBN3YqtoS/pysdA5/zHd65J38qDtF9Ou++/pjJcctNA9O2muPRA5OO5rBOWbaqjNnS7rfies
Ceiz39TrKUyLTd5KbHcj2cCpD8CxI/lr6URJ83Qdu2XJRMk8Kfo016VsHIzmqSg8HKdWmBg3Kq1R
QWD55gQw2Hu2HOPZSVnVPTN/RC92Ow3sslPmQ2eB1WWjqYPC3Obx0dTEtE/HMt/G5RgfazfmaQ5G
Pm0cRfFsaeSVDhj/er4nrsu6bQiAB4acNlbxo2h8ZnGyIP+JZGf9NXfC+6w3RjSoZBySpXJwAzO4
ceLE2lQIb28b0zV3ljBsgIVwEQx4F3oCCCwPiwa/M4o6r3LttUGawG2q0ovj9BFG3Ma+c+dqE2sH
v9y1w11HaMKWVIRySwhl36fdg6Fj1OJcvaYonX6EnpxuO7yJf7Uco7k4ikKE3ppiOh7yU22TzqTB
B5YItjDYjIUXEE7naEo/0gJLVm2MxbKbvaKEwGP1KDT14rrF0QFBsukJEznofQA5o8/1xxTpB17t
cnzPqPtWdGYCCFET1Eh82039RCorapbWK7Hj+uK7pQ/1FysvNLLyIn08mD7ATU8rac3V0Yjjx0La
DyJw2414vEa/jJG+aet06oZF5VnxSQytCREnLslYCvotInKSltL+R+4Mw62AbL2PGUmtzZIzOiaC
EM+D7hDq3bKwGZ2/IeXPv0+0AX+fbPJzko20+Cy/xEE9v/X44fQnejRgGaspQO8yiu6rgLr3eG2V
Xsu90snDu9KM0x+Tj3W0zjLi62qQVTWQ21VuWz64AM54oudyGMEP1QKgszxLJC2LzCLRpfH68TkZ
NW0/FRjlSIapTjlL85ZjTb6TemYtTb10SZflRu7aklJzZZg1LR9e8C9+6wM8Qkt22113yDKadrC0
yl0B1A3lAcoAnK1txFs+tR67WT4hVoE8QeLo/C4bFG1BmZv37dw8yzydbr2NzDFyumAVJ9yp1nVp
kUccAU1eMxdxPO7pQ0uC95YySDzpmrODuIUXhPaSy3ghlAjKusi9y6CfUhXPgqQ+cJyvejJofP1Y
Ack0BO+Ml+jGa0FZwSGiqti7S+InYQxxjoMn0U38k74vOVHOdSRUluIVBAX/irRyWL0hKLr7qOaf
QlqjUpZj/RLUAU+g5yLL9BxID3Rw1D6MhPPuGYStVB7G9oVLQMeO9Iv6ENY5xEdtqstvllXycQmz
2dm/SnYpqr3HoHC1s5uHzqY0p6FbumLKdvl1xGtosi1WHZJ7Uh07Z7QuFhFu2nosB609RT7hKmEY
D/d9Fp5j3yynZdfxcYvQlt0DA6b6u45R+6VhUnbMaau5K6dkAu2Ch5e7a5cnAfL3Pat97QVA8EyQ
LM36zmyL8kdeGbPLWalkFyHb+NoZEpyj6mo4S05ghKQ74abM7OlYcTmvrDwwgjrHpqFtuvltOSGR
wQWqfyX3DCpulqr+MEzGU+0W1j1i7MsY2U8ycbyn0RzcHeso9lNCh4hy1jWqroy3LGc26jNbNyg0
wDhG2opnnWwi6pUA314qqmWBRQPGFHwKUxb3tq/HoDDdcV3WFSFZKHdelSzQV8eutVFm128QRDuH
KcdwF9kZRUSIDFuqNyRhVG7KZ9Y1ypxYAaN0iSJDHxg3Y7m1VDcuknDsJGGfZvU+uEU2oLV2JrKX
Mq36VtQRxnmVNP4J6ICZrZrBtL7z7PnebuD6olsMxC7O4XwcbmRqBi+ZU9gnUhWLn5BonB7zeqi+
lLCKoy/JqM87AJ1P0k8Hs3pxcV9rx7ifumA9RAb4Gjmk2lcSo+WqEDUkhGEYt0mduEuf3FdcwsE5
dc392Kct3pt+OPWOiAB5JeUtbNAfJSzFiWTLMLlLkP2TsibS+I0V0RyxXw5YhJyQxWzttLZxHN1U
eIu+8ORb3VHLA36sVb2PM1ygSdCY4SokUe/c1bXXXvwOg663oIdQxlu47vqzILGNP88d6PoD38dI
a07htpc04pOSw0U3gsAiFtNiWphwAph0MMfL6/D5r/ohcUr8VUHt+OciNNvzdU597dGWGrHDTL7z
XelwjjXGgSo69TXebyPteHUMkDtE3M//WaSLcFzlZZPvdLRuPC9KoG281h7IpkPIeZxSrv9p7VNv
JfPMO6BbDtbISruNVRlzo9Fs8KLyaFR6Kk5smkwfHZpSaRqWr3AL+nfWc5zY81GObZhP9OdTM7xr
igI3977oZGPjpHFIPF5mZlK8EoqTVAtvCJ2fbdhjgrvWktCD+CpZgBnDdGBxOE4br5JyQEGbpWH+
3MwH3iDt6cuiQUFKAp0GGtYoOKcT1s6YpR1cvvqcqXlqYotlB75HU/BSwaYgXqmJiXl1hztCrOuz
ZsnmybSJhHUwIi085Rt/XUZe1PyBWlBcV0mLu9bP2oapGG2IiDOsC+0SgaFE8Z3Kqcx9stAy+qJC
U3MHjW+O7ArAhVuWm9qbhpsR3lXbucRKlcO4Yzu49OVsKRNVtksVdl5WB/kU9BWFQtiySfEVF5S7
wY2GL3evdV50TBS1leYmwUOdp8Yt76zsl57XDcvIasR93rTNEz87949qEwjToMi4iIlTwKWV3qWW
D8LHnEx9Xyht07d2eZs2dXIqoRJQAidv106I6LGa5jVAZkMHIuYRH7JwRRx89zR3uh3d2RLpBbr6
loUkWcJ1uDLf5psjcbjs9KzuLvSCzcOgwY1KYEIxJGeTwl1ZP4lB0DqUsXOTsqNzOkm6FT0o+z4u
0pvrTztFOpRtK9b9ZJ1ZnO37ukm/SQrvhy4z83XYp1+0RHFcJWstXfaRSNeWiICh6TE83Lk9U006
zY94CNY5SusTISiEA/4f6s5juXIkzdLvMnukObRjMZurNbWKDYwRZEBrh0M8/XyXmdZdGZmdZWU2
m7baVUYEL0nA/RfnnI8K4cFIFJct5yDPRxQmFnHndA0k+ya02zzBacZQL8oYZ/sTrobF10Xx+41q
h0O6bNi875vrxCIe/XHPpByj9lA9xUbyHTErOfDNTGIKuRsT2SK05EC/+hOGQrIWWAvc9figfgAC
lvddTP4aRwM/MNJwjc/OZ8JKZCtqnkXEePhucLL6Ek3gaPFZxNfAzcT+QWiR2MmRrEQ4d2wv66IZ
v5t+nzHXEpSJE46/DWaPZBlGet45RCfupeETqibH7GZu0xantpF8+xrQRMQD4p6faq9Zz40/Pf8u
nPI9yK+hzu0nxlgvRAVAFMyAUX0z8FiuOkV03u8SozyS5Uc+huHt1+PeREF4V1FbRJS7vN1ZngVL
piH2nRpzAr44Koj5wVljmQ08WkRbnCIR05IGPwzQj4QhXOMZxLsYdmCcfz+OAClBYIPpueR9VFiD
VYKhO0f55V3nxluRWsT3YNje4NyG10pRdpfgFMzJfB4wILEqZE0x03YXKxs77qKFP+DyNxqKHZEx
5sNgdH3SyWf8NmImXFLXxjdfp5uDmmJnue5D0ibyojtKvs3XlPCrRWLS0RA5h5vzNrRr96m9lpNf
7R33EcNCxHQ0pehm7mSVwUPglgxPlcjk3YAS4Yk8G46UVvBNl2F8TFWFOSYeUTn1qAEOaCT1UbCs
voyWQ8jomPF/zc2hqRr93W0JobaTRtwK0cabKjeyNzeZ2n0yOuvWc90LwzHjvkQDtfya9NU2Uixl
limxNoFRnAe3bt9ypwWGhtQPyHU/3n9NtoPQVUevGGhqxmIzNK6zV16JefpLH3UdbX0NJJHfVS+5
E48Hr4sqGrHJWLZ1GK2N6joi6nTV3cNvKS85upo7Hehoy45VX3rUIlvpXw/W2nffoVrlR3G9+ABY
9heCeiEnEFL5k9WNYCwCf1K0BNe6NuRb8veviYYDFTRUpuJWNHm1K9QUs4Owgx/+PDGzQa6uS5z7
UyH6vTtVF9OezZXfk57D3oJgfcOUG6NDz+inLg+d21CVaznVGLodN764CRtkZ+x4RL4ExJ2T8VtS
AJLWLofUtGJCRspeFuT9hwmEnNSkKeW76cd0+NG7rFazL9nh1z3vR5o7yp+vgwDiY3jWPD/n93Bd
AFVBEi6rwPXXIMmiu5ojfMv0iLSOUEz3X88ShgRzUwUOQ4NKlwe7D7DiM4Pd92Utd7Jx630TFuk+
aIZ1XYbiZAodP+qsfgeVF58oaCjK3DQ7wUTYZY62vne1o57yqw5D1r4DL49QkKAtYqL0mCGRoD09
ZlYwPoaOyIi5oTDwSiKp3ZSwu0Jr0mIdefFpqk8B6WcfPE/Jm0ZWe/x64v/NAuJvJuLI2ZDES44Z
HDa/TMQblcpqqhTrRl/ljwzPP+ScVIdugBarTbc8tJWQ26Foi/sk1i9aE5plWoa0QXeV4efvCt4G
ndY2J+729p8/3V9VJSyHpMBidJWU+L+uaPqxJUakzuYbwfNKErb3mn3JDBwntuC+Vll67HvAtitR
k2t3+ucv/jcyI5SWwqGg8SRqrF/9CmHult7gN86NjhISf2AX1m9fok+mVGJtJllzFrF4Hso8pYtQ
tX1r11X8mYm8QvFRJJt//jx/XQxjhJLMna7uib+qFJM2GDRxlfKm9qnHrgbrZCuuLaPwmQpmDof3
P3/Bv/kB+IE0IeUJ+8rg8X8RelFu67QuIoNEK+6unJlithgTEXyY1iRuprpy7o3qCrqOZHCOE3Ok
2eHDLYZGtaQTesHzP3+gv1Hi84HYGl7Xu9jPfjUkWIlDTaBmsLvkQtyRXhX8aGfmu4Lk7I3qup85
EbvQASRA4nmcKYWiu0nJ+mdASslVaA68YfJqwv4Mka7Hrg2PooypeMnTfHJ44Xf90Cf/Zr/2NzoE
yVMksLygsfH/orIQGuStkpZNZkefreeuVjujiZkbZdDjmyH8hu5Z3UZlGuJK94iGDcmSPxHDni/7
ip1vGcz2TPwBlJUoMc3bVqh2N0QA5b/uCwlj8u6ff9DmXxVtfGQ0mbAJJfylX/WhlZOVoE5j98bH
7g2/prM3pLxn2wSX1IaBsntUA9W1jCb3bRzbjvzU4c2UJl3xtdFhpiQ32TTF/+6VvD5xf97f8bm4
MTCDYDIgTYn//i87fnxvNdFerXMzxF36XFV+uMWY0T91fpavkjyC0zGmq7QdR9p6Lzj4rHkaMmWV
cTb72TvIayFkoxhdEdNPOB92sNWXe+Xf/Pz+qq/FN2Ox3XYFYnH/Vy3CVVw7REZikTZ73fB8zcCS
KavfEsr8BZ8Mvg9ctL3d5u9lkmarwZqZtF73ef/8Sf56aEh+UNd3hUfQ9n+VSlJzcekIFp5fC10B
3/4jIHoRBVZUXMLrxuifv97fSKmR9SAAR6SI+1D+IgwZrAbXo86tG6LgUsEg8QfrmBK0QOogzsOJ
MuRBux8AErOEoSj456/+NypJKVij83RYIsDR8MttljSTnvOSV20MTXUZlMdEe/LkpQ9yhthKH9gw
AGEpromoI+q8zG2aOzcOSHAhd+THWNXXJProDjXSHz+Z/8iC/PjvCa3/o/f4T0y4/0UcV069f/kl
/oUCd3qvun9FwH398T+cycL/DTk87jPAbZ7Hxv6/GHBC/Ibc02S/xuT3KsL8L2eyZUFwxSAR8Psn
BecL7vqHM9m0fwtQVuH9Ywh09ZPJ/8SZ/Ocj0rBMx7/+71ela10ZCQ9eEexhEEXOqhObf/n2b38/
zP5kIPa+Xsr/PuX++5/+5XTLYmwzbW/k+3osYfNYPZmKiEHkjuXAvG7t2LqvghxeUCeCs5mm1lEl
JcNVa06iXZHMSY5+3/fVorEEZZoN4btZzS2wCp9Z2IY9YjMvxOg6hykO8087UNNtZ+bkVHWTjF9U
GABbIPD4hkCa+lYW0fDExBft5eC1b9hTq+cG7+ED+bTq85rTvBpqWEBLisH6LjVU8EDALS49UQyv
Ss6MOR3KJgmv/Q1VZk+H7BLKNZIDIRajn2Rw6OCDJJ5hL6vOtB9ctwceX+QmMfRq6BZVIUyqzIR4
Vw9Hj9pZECUYB6UspdLYbfck2kG4czRkiNmFXp6bbputCq6sFyX8dCG6NPVWEynbG8Yh7q3Cgfy9
rKEaBUYoWNP1lPmpYSbrzpsKJDjhyFHtTh/jXGSrPgRWAxBpOjoBQOgFsjJnx7DB2zUG+XfITMxV
Z7bOubDgOAUoliLy/chnjbp2eCcxo7jG/ATtusxglbneV6zonIaXVNkhxSw6VYwW1jpQTXjuGiSo
DjuHG68JyY+2vGn8MdDXvvWJM74i65hJ3AuJsiJq974ren/Fr899S+rEevDTmBSoBsEeeCgd3mQz
bq4pUCQJMXBg22KIaT0mBtQJpyQYvzZlsecDuewsLXM58rNlvBL6uyS3SRNqTNX9tIypJjMDGd2j
D/7midkmoYMW+QxIurk9HvreDbehxYRJZ5Zg2+CABvcBF2wKXpBHMos91vKFtm9rFo/npB4Nnmab
7BqJBv0hS3yDXCiZ7PgW0mNrZ+LU912cr2Y3L5xlXyfDBXeruHGxDQO1qmWG742osZ9UHQqZtSm2
DhnO5SZh0bnrZUzxIdVw10qvXUVBzEao9EgXH2Qnlkx9wqe5mprlQKAJBDm3JLl+dJ65MqLbqreS
b6k5x2cYFfLGYhMPGFZ3GWyX3iK6FtzTImwmkC3eKL8PXUfUuyK4hszErD5HUxb/1GRtryo8vFd+
GTCeDcIU/3bqR2M/Efm9Cnvi1ieE4UuwDd5H0TnxXd+yVqnjItmCe6RwlQUYdT92jqQeh0tkjD2D
lLyhteeDFwZUdiozBl9EZ0ItJOa83WAnx6I0ELRBAE01fUin7faFkZD9R1qyIgOakN9VrQS9t182
Bvv/CcXT2qUISld2WTaLvshTfBrJcAX2RK+ir8NTrTG3OYwgn4gTUks/NAimkwpChFF0L8oqnaeg
myK2sHP/rl07M3d68oB+8ZM5QDQSD6hx3NvGQmZga78wFskEQk81ul5zotmHyo4DHGxCPES1dvho
5Mk5U2E3x5p1HR+KBey9oepq4+a9ce5lxAZQi4IckrjUAVD11IXOKPPaukVF5B95FOSSWj68eKx7
7izRxHLRZYH9RjQt3WJHShFfgaA7lFphv+df5JUKAuPNm4zxKQS7tB3tfnzsa59fXh3rZabJcln0
/TyuwyZnRZNMcon7omdKZYh1k2X2K+Gv02vkZOY2QQ8Azbltib/t/HkzetA4+NbJwR8Lf+Oy9Ga6
GOcHPzUa2sd0ICI3SFao6c1NPzWmB13QGI4TFkqORvaJ92oOUwSA5EQtuIkIpRqFeJzwxHQryWxt
ye8egnHlj/4+j2kZF/TS422qzfrUxQTbLhjIRZ/xZKQ/bfZOapUzHlsTPwTg0RlHcxshOL0bySIG
QcA67V6WrrtqEiva6ijtblKImIS6I7pX/aR2hHoyieyN5AZ1h3vGORhsPEPrlz7HAD3NUT3d2WaE
UHouybJcQvyoxBJNoTI1NOww3GjO0HZZVCF2iKhmvSndKn2nfoW3ZGahRs5i9ITLO9JfFCVDRzx3
3vRJ9L23DetoqrdQlOt4M5KEekdD3u5J03AfRpJxdtox5KkVcPVE41gvTqNJCMvGIn8ij0yfZqfi
ATdgDEXKwF9mTvaNGAWypkFH8yngILjDKNKxlk3aDb/aRTMO2T3Fx7ckmewLOYIT2IMZl8OstPvT
M1KgoPGYbcy0CB7D0ss2DWgvQh09YDkeI8NV0HPM1FD4ftQwcQj/IskoVGnxFpNt/2QNXndg/yLG
dRqX82NMQPlt3MTdXnfT/N3u2Eb2bHTO/VgmO0KO2SZKYqqd65U3HE3mWlt0vSMHcBLwshLu1ERj
y6xJJi8mhdNaN23zMLhkMcZ4v3uQ4Gn8VDiZtcJxPHtLDjMcBxPJgaIp5k/tdFCLRBTOeKeuVCLP
N1ZiCPVbNdoG6ytsK4ZUE2NuUYw0owgOjTR1trUNQ+Vq1kNXliV0FpJM+puAECbKGNZ6F9J2UJx5
Wpxas7T3OoZOlyU1yfSdtjd9zQrJFshDjCDGXZeDJMoC0uCXAdkMC09MVb907GBgrWTP4zZoCnlX
ywS+gZdlD0ndx3s5tNbeNtr8ATG1ffacyjnQnvhLYoWIDnW4eLZmECuWg9Kb135Ugqas7NA4lYUX
v7J2nO7tAf8NCo0oqzhkyuxolgMpnXMPd8lVdnrnaLN85GxutiqsFGpDtpxLln4tKnMTMuMiJkTW
X7lVJY5hWwRnl9kWQASSjv2pUPch4cdr6qGyhAeqgnPIzGHpM9LSC9+FEmmFbnpwu1T9aC0x7xKZ
rBsauAR4V8ZaNui9lxjqyA92CfY57BznNFPlfoMMpjTaTKaw1EDhuGNf0pF/V3wWEzlUedgjq84y
clj5K/cko5JXNWZh9UDOVXBfmuitDEIW1lntN/vK4Khv2gIFJTJSk98q/r4kibxvToRgph+VuavZ
8eWLzMNduKy79oXJHMQl6YkjL+68LaOUZSfJhQeVBubPygT/snCrgABzbAM+HIC2P2nPByPouYN4
Q2GdvlVOJTdpnqPaiKbonOc+ybuwF1cGMqvzaAbdXqENwKQc+emSgc4AZYMsy4bkBfZ2qG8N3re+
BupCGXPondZ8xoMgT3ZrjvdNOoADqDvnxUUZdzNWVn3Xhq67Cypz7rbwkIwX/APQL2OibrfeoIJt
zNlxO2ZDdE/ob7ZhYk4KMs9080CYbLSqnDhdcq3aERisxiEpDfTyKmT4i8rK0+8KXfUCZ+ClpcTY
coKF+3kK+4FC0nY2YWGYe47o8GU0xfBMKoR8xFgZPQ7AhEholOpbzkx7PXiluw/Dvmg2We19hhI+
y+h0cKrIO6/hU1Qh0c11kocuKeG+f590qKGY6ZcHmSjijUTbo6lCSccKqjcu0uV1WEcWuwLduaAZ
or5/SmfsIssuLvBp4KO5S+ww++FmVvQuANlAKUCUezIia76zKQbXQzHKi7TK4Gc2F6Q3ZjMDDsg/
BYAKmHIIhGwDfaI/cNsvqrgAegXbjAcmmiMom+UwbVxsT89oCatnAfmD88/KEnYHlMt0PGn9ozU8
4G3NhP2qbb1Ss/60pp2lYsR7ZVOcCHkhkHVkfcLktYPTU5iqXAYoRXdlMhGtFBaTjQ0Pqerc9+2q
J7z2YpLzdoxGRTR/4EfGNrZCM0QIi2Qv9HVvL2079h5lJfWxLl15rNvrd+Q3BTSiiXaH1N/oe0Aw
IukWtIGMELyPNIcEFbPS2o0FmMBFZkNlXLOuKe4IK0wumTNjyg1THifpRgBjIl5VewDHRV2V7UU+
j+cytmYNcsDtTkNfO+tSW+CFSNjSTNLQe5CKWwnAeZTEawt+NYtCuyPp1Qzhcxq6IRrCK5PNNBBL
W7uFsTXMEr1QACttWYaztw5ID36EoRLtgRUPt+6EtilILEIri8G5MABHdj6Igd1d2JIvoxsErrqH
fGEz1tyBCrxG6/lw9XyrIjy5NavHfDamT6IsumXlpsTFGg5sCW1YP/0+6baVZzevSe3qY6VI7q6z
0PpAFcB76JTuZYhihOwcm9O81mNdnHwQ4lvRRP1LLOORq7qNDkNt+bctu7WH1muTk+Oqhsmy7aLT
dhgmcS5GH1aV2s/WDAF2NZJgQL65GGMWs2hoYsTc5hL9Qbsqm9KDFFWGwRrJDpPAbrISABYWksbU
ss992gVbJ1dqCXyKCOpuDqJNT/Y1oZLCTJce5r9X0ySUv8QXR0CkA0+iiwDytaHO3lpCQp6Djic7
IHrcXpgOKcyV5xr1kqLOXXPryWUwA6iKMg9ZVy2w2VdxeZkjcz622hf8lkcyz1NrwAkns/xxlnnf
rulb3e1M8t7PGim5gk/XIuOIpPMCU6VE8BW006qc3PKxxTmwh70UPIUV+aWdmapp2cgEqTOM0YIh
hY7Dhafc/qflIdhBPeKZt1Mn/B8NUt5FmZk5+AIq3Yvl8cQga6iL27zz91lkIEZs+JHBqZo9Cu6x
UM92kcjvUW+k7VFNKLWWGlXlMZCR9048T46IzbRuGdX7j6VKQwae8SRXGZ8COfjIkd7NYX9KABWd
005RWGDD4Rei5uhssStn8+a5J7e/ciS4y1cZmPML8freW9br9B1Y67ghStO7FyHQ6qHAtrpyo8jd
253Mb9ncim0WGuWHNAt7U1uUGQtZ6tc+qleFPfd6kbXKRmhWThjXEytEXRw1Z3R2/rk3KnGpR2Fu
OgBRN5Zr8FTgYMVDaPfRcrqGvOKDMFHalO0Ws4G3xpTXPSAcEydsmuOLcqq0gbk6kp5oteXBAoZS
Izyy8gGWCrktm4rsZiBwboUT1UXD/+l7XfYNZAfQsbmbo01L0/QYkkqGjKjIHhhIOvSZgcFVbOrN
LKrs2Tbq+WdNpM5WRX58mdh/Lz2/IdNcusW3gR0rVw+1P5kAdXH0uOFXMpwhXsCaP2WyTG8QYwyo
ZOeA/ZEuSPuPEF+NNAGa1nsKpoUyo+xo8VG2zihImU0C+5kZEzLBJDJ2FM6PrKPnB1k2DvTovtuU
umzOJeff9VLvN21Lvcjt49d7HSDrjigr19Nsg9MyreSaAsJVKKDzfJdp++a7jeutndbq32Jhcjg0
hnhl2kC7Wqrrsw8waYXitHztu/ABgbVe+405nVEq0fVx56XUXmW16wgNMZYoiZmheGyth0UET/C7
72dPxN5BHLRHM94orzfuzD4zztBp6xdN2v9napTOR5xdP3Sju5bxvAg3grtqPdUGgkAhwX1gw9tM
NdySogwOownYcq44MqgKrt83Iq76CC285C4I8t00ecbZRa2E1KQMQq5Ji4mIVXnfWFqFN2MG5pQ9
Bipx8MrbyqB0jzDUkLri5ds07ftzx9T+ookgG1c2LAMywMCdbuamAUVItLVtLaVo6tvO8ZyGWYvs
dlQm5oF+nILLy+PiQdlZ9BajCjmMjdIrXqryPscY/UEepIeGLa7jk2fFGu1yTZQYUzkbB4rOJX+/
of3yQ8gpdlFZW2q8+uxmPhSp2nyJ8L7y9JLpaWCjJOkKvBS5xN0IAJ4RFPHIYrIO5uRQMmWVHsH/
mVVzbxeEmUsUfFRBFH1AoxQ/VtCJstg0kd1YC5zV2AXocjgLLYfrcKUGP91BaG2/W8IEEl36HMwp
DbqDhtPialamIgnekcH1nAP1l7A/v6VzDY5BG5c/cD+W9cZsm/ZiK8M7qYGtL6WXPawnmfYriqbc
WWrDLoAi1Emfb7D8ecVhHgvzZ51k+YszK5JzkigzCJpMwu7T88eI4UJeN2f8F/IWxxvI6jEGYP/h
Exdzq1PfqzYcACZSkLCgn9HJgMmFHTfPUpq40X2PMTtdWLOLRJo1K4y6uXKenbwe9mVNBvFi7Ppx
7SH9eyG8oqByNvyja2bFoW5sGJFRLPEBN4G+1A3xtwGWJXYqc+LqTcn9YQEiEMVLolnDITBDwbSM
3FJtyiZ0zQUZhN6T7XBE3IaunrcF8XcnJg6A7JH1Dyus/sNdpq1x2XtD9+HM3XDEIAn/ouxaVF4+
aCAA73p4Gl3IDbSRztNgeMaHTHS49eoaBE+B4BPHdIPnB73g1neK6kZhaXwrJ42U3hMGHvqpmO9q
09F3GHaiAzgbKhE7kUj10HuMIG0dfU/UefJZEHuyzmY/sxaWhyCQ3Ehv1WKqCvYJtsp3GVP5rNHF
+M2VkRhtGHi0HDX+/BDXAB7bMbkmQ5SG8RNj9YQmqAnKgzv62SYANvJRZI7YqYmCdhkJukALa+Px
Cpe6ZHhE90Osqk2P3B3wROTO3yQcktvOZ9gnucGu6yNSuizGsAm2RnTZPbqqhxGX8Rva9YRMXum/
eo6Odiov24+5N5yzyNLp2xzN6JdwBm19Mby65mx5S53azQnXpPONxKPpnpUAe1W/L+wDrtn8BfB2
vw3huK7gFyPPTm0CwWhtou6JLC8PIXTeVDeISdofjpdx5RLIpG5UF+QrEVKTLmadOBs7ryqOUEs+
S1jfuAV95zzA/1hrICrHeEp2WRfdhFbPfITdKuKpnclmQsXhq6USIuwq5M7+IDXpYwaMETTQ2aLS
giFX7aPjSTpP0R3l8oXZeUS+uShicyEliVKAFiv5ivp7/qkHc3yairI/eKNbd8xPS7WNgorH1+VS
O1hiwGbFvG9+79uII8cprGEdILDmyQQzdGZO6v7AW0dRXfVgKLowK/dk1oTHa9LmNvXGudmahMVM
y4LvY51nKoWvUAw4hRxOgqUhCpI7UAvk9RoIgDwaUc75kgSkJTfaid66vireWpKzHyzGMPcBTxvD
CbLqkjioDgWjoe2gDOL36XyIQDbpCeicaGaayQsWfTzCZpg9v3/sfZFuwtHwDugONOMyg2mJLvvm
MIW6eHRnTr8o8tAB12xME0dP61yQztk1o7qbbOgK6ETJANcN8c74TzeKU2ad49q586gW1lEMomWI
HNRzrUnvE+r+QAhAdRmYir6kQvXUw71R7rMUIAdFavxcRgzBipJ4kY0Ci7Tx+mrsSMKonPc+TZqd
GoHeXbNc3gIk9ysS5to1qgVAy3lJDuLC6dOG/Pu8ALWowZk6YfCQDEl+ESBxVxhqxoWyHO9iRaSk
RR1oOi4E5zQSWr7IxCSec1egWpUROtGwHctNy+rkmI8go/JKid0QZxG9sD2uM1NW6SqyDfk9n+hG
l4QndKSZRS3U+Yh9FAYxeVZx76dgg1UE54Az7n0AOTVsyjI1X3NTy8eyhQF0gKJbTfsorjyx9HI/
aZdE73jPk+8PpyLTem/Ggz4ZnZMbS8ftJue1I1ApWTV6DMqNCUan3DNW0k+zNkh2D73uEVkocISa
0RpFXG2z59JIHeM11b0HYZd39D2BH/fMpLJd6WQKT6nO2pfUC91zq52YSXTYAOwLq5Q5/Qy4csF2
vbuGgqe+3CiJFPfaMalgZZA4s7M66AgLrh0DLlI0TQ9pb0I4IuInNK4sluExAfR5QTttgIyxAW42
ambQ6DXOELBfs6sdp3Lfc77P7Us7FiiKpGnxJzo9mQ46QoYf8Jnr7LFy2tBcOpy0cLkmCBdq9LKY
xgX53i5z9QSYt7ZD4M/s+zhJggph60hOOX5gRl+4ceIqJ3kcieSOsyzcVihWoyN/th7eJ8cswm9u
OCm96zo0zIs0htPOt5ZiCdZg8jK8A3nutS2ZKtfT2hnc4h1Asd1eoD/C1I2D2crvVazYc8yl55Pl
6ptYVIY8HT+N1rDSFR1cV69d2dKkOcFsBwTLu7hGjcyAtTnU3TDuVSILe9lUnC/Ir5J4Qy5Zd19I
ytQ1/3TVbNGNO0w5ZdSaW/xH6aYX7JHARcEQEoKXZDaQQiPrnWKy9Du6lCFJ2lMTazvfMS8s7qsU
nEwItfIpATB2Y0J9HpaU3NVL6ct0Pg6Fqu/bOk8/5pasnBzT2S12NQRKdAJblMlXOoZP/72YBn88
uobVFqsSEt/PAt7nCGTIV0yKewyrnT0FM6C1iroM9SuNUu5V/pNLuiNsINw5Au0/1IJpnp8QdcIE
a9Lat5cdfL2dTzILI0oYusfcGvVjcvVLxKL19qKcU3fTRURuE6pU/piES/0dK7WVqOLPuBIt5EJp
/zIr0BNguyDP4bNNjx2mjZcCWfGe97a81H4U76pW5ncsXKNDHDQMZXLXcx7rvHR+9qIo3tQAbB5e
gRuz22Iktbya+BpOlMY6W16Tb+J8TIEBUqd+Kk5JxMhBkB+byeweEtNK10HA21jP7sAOyVUPBVbN
pRn2jkFIvdc/tAC571XqTEvGvtU9fnHzyGul17WMi3PkNfC80Yw85n6tSUPKvFNnW9N+dGcWdCOg
sCyb8w3AYHup69r96SZXSXBUTuw6ZvuaUxexqkhn2TxP2AQ2SImzgyYCZOGPcIGEyvCFJlk5PKuk
kGqR6Cbd465mC2KW3nvK6sFZyLwzNyOO+dsEFKm35k0xXlQWkgAcEviPnS+K9MYW3bDRlZMy9xic
50i1mDk6/Ew3IZv9s7QU+0EcjjYLRK+5CByfHbNJsqggCweMJ5o4goNru+z0BQalJkn709Rj5PYh
sQNr79geyMwUaz0Ax0GKAHeB8fRbljWIZ7oq19+Qr2XAECJc3fiDo3YBiSFn0++ak3fTK5KY6H8b
86MtzWpl2vH86Ec5Puwv+cT/b5nN/yYBjYv05H9O+D+Ti1vlyfufRDTXv/KHiMYMfoNLY13laIKo
JxtF1vDZqf/7f6T/m0/ih89/Na1ruj9ykz/i/V3rN5N4dHSmHpGrX/KaPzQ0jvmbKwXhe4SfBUjb
HP8/0dBQeP2iP+arkyD0lT/Olk9a4heNaagM5iEoWM8xmt4lQzUlxXJsLdBTDTn1w7nLCg6+FapN
ijaIJDggVywBY467TlpGDZwyGMSnd/Va3Xi1pyfutGn4Tr9Q+O9QjSsBjbhwPJC6HQjEqrH1vEmj
bp4PXTnV/W2euiQXZYHTrjqrpVwzVA4rq0kFORETTV1E49+aDMwwGDAOsmevY/RsJI9559rL1G2G
4rHrFJNVj814cTICJ7+nLfbE3o9niuGozLo7VeTOc4ZYGDxo4KYVbWVqFxGb3L7bQedyeXszo6D4
7AukdeaiHLoiOZM55e48jyqM4jGY+kXDUnoUCwDaafRAHgwnKX6NRn54NQtQC6bluBxyu8dTrHt9
xAs6FOtQE8y0aMtSlecuB5FyHLVb2e2CGnjKdvNAZ3qkQhfojNKqUK9Uy5aPeTBI4r3VulW3w6Nt
dR8s1OtoHxtpgYGkH/Jv0VxTfKPLHm7Myr5GE1YEWDzNfgPzFjF/vbRkPf3wnKHb9m43bs1CgSAG
Q+c8DkL5zQahEWtGJwduGkdcJzICzhotWK2W1hILKsEKxJ1ExmfCKA+PZOmU46ok3oQ04qLDeZ8Q
7kED7SWo3Hko6Ow2c5fOl0gBeWaDjCLsRK9K0MdyjM1ErGtEPiNT9Im8hnCZcE6G2Gdb0HUVdJRw
RevtdnesnmuySJTGO5U1lrHzx1Su7aHy73mSjXmT5dfu1gIV7gBQL02DYDjmt9O2l34SZEhPqHpu
XUlGxkW5hXN9WJSu0QkRIdI7tOGkl8O16mQ3qEsuCzN7aWwm5EuJnF2troG1WBBgMgVix65Qyg+C
LDNnPwTpOLkbdkFQqvQw4f8yU242tvGF65MjM6nhvlASiqOpB+fN5EmwXwYmz1SkZVugadEjKyUg
S2biliwcMst+YtoiskOFDcwDKo6pEAlMGRZ7hlJDfEtkrD3z9GetMawrXbhsVcvIHL85IKBQx9fj
0D+ovhDVbiJ1rVsH3pXvE7KWT5aDmEd/F4QJhTHbvilfj6TZdQslCPLbsZ+sB4DV7CVRrc2tYb62
8v9RdmbLjSNblv2Vtn7HNcDhcABm1fVAgLMoiSI1xQtMMWGeZ3x9L+atts7QzYqsa2n5ECZFkAQd
Dj/n7L12jwSOGBk3rD2DTz7fEpAYIeCwy2Ry0u2G/syaA5cz5z78tyo6KCZ0mlp1aE3hPYIKmxob
DVCVLKWXpX1LSL3EMJfjFixbMo7dQXeRyTDlj+cfdjSV1tfOljc7U1laqW6skiZNQmul1wOx53FS
VtZL5XB6dDxtdh1i3mSqAvsUMWbWHC9zA1Fuqvw2STjEPaDY8kCim8LX1VPSWBe1xOBvpnlszC+V
OU/NznTpf3k3ebW6BrkB9hbtlVq8LneH7HmgDWSt3MJs43XGqK+7UT+DJyT/NJ+kCGTOhFinIxuY
9FaO5NdbhQeUOk4PtanZ7mNYzsT8jOSffg+nFm1fN0uNuj4iTJGZuya9FsBN7ZeBlNdcK3DqtKiR
UVTFusVAD6iO+abwh7AxWjGwvn5GYPI2ukor/XTQ8cyAqJzfVKyhmq+xBtTXGja/7SOfoPVa96V8
y8uBaNnJmPYY/NzmGKR5f9dObXKazTZd7kY4fBRI9ZixnOLQ2qpyMLp0haIec6FLHt7TAj3qrQ5D
0jhLfGsGspmjlcnhoXVLmmq3GuFB0psOvQh3mBcX8aS8Hjn0KqoQEFFOaO+EyHTvKXka+ziGvbcq
s8Y2d1BqnO96ns4Nc0pmmDodQV9SOR7UaAx7LNjMDowqANCEMWFFPzZ8cWYbpkCbGWpHcASh9EQv
nEdjzH+Qabu8BUbMcCEHdlORllVODDGWhrogYBGbFPOioviOJloi88xZy8v7xjohlCy/plqqv6UT
7UKP2RuzkHhK54ugTXCCSNauUHPN1X4uqIwYJ0h9RgLQ41n10nhwOhQQbVQc0irQ1CnQ9L58UF3c
X0oD+8G+HFudf8oy4UkRpB0I+tp9lDYTsJkqL7YzPtdkrWuZetQXbIQpFsrVrDGlRDFPYG6Q41N3
EKhOq8QSFt7ZRmufQ6GBtFCcFrvXmTSxl9Aamn7NZ9C9gNgS2wtDqD11ZczveTHX+9FO64dQJ20t
COkU5aERPU1dph2yuA/vKL7Yf+RQHhkTNsFFykGDKbRwRyqNCxJaTTx6jNSz/Qhko92ikkoZP4MI
OOqzqb3Tm2hQEUoivIyePgu2i9MIfuaGGcJ635L/mxusSYc+JKO2uW6OiAMXPkHbAsKhXaGaWTs5
i0ZCJhTGo5LdpWUqwSIT6eDnM5zzOWvpjtc8xNb4h3XWMmfdUeTxd+CiuzjRKsY4ZOnhY08uKZP3
Her3bk8R7rITNNT3TBacN5oj2TvcUrXG9MPaacv4gEk0fNcXardVv4z3YsrmYzAS85lrY7aXGQ+Q
0Q7jg2PTcoxNsDOA2xn/6wTDlYgLG4r4eLCf1LL0kDZUTSlhL2rVNj1II5tGySolbO1DJo5EE1PW
FJZ5oxFeX/WsUCC9FwYMCbooSs56Mp3jmCz1rocSus27JX2ONYBIQR4oGFuJe69G9FJ6L4yPgHbR
anRFfQlchT09HVL3TYQ3J2QUQrJjLLivU05PsltM3y1N9z5AoPcRou5KsyxaV0FnnxFIyW1vUHZW
uTB2ka2750Z306cgtki6BkeZrQahmQ+DWeb3GUGF/i3Lp44lKiGOmv5sBLGPlI9oXQOtcF/YLuqo
qDiyGWu+SQdxS5Wkgy0CXtsyljwmhmUyv8lr5+iWUbyb7MG+tgaO55Tm291EQOlZg8z6Kqi5Di7L
ku2SjNlySR9lYRAEDfR1o0opX0PIX7cLGpLX0Ne1pwvjCtHvHmZAxm2zmKSiF+TKKJcjaYfKJDEq
kqZr+W51w7comPVtqMxgYxM9sWsNdBc1rV8aZeG3DgHw1WkY/8E+D3dJnmTst7NY45blJovqQ9bF
+l3VNZveNfPHeRljZv1EBiKuvSUgdoiWiatbnKDatjZYQZRHtykbjuqVUddh/MiaMBFbxqabbe3A
UOZjCbv3ngjR8Ie03eSLWfblk00227otu3I3qGi+S4Kp0lYWT4uJzQ5aLtq+KP9eLEbzUkskk7ol
XS6+/lj03MjbZGovjiARu2CnAWsBDsBZop0exNUK/FrB4AGGOcO1/Iu5AGhBbkr/xYs7mTyGThCJ
1dTJ7lxxJrwzA2Udy6VHTMIl2iTN0qytOmuIFY2iwfHgprlHmhTLvqCZuxqZeHDuTR67lsy9dOiz
aEduDMdAtNfzMa96sRbdUJ4kLRHaUKxYz9QU5/CgHsz7riNyb5hiLP6lXXjhGP3UNNVtF9PguROO
s3Xpkjaq4Jtq2kcvdeMI96C/b0jaKIHeVP2G5yvkUSAo36K5Tz2MjzlQ6KZ+Zlk7XjM5ihNp3K0K
GAt+TqedcqhlFj9BCmsVOYnLhJ6+m8LyVFqc3SyOQ9sykeEPgbGXFBk3YYwnFKIeqpZtRBtjRT3E
qdC6qfUitCxN1DM6imLn2FZp/Dq048gJ2w02CDaK08Q9R0S29KFBgnCMtGBDb5FwwdZkAKUvaC/o
LAZUIBQWBAQq60s41AFzrrQ/Ejarbybsq+8Mn4a93hY8O1SR+8zoip9Rp9+ntFpoMc/NKS+yzo/s
Zj4K2ecbp26no7HUD500jKfKogMls9Te5+7ivKkI63ZUOxs6cXS0oiyakAjpgV9rxV3J0WsfmgVt
GN3FZuQ2BXKNAEXO4kRbV7XDxZD1W5/maG8FJ/seKNhGy3s2nKlIuB+bwm+jyYR+kDdPYZhkO6uO
/oAfUSyQPHBfIzbkIo3B7DcuqqaRHjDBEEpfi9AdDszXtVUX5NNbP3ZfajfKjlYaq0MU5oqbvHjv
GDxxKlx0kIklMZiOOS6jb0627nfmUm1AFDl3HbPGI3kqT91gkHZeYV7bEyvpeCIRF+Bx1bWI6T2G
NJjf2H6/FMzLt2GcMyFTnG2wW/t1DdEC8RVyStV+sMBm+NiUczB9yqe5JLa4zLjWjRkUSJOD9NFw
MSj0Q5GfZB9Jn8MA6d9TdZFICum0y/lgdfng6c2t/s2l/JkRZrdaDBQ282K3xGwXktF1C3tM4zFu
T9rbwHl4hQsyS1ZhbSXHAizAroP6vJuXaV63RFlTcoh89FJmV5C+CqiviBNgWC1kKxnZgDuuWRBs
ZChU7FVvN5lndcjQ7Kk6OdWY7otWjSSBuvWFKt8g/sD9Y1mPOaUR5CpCD85mUoVnoE3apStNuV3o
XB87vc34ZfMmm2EvRRPZPBPl4n64/VidY1BjKypUSmSEOqXnzJb2zlgvRZBoA8HSu+hSATwGL5n1
F9nO31rpMsMW5IDSSqjLfgVdKUeFAoloVTV6+pA1ZXrml6YnuHL2js012S9RXjxT7A7vszPrj2Dz
MLLLylwXWpg/tJFKDihdJ9izJm0BWqDbtpj6ext9+9FMpldJXfDqlnH0xRHodYzJsNfcmjadd4gE
IXGHB5yi8lyW/bVkKG40qUTdnExHV5/qj1QNy4HHTL8z9Eq+x30BLCR2qwcoh9NLxc3yWg2mS8nR
cKqLor4/cjh4qUvDWMdWm51oMkd3DXX0h7oB85yZiQwtvdNgy2Fbzio8qmUqd4VOoV1A0juYto18
Irdurky5mdwu3Uy5mDeEVtBENkv1RoUynabBUMzGW7PZduzDh0p3ZmY5zXVxOzLdLUKOixATB1z2
0nO76DgpTd51qH/2fVrR7Sh7xw+QufpVaEJSgWAO9DpYg9N/rsyiXndFKNilaCfETffAhj3+WBoF
p9MIK0ZtoensEdf1oB4RwktpGXt76h4B6BhbW8jhJSbKYG1Ut4eKcic/CSD9xU5fbwNGzdfSVWco
AIYXFYLMmJkzMuJ7x4OPl2/iCh02+jfj5CJBWJUjdb2m6/1jY9s1efckUlGiQcsnebxRdLfDutkT
qJNtZ9e8t0vrdstW3MaG/lFDpdqFIH+AajLREcmgdkkTNzvG4ibsHpxizBuLPc/z/sgkbz4vaG7P
gZM2R/Te1J4GYKkoiKwDH7445G0Fm8Gsag6e4sr81Vy7en+IjdSmpav3VxSEmeeMsXZF4Zk/6Toi
HCdFSmaFtfwypsTLFhUes7gIUIJL0do4EMg2rp0wfGizgDxyu/qO2iUiPKoA7WhVNmKE1vyR2qZ5
k4SkyNJoEB4ICxvpgHNo80sbmg5NS0xb3IvHm/aA02Yv34SzVB/ZUtsuyDvD8OnbtNuZwNzHpqmS
e7bdgdARO9XoMcTwfOyQgW9I4/Orbi8WubyaBZeuUBxvkMIoqGFIfeZmQHYgdK+LGDDqzGw9Stfi
wOi1f82TpkIUOqpHODLGNjMQfem2FbzwSA7QEqn0IyEncU2IGxIA29Y5y5fJkQ46dhg9WHyokbjx
HBM5h96jP+AETMFoFdkdzqbhKEeFiQnrC1S7RTuMRnKqmJACq4BE5TYLfCYRF2Apw2z5gdYddkl8
y45ulwlJWB/elNPhpsXKs84MOnarqnPzx3iKjYTJM4rupEUiCDzwo4kq484Z3XgD4YkaulxMevUu
922c1MUbKQDzSa/6dCcaHVgSpLFHi3H3aZ4L7tSpYExVzODdb6qbFsnIl1lG5EIbpY3at3Pmh8le
xCukLqatIiqvElYngCA9I4TbxpwWZLH1UM/mvOUBgjalH/LvKjMFOKc8N/26XdL3wtGmpzZxvge2
WO7yaRn3xIJPJREPot/aeehs4myukMDG1upW3p9UAycLkfew0Yp8XKtQAwk3jSQ7EGVVOOvE1LQz
PVP6YOgez1Yyx5dooOdD19na6p1c0HsD+/CSXF98RPV4t9pQP4/N0h1Jh3WeIsw/d26qKi+D070a
UaCtoIgg6CMzwN50BU9D4s1R31G3b6ZqcL0c+g5S0ASZV4flpk2YrgsU1F4f1CZPPmFCB1IFQN82
GwKf7jwZEU43PkOU4OkRmibCmMDpA7/po+CMoG1ea120IK9wb23OFPM1zyRG4d9Ljf3v1tulN0FD
h/Ec063IHwO6rnNf9g3MRVP3B+smQ8XKdlGWmuod2Ld48rl9szWI1WwrQsraReTdPkyikOIoatYi
72P4kvbQflW5up2fp974gDEcXdWMAnfFk2Z8jlrKWSlKZ4tfkdEbbJS9blUlfiVmjITvKJo/wWTp
nBTyKvHCev4gxUzc9wDsCNiUnCg1Z7o4vZ6tc7lkP0qkHN/12JC8Ddv4EsYdsfd0mM9SVe4dhizN
oHBnAuuoyHoJSyr1JJJYeWp7ODFdD/dKAfBd9ZKGsaG3GuLrBfx0T5w9gDdolWV7drLSBrdGNZkO
1rSCf4ZoMRBfchXEYHU5dAyhXry2AxyBGAGIB//J8bp6uUMlRH2Cw4A2o/k9TZJxx9H2hxP3d1qC
5Ymu0Ten6e9jvnB0H3ZjPC5mJVcw5XFPgtfbREmqoz1dUp+uswDtuaC7YD2uOBegH5l7MtS5GHHv
vMiJDX3i4cqZpTpLsCwViEUQgNoZzgb9sqa4DqpAAzx9BVf43pYYSbJlsd7zpP4e4ieiWeEYnECS
aiOkyB9mo4JZJrniHCPqlaSZGa9ms7uglsNL4JZO5o1BKpACkUKqETt1cFVKXaXy6meXGdkrfCxg
TWyaimG0H+Fb2w95FHtaGceU/YXZ2ET+GB9zzXZBYW5t2bYvk6QfYaom8WmmnZau5hyot7q2n9r0
HJPtR+XTOaxk/a0pwumljszOb3Slbg3zyFMNnY5GW2IYAlF1F1pWcFKOqda1IZ/ooT/XoWFsKk17
tmZmsIFTn6wRDyz3U+y78eQQhOwckXtM97RtHFYatSikpFNqt9m3TrIh9nY1re2EjgIjcsoght/7
KqQiJRhPxyw3Dmv4WvmTk6TOF8OYOFgJl5MbAtL9lE7tF3MQJPgEQlBqW6GNGLm4mGkDCXJOUfI2
9biRFHu7YAFCizsBtKU2uo8qNLKjsvNgZUSp/VCQyeJzwmqfdIR1q6BKxqdSclOOi0NwjQy7lwAq
94pSKHsd09smK1OcMLkx0l2zcsP0AoSKELM0buJaiHanzzmu6yoYt0mFr2zVh6g940h+cYwbun4m
DnDsCBGrjUL72tISOGP7atBVs4B7LEeHUq/ax1Dmy5YA1uTkBNZ4DQ1X2970D/dtYMZ00WZlbrBz
/7GfR7uwdpPH0Yn6NYqGZpdQHl8ZRJXbiobdgSydeNe5wBkYoAEpN2gGB/CLRzBX28mhIy1LdHjo
F4O7BlbboR84TBZ8rB+LY/9keIMPJwtQejBpwmFuhO6Nw588TWXEvpb0aoMBNnhGmUunNqlbvgO4
mZ6xNOPVFrNdI2ex3GObmR21xMCdgOhlQvtgsB8H0joNmTVDrwjGnkjNJZn9dDLQCrWDgh6bVIqz
HU5awbDmxBCMpkteOPdZaolwXaF888Kyfbc7E4MF0lETfSQwYoenylpOdJH0YaLN3fb2o246bA4E
lRarIHQTvyiqU9G09OIwmUqRXgJsYY9WGxhHGhKBTeesy3dpWsb39HUjz677+NpV+KEb3EJsYlqc
rk2nRh3d011fmUV8jYfuAq8uf4DP2qFmNDgftUbAWTuDBZuGFt1NdOElT/253A5xL1duB8LopmnY
oWeigmdOdXKGvHh0O0d+CFJc4fqNMzQzGS+roSNuAJnzsNP6wL5j6pJzAuxNOrNu9FWb+w/YxnjP
hRk1LzSmktBzTRU9dCpGkYwD8FBVPAqJAsdhkpbIp1FhkkGyVK6/6ML0G4HLNaP5u8qMMcG3BfkJ
92GgwHOJMzr68VsNMe5+HlyN7lnz5gqKkZUO3IO2e/t1iewRAvo404zkkGS72blWzH0rqzwBnjP2
S2oPjyx1iJkUq/O0Fks0jueBF6J505BkEK+XZFxcn4aGgOu9mEFVAXpU+VMCkE+d3VSaVwp7JfET
lup1TpDpxF4dDkXptTw2DQ8ivBV7QgBX+JYT84SbXYzMYBwrsZH1wwCy3sjRA3eMdEbWO9CpFQUW
PrZ2bfWx+Iae1mVI24lgeJQYvMgLC8QTXlmBvym3R6TXpTFWm8nCFuW5sdXpN6HvCJU1g0sfjsJ8
ajt4bptW68rnsuEJT6eyxK42zcUjk7hiU04qPGiMwcJ9XBcxaLMJk50/R5HzBeFMjm53HvlzAUfX
49mjtrcv+rXvQnRsi+Yc6I71Z7ZM+gtkMqmVhnAXnHydXbS5jb7ZlnvGqW1/nRkOrUWER6cpnMeG
hbQy8MBlfsus4ynOFfLsQA/mO6NcKmbhRmteNSGKdrMEDDuqrJH9nZUFpJAUcjzrg8VdP1CxjXst
sK1zk4byLY5GpN59UiXnhAI2pekzInZVmRM568Uth3uJp285AIGq3WsqnYauTsTe8GFKaAne2Adt
u5ZusfQA3BkrsP9SvkJ54CL2dNAiHt03gGQbdRodKRQvF7teLLVJbKkPz0TLNxqMZhlG3zpN9hRp
GqvHwjNAidKWP7HhyWSnJNd1McXwMMxhjHmFo9nOGNqCLNB42uBxTaiiOyvbWiUwOIQBfUxgQhwP
dE415FlQzDdcMHggmt74aYT9QmXiuxzZ0G9bogU7bEPdV+8crbbuLUqF/dSN/VeOvID8zeY2ZW4z
X45p56N8lhTdaYMHhm5xuYz6DpPHcirjRHqNkED+BnP+6fIguOQC942HrEA9O5YtzymH6m86Xprr
Mo7Oq14HJbCNGB4+bNLaCwoZ3fUCdT2W3+BbaVX4KZICk4DqzXE714xqGb0TG8GArb5TpAbS9arp
/K4cWs0nexjN70Nb57uhZjiVjpDXh57N1KwPVlnDpmjztr52U1WtUPROP+l66n7b3o5XoxDvZTl9
hFVbHmNlGD+Jg+7IFnKGR7I96PPEIadddmidFE0OmyLpaAk3ozroASFRdcEtOw6cenNWkec0Q3me
gffvIk1Bow4nljCZuAby867wFYBaX3AyOMXclfvcNl6zKRJfajJovyaK9ZNqZXSdoCbcu410kWMy
S6mLgGhTwJo7e0nSq50Oy57ZzIVjN2bZObNHxPUBX3G8OCckmUyx+mF2jsjjnB2r3770Rac/kyiS
wsPELlwWM4/ZGKCr32sVGtIQpPk6rnHNsEXp96hmSFllRvvqVG16DZtoOulI/nxkD+UJ0sAzO5K4
djWGwh6SPB6ojppVpLXNzNAEEugmrmAo040INm6UPGWVz6nbH/TRti/kTloeTKanoNa/Q34B3NvF
NB0Muq2HQl96SjTLZbwYG2urnAN/oUXhce8SzZfTiKuZuq10Qz+2tEX9FLrzrtVVtE8RDlNxm7Xa
LGxe3sSm+5KOwbLp7PLbEgq2DDbHcOUMSjzFnVF6StKqwfhoY7IZlv52tLnddClY3hIxgFJRhd/K
5PYKTQ774Wgq5i9RdGqMW/pNaH5tTGDcjKpLw8ucZvJwcjLcJcDOR03a7ri9xI5RtYXLikN8xkJ8
6MXiPM0OzkNMCOdQKvNMPFL/EmVZ/LMrJwMDpzk0391hEqeuqsuvU72Yl5Et4IZnNa5D0Q0/0SlM
P2syMHa5lpCYwUhcmj2kDD2Y7jTBbeaG4ikUxmNi99Zz7AZrngoAKoSZ7dPA/RoSRO85oq6OMe+B
qHOtqR4YRSHettCfmJqZroJxEU9JMjePUzZ9g2jyMdi4TL1MuMVuydKrklhaBkSIj/QtUVWDE4qv
QWvchQ5q1bUkWP7oTlOP80ySg3nrwq40mxFrzPNzB9saoehgt0yDJ2YB0zQifJDYwVKzjI5pmLw5
EdnmCCKT7iVFUEgGSWpdWRoYWGqZArdQapeSyosuv+YtDYt916Mfo+lnCaAyC4FJhPqtCSwn02PI
MXWtahffvKAqP7mkQj3WebIlwaHxZ2gDH6x6DTzS0pEOB8W5c1GcRCN/14mCcYc/z/WNvpMfEzOD
nTJbzlfDZKDeZGR+CbU0ujAqGq8WPfp93AbwRLuBE0KdJihnsAGOmH4K8Vq2abxLMvdNbwN1sANX
HpsS5ImWhtEPuh/0Y6NcSw2Ph1DBcKUE0f29lHmG3SvOl+LOGWSwRSy6Lw3u2buFi/EwaeHS3qHC
UZswLud00+L0wccZJ57GnNVnlTGuapf6cnPkvGME1/hwXWQ+NL3qaOdJweBew+9M5ZP1OzTU9t64
ISRSTaodLOTEg+rQ3SkV9/FLjpXuoC9hBtG7sbZpFbbr1hXWCdhvcyqMARZQw7iF/O9aL4xDaqcR
jDVkPQROJFBRAzpOzH/8QejadFhqlBsbJiRAeJS93JHJh6nIwAE3bLpFmfF7otPNjtizpnjcdkVs
dD9JW1VqFRiom1bjnNXJmXAH0Z1UW1tXgPr4gWS09ETODhQ1+osk3M45Gza0ojsNxTqVOsPdIV67
EKz5oKJz5+lQhpOlXUcztpxTD5G6OMqcPCPf1DLhrJs0yruv3Syk9oCWLAvPjHJHBOG1lN23WbpD
igwsBpnwtmh1kOCOdDCh4/6gL68XqwGOOOh/t9INkj+1UQvWDH2Zw2bpsrM4wR56q15QYVe0NeRQ
50jV2+W+ENPi6U4yYRR21YV+zAIxGWnhMWuK+R7nlLOLnLaJ9nOQu8SDGahnJrcK10YNaiboLcgz
sQ7BQ5fBpRNiB8mUniI6HBxkdwmj8p/0kpovNqycD0uzMpvmmVCpXyTz9IMOxfx9qUbj0Omu+hgM
kzwtshIq3LUzxdamgH8vD1NZs+bm1sLbHUcaQQmuvrZRRjGyCaBjIFXT9C3OgvmniiiXJikDtus5
b0zcEYNrrcHItBbeTsvYdA41UR721c7iWTKt87KxeBT2jBueOj0QPx2YCkTIpZQ/E4S3VRI3c0CL
AiFmuVokbbazRbhUdwwVWXq9x1DCmh+suCpDv8uBpYm7aBpj8dbXmJ3xrBnpFH9H9BnRTRMqafrh
qqWqzEAlGjoc9cKc7b5+rDC6a4mXZDJDyZU5dW/fdzFOhIPjuqm7Casx5ojtOF3/JEWlmwnyQt3K
Zg+dSEjLP+qhN3BhorjczuGUvdqNaB2/q/qp9W0Mcfe0tMdWo4QiAO0pMhtySYPwC4OE4b0oFxwt
YxigLDBdukizD0KDQfO6nGUevrI5Zulr21J86bpss507zXgCOsrGcjcOLnwDynq7Q6aRlSHPTM00
w249OGUzPCRj1qRXNERml6xwUg3aP/m9/5YY+xR/a8C7/Oz+4/bXvpXV3MRh1P3nf/zyp4fqR3Hp
mh8/utNH9fk3f/mL7X/+8ePwR3ljCf7yB/ricTef+x+wWn60ffbPF/mv3/yf/vB//fjjX7nO1Y//
87+/lZyXbv8am2jxZ4W1DVnyv9dkr9uOIO1fJNm3v/BPRbZw/oGiWRdEp1qmjs8WyfM/FdnC+Adp
zK5y+bFrCUNCTvx/imz3H2A1Yco59q1sMmzE2v8lybZsiIdIqF1HCHgm+r8nyf6MftV1W5govF3L
EspE2PEJobkIUoobsmb8otfF0V7at4rJ4pZoKesOvJ/LeCgvji7E4C3xgfbWbGZ8nnho0YNGVLHQ
b4L+UMCAef7TJfwLMOInlOntjd3ox7wxeP+ucD69MVa9xoKVIHOnqj4WHcfRlUDRjRS4CTyLuIbV
71/wV8KjzQua/E+wuE1/nOLlJl3/E2xW6mMTt1MmfLsKeubgTnNoTK17+f2rfGJc03+3BK9loU22
BXTgT9BH9DUMNqrG8ZEN6ndkApkdlhYiH7hVxXMhRPgc9rV4rOYx+jvA86cYX177thdKC7Y1fWtD
ffqEgWPWdDgQJ/LwTL+E5PMiia/QtUqLUVqTmQWyL4JjXHXrVkBQ61ZL1IttDquTKCrMiZ1ZOO+/
vyCfLQF/vCuMClgVHN1Q8o/o9T9dd7uSoWsGYcDgwNQ2Fl/NDhBdizCGGSLTlyV6SqbxIa779liB
5bolWkUcJAb9NS1SFqDhnhFNBpHfmDaNpL95e7cv5P/TOe1/vj3F8NblTgEx+ukLcxbbWcKmQCUe
ujjzEMT7eiKbj4nR/c6eU+NV5nTDkaOX+tYAxeG5jRVtg0mVR1y63d8Qdz/fFnyHhLezZ3CvWsw9
b9/xn66WWtQ0RxwF1lbicCMmUd6vq4b+hl3p2ltkufPD31yAv1g1lm2wCTk24dqshV9fUdh1lsRR
zUGqxti3TL0taNs1+qVpZoShRRzhiRvHnzVfwSqC8HGP7iNd4/OoDlqA+U0fp+VvvpVPYOjbl8JS
FsoRFjuDKT69pwkXWS0yFa8DW9nnpgvI/tQFZWwIDquIh9az4XH9zaX/vEFAv7khvS12Je4fNsxP
F6KvSAsIYqiMNvGWjtmS22oRUvf76/0XrwIFX7iG5Tgwf6zbAvjTF1worXHjFPTnlKJYXKkuobjs
zfzp9y/zL1fQEBY7rE0FDGZJWZ+MOEzMLfCs8FJTNWenkjbYvlABipgU79Z26WMFpyVXj79/1T/C
hX+5m3hZnnd8NPjUJkagXz9dJwt41PoNnYlVNYA1ZGk/JRojWpEzQmUQry09B5N63x+1Zm6Ao5d5
6zEbF6Pn0IUvfY1nIxAJt+ku+DlxhJaA3NDwlDe+hCUw8TSIsZ8au7DpU8uFtnVihXcsJZMjUGKc
a8tsrXXV2Trw0zlo70JUfWT99BacgCrXAyT+RIdve7aDbasnorznMoJPHUgKRFxiVptaE7c4P4CH
SJ/cFmc3hqTuJaomxXE9Hwv46aKk+gvR6E22O7ZeKiOzRrud3sj0FGGX1onxyzlUYcKnxVcNe4R0
qjhPQxHuKk6mztY0kPd76TJkXzrLWgJ0EnP2MrmCmAsn1Qg9NRIcLn6gdybuRW20v+J/bRpfy/WE
Hlu9x0MRXMY4qF+wUQB2yxsopr//Tv9qJbEdmWhEOa2wOf36lWZYb0RAfLwPdhNgKGiy7c1fvVZ1
D2FqyYb7KHOK9e9f9HaD/8s6wksubrHqzP4+bYNjEISopirLz81GrRlmQxctKvK5tEL9u3sNe5/O
1scn5D/xGe7eIu7m6OTyUtwVR2Nu0FZHBKJWDHoPrHNEjkrLvN9/vr+4qLQkyWoX7PUKyvmni4rL
M8BooHywj90pnacHWpZ0bBnkIP/mfKI6mte/f82/uKYKxjYHQU6CBPLcfv6nnafE2aOFs+SDxhAj
XL5whuNOsTHr0N79/qX+5SlmsHubHEEQ1ErJQejXl2oTmZdGX1q0/6fc56nVYDUm0SrR3eVk5Pn0
N693O2R/Xi8OKRqKR7jkXG19Wi8ZAsqyTyPbz1XHASd33J/OMmZfwX7EV/Si4k06DDm2etkYi583
9QJuChXiVk9vQMSlckoogelQ+txf+iMD6ArPUdHO+7aAkfk3t9RffBMOeyMeE0dxlT4HXwSti+S5
K+0by8zF4RDnXl3Rp/6/7J3HcuRYtmX/pceNZ7jQmDrgkgySIRjJzAksJLTGhfr6Xoh8XU2H09yN
b9xlZVWDyIzrUFecs/faVtWO/4Oh2I9C0QehwFK6mpAJeGnduiDxVKBWhCelxCCyF3sTs/KNh/DW
M7DN5Yu1bUDvxmpHP0Wcg6EQAyybzeBeztBCZ1Z6qLBtTMOgy5I7nQrhjVHfuJeuqRouSUSGZfI/
569a6dJTgTFg+9JOi+2fOhUHchwX4ajt3/tWc4LQbWPJ0BC6s47RIPndziaaxj75PoafGKSM1bNs
9rAPVF+kXfbh+njLTz+fBHV14dLrljBZTtXVSx1EOsw45Dp+adXItpSpu3dZYW+8IZffKn+zbhmM
xOyOBfH8BtZIcirXaE0/tibXA58u93pOsJSOsYFkeyRZ16+Kv/LyupgZLKY/npfGbvd8RHgRLucw
0lI6q1d0PyHZu/MKYfTuTnTosRH16BHwlymqTi0VdNK9KHeB7G7FhIHLqZJPduCAYm9hlGbQOa38
S0m4a+FPCqhL7LJmDYN+ZBuhkpdHlTnpv7JrR0eGJSf7EQfltI9iffiNI7d8DGWXabvalqzcGWpB
uSsH1tZNC+Ex3GJxih+QLjb/jAnsKV+xjfyprBoiNAuakH/XCdzIjUGOXLhJ1Eb+isoypmCN2iTe
wPQavgcl2y8P57LdcaRO6jsOaeoPo6mITufR58+tlPVzytP+nYLYeAi0ERlP389LiG7TqfWCTyMR
kyYNHTGnFci1THUsv5ul0QUn18ZIxE0MpieT1lyBhjzLgh1l6olyXh5h+lAaaAqJIm2i3YAccPjr
YvtOlymNd3cMx19aV9uc90Mr/2ahacy31P01WgRG/1cGcSr0UvCL4b3MdKLWXNpk34O+Qf2O4tTA
PGXNKJP7oej+oiUAnQtTEOc4qKx5RjkVNaBH0NJM3sxoA5rqR71Dd6E0TEhjk+U/5qlVPlX4HVDw
1wE/ZED8SRRlM1mQVYlrxtzk9uaPvAmi35bW0/Sf4BIDpYuhuWZTFuBKrofqscGy9ZWtW0fSHx4j
HDH9XOCCzIkxgY+gtCF9S4Uosrgk9NgLDaLBcfKAfEL1MGIcwjah2vdAPBeiODGDz1kJTtiL5MIs
1dFAnXCE6+CMZ0i7LlpkF9+ORdq0yIpikwtUlF7lukg13Lhtke3Al0Wsjl+SPuiE7G4iiqCAuK/Y
eLuajn/QrgR9+yTQ5QN06E56rtLYX6g2K5Ufl6mD5c3Jy6NiFhGATM1N9wmc4+PcDRYwH9SeR3Ae
Re31uhp+hOGN8hcjYubR5ii/DmMxf+K9pr8cRFX/qy4bF3liOfJrNex61cZ0gvrRakjk217/zFfR
Meqym7JcVZAaTISMsZ4sUUeITAih+XWkmnRbrdJnCdY+SBSQqK0R69K0GXwKpg2lCeN4ffQ/5+TV
3ElKnuMIKnMuR1s4Ca83O4WGDYowVw1HmQLaSORz7TeZNvsOojmP7jt2TqMK2aAohQ/02H10jdJ+
1HjgvmPK4b4SynRjp3m5VPE5w0FedinsxBaqw+vfhAPBGZRcWH7tcLowDJE+KQ7uzzpCwnLj+t9Y
O9h2LRfvkhFir7cYblrq0kCz5FN+HI5j2aPySMri3jYs426yxvZbZNqF3ye0rkBSK1sOIOAMHZuW
lRUgRUIKeNejZNpd/2GXmwTDpBi6HH9VtkDasja82oTGxMrBMy1sX23K7l6Vg0uyKKgDeNNVtwlS
q/iKZHS48TL+qeKcvw5L5ByDMmdBx1gvcigmVTyHONByaIUP8JW1HWXA6ljIjtJOYMndrLO2WEpq
P9lxB4B/lgD3AzVu/wHOmb9cvwu6ubx/Zz+IgjG5NbbJh0INeH0+F81IzmsPbLqee3kicnQ2d+iS
MU7UiJHoOI1TrKG3l/IBGxPHEa3i9dkE7KhOmOTFz54sEyaLubARLOIA8fIsIlJDB8lPq7hhf+kF
qD6qI0dm5jqAVOMprBxX+o2os8qjBW5+TaWqHmgUDYg+RE0YQ96K5qAhG642rJL0LGUiWEYDjUkS
X4Np/RUhqLRwC4Hl8SGjwfFB/RQ/ZJpGyEavCRg/QBPU1qNsZv0g9JpJpstrkEy6lTUWZPRmeHac
huD2yejg81bGEB7pzMYveqUj69MH5HZ+U2NI4R+O2/wHxEADPfEkVeeUIUxmXYsVR7SjZ48iK6Hf
xbb2iPOhfbbmAaanmHWa9cy7yCc7BEg7I5lQhOMjb760NqWErdSwaB2GhftAd0X9QH/KKp56XeBe
H0dbF14ZqdlXRPk6minDsfbdiD30RN+/LfCqOVDmyrirIa9POGI8+vfd01h25kLSK8DHOfSXfuX9
pHZf4pkq5PNMhIl2qCcMlZtwahJ1qwOGlCcW7vY4D0H9MLbY++5rnLgGXfQASfGUjaVxTMCBNHs8
gGm8s3Fki48anU0Y74Ze+7LBPEeMn4M8zZRVXXll1kaPwIdcC/9AMmDbG+FoAJ1wNJ4mHCR/kg3o
yzKuRO1rZA5qeFLUFidJMHxkoQ6JBTVRv8xpbH5n04tI0nULcPiloVQvprBZKItIbf/mPLkoI5Im
SLwIAXJwdKYBx6NF/4paXZ5SKSAPM8HL2CrGdqij7kvbornb6OOU7UkqcNottg37S1kPduW3DZCt
Ko7LxCttdBVoioOUTr4y4kWEBUYIcdymlb6JjN5+RP1PVHBqAnneNEEHoKDQuvYru4ZW3SgJZOVN
2cT5hEuW+ieKyjh/RsOpQE8ZBpPtHSrsX1h1yuhQGRW21LwQmvRigukzPFtN1uzrLIKjOTfYiNQ4
dLR7t1jGsSelPeDViCTar0kj5s9orT2WZ9Sr3Uw2ks9LOFb3I7ngz5EoeAHpgyjfrSEB4YwbtrX9
Zm7N9ED+S/QSmuNwQIvnhFD+3JEMV5HpLxg0rL9lJyf8iDKwDA/HMl7rCdpgimsUpsNyalUAxU4q
oXghPqV/BoVCImbEbKR/PWswQl3eNCw5Rrmvm3HZ2YTOiwKbFus6YSokbZKUKtmstuqzbLuw9WJe
qtM4G8kv026Vj/i0YLRUWdx/F1bUqBjWM/VvKFHKF9yzJACwq1Q+5p0+6IAbtPwzn3rQEVfeZ3+n
iWO99Jorv5giSX8PvdV/aKCfaQvGeBphw7bzs0ab+3vW2baykaqUuZeknTF6C9Y/3PCdyRwUCyo/
ot8F5hsqcPXkcbDu0HVYI3iIIJhscwM/LcO/QqNpqxkhSnktyETMZ5mJx4xNNfghVFL5vmDb/w8K
99SGIVJPJ6cfiBiQZojoQ1EIpNrKDvbnBlOK86MdcQBuEdGl452dIdzfzZwsn4KxHl7GvLAMGs2F
85zK0Dy1dS10X8vAnrCeg74WfUACON4rAbubQBWo/kOrGeSi4LleUEW6eWBhaSL8bnjZjmE2qmjU
pV0r27TP44ccBu/gNQirKf05CP+3DUIwAHHCCj5WVVl+Jb1LtWBbotrdgnZuf+KPYT5zCEl+7Jkl
8V3Vhey9jhtLoFSToIZSxlT9OnQK8bs6X2WzJ5jD5bFrRvSVvryesaQ0heuVYzXty1hFTjqoOJU2
IYHM6SNAp8LyHReU5H523fC3PtVkRmHZU/7iSTc1fQGowIsyl222GWZWj0wIK8ymd4SLqZaeU1WH
SbpN8KpUmwzmdrR1U2k990HBmhXKMvsZi1ktqHfa6V+dGtYfa5VGA+qdorivCTXSvSqAHrBpJeo+
ryM+NgY41CnNFhtKTqfLKXFQWFoJp5t9MwyPev7e4H/uDxHBgM6m6/W0wCLTSogAdUmPyTap1aKq
mextQJ9hsBuCYRyU0O4G4414yZtF+B4VOkkRqpZj9EmCeDA8JVOg6OKClNW/FcL/32z/X2yBX+2W
LiIEP3zLvgGyOWu3//lX/h8BjcYQFDOhwRdj+/R/++0uTXWDShBteBVuGI33//Tb7f/SEWK6HAh0
mkkLN+0//Xb1v5j+adPTazct1yA6WX8PA221x3dsSp6Uothw8/82f+X5/pZ8CGr8zKd7Q87VwTGR
WJJ8E+NQDpL3Vb7+DMUdANpmG4Iu/2ooRLyF1ZoJ0Hi2+ge7iF/EqKrbSUNB+eoBPP27LX0dYrg6
y/07ks5WldYyhWN9VdmL0qwckd61e9VANI/cfNo7fVxtbcVud6XotU/KLOv7rG+qFwI00ufrw4vV
Zvnf8elm0ZDhVIQ84vymzjl9n2pQ2z2T4/h5dsHT4/BIdvhkg2czLpL9HNTJD7BXyclmYbur4cds
0OaXt2pXSzHs1bb9v3+Ju7x2nCqFu7rndS8rqWg8Xkp2HN47aGkfsa5x6o+s/Ki0+ZI4ZFXRXRSI
5sFlc/MB1nL0KRiYgzF2Rz3hbUH3hXNO4UdJV/lqN5RfJ0jsh34gHOr6nVt+zurn0rpa0H8cOQl/
Xt04c4yzNBnnbs8+AI6E1mNthyOGIikZ7VNpp9OX6wO+8frbNjBBg5O9DadwdX/ilCT0DnLKXs5g
KAqNPU0YGBZ+4U7ceBZ/jrDri3M4SrLXtij0rd//yS2IupYNbwXC2XaTg2s5EqzSd5AYyvyFU3Gx
tUDjLFIrzv/UmmbnMx4hQGX5rBePqeb08OTcvGvwzVjhX0TREFAgyH7amlGPhwqlnHGy2JHsqKDO
+ladRllsE7Ah1IQSAgA2vU4j+saFXd7DpQltUUm3uDjXMs7f9oLNVjhxKtinLXwS1Ly9ZySIEIMZ
Gv71x7U6jfM6MxQtCNVAb+TghD8fii2wG1EF5P2Ie+WB5dRUF98GBz4I548RrNaNLJBAXx/1jQs0
Ofvz3JY+P/P4+ajR1HEWd5Jur834aJPMkgjnWk6MQt5KWV/u1dk74toW8xYzsbAphSyLxetyQ9Gg
rO+6nuPTqA4Uk01EwMiZbzyxt0axWF5UXnpV2OvDfFW0BqFuTr0v4AN8cQOSOwM4Vd2Np7UWcyHQ
sLkQVzWpZaDIWrfVGqhkSVKr9d5pnSAhblpJf04ENyLW15v+H3Pqq58B1kvDxyhjYRdOwZFsZtgZ
CWQpwyGgRYYG2PXMBBAFpqWubv3Ei2e7LKM2PS2Hd5fk6NXLS2Ap0XOlKPZSIZgKkVRxZN9rfE/C
0jzMc09oaDRavm4poZ/39sTRkkyi1NEG35JSnHK8mCeiP+q7rgydGwqP9XSIEA5ulKOarkFD3zaX
H/+q+ISnvsFhPBR7xYC/njTtp7Kv8NHzqXezptx4zS+WrWU4GsS8dShKNNNh0/F6OFd2Im+I+dsP
Zby1RWVSpJXPRp9/bdJpRykmhN+FwDnXmh1UhbuxMT++70v78wts+iw0AB2m49XTsKBRqHVtFfu+
K3Mk3lO+TyOU1cyB4n3NMXqLi9SQb0wTtsVuarVHwN9DQJTm5PvYMnFnmMomwkHrwYa/0+ravnFv
1+vwIiVDkItGki0JD3K1ziB3LexEo4gg7CTHs66QHNZJoUFjc/L6CYSBcwD4petb6Pj9/2Bwd1El
sfrgcFuCrF8/V8cZe9k5VbbXjVQhX7OaND+xe+2k5ZiYHaGToqVhrx+s2VVvTDXrGZsLt1lWESjx
bqGOWv781SscToHRqxTw9nPtmB84k6e73lH6xyoE3Awacfoak7N54zW6GBTvM7IeV2OhRbOgr14j
DAFOWOuztk8wxB96Xuoltcbiyyl+BSntlQ01pml7/d29eMQMikSHgjQyygW9fn6lQda5Io1UbT92
CUmgDdnCjSm1w2QSIEM6jtgnWZH+GAolv78+8nI5rxcNpi59eY2ZxkhtYeE4H3moE3euWoeQnBFW
ec4XfE+9QXufEMxhFFrlVH9VzeKgsFb6cYikj+ZE+t4JIeOzfAgQJGN94y6uGyF/hnHotvJNQixh
L3h+Ma0zJ6MlEn2vtEG9G+DSk8EkKt8GQ90seQjqSVJUJd6oqI4ESgBNx1/qqXOH2F/tMrRRgbyl
xV0GPbvDSw8AUAnbHHAwfMHnPwoJPqpj1Kz7Jq9bpkdE/RVJCtQm6uM7n+Wy92WyZ+1XBZ/L8pa9
+l5oIWKQmSONdEC7BH+vRkc9mfrd9VEuFhZLXTa9MLRdPs5/sdivRsHX04PNZBS9prrZLgE5Krz4
fSM149D1IEOuj3fxhiIZh7aEF5j/AN1bPVT2O3U8z0a2r2yRHoBR2P5EdvZ75zlGgWzHXm1RPXA6
Pr93CUI1abqkV3VzOf4sZ2Hd121eqhsKe/EJd39zMkJNRZ8mcKhcv8Ll7z57QxibyYYzH90axMyr
PSLb6h6a64hHtu0D8qM7mJN+IkK2pugBj2kemiiF9RY+rJaFHclWRNxd/wmXD3VZyZaJjykbtebq
1ekoTzLpiIx+aeh8dLpmqTt1udcQe7MZ5KCdro93MctyyTZbBUwEpsULtZpl48pyaPGU2T6P8eMF
tFKAOETWZ0D92S5LUvcwNlF3uD7oxZf4Z1BU45g/VdtYi3YMu5knVPDwqRwkIKpe9UtitMxoaZRK
feOOimXmXD9VJtX/jLbajiMS52eULbTLwC1rb5xb8VPCNfPQoFRfS8AZ4gS/b/qbDXAzecgwquQI
fDi9cdWXjxbzgY4OdxHgUftZ/vzV90pgsaawZRj2FajRPHVcz4R4sQEzFhGtW26v3+PLr3X5jJjv
HOYinAfr0XS6ZUNXDfsglvYOpJW9lzmMv+ujXJwOHIs60FIKcpEMCU1dfTIFiEslITZs35n6UnYV
wt0Z1dR/J9MQNEhS2SklCDOpDpksnNgfnCH6lpLxcWe0hvKsidgmhV6fbUrzasrx4frvu7wLHGZZ
VgkgcJlM1q93IzPst1Gb7xF268hYZmfXQ/i+cQC5+IgWlylHGdIRKAmg+T1/skYNbA3ASb7vHJgR
sqxgi8za5BsLJqRrrK9CAcL6ziuzmfHplGDxweeA6vF8TKL4iqEAOLd32Mm/xIFZPLS2euv0d3H/
llHQUrInQc7Np3o+StrSMVe0ibCwSrpH0yZ/3SoM68be5/L+iWXTw6xPWRSRwmrSYyaIgAuqco/m
dfAUHeirVCbtAftefGJ30T3OdZq/99Vgflc5P3BdVPgQjp5fWsD6UiklVaNOUL0BHEvmCkHONz6Q
N24gp2ZNpxmP/IJTw/ko2AkUhf92+wqiQY2EyiYoWCT2p+tvw8WMygSHvp+mGoumTgbG+TBDH8I6
LPuCvYCjILowaL24pvRzYkl314e6vCJN5Wipcy1IXzlwnw9F1AQ6usCu97g22x3NSlTZpfLjfzCI
i0Cal0Jl5l5dT0/GlkPLv94PPZA5Z4qCezcM+htH87cuhemBLT/WbTYVq29oQN4UzcpQ73MIBLhh
KfaOnDdvHGQunw0aduxRS+jJ4jRavWhRYvb10FIAgC7p3FFUB+PGye1B9k194zW4vKBFIcrulv0t
FYB1aU0o+hSFpDvvYwEYF2fm+IWAVfXG9na5LWcL6tK54FjG+R6JlbteWqLArCmkkSydhSOxbZqj
/EjxSp0CEQ6fUFlNN6aH5Y06H4/PgrlV5/yLlmm9JbRDsOOajFg41T7fN0Fjf8IgaDQbqxTtSRkd
90QYU+IN+JZubI8un93Z0BenMo1o5CnJhn3UVtEW0V/jE4AgtoD+M//6K395V008LGx88V9R1lu/
jBYBMiZgV2YKcj/vtTaHXJfJ8ZeASnAY3JDUtOsDXs66pkDCvIh8Fy3Q+oCtDCXoeIImKJ7M1slq
ROLANXLtrQ4x7y6J1fw+M/N4e33UP1PR2dOkTGOYjsuIriEQ6Z3PH3XQBBiOwTmQZdUXm3bIs5cs
Lfq7Ju2JNktC1AmE8yChVC3mtcNI/iwKjYG0YIn4kcR2N5w/YThHQ1DQsiXPKnbK8KDnSg61vFYm
Z2dkZdN6IBnMb0U0gYa5fg2Xu56lQIiRCkG9Y1AYWR1SYOTBfRkT0g0VswHhUIUREDCC7Jhwc+2E
xy5Er+lGNADQfrbJLur68auZ9EuyXq8MnVeS6Umm/ZyQ9glSopY33qY/6/+r24wfavGTsfVj88em
c61FHJWhsshS1I9WX9Gu05Js+gLttvxl4XH5qYeEOYIQTDQBTNmtUn+WqQCSQQc+8TqRDEDLnFIR
W1XTgo/Q45CZBEYLbrxNTWQ512+o7rzxoVmIu5mGqRs4+nqjFgdGoQLXLfZQWdE4uGnj5FvoZd3P
Grcz0tqqrMg8D0oDIqkyai91jIQY8HH8HVYOzEIbDzax9+qwcNCKBGKvQewdBVfmr4SQkn56oKjS
x3DKWrvbqllEuCASF8WF02JmqWcS5HNX6QuzXQXnt0ClRA1KyEnLYzpiPkylMBaMtWJ/TSSYGi00
/1KD1kYaAnpsl7eOsoubMMw36LAodpjxoPaAaEjE2Lo9bK/UqWYC5soZ60UYkDtFZgJl6w38WTRA
pbRBd1jmPBj3sCdMcahLts/eRPz4E3defpKGjudLUefiR1vUwxF5MrT82W3aZIlikvnHOiyIXwTU
AJ8UyYbzhKTJlj5ZNOGTIXIIxAqCF/0OOti8j9MUtYboq/xlmKjtb5p+csWGFM5m3JVJGT1kAjrB
hssGQgx9Ndj3barXxKyLMYe/T0qn4hekLrU+BA4tuV8KpI2f4DCLDtmipF9yKQPTY1ZJY3YltfNN
Vg0EgdzOugy9OmaraGu0NdHbYQMXzhuMMCPutujuamegDGc0cT0fQiCYjzOq33YnB1MPd64GHcrG
+2FudGckyzyRyjelzvRfZOJQDhac2eFakFi3n5GPy21DpxQNFUk+z1mP/GNj1BB0t1rcEdYS4Dwn
sdmKrBclgC3x2+4L3Qg8LZ6lurcJlPHMrhzqbyrGYZTxOjEFPywgHC/ZWAlg6XaW12j1nEy9t6be
sUn2DN3Om6hgdF7e9OgfbbI6YWHMsQt2I5Zl8zOYZlRFtQ7Uax+OhUGCzQDO1g/Hrnts0ET2uzQH
ozmn+mRsUrJoIbaKugkPKhDw4L7vBuiZCOrU1Bew4MCM0hVHZyIkvP1MRXu6GWFzfFbhQ8sNpCXx
EZq+AKKX5PG4IQN2etGmlIym0I3GJaVB/TwJwg62sdaSr9Aga/kcsnpgGM3JYyFKqcPnhFSNtFOt
ipebC4c48np4JQboibD5CUtd+aci8vhnlBV4eoMAsRXyM2N0Eo/seX1rGX3aM+tH80dJADFCZEzH
JV6G0ronWpVIaMNOBx8ZtdQPML7rZ9EMBHTp0kQbG0+x9UkK9nIUvESwN0x7nHeKOrgutmWHgzU7
kcne6DRQPzepaBDii6m6n/XETbdDGSXTlo1kgAmgCJBHDbFcjAJqNsKDwnG4QfozLeBb1PL08st5
Bh0Gj79NdMIzxjR5SkOlbD2WN6SCVV9SiCo5Wn5LmyQofDyg0K5HR4h/xnKw3U0Db+epY44mhRXX
p+UJe4iZmkIzuisDp4djHmdR6BvpQpIdhRPB/YE9NWAEIUxz50ap+RwBBMUgjjj8pQ206kdLDIH0
bLUxjkaYy9obMGXkfgBCivmK9ZPKVAPvx3YCm+BTdVkAa0ubHrtRS+K9wnFy9AnMSw91XaTF5wwB
a+PXWmzwmvQdJEzNjV1r31uN1Wxxzk3WNsFgUny2hhwlE+DtcCbgQdbKZiBZ55nIbBZjZUBLuwkB
0W2zwtT6HWSbYtjMyGNav7WpHnJ3xxl7aitn6q4wtODBVRpRT6jyyVLRssA88b1Ow91Ig/wvDZDv
D53VDZR4ZNrfSZZHuO2O1vw5U/M6hxvWN0TgGQTPZnWbyo0YUThvekvPf6kBv4FPIkyancvTVLzM
nDs/hUiU02k3mx8xV2ETSZHgTUF3TZVPTpOZbVO3VlKke0lbb0aC/r4QKVtlG41XD+16pNaz3+p5
g2owkmrlN3wnqEZp7r1kiMj1h1iMaegrZE+TiGD3lr1l3dfIdpctPzQQyHlpcOvZUxX1ueYRbB8/
dLNSWf6Iy4g07qYG79pTtbobQFJZJ8joLGGaQzL3B7jcsoRnl3TaLpojAg5UJ671QxOipH0sxzQv
ttpQIPnskAIKT6+I39nYgMT4hDpdOy0coU8wYOwfc+bqndclGklZKpuXdEf6UwcYqRB2+5xbuT59
IdCeDGlHh8bCOtA6v3PdDb8ys+sqNItAIjSKx/5TS/2FrVuHuZwOb6D3fgJnRPcobYl7gzi93hvy
KEw93M3EiYWhw4KbhiNzXB532m8jrPvZ10M3PbK9sMHfqFVGQLuY2watYU9UURi2uUEsFL1qz7Wi
8mebUVoivEbRxB2WJFbKcQyWkOI5Mr5XJkRAhJDMdE9qp6p/0RAp7J1LmITwxrTM9TsiHwtiaoVZ
yF3FKt/7sm919YMONhvDV6hI4x7tXT4fcJ+r2o0z1B/PwXp/RhkUUwZmY3p6y1HuVTVQTnZXgHc3
COPK5Qdmt9ymldeg9K1qHLkYr6jIbmhzdS6fTVMvLvJSHjWoCF/ajnKGb4wVew303OzbYlQXYmt3
OHcmgg9dSCClIVB0Z/b3RnGsYpcn7vhIVmWVEwjisopd38GtTp5/tpt/uj2LsRhf82pH7I4J9Jsa
4XhnBnJvWs0IAnTQb9QeVrvEP6PQgGXrjeYOT8uq0GZi9I+MugJSnrFFMAYYijbZTEfHHW410t8Y
ivOYSfuak7SFuuD8+fTKiLw3Dq1jMND2gMmlU6hs6XydTEBR778u6kP4ZqhQorJYq4r6uhd1lebW
kdMzeZVyEHtlapgszORWj+PN6+KqUN9gu4RKc35dk0ovdyo76+hoY8N+C+l3RpIo4uPkFhtmdaJd
nhYEIofWlK1T8l4r6KpabzS4VMYRpG/6jDVXHESs4XAKlTDCSqAnNw49q0LBvwPqGi0+0ABc3eqZ
sQymtkK95Yhd44XN07ZL22ew3fdtl/weRs5k7oQz4Pqb//agpo27aKmFrGsuQ+M6GbI88xioTnRX
z22/jTrd3SY4f7YyhJ2wiVV1OMjAuKVpeuOjAy2MnAkzMl7aNSXBnUVLtkJlHqF4w4KHSrjPTPsW
F+XyjVmql9aiUjUWV7d2/sb0vYL1uoAiWuBM8ku7Vv9eqjEw5N1b3/flBenMhMaimEVcx0M8H4qg
vyIlKmRE1MihyQCJs3O6/q/rD+yN67FMumsY1NRFhru6nmkGiqy1Rnfs0qp4iCpXo4pZuY9tp9c3
pJDrRjhvpG47NGiRMdBkY8jzCwrgT1ZT5chjn3TRKQhLcSoyck/woSmnsVXGJ9iCtqfZfbl13NA9
ZAbWBTdP5bEbre5A689890fCvV1MYEg6AEGsS8Uh+rdeTEFzzC0QdrlOUip8GPmhMjMNYLYNKt3q
srssdcwbX8rljacjRZ0fBgE/QF83kENRhHo3wSRhY0kA11TLE5uk0ndmtdpff8aXLxKaXQb5011E
hrpMTa9W16ogfVU40jiqo8a+H4mCzzb71lz6ByN1vogb1KZNplK68DSBVrWs1u2CtKr59t0MYUwY
4qGD29FtKI+OO8pc2pGCveOxOdF+WE0PayXAQ2LMsjypLvltg2jCPQd3cmLhCcCsGOLncdBnzyJA
Y2fqLdScCi8b+SK1p1imsiXRlICP6zfrjedCIBcUKvZkdLGs1VVQjI4jVY+NY9tY6nOFLW7TdIkb
4RrKbk0mywv/6o4tEvpFwMTcTPPXpHh0/mCEXmvCHPsaGaZVeqYTis91C/iXcNpub5DeURLPNgwP
169w9TpQE0f4Qj+dhrqBVHCtExtzwnoLxSUTrsdsIemGe6YbGDfu4xuj/HEIMH3Rc4Wxcn5tthmN
Y6rZxCUUg0DzzKnqgDhEK26Msy4/MqsgnYXVhcREZdY3Vtugoc5a0hRN/Rgh1I/3Zh1gfZwbXetO
GEmg7sZS+Wex1Wbk+kKj1DnjCM+YIfQTbtTLxJsoTlJgZXn+TYcouLUQr+7E8gMX0zH9QorZHG5X
T3kMnSSZKR0cDZnUPg5L3Ssmozi866n+GcWhN7nYvRFYrnXfVU6V0lmWPwgGIb7FQPfNnLyt946C
eZX5kjkcCSc9yvOnmoyV0yAS1o9N7/yDgoAOb1HoCEGuD3P5EbL1g7yxGHTBmVyYhRtXYKQP9WOZ
tOoXzi9YVQkzOMC417bXh7p8OgxFc4hFHXkWzaLzKzKUhSKOyO2IPqA/momYdoiVNP/6KG9dkIlc
2NRUgsWcNYKvqXqwwXmvkc2Rmw+g2scnc2oJX7VqeUPicbkFQ9PFvhnRHu0Mhju/oC4mDnByA4FC
Z4gcHysW0TyjPh5waRFXUQHgoH5U1USjtcU7uTq8hYtBhXcd/Ty7sPXeHZ1OR1oVJ5+4c+t70ghr
vPzqdLKkeWu/98YtZb/iLEdGih4XG2o1bQ2MLgbXOVNO00UDnzkyKHempXj/O8KWFpQbMzYjqctP
ebWA2rVG1EgVakck6AlBAk3oVQpQsXe/Ixbdd5u5jAMUncvzUbKgNvRgNPRjWMhsx8UF3tirva/F
YFGuD/XGS89QLj+XBoMw1u01IrAdW7JdO05aQfnSdrDgl8H47oPcsrqglqVKSXdrjbsy8hBIS5Hx
0uNxeKAaNW+6oZKfmMtv9QtXK+ny3jHUAs9BAKJd+JOKyB0xJncazBACTWIKxhBKVHPQj6OVhweo
xONzXPaKekM38ea4iyhk0efZjH7+zNRsTukMNdqxqKK/G6rjJEsle3d0vxsGgd9q73y5/uTeeOtR
xGnLbgGxI6iI8wFH05Au5FaNxcSlkeXGtKnQsm+J8nz/SLyNy1lqee+NtXa+HyTguSzWyYyT4mNt
uhi2ySJ5pCr4TnmWy2Ef3iYdRCRDQDf/sMVef19D4KBKYYXUhnBEVDy3H1p3/m94MthjiMRP/+6r
XnvoLp7VMgpCX74txkGBdX7rnEapuynjpSdWcgRcONXVU2crytY0cJVuMpodJqfxKPv7+iNbuxDY
a/ERUHxfDv8cidcUKaFldk4kR3ns+t7uNyma8S+OWfTPilEt6e5m61Bu7UVy6FQzhJChlnp350R9
SOGyaPANXP9Byzvyatu5/B4oteA9l2MHlaPVdFYyyUGBk8Wxr7PZK4ml+TKMunpDLbDczvUoiFaw
gqISoYe5PI5XD1UZA9MKIe4cM538BIXS5mEay2AnABlnyajemGzeuCiWATypOMw5VK21d85ECIVp
zPmx6yIckpUud1kdiPd+70g02cihSDAoA8DXPLuo649B/KvlWt0j3ES8Eu6ivWLdPPvr/rdj5SIJ
ZBAd6s7Uv7ZBTpckIsz0l+zT+hfFdOJbwEhgaaRTArA3h8LUejkNgac2HJSXgZ3NM6CR6bc5wrHy
1GRMyVqOhzHYslTZ7T7SFRMCT2HkNLjh3fgu/ApnU0VCpvQrVP1DO5EQRQBK0X5yexpVXj1kUeHN
gQrlQ4X5eCJXFpdYVRmU9tNoAguQxVHDvz4SJ7mB+kcN3g2jfIlbL0uyMuaaHMqJ7JZvo91SVo9b
BdpGWRDY6DUw0mlU0n38VnXVFNzZwRyQkwp8TG6MPEL14CqB+GkSvZFuWxlVX8MMa4uXJLT44dxD
Zii7gVytmESxotG7JcXSGQt/gI7yqUKACWqgHbt8g5jdRI8glMyv8zzfDksW1acRlQdaTMcheVNO
WZhuNBnSwFhCdz9jqnWinRrbtblBcZjr3oTk8AiNoYsAgDTRJ+z8CtAkU4seRojEYBEGyAP8HYX+
I0/NJQHR4Y8ldpgwbSPU0lmAsbGjMO3N6VR//j/snceS5EiyZf9l9mgBJ4vZgDgJD04yyAYSLMGJ
gRlgX/+Od79FV1ZKpcx+Ft1SUiTdHcRMTe/Vc5XBtHCYFz0D8Mj2HhL1LKwr4WnE3RHaXYlQL4f+
AcwJIzyaQU6xyrvpzsk120s0wPsYoLONlJeeCMevLrPVXQ5N1ScaqpiNpPFWdJPBabvzTH6FvQLx
kd642lRNmtxCFJKWG3IhvcIOoglCQETYwHpllarI4nLmS8c+Jf7AccnxXoPMWxCnmfJZL6qgWQY0
XLwEMaVFfalV4M12fZ96D6unmU9W79OiqcZpfg6ks5WJP0nzlXTL+hsMjG/FY+Fkb5m9Et/mOqUc
uUakzsf94mnniYeOb7swbMxns2KWpIcAAmKMzSCzksi6H9mijC+zlpzwMKn5doLVY7nhpDLxTLo8
0hHAFapPhoK7r64jPycu9aLkJnDSO2hb6X86lppPuYkRJF6tWbkh7Xvcx2Ye2DJZdJJiQlkbc7N3
B79eicpcU3q0gZbRlgh0oiVWW2yE+JaD+cExei2SAdV55D8iCSwqNmMxkPCIAJ5SBTFvc/rmtFpD
Z0YdRMN3X43ijlDZ4rZb6gJiirtWDg0P5pSTccN+DtqwzZ/1LFCXBFSgfYAMne42NxfP+AlwMcq6
wKyRzfPKN4KB0oeZMrZvr4Rvc9r6brTRzrPqiCi2yJDDj4ustlhrEOmNzF7JyXU+O9gsiI6mLn8a
4HCamDwkdqYxyAH2NERm4Mpjx3oh6Vt9kJMnvtqxGO4KEpKfGvZxuYMd375Cr5uuVsHYM7Q1sUI7
gS/3HDAT7sb5guEoqmHMDZE/5eW3V2WZve9svTFP0CPUc1bnGogHArsqYBctTohsCvzPRoHoSlzQ
Kke3QyY+qFVXnwVBHXWkixVgnkV75naD0/0lQcERIgul+HOuJrp4ubSr0DYKcd21jqoS2xr0mw38
bA6+ZFQPDnEqGkd95KTEkINRh0S0tF8jsw0Qtxyt6veOzNCd2wmTUNS7tB0xhg1NqJOU6cBNwZ90
9GqwRVGXuYMV21Pj8c3TbQJetQR9GU722CMlzmTVQMkbPeQ+xj1X/nrzb0yeaKL4iP8eIgSUSWFN
sbebrTW6g0U8N0mpRCs68cqM7B3irpEzwCcKZ6c0fs8p86CimJ3OXoA8Rzths/3Ggi9T86SYjvCa
ZMlm8IGk+XTHQG4doZ1aJYxD59r8CqVE/kWmtxEQ6MtUbmQ41BwEpPpwi/wmZ6DatFrzh9kL/vB0
cvw7JwByGBXzkAF80VPe75y01R3eF5ZqR6z5uxgL/VP6FRwXFRTZVZDpTrnfCJDk3pC2e/ax2SOh
xIBOVrCQI6mWXgOYL+lxcJo/sr4aWb1s5T4LiUGBEDZbELWnL+4zYbaS3YUeEvqz8tufAzHYa+Kw
peW4hAan2G3KwJmAkt2++oxvnUQDVDCeO4digEChagQj66o51oy+bg9DN3SftekVPHqQJF472dZZ
5M4jlkJIW5NDMHJtOCHuDnVdupv3vi1DV+xJKrKTug7mgvhf0gwZfWmAabWlNr4PWE66kLaa89RX
jvZWMjpYhGvmuAc3wywWbbIsvyeSelho5jxrY1uHJXnAmZN9r3MhXtZRtU6Y46RDxAOiANuq7JBC
q6oetGjTSS7BUcCPmDCsZTGNS4NkJ2Fqy2nxVoeNI1/G/rEWuWse6LdaWmyDK1viceMLRqYm6zqy
22Hw9tq6MOqLJ0RhvPNtcUPfrCYDmLSh4BxCuejHYVhxOEWEKlXmkdPPFESuR+p2RFrNrD+60iAp
bySRt4orO/O/YIClM6FoOTeWyC/CiZZJ057LphytvV5Dg4xKKDV0bf0RyRnHT3pfEMwabuvkfdtL
u36nkD6x9AgHTmZLEoIJb9ybUuLPNqDedFYKP5xxFj7T1DDPab3rC19ie2FwYruvbFH9xFAQfC+y
5kGbEOpPCzChNNQ6H9aYu0pWzDp/1TBM/DQkZGK6H2dNWRaF5sXaWqbfMh2rJ6h9zh3uRf9OzWtG
dVN2+nRRg0g7eMB1mpA2JJ0GQvogGXYayMywyC2niHFcYrYDgQPznO6I9Qb4ZyuuAG8ND6xSupd0
izvjS+oRahOyK6cqHpdZfU3008Y9fumlY/If8k/YjC1unNSuRLqfiUnEXEFK77wzREA+pL1V5jWv
cCpj9IWyTBB9t69gad18T+C5rUWKuZonfYLxA2pCLUZU2l5/K5y6eCvTjG9ZG1aKUc8U1RD2CC/A
rm1ZuOHG5v9DC7ABxv5K482dIVRFa2Y1MpoGLDw7Fpf6vhwbedna1vw5AGYCMY1VDtIqoZ6Qf8DF
AVUltywPi8ZPdfb53o+kNIEGpbIdgfuDzSO+3aXjQHx8vvbhVoxEhfn1mN0J4UAENafavfV59kl4
HwAHRHgSKTV14qr7mJKwWHbmbAVLTKIQsWDbeHb1nN03D5OUFWNErtP5IS6i4ufMkUE/UrrKky9y
sR78ZfzU1+yT8MWsCClSOPvNerntRwrOxxHa6BSnDqadc45Sd11ZBd5EHjPvSjh2xkUqzYLcWN3W
Z3iakysiBkmB8CljLa5hRVg0EOcZZK5UXj9HtilS+YPZx/xNH2r9Sull97FAlr/WKFu/jKC2yLYn
pmSM6w6LEPQ4Yx3QZlUK/JfXlqgkQ+OuFk1TD7FVasI9jLXJd/eC3v5yU4CjGV7xYSfsfrkgcc69
XtjntsRTwr8GpGrgY6zKjZD02Zqo73HqpLu5yOcGD0gZvCiDJKaLoeq4W5bPDhovs7aImD6UIU+B
IjM2hujMIiu1XPs6pw5G5Cr8O3ezti4EB9+FrM62l08agKwHa84mHBq2SWJZbijbDyU35JNiwWNe
MiMVmM3L5B6SjTreFLq1fKZ63oGp7oMRfUdN/ZVNUpYV2YvwXHLCHcyas8QaF61ioNabyrLHi1na
pUj6ulTnsJcgP6xGWl5iXTQx/hW4lqPG08tPUoS1VxtDFSUvdR1P5XvXGg9zG4Ag28yTVk+vwpIH
UW6AGQb+L+vXONs0HvcchLbjDbe9o3aO7Scudvtt0nYbE05PxM8zd67mLQdwIgb2ZDBj7wylXBEP
Or9W8zAkMAxzikD+qh6DB4dK4KYk8OAViyrwXZWh++5miIV3GgalsBOZfw0pwEmGZUwqr4tVNd1Z
ki0QI6qDVWopjYRuBY61Ulz00nso7NqNnbXZSUByUZPyzkU4wTlEac4lxp+LlaxdnQRN7IfNteUx
6Qy/ro4cTLk21vDIkEUQpp59Y44CE2jlLm8GtMnEW9vssdFyjyObJy/aYtBvyywIbo3Zm4zQN4sL
0H0XpTeNiVbY3u2szXNskT4YElAYPPs2fqg+fbRoBJBil6rLIEir+y1vu1gX71oRF9Mq76TpXpeY
wIQqDgvr43neHA0UCor+LlkSnWy+kap6T01MoQzAJLhbI+FqkScGwi5LwgXdo5abh7mRN56nYreb
7/XsCg9pXJbZR8YpsaqOujELpjnlY6178aLqHkPUYkbKexwoEzVTRdR+0QwmQdIfh+UX5ZYV4tSg
pRyXbvGi1MmDqchJpQo7rSbMHV9DyPEjBtCY1KSw6pCZJqtoE+RRFacBM6o9t4De6EItsE63vrfS
lTQyb7c1JpzQtjppVjMmk9F/eXCJQw3x6NKDf/PMjs+bgCHbFDuj7Dk3u3Ah9069xsp1gT+l06HN
VWyzpy1BxyYg6tuy6snUrBKfrPUoWCb7thDOZZNvX0XdKNDc3pK4jHbtg0ncN35WPOp9YZ6WedQ/
ZrFNR0xyfuyqfIoqGcSAQ7uk8PwpcqRz5zLqFDca0yVlfZ+7lnYayh5EXGO9GhSsUY4zO4SJR5B1
sZIw0I43uhiCT8/r3i2aebHh1k6iOJODFqyvRLPsffbZqDbUFs5D8YaeMJwyQdJy4w8HV+8eTKu8
31gZMCvKcBXuEZTQx2YWj5b40Rjiy5+JJ7WMi97XsXROcbAZe7vw7wVj7bWePem+SrHxMQexuJxi
WBUCAB9xrwWHZuQf9fgCQKNu/hvo79fAtt/y2nq26Hqa+P1TsI15Bhdg5vyIKfNpI2GTBx0/c/8E
4vDTG/vsOyt3NUsvBFf2ryqNa7m9rqpu7xAWsb53L5nWb9fYtdcHu829k1E5QK5HI+L93VeuR2u6
olh3RqL4esq4BnB+uvTi3uqwJZteM130XntggcaBUFe6ipzM1jgw+t8c6VhfHDP2rSaLu3LaORQ+
od3nu2nqd10+vZVF0Edn05zDyTG9pFLuvuzCDb6W1C8fePNFCMwGddZYXlKO4DuSAK9qK3uoCEAJ
NcCl16nbwXK3VQXRmuZoUkAOrCjzT6vmXa/gFC2shKvXvbX2WOymvBFlJHx1y7a2sxr/2i7kYaCk
nzHtFWO2hk7bmkcvX0Uc+Kvxcw1UEQYyYOJF7AgJv+FZ+di6p6GlDyK0RyjuVP6D/TT51k1GFDXe
qX6FL6r3J3s9roQAsFvqCAyzMbsXhtVZF4H9xnOuoDyDI4wYNoSFCnvpyPTEHVlLpDqRQSFi0KjG
hSlGN4j7ogwi4rswRwlQCESIbUscNNa8D4j5AytZlGLdmWN7KAl48dhpjIAKWJ/ot+j0HCK7numO
ZQsl1I6ttj56BNG5kRCarh99ossTUFd5eR/oa91c6WNpag92PTAlFmKFdfVXlrXRi4zBs7TjUIOQ
vclrMT13WHG5oGs/ute0C0ttJ5vWHB+3NicZJ1e9OM50MGqSNZEY4y7F/b9Hnsvw4vI3yNTQvFx+
DognjBWMOg9mHTh4rMlyASLXpyTHPEnuxPBh+f1mscHWZWzPsviwzX7TdvznLOS0y9Id569GS8oK
Y0ZCDBW+cb9dJB7NeZX5fsytvt1V1dB9Mx6rrSE+KfOAl8egi4LH/ruVLlveNIFx2C9tP/0wG1F8
BK1VPFttOZNAKRZJ94Xu9IvKpHfPNsC8hFzs7p2+imlFtFRWN6xo7z9OOsb9SLYEwl9yoXr2i9qq
7Yj0lfZW5hb3DFuVvRH5w3hVrM9dmd3QDIVDWslqeMhzf4JrkucJJ39ZH80Rdmboiw4AGWx2e4mA
yFWSpHdHfqbeKPij1aox3GGsDtGi/dg/mBJI6Oy6TpLpPYtYU67XgnbGLtB78WoyyNQfbMmwwy4f
NezhuPrp6xMGT+uVbIGzauls6jTk+KFo7apF3nZzXnzixGaiZCt0cLu5b+QjO34xUuzOc/sKQp+q
Xdnnd2BTfv/CfSRndJrmgLEDqwAhDfxffHhDqlvMJ/lexa1pqGEDUeu0k0cNXyxiA20nnn92ycqY
+x9sCfW3txV4hgdT4Ho3arO6Uh6Qvzifamv8ttfBpXHmWFqUA8EvmJSb1896qnIjrLaaVgrhBf1t
rtK8g+zU9jP7VxuwgwdD+lgPtXw1tjZNY3Nxza/Gpk1xhu5v8HO7WjZx3bq6cSj0yZfM6NTV/ai8
q4yW63s5k950Y9VKXASOm67skz7AXTGSN4LlmlYqq18B4VSmlvY9BbJ+tarNujRya9USfdWpz/yh
6uG39qk7Mg/hqnu4xNrDMhRBE83S7umwG0BDwt4rjGd3Vt5DkJINszONermrU7zPYVMa46uZu/1T
P6jmwUldSMv06SnOrCnr4fmP6uyqTGtGLHQmuPadKGT9B1nl7zqHb2OUPg/amegqv0q38IycUVTp
dLRXLY1hxsw3ynbHP3zK3zUrTkX49GAlnJEBIAz/qkzU5KAumT7ox03rjWVP6e7eBWX3MmBdSBiR
M5JtddOD2QfWA16/+kLSidtZrZP+Qdf5m+CJFxj3kIWGhnMNHe2vX6Rs/Y7KuMaiO+SVGy7lStOQ
aAZ5qZzc+8PP/rtm5Z49pDij0PtN/1eT7prXRlVB3zv2tPP2E8e4J8kWkmyuw5vfO+7jHySgs6b/
VwGIu8nNxDN3Bnv+6pc1Zp4vjrPz0a+CdPw0Rtt9B5iH/a3t64k25GwEHXFR9kZjeCkduQ94c8Ks
A5e4/+fv8rcHCz0LRt/ZjwZdE8H1rxd6FnLxRJk6R3Oxez5mHfed+cesr998ikMY6jkVAq8W04p/
/RSCDgB2O4biCpPuF7RVDdIbWeqff8vfpF78PFigOOKBr3JBcfz1U2A9C4LnU3VMhWtcexz7DsK1
licXOxHHLYJLrJTct3/+0N88qUwiYtj1fExvLIR//VCMXQ6Dm546jkWAUMaOhngE8APriPrDS/G7
q4gPi8xMnCJn79JfP4qA7GGwZl8dV7NR38bUW9eZb49/eCJ+dxWBvQJ449U7+8r++ik+KHR3ULo6
unZl3TBT6YKLJqJvN09Dt2ssjpJ6xnTOP1/Gf9tR//JO8IPOBBH8fOewp1+9Uk4utkEbXHVEscoB
KaYbFaY7VeYX3dhz8gwQjPksZ61PjiW3542uqXs+FgUVrbPRWpEk5LmM1iv70hwyjWau0NEoR+M8
dvXP3/Y31wgDDWYMiJAcF351Say+N+jBKvGDSzpetoAp2001cHltivVixcDZY4H958/82yqFyH2m
ouEd5fbrvw5+kP9XO8SYq2OOwjaaRUVGX4kul5cvRPf+4Xb87gdSKJ3RzaxQrv/LoyZ8IQsqLv1I
fDeAuy5bILIJrZgS6eX6fcvk3aPaCuP9n3/jb14mTPzgK5mCBgPwq6szt4OVaWKPzt1UV6fUwT3R
NpwOOuePA+y/+SiMLhDnAPecrY3nK/BfRgXSOTFtCnM92kE7JCIg0j60Mm8+Nm1b/cEL8rvP4p31
fBZ8rCi/Osn8fLN8Bn3VkRix/tV0NoRUi2ZSWNdb8Aef728eEwDAcH4w+ANaCn5ZBKnhc3t0ZhbB
znUzDto1/FwibUkvYdmkiKON98837TfLEiPUcBnZ0M5o2V8+cWSbXvXzClilndi1NqFsqLnW/T9/
yu8WCABWWClNVj78Jb9YtBetw2Zu8MMqQIufiqf3hikppPYp78xnzV1IEykYE8YR294FbKYnxF33
fW1wIYamVayXaVqsyVykmCloGWZ7dOftD3f6d9cC7h3Vv/Nv+8svX3IsWiLKbE0dbYxpBPKNXTzN
0/yHpeB3n3IG63IRzjbZX9EwMtuCdRmC7ZgqnxjpApVEGNmfvMW/e2oDoEc4Bl2YRP4vXu68MaZ0
SQd13DylHczGlrsNRYZjP+aSf9/c/w/d/z+s1//1nP8Nun/93b/XRNq3UzFtx6//+59//z/EfZ+E
e/08MEOJiJUqsPiT/pNw7+v/Yv3/D1TJOnO4+Sf/m3Bv6f+iFmGqh+m2f7upWR/+N+HedP8Fq4NR
S8dlQIy31fx/Ae7zVf66STBUSkaiByPwvAT919JJfvGWTbIcDl7tDHfMZ843eZ42R/zbKnF8TbvT
zY4UvmBaGOsoNIbG9uYwavuS9fW+q+BNsDOLJB2a9FDkGxHYljn/bJqC2GRnqz6kNS8HnwgPTpdl
uXzXeeEk+tTUUSdnguSzTu4wTZl7bIz5A9798TrvFiwAeSsqcNZWh+Aq1yu/SbMH2nIqwSyhf1eA
3uMShybJZ3rlHWi2VXeBjgrSLVJ/VH0JiYIC0r/H3mkc3WDyXxbmI49lU9cfCtrJKxPWUG+EJsTO
7WjIy6nxTxrx5HqY6ZV/hexD43RsqxjjYXshV8872qjOR9Hk3v25wXRN0qF4FmaXnn2x0P1pXhjk
chmTbe1WIbpvwuvWO0FyNJPsc669ehKHRrgMaX8Nr0BcufoCAKRonNvJJ6C507PTWFTGNXNS6wHZ
abtfyr5+aUwneyoq4bL6lQFCR6DDNSEtWb0t3TSdmkaDgVzTY6QJWIk1YaDB31e1PV3Ohdm/rQ5N
HvB840+LKfdrBMn5q4JOelmOwUpySUa6kbaidIRztRhHgR7zvLqVEQ+jsi42JnML/FF5VocbyGCb
PDp7eE4RjhGmmU377MXWfBJV2JKpN/ZflcNANbE2iwV+Q5YMGOhbPOID342WPZyVkQejhWthTTQH
A5RyLFChqLrntTYOLvoCWIUsIPKIrrnq5/I+o+vV2wFK9mPbUypyjPISgIDN3mPMNNSYEHaraiey
3D4QMn1tGWU4K1rWGUele4i+xiEtpRVr3c/Msox9YRV1hA4vQs2ak7ZUH+42Hoyg2WtGNWD+IvFn
qQiylRj8Z/t+bMlyEk2tDmmlJXmQJUgu71gCALL4tyaHy59liy7uGdj0Q5yw+pc05zQGSPuz7xf5
AxDxmAjmPsixYTLf5n+0Tt+tVRaHoM6fZYD2MVpDdYKMGa/jh2vSE7UZNCdmZu9JT4uQebG9vDkG
X6uqVEJs/LGoyr2nBe2bua3Ozm/u8eD1u1ZDBaeLVOuPM0OpXZNfMRHuHuluh1XhQY9B2PDa5Y45
ByreRt5KIj8Zkpr32VgfzLz9xFHqMyTcJA1ShtuuR8vBXpMXyj1PvrBP+3gMdHFjU0de5F4RZ53z
6hfZF3r2DaoZyHTT+S4897YqUhk2ktxpw5voS9KUC+01h81E/wwrlEY7LbtsFOLwCOCCRvKtlwdJ
7smIoh0P31BrfMfiXuXeXZN6wxPBST3shaLaD3O5H1HCrwHhRKvRklzcl/EEXmP1AhnXMHcl827h
5PnloTd4Eom2ayF3N8/6Gf1jNWLXzXgM6t6xj41dP5ii/TnXT9gLdKLf6KsP1MyhxfsJcRFeB+22
RDem7gIyARlMm3UMjEknO8urHr3F9G8xZPKArN8uFfUFI0tP0ADb23nV+On+GvaoMbsAj9jEGlt5
9BWbmXH32XpoBX6kIbvzPTr/zIzqd9uQeT/bSaVhvqXJvDRr7AyVdU1e+zuoVr1kEA8lFFwTTsm8
C0gvK3PHjZlAaO7cYZjfV5ubZqztcCNtJ9trU19e6zR8CvRRNZ16jkXx0hvpRdUhn4eaUsAvFiAQ
OUvsCSvZDSyK/nOTynrXSMD8VHnQfluNbt1mw8iIiBBAVgMyqmvfpoUn5Q9n0ug6uKlzcDTjR92h
GQRGz+NWcojznVmGbiCHC0Uvj3Pg2iGLVbb701+tEzQnOxrGzI6Ur3cYR6e3Go8b+XbonJpaTwYq
yUWL5pPUK4YmYxqvQTn00dQs9mMf9POdaa+ntsUqUazLO7F71S0xw+ehen3MQ69Lb1LPbT7TLvU+
a4TWLbTm1r4OSl7V6t8EI7CDfhsZxbYmPk6eu3Vry/PGtc3EOTxqctkwUxh3xH5+KpuUvNwpjJ2D
Zedx0fozLsvQM+gTamU5q9bL2mSGOs2V9zKt4kE0ujRCImzT97NuFfU4ASL4nXtGuS8BFNE6Z/tg
Sc0aooqxSl3IwKgPwGo24pEkkmFgxUY22pIYvtEx4g3jjxuluTt89C6aBr5+eZoWm7Ns7ctrr9Pa
MmRzt3n4lDT6hGWMgPQC4Tys5Gx1ccVzNgxXRjFN/EHL0TZr2itLkMVBKZyQ3mS0cAa3msm9nqeX
uh+aj27oLSLGwMZh5ksTzgtOMsESMZC6sKTW1Y5b0bAZY4UoNY9BmFI7cBO59Yw5dLmp3QwrPzTU
cW+G2FJDjEntW2rAUcXvquNUXmXwTGCj5Ye+8tgagrPP0tf8IRqCkfYvlvrInpYgVv2QAJ+5zRxC
Bpk4RjQmzSqrWwh32hwvkwNHo8Qx4Y475Q8vQ0Ww2mr/9PUV1AiZsknujilXZ3kiQoxNmgH/q4K4
EBHyKvkogxpG1uGitzQCEynGTsybLkQCV2bkjmrDpcvGgcQfY3nETSnSXWd+ad60JDCTME/zPd3W
OXa2yz2c5UdTiUvmubzzpDKxy7X8XlaJeD5o0mF5kdBOWP0Wm7QwVS/mAfN3F1Yrg7geSWuVRBXO
otkzcIcJNxpdE8xJ2geRZWHu0xwd4EwQ50XNOMvyQ9+0t9UVLeql50QFNcNpW2Bp5cr6SdfmRuEF
wq0qLyzNPgRVeVUSrDutgIl6xXwF7fxPr0JFLTYFg4dIRfKAp9CQlkg8a/y56S4zQTeuM7wujXW7
2hlxZ5YmLqDrh4RLh7knmm/c/Fg0/Zi1CENaJt4ocqbTPAX8jh4RIvB7I1aWvJoXp7rL5pO+pVrY
iNUEgdSfPDhv1ZkkZoyYnMQVgQTLS7HMB2u9x+SrR3P6iWvNvMwMNwFaFU8IGnGukeE8TtcE1+4W
xmMziGbj1D7nhJVGRdv8MJwmIlOS8alb5qqvaip6HRHvohQYK7ktsZPn7zADkT9tN+om9NnKUncM
RFxuRXcNreV2meD95Y19WFijD45ZPyvcZDt/nY5ONV75hQvoH6yUd2EvSyjsOT+SSYcMXmcXXpv/
GGvNfmiV/9PstrBG0PJzEbVT9dKvCKoAcD4DT6kEbmEl1zJa6+XDVQVeEtLSRMPDqqEuzXbz5sui
vMR2FVU6fQi8lLjJnWuvroxwKSyQZusLrP/ipp/tIT5fJgdn7M5tHHFl25p9XbkPSIY/cOAfHYKF
hSjqe2tefyIPoJN1nR4uI8dg6dvDl1Y4pzHD3Tin7dNS6I8SbjMR4eMlz2xF0dW8+EGBgNZLP9pq
X/GWVTu76iRbnmoigHC38FsMuHEOLqC6xBqqVX40NPWrV8OJwtGaufa4MxxphsbGmxY2rUYKZpPb
Ecy1Pqna8lq23WWDDy8kM+Z+ztxDP0FS1PxHa5ZUGsznPMxQ3XHdrdQYLa71jje626K5+Cp953a2
9L1kUCc/Gy+lbFAut+DS6BVD2wKFcL51s/pUBc4VAi1jxwvm8aBol0NfTX4Xg7tDigeax4w89CIT
sJ6GoYUJ1zJeJDmdzlqB51k+wXSVO8frVWiubb4Hyncc/D7nXLN9s/BrTXbaqEWPoJouzMygplKH
htq0YFsZTby2aB39A00m3DKV7j5plXUBJtG51PvuFHhChXV5z+DVFht2fagDgYnOP5Wa/jhQ8pjC
+hDLwElhcm6WkUW0X6zIVMYNsbZUuGV3yZ50qafdD21VIoJ6cpGxiPt+t++Q8vK6zvHJTze6cUNQ
6HF0t7uzXZY74mKrmk1eVlOVlHL9CfPBg61PQTKO+RshXlelYtZDZqwbU+hoBev00D+6o2wETuyg
vUYpdl9TvINOSQA9wvEHDyz78DbkeyK3Qi0noowN9KfjMFPA9nhJWunExc6utRWGlq+/UEylpLn7
DtHtM4VPoMvEG9oHr/Bwj5sGy2pX/VhgkfKe4KFDsOVxUETVuB0Df+DKulYTx2D4GlzMmBv2Yryg
6sFjbyEU84dmLBeeW9uHpsYEhbnDrjXsVjo7i9uPESYs5hIqM49l5qio9U3/s62K9W12g+tCuyi0
acWmmyV00C5Nna8zTQteSQiznHsFBdBk1ySYYcb3JlIkq+5JWwmCRFytZphd7QSlxKpISBT2vu2z
p3Y8lyGB2AXjNB39zoFtacFpG4fpoZFWzismfK7nbO5K171rK8xVMAFvurH49CbtzjPUYfEcJiNM
C09bcGEMZrYXM5GkLsxvkGdGvsuLJVosLkSzXJul8QK+S0SW2V3iT/lePVVc4/ErQ9tsPzb+lSk1
63iht7SrNHOvBcbLYuptzMM83hsYiY6r3vBvj5wRCK4uQ5bIN2hsZtKt2XLb+I26o783hgZhrO7g
oICXagi9vr3txHRfGLYdBQ0j/v3SXlq9OxyXfh5irdU+mjn/wgz/7tkVGEliiZDnMWrho3zx6Ny9
tNK7afy1iDlH9DGTCfyMvtq7Rn2pe7JkKTqL9o3t3ztEsQqt3g5l2jsQ/PyTDPpvggIkwyfDerIs
r4lSazwDAI1sf/azOP16YUn9njvPqIPjFMk5prAeAY518+TH+ogpn8ezuZomWh+VKRP6GVk05fQH
3MI81pAz2kXg/WnSh9Fed3LowSRpE2le03ISaXNwy+zRGJp+v4pi2o9mo8fQ8e+Q9C+IHP8cC+wq
wU2Z+SR++p9ZyRIXTOV3i9UjNAc7MUyaAjq9RBmYt00go3mjpPaovDYbTEmAFzPrnpYONydT2vss
L06irLNwyOHcoZX7TC8bGH9lTkmqdaHcMPBNpc6LanpJX26YBES45QGx0MxLxUofjIMiQrQlgDmm
9I9Td8NLuExDsmmkPdOXNy57zcXSq58aRy2JtmQ3sBJ3apSKsbUi2f6HujNpbhtZ0/Vf6eg9qjEm
gIjuXpAESZHUPFneIGRZxjzP+PX3gcvnlIyyrC7sbkRtXLZhKJFf5je8A191VRaPJaf0WacgQesL
EW683H3iqL3Qbfc2RuB1VYT0jiIuDLXskIAs/cvMVT9BC71iDBo5ouuqk+9ahzyXvwSd9dpkwUSg
UsJ1I0sJIJf+GlNhdW2GFskGQ/QV9+pWauvmOtWKR6XV7i2fW1f0NUYLjeM3xk5WyK1qdFvrGNxt
r9/h2u2ouboOuqomSP0zKUDbVK2+1El0H4KW18Psim5Zs/Yiq1qN0DTjIb4GnvHNdb1ppwDihjOV
ccgGawlVvy1eq6fCj75FqCavPU260aTwSs5HdnqirAsjQ71yUmsdufsido/uo4ohAbiCpuHxA4ao
440xJLamq14qpXM3iaFvPdUnHzXsrTzq59mAqp1Xbl3d/xYqwbarjZWs9O29VwITkEhGc9or6P5T
neRD8aAF6pfY4iZo84o/WcWhE8rqZYKH2S4vmCvFvatOkoGSfy3wfN8MNvkDhdMGstcn3nittclN
khToV+mOVCTlpevn6QEXweKx1QxwnJVFE6gOnhiIXg1DVjmlJm4zj0Uc1X4zBCQBqm885H1P4TGY
YPRo+jRRcRv6seO7AZI/Yb+DzXFXKuZ5OnbnYdBSHCTnsXGPWIy1QUjwMYDlHUnDKzSDE7a9l7iB
O3Cxi61mSbB4rKZ2JEl/SlJ9I0EncgLWg3kzjiURJEG2opnkcACyM9WQ9naoyWx0zUkMzSe/9PJV
57kHwWADZLwFngfk8mM5HS4IALuG8RggV6Ig77Y1pfysSsdTJcYt7ig3rQUMc3B9rOT9bQIueIss
wrEo2gulUbbwZq4brwFx5oNl9xigWSMVR+euc1yaT/QFWNf0WOpxtbUjE45Ot5Vj+6qdAD3cnWtT
lUBE5VB5DDm7QOz10kahlvw5unR19FYAu+3dNN3GOs1a7qdI9m/iMX3Ueyi+op2kf01cj6HTQIBS
orWVynhaY0AelvXa7Nxuh/FAQXB78m1fPTYi3QfadhKUWWMKzVST3g9DDhl+wcvk0FSFcu00vmJe
dUY0YLhl7BTP3YWqa22tkkSFrX7WasAIw6OkWyfTzi4pPA9JbXzFt2HlR8pd38YVosfSg5/RwoLV
TlI/PDZegLqhSg6Q3wpTKjZm9mhHZNowCFdVOWj7rr+VIXy0JbV/4wYovqIWEspN9TlG5FSSq6ME
oAyQWXmge4oHGebQfdloG35xVQO7W4/+cAdE9BJKzIGQOmljdN+2CLgCsX7AuxCXwDIATpUdjdS6
yEZrJ8QE3R5z5XrIGpX6algbbX0kKDYoiqwVRXtwqQlWuiTttTC/CrvyU5iTtSlm2ezASDCu1dz8
qJbFMfJp8xn6ZWAghKvGZ1ZjXeLnCuIr2vRwNE0w9pinGtFaoUcWF5R26lQrl5/zHIJ8I2jLqt0u
8XayOlwYQ8opUKUHkHhgLcHnWaVKau8Z5QRHLjYyib4uSD7HLrgwNWq/BE0ERvRrvwD71UUHK9WZ
02sximDKi+xLD/AT5HUBexMjHPsVikK2Km32t9xy1rVRPNw0VRM4Ulbnj/QWtTBzN35HJeORnYP6
2xSD8WS29RPCxsEmhs55cic6rDyW3oVll3sj6g6iGMMtMimbocxIs9pxrSeVts8QLzfqgxLE33DT
9u+FDLBXN8wS10Q+ShvZ7XU6wr0cApjRZQX+XABWAypDsWqFzZFxINrccXSCX7dPzU+QYyNnqKqM
Yhy6SeOMOs2zhEFl37c75pTrtszvLcN9ihNb2dB/QRzv2Y69O7ntT1brbpPxJlZJHAuMgVrrm0em
rjOZsEztsxqXL6mco3saOL0BWcCQHo3SPBOqcMYu3mOR9zCiBjmm4VdE+18Hg3Sl9m8l9RroLLmj
eZRFfK2i9ruqhXZqLO/khrmTI9kUysIHEyyFjq2KbFWFtFMD0Q5HOfD080AEuKL7fAWbxtTwEKqF
uqZh3XHz2lfZGN6NZXzFfIT01mIo4NI6KinvMJsBE9133p0oaUNbNmcKHSPOO7yrCl3dNan/XMsR
aay7NeHFbIWm3wu37JijKFdRLyGrq+caoMiq24KsG6HcNdl2oKXpFMO5CjWyz2/KRvdNmqIoXA/p
C7c3JSFcKBQW2Lqq713UNWxiw3yuOwWaZmdsTRlVNIXmiFmRl9Sw5RJ/B15YW/uZfFGxsyrR31LA
XeJ0PPDbQpwMC3qlWjh2QO5qgLc9wVsyN2UvfW7K6LwNaHVLwVdSygeLgZQT5eyZiPztTBoUc4X0
q+tEqnzwk6kHCpEwmEizHsC2lcKAILBfVRjqK9MP970fTOj7Zq22igHnTEZHa3RpE5ffanodcIP8
TasH6TFl5NLHzSZIMvUaYfVgT8WfH+2AFI1GNBku9yWMODt3WtXGRcsO1hUKQjtmdhnUEnhFkN8z
WbrKG5luC3Z1ZDDy3ndVsQ0LSOWB+llrCJwRfqGfh0ejQNanl4OEsUVN9MVqRt4yCEk+bw2j2icQ
dA5tOIq7tLBrnMIArF71WmagR27Zn5GzGs5LN82ejYomGoebB8SkUpRm24gElr5dAQCqot5aaRmy
7rp33Q0djo4NU+qeZn8v7uJcxrFGcpP8vGtCWI6Z7Lb1FlZtcca5Q/NAbbZqgDL+IEMkNKoru8mw
shfhizzEp0wBvR4mk1jAeA7PqpoUBjaVJfKLkXbBlyJ306s+hvBuxKF17ektjftmoJUWWwWiCq0X
h7u8jvlWnlo+h3KbEuLkwCqSwEmFvU2gbnBjHQ9I5YcmBUxPApJj5tLiA4sGbSODRQYRLYpB3qL3
oEAmDjX7a66EEqMbGtfIz1nHDB8KJ6bwcvD/KLaTdvWUZijOCNH4FKEodOEjrbvJuwbWpG6gpu6m
efk6oH27hn9UO2bDO0Zpg8R5P3b1Hjsh9dChf4C/YCDfAFM20eCzDPAiI4TFFZm9G6yjplIFlI6m
PmtH0XzxRBGfCTOiaLaLEfxX5bhGTvEvkVLmkHjWWTJ0J1a03lrcx+pWCse0X/d8231NnqOuXbWE
2k+7Pum3owlBdp3GZb+TIXldDlpvnVxpIp14uVJ+6xEch3OZEzI2SOr7sa2SYK03Ld0iWZHMRyTV
OqeK8mxfqgPl9RjZ2lkCiOdYleRW29CVuIkMPw1gW1W6ciq8jrypTVCkd70YGqEVfI7GRPoqwTwe
V37ZiK1WKt6ZqyT51uCfS8m0Eb/R2LHPXg9vge7HeGHk/rhlUmumcMUjCF345l7rY65u3NYutzUh
Eq1CFxPpQdT50aMRtI/65Ak81XinKFK202yqDO4r94T6Y39hkc9c0cMYzsIMOpeGGiIgbJ0ug5Hr
Z0Jr/Btko/VLv+kjR4aQsmtjivgVRAC9u6TWYSxnIRdD8g5XfzxDudCjo070fyn90LyohgbRsUyy
byyNgn2NWYh0rtHbcfI+GNqVFNrBU2375bnuW/Flp2T6Uens8gnaVjkcosqAi5+RFZ/oseODLZuB
VD1hpVavx7Ynq8zkPPkG3UWD44d1wNYDPx3sLc9TemZNYUtTxBsYP6bHOG2YOcUtHLAkqiE+jV0D
Zd5Qe+OKA0TQo4mgLqqToyPUlzr3NmbONLtrM+hyKv2L3ahL7o2cSzeg/PgEksWx6Cppchhru38Y
pbZ6tOjlOgVaDuvYbL0zNIX7c9TQtJ1qfU6swthBw/FtqMqKfRuMWoIegpY7I3qI2CbXgX9dRW3B
GZTVaCxkZRLtGo54jOR97QoDbZHtiHbXO+ltRynYBT29dqvrRA6BoLWRvXHHY6H5gjYjzGFlLSw6
Mlurqq9UEUPSCxv/3KKMRCZKkganTSCfaW5ox1/5f7n2gnIFnG10g8pdmaTYGHAx1D2ophiAg9zV
d56mmhoz2c54aCiuHgthIl0vmUN3aPSmP9FlQ9c1M+RTNvTuZwgmBi0R+ufrLB2HjeUr7nmJgo+T
RXTx6VSTRcih95zoTXRjC8RJp+zbOnp2rH8qevjZrZ5AY0jT5rowC32vWaOxjdK+f6gK/xZUmX8d
eq23VXD+gHMaFuYTgAGv23a60JkIguPUW5HKV1I5NtItos7mhdmZT3pcyK8NvWIYQh2TPgPeJ/zs
nHqtxCRl3ZmJje2IyN0rBZrA3aj5433CpSRwHqLnNtwzr7Rv20CHNwgaNF3lKFsi6ARNKOg5Ffo0
7BCq7wFD4IWqQ+HMpEdA1brTxRkMT6ueulQh1hSJJoZHljs5dbpNQ0+S3OgoU/hCFaWNgwtXuW7h
PJwGGGQgYXVde5J9y34cGTPsDD3Z+hiYOF5regC2TeOxsRMTQTJDNs9snzVdyWAkHOjf3R2Sjcah
BfHiRCKjlmmMMYY/oId3WtbQ2S6Y2QYaDEMTKagtvuPutkrqENiB2WOigQvcBsQLdzjO05ex2lbH
IYrd60rt4Af5Ht3QuE7OXX+QmeOpETVtj8UKvSOgMQLTTWqqiBFBiFHGRR6pEFX7NNOiVQ5/tF2P
cWP3K4/9cl7qZV3uB2aMEVITSXs1DoLWqWvm+vkwai5Zbzp06FaZI+zUPKfaAP5YUSz0+ok6r3Y8
kHi0tu14Fdt0X+1GhUWpuXQCq8HVOPuYoJhl0X1xJVJD2GHtZTboxkq4Ir808HJbS6lhxBtO5gGy
r5Kbd20WM6XHfT6Qwa54+bOAcJ05mk5ulCUV/VbJi+uAdAK1/07mPtLQDApg9GTR42CVtgcdOGrP
h7Jtn41IUa/RBWVuhVSujq9f2H2Cb8yoTUOX1fGsiIqf0W9yqeqNqPaqXcobjS2GJi0YAVWy/Quz
krQNTeL0MNRd+U0woFp1mTleqYZcndBg9M5kslMHKgByIP8cN3eXJfz33xPW7iXLKRQxIvjf//7p
V7vX7OI5ea3mf+inv1P97/ffRlVtQqn99AvnOzztunkth5vXqon/fP6PP/l//c0fILe7IX/9n/98
YSvX09M8NPF/wr9Ndq//9f39fzz/x9+bfoD/+c+r5/L55TX+j7Mqfkag5W9/80/kHDryf0wWcKot
A19EfvXfyDlFUf5QsMGcxM6QACDs/42cU8w/FE55JBjB15O7T4jgH8g5xfhj0hdH0hZYsm4YYE//
9YY/FOhYvHcV6ZRf4uZ08zv75g1uTnJZjAj06QGo0EWIm6PqJoeoli+iTN+MvUkDQ/rEvXbRg3RX
S9rttupxFnh7xRXNCm+Rl7R319y1+zdr+OMN32rkGazHG0LKDyQfbzQTn+yNWsWjZagOYS4fLKnw
wLHnjNjsJEWJjnw8QzUMmB4O2UN9sgzs0Qq9klfJ2Hylm/pQWLW67vXxgP7Rs24W3kqRLHODkAej
YxRytkoa3zHMMbcMSzmQR0R/RMb0CQgfuCMaH24iH+ImeNK18TCO2d2YhBfQBh6GsfKYf5XdPkUg
Yp+UEjRiK6sd0nOPycz4aljumZdkG1R2r+QsuwOJdlckzYWZRCa1oo8KjRF+0pD6WBeS8tKV8oPS
9GKXxvLtYGTeiq4cT6rF5YgKw+8XVPsZhf3vBZ1TieBkoH1d9O3BDoEgtYW1buDcrT3fAuQIkAPi
1EbE/qYJAEa6+WnIw6csNc/oW+pAnLxNWwGFYYyJU2K2TzzxitbNKmk/M76H/9Rf1aEhbdDI8LZW
2iVnHSo6m1oF2GeHauuUQzIpULQNCi19vMZdiaNXF3f075nrmi1CG+bZ739U9WeY8F8/6rSn3uxm
mtxyC5SzPQxud8XQ71imIRAi7ZxF3jPm5k7W23jtG6756GrsX2gcT2BJQqcdSVGNumBqRUcm925J
bnbo6L40Vo3ad4XUnOnFn7RMJT/NtfTaH7yrxmNw+cGrE+y/2vbyDPsfUZ8jkCMXh9L19sNIb8s4
BMhdQIjdAK7fybp7YzGc8mia05J4aoX8IKKaoZK/icpuQ7ckXscR21cpmFh0bFqUdJSTraFQZmY3
Xt/d/v5VZ+j3v1Z5hrX1URg1ItMvDw2tACVINykszaiFA9gyvaS8eikNto+V3cVaeDuWsHNc35P3
ZFzrMstPCaGy6suPKHPvffTp/7/96GQNimEAbrG0ZtVAvjQaIuvHtfbuCfldAv0vMtBfP+0EfH/z
eARdmV/JJf7mGFbRTISYPXSrQuBaZEzNi9ZM67UvQ7svdWVHPcFt7sNZj9Xk1kvoL4eyf+lOUJEK
NTkvjnaaAQ3UjIMn7H1uFbXaZ6H5+vtv885xLk+7683LmpCe+wHpg0OfApDyXu2khP+V0j9nqGea
HxwpMw/vv9ZE/fmfwU2rCpD4Kw5K1p1NjTlRJKyPtwM6uNKnvKnMLxqmbLYxrH//k6kTzedX32FG
/3FTr0r7OC0Ak41oKYIOiEAw2bofr6pOfEM20t2g0CPdR16D+l24D4VBd0IaNxJ5HxujpuXX0nuM
PflTWNAArMr2iw0cEIkFlMFQTf3Iy/jXaHQdUsTP6yOMQRLuYOWHumuf8gBjRhX9gwk7MyLFgLRZ
UMQ74dn3qlqBvRv7taUnj6UKgdnyQNRxvTiDXH9KGmnjejQKFXJa290Af1xHPgZUffBSBOoNCiEj
QERV3iBM6FSJ/IFRhvrr0wj64s8/wGhVBZwdrTiMAZlxBNi0goCpauJOHtVHgAx02Ztdokfr1is3
Qy622CRSNkiXDNXPByS7IAxfS0B9R7W56TLGpJWJdF64dxOkiUEsf2Sb+l3w9O/7AhOLn181TRl4
J65dHMJKAmLQqNZprAHpjZQZF3Y3Csej5lz7PQBVQGNIqijRTSZy+dJQPLFKJmwPwEoaTB4GlwlN
bsMF6pW6icZAqqr2GNDdS134QC/9Hru+zzZWX9Qr8Y7uxrNM5U4mEmjroJczsIPD0UrwdhSGfqel
H5FslPe+x+x2cIsJrqMrORMOfy3S4CiEe0gEMmMYUiJnehGVn/hcR2PUtpRIR1oq2zROpQ8C/rtk
+68WeXbkp1ZdNhhr5iBsY3kdjwMqpQlJD2g2/yonpUA8BBWwlNkurn9fIk1/yRE5RmDNhM9ua+VO
UEPJFiyzeGBSajdf+4QSBwUDND+qEMZBomBblqPouUKRI9kA7L3O80jf997aTMRGy8tjErdHfTLa
QMCk26S+ZTho29jbtFFPVt5FO8Qx97GrPo+qZJGatYgMJIDFFYlsitL5frTiMw1e5opLiXFAId+g
mN0hrlR+NpCcATLhoobvM0TPpIs2re+j2Hz0teip5RAHNQNYy9P2ue85fTfJXPn6B1wt9Wca9r9O
VDL7n3exKVcd2lVqc5B7EtrKK+6qFgRXDgN6BciLTo6vUjeWaBpJTa2t4i5VHcGhuOEmjrYWqcia
sfSz7dOiCvKp+ndxv8Vr81B2Pc4hPYnw70/i7zYqv9oMsxsRpga+cFrTHpi8X5TtOabZCG5c6RqG
jCUMC70xDkze1U1vInRAXoByBE0ESAA2CUPlxbsepcjMHyEblJdR/zR68bkpWbuCPk9uFfu8R/wI
FbjK1PflqO1i3eNnxckancc4EpuyQKs6+0wbdJ9oqrIezPIGBRta0wy6GUUOroKQ0nUsTpy9NE5O
Sfu1V82thwBpwKT99+vw7jebXbYuxh2B37XlwUCpbkf3O76LUibXNdzyM8UqTXRcoB9kuCuuM/qc
7Ex5I432rlGM8RnmtLfXw7EAoYTnaSUX5kYroCooastQWocCUg0IOn3wstPV/KuPNruysV+mfwIo
7oDojIEELOaLZ4EIh3M39V1yZesSOBB6F1MAAmg21zo4qbVnZyddKB7MEaTswRL7wZXFAPG2Syym
qaNenqP3h0RimtWT2Bf0jjwKHVF9kM+I9w6+2a0/gOyZyFrZgaZvvRl1fJmjOhL7qAJZ2Nr56Gh+
XoOzCMG96aAz2wSLauiVwC294oSS8I1ZuEBGh72hAFjMDXJmhNp8p2+Evm7RdVkFUFaRjwprVDWB
eQuobCtVDQUSHAl6TpHZM5wC1GF7VzUqOICIVH0POSXaawwcoSAj3xX7/EahQKYAnjys8houQzmE
N4ZL0jdljW4VZxs/qvbtED+hIHEV4CaX60jwEEVnhctQWEqd0AWYtjIRFnQ8TUbUCgjpmTtEEXE0
ZfVy2u+qVjzW0YTsMzPPacE1rtU4BjHYWR8Zf72T9CJi/vNxpBSRaChe84MrIZmJOyHZUtWhTdIl
bj+1HT3cImnemVnz2utwfGopx7C1r3LHTpvOybBcdYpMeVQq4xCN2nUbakAM/ILqRDMue7U96Slg
kVRTPrii3qlK/kYNzbo81c0wjw9RZD36bf25npS3DblDkUr1r0xbPKqq+Zio/mUPvm2HFzknpZCY
xqTgy/BZvaoS5XkIg5vfh9y7bzTLTDSOXL83UzoZhRJcKgNoIyR01frW1dK9LwlYJqpdbBA3Mhxf
0ZUNLLtuHxfSodQz39xxwADrHekZnXvuGEATcr0P4uqdvg8+oD9/YLVF07Sq5fzg+WNHwBcoc2mV
t9NiRIRIojDeRWjGlMRljXk1aro1+pl4QThmoqBEBnGF8U8mb6WuUeknIOeTsxE/uGHeqS/E3LxF
AWFm5Q2o1VSPzsD57jqksGTJOjcZdgtCfRJcMwxrnSj+9cKvZfy8IgmwRPwRmFi4gbKrI3cnJwbK
oYF1BH+HBqq8q2x7Uxj44vbgCUL3vsIHTIX9SAcFCPaogQj36+MHr/PrNpiYS17w0Y2uUJT+gNbf
vRbGYq3VLVC7qL9yQ2Q5o4o+ihGlr0xzjyienWl+dovrACKd+mg4Wg1mAoW/lyzQASuU4bOwpA9o
/d89RX5xl8ylJtiXct5IfXNofOAZ9HC8zy458zdlUOxD2WY0pYEFI6SobYOgPUZ0w+Kq+iwb2alE
PmrdwqXftxYUPzoGwYHssruuPYF0rRLfGCgrjiJ8MvFdB/M/AE6rL3+/qO/d2NbsEnRjCbWd2moO
StHeG2h8A+LqV30t4UNQJk9KVH9GsLxeM49hClUDycWEGMymT0/Bv0CO/LwKPFyxG1PbeiP7nUVQ
wRAFr15KVvv7t1SmIutXyzu780QujT40muagKiD6bTk8V4o+gveSftWKhuop8y4Fhe8Ke4MTyn4n
BVu9FUo6vFnC63HC3o0WF1bhPpolyVnTbaRcrXff3+8fEeT/D43+8+ClzKrsW/3/Q6d/uuh+1+mP
gqp+/nk4MP2VP1v8pvkHdrNYdzGXwVlL1vhwf5LjhfwHojWqbInJrwzTST71v8jx5h8yfwX0JMOB
iVJPNv2jxa9qf0wSFlTfyGbw+/zWrKX/uxb/lJX/bTepkCp+PteUcEStakyFk0GLWMe2j7DdGG/f
rMPVn495261/7+GzulCIGAyAy8MVKXlQbf1e1cs/t9m7jbf3Hj07j+tM06PQTgwHHb1mhSy2tLLB
7yx8+vSvvmmURaBhgNZlwrFEfwkl+4iuXfxBAL/35rO6YBjg1jEnxWa2lT4nvbH2ZMjyyxZ8doL5
XVhFbsPgIVP127iPnquuWfgtZ8eOp0PPQLBboNYMhwFgrrHpDM6/ZS8+yyg1qFcdXAvhuGCU1p6Z
nQGDEptFD5/bXGu5YQ5t5hogZknDu8b4VmhNvl728FkaZ9td10TcHA6MVWqeROo3TSotW/S5N5Gp
lg0DK1d3wIJJ120tW5NCOOyLZe8+i8/K80Vr9Y3hGEnz5OLCIXLtftmjZ/GZIXJeJTmPNpMhnEYn
pwSg27Jnz6ITicY0HlVKiDwHjz6qFGllWb8ue/gsPN2w6d3SRdka59uvIaVZkBRXyx49i052iY1w
CmeWNyAlElubrnI/SAinZf3FMa7PohOZTVGpcojKBqndqgZ3cukFXnnk+P2g6fvOsaXPItTXfAnP
SVRNVGTqTVk6et3XRcuiTYnOm8OWLoE9drJvYHQiDqXRPufej2Tkn94Sk+rM20ejAVfgG+TRCISU
foZWcnRsFPWDfPGdFdFmV6eApunGMjKTraafxJjsk6J2li3JLDChvUBimOJeB5KLy+chwot82aNn
gamguS3T/6T+lgQ8SFOqvuGSHN4ve/osNBHDQlgBUpOjusOj3pQXdLoXrsksMFWBhgRe5oMjyerX
sQMWg/bC07LXnkWmH+HI3jfe4HRWP2yNNrc3qqYXy47ZKfF7uwtTCxit11Y97Bpx5doGfIzibtmL
z6JSQjij0IZed4Jcve8M/StaQP/MF/hH01mV1VlcxnqkeU3Q9A7q7EecgS7aqP1Ax/Sd0Jn75iYg
dCVcpQa0zWJt5dbhRdzZXxctyfep25vjZNASu83kTndScEcrq213htY8L3v2LC5V+AaFCHqUZRNo
M4Vpf5OSceGazAKzKrsszyjinVLuXnOpevC0z8veehaUid4rox2y2qWSXDRZcyF70oft/l9fPN9H
hG9WWwk1PbcZKzvMoJJjitbyXaNm3rI8/HsD8s3TRTlIapTnvdNp1kts6LdJbH9wY763BWdBWaIW
Dzq+GRxVDGBFfeWQur61LCn83mF4897tqEx4yKx33KbbKZVKg7zfLPqY39sCbx4dub0lNXY+QN9S
rzWg8iAcl+1uZXZbxq4xFiXOBk5rTnI9RnDyUcNa+N6z2zL0Sgz08hIH2CCCyBgflSRYdjN877C+
WRIPRZTYmnZJxLR3Y4MyYOJglMtO77mVuGvlbuWyEx3Lg1PR+NB5UHhbFprfTePfvDoWZokVFWyU
tkHnKtU+ecwZlm2U2X3pSVGrSwobPNJlcFZpD0M1jpalsnPhYkTZUXLSaq60vP6EXryBNZF8Wvbi
s8iMi9EvdZMjJSuZ7qamthmDaOGlNscPFpkpK0XOpQbE+ab2/E9NJJYt+BxJFyoMM33W2dFIZm+k
Kmgfw7hcdlzNtUQLDYUEq04GeMDpndELhMLiZYfVHFvWh5lZYbw53fNRshpa61U3ln1KeXZf6mkv
6qqKe6ZP2iFB+B9t17tFu0SeXZe+JiwZdHbvVMZkgZUnd340Lny2/nPC5qHsJymQxZzMCvDMqZV1
HGfJdtmLz+KSTFC3DBuNqKY0v4U9FkUx2MOFD58lsl0NOcpDOdbR1Bb8Bea1RTpcL3vxWVz6aoEO
pMyKoz14rqGsb1TBsvx7joiyG1mLfRDpTjBKr8hivaCPtSRw6K7Oslg/MyoTfeHBCYHxbFxTBcch
fTTEmzbE38puHj67MVuoWLVB9eBYKe5+Nh0UMHYfzFHee/bswixjwEaBwtWgY8227Q0Bli7pPlIx
f+/ps8g05RrtCZctXvuy7XgdElmDlAZLrgfWZRacZhRKWh4WowMvUH6Kldp+xgewO1uwEXn6LDxD
0SuJVRm9A6n+XhbhjVkvCR+ePIvNWlOasPcMuspSDXM30FBGlBZ123j4LDarEvYQM5kRMQ39Oh3g
lJXpB7XD9NV+tQ9noSnhdwu9BCs9GdJ53sqOXHdfOvxylSDYLFv0WaUJDJqZYpONTl/4W8Xwtlgz
LLmA8GOehagwXLvxJN7eU9GZkvLmvqOjsui1J67G29rb61UPXaoMk8Emlxw9GvtVa0ivyx4+C9FI
LgcRZeUIoKF+CMvuc5EvKXxYkll4umbsq62qcY538dcY81Fq2XBJQsuzZ8EJ/RY2Rz8in5tkT5nq
Xsn+l2XrMQtMtMJ62R5drrawvqpChOjGfybd/qMZwUvPIjOWy6BIR86rymNE3NuVgSrCop4YD59F
pjZq8YAI++iMwXDrpfkt5j7OsiWZRabpF1Zr5tAm0zzZ4++LCFK+7LCy5hGZ5MLiRFGdopbIsFyB
rOLS9zZnMdnii+saLTFZFOpBduU7e1iUgiv2JDf+NiT9ESJraTC6N8b2kaT5IGp92UlizgIS9KkF
7R7Y15iYt6EnnsfMXHhKmbOQFAF9NjMQvVMy1kcvxCxhdOr3i7aJOYtJ0AJ6FMm5imF0f+wt+Xq0
myWNe5Z7HpRBmQeoFg1OouV3UlFFjocG5cIFn4VliNKlnvfq4AxZAElY3WMCf7NsSWZBiWRJkOHB
PjhKqn4K9P4WEPxHsPDpZ//FfWnOojLAZyFSDUKnVwPUGuk/mlbzuOy9Z2GJCC+wvAFpXQS5X+J8
fLImZv+iZ4tZVNq2CKo+ok9tD9Fl5iVotFL4LHv2LCxjWdFT1c3QFWribeoiAqn5H5xUU/j9YrnF
LCzRiUrHHK1oRw5j7UvQQipHQw1G3cok9PGrXRhGYhajajnEUpXR6TS1+Ampl01cu1+XLc8sQt1a
xdRyZDvKFN6i1+9HYX1a9uhpl75pAoHu7idtGPIfv76JejjEmb3w0bP49ETTwh6lW+jJzaWHgSQU
mYWPnsVnqAdIBgW8dR7kuEFPyulatqQthpvHLD7L2kRfE/UKXDyxOA7joT9LM2n4IFue1vVX23EW
odBnWis2S05EaaifgMtV54kbVB9s9neebsxitB8sQzE9Cs5UKC9eHcJHaMXzop3ynRX7ZqfoCULl
9ZQp50ly3fTgbrvSXnZuzZFAvW6bvbAZZ9LnxGUhKtqVjAfsshefBWYF3hDGK8M7szXPVYD8nqYt
u9+MWWBqEHAELhrM7mKcY1tkLcoqulv22rPI7GKB4oftk9DGt9gJPCe1/bTsybPA5L6vXFPzRqfu
UmuXNGl4dEU9frAm08/+ix1uzGJT1btU1mA3OMiDYOjj+XF/GRtjfVP5tu9vFv0I87l9ONGwW4Mf
wbCKYz5Yj0pu7ZY9enYX+bmGH0LlszqD8iyVeHkM6rK2ytySbsghL9cWw1i3QCK0lbOXZgiWHYnG
7GCpZZHAkqArrsr1DmXRrap91Nh754vOMUypb8jKmHHzW1WYnaHEum7hi5tCcpcdit/pPG+OFnjz
AjPNkAZzFt36qnQ/DtbXRV/zbygm8/9xdiY9ctvcAv1FAiRRA7WtKlV39dwe2nY2Quwv1jxSA6lf
/07lbWIltgGtAgSJSk1xvLz3nFI7iG64smom/+IJ2O5Wnup9fcXbTC2TjaGlq4iMV5n6K8p9ioBW
nMz7Xn0zuXhLpawESTCrPnoHgFMfUxJu9z17M7moQgpTmWtPzKPXpRpuEh3surQCH7GZXrSVNq0B
1RVHllUfnCz4tgQAqfa9+HZ2KdwK5x8vjrIdKKguzvXV97Pv4Zulf5ym1kkNYXcq7qgJJBWoV7W3
8+GbAZpZCJ6ykr7SUHp7VDWeZwgWuzpiKDbf085Znufa9uLODT61A4hjx0n2HfbDv+tb/zE8xTRU
XpQmItYKuA26CPdURdRh7Wl0gAE/7kBtbgoR6WYQ3Qv72etW9zYwvXfZ9/DNF+U8rpNo5NXxZcK1
BlwAdnLfozffU+vGQ0hUePEIshxiZ7285mlR/SZ2eF1t/r2K4lD6sVUow5RRVygZ49P2mziXjvxo
l22IFXtEjnZoasryzmFTme6op1oOu5aocJsdY6tWkx3Yh2R9eji8K8+KHmCGKXvXwg3t88e/y57r
iasbS8RBMXeHBmXQASHU265P4m6m4xXomR0mVRiLrsYX403Fcw6cv9jXU/9me/xzHOR2Wlo5nSkM
MopFqc5WnSN3TQ/h3xUt/3i4243ukqY0TLUsBd4ZcdelUFD3NcxmSg4CqFLS8HAH6cwZPPef42qS
nQ/fDOBJ+NYwWzx8zWRyUzVvSrTNvnntb+TCP1pl7se+g2fixUmkXtuyrp+d0nZ2LYLUTv7YF9Ui
uChPKxJXbeqX4P39Mbtp/OsW/+89E170H5+tW8dUpR2R3pz101eunnHeqXbsBXjzyrz/9Y9cZ/f/
mCS2STMgHbPStmid0tJvZQHVAnLNu33P3g5UBfnWzEzLEH7LYw1OLG4qJHb7nr4ZqQDSolYrJs/A
F7CF2DOcB7cuftP4P2uXzc5JC9yII0kLcZUsX92kfCAutm/+2uZwuAlrtgxJepy1c+S8/YRYb9cu
ONzmcOBvBPkraJN1xU0U5al7XvH77nvxbRLH6IHwbivSeqsVOjBYkQfH7MrPdmCF/djZ2xXXm11E
oOdH9UG58rkNEdDv6inbNI6a+iCK6msvlqgwb4pCxnmCtuTXD/871+k/RtA2k2PFygXH3vPjsh5k
fTulNlx+OHWWd1NXqnpp7KvDDJE07hmZ5eFHy6vd+QQRDQEABIdsOk3BwqVtWXNnfl46wK2/+WBA
166TxX+83TZDK42Q5KXwPGO4YzJ5SFWgxkMuC9eCxDWlEJyHOniXp1OJhC5o/fYWNqFuuxsXy8K8
QnhcOf+AJCuMw7/TLmRMz8kusC/Md5M3YXRAX16e0jSaLsATXAPyxUK11SETK3EBkStLYG2Sr5a/
4HuqrSkPD+AG6zcQ1oEE0pXrGqbYnJQ4RJvkqz+brjnlZbl81HZXpo9mdEKUKrLHvGSoqQQMM6/h
d7esIUPWVVEOd02LmdGQyOU9YSSTwUM6Upf5sPqE4e9Lq8lSEpfXoXmjhCZc7s1StG19wFyB7ugg
hwEE5lrbpICFlFVjL+XKX+ozxRRreRAjvjhuH6pkhL26IMNqlyDtPynjmuiGeqjKRYgH2OojmXv9
Sw2+MXpepV8hFBHQTO4i2yvsp6YYHHGMkHTWD1YLj/rFH/pGi0Nml2T5H1qnjab+UJGfW8OBqMT8
MA2Rzv+Aeup0l9RQtO4AWAyG/NUS3Ks+ZO46QXp0JjtsXyGRpt0jTCyqZrGALrPzOkx2oy7s6FN5
qHUrFXe8laG0WEyUWaApTMDzexlSyD/Gxlp6cNlIaSokoHaoJL4SUaqFGPdUl9G3pesT5zux9aH/
IMKxGR+6yl+aZ8tDbXk/wJysnxFDzHwAOVPEBZIIRjNAH+wi6/UlQ6+uj2GY5dkHAOV++5wWviy8
oweoF25NPTrt+ED0OJBvpTugZJtUCfoTSDqtHKVeDoAtW5O2Q1BXR+/SyXeW57Guu+IRT9dcHJd6
adT/QB4lwxSPfUM0Vwy9ukf1IWGK1MqXgY3HSs/vm6SQ5aFn4XY+VEkm3FPXIj8bFL5GGBY10h/h
e/Am2aBjxrDXpVhPc1aPT33o9k8pBNT20KR19CXxZJfeUYGOvu+gknQAct9bRYWYqEcnG8j62jgd
skWzOlQAL4M6jaWff7oKRRRs4tq6q8thsOJgyGo7NkPnvThYRC6jnAWmsbotroategrPsKlLCROK
AoKD7CuyIuEuQhSf56umpiKg/wWK8mKgLMnUOdTWII+lsocbybXIObGd8AuQdfswdsPaHptsvGoG
k2UwBxyi3c3QLeLzMgTGPygf0EWs01wuJ7Lb0+mm8z3xv3ycravEI3gfDlHbUgdQrAneCS9tb9u+
q3mVYcWsOPvRB2F8dWqiYNFnlQZ+9gRzHHEKsfzm4mS9+tIj0L7LJwRubunwVmWJb/yIM2QRlzFK
8vZdZ5G0cczwx2EJqYBNH5yujobX3sjytWpT0uOHJXFedFLK7KQK5N2g/mRBrk7dXtpo7V6TzuKw
ZnwrmU9jo95Vqg9uTUhOxUkLKL5nC+Jvdx7BnS4xu2cqjW25guVMG2E/2lmJycVrxr64T+spB088
kRF9aYqyPQ4Qr5tbsSaNillzjXosnP7SyGX4y1lTWqdOi5NCnQMfECzEpWyd8a3JPP7zMjTQg4p5
CV+zULV4gGzjv+i5D8s7btx9+16mhfLPwtPyfYmCarr3FEZd3GhwgM7TtObWQ1sVk7rlhhGZZkWC
/AFDnwohVgl3eXFFoSDt9pTC1mDDNLn+tlk/do3UN6HXpA+5lxXIIIUVffO9AS9BtAawjzQqIAl9
plQPVbAEzfcBLxtoGX8K4cCXiCfg2jc5tuQIA9VTKlbkUqkX6OrMwQZtiLP4SXkydUOucamjfH3X
+hlO3xICO3KFaVjfeT5TBpcKUVdCHRkJjpADNYtTDvYIiu6Y4ZKSo67ixbjCHIHM0EPLKSgnjGMV
2cywHOYKvWTuIBvNxHmui+EtwpmI+2iQw21fdr25G4wxw8tSN9cCd2F1ffDataaYHlmLEv9RjZH5
aKIOtQ5iHre7QTFEMtyx7AWJMFxLBt/TMFDmUES2gPQu8zKCm5mU+aVJsCcAHU970Z3AwLfB4zjn
UU4iAFqYe3pU/wh+Mv9Q4j5O46HkcjY2feYsr801L+YZTW8rjhN21T+8cKEb4zoEz26Nkx98lF3Y
Z9W9SGXon6ygtpMcEsIIP8OTdjy26feis8a30pnWU5F4dPQsQpplharzOB544WulJvEpUO38LVor
MFROMYXRMYkS/9LloiPquuhHoKLTu7zwJN7EwXbPgG3EvZpnbIne0tb3RGyuHixUwvjW7Av+kehe
t+ton0A5kbsm+Y+KL53Kuj+8wXdeyrbDxHTwki5okWfQ79+1ylUgjsRqX1W/ys7ORVVGIBwga/tX
xFrwxUmiYMRBPQIRYlR71qF1p955Y1Bhe9VRafUPabVmn9yiWNszPPTcuxmELLoDXU/dI3whBmav
TnHBSoKNzcITCdO6DsLbNivWK33eGzLU5lH4SN5QPx0g7lT6Bkhh7t2JfHa66TjoAZIwinKjxHNX
ZqF3XBquqE8R2M/Xqqf+6dShp/mQoolCpJEsYjyqohoPzUQCyGEIgnJ5AuwewuZTUXlpm6qu71GR
r9XNGJaWeue6zjodpyCcg1ikbEFSiTIAdD9Wntu8wPzxmmOJxKRa/g8GCaKfwfcLdUJm49yVui3y
G8mNZR+3i41wJcDpLTxwzbUq/fbTTD47WgfFGnAwTvUFI290n+fXuzvyo3Bckbqci8JlpkcGhnhT
O1KdXXYcByR9VoK2wmGRnm1ZPGlgP2B+ysWm+mO+BYbjnsPFCQEzOMjB+LnTECXPeso/G1CZ74T2
xa3OZ0kUpgvSYyRG1rHJKyIwVTqwrdfRnsB9JlMGpnHWnZoex3VIZtSsKVfoXQ8s5ixwGriHVDau
O+Ei9tPl4thN2B9BaxflQburLs+dDMb+ScwZoC0QRGB62xUV1kHnURbejSH7kUMPZmv6btzKjw7e
WpHMhYQIU6hKFonAsE9d+5g77B2ag6Pt4ZPMEkudekcm06lNSc3khbT6QJysy9EIreKBTb0/3wo/
mf+3TJLa6Najju+4lPSm+yDsI9hGLAM3ls/mCvCO8s2HaBgqn77sLvaxSUdTv/TZLD53fucyRhAo
sEOJEtRdkkr9Os48t81PSrk6vBEWYLGzSCLPuZD9h8xMSNhW71LYVfZTHflriNl2gtDbOJZLC9Tu
+ASvIakx9CxJBP8pcj5NoaUxi1Z5UDa31kRe5aHJ2bdi5shr8VSFcJmO8CDAws1alc+Ae8LukGG0
DQ7B6kYApaKsrO77TDofOmyu4ZF5s7lBhSGfCw2+8VQEXa7erc6wvOO97a9CJqbmb26a/GKv3H6h
STBy/rbORrox9RvE6XQ9LuZUhLkK39JBBcNtwNcvw+NA+CP9OtUjubDIVAj6p7qJPqB/0UUswyyw
Y4s06PxorNFucB7YyLsmZOjm3gJ1MBy9tHF7ZOIFl/ls+u2HPG30zO5XVc19veYaidEk7UPbTQGW
+G7UMynVnf4zchsNISnNl6W5VTMT9K2qxga19VDCHOFdZ1S/YeFncVGz9MaTwEL4zDxe6vfthHv6
fjUZZ1VXm7K+aA1X9zSE3NLj+HZWeXJGFz3i6gSQ/PPFlcw3s5up+2gczXjrrAHHwAWWcPrGNxeU
KnJGGf7qGpZQVKTe2v9ZIjKA4QWpTL8YPzPOq5itKYunsQDe0xR2fQ5gTX9uXWd8ygRr/8l1+snn
tICK6AaKnIv82+uT9RQ17TTddkoXINS9orGg5Sd9+MpGVExHUivz4SO2x657LDO2cajQGk3oIxuH
s82Tn5pkZYNZ15moPhYudfcPRQN15rNFdVv7eQYzFDw7QPflrXGk+IAIR3T0s6p7bmfAyrcDN7r+
iW01ijIopVEDqSwCsTb2vR39JYQ9gJ/MnRXgl2cm68EKg2S88zqVS0j5fdUxYrp2PfSFH11ZYl5f
hXf0eoRPru1b1nNuJ4n1QiYA2wGoGowgPnaRBVXcRHynszC2WQCSpuw7nGCcUG1l3vDBG5FI14cg
W3X7pWunYvkWtUwK32AlOev/opmeq767LgPVvmbnVQNHVPJek+NUufYVtdxqEav+mhSU59FyP5Vq
KE6VZvU6lEPK4TbNx/xPrw6Cz5qUjWtUvktt9EUhHCoA9mJJz1PNmmlOwuKfCXjDclr0feItfWte
HHIaM4NZWpRzd2IuyBo+6iSFeyw4NCH8KBSnlzEz7gCZUllR3BSky51EXhrUm9Rq2Qe0MiAHqlyL
+TBz2H7DtpWi1QPHmNQhRcNY3+DdhkmCy0jOlfE+O24hQnYarWMdwdHm6fOMWzr9i2m2b04oOJU+
Z1Mfyouk8FhA4430EH1BcOKqd1NGhOBd04ZddVR+0KScMijKPdUVBupjyDyaxL6DgTQ6JGYU6yOf
NcjvIQRF78Fp5MUNjse5f7aUcNzTzAxT3LVtv7wn5ZUc3a6ZMu+ViryZ3SmxAuwWaCecGPCMX9+i
mMQ5NrDlnt8ro+z54K91Xd0ZtSQz6nFHcM21ut/dcVhwNLSp/tO2Quc9uMmpO+Q4FodDlk6iOVXt
5CG5Xpb8r6YxieoOeD7rmS18W9ILHZLaMHxXdljwV8rDnKruqe5ke8sgnD6DmkswK82TvHUDTNKF
HXJcDewq9I+GyxIVizIPq8eRrwLhuuwnotQHM9ZthdxjEXyJafVfqHfohoNZPX1AhWdBXxi9+eT6
vfsSRCO6F8F1nWDvw/IGiflaQThbFS67bICtgJs3jRD+9faUxlHnivKbdtIGWZqrlUdCW+ZEjC02
2ADxBu5VRste2bf5lf/sRiQ0vfjkSLTU4AlM7SuH5OqUr6PK7led+4r5rcrEQQx+k8c558/xAsDe
ejTTlKK3Fc0iH5SHSwFdRAuN5kAecfDJr5T8n9CWPX5BvKv0cxZas38mqDupg9v6CX+CbnxyP1Aq
goal9OiVR/T+w4xn/uqFddDOKN9qZtSHdV+Ut3awgN/sJ9kG4tjVvvOGCdhn5UmN/750QqIyg0/3
PlY6aOWF9WbMLp6fiQuR9TYglaUUOLtUkNTIlvohf1wM01xcDrPmGABZ18MG0i7ZARZ2n9wPOKeo
PXHCxD1yxJPvlqyPsNZHi2ygxqn8c4AXFj1MMrjHlHLJj8kkC/y1XZR96NM++FROaJ7wFZf5n10y
ru9l2DS85MKCzsnHw5yTieglmJP8j9CeKudkLWVz4UfMizDCiplYy1fI6YgBqlEvNa51qW78FFz8
pS5MncUe/gVElKXfX7ssV9/nlW1AetaC4AXr3ES+AZ5nyPLWsLTZ+3S2wvaPruzY5rjcxHjfrV6m
2XuKxjOuaBxWKeI1kqNDDvq7fCqjsXpQBn5eMVnpDJ/aCft4GGBYv7s6Z7BbWi6zbsKq1UyI710f
mvXE5v7KyLUcQmlWNRx8TRTpuOqsVseK6MjBpxCsjNonFwDOR8wq0y2Fsra5H9O2Gb4pbScsFvU4
pneWUTXFlrbMBXLhgqruF20LUR2jskdl7YXCsl5Eb7JH2CLSxlTXhZdVaivB8alD74QmIs0/1in5
Ui9wTT2XPaoza0zkafpqhy537pGa6idfzcKQXpa05lFzqL6IfunvTeJ605GzU18d/YSFdORIVr40
nie/OnVV5XBs2ZkcWj+P3lP5V95xFd4hHJzmgV3mnOs3YjT4fC1rMCtHm6Id760hDLiYHRbzyW4p
Pkqw+YDGjZLiqZvb+nvlhGHfEIdwmC0SU631fT1z4LufMc4VSN6RLxxNqTnngzS3qP31+WY3sqhm
BfKt8fPkfeiniIeswsrvqg5R73Hw8P/duckEYMiW4fgXaWMlqIppRPbnrJ7pb7ypFjhgtZ6P7OOS
59xd3AcviV6nKcPf5WggFCemzfVRibxzHyouuf+qVBC+SmhgX4zkcHHXZE6V3A5OZWPs9QIz3axX
U+lhRC/8zveFePXGBKDmkIQGkrwOP7vN0uDuEE1sN/PZZMRa/ObbIhgSBw9852fuD1C4KsFujdt6
Zk6kginny2dB/JtsCUWKQDyzfXrLnFVfetbOV2lGZV3qQBMirbCLv3qRu97NKsQBYZKouku7m28d
DMnRkNuiPXs5hTfo0zFGBddIcOYU6Xu3og7XkXSuXObg8rXnTzdkC6KhGHICekdEw3yKghT8J5NW
7lOQrubPhCDfxxqC6rPpotG5jRrnLbLNwaC08dP5w1pV6K6GMU3vCn8tO0J+fnbv91l24cNYh04F
AH9Bo9bmNEJfqKntjvyPibXq+RSweR6OV0hFiaIxy76LdUa/GpWCGDS5e9G7iEPzcx5hJrVEAfy2
7E16VV/1KPcS6Iuvhb3o+bx2gMriLDfEXWfb678IOwD0GSZCEJ2vrVcnssYLxMORvMVkab55/mr+
kmbucJZYxsfnNtTye9M07f88fy74X4N+LqG7jvjz8obQPJHIzH3vpgSo4y5api+920CaXRqkqIcK
MlJyaqOwGA4guhPN5tDoh0nrvDjiUF8/SC8S+qxnyNkcStXyByHCrjnPQS//YmC5t0GwPjWWqJ+i
wikfxTrM2JU6MT33QZQ+Ml2HX8ua8pPfZF387OJwc0/u9yyKnZ/Dvgln9+KK3ECLj3aRGZxwW7he
2YQ23LIhY4Qubs1styrX+vLrm6yfvfkm0SXNu7yfi+vloYNfYGY6ctxlFzaO+73rj/7jFr7HnNkq
0sRjfMV0go5akRw52a4qWbZ3Pz7dEeiyE5bReIoSR97mgb3euYqb0N9c8v2kaexNfsI49QUB7wCP
2RK8s5MHNyp25VyG9qbRDdzccslWsq5wYq5p8GIF7r6euK1K5nIJD1dDX0nT5Gu3QAAdZHPa01f+
pVCYmrBKRMaz/TT5pOR6LMJs17f8l/IgV3nlF5rb2sxq/vBr7rHSeVdefnAVTv2zEwrmVzFZrh8H
jcX2YgnQKO8CrzlBtElHEGOfRZwKgdPW7l+IlY5R7+hdF9j/4udzdeRwP+d4RCysr7VyxpOTVt6u
JDTQqj82CicbgPU+jr56EMWp4AD9xhVavysjAQjoj08XniGAqK6dcHKSB4dQRSfWvQ/fDMuMWXyp
cXnF7aSeAJod3U7toaPxOTfjctIrgfegYxof9RuhRWpmsk/7xs4mZ+gqQYTP0JOQhOz8JS8xMixr
Ou2aUIJtNTLXokG0ZuDopMVVztJbl7DIdkFZnGBbjuwvtg3KtfPjShCb5e6C1AXO1bvaZUvtnlMN
H76Bdie66G3uuZMiQLfz2ZvRWes8nIl0k14yuLdVOMVV4+ybr7b1yHOw9kkoeW1iueelKf6IyvbP
fS2yGZpD1xaBH/AtQzGtx0WU5jZXat03h29rkqUhsSBN4DkWU6QoERlOTr8Gv1kxr1Pqv/NOgm1N
sk8ch7Ttnp6yTOwdU5H4yd1ga9Iu0GlEAWGtouxu68DBwbantaD+/TjVKObFdg4oX1hsc5s2NRPa
/LLv0Zvus9hFb+qQfHTX7o59NN3NZfG279GbRLOgmrFm4+6OV2vMjn7AHLy6+9bSaJvTPSKc1QLm
Vjwk5TNM/CdiH7smduDOP7Z2WmV+1TS0dh8UXx0qrRzbf93XJJtpHRSozKOet+6y5EbzMStpXfY9
ejOtO9xDt2246Ngx4JzNdA+ibWeDbKb1IJh1WDQOyfneek5U+UR4+zeD6Tre/z2Yom0md5uofJKG
vKSQMO6Bc+T9HFb7XnubrW0NLVTX3DeAMfAQ6+S9ArW/q7G3idoJOxXPdiiD4sJc3obJml3ktBz3
PXwzJFtjhWMXRVRx+NZNZ6JbDMi7cj+jbZJ237U6GjJqOBZPd0/zkruXqtf7ppJtkjY3ioXjQemN
J2NlB1UTTeJwvGstirY4QyogrT4LJXWKvfNoD8190g47G2UzKHUGrqofBBVcAuMSAPDvxCl3rc7R
NkVbFiIoxp4+2C3+05hzNwaR7dfd5O9M7P8aO5thKWyZIYaHe+AHZbri5qq44WicPLqzPU+9n73K
fgxXTX6iY46BqZZHh3D7J65kl3t8BKo/+BWRlvOshTfd6LnpHhfMz88EQrh6HkY7uUD3yF7NYlvt
rs1n9LfX5B+H5XYclcayS1uH4hNX+Pd+1+za7Udb2CDJx8FAkJfLT6d6c4fxkpTjvjM+t/Q/Lgkm
65quEvUcr9HXa77NuO4sZN1msS4OgKqR/LDY1Ei9cWC7stjZIJt1rCLAOpWO7uKwKR+6XoCwCPYt
7dtgjTXnTZBo0BULeTwnt8/RO4XLvsnV2axkWTjS39TaxUlIqpeXSJIs82WXQcDBUf7jp8T8RWB/
pFV6u67JIUdQI0v35tdj8jpF/8eQ3GapuxW5iKTodbEGQf0uaudPZAocSxxmdTVEu6If0TZZXYVJ
38Je7eJ1GXM7XpIxeoKAMPj75sNtdUYULmW3ZgClgiV5qPz5LiXh5dftcx0v/9E+25oMMHVdP9pM
h9JSxdtgsWU5qJ7LuYPb0Gq//pGf7Cm2CfeJifJGuX0Xd91oTvNSBwd8pjv34tuU+zYqlFf6Qxcr
MuYOVTjetFX+Yd+bX5vtH7OjQRzluCVvbk/WTUnuGvfcf+x79LWx/vHodV6cXPd4vlYSqwkq3Fl9
t6sqjqTBHx9dW2mOeCxi4q0UGR9k0OK44Qbu27433yzPyeBbLS/uQUrlOoukwpFUe/d3yrSfdZbN
ZEOmdEDgGSi1MAu5eJo7ZWcnz2sbplzLFeEutafxalNQkuE/X21v1/eUW3qiSTtfNpK4cFdOaLCz
nJtF7e98uPzxi3rk7ZvxGvHLfFKKxnx9HPx21zlFbiOVaejpGWWvHy/D+k3NzSXM5a6FQ24DlT0m
VSRyWLRSiyBotSjyZhWZW3v6ofwXOpE6CSxYPD13y9giXSMXy2+Wjf/uhHIbqGzzZA2LCZ0cBppP
WRA8SNKO9731ZnCSOE09Fom8cRaReZCl0V8JKrhdM63cghMLdBz4MnlvUi8u4Rg+zmLfuJTbKCV3
v6oUJd4ZMbhW3Bf1MQtredrXKJs9ADf3I6n3XRCrdZW3du6+XzzzO7/oTz7mNkxZknYCV67g4V33
Ns3Op7WZd+3o5DZIOfcuSYAdBVXrkn/oAwfP5z5Yi9yGKPM8mG2R00+Cps5PZvbOFHHtq+4nfWIz
n6xh4NYK+QQSpPUoVPnRbYPflYL9rL03i6a/pmUaJCGdMLWfZGOfV8ve17/l9Sf/sWguLA4+155B
rAljXcZh5FZIZe6+WXYbpeRjUt6f8uI6md+AfHzqhuDjrg6+jVGS4GhcP+A6SC/hfAhb8uaGcNd6
LOVmxZSy6rTxqiDO2+7eNv19RUH8vtfejMvFyKJQxYKBK3RQpJL9M1aus2/+3oIT01JX09zSJuVq
3RM0V4fOs3cda+W/yIm2D0t74sWpsSlPNvAN01q7RFaO3LITw5yMTtJ8/djo6RiEzZNfty+7GnyL
TryWZdRpPqMOXdqHZLUo4NlHYKak48exk1nUx63UncQ9o/PmOqGkjtkH75RbdOKYVpXKPJrEX4a3
ZLJv3KF+3dckmwUzQDlsPLH4MX6BhlzBo57x5+579mYrG062Wy4zbSINpOG6sN8oves+73v4Zlwm
i5JZFfItBzSvFNZU9mHoxp0dfDMypUMioi4nOkovH2sTfVj2qdQcuUUn2hhEWlJOg7ieWkqY85dc
yn2bn2Czj7Xy0LbARF9dZ11I/i4XiPhy2uxuV4tv6YmU6ZGnfu3ixhvPvrar2EqdXYYVmmWzZmrL
oYDO8O6e9eaOTUZ957QPQkRV049j04EAno8VAQNqiP7UJeHluY72QcBlsFk0fTnaS3TtKpO1rB/y
3A9ubDvtTvvafDs8XdrZh/oS49h9El71uO67QJHBZnCS3UeKzaICLlKnu9Ust8nY7du3bamJqrdb
RZFGEHuV+3jFaADW3Nkem4EJh2LO5TX2E3pBe+sKlZ8H3e87l2yJia12R1etWRBXbnqfTAV1f9W+
JtkCE+uUIsdwzNnf+9azKEvKEctUHXd1ki0x0bmaW5KGLUqY49+OVHoxw7CPFSH9zcAk21BTVUmL
NxSHHutW519NTrXpvlffDM2spYAi86yrQjELj75Q9Qt3b8nOD7oZm13r6CylEip2CuOfE8KVz1PZ
+l/3vftmbFJU5y0Td+M4z6jdUJLUTs+ofXGDLTkxMTrTCnE1NbzJNwrJpkO9rDv7y2bp7KjsasFT
/Y2S0NQWlQ1eFErjft0s10/376Cn3MIHtWeFXKMwIdaeyB4pLU/JWK4FhSo6mLt9O7kthrDvvJ6/
AWVOmWRPWT8cRlvtunqTWwBhUJQ1i8V1FqAc9liTtHZcKPqPf9061673H62zZRC6lB2ta0eXrDK2
h2VCojkpSt6+HcCWQdg1PHx0Ajb9A3izMfigm3BXUqn0NiO1rNPQDD7NImbgHFlQd28jCY/v9zXL
ZqRSrbREVUmXFNL/MjfrTdeoXfFauUUQFlbFpqXBczxSknascsAnPvk4+/a43mYZDXUXpvTzICYP
Xx+vlV7Ao9adbb4ZqENbzaNGahVDK/BPnaupA5Zrtm923JpUraFxw9wivJIV/gP7mNvA34eUlFsk
a7Xk1iIqXty/RlWcrFTc7EON2tVZtjbVRVNxGlESFAcB5dAe9cbIUvYRzDCl/7hZ9Ko1KRtqjGJQ
JVR+us6fVbvvHlGKzVpaaMoSA82ZPDHzvYNcOjG/M6/8ZF4Rm+GZWVR2/H9XiWqS6MV3e57f7Wvu
zdisNJWFCZWncUkt1Rnwy7dGwrDY9/DNItqnopv9StBTxvUS5bBkHa/9/utnX//2/5hrtzRJ3zJ1
DZMZCazOsrdubZIHVqf83M7zvjR+yq9+7C3a5bhPrTuhPg/7l1uG4100jMNvltKffdTNblcCZCLv
26blp+SpxFutA7lvf7HNRMr60hXWyqOlHSLukF+Let6F0pPbRCQnJA0uD2kTX9mPM4G+MAEg9etP
+pMW2WYi2V5XNlPIrYSlTHm36FWe4STtEjg6VDH9+DUzVIIZabHkOlryTTcEQiI73GUo5eGbEUo+
bO3jHuBCpTLVpXXB4HKWUfu6yjYbKYIgAkGGRo9y8WdaLgMOFrff+fDNIF28TLb5yMMzOZ7yUdzL
8nepZT8Zo1uzapdPaUo1GWnlpRDhofFc9U03FgX7YhydnZP6Ni/J6KRPXMWvLGlRPAyNNR89Xe1L
pgbR8GO3aVtYHIVLp9TCmOM0B8spdf3f7HR/0kD/x9l3LcmNXNv+imLeoZMG6W4c6QGoalPVbHpy
hi8IkkPCe4+vvwutOfewsmoatyvECIlqNhJIs3Obtdey4QmlUikBoB8FRGco3s3Rd5XIHbrw3I3n
/82JsjEKmaqQlg/Wlw/797Kq7wm9jlte2+gn1w2cPBzW3GKFDrCyZveJNu11F4eNf2pCikZzGop9
VxWvTLncRVy/vcrI2PCnBD3n1STx3nEBWo0WvKMe8oDXpRZtBFRdAuo4F8jlBgCs7fOCHApnuQ4U
pql1UEFc1XVjicXsy/JVR4vX4Ju4TqsGGjqnu5wwd3BKF8j7wsSP0g3v1FVK2VTbCKglaxfSkdWo
a/ddL/JXugC38XVraZ1NAON167pIE09Rpbykrz9Pc3+l82/jnyanQZdvgikZxvk9CK/uTYnO/qte
3IY9CRdMVzOa6PfttIC1MX/vlOl1+9tGDFHqQltwhDVUBVuxscuNI/vrBB21DRjiblCEg0KHndZo
5AZt0L6v2uXKSbHuUPDNTToosFOaIHoL+ujXVUQ/XjfflpeLyNktRYNzCTDCu5mQdp9ALWD3/MP/
xojbmKEURIc9SmZrkph9Dhg4BwzoXJrluvvZ7moEOjsamkaAQTfqZojGFd27io/pda6i3dkIRpcB
fAZY0S6b3N0QGgC2IpZfl26xUUOOJEWKvnCki9L6HfrF7yW5rmChbNCQU7RjnQY4QmlaBaCHEW/C
wVzJWmxLrpoQDnS8sr0OdXZIiuzTEl0HXlM2ZsiZgFlODZazzw34S5YR7AFquOrwKxs1VLgDqIUb
+HLV6OzqrjzOBb9qKZUNGZJOiWhOwVXhJRhHeIu++UTMP54/Qpf9FGWDhrIkAEsyx3szk74K698L
l7+/7snWpZmi8W1J1hhOx91OlWIBzBGsYtc9nFm3puZgokGeYl9R51VefJrc6sN1T7ZCT9hYIhXU
H9BrL78ljfoxLurbdY+2Ls2BZu7YgHtjD50K4/G0G/bDdRrLVNmAoUzznoelu/ri6h2qUDdt3ETX
zbaNGOqHQUZgXoIhHAoCbE8K8spquQrAomzMUGSGYZI9ZiUUxAeZ6Ouil1cZcGUjhjoWNyGb0Re8
SNAQpV3ztp26q8q2EESxdmAUNVxzzHfcJbNXgVlo5mXuX7VTbMiQq/u06OL15knr5m2S8uwDqDhA
uXPd462j6Qwp7cBghX7pnPtxysCLfF0iXtmYoWYI+5wC+wB7MpfUc0DWdtQjYINXbkXreLbGgZa1
CxWWeRkfwbezM5G+zs7agqu0cZdUg6FpX/RQGymX6HvE509XzbgNG1qEQT2VY8ZzFj0O4Ag5alrK
67aijRsaakoMmfDi4M987Bz9fjTXtXopGzUksoCBcg7A5qFLB1Ajh3V/n6gJBE3XzYuVGhJyDoUE
wd5etcOnjIGMCTzYV+4VGzy0SECn8whoxCnQ+5qHj8F4ne60sqFDzRQ6Bbj15L6qB3aQfUB86ubz
xvm87Nfitjm1LR0I77qxaoATZCvbb1LxHyGLSygWdFG0v27m2ekYUd9AkTZsQSMB4nuvViPY0MAq
ft3DrVNKonlBrAkUBMlq91XpgOQPDTPXtXsqZd2jpZ4hlNhjepA+O84p/2bqvLjuzW0cUUtlEsct
KqC1AD04SfV9k5TDRrzyN86WjSQiqH/mJoNzO7cSfOlB4rupvI4eQNk4IhCWNToia4dDSkEjl7Rg
N/H6cLzOOtpIorxth7xmYGVw+xhk1vn7ZbmuFUnZQKJqAHsH5EBRSgxAOw8BgBJ8XcuV772uxS/o
W4hGhBRGF4AcM3e+zpZ21+r42hW1TqqcyASackh+SAVq38a8JvK6gjmwzacvTmukh9OUIl0ms9DD
xvxz7K6zujaSKAfzIwgDAQ/JEzCSLZCI2Gehc10BFP7y6YvPINE0E9CWoO0FDSAn8RHM3dcp9ikb
TFRkIIcPKZH7IgqKR1C19/tGhs11p9/GE1EGanAxUTwdpJceAYV7WTfvrrKJNpxoKaakyjogFId8
ng5q6bQXT3FznQ9g44nAfcYTMOtgIzbfWWJ+zzS9qlqubAHWGpITYV2vqOQ5+JrJqEXqLNpSh/kb
iyis04nYM6+XMkPOLFwAlFXgg3tw5GQ+Xjfn1vE0IEpOG9SH0N4IMAvpxB1kTa/jTFE2lqiSicmL
ABQeo8NvkwnMx5sdoH83Ldb9GVS6yFA1QxDai+DVknffNA/S66IiG0nUwbkAOz58Ud7Xzp6U/U+o
Zi1XoR/UGYJoaMMuaKAL1fcm3ieyToDeMNdJUyobRJTWU9oY8ODvoc23gxoXJMXKK9uz1RmGqIvK
Gf9B6mmhIN2n/A8eDVehZYCiPLWJZdmnRvYI6KqOHNOafdVheuWMW4EoBZ2kEWsekQbBm/XRUow3
Vx0f1zqdJjQF6WpY8m4yOw0lmdCtrsp+Khs+lPFCgnZWIzQPBlBCwhUyGamvM+M2eqhs875eavTZ
FGnyJihqcNRuxHF/45m71sEMw9bIJQEdnYg52UdyEN/ANYxszgJVow/Xzbp9f5YBcRyEWHtAHu5B
2AmKSuRBr3q2jSByyJhXaQ7JuS5Ku7dZutBbwKG2WO80dvM5MkTZCKIirwUPCgTnWTAlD0XVBB9E
MwBgiUYLJ/NMxtRDplz6cwJl/pXJKRtZ1OXBkNRDiNC6zR+WNQcTQKZ5w1Myf/NF1rmF8suArlhc
q2geJh/yRuRsnxjdoCd0grD0vh5B0OsVzdKWkDRSEDkaoXh43UawwUflnBvwuq+qj0AJgpPdfKo7
8ZfK3n99n/5P+KN8859laf/93/j797ICgzRam62//vtDmePPf6+/8//+zelv/Pv2R/n4Nf/R2v/o
5Hfw3L/G3X3tvp78BZK70Ex9C2mg+d2PFiQiT8/HG67/8v/3h//48fSUD3P141+/fS/7olufFsZl
8dtfP7r/81+/sbWU8l+/Pv+vH64f8K/f3kRxFldVXPxoz37rx9e2+9dvlMl/CoMGQyS+ueJkvQnG
H08/ofKfEJYwQggklwl63377RwGt3wij0n+CD4xSDV06AcWAFUPTluD9/ddv7j8llZQZtC+B1B88
T+K3/3m7k/X53/X6R9Hnb0qQ4bb47ZOtiMQusvGcUBcFDChbULvMmArWzg3ysA9NlDo3TA09Mqem
eZFdXkdxXQZIKxXwwYSxm3Jpklcr8eHyYAbB93Nc134LUbYX3Vn/GcVVGIjjuuXCzlzNQ6czM5j5
oQC/s790zuLrFoDPX9b3rxn8dcaeKt3/a4+ehsGzJXxXtU6djeLRBsAXCTGLBz6WkNmNjGpDaCNE
8qNDTfMaMnjjT9KK+kNWU5TIZRBqsRMyo8kudlK2ZUzOV9AVmmtmBAfqSdrxbu+2oZhYhK8mQ7sj
4LM4zAEv9y//aukywwAVQ82C2HU6WeeTE4XV+BB3TprtljRGFEYX0HT7PFoq9P2OnAUrg3w2+KTV
+adl6Xu5Q/97Ge1Kh41vnn+j00tzXQaBWhJxIZOBxSC24wmq7CYAe9HwEC/lN1W46Q1tyj8HZ6k3
/JXVKp+ut6CESk4UDotkNgQXvJddFbN6eJjDqPwehkMMSU6Zo4mQT4+lLrcSURc2mMDJd/FRUqxW
wYozwqxvQQyKLxvUUPllhBs1ScfpDwGa9s9OEWSJ5+SD+gmxv/ZPSqvoJ5RnlI+UBCLk5yf5bHO5
sDWUQNeCQSXU2KUD6CVAsQ3w6SPklvguh7iO3+EIbhyp81FwZgkTaPHm6Ni3UXc0qQyIOY04Oi5h
t2Elf9KSvKxsg/3iYvHwBcYFXawBcyaW+ZfUjeYFxbasqodaoPe4U7T+GKuSfn5+wmCXTzeLyxTD
QERJzrRr26Cm76sSjT7ZA4fOxnIT5aBLQetwM+j9UifjHxApaGNvCYTeamR/wvac7FMMje2pNBEG
pVe7SE+CqKLL0JYPClSWle+ESVrsmlrzYzdM0Qg9DgUFoawCJ6cAbVniScCneq/hkkOqJp2jt1B5
cLqNBMWFCUG/nWDS1QyRih1kZUPesKFQzUMCqT8oWtTVzL2qIcXPLElqfcPyxf1ZJx00Wp5fibNj
63JGgUXADUtd4Nqs9Y4gXF+PWZw9mCByb2Mlil0OMTrobZLuoU7d8Ob58c438Tqe1BzKh2iNtDNs
uWybEGTq2UMejswfJzbujSq3ZIxPneF1F3NMo8L34LRgk1juvGvQ3QkFieyhhJoUe0yJWiJPLeDN
vckCsLofB1NPH6TrJj9aCIe+DBf7NDz8Edzhkpv1z+rZ/nKIILU2ZU1elg9lY3C7pg4S/Wga2LAH
T+C9063McZNRwTgOPMVePh0GNfM8LGtdPLDFySEd62SphMBY4XyJkqyq7lnWT98HSWLHC9uy/jgY
lX82sk57P5xV+ymXFXK/snXKyQO6pBn9NIFU7NZrXlhyjauBrHsbx92ODFNeVuhpZsWDQyP2cezm
CE3fS75TYxTfKlMMn6pwXD4y0OffyrZSPk+W9N4IAkXSrgigZ1mtIlFAXz+/FZ8Iw07mTzEw4nEh
XAN8obTxqPM4JKMpkvmYgeb0sU8H5hHOispbJRgPuZbLMYSq2N0IedE7d0E6Lprj9M/n3+Jsdp5e
Amzl2C4CnoO1V+omHClD8vYYRqr/oESQH0iSbe4VZltcDCPwkatDxg0m73SvTFAYSWm7Sjet3Bhe
Br1vED5xXoT+6CKMTqIs+wPivPx9lc5usKuWWDU+I4m+gZ5QAu3caUJK/PlvP3NOFIy/qwCgN+gg
IXZ9o2vScmbTNB0dCPb5UWva+1mw8QZqZmRjF14YCpyhhGKxgVGBMtPp97OcV2Pf1f0xETzaTUAo
HON5gTCJjuXP57/qwoqC6Be3tAvvi5+hSwFHLKrQyfuj6Rd+4KJxd4gptzglzgw3giQBpCoADwhJ
4HOefhBZILEGMdYOql5df5cNqw9dOfMNCsfVW5BibnHqXhyPcy4ZJQxjcmu8YsjYAprNI2FOt5sm
iPFCTSnxncAVu54uW6m1sxtRCfBIow4LvxUm1PapuhHSJ3Wo6mM4kQV6g9VbqMd86rh+PzkjEkxM
vniHSEqwRaQACwhlNlyANmmBOmHZHKEUO1dwPtoAwjBdeQdcCHn7/BZ5Wp1T02NwIOGc44oi4AhY
99AvN0TYzGEQiGKBog7cDs+Naak8Ny9Tuhubmsx+Oa4S1YOhSXyvpgmSWbKmGvzmICaFouG4dB8Y
BEIdPwKlL/SmShh7H+ayiG6ionVCPxUBRaNdBt1An4hC0oeGhEXjV5Abho52h2qxlwwT9EkTRy8z
iINWHmwh5hpSmz0D+ZZT0DH0Ncqbfzz/9ecHBB8vcWkZhOeE2cWq0SxTCy04ckxYC7rtEIqkbdm+
2NNYg3Xo9OC847+ROTidYlTyxqIIXXo0ZT39yJfe9SPBxcfnv+XcrmAUCnFOHAyiuO0/uXNZOJW7
0GPb5OOrLDCrzhDoRgPoXm1s0EvTxhHFwioLA6pV64MgxJGVQT6To0RHtc/juIH+YrzVV3LhVsQX
IY5bEyqIl21LmSNeAxemQ44xh/YwepNbkKlIMbvQeYvAVjDO2R94lR6oF0ild1VQ7lTbFy9K2sOF
wuq51IUwpcYhQV7kdPVoI1N4ASU9qnSEyO5Sjl5a6i2i5vNoYB3GZQTgbiax+uvy/nIOWbQsJCvB
u891V90jrd9Djky38+tANpD3qTtGIPsTuMVHbcDw6LugqKKem9QZhNQhvyjfQvSv37oXL600Mlqa
ISKgWhtrpVmFe3zsAnqsoqXwzWikV5hg3rh9L40Ck+e6HHkn4dogwFk0HMVRRqHs3bReZ1Twelz4
yxC0TwsJa4rcCyJLXBw25DroTdhDM7w7Ksi+fnaQJziMVbF1Ns5uJw07Iim8S/j7BKmt03WETqZu
kYmdj26ZRl8JILBfQPdv/BQb7V0Huv/b54/92e2kcVW4DE4jVJKBn7RuwyQexgHZlvEIOSsH3mmg
mg/xkhW/xz1vHiC9HvhdE9cbh+J8u6KjRCGNxcWavxO2cglRs1ZD2NFjDij1saiKmuxM05K3TTb3
N6SloH+GnG/8lplwOjSU958oGzqIIIZ5dUcWnt8/Pw/n1gKeM5wPRHLYp6t7fzrxA8sM6OYyfjQj
hAi9YnDbXZ7X7lvVNupQE5m/kkkdvurgSd8vdZMbsDQ46ub51ziL99a3cOEkwL3F5NjOUJsnCQ5S
yY9OHkFPF+AQiPZVQ3UThEG0rylbPCfi4htxXljRxf5ehwavNHVddEJiWU4ngJsiNUE48KMqZPol
mKboW+68jIrraRAX5xROCfS1CO6A00Emo+O5kB07LnkBVcIwIMQv+QvpP56GQSoNBDq4LQ1HBvN0
mBLxwYJEGTsOQQLFbsiS3+MycvbPL9aZ3VnDcoX9gosTvo8NyoDsehuBhpodJfTKP6HhML8hiK5e
RtX19DHAwcCVQ7oeyTZ7ZzInrVDQr9gxCdKVfZbHvu7jbPfyj5EUWw+ZOSaIsJY/1gVEQouEHWu9
yocTFu+drHwZvclf38LcNUh0oQhlu4upqkuIYdcYJXH1AZFit2sWTTYO87lRg3HBXbjeu/DK7CZH
WUxdnuc9P/ZJUL2D7O38JYeC8Y4kSGCwIQ9fZZEbb7jC55Yb9gP8XZhBQIhhSE73XKOmJWZOlh9p
FNfHvk/lJxgr564r2vk2VA7bYoK/YEQ5MpsA6yFnK+F7W7abpyIKoaldHBUYCyGBWJevMjccvYwO
7M7oKtWQVozFoVtc92h03b7OG2e4g1JffZ+HJt9ChD3N60kwgODXIBOKBIBhCHusKZiyAgQqRZ0f
aznkmafHqnwnm0I+lD0Zfmg2yte6z7NiD8xrmO04iI+1B2hw+7WBXnO4c8APHe9bzaPqNjV9lfur
6/Z+hKI20OBuUWx1IF6w+riDDIp+EtZPw4mwFi0AVrANZH7MwEx9G0O284EBhv4elRtxDKt4SPdt
O40/NZ0NSsODQ3f92EVbftIa41oThwj7KU1NDXHtXgOws0sJXeLqKMYgjjySa3XTmaq4D+SQaC+R
PCv80pDmVRksce1F/RL1G9bsLACAmRSo9DCCjKZEIuN0KnoA4/oa9bpDLVV/H8Sj2Rm4Bl4/Q4Xh
pbZmtWc4LTA2aAGzLdo0mwyXTcUOTha09yzIqFfCJbpiFJSvIDFiJHyNs1pnmztRW0X8gP2ubuto
qO+DJNxqg7g0besNwIHhQqxh54HHiMRlMhN+AL3pI/q0vzuDC72eoJ42XIMLA0HLfs2SSEUpsyeN
cTiEtMmDw4pbPIxFJ7xOO/khHsKfL14ejpsNdROCAgpyCac7wWRQ23PdzBy0Eze3tJ8KP450+NIo
EAaLwg/gCDeR9LXxHjOcCyZC3AIRVDPuRGtCqEyjevL8t1yYNXg1gq3JMlgl258uRV2DyYTrQ9xS
5tV1XN3FhXF8yM/rjQ+6PBSKk6sFxE1qTRsqGw3kBIw+lNAf/h7X7TeFKUYSwp22iN8uDQWPHfen
wjrBaztdoa5EAcWJEn3oUcH/7tauuuHSTR5omvGN4OrcI33CKkDvmK9pb7s1LKekUm42B4ccjdVQ
SE6L9wkSrfDanCrfocjWHbtSxVBMT8J6yydZL4xTu4jBFWIhXONm/dTT74SaeapFVAaHsY7T0IcR
LlN/Wpj5iv63Mb6neex+NV2ZfwGbqYsWE+he/yhLU93HiSbI6WFTvCcSUE7IrcZZ6wORA4HjpE3r
b7Jh8eS77QRgAsnDsPPoXDQPnWID0J4JcxJkC/iC/ztk459N4tLBg3MXZF6rcTA8nRvzsVvyRezm
RaMuXfZa+7giotsUsuPQHxBwBndVbdp3NQNLij8EKnzEv49639WwEuB4qcg7CIEwiPNAQfxr3bb8
cxK1dXosQ2eBIH1dBWZjQc+dI2SSODYpaHxR5bUdvbpqwnypAn3gpfmYVeUHA9ys1xfOmzwJ3jhR
txFhnnvJGM9AkQ6pmHUXWWvIJ9R6Sbbog6zgWA6zHg950MQvgi6vjiXgChS2ESZWwfNb3+KX/Icg
ZFbZes6hHJ3uikALP2lytaF3cuHcIVZGPgceA4oPducOm0QRdgO+JTBC3Tsg6X3jFth3Lts8d5eW
CfYeWaOnqbM5KaqmqeQ4jPqQd0u3k+5UPCLJQXqPyja+Q1JU3JRtddU0wnVGD/IKEFKWYdFJ2ARO
BhsWpLq8TeOo9Zp4GjYW69zdWbEl68WM8B/TuE7zL4sFDGTEl57og1Z15Ket6W/muervqxGiguFS
UpwaPh5YqNld1ydbnVEXvD5URBHjGyIAMjZ2FAJZibFsoOJ96Iai3Q3ILd82Qch8OqyhzzJXh9K4
QGGMOTDUbfza8EC/rPn4PxvWFUhaIXsOfg27Oa7rwQOuSGoO8PvQ68jaZvySijG6efH956Icjjwb
itWoQFinD3pc4MScXQyz1Aai1lW+QCcp5g/Q6zQbXTKXllVAz2iNRbTA5J4uq8hYUMQLNwdWOsEf
Ge3GtwPqxj/6KZ3uOO+CV1Xff4uqjL12wkV+f/5LL9gZlECR7UXssdZALQtQJQVke0fHOUxDmzGv
rDq2D4GE3SqvXBxHww2DQUP0b2fMeMgAVE2Vc2iqZn4kPVE7OFHi3cu/BsVwslY5V0DDOte/HJEY
LSRVY0xwgN5CdZRd1u+mXrwMxf+0CXEScbeuGDqKitjpKFNUgHR50MGhp1C26NnS7ECyvaXitO4x
6xZ/QhQBjEMEdGKsyAIqxSQXaC89FDG88UUV9EfcaPOmLtroQ8urzZLiBTONiiVSAPi2lajK2ogF
yVUfph1cy2ktySC1dRj7KtmF0tmqR1/YDQBp4ICxp7yZTdU00CCKElbrw8A79w5lFX2PeHYrS3vh
gwxZa3prifn8ZEVoRGf5LPShEIu+r+tKPtZdZI5xWaYfn994F+4d6CcBUySQy4C/Zx2jeejDvleY
O6jYgJqz1mSXJM38Jq0cdTcMMf3Ag36LxOwJjWxtEaiIAWKJbmN8o12ryQaU6ZHyVAczu8VhKpjz
agUx/QRxAH1INTpM74dOpe9VT5Xji7QdDHzPYDoSlHW410xM/o7yPtCWzgxgkte24/LH1JUpisno
EaZ+12fkE3cVqTxd9V24y9Kgw72KvEDngUB9ajy0goEoHMGBfjAz7VKvGvpYepA1lX9wMM+90VEx
fXK4TH9nMKOuR4YwvxVuWc/AQYZk3j2/Ehc8b1yRqK2i9I5gzKa8ikCKFEATUh86p89vIcVS3vcu
y++LqHFuQUZCD2nSAQKRl7F4EU3gk13A0PDVDP63IGfg8XzK6hrCOgfoohL096b6MGVj9/K7CTAR
bDOBSgdSnNZWSxWuVcg8wRMFuZfP+jIDaWgcAnI4bkUxlw7QauJQhTMGqUfb0NVlAZbCCiYIzL53
IU37Pa1i7otGiQ0f8YJFQDAL8KgE2wozdhNTn5dEF0GvDjoL1GsI5ghvqlX1cq8an4E5WxET8Hmt
YNN1yiJJEeQcwn5q7pomMWB0b788vwMvzRpQ59gAK1YcMe3p9QDHLFZjEqpDqdD1EdBE3Iua5bfp
xOjb54c6R8ECMQ/0u8E+R23gDDMO8wyXcJpgAbpo9kETxAEaqB9iGVY+aLeZF85l6DVucZezfrcs
83Gqyk9XvIRcZdYVBV4Q4cTpB1d52DrVCKcbKHlEEXWS7N2yD3ZEBtkOmTOz6438Uk99/goL69yL
AJ1YgR7aLUK3SzMPKDCqCkiV4/xZ1SjtIsR2lhgBPpoybsUwZHfQMhC+5HJLofzC7QwPGBkYFBwB
xj37ZhoY4LnhjHPsVx8F1vB9NObmjsAbgFSFjF+eljOrmUc3A1w1DHo6x0U35GBQxc5dlOhujEqq
naFANT6/lJdOoaIu6ouAL8LlWL/6F/9JkEZ1SSjUAcGnugOfLT2wnDUbFuzSKKuJhKOBs47C7eko
seBDBNoc99A6A/FRnokRQ4itOtOlK9loOLUoDa8hi+U/OQmbw5g47kHpmt4yFrh+6+rEDxeERo0Y
F3Q0Fu0GF+L5DgSeB7E0TiLqQbiCTj8NWGEal3MkD6qlvT+oJtqpPG09HJ0t4/zkJJ3e/hgLloyi
aIfuGGXtdqcblaNZKg5RNZSBx3RoGHRRGwhHsQz5A68qTfqhSQeZelT1ADfnPGgfBJgzlMfCDLl5
RqL8NnRHwtGBUVf1XqeFW3pDW3QLNA9B2od7v6YbEc/52VHwlZCyX4u10KGyDKTDtRMBuu8eBAtR
M81n6Be7+XI3plJ4KWQjtwoF5xsOAyKZgfLZmp612SuyuK+A6ardw7xCADuwNt2DN3BLrOZCgKxQ
nJVImyJmBNDQsoPJuIyQdlT80OkQ8PEQfBYeWlDZTs4N4mKWRqA9dsxe6FwdMlDb/jRx8zK9wNUJ
wUtIILolEJXojrIm1wQQnTBgvDrwXJPbqRbf53bccrIuTejaWAWfEx1WxrZGAyG16RElHoZMab8U
etl17hLtnrdGl/YJfCnc1XA+Ufm2bF4A2I8zhFQewjGEf9NKcQMLWfk5XPAbhJNbJeNLh1cTNCsh
r4jja5c+ItrRFqyP4rCYLvDaKa0PY+7o14A+vEw95WmVUJhGihapPayYbQLdWvZTWMFHQHWpH7yu
Hutjh/avl2mm/c84a2wPA4OYztqSAWvqaB4CechRh3nVuoCFJE66EXWfW1o8HE0EqAUiLyVsmuxi
zgps/E4eeNWqfVn0KEwERD50WcB3HQh1DvPSuBuu3HnaBBsCMRfOM87bGYselBrNSEB7cQDkYkED
0ED6T0tTI1MyDSbxGH782oGKaLRzm8h8yWbGmjfP788LpwDCU4gx0IXI9Rk9uNRB3Jh2MYcRKmnv
64ia16LfvMcu7MrVqMAlhm+Mqus6+7/cyQgjS0N7g1zU6L7XENB9Teop3JNuLjfO24XvcXGNaHwN
7hS0aJyOhFKMaHO3CA413EofjZp0FxbK2Vi4y6Ng2tY+Mdxg1pasWNnldRIFhwTh6BvQKsceqkwv
U4F72vhAfbhAZRLkY6kdT2QQU0Akge0hTRk88tnkXpsl5UbUch5sAuUNgKmCDw6MiQ2rp26CP4PU
h0zV9Z0LIaRbWNv0KE2C3N1QTw9jAzVoNlTui/1BjIwGS4ZuLTTA2cwJ46IX5AxTZLoqTR97XjWx
14wg39vwCC+c7fU+QbvW2k+DqP90T8SoOOdZtlRHHcflkUeByzwDyoPUIwAI71IIYuzroJcvU+l+
Wj/sRMIBR0I19Ux5VKSyCNwwKI9ZQdk+cgiAmWhbvXv+BD8RkFo+lEIkCDDI006xaXmk24GZGFQI
x2yZF+e2KWIHOx8p/sgDnUt12+UjJ14RcvazWTmdycSTwevHcTlCx7mU/jwUWbyLIIiuPdS3GPcl
qavYg0/WpXdhtkTpbk7m5Yvjpl3ox3VF+M3QZ+Pkp6nUH4CTAKsBRWdJ4E+6J1Bt5kFHbzqdV+Cq
wh0S7cc+Yp+WYJmIF0Sy5F4Pc/jTAVQl2zHQJDpeHquYYEWidHwDjfmI75IsLNP7KQmaxIODHfR+
Gkv9PitJV3l1k/Xh53iJ1OjntQlyUPpR8iWFijnZoTpO+jviVGl5381jGfs9Lilg8GU0dHsgu3O1
rzo0H/h8qvt5r6Y2KDy2xPGXUPQ025W6qzsvDsLpy9xVasCHugP11TSW78FhW3Y7DQbU16IS0N7I
ppbfxekCOHosW5jsjgzGCwuafAab5pj5CfLTSIvnLBv2uJvl+NpVhfg9UfngvgqDMMo8tMCS+MHN
IDzsO0Ve/YyofgtG6KMuOLrpUuPQGdd5nGV3pczAgtBRMI36HUI1c6PJQG+rsDEolIZAdXoiyLKf
PM+d49KIYNoBO5IH6B6Lg8/Pb74nV8zafCuiC+gHvcI67PSdHsO8jxLZH4ehKd4BHxSALxxksEnf
ktxbRQrvwXwx3inHGW7k5LQ3vHfkI+8a7Xgig1AMrxLznpJsi77v4qsJhesVlQn0R9nhLe3LDrNf
TMc2F+mbeenZkdTD4vhOidZNIKD7oP3ZACcw35MUf/HaPO3K10HWp9jNKiu+la6kfwY5LRuPm6F9
GSn3ah/W1on15kd4B3jHesv8civyEbdYiUbSY5oHpPF7ZPkfBdSQtiLi89sX47jwb4DxQ2esnakm
fRWaMeH9sa8Ldd8WDn1LK8ZukEba0tJ5QvCf7geMJZFmA/hbIGVg+buVjtqSJJD/UhFN+Y7KePhg
hjBrPfA1VdnezKaJIRnfgSKAMdTDx3YQDxx79yPTZTSDYBk+6y7TTfE4FX0pvbbog9qbEAcXu1nP
6LYfhJnAhaejwxImxegBvB2/5rSiLkrzuUEnIM0L15+wZqmfFun0Zewl6AFQbQubg26XwYBaZGi2
2CjP7xm9YvFQAF6LqOi/OV1PuUx9Alm+/jjCIOxYnhY/q7iLb8dlLm5GNK34qhin/fMn8NLiYiet
sJ21T95u1OSsiRO4Dz0YDQt2UCKPH4DrmW6SOHQ2Yt5zrwd5IrT5ITRECexMfNktYlhLGrVHbOnG
bxcW3FcDG17sFWAUoKr0ikWFI26digVNemhwpw2aXmi5Gyta7QI32WqvvTBtaFbGxbL6Pmh9sTIr
vUvLOKFxc0zFwPxs1r3fd+W4L+NoK9C8OBQaafE5TCvskNNtkakwk11dNEenlKFHUkK8iaAzsS6c
LQK6C7lUxLIrZQgcKuTY7NoyOCxq8P7B1UH7IPemLNF7MYXcr5whejdVonuLokb7gI7NOPGAShkW
rwLyfB9WRXXz/MY8D25QKkXHJvweYKTRiHP62bhunQ48gQ0Alk59EInQjw46UyNkcDJ0ioVz3dxU
+RzeZbAXe9J3zsbddOkF0Ii+JnNh887SmwximaDHp/WxGel4U7RKTrs2/b+cnUdv3EiYhn8RAeZw
JTtIpmXZlhwvhNMwFjNZLP76fajFAhbVcEN7mcPMQNVVrPCFN5iqPiSinn5omsfkjSE41ZyrUwbs
/wrY4eV52cpD3PMIdnC77/vFWusuawM3LPZbuwprMWHvoFniyjpfGGXrdKLsYsEVAxn2fJ2LpdCG
3gS+bQaTAXDD6W9qVx9ffSo3XC8tSLpNXOx74ETgB7OpSEDjRp80BL0HPdKDqzfohbmAVqMNAISb
nue+Xwz/oswK5VpxYY/4seVyOvKOaFci5oujcJPRTwWLShL3fMXoQlL4zko7znAivl1zQ35EnPj1
khpbJ5ryOi0ajr63L95WYzA6fZCgylCXw30/Z+nduhTelWrtpcnQxGeH8/EtIondZJrWK6dUs2JV
afSbnKq+n7TFePj3YX56u56/68GWtwMm2drrLyC1VRd05IK5Hbd6XUxHW5faB9PJgkPujTpouyF4
rxYxHXwpluOg5va3rcmgCUWXN7hJVeI0ofB9tIp2JqOY1CEvC+/Y13V9JLzUInuWzbGy7ewk+6Q9
UomTd6bsZNhuoCBD73DoGEV6EKCgo3/P7eX9TMebHN6ia2cDSdqVDGYP3+LeK82YboKCweoFEfpZ
A5Jc/6ea9Uw0629JoQtDoa6COBLFdeBde3rC1OQz15AB70kG/vegcJOo5Rr/ZKa5dvj3rF4GI0yF
2jT1e8qBL2iB60LJfiH3Yfdl9ZGQ17hvYa09IoaYUTl30v/qQFyz3b40PxARpPVcdzAwtiv5r4g2
qaSnmtxn0Baz5nXunDsHIpsI1WzoV+oWT53bZ1uS7ieAtY3m86QNtNv5VmtqoupdGYusdX/XaB2s
t1OJs1gkp6FOjo5WpiCl63roosSV3CWlr3nHvFvt/IC83BqDELO+myPizfEQIOgR9KtRhoDSEWqz
zCFbI+AkyX+I3nXGgdivi4Oy1PSwdZqhO0q9IvlraxNaWKHI6MLJnMwgysfOGg+iH9M8quXQB5Hm
zJZ5mnuprlQtXxx+shvqQqAE2FRUGnZbd9QplXultsSWl+TvgYRsmnlXy/EvvirEBPjHMGpdSKYv
AphE04uhhogQO51tnND4Su86WAunxrWvkvG25tLuo1K2oyAKroYrel+/yzx9DALNzmO71lEC0c3h
YFRGfs4728wjd2rle72X820hCuuIzWYdZojgRA2yCVde75ckG15vsOO0gzeJsRd96Sxf8WRF0SPu
dG/4QGZvGqEH9DcWnlEWYab5aX1u6sH51fvG8slv0GwJ9bXVfyxqpfAhRpqvV0pZFz4FhXCQEwSu
dEf2KcaYTWBqfa+Me0OlR3SBzVO11AWWlHgD/PsCubC3gALxHaBr0brY+97ks5q8uvIZal5nvLpU
HhW2lV+5pi6MApQBJj0rvaXC23//68aA4OYRjDklGgmVFxpTVUaDJ67ZSryMi6mPoTjFGwbuUicR
fj4MoBYS1k4VMW9ykR/N2ZruxmHEUG7y+cRhElTrk1Zi+i2Qq1NEZeprv1Sp2geIA+p1jtDbZto0
GkhwSXA4VXv94lJIXnRNK2PVAd9o5SjOy9hday9cWtvtw21YIqLgveqoLsSg+bh9xsnazUfSa3nb
yWa6cg9vS7c7sWQbFp19HyQBt8TzpaUyldiLmXQxoPr8EJDKHwHuD7fIs9RR7TTmlR1z4QjAVgbo
DaSO8H5fNVYoqPari6oGdgHGbYL2xLFfVkS9NbN9baAIx27LrWklbEz2fYFGrtrky1WH02d6Tdgn
QfOmQrbiyiV+aXPChtkQn7YDZWXPWTXlQvaDyl6stROOWMVgi09p6arq4Kkg/W0GTXW2kSr47RnK
68KxpxYVTsHS9pEtUe2/cse8iBwo6LExaf6CCeFV2z3iTTO6VVctIh5B3xxnOHl+pMpmPHdGIPAG
YExQD5Z9LXm9NC4vzCaXAL4WQtrzjeT7I6DoQKtifWi9W99KywOuLXrUTisMkNxYu7eGRhpyZT89
idfuNjDEfm6GTUFsa8g9HzdZy6Ezp6qOU7PXef69GVR2lRjGA7s6E2HhD+P7mYKm9jntsuoXchFt
FcrMdn9poqurI563dWzU7grjpwdiGFllVn1nFuX3tZqmD+W0tmd85hYvGuk4g2FAwNJD7Co3voHu
z3/0g4k4BN296qA1eiluEGGEPjS2zSqOjbngFAQqXa4H4qvy1yB8ymmdb1XmYe4059Nc14nOz4Qo
E/pK+ffgi5JbvZXGfCVUvnCjkMzSbQCPSoK2LzZVRqrMXsoajQIniTxqqsfGs69twG3Bn38QpEF4
dkB00zG09xuhmhca82ZdxHkJxymHC/QJmEj+MDTC7k7jolcZFqDl+rsUthtCyuw+//vp20oT+x/A
jtgYSKTV+j6MRY6gN3C9LVB3SXnpTbdLszDIZf3bd6rxjUDC8E02jCoNV1e7dum8PAbcNsRzBuwn
4Hd7brlhNdCcMFfYNC2qcMmKG9scjNMKGzPMZsXuQX/u1d+Vbc9YVAYRgQH6+vwIVEbHo+vwPJbl
6L63igaWk8iS7Mu/1/VJjmy3sKSQjAFijoLMHtjRuO7aTmXWx92YB0e/6IMa+cJ5+p3YXtId+sUf
trhdT9rIn7fzpA/KElFWS+1n12AzT+1eJQQ+6Aim4Ywe6S8/C7LpxENRT5BjXaQFZh6IH7MNPOrK
TfHy5UH3D8I1YBEgAkh1PF+lBBOpwGzpdeTsi1MSDL+xd/5ITGSe/r1OFwciRPA5aXQs98VJa1wo
egQ9NV2I+FNY6157QNYyiUXrv8759imuRbINNCnZKMXWvVqm07Z2JhDYiLPZ12NZZfqtkeujuPKo
vIwS4P4T09P9p+0ByPz52sk+TwJrCEScFdoETx2KXJggV35sBQDLvNCsa/j8C4u4NX0AtkDCAKa3
e076oprafnFEXBbIm8yBM9N8WMzj6ujLlcm9vBaZ3F9D7RBzcp2dVjVwyXWn6w+rDelQTa/XnQRs
+Pco5vMlVNlYG1bmiViQhEb66k8HT7uqdXhx2bj4XIQU2H/7aoitF9L1FcsmivETBm9L1JU4r4ok
eZ3Xw9POo9yyQf/JMmgC7z4QCFpiPJuRTN3qbj1N9Ee4kv6VQ/vyLmfV/hpl921sNVUTNXMRe5On
n4qgcU9N26WHjqrCh9IMigNwkuEWEtGr4RtEURuuAUi4QzlzL5qfFzC9xBw0sRcMmNgblXswVfbt
1VcFX2oThCVpJnraTS8TfWlRUmJ6c6BHquqLm0GV4tDoZnH891AXdjkSRURnKEgig7T36BNOry0t
II1YmunwsyLQj6VP7eH1o3h8cYrZ7AmoCM93ueSaT/qUURR+ergvYpZCbNV4j68fhouIQ7sJ8wFi
ez6MJyAAZkkKklL3jVA6njwgcFjd/nuUC4cJEDfFbLS0Id7uBdyEk/mtb9MRrPop+2zM+CWKQKkH
xKRfn0gjYUTwvHHQKQnt03Wrc7TB0UgimsQ3z9Po98cEoY8rp+nCNY7wHTMiPwUkuq8/tIRDGaz6
NpZN7XyZ/Kk9qRx7hqWsigdPTOMVHsKFPUdOSURiw58Co7a78+beb3UVuG2MQaT91hWmijzRFFdS
2IujsN/+t7+BDM7zzZDVWjFWpmpjzTLbUzaAyvR1OV1Zu5eBHY059ty2ux1on9tm+avUUbk+OgEL
wY8/iPxDKVf62dmkoqLyxvuBZT3P2lURugvJ5cazBUXGVboR6XejKiddGncNAD+xd964piy6MBFt
ejAmZ75P3TS9NYCw3xmz3p1Tmj93nuyGx6JLrsEdLu2dTWoKZD7Mfq6R5/P3VIIk35C08ZAY8Lka
Ozt3xZR/F5PdnwBZ+NdijgsVPL4l0BTGROmMYvHzEeG5bVHv0sR61caeNmJX7Kn8oBa3PZYaGIMQ
WTftPpv8AMNrawkt2RZn3V/MKVrENTPMp/jwr+iX0hPiGT6BFr+KPvq+6uManWYuferEHXq54eLZ
yRCaDUCnQbPTt91ajRG+p8FDkS72gystcSg7xPyy3F8ewZm5YbYG2uvaR0+/ieeXzvS2L6mMPV+i
wnQkn392YkMnxylzqF6DOWmvC2ifRkFYDX1gwMJAcnajtMIs3B7n5biirLhpNfinCmnEQzJaxpUr
94niuVtlOqHcgyBAaX/sgfKi0I1xVYkdw2jP7uVUm6RpBL59lHV2/piPA8ky0oz+z9kawHt3dm8V
CO3MXRot05qfpD9meYSXji/D3hPdr6bW6yycBUrc4TJK/1HNJjKkNQ5V2YHKzfBGc/rqjzI1/THt
DaeK1JiBVy9V7WDvZ1C1OQ1eI/Ro5NWTUdeawa3vLei8SctcSghwfrKGUIGFjAjAqDO3k6BbVg+W
UUZ0W5rvYvV7fCiSZX0jq7WWhxITntiZs/6DaU9YZo6jRbcsBw1yLTnccwIog3PdU9mzWSUWdq8K
I4SPZZZAhsyulwbQpKiCu74y0yIkd5DH2avTW7dVXbQoTtcmBNWc1iq4hi26+DtAFtGBpqW1dX6e
71UKnOkmOGHEdW8CLmvtHB8KaTStdkKEmTMLmhDHYB2qGMr764po4JrZaNNiI25c0THcPRlPawKu
gbogrzogg92ORp8ga3JgD3GmpP2+tLLu/YRsw5UexOVRSJlAb8Eg2PfDQWaMY6HpdN0Xvz15JvTP
RW+K87+jlP09+TQZPiubj39g27J7I2rAozMugGasSbXk56CQhnOepTX8AkvSf/H9wfik2CQ9Bpt9
9gOaYw+iUsn8C/dn/UBe3BXhv38TXRa+5u4cb7ram6YHfRiazs+/doYmoQ/GdI2HeR6+a3yE35CW
iwcJ4CGg2pUMiA4HyXJ0EYoUYdX4qQiF5tT1OamFmEPdTfP0mGRei42sNljzqdRoYlNTyMCfVinl
xsgsZ0yb9W7VafBpdrKErt2tXBWWt3hno69kcdCdpbx1lLd+XieBWO1sjtWNVy7ygztlwAn7Er3q
yIHncd8KvSuj3NQhtpfs1Sny8kWWEU7WeXbsZZG8A1qFb0pvDcN91mfrdxdTYOM020UOXmfAkeoB
EpMG539dp+KgprRDu7bptAe18mfDsrLpeUmr8/8kDjWbY9+noGmGwfB/NYFEGkokwvzQM22c+lDw
aEIAFfikWV3QykO/dd4OfMniC3YNzlexpFxUeuPWKDIvrVRwqOziq+9304bS80aNLN0f7oQOsu8o
NYyX6X4G06NGVxU7d2sYTwKcRRsFmVZbx3zq0drJEyEeLOll8iCMngXuRrufIotbsQ/hAszNoUGE
hwObj9SyHB0bjaAKjHeDuSQ/jKb5IwfT/JRlOQ1W2WTZO92Sw2lVencSC20GrM30+cEuvPpdV/bz
Y0KP+0vnjr51RtbUuJ0m0bM73CS/6d1h+g//Hqs5uc462mEQVDR2y2Ds79N0wrehLixUqSvfJ3ey
tXIw3vhL0dxWk2MWZ5ygqTZK2anlnDnm/MtXdt9HS7d2X/R5DW4yb+h/u+m6mGEPlx0861j3Pxxf
tezGZKofqn7Gj820ht9ZX5Rj5AaVD0TRWfVf9Wpod32bVmbULL26G+khfhuNojvTG+WGo/TeOIcN
M55Fmd41P+miU1vQ8s6LqSfL8Qz6V39fWRoSh8IJxm960xU/u1St98XUrj8kygEfFUYmazgUNojm
lQUOHZXVKHCKfD7muVvftnZpPHb5MDbIhCTuJ59zsIbjoOOR6CamE5tKST+Scq7uROo2D8Fo2WWU
iW4uws522jYal7W9l2WhF+Ew2d5DBb1pOmpanmiE0k1q34yVk30OjFo+dkJPfqDQ5j8ICbHmNAde
uR4K39S+jOOkqxAHuEZGpjZbTcRGNuUHRW/nI4acuOU2SV620cqUyrM/WNNyl2aAFQ91I6c7bDvt
L2tjAu9dhtomoAGz8mdxU5AoLWyr4SYte0M8VLYwxjtpNuZPzATmRwdcWn4wVIeMgGekehoaIsv6
9/No6w9oO48bsEULvg60z5yIdp1vROa89Dg75HLNIuU1Qf2uFIPR8ozLqg6dYlHdncrs8X1WCH7f
NAtuqaUcPW6UutHuVKXX6J2jOkCwIXPhhqPTwijhee0jqEHyqDtFsCKHWK247cq1/4RADjXBvnQe
lKu5v5ASLnWefMt7LOe0+V12NvsgXybcMoyqnWhXSwqtb8Ymz3+XcyLTj+nQGo/64tv50UnhU4Wl
gdjDG2NYXGLwsRN3KBN1RJp9oc+hGv0yi2gxjnkkEW75aYJZViFXn/kDLOOafsgdQ5THZG7wMlSa
PYDXykX1djHAE77fNIT1syEGkPv9MHh52BZp+R+AjCAJM+Es2bFsCv8Pj73s2JWzuhkmkstId+s1
iVIusv+MWU7LyZsnDfAQVKnm15I4yBM7ifxWGlqRH6bC6ZowYGIkNmbS/hghmQNPhfd3gJEf/CmH
kkaIsDCIjpJ2kTJMRmdwwqDLYDOM6HSL0FND4B60ts7msF0a3gEr15AEslAPuLG9DltfNiX7UUy6
dWM5fTuCXq/9r9k6LJEJy6OPpJ5qbyq/nr9C2/U+DbpcP4NG0fx3ygy0b7pelcVpWcwxO1ngnsZI
K7pgDWuzn1YQOR0XfbqUyZd1tQPQR5PgZh6TEgyzgo/7KaHM8L3oxvWuSlfelEEWPBAZIoCkkMuY
tI+uUqK66TJp1Hd1DgzlYBbl8m7qF6ggU6MVX+G4JJ9z8OixnToDrJcUffwQVLHxzcxF8KbtNZ4h
rV/zjzi+aOkxB7gTG7LTLeDp42IfUNxDuDmau7rN4ynLWnmjwU3u7zjfWNPMRrY4b8thUkEIfbfA
fwlxjSDMtdr/tlazv0SNvXaEzWvi39S5n34Ya6vHTA3t/uboluBYIP236cwXFW4WjVrqmmELaYcT
nPa1fwBJULOzS+EGZ38qNieHnOfpqA31kL/zjQwQDA6kU3EcmZPJh2zLJfJVsX5MHYgSxPSDXURZ
oZsIoOejeltllgAoDmy2OGz6PkUoCqP4bzKJZ8NCq3M4ZN1qELj7oxtwNpP2y+qVfXdWMtHqExhT
XnrR4/UQYUey3gQJLd13NZSuKmx8LGEf7KTWOqKNqstvg7bTbwRV6VPnu1l24N8mSLeOtOrPw+J1
OqijYf7dGB3OqeOUlKGTwluJJkLikTw1Zb/OpSyHyGgcxOuw8XNkpPW2+aW3ly6g9teudzYg25rH
KFjdM+KmzTsxzH3zMRsoRyElbCKMbyS9Rl7DZxrCZJ1BRdEMKO+zQGKT4s2WRqIz59+7LC3uYQJb
bqSjEYMvg8jcKpozu3+A6tHrB5otWcCvNFaNQvFsYFHtmvMN4t52F9HStv6DqYqv6uRh13BeGtX6
YerZzc3gNCxxS4Tytjam+ktA6RwHh9pGAQ9mqXsXlHbBX27Jiw+932U/Lc21/7M9jW4PN5qmf5z5
VAvrkWvqaBGJEWytWHFFrSqTNEy4mIKwmbdVbJImsCLIO/OfOhfzf4lj90PYbq35EGigpNPr+ssh
1/vhw+IXkM8pf1ffW1tLl6PICw9idxMs6kbguvdZkSsuIM0SJ/ueuEMt7zxFQzdcgorThlBOSw2F
ZDBM/dJ+XJM8QUxCenoWIoDd9kc7wCfxQAsr+yDLoPypgP3Ag8jmtw3gyh9lCnMLQdG+D8c1Lz4m
q9NmUZ1Li75Jskx43c+t8zWzSwAWiTNqZqhVo/F2yqe0D7UBVbXDMOab9H+ppluqI/2MrFneWKc1
2yQPO0KWIbTruQRRoBupc3CxDPtcDUE53qq6Vr+IjcriOOPq96YuUoMceUNk4Cw0FvfoK0xjuLQV
NrOwc6UBgalRf1bkCvJQo63bHPJJVQRqdBrGsB7c9AFvyKxAUijVzpO7WP6RUqITO/XAk4r01NJG
SzEut5XeYx6iuyW+HlOX9ccZ86I6gmjUNwc9SeS7Mg1UeeSvyc8SGmn3ISgEgV0zIv0UyUJjO9uj
QFrWb5aE4K2aNxyg5jQA0P3kW2YHZh7CUEPhMclT+8MwBfPbdGnzIYSjR1GGJ3Www6wxSprwsyj+
QMcX/aHoTeNNNgFYOiSVlXBc1EjAoGktApGwhefv4FZGm3Rer9+b9szfl4hcIaNTlxy0Ojdl/mAJ
WpoR1hpSC4GE9MibpIsUN23lZ3i0Bbn/3bVyxwtRS1foO0iV/zBcrRkAAnQBBiA2Lkih3aNIH3nW
LIbYEfb8vlwU+XjJU0J9Je2Dh6pb1/5Ukfb1R3T86t/1QsP7YMk8aG6RO+q/KKNo2kOVYSz0U41r
Y5+tIeMRTTu/aqM+Q3osDBZfyLDWXCyl0KGgBV0vpOchT65jcv0O9R9h1dMHtJBUcqyyNnt0iH/a
s6hmbXkYjTL4UY9B+gdX1PKb4QhOnFoUKvdp6n3KCpn8cvs5OBcBbKFjlvlk62Lhg9wtc6lwq8pQ
hj4MnYtnd5Xl3HMgnRI9WsphhVJUs8iH1Zqlc0zhZ4FGoNrXHVuEINLDXCm3vZ9MSpkR+eB8R9Vz
U4icXPXJxgWrvU1QC5dvVznP97P0NohPZ3GEXV66944/eDJclGakgA36LPlj+yUzL/R1eZdqZTeS
1SGIF1oFMiRYFjjZJ25wetacBjxwZqOyxtBdDPf3lBjiTNSfyEOqlPbZk5ZfvEWaBYuFqhumezOR
XIMaZauPZjZ4wXkATZ7dtHZjfsIHzn5n9YEz/PHAcpmHUhsQnquLvP5UawO7K4MWaB1llhQJIVLS
/tHqhtKm7BtIUA0oZH4SYF33qCF51N8id+A2B0TmMut95Qn3G7x9NUct0XASkv74X1TFsocpxczP
XjN4j06RFnoY1L76kqX+akRZSWNBBktJsUVbifm1LukFAh169wMMjf629fUxP6zK0H94Q939amXZ
I41sKued07sQTANTbfRs4rkk6jy3/umTOrwD40OQCG1nTkO37pL0ZoWwcTOMpj9EjbmO/y2b4xnG
MSIpbrUxsdKjhWWFfnCQ4hghjNajdfx3IWLXP9xqIyC/oBACTtwwGVtV+6+qvYaTQTL1rRWv/H9v
6nZut/q5ohwjxVoux8CuOodoDbd6Nk6urknobbWXZ2UQGogUd1GLpJRt0EF4Pj4FGBT0GsDKrtu3
UYHAcCRSffwt17Z6pXjENldqQOAFnxDFiGI8HysdRI1FXKPHeu9YH1FJcFBXcdwbztQ1dcpdM2Ab
CrFzZgXIF9/GF6jBrSpTAW6Ox9Z635tL/ZbaRX4EvGl8n4L6SpX74mhQILcevUOdcFc5tIFeD23q
GHHSmvfVsplQKeqkLbWXc9+qazCXl8OhCAQcUqcKTeNv7/wzdqPbLWO+xFjpmuXBmUSqnZZuLk/w
pfXioI1pShtaGyqCCc+d+kjjzv2SVbb11SCMleGUuJV+1/tZCgqvW+VXw8WhKczqNLlGFHi5weDf
b3tss/sFLLpbG+GrBSuyeeWjw45XJG3RkiyUoGfNfF2fjY+OUDplfsp5AAvoN+z2F6bk2daQihH0
M46LtjQHx5+s9/8+sbs+29MoeD+47GKmhHPG81GyxCsapfUqdmGcvlEA5e5nu2lCRzP7RwyYjMM4
yGvayi8rteiyY90CJQF4E3iD54NCITAG0bYqHpRuRIkxT1FA2ePw76ldGgVYHEVRh24eXKzno/hJ
7a+UmlU8e35DCBnYNyJbXwcpeFo/S0fjZ7v1gGDspjJtSm12PqiYx0CPUWjIjjOkiS8YTEynf8/n
wt6jNYdh+KYMgtLhbqhO6UMhyLJilEKzG6dZ5aPv4q8zWXQHr1SUL421iQqxB+n3I2v2fO3WqfNy
RIXWeCTjPOAASImrXesjQxVXpnXh/MPa4YKDUwQHeu/UnTSeMaUuHkcdZQJzHKn3YvKcaEZCdcg2
rmyKS/sdDAgAbE4WH243sZ6nt/ZqFK54MRXWRAvCjWB0k3etXlAdX4cKyYVlvrJLLm3Fv0fdvRW6
X3ik2gJ3MzSiHmuzewyGtPv5+v1Bb4VNuJnFvWj/0/NKRkJ4Aw8TJW9MpxPnZNCS72pZp//+PdTF
+WwiTaiRgivfmyyoIbdqKipGbGrGTJjsOFGSzOuVG/DSztjMDza9M/DG+28FnruslYdzZz/r4riO
TnpbUPnOo80wYw47U6Ey/8qJ0XWm5wrIBf4mXdHdhzLLhNgkxQfGyMVwrkbKlUHfGVcu3RfLt40C
3xdoPmgNCL/PT9dgLxkg6oCuayWykyHmLiKAL1+HU33qI2+fiHNM8AD/6/ko+OvUTbmNIjOsdTKj
7UPRF9P/ZxTbBzjAywjgcztwf4V8fuqPXts4djwYS3esqlbH+sVtbl/9XVB4BvwGox44xF62xSGO
L63V8OIcVPfBLUsRzVVQXZnLHv+xLRlwYtBHgDt1YAe7N9cW/hLQNPLiuXbMj1YvcNRs14Dg3G7O
jo+OfLbC1qilbR6DKvfPXZ8kZ1UAS3/lfLl4wfWDoKWTTN9090OkKPpxQG8yNlxMy7tx/mx6Q3Ll
LnyxDbdBtlCZx/+JvPD805WJaLoUf8O4Q7A/ohyqhZmHO/q/p3LpKQH9RKxM4GRzmp+Pouqmog1i
GLHW6WTQNBYORJ3p0c2d5spTculyx+ydiwlvYZ7j3VCmTfkUuAo3oGFS+wRdfasnlnpTwoS7Z6Y+
lV2hlvnKpbG9Gc+zDlZvgyk9mdsQxD6fodlw9Q8Sc1e/NFyU0Hp5pjoakGL1VTKFjsyrz7W51mZU
G6RIV0a/MGkguwQ6gYWa+wtHdywBszyBzhkbaTF8TxF6tk/mMqUnHRRFHvW90Kuotd3uyrhP8cZu
2rgDcGS4ZEyoWbs92vYG3gvGMMe4alaPeZ+hoZe3SZ4fF8Pq9HM9Dd03gWTJQiaWldAQgqn5YDs1
Kkqa2tiuhZtCycuCWtwgMOjQubfsFkEeJ1Bf0VtBwmv2jTE7DLY9PFTAUb8Xuen+RCiBXpqqVVOE
fTGnyV3XZAhUpT7txYM96RXyPZ1Sn02tq95MBWWOwwqHVUWWSOyfeiodeQc2ok1DC4M1FVqz3n+h
hKvlh0qf5Tdg9CSo1IdN+9CnirLYmmZozCUluNRI79X4VjSLWsAVe9k3tI0oDTl+hlByPVto4dkd
pcSK/HQ50NNKv3lGNVanBOMb9CFxqP+Uzc1EhZvpuuEsJZKNlj18H2Y7u/HFRphBIK1G6WtJvMNK
E/yuYuNoMcIbZnnXzVrwa9ES665FJMaLhkSbPyFU0bunfCWKhsbmtG8IiHEDU6jh5vgJtPbXoMup
BZlTaXyxTCHGW5MmXRLJ2mg/iNIXRajjovKzHCxPnI3Gpojl61iShG1ryE+8VP5HLFHG4s5XdWtQ
ThfyXqqyNY6TBs39SIfcssKRFuE1I4oL9xQxjUNGCpETx6Bd4JuPFW1SC6J0wZY45YPsH6Ua2AL/
vqguHSTWMtj8BLhE9rgrP9WQNeN+iNtlpjwHCeCMSFT1XjRzf6fXHmAGFNevxDjGhSCH/ezBIgPw
Bfp6d3lYlUF3NZuXuIKfe6tkUJ3aou9+WdJsj8M0lBHkGv3o95a6o9vpn1BBTG8Cq3Y+1IOQCGq1
qAT4utGibL02B9udtd//Xpgn3c3dSed2AZsN2YZO4F4TydPTtrLLbolBZ7XfdE2Z75RK05+aOfbR
Oue/CmvRooSmR8zWS4+LtKd3gUiC2wn7Ido8vkuPTa+jNG3M879/3KX146YP+FngXgH2Pb98h9zj
0c5JYAGPGPelbM2PqW5uUgj6+DWzgvbrq8fboEz49BDwoFeyu/XkAnJNa01C+bbCdNSsAwvchkze
0kGfG/BnaXoF5H3hAaWYRmCPWNQmKLEbkRvFGUiWjdhOxt9l6dfA16ruILy6eHXlx2QjgpDfqFwb
Z/r5WuqmGPjMhh2bk+FDEypJwZpleSPWZgw9UDJXxnsJ8iTIpvCzVbfIaAGrPR/QmVKSWtoHsWMC
c2jRe/nRtjqVX42qT2gPmnFqjdT2aAMV3lts6ao3emvVP7Nu6b8AmmvoTGhXafUbNWm33cFDQmhD
75aK7540K3UgI87s2TFFHRY7G8ujix3Uf0ExLN8srzU+L6Al6UjX4h7nqxFh/sEBLtJY9a0vrf5d
l6xF+fowiq8PtHCzjQSasFuqZu56TNoyJy5nUta+pozuGfkS0kK+RgC/sOE2nV/kl2CC4XW+3cd/
hfTM3Jp44+y4S6xfulO5N1PgfLGHZbgS1V84u+hMbmUupobN8W5OwZL6RYkCabzmq/m1aFV9Z5rl
MQdde1wrI7lydC/M6wmPv5XutgRsN68WpW5rhkEX+wt1u0zQfUMmZaWTqQ9XMolLQ7F72EEb/BKN
nudLmCa2gGBay3hS9NzFsDj0rObsOBjJtfrJ9quf71aLaJdUwaJKvGH/nw+VT9u6pXh8IPHoxD3t
iEPeTf2Va/bl48hX0skkKXNBNd2bhy+zU6BElasYeEbwXqdO8pjCsv0Mkdb+lun/w9l57LiNbGH4
iQgwhy0pqVtUB4d2GG8KtsdmzplPf7/q1YgSWugLDDwLAy6RrDp1wh9U+6V2R8atbwfbq6vCHbTl
DiGzlyf1PztRW8vYiFRnOuUI+mM0t6rd1wHN4R9WWxY/Uqcu79clhYH89rJXXikar5C5OW2vtg7n
y2IfHlvdNA60pDt3r/U1IjdFewuvern7gedy50u5AQherr5ZxZ3w3BI96n8QxvcNA3BGqoyKX4gm
5qdJiFtK4Zeb0kDVlRhCn42vudWgjkZt4SKZx5MDguqu6mfvHqZId/Dmovrn3W8QnS04XcjpcJ1s
o5VnDZaptHp/6tZCvbOwoAmm2Tbv317lyhukicIywHBf3bjP3+BcgZRsy2w9rXGnfbLM2Tvk+pjc
pSYGtOtaA1V//4JS+UgyMmgTbNn+SwUjJa3c5YQxctz6tD7UO2G2YqcsuX2sYxARby94ZSdik0yf
nDab/G9zANCL0pQEsdlTXUzRi5aOSzgmtXsjDl8Bi0tBJ1aBacFx2/LI5soaGAAbCwOmCZ48VdFH
dYBL5sWlFkTzat7pSawfpCFuGOkwvzpVvNOCVEYVCQ6n5cEsDavwzWUwogVp58q8nkbCwXFxHHW3
FIhRx0DX3/9WqRc8TO2wvgAwvonOhhdpzgQq9ST6SvlUjuNnEtP2xm3z6gq2CcwwWKQSGEEEMtEm
m/KmJKJUs5dT1I3V3aLWyecc8ETYuW72wWoB7a0z6gCOOyugnYW1m6taDyQD7n5m+jz6MVqdYQ2y
Fk1cw/uu19l0Pxlq+1HUTPKXNEd5RbpX55Ue3aCSXcnMENeAUEiui1Ay9Nbzo1XUyYqWbzZBdZmZ
3uNCP1UBoOH0XxjksMzhEIHGqFKhTs9jCwbtDlqY9ldro8g90vIR3ameUqAjujvZ4+e3T8WVc29h
naeRFVPYIBd3/uNGG/+PdDUXyLA26lR20twZI6CnxEEmMRWOfiMDv1IAyYGLFPNjc7LkZkFUheEm
GvlyKhrwaQgOoaIEkp3Ju1PP9Uc97QBct5nXfFjcxImgIk3VnSGyqXroYqH9UkCa/GECD5xymSfv
e+9MtALe/1LIpmDCExDRN92ECqBUJneWt6Dbm3i+PkaJr83LyzJk7V6PtSp493JyouFiRET3CQmz
82+A1ZBqxyCfTvpqNkjVI6bdRCJ5NLxU/aSV+nRjvSuXF11EtBBQQZdSZvLv/5MKRFM7AI9Kl5M2
z0WgO/OyK6OkCkAp3rLeubKUpB1CoWT0QLK7eTQnVcy5ixfzhDliTSLqNACm2/GolFN846muxHdG
+gR2iE1wXrc0x0kVet0K3Ty5TfazW5FKYPLq6b/e/lZXV3nlPdPhRqFqs33hcNkiNimztFof7g1a
GY992xovb69y+dr4p105SJYYWPP1EP3nC0EJKFJgsMYJF6AMuEoEB0tilQ2Ruze6JpcPhFsQWBPI
Lq9ChJsHUuveGrBA009llcBiYAiLHnnb3KAteWyp8wDOOFIefClkIcl451vOXtTRHGZXg91ff3Pj
+BFG7RNeNR29QQS+8sWp/V6/RVK/8mxkFjQHue1l/rm5nKxyVeYcfeZTmYtq187dsptGW929/bHk
b988m41iNsW3JKpxC54/mwkaKyk1RtZiNlN6CXWY2MaEupae09HR9qnrvne2xpyL2AmwhCuRwL0F
zEwpSYOeZd6xTrzpka7vsCuQE7xxorYfTa7i0b8AVAJugg93/mAREPVU07F/LOZsBW9pp+1PHWLi
c6nrHb1lZbWfKz0tjybwS5qW/S1O5cXVyS9g+zuyf4BUg779gFhwm2Wp5OLoVHY6gM0y4KVGS2Ee
EWAH+dpF850Lb+qxH6byRcN7M6OFqtlfwfpOEEcG57mF73Pjg5MXbz756+8iu5MqrjYdl00+UtlK
guKkJo6iHpTPFnyv3h+p+YSfautgBA5KKm3oFCYCTDmeefA6ugzLdHcYGihjpQbFM+8iTCGB/prx
ru/NBJ2reagzbvne6oNI0Qt7V6Jf8jPzYu+zkk6zd7eixBtqucWUcwAfXvtpzGQAbpKnPMYS/RJY
wC0bH3aHCjdjsH/mlmbnyJMnrg1N0RzEPfmEeoSYYnoHNXJSHU4qwIV7YTjK49xFAnitQ/oEmnap
vuAi4On+kK4CELAaQ3IZUaXaqbOixYAb0zUPMuE6O81Iu2pnKJ4FL01dau1YpFZ+nzRG/KltBu1j
bdbDk57bcINmM3ODrqqzP7VGx4qu/YrRQpIj/rMXtZKbu9zrKoueVWtBsEgGD1xBnWSfa1MAbVyb
vvL8Qk+IjjBnBtnj7afQQYE4w0FEQ1AfEoijvthFmowP7poYSaB35vQlThorC4ra1JF7j+rkH6VL
hsR3cl376Vpd+WhEMF2A+OtYq41u0WrUqo09Q5xf1j9WlBuPZZzVyMbghvK3gTgAZryyxsdGX7U8
qOy6PHW5UmbAbLFPCfq0x5gLlzE38Mol/Q50sv6yWov4UYshhroXKflBh3AhDnlNPRKIzihjHB4i
1/AzF+JbbUbagGQ1UIQdWs7LP85qWP/iFrUQLsU4m4GdT6CTE0efD95YitGHYAFXgGFK/jGPAT9m
veF96DL80PezpSu/KlV4ow/PxYAIMsb5l66H7O0bQ790wVxFWue7QOKynQb56bnt6/TfGTjEd9Mb
4OoZYmqtXTWr2HT3njKIQ7+aCCi6Q9+MgTao6w/kbxDPBN/d/tKgRiLFWyfzlwIgGBpncgK2E7Oz
/liQpUt9L+/yggyL1Bm3NI9OZROP+nSg4DRymhRK9IFccWXOqWFAuW+rIo+Dwciqx8HNqpfZnC24
jmJZIUkIJRkDJS67n9EwQ/7rsjH/0CztCmuz1eJ/rWrQrD3ocEMERju1/+bIp2g7ZzKNP+DMq/lO
05TyFON+V+4Tr2v/ZEUR/e2iTDoAYBpc+VqqaN9SU1Q/rNorPpfcznHQlbn+NBfl9B2mWP/Sjwx/
YC+mmaTrgUEiMmRpTYJvzRDfWs4EJ2cuWj+ppulzb7r6QwqAovWtpYPPWi+Osu4dvsQYuEWUGget
a5TVN+YK4KUCS+CrmST53ykz52EPtFt9arxiKYPONavvkWjKxqdB5rZH7KTdX27juE+mmYvPTAEh
3dD2MuB9zvPQ7QyjyYYgqucpxb26ySJGHsC8HjBLxHQiAon8pKrTrOzU2tOfcWghzCVx6/zjCGUZ
94WiZc9Dq4l1X43GmOFhFdfzjq8JxV7xSvtRMCP6Zx2N3xMI8ppXVvprZkkVO/bVT3pOcxosehl1
fofC/4dELaIvlOcjEHO10hUfZ4MqOijA58sHq4mSDzAOIhgHgygaH7AyXesGGdbvba7qf8bRS9t9
K6ro85JIrk9vFEMEt2mJvkFOoJ5ZqhgoVGwqiukPg8d2KTQ3fVZiBTHDxO6jL1adWDX00sQE+Ju3
0bfIjLsPWsam2ZWJhwVi4Q3590Ek3rEnAPf7sSCo+ZoN7bKyZwciipLUlZ9befPl7TxjW6pxBsii
6SvIWoHG6+bSaaF5FVj0QhN114fFy+2vnR1Xh9jQh2Opxc6NjtA2rXldDltzqZAqtRM2t/88TLoR
CVipGojfZ3yfxUPemuIlo0LfIftqQm9PjFuti23K9roqXGBPsv6B2mxqk1RbJipyQwudVevDBorX
YYDoe6PAu7YK2jjkTrJHwyj0PLOZm6rqVCXXQqUW0IvTkv2gZfmN1HqbxctnAf5kywIbOd9X+vt/
svg0N10UHGY+GPDmU+zpa0A8BT/Zg3l5797gMKOaCzKEshoDlPMHimMEGaX6x9FureVuUuLhR58U
5e+GhvxTG2fp37fXu9wcjAiZFZIIwfZkmna+3lSYA9RmDTkJOKW/Cqfv7qAgVI8WlBnDX/oWccYJ
RPGNMuLyuwE1lKhh2XLCwFM/X9bTpxVpzN47WinRwVDS+UecLcmNGu/yu7EK6EliM5UKX/F8lULA
rprVFClLXKYgXjieH49wJdU0vVX6X32g/yy1eY+Mf4sio3l9tKt12eUSx6MZ+S1v3wswlsxXkaOR
ggY0NRi5nj9RVGdakeA1dbRz4Cu+CvLrcebFDT6xT2ou1qqVBNVCg8rPzZZrws2gCgUI05vPoMXr
4kZpceW5HUDfnA06soCyNjUTd7xauV7kHRMY3Ed3cbWPeVUqN4756zb8b2nGczNWZiQgHVOBxW6i
CU1DDRP53jl6aw+eReAlkRzyJcETKmm0ZDdb9vSx7UuIKVZho61OFmk8GypgVvoiWfSrAm0qAtW0
cIjGm9pAJ6VBjQAgEmyYo5ab8/t3uPTdpeh6bXe+Vh7/iRmQjI0Y1yL3qDSFudOmxdktPQzAt4/v
5etnJE1Zh44IFSvb/Hw/JLRDuXxr67hWyRTgU5cESa2LGx/5ohcuAyAXB4KSUC2AAG6uEGQIhOW2
mR7mkLafDFVJTg3Ati9Z7VAaJ1EURp4F8Yrc+16PxmY3onl7YzB+eZhpuoJAoi7H2J5gf/6oGV4o
rWx/hkMJgyb1FvFvlxRRMFlK8f3tt3qlXAXJwFVJsSxHDVsNw0xNkWVdFjW0MpUzhJvs8oRZsulP
jgA91Y/iXqmT9KBrThFmaH8/zLZeBuiclM9ek1VPjlG5f97+UfJonx8B+i7cCrwDaAIXpWqJv4gS
O60a6s0wH9UmB2TktN7OEzW9aB1+6tvrXXnf0Czp+RE7OX7W5mTbqA8OCkxuhGoLNPS9wvT7ZU33
BLpbbdoLwA87C14Ow0xaZRYX7SZ64qcymNiIzqGmtNnJaxpE1ITu3ekzOw0kbRIsS1rsAWgsj/YI
ykvgtY7sRDe9RBhF7NrVoqaeovSlGjozgJjo3ToCcotvXj/RB34GzU/ahltJ3z6NlRw+SB9Sb8JV
nc39WOeflUH7q6AX4mLQYrXzlyqG86j02qOCOeD+7Q9yedZxT2Dui/A7Vo2ApM8PQBkDE+xjawrr
HGK/48D4mwWIyrdXubLNXnuVaLrSFL0gA4B1ndPVaOZwNcXwwTTW+iPZsRa0c5UcsmWdb+RW155K
doawAzPlNbL59ADrInCOxhxWaaa86DAPYdpm71Upk6GL6AiEmTEI7Se52f8TjVctrWtrNuku2Otw
7K1mPLR1N3x++91deRb0VRkjU/yCXNt+oQEFIX1G8TS0vNLawa10ggru8fv3AatIdAM4dtk4PH8W
1cCzMRV8oaKyh8DO+vrQadV7sTUIdNOpYw7oyDMJnPV8laqzlBTHoSFsUNfZocGj3jmJWQYDPZMb
kebytQEtkjwhOVXjj83GLvIqlbIReiiGqAwX2Kd+MVjxjY12Gc8AcIHMZYxBn9zcQsZQj5mSzBmM
sCYffRy1JrqbzWa4a7DZunvvPmApTMHputL9h+Z6/u6wbe085EmMUB9jezfqVRkgAX4LkXF5UllF
12nES/gC4njnqxjmLNxxYZW81ewZ8aA5eU4crQwwcGv8oa2Sx7cf68q1yIoO4tvI/ckx42bnmXqz
dGLhQzl04Z6bqctPZVwtx6gCfrVUqP6h8aLgi5Elzw1643/GYqFjCOn/hzoN2cma8vTTjd8kr/3z
uMxrRggD2giS7xfXYroQEZel08OujK0PJZO9h1ht+zsrku0xp3btfds0827SW/sjnj11YJZ6Gu9y
w0AbSu216alW2vp7NMb6U1Ia2WfDmB0fyd1u16r5LTbu1Z8LrM+SU3De5CaLcZTMm2ckG8PMiqLd
0BvtP9x27gf4lfadnlp20CkSm65UtyCT17YLWARG70CVaARsNmVnWlPVo08akh87rk+2l4Zprrc+
ihzmY96M1ce3P831BaUlONNQhsSb3VK7K6DzxNXDKZrUY64oiq9y0X/L6JwdDCTjvry93rUwwoCI
Fgf5EQ4DmwdsFmzqB2PUwwUFxedReNrB9JJbh+BKGCFKkX+SbnMXb2tKpAGRS7ILI0xjrqqib+MD
WChayZP37ttEhiqgBvJ/4Ds2SbeNnUWBUK8eokGUh7lC47xIx1t40ytvTdLJWAYiNQyRzYa06qLu
hYouhdXYxSFOqjT0UJq6f/vbXNkLNBHACjBCJoA48u//c/+WXhWLkhlaSLvJPFHC5miO1PZ9ifoc
ymlNf0P38MpXOltvc3tNTblGVk+LrSr6fp9G5hJoCjoGw4BFxtuPdu0FSioevhaUwIg1nz8a2uYp
FnWxFtJgnIPY1ccAMsAtU4drD0R6jI8WmG7AVpvPNNM0JaUstHAuigQc+TiSm/XjXZnW7x22cvPj
ZQKRm7qeHGObjKdIcywJxKVw6vt2pyJc4qcVSmNvv7ZXcMImcHOGJImbDQGlyzh/by0c98ztVDVU
sca2dypS9D9p9HVdQKBvDnaPQXfQIm3yT9HUmUVfz1ZQ3sL1Uw9obqtPdPwsqVQzRYuva/mCuCSM
gDlAgs89DlHeNLs+cYvf5loovyU3CrkRUUuI8GTwD2EoquwoaJgG4Ku9Du9PamTWRBYFc466bRON
pnqIoUhbbpiZg7vrlzFm/DPdEly4cq44MXLbycqExtD5SzTN2ljVzPBCRVlQdWQORXj3mmDBqfVQ
1CK9kQJc2YYwASnAiQiMMrYoMbtSzBrwtxPOBJWD2inj3WTHajB1tnEjZFxbSmLFyNsBDZNNnz9a
wnx/sszEDeO2Mw4T4wzfZMp3EFbx9+2teGUlvhOMXeDdwGm2GGg4A/M49Z4RosMFdWhAlJc7WXlY
NXc4vn8plLvlGJzmJ+XV+UM5UbrUHrO/UJ3K/kfZqZ4vIEb9SKvEef8GfBXigEYgtQy2pIxIcWxV
iXMnHLo8ZZ6qe/ueMvkGDOxK9HPJupjagS6AcbI5xWOPcWAbNWpYdqVzsNGuRGgS9bt3vzY5KHFk
lsuYfiu/0XeTvZpqp4YZkK7Q1JRsnye1eRfVa79/e6krJwqPc/qrsunhgsA8/0JeDh8OmrIa9nmR
3XvMFPceEgn7UhsRdc/sn28vJy+i8yjoUsVJBwtCBKdqk8T3eqErldNVtBXK8QDmIDtOuhrtK0Vl
+EuQnpHlohPy9qqXOx7iDDAaYFZgauDtnD9kJk0fUuaLYWna1V6oZvO1LIzim4NU2Y2lLjeIdB2h
7OIpmYBu63tv0jvGgnUR9hStJLw1w9AOod23H+hiFRIYlBmkqDO3Izvx/IEsfbW6YbHXsBbrAB0s
709W195qiV2uQsrHpAntDJ7J3Z5efOVLxpuNCIUD0RGaf4kK2mLe2IEyBpxtCalmA2CM5BLnAh7q
/FkMPcWnNm29sKmgECbe0ia+m9rWDuJ/vm/R+Mx9Qy2LRzsx7BtF8sXuZ21gd9TJYMioUjY5u5CK
hVZViHBJ0GsrIq/1ba39puvWy9xrn97+aBe78HUhiDsOYhc86OajLXPXDIsxu6GDitSzirDYB9TW
0wMKiu2Ne+vKl0OhjiQD3Q46urp+/k5xesX9E+5aKEBO+22i9IEJJe7Gl7v2QCSCDAgZvkuNkPNV
EH4mFAvLC7NMzMeWSP+ApGa7m6xyvJHgvt7sm10Cu8UECyQ/2MVUd1pTexoRoQ+1JZ7vmwgh0GHR
8odet6O/CK7b9yg15Kgp6PYD0mRS5tXzPjnxkAaunhXPovesY2llcch4cbV8BLfQIUTgOgbgULaH
d39qZpk0eWQvmWnjZl+BGSoxaXacUHGV5d7Smjo0+D3f3XZa/4+lmNJa7GBbjl42V+zctaj1tQ0f
ARr/Liom5x7QDn6HbnyLiQAL4OKsSu8r2X2gb224232Fs0gMRsIkIkzOiEtyW6k9SOd1QktSldiD
craERoUDGvzAPQqjeKrb1kG5r9J/z1k7fbPnMTf82l7K9C4VIi6DHsNCz1+VxPok0q5gggWVe/IV
cEPfYmTiHuDVGyU55SJEqMVKBqJcxKLfIb1trYHVc10jLhs7X2YocR/tGVMuSVqsnolrCwLfc1N8
1nuX5nlZxYk/A6B/UuJIA8Sk1jaQKb1oSVeR/fgLEK/+Luo2aXc0fyxAXnOkP2nxWD6bq9I/mIWX
/dMPmpb5GpInyCaXjRXtlCQav9oTLQB0DfvpG/Oj+qOtOOWP2m3NgqgWOX+TqGjS/cRcR3+pPa0q
d3CL1SrI06W/Z9bf/Sk9t/fANHsKPl8AW/LjXC5mH8o5yPNUWZ2zy9FyiPwCK4w66Jp6YEFzLFUf
zkAc3c/gYuBI4a7w10kMBepAns6AY6uEDtkC6cGvptEdD7a6tPemnXU68sidYQRJMisfVx28vq+b
irUD15pMB6MZrG+Gmg8vMWMqcKKR8c1AUS0B4dT2xcFOE63ZRa2FUrOb6v0Cdd1THwuALwyFS6/X
fQ/jg873+mp1d1FqITdql1H2CelX0e3NgQOJGJ7RIVuudvg/Dw2mLwHeMmJ9cBoj+8fuV3CASrZW
L3ZqJl9Syrk/kwkXC8RYqf/rIPPV7GIFb0Bo0LZzcIymf6pwBJR4xcZ2w96oG0CAo+E1+6i0a28P
atdQPypWLtUuplj9PesKG86zBHLjGTmCcdeUiGIHTmlC6rRyA1KGEWvl+O4ASmMFgSVKC4mR2Tad
LSRKoc1p5QndaqRqbbZ97me1i1mebmD88XZQupymg3kg64cABoOehG+TBs3ACOnlF+1p7Wv9RV1W
bUaMQwjHV0io/9XBiv3RVy7BnbvywkF0lQsszKx1gStVBVoMt37QZTyRxEWkaWBRcydur0QgA4DS
F4SUWzez7N3AJHLZDcK1f1WenVWBO6vKSRly6D9LZiviSNfXUR/MCP1EZM81Y/T1YiznPeNBimOn
y1ExUblk04PhJvrPZMbDGJmIMv7ZYhfT3umxO3wFTjr8yvLJgLC+VFm815M2/9WMfYoyY9RFH5AT
RU4L4fzM/VRWqKB3K2LW3KOrVoQjoNJvDQWnOOWRUFMqKKv5U5heA14V4IVyl6iVke6RD1Wz/Ti5
YBOytkBjolGyyg2NNEs/OLgTjj7NRPuuGLsu3eUi8n6r9Lsif1id6ntja8UAn7jRhl1mOc2HRCub
H3m8wH404P/foca71EGO5QnC546Re/vVQGXWX/K8y3yjVBVxZ7sZ72lKvXa+x7PAhCvdoBnqa27h
PnSVwKzB7RfjDuFZsG1xJVIkPTPqjYC8sk+PiPeWX+thxmSaNAyJ1yHO0bsusXh2QPp2QxUgto/G
NJ1f5UOrFXa0q92pmnfVUrlxQKfI/D3SQYyQl5/RouD3K+V9NHO/+J2Vt57fiLSpHqlEsecuWgXI
qZ16c3bnISLyYZZWVsGsuSUcbKNRvswzlpU7r1fcbz1f8gfmBnEcRHaydnz2tH2JFofQTa00hHRO
h+YxitqR4XUUNdgzGOqvzBunJfQSEfV3pVvWgyRW9eVx1JQVFGxGX/pGYX9R8tA9pVNBjokCHdr3
m/y2T1DQn6yqOnV9ZAKYjbqvJGzmfQueN5hxODgU/FHeOFuXGSCr4grs4mTFxGQ7m5v7rh4zz6qw
KEnGQ8n++ISecH0jgF3mz3IVWceRDTigMs4zQMYPhiitroImL2VC6CWoz3PiDAeQMePDoPW3EEFX
AgbWlKRWFOCGam19yfNymBtbjZsTYmrLCSxwcYqM1XvuskG98d2uLiUVp6iNJTZik0Mb6ox0BNrj
p2m0HFpwmASsqcokusdi9O1AeHUpJrXYnNPUsqzNUm1RI+tir80JKh+2SFYVrGqFg+4CEuDtla5s
C+AGcKcYaTHWMuRm/U9jejXgvudzUp8ayxqPhb062CPZynvbPlw0cigh6/xXU97zVRDynR3IcmyL
FMnblu6lr+HGssug6954ddceSI7CECkwbPD+m/RX09VWjMKtT8ugKeGcmO5jpdrf335rr22d8+oD
KqREbJCGMUzaao/1Vc7wz+ziUymUrvDLqpB5gaGtn+0YmwRg/jRz/Hm10lOTdQLpXqONXzKj12oG
deWk3s+eV6LMUpmjusdIDR6FjjcOuK2pzsMGW2xEv7GLMki/7PR3LuzphxWpURgX9CcZNupY5rz9
UFfOrgWiTg4oGHNeqKa0yFt0+rTEJ5xq+t+GGhu+s+bFJwNc83FJAJW9vd6VL4WUmbSAQqaWLvhm
k8+r1632aMUoPaS930+D9t0rPO9Gg+naKuh8erRHKOepiM63notnmeSFJKcyVeL9MuVYa6loVL/9
LFdiOoo9cCyJftiJbfvQWt+rYxb3rIJ5SLhqpAW6nZkobC9jfdAZS39lpHBLRu3Ks0nWFJhIRkpE
pE3zEcvVRJnpCJ40p3SxTTJW2BUJbb0bO+NV5OV8uzOH82hfyb4Ie34TJQZzMUXr9tEJP4PG9LWx
j9Z7UzTDFESaFUc7K0tS8/Nk69F3MXWR4btIm6H+vbbD18rKx28RRlCYbQzT+oicfOsGyRTNpl8i
KrXce1pOrlQ2bv3S54vwMPlgLucPo42DFALq/qAWEpa+zvNvBCeGOHCn1f0HSW/je0p9NQZ6bE6f
GfGljzY0wD+VRjXqD2ghvWAUii23xiB29vtM6YE8enjY+lpWT/VDFHdrvyv7KP2xRqPd7SzqvZFU
ZPaKp6i2kmlXNQO+J2bp2lFgC/qGwexEfb5Lq2z8VQ3Fau/wSNCfWr1xPy9x07k7dRmWl1nN4ALO
JDVI/s9aVAQmLG8sXESGB5YBW6bfN8Cgy11B/917HJwmT0j+PO1jFSnJt8kqtA/qNHr2AfeA9F7F
lO0hq6Pau/fwSHH8vk+sxB/VITf2pVeufWB4FU8zmFr+W+0wtYdK4lrtKVmwePNJ6coJB7wheqbW
rH4NS6XAgvASXfMxS8AqfTFzm3hTJmvs21U7DBJbuHyw5zx6subefOIndRhc1R5E/7JMTWJUzOvH
PiVDMuXtE3URjeipEYtoNtpIsjJBOj+3DeMDjJTnNFRML71LYqP2p1I3sQJYxN2Y34JKX0I8peK0
nAIDctMlGu98vbhqKrVDqS5009U5mbXXfgNbMf4WDYSjwsj1vdFWGZYFQlEyny8Q/aRxXdxoa12e
aEYjEqAg5TgM5LXOf8Uar+6a1lF6Qqh4OKRjsz5QuN1iGF+mFzQDEc2UyGVkb7fd4sSKOw5eo4de
7UX7TmBd1AtzIqd37Pd+RiA6JpJBXJNwSi/lfNIoQoWuM8IujszfhbOoT73FCYNvXODObk9f3942
ryiHTahis6BJRhEJEGI7jk4rbC4UlKpDg0z0nh4/LRkotUe1ZrdahVcd9E5r7hrMOZ6UxF4+eVYp
dgUWKs+aMKmUsqJ6SYfqJsZTbtjzHyanvICVybTArm0zVUHXQFIa09OcGtrXVQhb4zoiBfdzwzTy
YJiQHNwna4pVZmoP5t5xRursWVOGDzfekbzzNj+FDgPANtIjzpez2WUFc4TVacroZOSJzRPHYvnK
TNz9a/Vz8bsoTP0bePHyEbNCc4QrNuGW5KhYcfiOOhi/qDAJAx7MhXsxOuvvPEX4bwcXZBl2YzHg
fVOqWu+iDraOzu+3f/vlAQGkodLXlJgnlI03NxFOhSsduFWEWZmyi1S72cF/MW5ceFdW4fWYku8P
Z+iiWEJav0BnpBShKwpk/wrxW43sd9r50rUGk8lYD0gDaZe3PYUu6P0E2xU3dGPs/2pDPA8dLM41
8b7lZXVjTnlhUUnPWfLwWYb2MyOHTV6c8XNUJCnEcSmqnHpctGlQtUXxnEZD+hct29xnyCn2FQ2L
Yw+ZftcNlvqse0sV+Tm+N9nhnV+SISNRjjwYIj2veBNw4WCL2VsG6xjnM4RIk6jbTqW4EX8uviTP
y9iUBFDyJpB3OQ+ogxIL2xsArRfw4fbtiN52Miq3RIKvrQJWXCqeSrWNbSNtaupo7XmboSHcBU06
EQVi0oYbw6mLJJPYISG89AYxzbiQVa6NPlIHt454ll6/m3JXl5YyEXdw0eySaMn3SWl2NyZHr9vw
LFjIVSl2ZFOOGK5u3uAc0wu19DYKE1Dpej9/iWcvMKf6A1zesPeQAaqnhyqd7vK5/ndEu9+JMixl
uqd4WJ9aywxWIzv2g3VAqO7YdtG0rzIsGGvnRjkhN/DmdxJgAe3wE/mpW4qMV+DNYrVjGqLnlsQ0
vEbrRz3b+a8Z6YSDAWHgR09mhGEVrp43XtLFhSrfkQN4G41wxq9brAEIAHnYOTh0KbxDvSbZ3lRo
bbeVLj6+fWyu5EWcZDhdzJN0Oh6bANhZcKDWQUThGCN86mCqBQsjLQD0msnXxMRa8MZ7vbbrEB1D
eIJ6mgpgc1kIoTPIE8zJBsQVgRiZnq8u6gG+dubjrRIWjXivq8ErlOI/S262nF0hlDyhDhwmSfG9
LTR9v2SQejI3upWeXB5cRF2RMaW8oQYFhn8eHhZvYGOUM29z1dZjLsSPsauHG8ydS9yw1EEnESLP
4Fbhxj1fZWjaSXWtJgvTiRjrN2bMlGeK3Ybwqg1/hObl055pcGz7ep+kkw/l0aTIV/JO9xNNIEpM
Kmw/qjmAp93b++nK1sUYQELCCSqkApt33WuqNKLm2FBMRHswKN4jJR1ztd7O/7y91JWXTREuL22D
YQN/nr+GxYQ3lRtrGpZlgRYbdPt936S3OoJXV7EhCoG5IP3bNjoZRxqceCcNrS5bduY0l8+R3Wvv
pbchUYlmDR0mk6YZ9ff5s0y1rYnCKtOQigyfYKcbGahP1o085MphZ8YN35UbkmRE3RRBxPkhbhU7
C2PTbh5FrNoP6hwp97OOla8fq+Z044q5tqCsCFz4Fay7ZfoybIXpq2ZFCNANNehRtYjUKGGCPB/A
LKfj4d1bgskTY3FSEjjM23lPh86rl1R6HFbs+yBZEctb0sx8/2sEriIJKTQg5Xjp/GPVVdcUSyIv
zklLDkqnHzNTj/eiaj6OKXPjt5/pFbm5uYksiV2BAmETVrYElXhURttAHDuMaz2P76N2ap7x/BNf
o3gdw3WQ4ghgnLTfVqvkg8/AdfoX13mENLwyqhCR9fJSP8heQ3Eq1wWhFWxfO+2elbqP0kkOLYDO
VpOAQXuDhf3YNIHI6oGZqSXpehUGPmDrl36+G9RZzU+Qy1QrYGY92zuoTc3OwPbS3neL5gx+nIri
x4go7ydLz/Plxu1xuaFk1wg0CPh39Ky3p5GRddKnjtDCKRucQHE68KclWFBqQhTU0Wa/saEuqXRU
fwwtyaqlbvf/ODuP5raRbg3/IlQhhy2YRFKyLDmONyiHGTRybKRffx/obkyQRZS+zczCLjfRaJw+
4Q1wDC7f9RSJFtdMbzpFhVKam7azsx9RFVTFpgyNfvB1py8tv1GKTttGhlmamAknurGXrfRCoLfC
maeMevVRL2Mj2CcqDquOHjPxTgQ9qPtH5TpW8WPnYgYgCw1le9GcjBJZUpzyY2s8tR6lGz81eTC8
t6cw7wg3OB3QGWa3LJl0vW3Rg1GmU0I7emsbOLtr0hlWvrHre2QG+c5MNlo2BKxFqAr0AsWaytJP
SSzNLQ6n5QNavt3zDMV5r1fUTKcgGJII01wg617kQJFWIC0ySvPU40jkR5adbXX0glae6Ma1DXme
1AAJB6BgBI7Lo+QCh+iYWzYn0u1NpsjkENdi2yX5CVaNXyZiP09TZWM90Q16nMLmGM0f1+Rla2Dx
G+eEvhTlIqrBM6h1sbmlogH/jbwKmA0JNirqiIZkxnvNYdhWqJVzzKIsm0dPl89Lzp5oo9RrhDJs
91tNJrQZwvjdNBVWIRQQjoE6gEjTL1dBmX2068SuT7CXvX2o1O0OMmv4/kPPdBUdWNJyG32xRRgA
WyFqQwmqk+0KZ5+7Wn4sKnoS97/fG11DdF+ZNQHJBVbHN3z5MJ4uWitT8vrUhlZwxP6geMKe2sbp
Pk0/KFkTHbRB2rGPyk64nyiHn5R+CB7u/4obn55DzxD4AEkCSebidDhdPVYYVVQnrCGsja2L7KjY
dvCo6V28Msi7hozwtc2fAwLFJOikcZcPXBl6obOj1Sm0RtSz8mwLmsXcGEH8ARtWBap4DEZT0RhE
VGYKbXoo0Vfr2y/3H/n6g6DWm/F/c3PG4U1f/gxy5SorRqMGJ2KEh7SW1VaBO70SAa4vrzfRthmI
w5SPb+JyFafCF9uxucitOlRo+9vu3hC6ijSPLp7CqYlWLq9bT8VwmQIWgUnGv4uAY0S9ooZdD6RE
RNE2R+5kO3Sms3333hGe0YyftWmgfSzOLINxuk6Kkp1klgYbdypROmtBS91f5fpQQtyCsM2HPgve
Lfv3Wqc4mZbq+cmSiAJEU6TvYhtzT4HX6kp9db0UqAYuOWpvIiSR6/I1RakrkS5SiSjDYCjAwCJr
47Z9sKMPsKpYeN1mIEbOxhczAY4qY7HYZLidZYKvPqlR0H0EL6JhPYbVg11UnJOuNT6XQQUO0Ktd
++P9Lb0+Hgwy59bGLGM4b+3lcwa5g8SUqCTHozMw1C6ylyy3rcP9VW7t5qwnBNKbm4DL/HKVngwq
KlJbnrzWa5/KwZy2pjvCrnHMaq2+eeOdX6bKFiMek2SNqTNs7kU4oemUmlaXdYBVS32b4hpzlgl4
CPSLVedpNgg40kV2EdvqpPDR6UO6DU6A8iVEKOrfPBnwq7YSAmxLKzPfmwi/r8SAG9vxhi/GMo1Q
w5d5uR3jMAtXJl13qtsBgImZZIfOBv2OdVT6en/nb7xfSHR0+MC8kwwuOy1mIYtBH1R5Qqwy35WT
W/oOAOHd/VWug9rbGBxbAIMASkPq8oEkbmWTHhI6EVN9CTB4jvMm8Kfa2KcZim73F7v1SLS3mWlx
XXA9LhYzS1e6aHvVJ9zSzOdWCdxDKbK1OH1zFewi4HLMycVSBSatIjQsda0+udM4vk52gf+gKduV
6HzrJJBQUMkgNUljZtFBj8xpasE2sUrlDZvEGb6hphhva2f8dH/TrheyiWUGLV7oN+TTi4XgP2KC
jszbCZx6eozHqTsg7qzucWpfI0ldHwaONKktMtaw6NF+vTwMCnPIGRden8IhzPfoOA6+bSQA5rQp
3XlSrKHQbj3a3+stkj8U82qU49lDbGTrrybCF76s4uBzZ9vZysTDmNOey9iCRQRCYrODsAVAYpEW
xbRIRn2IG/hShVr/SEAAfLCNtPKOKP15OQhrXMhBIjekKIlIpz85TGQTMcMpSA4JRbXAJT3GCFya
ijrRBwlEy0RdS+JHp0DResfBN9yNoWaOuRetOX4N6anM9uXSe9HQVQLDnlnjd73KxSmF6Zn6k233
/wRRrnK7yzL/hrOzPsyuYEJ794fH9etStc92RMRV4/LFVqJJJ+Z62YnX7h7yVPRbQdja3j+p171h
cMC0OuizMV25IgRVvR6muSjzU6aNxqeRttvH2cI79IPOVg/SVdPfJejur/dXvXFooRpj+AhrkVb4
UrMNt4XGmCIlPzFaxla9QwByAqLdkZv6TbHG8LuR8oJAYIZESwyBMy6By60MU730qsLOqWzD9JFq
EWdiUDcfLU9JDzKFFhfVqH4qMVS5thXylODTTm+8SPOVl3rzwSloELp2qDiWRE1uh7ylmM8ZS1Zq
6CdmZLxSo+Y7mYrCAa+rqCup1ZxSLL4hY46qDNBmiOAyfisdVhpWYCR0U9jcKMn/QU3tpc4tAMHy
nwaZD1/3zH1vTO/v2c2ILdLHeVI9NzAudz1Q20i3JpGebKsTh3zCli5RtHwrUebbIQIbruSr13kd
ZS+ZBXnPDB1YOq9QmjHZwD8BbQ8tjzc10w7kB0f7R0AfudhoeSJQGMaY6HXQxnTlRF9fYCzOBUkV
R5lBML582GGIA1iPRnoykGX5FoJ0f9Sy9N1iaeSNFl0Eam6KfMSNLlfJFWcSZh1nJ6XTo21dF+VT
bfbjSgv51rMQd0yMNOAGXYFLSrdI3R5Oz6kBsL5rA814jIRZPbw/BkAQgBBLLgx6cLFjod25Q9fE
dMaxAjuo5pAdtVpo+5g+84PXJt5KpLtxcXEwZuA0fScdoYPLvWuNZhL4rAFHehOXsbu09DMHrNcY
hPbn9z8bZAxmibNYE6tdrtUXAZcZlJ9TVSk4LpagRPZhFuQD0c0ajwi2IdR6f8kbL22mIVKw0YQk
mVhsp0f3op0g455Az3pb12i8rUAD9/2rkHDSlWFCOh/FRYMpAp5WxeDxT0mkVz7ku/5jZwhrpfVz
41J6S9CAcc0KoksEUOhMah/X5Jyq0WTPwtCUo1Tb8WnCH+qDXqnRo4rUx/H+Bt44HxyOGa9mcsKo
Qy/fGRbEXINdUZ2AWXQP5O7WFs5bvc0D8/3lLpm0gSU1AGde2VIIsHEiS29Vqzh1hhpsGjP/jRWf
AcFNFO8/9HOJQKeOHhe9wcWpiPUhRbg9LE8IkGe7Dp2AQwqv7JDF7Rrz6dZL4/ip5GvM07A4uNy/
IRdi9AYTWqRo+23UOt2zgzIVpJukSEJ/0spun0mx1li9tSwcUqyi2E+umsWymhfqUOfa4jR/81ul
TsNN5NQf2z5myOap417VinczwlF546bhSVkZNdPFrhYDQs5qMhanQk9eUhRcN0KO7sqru5EqcJkB
7KfXOts5LGKINbaI5CXsp9LX2bGORqZArqI+YvOV/ptErViZh97ohDLXni2N6E4jz7o0g4PJTRld
1OXJ7vN09Anc2osRdeoz5J4w3SrlqEQPSd1DCSWg6cfOjYbCx4t8DTxwI5S9oakgIYMDucLiwAez
hqi3y5OsDO0RtXfnEZn5d1PhZzXk2XVxFkuYKQ2X51Uv4lHpsOTge2+8h8qQ+YNdt8XuflS5dTz/
XmV+1r/YGWNRGpFX6uXJGUN79AERNztbjemB5Kl5FCNk5h7C81o9fSuYkXNB8ofbOwe0y2U7Rv+B
Do7yFM6lBSJPYKfzjhF3aQ5ibQZ266Q6NJVnfxj6asusREW2V41Upg5RDOV+MOBiJ6IvfVFh+lmR
2K8k0TfOB58D8zCQOkTQZWVUwxXEYbLoT/ngmTzbWG1dJVobAt94Knp1VCnsInrWxuI+0I3aqUVX
dicSpfohFoA67UoG21hVsk0xrYIJb7yy2TeQMp6mPDC0+ST9dVKsFjB2XNYdI24S9Q7HgIfGjLK9
29rW/v6hvNrA+aLDNZBbCJkQStrLpVy3i1sjU8xjis5fypduWHuhQqV+b7awWGdx+FMw1s1Yu5zz
qkrOdgYsIIjbYOUTu8r7WWXmqlElgxy7UsbMjRwbVZLIo+rkmfVYJrb60tpDg9O1ljePndka4IbD
uv4yWk28chZvLT6rJM/yPogDLNuf8DWybuoS8+iGav7dkgNGjFVtp9pWxp3nPXSxrj0M3eDJh6zO
ZPnp/W+SE4PW1aykQGVw+SZVBKM71JOMo5ACjUt1VHzLCP+X9whNipyFuoOu8uJoVi6MdcKocaTe
ExszSqwdCqXGymm5CpV8Z7AAZ4QavGGgK8tnsQLHK53gaJWqOIxh7Dwb7gDPO6vf7GrEpktj+Xp/
A6++unnRuSmPwRUMxCXmUA91I6ARHBw9SwyflIJvG7FGcYSgvNaWvwa2E45JVGiygB0nd148YFMb
aW0MuXPs7NL4iZNgdwCpk3zRckt5UsIw+xDUiXhC5b44pGWtHGJh24fUy8p94qnK167TInnoI7tZ
+YKu4wE/jBPE76NdhYzU5c4HcoycjoztWGIyv09FXH6cRntN6PLGVoOnmQf+M5iXBunlKr1uNtLt
Iuco6Aj9IyatfZS0//+dEqmv5DJvwfmi6/F286HuhX71zCFYnFijc9ypLXXWEviH22lMmGsBjrSb
vsRV1++VXG99FYTJjyJU62cLc/Nhg1xWYG1opusOfyMOn/B7qbotDtXiK8tkz0yxSjjQoxf9xlOk
qTb8m+jKTUqNBpuX6wPufBUdwwbWkJHEPkfXDDY5t4UFC1APvtHlgVolskzWPgYg9IFiSAV+C5xj
rTF8nc+xBzNaDzYMeTmwg8V+Wx4nJTHs46RINJ0deiNfZDuWsS8to927XpI9cKuZT5roh1+TplcT
GqN6uL3/hd06XBQEYGtnID6Z1uXPiA0JyS3DIExgAjRracQw3Hqxsso11IOnneeuyELp6DQtr88h
jWQfwtc+ThrfB90oQ/pFVtX4qkT5XqTN8DmAdQ6cqPSeEYhORnzrawzeJ133dQq9Eygf8ef9zz4r
ICEMPAfPZeMxTWNV61OcXfUIxLpe1Pqu7t/fkufRXUIXtSS68gCnLne4S1MRedaIQydA2I0xVejo
VW67iaW3ljTfPFRcdWjFMPFjeLdo6o3WBMcmxw20Tjun8bMChuTYj9ap7VS8vJrQ2mjdmMPOcT1f
Ji4aCY50mof7+3ojlMxC+eScECJo9S1+hQKisqyCnDmAU5nf8Q/oXp3RQ+oANFj07f5aV3ngTPaZ
lZ1ZEYuC5VpjGuAKxqiHZKlu0TdztR3yyGbii9awNuaUdu/WimPF2agFBhT6bUBsLt+nofdh4yEK
CUgJ2ZvQquRDmwTf8Sl6t0IhK0F4BTKEiCXYk8VKCEiELh5myrEfWvy2kYJQ4Kh3hoLD0KT9Dy9t
7nwDXKBM5xu9fCyyIWecUl05ouZmPLdB3u9yozNfErRaVi60W+djvmG42IG8411+uZSZ2UKpTC88
DZg9nh3FjA49RewuwJh7JfDcWIrkj/hK94Grfdnqa+eJd5al4Sme5V0GBYkmHVXQbV3IaiVBurUU
RTd+BiAO6VDNf/5XhWD0PVxkbxInddTKh9GdzEdXTN6TC4B0Ja2dN2hxf9Lem1MiuMlE1cXBiFyr
1GM7jE6yw7vZrYVzQGWk0v1SVfpPrVoUP4GDim4TDLL7IoS31mK5zqtpC8P2sd4mNoS1y2eVs2XC
FNjRaZzaYO/MBF5hIhCGCNd2VFiODGNDQmPv3v21O3MzCT1yZGwA11yua+Wk8VIpgmOZNvHPOKzN
RyXW0g9pOrkfDRQLVjKVG+/UAYTOnA9TBGa1y+fUOqkErVSOUOB+6FEVYUvaCnLQWDncf7L5ul++
UiqEmVbJV4gG0eWTUQWFsNTgtmuNO3lb02i96mHyvAwVnNTQPxdePcH+42b85/7Cb4nG1cqA6+b9
nAd+i0RE1K0T9OSup8FO9G0PYno3aRIJwKILtmms/05l8EL8Rh5qfEaBYee4yg7JSHA5msj3kxXl
+G2G3T7U0V/2ci9aeQm3TjvNUW3mZnHU3i69vz4sysfCNHqDgOvV2ikNhfkz7430my079RB2XuW7
KN6cYWoFL2WEiM/9DbpxwwB5YjwFPmUehCwS44zPwFArzlzTqOWGryJ9xW2veUS5JvlWWJn4+u71
HOYffN80+jh0i+iYuRhmUewFx0zF3ylHBnwH0z95jt0+Xzl0c0xfvPq/l1oCGxv8YBO0I4Jjn2J0
5JYj8mHo+b0/BrMKZTiVFT31Ja7DKwYCcMwqjtaGL0OmuttJUYqP44Dn7f29u0an05PFfwMSEO+M
BGRxmHOa93mr58ExnpTyqA9B8S8UOmxV26pqwT/F6IKP8XSgxV9QYNTVQ5G50wEr+hY7U+mIY5To
+jkoE9OPQR9/dcLae7n/I28ET2ATiEHSRZrvv8WBUoXd16oyBEd+zt4sQDT0RfHiDP1JxdWIeW/w
XLRiZWhzK5LB24OvQ+4CGmxxqiR7FVZo6R5HgQOpNHL7NQIW8ejEtfm/LEW/BZQzBQWv4zKUNbTJ
PKgsypGZ6xfbSiBaAeXbt3qwdg3dyncJWTPKCoVPev6LpGXq1a7FjCwgPuvTLuqz6UnLgSTmTgY5
0AzbZ9Ut2odAVMPe7ePxoenh891/nbc+ollmZSYRYS+y5KYOXliWFbpfx8pBzY5rOdhCvl8zcr4R
haB0QYqaOW6gMxY3kVqk0C8T1zumzgjwhWl3+dAw5NwVBt/RFgHQYuU13noupMXBQswpIdff5WuU
QReDJa/gXAKA3uJPiAuUUNY4t7eeCynYuRBGiwOG0uUq0HbycQLifewDGNBMnZNH1emS45BV0afY
7pT3p7lc4zDL8ItmM5eSLqhYDnEJMOyIjmH/PUzo8hQUmS89QkEr0fXWJwdXma4Dulka+3j5aFFV
1K5iO8qxMsfi0S6T/LuDlcgW54i1pW69K24LCIbcHJSYi9PRoFaK9mcSwtqP7JMUUXOy0nwNjXRz
Fa5hsltoXlSzlw+E51Bp5AhAnHqMezaFNMRP2DTJ5/vf0xyiF5cS3EKWUMnckS1aJLdqjhofBhH2
0cyd6bFRPG/n1FKgqF+Y/UubIuJGPpCtfWBXb4tqlfsJEum89hWRKqhakZjZgJpL3DnboQqNh1gp
3V1uZ9PKwbjax7kw5lzwkcKcIHZd7iNlShwUQqnPbjo4T4aHgE1V9mtUw+vgOPseMK6gNgbnCOT9
chm7R4U46cL6HKSahpMuAjzlZhR6FWEdlaUDU4zS+IBRbtzRgO90wPdmE25z01X+e+cr5ZeQu81M
LGL1Ve+4pTXvYZzML7GtXm7Jggecq7TEeY7HWgwHI3Y8oPiRjbbg/ZWvckfG9zMDGaieQ1awRJN7
RUkOMKnNGVg8+o9RrOqIPDq9tnNHXX9o3CbYW2pm/2cmjeLsm8w1V2CS1y+b4aUHg4KYTe66bP+U
kayD2izys5aX3m8Q+uanBCbHSli7BnrTXZubWPRu0XtABuXyZUdc7mVYDfnZKNr6o1cExq5W++ob
kBvDtzMReyQ5Y0d6QQ//52i7FIeehnvUKJ12b8sCIkGi1I/gwDNoVqmzsg03TiMlBkk8eS1hCqmM
yx9o9KnWqFZYnAVcSEQMMI3fQgpPPpWCX2GBP/inY4z5YcBX4HHURX8AyPXuhNehdJwRELO4HLfo
fBv9VUokLgbyriiLc9u007OVSPck68h6L0LrbZU3d7s3QuDyTkNHvRjbtjjHilNt60bJnmphxNv7
R/saNzkvwyySRsqbd8GiZKSjKrVe9MU5sbTx1RWx2IxdpJzKoudTnorukHZN+Gx5CCxVptl/zkLZ
P3RUme+OZ7PcEVUrVzhsMHsRaNpS07Oxs5IzzXsbfWREHH9oVtl+u//AN74keP6AOsCjAXK65oJR
YaBpkp6dtKWrb1ce0jSrXqTX9wBZ1hseE2wkw+PF9RMHblK6UZ6ekxx3VR/SpfacDqMF7TdPhx/3
H+nWYihe8iJnz0UCxOV5TBO1tcYJMZp81J0v4FqVJ7Ix76Evp27lA7y1e0QGBiFkkBCnF99fAFa7
L3uvOHsIbhtjW20UF2rg/ee5yuZmgQ4GCXAF5m7CEuTZuXniFHZWnhu6w7/N0Nb27ZAP/8XTFG5V
kyN5f703JupFssCC4KLpCZGC08F3LjdwDF0HuxiRngPcxxSw/J42IGFGlrJJRiPJfZTqEMM0o9x5
LAPdw709nbAAyvq+QbhKiMbBTQnRmtBEU9CfRmaAcJuQ/N7UfWL9GeNOApVoK+97Rcf9VNW99dDV
fRttNa2qkeoLAyfxzWoIToxSKkQDmj5+lq5kNJoKk7btWEzGz7joYJtg7hXQGkzV6oOeMlxEoyHx
EINWsijc1mhGxn7SWbG5DVtZHKu+aiuQ3lEJ2a+d5Lgt+mr4ZDeGHh6Mvmt+GLM4nC/AltW+Kns3
wSVZqP1R9h7g1hTl1hKR7bqXvtuppeYPlYig/gR9FRJ7s/xX1ndB9tJIpxTHlTfDxi9eDMRErG3R
OmDrluKTZo2Mu4iQCS25tFCEhzbvOEnGWG1Vye7GR0SjfGbAzzK+YIYuz4BCcSF6WOdnVcbOzish
HVitClnUXOMPXsuSOkQfBizIZ5NtX0EDGR6q/dSwlEVZum3gvz50Q2rvglqqJ9S83VOlTOFvVwrt
1fKCeqcXpvkaonH3o3QbbZMVnd6gQhCHD6jCJs+oeGWbPM4cXxZtSnI7iUfIC/I0oXy7M53E+IPQ
gfnx/ru58ZUywGcWha8zu2bPoeKvW9DG3NbLZwnXULEM0gIt2Y5liyxyEJibMk6/31/u1vsB3s+r
YajucB4ul6tTRYOSrBLkdHTOBiPt/KJy1b0SFGvE9etmpgMmDSU1qIpEIDjdl2sZVK2TVdfN2Sy5
/303dMZk27S59xpOk9bs3KJsi6NLHJR+6Q3uQfXE2PtUp+pWr0B4YnkeJM6mdWTw6qHB87uBoU4n
adLqnbTiSq7c4jfeBfLAMO1nARKu88UNUASZ05VtXZ/jwh3+Y2hnoFHTIdxH5FKnpzB31vKG65TY
BJPCF0nDgsnIkjg6cb6ascrVczjU2g71IRwB+m7s/tUGpt/bDDT0Y4p62DEanf6k2UFT7e8fiDko
L2LDTBni0uM1MUJYPHMA93KWsVPPVutsDaNR965oPsZm8p+Vp8keBMAaRAYH6+s1uY7gdECCZBK0
rF1RX6zz3GZNIVK8J6o2Ak9F0NenxzAVRrUtbQxpDwkn4eDkIuCghq4VIAltYFKXVS2JzQSGm6+3
GXrL78C0eXBQrOgP4nPJMcurcfBNWwQfFDse4oOa2+O3Cful1A8GemyVjWMGbRR0FPxRzfIXQvr0
GiaZfEVDXcLTapACMKyoZI6CeRzHoHeUjpvKbT6bVjaCOhvmn57qffdid173pzTCCe8POM2fLEHH
0a+mov+e6mn8w4kDMb32thIn3DpB8ikHl/597E3xAU6V+7lq9PaXHZplvCmTPn7KtTBWdrUMvF9T
UtrRxujCEH3xfOj+rUOn6f0MzZTXMcmA4dhm8Anuf4P+vzWZv0KotFyxqqac1TgKfgpV5tLvxAhM
VQvCDMH+uO8yf0jpVfmMvq0vpReV2basw+6zISRa+SA0Ul9Ggs2BlQAIoo5gPAHXYKvQpa0xtpg0
p8EPKfPo5rqM0vVNVNfTc5s58l/qXAfAe523z46qhMHOtopeHpI+EM1e5oMrN3WSNby2ovF6v4Ox
1m4dEWgH7lVUR7LBQccyjg0m5VXTT5uYH9Sjl9PjJRA0Xf9HyTqmWVxjWf1khVkyPGM5UNSHQCL/
v5FqnHL5BqY7baitVZ07XXr5QXRASgEmViGnCuXsbANnLv3h9uiP+0aiOR/SpEdXBuwZz68NdoMy
/+RGu9hKtB+kJ9lIPR7b7YZbvC02siqjcqO5ZaLtss6Nq+1gdFa2afs8e2xSwy62AY4MKPHqrfIf
hT0P20SBYkOuL/RoI4LB/A0zMMt8JdDV4FFMveJuOv4n/byxm18zEUj4pYx1uQP5lOp+EMW57dOT
U56cIRmjPaJhXbCPFS38BVDebmdm1qhueHkoCatGwD+OKEyLJ5w7VhGmgWb3NUaeq99Isl0OrNZh
GhEV6OX7QTkG8REYTPuKfnT6I3Gd5E839Vbnk1jJdCU/vZEE0wkgV0CmEe7Hcm5ZzSAnVZPquYbh
tqk8ET8GxWqEvXHhQcEwUaSDyE6Em2P+X/crupq9N3bmdKb5U+yoe6dtitrltnS0ZiWU3lwKHCxN
HqofYI6XSxWGMY3NlKlnl7vrKSsQW/KSZnwIPfwP3h+1Z6UsWsEgAK6k3NArFQ0Z/HTW9aw6pYwQ
toGrdrsgT7tfTuLC4Rqt6uf9RW88H9gZWrXMwewZKHX5fGVBf38iuJ1jVS1fcgXIr08Lq/gWjvUa
UPoapOTQkKNNNTcIuCaWzHyHO6LNGnU8Y/ATNL7JjUGIw3XD8acpq8cNnCjledKsCIFsdwonP4KN
9R9eLtrod1yqn1pCwH9m2uTKynu+PrggIWf4EMDEmRC/yKGyNgybidySS7sqvlvoZ5/QIrQ7//52
z9t5eTPD55kfnhM1wyAXXaTRddIwDF15bjCA35gmk+iiyHK/5P1uS0EQv7/ejcdiPfJolKTm+eAi
E1AThDFqWnJnNeCKqYQhdjH+iLv7q9DYv/VcaKDRH0NSgrRjcYyQVxyZqdbnkjnyuNH1XjnRisc/
S1PitNiNXOpMvHsvbp4SXYSn1hliVBHswJJbqw6ibANIOC23ntUOw94aNP1sWkMX7wGmOp9zM9O/
NOiTOls1LZvJt+I4YHDftHqzDUGH4p3TFM4Xx6xL5MjLiAnOkGiDug3VKig3kWcWv+2wKlW/66Wb
7KpCEb+CoKNL1xhu+Vl3xkDfKGrpjfvKcRTNL1s5lBsbg89mkwyKO+xazLB/yCRUBalEpmd+HNng
GIe8wy+h1az61Um1/jWnxKXMHKVh7PN6aGKeMjE+ZFy1A044ALO3uiLTn24YNT9SXTTJTk4YJfld
bLr4AZlekm5bBjXjpiVLyX1rcO3XCjurZNNmUd+ew1GhwRekkZv4Hb8sgtaJJ+lz4k21/olNh+ig
JHb7ZxCerhwaIarfY9ZGP8OyloVv12HNSH/IWnKwoHJUH4QCIs7OXLejrRL2GKAZRbFBuSV/6UsQ
PhtGIjLdJFijILgiS+UsNHP8ooCE+dVrVv9glmMY+txG8p+BfEnfC4kjoMxbJd17kcUrEPWEVprS
q6pEytpDJ1ibWk/dCQ6Uc4j6rkX5J1S06TwkyVw8tEgzb3swjL+DVI8alJsnhCXtLG0eVEPKegt4
s/iTW3XU+andUozIyExfuVdlvVPRvfpcRrbxk1NV6VtkOhR9A784yTe2MVEsa2hn89+k85BZUToy
ovvfxBwwll86Aw+m8qC5Z42Cyy9CmoPWap7oz7WIhq2gbXKkmoorP+zCYivSYPrYB3WE3+X/0IQF
qAfYVIMBw4tZim3VTtpreBD15z6vNB/Ia7hRq3YN+n8jlMHuJ9efQ9l1v6tDMd9LdLc950YQPUJN
qF+MuQcSZ2O6BefcrlyPN0IZHTxAB9z44OSXfUN1cntNJJGESBFbH6a+VzI/coPy3b1lWgugBgBS
gA7h0S7fm5KEXVcasTxPY5CeJ2OGLZjoO98/HW+adYvjMc/fmIbN9z0g5ctlKtepm6YQ8oyC/WBs
POgSH5ADNGsfhV+n9mEcD2dXkfUPtchrss5BJwHgC8hCX3FS+58mdYLv4LVM6ZtKVcMOGIX5VctI
aTeThbCMP1GR5BtTLZwIZv0U/9aDWjRHE2vFH7lexdEO140p3fatQjXcBCP1SN7LPvBjfBLibdCA
7qY9Jmu5S50e94g2rhBLV7rwOTQz97lXk/a3TKfgP1NWyZ6DWDU+7OJo3IsOFxg/jCIv3boqerG+
LicMgLjipIeDBO2ADSmkxEADFtoaTfe6Fp1xMOAV3rhLZDWLzcV0q0mF2p5F5TVYeUilwagmio+N
0PUdilLZf7lZu5/uv9PrVIpVQXmT38wgqqVMYV3ladXVBh+EmQSfxeg0j/jIW08wKYeVbOXmA84E
ZIapTASWUzf8jRLbm4b2TJlpx3ud0v7FROTvBQ1pjxanV8xVzVp37tYDwqcDc8y+AtpbdLjjxOiT
IFDac0mbZvADtQyeJt1IvyihpR/ub+atjIKCjRYg/GfqW3P5HYZ1yhiX2841SmvYDG5g+h19/o20
M2VThflY+oohGz9Ww2rP9aF+bMcheZJk0Bs9Vr19UHXVQyIj9QftLIVeRJo9YwQwPDiJ7v0yUxk+
VdjzvTi2yB75NrRTVZrZypu6sWf0gGZxTIjIiAksEjDD7iJXTm13NnGOOVOXJg+UZMOpLkLxcH/L
bhyKGYU7g4tJsOkHXp56tcYRstdld9a1svlKEyJNt5SDdAdU+nV2EijbzNTQNr+/7I17gHYPorRI
FQJiWYL8hWe3Y9z23Vmq4BatmlaAGzTZ2S7U7kvSF+7KY16TWzjDnvf/4Rkc2rKj1zJ9iNzU7M5h
0ai/9NiaiHVKYccbrejNxxrc/8/IbJvXtJymTY8razcm7u+54UCTo0A/ysf2M/8nMb3uiwyiJtzB
ipBfa7srP2Dtjut0Bfb3ayYCWe6GwK5O/aQVz22kKJ/rtgk+tJpovyJfmf6ObKfWfa1WvtoRnQIq
Xi0r9mMOn3Jzf5uvrz9i4jw4m/ULKVMWMc11BpGaU9KfC8VzsF/NBfNlfc2Q6fplzmhuADwzahxc
zfznf1XWoS1b1cjc5Jxm3Z7ZfgmxoW++hq2lHwvGECsPdX1k0aFiwASoG8gQ4g2L5fK0tMDbx2cZ
iIHrZdjHalCCjE1TPw60LwAH1mAoN4pQ0gj05+c+JaSj5eAkTHC1KmwnPZeIQ6cbW4ohni9dCIQw
OaZkr1MT/6zCPvu3oiisfBPx4e/wqZA81/MeDhV2l4rcMSyR7/Z+gycEhh7mN5P42c7ncj/cBMAd
DfQWj8OOngakrLnluPbFXu/65SqLubaWYrKkjoRWLnH3IDNljKnBwuSsUy+A9JPdvvdkdrh/gG8g
KLipmKWDDOClEysuHw5n6qir7ag9S4mgbkzO/qLV9rTtlCI7ugzbH21T5CBH4/5otI72ULnR+E2V
mr3pOrU9NKq0zqmXeB+DMkpXft11nJ5/HHU5gKg3Ssjlj/N43sFxRHtOwCkBuNctNIZVufPS+t2S
/bxk3jDJ89wGwOTncilHGbJpdMr2XJAY4TPWDrR55aqO9BzuLzNMlmFE/H/Mndly3Mi1rl/F0ffo
jXk4YfsCQBWLM0ukJFI3CFEiMSaQQGJ++vOB3dsWKZ3m8b7a4Q5HUGQVxhzWv/7hhQK7DbDXh6lr
y1Rpzf7cpvCMQSOTzzWdzut8nBs8Igq8cZOg39EVMemsjcVOU9P8sVNueQLXrf0f3F+C/nj2oD8A
Bdv9/2FiUanWU8saFK/Zqp2jSRtvCFTs9jP+1O8suT/PlHTIIf+iYiDNhD3S60N1HdU/WSIMImX1
IX+lIq+Zi91fv84/z5QoCSCM0qjc9ntvuzymX3QiMVjYwbvzA2X+EFrgWXEHK3HXqlW9U0++d7w3
g7bBTikbqE3OF6fqPyG0GWJ7GbCPldrlbC7vmQz8gvzCqwMpH7yKFYH2/+u7OJIirKQXDOfIcbBO
ISOvCb3MFAepZPYpqdUM9JHN3oma3PpimL36HBfyLtL7YXhPdveLwQmlmo7a5oj8s6OnSpPc8BoH
1IzWT5hq1XqBnSoOk0P3XhDOzypltlDQt50AsaaDUmt7u354UfsuGJveT/rzRGu9uxI5fR4p1RHR
7nW9S2OryJdbXxBIHmnDIj5pnj9+wp4E58nSAlaKZsl8tluoeYjhA+x/L4drmybfjGsc1DDTQvNP
g/mtuKsW3mwNKxCimzrehVkthRO2aADPhNWOkVEZ3QlRSl3kjMZ6+9fv/C9GFvlLyDSImSPm+mWG
/+He2LheG6yI47kmqCzTRFgnZtu/V9z88ii0EBB10q9Fcvj6CbiNWEpDJeN5hntCXHVjc+LMSfnO
+P3FOwUbmjbtxo1EYfLmOZPCV9XJNp6cCqNNKy0e7KXzYofWzzubnF9cD0eihME3CqHcW7vixEuN
yaaBdj6tRETVkxzjntTqd47y86LuA1tQffJ/hJy8nWAXTlz3a2Y9pj9modk2YqQDJEZZyxrRSOlP
8lV7zyP5VwdF1M5NpEYDl3mzX+mB6AtZUIdqsJ/2algyqKaNjPN5mc6sSbgfulLT3+HN//zkUO3g
dwFHhHmJNeX1+wHJri2QMpGYrM23vcSorTWbe7Ih8ncO9FMjn8mPg6CC4+rwz38zBTZyWZZKmA7R
D934kPTSwj1K4CdjVkq7ywmaL/dSVN5VgVXKRaa0Nv7r8fbTlSLu3YAEKIgQF37qFrQaACoC8vZc
taUfdqW1xp2prKhgQ/3O6/PTS8qhzI0mYcEp4phvrjXRtWDQvLQ974OpitLZM6J1Iqn9P74g+AiY
8mAghaD4JarrhwlkomE5BVqdn3t67+6Rln3wSFff9Vl699cH+pmnQmuQZwZ6sHUjMb18/ZKMgkyg
xC7Sc7OENUS8auZJ0qxmbA+aeWnqiFzRCvh8Xcp0v1j+ch0s7fIJ7678OrfGsSKevSE4zm6FJ0jb
GNLvTjMumwSz8Wy07BhkHP76nH8aTNtrTccSYg1jGPnS61MuiXrM7dTXzhYYCV/xoFIaKaZufp7Z
/XRNol3uRlJvx/80+ospHY7yJnvh0PRsXx/WDSZsSZo0P68sp8YlqRsimdftjrzu6j1e1E+ozsaI
QUwErMPcuxG9Xh9sTtI5m+zVYt9SVF9zpBbHtZ6pyM3UIcs9qIyqOCzrkp4l6IrGCH7tKu7VuLYf
DNWZ2tHCU8e+GfI0Py1zTchQNxe3jh1bOBMOOFprAZUGWhAV+H322KrqXh8mpa6ecL5MriengA2g
C4R5YaEtCxRFgaEYVAFVOPR/vJRg31IUerzKUboXfdAYG2+hoxLzEluWZ72Tlse087w6KscmIWvF
Laxur3DVxcG/Wcd4TqfWOQ8WtXwK2E0bsda6ybMazeUDgdvE7xo9ZY7qF/LVgsSYsTwiPPBLLUdN
P80E9icMiMLuIi9PnSocjSEfosx0KyciFL45TImeEJ2TtjHjxnoUdiE2X4+yu0jMKjWjtBIyiZAE
OTPWi4Rj7UcUTCTWrDkcDjGP/hlJnekjrZjA2afuJHNKWvRdUaUWJzmUqwZXIwcquqq9nGYb+41W
xa2zutdO0q79IbDXfo0cG0bBzs2H4rPflFId4GG7+n4xKkkapBr6+oM9FFLtIMGlnzR9gJ3YkUfA
JZX6oMe6RS+Me96pHOpK5jwmwZQwwBAA45pQ2YUR+qppWhZnM/tWoSQgdYjcFPy8tJVYz0T000Ml
hCLSJFCk8Syzo322ROnvzVUZ9y3WItN+IRL4Wu80oe2rXFS3xKSp/ZI7/r5chJ7FE0a0N9xp+4uR
K/OsHVrv1AymYDcORncMpqn+SJVs7wNViGPdz5DqPe/jssqa08M15tPimqOKMN7j1UFWg7P7Yj9h
dsREo6/9g4ft2BfpQUHuCO8r96SmA0Y2Zj081KabrXvNn8hOl1mefRZZX3wDOJ+D0CyY4OJaeh0i
5UGCU+CiDUko8605Wswus8kvFTC0W2wqmtislS8IMLRcFZaT2T21G0SFnrZ/lgxwaoW1bB5WP8s+
04Jt+HCJ2GhnNUmShxqh9jcq6EYi3Nb2gZ6q+dUmMe+BG5aWtOZX59Yqcr/elWYzwYethCViODqF
G2WtYZ+Pa5EGUZ6Y5omxpEaDzUk31zysaUlCWwW0tXHl74ujBGBhC13aeh9KH71WqxZ5cD2pVzuB
Nf1XEcjtsTdNOaNg6AY/dAut5Vk3UPCjyvfr5TRBJQfnZ9C7r5rbVp+7NeibmIKPCmXRADxPLCSK
N1WfV13YLjBoorZLFC3dtRBzVBjzdr/nfihOaxh5ZuTXfvotL3Oj360EGKcR+53xo8FkIghoTcar
VLPrB2dou3qPLiq9zfO19qMUtmJwJWEHXwVpu5ybwjKmMIOvZBLeGMxuWAdEqoe+UyzzziH3/pxS
ErsMlaTl5cTOaEUNPNEXH+0GTk9rj+WnbMafkqyevC/PqGJVXrC5d7BWcBbL3kkG4RD1RjWclqZy
CxRUs/mh83Egj/rK7L+RB+gMOJplWPikHXuiveKSgpNA69t5R81U9bEhveyWgTjoh5VW9ZVyc8Gc
mGJoEBIHPtzYS7JMseCiglCpRdlRuyR+OBfZNO4l1VEWOm3ht7u5cMgukYhOwqac5Lzzemttw36a
C8ycEz81Qx+itrtbmB2x0+6Vb2MNlBkj1KdCMgwGZt/QDzqIgIiV07tJFqUZFgP0mGidmWAjfRV+
s0uFBes4KzBTE1lp2FGguc5jahf+bcsqkFyOYzF+m3iFjvaqrZggO/RAo8QquqtSLoTn2F0+X+md
1/BMe8u9LeXYtzEGICV4tatVy4nZwZqNvcVLhktZYTpz2RcLpHItMVh5IcHLq6A26vvJkESmF7mU
D71mQkMHB8A6oIM5p8KeLAjUNYijEVAkipT1xFhEZIlC9vTzO+/cLq0k2/XMz3FqrmkWDWYAJ94j
b+1+9A0YvNrsgIXJrYPmCrTdJ6LK9Q8u0+q5RRxZHfegpVfw622Bzz1Yy1mzmHrJfGO3926yNqc5
o50GOzkNVahlzUK8RIXLVgRpjPE+mGlybfsEwYR67+kn+sK2I8qmxWCgqck6NnXDY8kqmfUxwamV
G8K16z+0srSGPftsUxFo3zlPLN/yBgx3tQ8Gc08Xcmum79CNim4/JECl1/YQSDt0g6JP46BKGM+d
761N3OlKPdN8d/mlNvtyy1uFEpAPazWx3EKMvfAHj26545B5H0PGb/yTovBIP/WWWXv2koV/Ngv+
t8cq1GjjeiXvnbZplWc3WYF/5n5KyA86WWpjLbYwk+EJOzy92LdD0DgRvoe9c0A7xnKUjq3u7Ui8
q7tdx97+S+fo5Yd8sKdnQ4NWsl9hZiyRlWswErweZX2bzvLrYFbNN4QXBXHXNXp7JPBmuRcmyx33
LrXcneFkS70zRVPkcWFIar6gtTUr1HHfgvkq5/na1tN82YFDJMbBIueXCrRquxMCGhamSHoVbThi
XWGHspF4ahtrea251kBnxxLeN7UWwX2B19aXZlpbNzZoQ9X7HlnCHWlbkKaExEYi09sJKSTm77uA
9IK9tEbgjFJLYYtWxUIM6rCKRIsICLD6mNatuEGeWZjRmsOzNVW72BExjpaKJhiDWeRKC0Otyuks
B/Mj6d1bZm1fwdEpimMHP6aMW3aBOHva2jrHwmkTCAFuIWHnovu/QhLC0kbUE1OhlEYL1yOjlRut
SYtUP2+Z153JH2uUHm1wo2Mget/3gfbRqZTThlJTxgwryDaLUDNc+TzghvRZV35lQYl1p4vcMbi5
s+q1q3bQsVmvgkX7apSmfm1Ywphiax6WJMJpZj13u7W8NRcTiws1WPBhg16uZkxLMn0ux864Wwe9
fNT03A92VkdsX9j7XfPsAqlaYUNBWIWdV+pLCL2XFKKsGq2nHJJOxWyWL3lYJ0ObRqS+ynM4povY
kR/iW3HtUJlE02DxgluNsW3yKqbiWIk8mZHVVyBo42KW9/VoNLfa0g1p5FWbV2XaGNqjSCvIONWY
uAeVeOpRFK73sLDI8P6rgT6pDQTQRkPnGAkjYulkiGeVi0AR5AtEFKz9KRu7RhwmWmjPiEgqXt6k
H81DlwckRThL0ENEgOJ6q4lp2ZGAwHesel7LyBMpTIBgqhv0rcLCh92Qjc1mp+ry6wDJAe2zKS3h
fBXzuJ4hf8G+BIhUXIyZZdz72mLihryOzqm+tL0XgWZqd7UO6y5U/VR9E8lEunKjB6I56aiEPji9
0q1IVjWLYNJ70ISmgtynQ9Wq4WgP5mBFgyqze6dvpj4kbEF2YYl94Bmd0uJbPayZF+dYezwUmT+e
d05Rgo2twHqhhxjVuanHiZyDOZFOGaYYuX7xlSWOM0ReLZxnGomRMtNWi5TH9rxYFo3EMIIBjQPm
tVpUOOZsx7avCvPEJU7ssfFw+dgN6CS+lCTJBxHLb3IuxsYtj21iMwdkau1VpKMT/DKDP9wtmRj8
L5Wbq+emrvs8MhJMGSGzQrCJlgqnsdDj7cwxH8qdT90YeA9m71XtIUsmSlH48866s6tSXanCX3z8
dVk54VKt6hFJBD4NXh9kyLVgl914i69B9Rql04QTiQB3ZpoXGizhovhQDSSZhvZYyJFnrRt3gOzW
9wEjELlvTS91dl62IAsHEA/eszD5CXbdCkPsX4zNYYw+51sf61IDotdZX87ybMpO9CTtP4GCGpd2
11U3kyCuJJxsryVQKE/XLXtkPiRVL796djFGvpc4x46uKV3D2lneIR69oBI/Iq5/nBuqcRZMepRv
o3IbMY5r7o7WGVBCGqWjMxBoOrPCJ33JXt4xUmffJT6B4aXdnrQ9JPlKGum+XJcg0ufCONKm8COV
SWvnKGNlR9dPZ4WddyepjqOor1PwhmvbzfsWfOAPoPO/vs3/J31qbv44UfXPv/PzNyCpLk+z/s2P
/7yWT/Vt3z099Zdf5d+3j/7rT19/8J+X+beuUc1z//avXn2I7//z+PHX/uurH3a8of1yHJ665cOT
Gqr+5QCc6faX/7+//NvTy7fcLfLpH799a4C5tm9L86b+7c9fnX7/x28IbH5AWLbv//OXV18Fn7vh
HPrmbx/yb81Pn3r6qvp//MYe8XeCz5HMg2dvRvEbHjE9/fEr73c8iTBzwaJjS+HZkoTrpuuzf/xm
+L/zpzg+bAwuSLybc4dqhpdfeb9TDDo4zr9EN+Nv/9t/X/+rJ/XvJ/e3ehA3DaY5igt6jcrh/UWy
MPgjunYM5UEi36BydT6mmL4qsSNRQSNQa5hiWwn4XKZXsY+rsypG6OWdIW699fXhNkeRuYO9RlxP
terkq7j5gbiCFoGl70Mw1fwLt8oel6YbzmCFBhHrxLmBDWnI3ia4TtH3nLXV8p5q9TWyhbXUpkdH
2MPYhrVP1PJr1GeStpGziRa7qkm6iOBTFYskv3EEwcxUd4Kan8rph2f957388d69xk63Y/oo4jYT
EnBGINw3SFPqaFpfLzWmd5INCVPDM2y2L4EupncwzbfP6O2Btov/AdMcgnmFhlilO9uuvnRFKiJf
BO/Amb86Blej05ji7frJ6aRn9q+znnhzTWpsoSc1xVrfyT9milcTxY+37E3P7+WeOVDX6FVsseNQ
EF5fiptJvVml0GJ2y0GcVtV5I4LPSe6cBEN3DzL4sVPGDhceYkpW44h7zXsAIQf490z75wlsmD7W
j3hLvTVkJPfMAADINTQWzUXVTOUlmR4thLbeiMdpCt4Bvd94Jvx5PKog1NTwT0zvzQXnDmXHWidJ
nA3tEjVt/pgJilmV+muYVN51HTgq7Bz76AzF8+i2t++8o7r18wUD9yL4YIgbBH29AV+tetbs1U5y
CD3yTDrtVaWt5s52i+d0kOuxdJ1jXmJLJkYJ3d2rHm2reLby6kKafYGRrlQxiqGA/dKa7a1sBRq1
/as2d2ACigvcca7WonzWFdtz2OJxs7BLXiZC0rBnhPVCNNIZVWt2UxqGZMNnfB8rLY9wz8qjJbGO
q4W5VL3mt47RfikT944C/th0ztHXObLtpR8LfCci1ykePekpyCqdirejTfhbhttpQB9WISLLOyy4
LFZNgy1b+phgYxEGg/7gL0WAZoxfOaXp3OrJ3O9cE9ymyvzu4CpEaNgxqxjFh4xstsSxtujr0e4a
P86RU4VyFBd5YR4L5dd/XBlkyMtlBI+x223Oy7VyV5NZe6Z7bXmZl+q+rBuuyivm9bJeRTTNkx9r
TW/ugKuvWrpW8GfdBw0x3GeaIbCCehVgpsKd07D5iJxytLgiFZyYSYPHcSseXXpAwKpXTtE3h1I1
62VFLsSentydm7jsk6tivfSlPUZeRkg6cGi+r6FAxKw8V4ZTW0BlANI4c8Bk86yjLMUj6vpPZm6a
ceCp+0RkAGQepwBzYvm4PdfEqy+K3vNRoVfZ9QCLvSpo2gzIoCOnEXo8Slvb2ZRtIHBsJOftJr/c
xtlGkwB848dZny4fvdQyAfu5CYvVBHsQjuBkyfQg8nPvKshIkXK6ZTlpsTTZUMpHuybo3ip7udeh
v4dpMJk7pQFkTki+Dk3jHAnfdM4bn1dhXmfnfOI2ZJj87GlgkaG6BstlsplQt5pVxk7ZmlEi+DGp
WeLatnqGJHlvZt7py7lXqVcj9fROa7GOUTOvX6fRfEZhfdfOg9xnBcNVX7lIPPCf3SVd92U6gYEr
tl7UAuPTkI/9zi8WqKBjdRRu3pz4tIF2OVzJXRnk6z5I1P1a1HqM2qIEUAkItKsmFRuK+xRkeboH
GVhOasUQ9Or+fnV4ATQnf9ZSuz5plu6+n71yh0oD42Gt2kokHibSD5ZXZJhRFRjHwJDIKUfOTCta
Pp3UF9ug0Ue+eBr4o0Tyz9twH7KyC5fRypB2YC5so5TdzUPgh4tAvruZDlereMw79yqbjEszma5b
PbgTw4DmZFblJUHK5W5l3j4BjwWnmezjmoxB1KrZj6FvXtW1gfNslVPL1sGVsVjHqmAgmW76aAXc
mKUxOEbS3ePgd2Fr8l7TuFOLl3/2aIPF+sQDI1xRRmaQaXdoYJbLjMIghPScQzrYhqi3fhsxJIO0
69/p61rGidDu2PTP4fYvGPQ/96p6xEZ5y2T17lRmaLtt8u17D+xAdfeFMI9dLhm0JoOj3l58PUE7
bnQJW0wNqqA5OTFsizq0bKaM1evmM5n389kspB8LF5BlTQGZDQ9BrtUPaxLZKY/TUzwaR3GSxHYU
l/rKOU0V6SCjrB6dHq4HfpNI4PI13dMFQdU6NuKbWLNTyqc8CiQjXhXdfedlj6M13Heiu6+a7d7b
jRl5LsofGo1QzjPOu/Gz5ypv1/3LONWkdycqfT0ZCj8P02UI6Ed2zUH6I6MidbhvIy+JP2p381Ly
cmnBGVIgufebpfww2kX1adxgr0hPigVb/OQJq4QyNkkM3mk2n0p081iV+JmyZCZf6Wch9d22fQk5
FEhzZuPC8hoN4Ec4xomlphY82JuwSOBZrukw3/gWk2AxGeUOf0ELe7A0CCfwjR3eXWpB2GFqhzTv
fDgZ2tdlTrMbyxdmVDB/HwaTCb90mns3h3kOxuASXZMouTfS1fxgrDmi1xEk43wkA3gXWCUQfp9p
Ogk6GW3H0hi0g0DxhVPAsFAWLZzEMjLTC+vYZWRMrjjtRv3Gx9kEs+pzV2XZdanVFZRj5yt84TK2
DaHiKSDTzMws/Z7i2jlXcythguvywUApdeLXyXKpVdCeYr3IHqGlAfTpwEMtRPEoL7bnV+iVoCJe
tZ05GeZunFr7u5Rlc8gNGL5lymAZK5QRNQLu3bygQEsMDIG8dtTvp6J6nGeW521yArKbzywWbH/m
e+XY3b8si+xbj8uEF3qNkyPk7G1dxAnzXGybDeE7V9bKe1h7DAPJhGGtIxcE4ejcNnpgCDVdO2Of
f2lqZvCXOaLM3StdyfpWq4vHtJLJmUwzhD8Ikon1TLc1pboj5pHq2PXSeJuP53UwIzDi50GaN9Ia
LrsGO5mseqi98rxcsMFeV3YJCgUZtjzE3BejbkYdmZWhyRS3pwG7sOkAGXZonNA+Fcv53OrlxTJ7
FCqJ38XkH9P8SdUp4cO3hRrFHkuWIe5nZ74xJ9YQNan5rMaIJ2JHee/X22WauuKgjMeqbNcvQx5Q
ImaPecr9K7v8Wab8tdFug3bbYLxsF2qju1/c8rEtuJt+rqixffoGf71T2yqU1xtTeE/wrqHWUBVi
tvF6Z2wJWvb1vGa7ymeuwnPwbuJITJrF85R3G1Lq5REsjvyd477YEr86MBqhzXkMf1fU1FgDvj7w
vNRqUEaqxR6BYlnuxQR0nln2eEzKygulUYMJ1jlAflfF7Ecu3V77ZHjtfWFnJ15Z16GwWc9X22LL
VhaR3rW7emj3RbfephMRDSmFG4iUOk16/Zvj91poJdpnqt1bR3bnLUr4fTs7Z5mWfjTU8L0wq4OR
evAieK3HKnmWXdFHmcjPUFeyTcMN/srBFe9MLIzlOmHiBlI5nba9+5QzaLZ3DgOeK4u2QVRYi7YT
FTOk6strei2wvWnTBLSWLXaNVcCQnBQcfn/BQkDSE9Tkau0GzXyH6fNTgQrr2oBcv9XY5Ai85YQ3
0pOuyn0tJlJc24000CMwg9PVS58xs2Rnpsrnv36hXgCtNw+WdDOsSQAgeKXeapSALeseYByr+e1O
8XDsUzR069HKgnSn1Pow+N5pC4shEpV9Mib+1badNFcmdBGMZtT3FADGypq77Zn0iS3Q9pQ7NgP4
Mj3OGUupYA4Za/90ycdYQVI6bczquZXdvSXZ6QwrdU1hHXGGD8JAlchkc8kuiGUfZ6FqN/b20USh
HG3bTW1l5yDYhCud0ZmbLBKqYg7IYGaza6NoednTjZ0E8TT9Ox+G1KSxPpVlpx22FAiwBucKRQYz
qtveg4opPLdNYE38nOqYHDvcmmgbn/2xMlJzpRMLw7To2m6et/yzQHVBZE6SiVWwFlcmq0IAtr9t
7AjQ5aIHdyrjbbtl5e196a79js1zcpYiEfnDV+w/AtXuGsF/b3GyV9ja/xNNe/VXJ0/Nhlipt1/1
vxFy25Td//XfkNZPkNtd9jWvvtbfX+Ft20f+wNsM3fl94zaBAIEvoBv9F9wWeL/DMsK9UH9B4bZI
wT/BNlP/HeIbtElwYQzI4Cj9C2zjyxDqYymAHp2gQMje/wnY9howgsxNTLADwoLNKxHsJF68nmkd
VbX48RbqMAqtvyS3SphhuSXXFFYm3mNrbl/279H/cjAf0uWmpdvEdG8devJao7QzrPaAXrPfyPnt
QcvnNIZXkx7om9EL/eE5/AIO+9UBsegkuHRThrGCvb66whgay+/y7mAGsJRgxefaFYmH6DX1qr6Z
3em9OKvXK+bLFTJfQfU3ea4omzdI6wdYrDGajLhNuhQ4rxSg26XrneuZX9+oEYOAJsnSPb0b+Z2N
73vpDa/RMg7NOmmiX0JwilcV4uvXh6YsSWpDb7mlBWwrDKPNfYWxxTtL80/vC0fhwribCJewPXhz
RwWJ0fPqcJR2HvszqFXOJ5Fq5r5rYc288/S273r1umzHQjxhYz68Ka7f4MAJcRD12k/tYZoasrLn
jWegbgcLRlRWJh+mOnknNvtXF4dJL0RxRBRB8DbN1Jo6DUdB0R68QBvCJMuygz5P2sniOd/++sUk
RGZ7Hq+ujk6O46OS54mR5v6WIA2bpqc7iXdh6U/jpVlW2gNGc/UawZ5Zj60o6ICNiWftGnv28VPK
0rgviHSBAWVr3/Ev1r7Uy9h974p1YzZVJRQerQs8bU8xnxOBlAGc7x08hZJQQ55CJaKW8TYzVQ5d
36gy2mdGa9yyg5mvzNWkKBkQMd/j3YdlA/vzqkc3aBnHst1kHugArVu9z20nREbGRmVJaY+xTTag
I9L7rduYVCwxxmWAHeFFmRkqPVSFxa5p7NWK7/2EH7aRwWqDEEfNCM20Kaue8zJzzQYKyUfhZ2cr
RDGq9IBzrSMB5fmeuq6ZDprOBnhP26IvP5uZWSKEBf/HwQH8JRurGFFE09dRodYuu249LYB/ksH2
mj4Pk9s6TshSmUznY5EHGAT1iZ+JeLRR1cdaGQR5bEFEffC9PKeuhkFRi9BqcfJBjkZD86EuyBqg
6TXKFh5d3Q0zalvheReTbivtWi8WfbxorABfKHguHhEqpglYUxEjHLpSDCtwH1X5HvOG4cbkXuYx
xskpGI0PsWjnFFJmZ44sui9tojtQklKcVpuaewJDcZ9jT73AJ1G1ONfMRUx7Sy/WHKokmmQAN2mo
cxrIYoowP+7HsJsr3B51vMLkDtuS1oUSJMC2cj3t9Fu9trwCEwGyZEKHHYgVUuaUw705G/nHJlDe
8CnFu1zuvczCpyqVCwL3Dm8xtAlYFfqXg0CFflJmbZ3Hdaexew7EVOshATxpt/dS6thHOytbCsql
1ohz4Yvtm1FLszwWujBxnBQ5xQoWcfN6hMiXOB+XtEMhULMDG+Hb4V92bjjoxXb+ADkWt6lg8oIv
GDKaWh+2nTUGF9lE4RH7aQbtc3XsdjgZWy8LzvQkwOYpm4MkvVLC8iFaJBZKM/4JmhkclaSr4yIz
Zlg1mVmbRVRbMifBIaAqwPCyxUglMjU40qFLdzo4llnjDxeYik36p9qhZOdvzOCKeLWFd1db1u5D
ZQSBuoFK4VFfpk79sZNwdSPRCmurGqfJwkdFDp+tEnuC2KjNkUTFuuyyz35ml5dyVuDSsgLdPNgt
dkQfRi/V13hmeMCi0oGzToEErMuMNDX4i6LDPC9HionNwIz1wB1ve/Ax7eHIUFTr/ccmp8W6A54k
4qMJyLnbgMZUYf1RwB/3wFH07HuLreoQ6SUT4pWC2ovbqe3hcArNdVoxZmud+ujCeplCLGSUQQ1r
oFJF8mDDZjQsacwHaxQTJaDwSqAndOgqNkdhV3sbIoAZj6m9XPWqLGRcmNjBRQRXTgLMG3ecA+gB
uTDF6pTQCYTAnad28FyDM6am4cqqFt3G7wY56tJj5Q2/TMNVB/70Y6236Qqu5XUJ9mUioffsacMN
rm+y2ecq77/Vlps86qhV/XgGRqoi3RQpKKYHhhsrz++Z2IoZ6AQ24XCUWqHIL0sM7clpkkmeYEC/
fpZZIYYzzPvWASfUFMlxaiwEE5UTnBAI0BNmFWsBqRailn/0xZwB6DIplVFl18ONolElwhJakLez
9HXCrCVLJXAm1zvBOE6sU+TleRJOAJd1NOMDl0W5ldCT3NIarUuvbjOoc1gGftSHfr6VXZaYJ/i7
d9V+GLNao7VRanhjjEF3nQU9CR9uHgR4lA5zMEUSDvNna2hSNwIPMb65Q9p9HdduSvd6s3jdPlF2
ezts6Xr4C2QbOQUTvjreCDPyMlV9tptNUSahpeGeFHkjfMiw9W15mjvgGSfZqrBWV8tKvLFH2O+p
h79lHaEhHjDZ6T37a6v7GTjdWJtZZCmi3cMCkzlc0iXqp6hGlXHZmVMN2d1E2Favbu2hZ9fmj7lW
iKe1aKpHlNjFvrb7+SFwZ3nC2ifunUat94YKkEqrYC6SkJawvz2ziUVLbPDfqdW4lR311jB5DE+D
p20o+kQj3knjoe0n7XmGOHXN3jtVSELn/IHOgf9QWV131xs4EFGut0UXgRomOrTV0kLwlS/9t0lo
SRalwk0p60ReHHOtSgpuZWPBMMdb5Mk0alhY0k8H7lyj5Kc8SR38QjPfud0MXr8serqzcoi7g+z9
3TomFJMGTPrHiib2BdIOQj/Rm5dJg3HVBKr7UdZteafhvncuphmhW/0g1bw3+yoHX8Y/qehN60H8
X+bOazluJG3TV4QJJDxOy6GKRnSiSOoEIVESvEsg4a7+f9AT8a+qyGUt+2gjemYOOoZZmUjzmdck
jfakS9956mb7CqVkda3VaeuurCFrr7rWRjvPS8eNMrJWrmU5o6SIam981Wn1sJWaKu4bgLmXhTVf
G0alNkVrVNcozvk2IEJjvk0ap9vbwLXgA0AzqMPUBY2mmU9GIbaDGd/XXu3eFt7ke1szH+0/IJBT
7N5EcaFXYrTXhY+rHSDIjgTcLzYQf6p1oWePbAoRrRzY91/NXCB0NdHE8wd1YYnestatViJh6lwy
hejChHDIjTu7L9qMwkhlQQ5ddUVpXWjINderFGUZ1JBzBRB89IxXTcus34YyBF5iU0+tMh6fksH9
g2pyf2H5s3nblrm+Ryq13NB/bn7bdICGzdCi97x2RklT23AlupAwLgH/lg6Cx90kaN1pnXiqabF/
SWvUNynFdheaN6tolQwzjnOqE9o+JwvfziYEj1Vi69NXs+vnOIg5ib+TXFVZ4GW+c+eyLl8qjMLu
9TF+hYJhc7HgMHOJk0J0XQNAmm8lzjdXFvR1aoneTKDU4EVEt2Yyv4CemW3eI0zbfD2j7Z/gL7oH
Wm+KVaOK2YOYYFThSjYQLPCG7JD4QRsHpSlloQsWdJRuCT9qu+YEe6C0hlgZ22Eu57saNSNrneN+
I3Y5OC1BmjZN8VqqCYG4ThiRpJbaZWIVohTt0Lx2b5Clyoo1IZb9XBt4QU4A5vorqxzVc53RrHwh
CJLwJqqhfMiKTPwsurqS+zYbh2EHlHusv8Qigl0CDLG/i5wGFclinvP0xm1cOVPRo3d1oO6v+hch
kUv6FWtQww5TbY7PMnOL6rkCDH4xNgL+M21mAd4t0+mhgJafx3XdRyigItvW7erU6B6QfQYxrqWJ
XPX4brnBgsii/KIXybMn6n5c05+Femabmj9uwo5JrfF7LV7C2pTzaiA42RR903frpjKaP+jp9ddp
bJoXxDr1vQl8VNxrts/jnphW/gf8HBqenhmb5dbnknRxiU2LW5223bOR+VG0MeuyfgrDotq2jROD
8css4Ac2ufjasBoSH5TZEILJ+hFxZ5B/ErB06PtIl7K5kD2Ct89RD9PkFdkKdde0Zb/3s+Vxmaou
oSVQFJcoHEH9IcdbgwHIOP5F03/LrHR6bQfPRUU5d/MrXVPhzVwbGTcgnopyTU00HC8LLyQkhJsT
pj8cFFW7TWJLhyoVBIQbL021r46cIjpVHuK3Kzo6TXmTh0XWBVpvRs+cWKJdWCLqaew0WrG5kf1o
Qih4iMvJ8LYKBfeKPiM8i1sLVVFlXjV+T2sOPoR/D2sfibvMDevHyVMNxf6yL3dZaKnLzqFMJqyu
btdWNgx7+nlDkJjxiISuX9zNZO0caSe6KDp7pA1GTS9JnBCBmPQJnVASKCOdvi1aDZRcVXalcDlZ
VZoRr2S0ZGIDFKVHDS3R1eQQXbjAuQmCFAH2GINQ7Y3B+SYL/w49V7TfBqPd1q5s/oyldFgH8p+9
EoS85Vg3KwVLBdZLHT+acx6UftkcZlm96CK8NFurvKG9dACxjh6gW3CPl9lK87urmuRw4zjZZRQK
6w8a/wcA+sSzXhkgT7RDgL5faV4a2JG4QeCKa8fnSXXL6AnLAXx1OkOAEO3kLg71HbS/lR1X7het
a3fhCCV+ZaGHsYBc59FVgWMU34jULVotgr6UGe8ib2rXkRfu9FS/pY9CQzGyKoKgIf2B/ktG07G4
tDPrK67G8WPcIwUg6qhdafB/gsgn+ifoag6J4d1S3ISelleVt5o9eiuCYv031U82zSWi63Cub2KZ
XfJOgK1I2nHfGDSZwau71yWYwq0B2pEWr9mtcxYHaOI43IPOQaKkifcydO2DJu0h0FT20BB2rYoy
vsDNku+iUrUGUWPsLRqBq9psvpmlsfNS/r9hHrarwYXs0kFFWk2Z+dDGHOxUEeWhDyzmF99tvggL
n5shH6JX/vy0RUEFEk5s5sh61r+Fnl6Obahu0RT0Owg12ZV0/V1hdmLdGBX41Lz1LzKfMXH0Ba5d
xT+duTcOrt3Yq0RHBbfMh9DgoyZbnExo19XtnV4OD1GioRrhuteTJ7rrDmnphy4fR4BkPv4EVm2E
WyUz/WtOVcPcpDlQa/YxwkBbTZkHXUUKSxapwcuh40c0CmmiDuKkG56SYm5iBmwhYskp54aB00X3
1PySDV3+1SzdHq000Sf8vfmnJ7LfulUISg1tGx1KNC8gVbW4c3bOygvDXdvTvpet13xXvp1dj6TV
mznpkUs2s23aLE7jnU9LJtOmjeV/Q/rlmTsKNTcaIFsrMepthynkhQ63dV3I5mYuC22l8Ea9dnOt
uILcYGwkFYZtow3ab5PHYTXA5fsyu8UfjtoVNPr7FLOaBQ2CaRthrGgOnQOuwnUfyL6/NnruXvlV
8ZghPrdSZt3vsg4sUaRsQQpCVbDWnrqWnleq1LdC6VW6DbOkPuTaQBpdm0+pQsab2+xPtHhhVZ6/
I8cwVmr0/BvkE6oHMRj5RVb41aqYOCeRoh8Ulz0+ZFi90zWU905j8A3EEPYrUQzVL2jfzq2reiK5
SHvqgT9c5hB1vrqZre9UFO1B8HAxNrLP1yH4izsYvRZgZ89Y2W70APjmoYkz85vmx4++k3gbIPTm
hduMl7bisXZAHqPY2Xp3bgyni4pR+QoM+hCFsv6SNx0XjGDXVSHq7Vp0D4D7ezWjx5mLCi3lLuTJ
dZX4LsLCf66MFC64Zo75d8Y4yDLD9KFV+muL/9JuIOgdVlLU054d2wZZMo+kSCLb8SKjh9fr4fCY
ofR8KIUqf2a6XZh079Qot2zX0Kc+EHruJo8BvJvOLHYZBSy8JYwGA2Z94cqQP9G8z9o7C+Jktqkd
CYzE84rvdsqfGlVj77NIZncKn7lr4n6PnlH+oKBo8RHQ5/4pEt35IvzOYVHT8mte+cpZD7XMgxAh
Tsh0BPw39dCWHVFTWsRkFQZzGkEhbKnJix3Yn3bfOeb4iu9aT1CNKjJoDeeiNKTcA3euggTEAxqr
addeTHmvTyC50uGpb+TSvNEz+7axO1y7lYqLW/DSDxFFOJo+TnGlMgKJNdK/YHqwz4SbBL80CSYV
xRtoNfQGOZ7oxk6Tb7hbHSzFpikLUHBzot911UhxzYnS4pE6m/1SiE59iYpZb9bwmqc/YhrmTTtP
6oESy4DyqFPilQ6sV6G7nTflltcJITN0lBq1jzpDR8CtbpCFIht4KfRuKtc9AMq7BX0i2L8zMPsu
Y3/D7AxTbTMDqrtyq0jJNXYZHWrtU6Pf97OfAUShmjtf2EvZFTE7KAdbHULDQ4uW47BSrtm6PG6j
X63pudUQJObWMriwPSiv8PZ9CmgEr9DSSuAHEL1Ka9XNoeHu7JqqPvxDmocrEjF4lDQC0qsZYFW+
na248zdTBubnEjO7fDkTRXEY2tbqd1hxQ5+16kT+GTsfXd4xGVonKO2etKIFT0UOOwp/rTmVuKnH
EhrOVPVDuYap2j4brYy/N5EgnhTpREPaCIuR4izJF540k1HcJ1VflWTAQ4Y0vBnhINN5FKrg+UFI
WTV6o8HlqUPUgh1Ui4yNrbf+S1WkEo8VYxiftNBR+d7qkvkO8RngNXbkQ1lpwUFg7GHYmjz0pQ2S
MNbS2NllXm7TXRiI+ndmojJn4/RgOtazzIlSWhVXt6ZVzK+idup+DcDAyw8JIGV9p9txFuTuCLtn
9LL0ekLvUGy7Jra/23E6aGuI33N+oIwL1SSJJdjUskGXasV+0vO17aVuv/X03jT5t279c2rt+tpC
KqcCkdYunEYodVx8dZhVgPHq7meWhNSivMxOHuephhdlOYroZgQZtqyGjdF6OFPFAZHFXbEaa0xs
NvAhZoPEI5yaNb6r/Z1dFN5A5N1Qo+FHpPPaHYCvguQqi23Z4Eu/YtaKGATUm/ZIKVHeDaYSGjuC
ijVbN6mnnTunSRBSRK+pAVOAgExjqqcG0a6RDa2P3RJ+VPOu6jCfWSdFU/Zo/2ttsvfoDTw6E5hG
kp8snVdVW8zPVcNeWZHFmws1P7NfZw8Ru20uO+Omph7wm0NnadCP67yhwG7EF5mSctq48DpnUNRW
5226QXZftdCyLiqjF1eF23q83JoZ5yBUau+pkVAqkQSAQ+W31XConaL67lP/A1HXPg1T0gIfblxg
5wN1EXcVGvX04gx2vY+cjp5Qj+aY2MgQzOJq4svVGwJu6k1pn6gvs2XAIkMkdq5X47CUpEoVOfaW
qI0SrZ1XibXS+8QxNkjVzz8R1YuvqYeFv9BIMqD/RhWULKOJfLHKIf1zV40T5X2jz6cX4Ov9T4j1
AwSqsYRb3cC95qPOS18hm8dEB7LZexKUFJ7UPBeaF3LyR3xd+mEUYlv7uftKhIg/gN65xR1oR1r4
1E9rMFWlP9zjCGPDGLea3uGqdfpdb7p9tYft1rIpYdrmMNNgg69EZOnOrbPcWUGYpXm+jpOMVLmJ
C3jF5ghYZ9X7Y0ERQlSChxYja2/b6lr6pGRqFBcONcLnnLLufePgeLGxGtu4sakxwyeN6p5jowOE
pKw7SyLV0I/9XRIrHSiacheuHAjbVxxtsRQK02XcnPVduZ7iGIaTC3vVqLWk2iPxWAqwY/1crVvM
0a940okiFeKzFgk278tKQ5X4d2u7HXxcQ+Tkh4lT1fuhT8VhFq3xB901CwyTGJT6jQWNYx9kDCLp
IvQTd69lgz9v2PU2qXw6qj8ybxu168salu+INuCwyk29uZWy0Z+pBKufnGwEnrwJJyuotbTKlCtB
A07OlEQ3pFXJdTp6UAB9HqAF4yzKr16pVc8x94hYYfSAilZU68UvytnhBLYY4wmCvBYQViE1NJZU
RqBE7QWGNihqNgj2gdVNlXsmeB+tprgRKgxr4anX40/HHW3kz5O6n1cdnfZ6HVlivscTheaOkY84
sjSz6TbUeHWMIwRJ6Z/MTLtvcRjJx8yzioTbOAaPUhix87VKQh7FhGP+JNNEVOtqcBKgi4aGRWjX
U8pbuXUdveSGyztnaiklhGasLSPokPO4sdOInQdACFlxZLuVDnxz9l5QY7JetQaj041vlvOwrkrK
UStecUjjcp4QNsv9vjUDnIWcYmdb4UCSZkU/oKraclfOurjC4l2GARp23oEJ4ehT22b/Gyh68xBl
AxtuoL/9m5iu19fGhIzBqpo87we1ff/KoRSD4H5Z+XBt+3HSASvaerknEIko6tcRFDev8Ztd7g0i
cAeP8GcQGu4vSHs29FwqXXuaIciKDY0PSIP20v8JjNwmmyhF5dBJ6NW0+JJ5WbJxqOibsDUUBxf+
ZLsQmPOFEY6/TbdCZKbMH+fBAqhjRfYru6uc1pPo5FNJLnNfhg0vzZBUM4fPq4fLUU9GpM9deopb
xBlG58JuoLJiLRUVN7LzuHAyuxOgmm2PgtMYdewwf8Dq/DbxxqWu0nfRa93FzXM/oG6y4qke5p0j
GpJmGVewWG1z7J6s1NWpWwiSvtuIbvDwI6ub6BtlQRYCzcxpAvBs+a9RTlrw0Fqtl/KyVpSMQTbq
w7b3hUdzqRXS2FVIm7RBlILF3bmYqJi7pg+bZI3hDLG2tHoe1qo0I3MHZtx6IT0cgUVlU+9cx00i
yn7lJ2PSbiXtzXpXZC7Uu1LkE5GGQ4WSoDtlkjJvhvxywlAOlHxPdnTjN6L92Ys4t3c+AhzPtBOa
aic76L/biM5ZQ+mJtwx4VDu57HOc2S/Ii0ubagzDkizwhtDtMOdi27E7vjexUc+bDtYrOUsb0aJs
jJbwKWmM4dqNbTz4CIkjsZpjiq2Ey2CpbidHMYNkEGGHjMGYfx0a4T4XHYrau6FAXnvpB9OdYDWb
cg99o3vyC3RzrzJjUNjjGpUg3KpBYW4iG0mHFSXN3t7MKRfpgUzUCHG5g2GywepVsCkGb6xuQgiv
vzp0jIZ7wNCzv2vdvk12qAlpL44Re+POMixCNWquGBhRuJm0ncPW+hnnlfUkeAg1YkjpRPc0ADjn
bVq5/lc0Czyi/NEgTkj0eL4p9AlhGc8LXVQ92BlqVXShjXOATUl6Y3XQn9eOLq2DZ9EJxs4HSrrB
7r4IY3/+GRlGZ25ojtiPEgmLelfWxSQhg0lKQySHOo5FHV5uq8YechjwhNA8R5EdX8o6btMbltcW
a7OjMDxUdEVXgyfE96KJvWyNqhD1iGqU5g+CT532aNEtSx1pFdxbjCVum8GmQhhGPokzjPCInrZn
TYAScyPkQqHPeiAGAH2Ii6sH3z5rQZyakZMbayIi4zLNdW3cMKP6qsy1xlvAoNkDgGKaLWkxUJih
Wyy8VUOhXOykL0III6nvrOIpce5Nv448NE9y+dhj7xNumrk1XqOY4gvZ/lzuPkZZvIH/AKsgDUKi
DaghtN0TsIotNNtRdUW2pgb7xdHV9JQ13fgkPfKJItGho3884IJLPcJ0gJdFqhhipWu4Fl3wYwxO
QcNKulDw9lYoFI5VwFbpXWPwUG80CSrqCuuNEUC9IPUJktKkSlOqHJGej3/GGxwLPwPaHAAynANM
+1ST3VyopTTb1V6vRf+VXa5taoVyCXW88oyO1hvUEfBczBYYCr02zz0VRyyk6Syqrt3etUog4lEX
pnfU/vL9xzN6+yVhikGTpj5OWubqJ1Agp6kKbRB6t+9RLdg1CDchCuDHpGxhHfRJEn/5eLy3K8h4
SGEC1lvcEE4lmrlmOxqpSbfXO9RNab0aj22CbY8Dmf3bx0Od8A8BbrGEBsEV/wvSyTidW2Y3rpsY
U7fP/MxGr3DSg2Fs210DoIsRB0hOVNDKS3eyJ8rw9rwxRN9eSKN2Hz7+Ke+tsmFhxG7ye4h+l1X5
C72W10AF6AKrfVGkB92ufsfV8ILjSrSr9X+xb0zHR90U5iXmjfCMj4Yi4QJQ7XV7VFnS/aJDsNdg
aHzO1uKfpQU7iZ6gYwPDPLW1kBYRWZfKjmIU8ClOmrp0Qc6fmct7y+b+g7yz3UWn/GTZ4jQl8FFx
t59GNAwCmflae4uYRD5eIlaK74lmD3R7P/5WpzsU1CY6vItwnmPaUDlP4H5OrZOD1qMekNN0f1zb
cWLgAmOcbetJC18+HuxUPpyCxILBA6eKfjjWiqfyq55CC8Pz2jGg61f8KNsW+xkAKOm2g1V78HXk
MkZcvh6NtrVf62ggmoM8sA/LLN2W5lhfGcSP92d+1HLo/75t//lRhKlctigHovh1vIc8Hbwj9Zgx
iCbPWbe5lA9ovFDmN+ZpTSZRb5FY6W+sCiAIJkX2riubcKem5NwRfudbmFyCXLXcuHQdT98Z1HBc
G804FFvbKID1Xf1BFWa4Q+7ROcMVPr1vmfPiIwby1zAtwdSP5zxObjmAcZsDjxbHumqVccjRcDjD
DHhvQnxoSLpcgBB0TzbX0NGiAQM/BomjU47ssXMg9ir8KQom8oP4DNDzveGWwbjeMV4GDn08qcyY
wSOKfgoA9gPUmyKAbCbc0cg9J8j9zvJB8YZrhNcNG/oU7oxGYglPD1l1w+sBtJgQb4Qozmn5vjMf
nCE4lLxVPsDvk8utEMT+pKNdYHX58Ec6qbf3I3385VT0Dz8+BO9NCOsCsNTcAq7rnewHE4pJ0Vr0
V3VoFBgBz89mUZ317Xl70DAPQBECjQdg4qdAXLzySkIYvw2auf6dJqW/nazuk3bvyxWDYy1/nA1n
suVOOD92Z0zgAd02mDWqnKVlxRdl7sszgcQ76wWezXWJVIBoc16Pt5pHiQgDSKsPAMelmxk1vgtB
cWT38Vd5ZwN44BswaTRRS6eXfjwK8nZtrcl4CtqpMu4SUUjktA1Hu0oBD3zSXW9ZOHQyFp8MpGkW
i4fjwWDU6CglyDEgmu+pIwFCxHUY63dYJWrqHzIU/IYzT947y0jywqvDIbLwvjyJx9jdmQR7MqJO
5kxfRFwMQTpZ3ieN/P6ZGsasApMCyAmWcTK1OakKKr/0cvvFZumupgPl7PpWL/VPIr+XNeQ/hkBB
gw1+Cp6HOEz1wg+HwHXG/vug290vQXr4mvTufEZY5+3eWFRUTFgdwoTcdirkTIWbSiAV0QDSoxmY
5qSv+7KrA+hYzZl05O1XIhNZ2F2Ghc4L7jjHO6Pxw7GnI4YQ4uCk+UoHQpsjivT7s5vdwJCdejZ0
AIto+eRIJT4ok8adBKa1ehoUVTleGo3jIL1UtE//ZiguicXyhxTn5GLtRoWNcAiR19JqtfGTgibx
kPUb18zsM2u3HNHj4IJZodqLigv7j7LP8dpRvVCxjhprUPkUf1Uv1IgoQW78kDFA9C1y+V/LGfBC
SLPizO3x9rORBHCaEb9eEoNTDwsA9E6KcYUIJC7tD/4cTtSvdOPTNyEYSx5Cf8nbKJadnC3anjqG
k5EbFFSC9uXshlcGCqtnlvGduSwXOjSjf8Y5HcUaHaATecwodojyQ5Z1Wx0mwaejIp4/sFoWgSAR
qn4SQIAv5XONusuKJSF438FBN7WP0+mz9BfXNnF8As9G6MCTeOoUBKg3b2nL6kHc+ulGIma8sUYT
2c8sKz/9fXg4KFwYDnrePIunV+xQ9W5pTfbS+4020krKna4Q3fv4RL39PpAwuTyXC8KFaHxyomi/
17hgSDuwltZkNHUgO2LT+PQugA61mDMaODnxZJx8H6EXwO38zg6USAcsV+pfIYTzzcdTeXuxUnFZ
3ADwZ1wIZiePrpYtJrN+aQegVrsbvK68K9OvFJlIjrbBx2O9s2wWbWcSIq49jujJx0ENtKYj41oB
bnA1yDIil2QjTbP/9MZGA9JnG5B7cRd4p3drj55oiiNSYBTTBKPdBsgF0PTM51n+yvFdR2AHxoRK
jku7zjl5J8yoUJRDamYzeYgHWFpErTrW1zT0yn2lj5+U3eeltWwuVQTxl3CSzO34bjWltCCq6Fag
8UrC0vHmPV388Mw3ejsrnExQMqOEvMiZnSYxXGu8f34KqFOWVXIYcLEu1yBwQn0N3H7qt0BP4Wx/
vDGWn368lJTb0Kpij3FHMNPjqRWG6j068HZgjChp32ftrCjkK+UWewsHLerYkWyrIA9NOG0eRXXr
tpir/pxvzvLFTn8GARriWXRxoCOefFGVOx6QndoOCke2F+C1xI2tVeFuysbxzhL9eNOYmFd+PPe3
h4JCBKwTDrlPDH8aFOLWQF81y+0ghYa4tsGjrwXWmtuPRzGWl/d4bh7acJwLTgapsLX8jL+qVHPZ
oiaT6G2QyAHgpnTtGsHnbFwoPqUXfkE+PfPWWmKF1iZJaCIFgByy10l6mjg4bg+GxikxeVvbsd0v
ig1VM21qrJmtw1SM3beuS8ZxPSMjF21tcyHN+NFQogPhphA2egTh+4OgAKvO7Ne33wxGII8X/1BP
JRM+nlfWtY2d9lYHIbCVG7gFl1FBRD26k34g9fbWKpqSM8Ho2zPCmDbW37wAEFatk+t/SkZUc2Fy
Bn6RzvfE8tq61Cf/hyi8/pcnlXkmb3hnPIJEPht1Eipyb8bDkDU2Jq0NFDn/RkEP22EnoG0nDC0u
PDCUDx9vlrdvAg8BM2RyVOZokB6vaTJaRZbnVhu0Mi0OIMbR/gWfDK4yPFeQezs1aMa8P4T2roCK
e/IkENJDE9VytmUjuz95Gelo5ZbRl5D4aJNEjvXp+IC6MVEVD51wLOoZx1NTbk8TONRlkFS6cwHn
xQkcO4rO1WbeHmofcxSTsB6jG5oaJ9PKqeXPSTLIwO7G/GmEVLPOvCg9c22+GcUxSB+EIBTh6Wb7
H08Gze0xMwBuB3pbRZeELFRMJFoUn9wNjELIS5kBRROLDsnxKDByluZv2wd0UfM9JLl476P3dVnm
vRN8PNR7E6JdwT1A8urAfzgeKp8j6YgYJe4xtI3HrHD1A8L61ebzo2CzCjwb20pi+dM90AKTheXZ
B6EOxstTvfVtbAr5SYNGrgikBmyD4ib6hFQZTsI3EC3KrTVPBcCArO0YJfBCRsS8Pj8ZPOx0KlWL
SIA42QN4r6mx7PM+cKKKWi1GthuvA+Xwb0YhrmYcA1Gb0w8DPDx1LF8Bmq+iB+D6Ecr9U/rz86Ow
jW3CNj4ON9Dx55+sCbQk+HGKwXEDaEu2xk2UjPnu08MsL7y9RDhLTLXswr+ewnDGh80aE/Te0Wav
LsqycMarKHGL+vMDLeU5HLbY0ZRiTk5O1YWzAJmogtn0omsNAM8uHd3xTLS7ROhHLztVfNpuVOeA
mC7+ZMfTMXWIQl5RqQAxeZHuIjMW6TZGf6W8HqPKuM0jvXevh7bXnbWR2XX0+UO7ZPvUmaCDIHF7
spxlDxtpgEYeKFlXX/CNQHuvPeuC/k85+3SaQM8cwYv0z7t7PE041OPoTEyzys30wois5FtWakLt
5ljGd7GBN0Zke/FzhXrEVsrQ39pZ4p9Z62UtT34EtXuH4hBlJqL7kzPd9zjCogs4BDbWCajTt9UO
4Fx4MEaISIAbmuHWhfQyrD/esW8eZDrFlKSISanfLPK4x3Nn3iEn0++DsuyjqwyS1Ua3e+26g7r0
L4ZC14T0lo8KFuQky7ALJN9bqfdBbNO/AukytK8TPNarFin5c7Hve8u5WKnyPdk5eAgfz6ucspoW
k+iDxvfS/cxDfFUiIFmvjE4g3ZM0fOhWz399vJrLhjz9iCAcUXFZclDez+NRPXCd9ED7nrJlIe7S
UKFx6Lfj5y/mJan2BYm1TmXqZCHdLBpNnHKHoMsGcEe13l7GkKTPfK7ly7+ZCyroTIfM+k34y1lQ
SSYl1//YTHsiBS+FpyUNxNlrUOKbEge1P59fPtA7OH3S48c69WRiozk1cInmPtAxtXukY2lsYBo4
z/9mFKJsBiC3PhWh6Wg3oHfAIz3BNT74s9UsIsPRmbTova1As+l/RzmpfiSFLE2IYX1QhyEijIQ5
azUY/uazczF1hIzs5eqi6XC6FUYgSWAwExXQba22c42QFSKGxplR3l4SNFHZCgQbNkzg035Tvhg5
y8bsA+lHWFChbTmVKBlkUfbpOg5tQIu+rU5lin7nKeIBydkO/b6Rb9PFGZRa1R10cBFnQvW375op
8H9DlBtNdc7qyeWQy8lu3TBD6mWcHQuIp6R6DSG2ga2cqPLZC/XbsOhDCBrIP3864EF0VKA353HL
E1cti/1XjOAVhSXCmBjBbWFPRxpKDWoaPqmiTeORlfx7mJOLPZ0MmoN21AeLlDeNyBSVNEwF1qrA
PCxCjGxbZD5eObIrVjHuTDBoABbPqGe8fHqLigX/xIUFNIno6Hi+iYzYvEmoggx/B1TjcuvO1yrn
8eNR3t73JF/QzsiLqDjT/DgexatHX+rZpALqOUP2xag0FA6mxhteeF3Gy3TSem8rbcDLZ97tt+ec
giN1AmT76L6xp44HbmVZdJ6puqAfoubG6UJ8gszMPbNj3zmB/6iOMTswSdzHx6MMcRoWetUukdBY
BWkMLycfizIA3yq3H6/ke0PR0QCjR+WMBtLJUF0+W0Ofce+jYAVfQevwi2nB/steeJ+tdlA3ol8J
2oglBJ93cg5DX/aKmlsfYCGIKDZAe20UvytCTaTHjDPzeudDUbwHa0CoY4FyWv79X+duADJJ6cZQ
wZhV9S4Pa/hQjYrbbx8v3zt3C/1KIqklz6BMfHLuIHPhcGSRm02zgRJAGrdbELTOBm1c6ymeItLC
2u0vMFVNzvRM35kgDgc49wCtBJXnn+xEKu1O6UMpCBDrqLd9UU4vZpoi6/TxBN/ZH+SEgDdZRlpt
p6kUlg7g4FByC+D4T8nB0EBUbw2Y182mgtfzX4nD/6sbwLJcx1GISa8PXBpXxz9n+/ir2QVO2DkU
maCNzGLdylk2a9dtEGIc/kHK43AUumdm+HZMiuBLH447i37wKRauNNpU82loBr0ELkqxRwah5v2q
xna4sMZMnAm03n434mEAEOi4CQBki+rg3xsTgzNPNg11xtiuqVbNboWT2uRuPv5s72Q5Nnk0rTKL
SJ9W98kwGOyMUnfJcnwvC1A7+6GjB7xG5OB3FDlba0BT3e+hI5LyLVT0T6dyy+hUUpedAwbnZHR8
MKKBGIX7GQ7kH+kb7RUqTNPTx5N8bylpRuO0QU5Da3B5Jf4644g5QbnoOQIpDdu106XjtrVAvH9+
FOzHubKoxFHOP3lryrarWolUUeBpZnSJqIS/zwdx5m5cFuR443OYiYOQ2aOCSdvkeCqD9JO0KwsZ
gBiI10iw2r/aNB93YWqldx/P5539zlBkLcSPfJ7TclLS6bntpkoGuNcl7RqF2+Kr69W6ubeN3r0v
Gln/+HjEdyeHkcGiWGhSeT7ZDUmrjxUtYZyHajd98BPUOiAXqAnPbpweuzNb/53RuD7oa3lU8anO
nowmoPDOmLy0gbRsuR11/NydtMLHqzXTT7/TdG2J6mjf8g8Bz/FXqxGs8BCfk0HaKQu0nkgfwYSO
hy7EKPfjNXwb8QBm44V26a5yrk57uAo30VIbKd33tFBwlS6wL7rFYE4lOxhHTXpTjob+a9DDfD4D
xn7nKqEsSBMU4yGq+ASQx7NsGpE2kUWwJdxa3up6o66GdGNr35I+i9aQoJwNWk31umn7DTzk6NP5
L8N7LDBDL4Hl8gT/dcqNWBgSYyGGV1W8ndpQD5I4PfPwvN00yyCOB5mEG55o/XiQjt583DoK6Y2Y
LiEWHMgIpT6c6uZcX/TtpcVI1EVQfuW/0ZI9HkngNIFE1oyIF3JZu6il1t7gsHXmUXtvPgSO5HCc
dUqGb65G/OSymvBnMsRCpFxoiimWIn7ap2eurncmBAKYXghlY48Ee/n3f30faWqt0bi8nwCrsu9J
ouwD7nbF9p/9/ynx4/83ZeMPfcf+v5Q3Zgt8IG/8I0XNvu1+HNuQLfvmvwLHrv0fweVDyX7ZuiS4
7IX/+ok5CBwTHlKrWSIAjyP8vwrHlvgPoBMdkCRFQF7ov+zETOc/KB5TCOY0kFvxFz+jcLxs5//z
sBFOLR0fgJj05GkxEfoc7w7LTjy8Wk0/sLwRFb+wrx+7th2eQiqH1y6q6ldd2og7kCLniuYgW45P
AYNT4SX0x9feIKB8k9ygcKzDLx9FYAxutsdru35kzq66RE4iFLtQn8ttCJBg2mCZ0/U7bAwucXZH
iWGe8tdWwiaslG7eKW8eAm/03W8+Vs0PeI61sM7KwaTnbccevLYkuotRFt8PhtnfIS1WlCtl21Jg
d/M/7J1Jb+RItmb/ykPtWeA8AF29IJ0+u1yDS4rQhlCEFDSORuNM/vp3/BXQ/SrxgELve5GLRCIj
JB+Mdu/97jm2ADy6zuOjAS3yV5JwduYl+eQonZNz46+YyKAlIELqsIuL9pcL3mE/g0zccn/0P2d6
Ymuo9RMLXSPe4bB18dOyEFdN+TGASaXNoB/Z5mftfbyj5kRnZy9jn1inGX3IH24vZX/o08pod8uU
tnLTmUP1ZPeS9UX4Z+dmStKLobWkfvsR0g/Ej+Zq5TM73uXQqN/BtDYvhaQvtRkMJX5LFr1/qDyt
Y489nY3fGUEa2X3qNPTN7SGNZ3otxqbhQH/VprH7YZcTJMGiXO90KE6hKkzRhtxJR3lx92pWbwgG
4eKxJM4SsDcVsbdU/gVjTn0ApZ7DbteDfQq3aWOhC4ma9s5fl0X+uPiFJPeI2ajSdZQXzaRhGhCE
EJK8xUGUmgP72p55YecPm4FuzBcjSJpb6WXadlr1dl8kRcEiHzi/ogNmpeRoIX2c5p+9A0UEqOZY
fc3FXP5Yk9Q4LfpgY31Ox+2SW+rNHoCzWc6YvrJ3xZIXAhcuNkRdw9nI2bylK16gkGjUFzdV55rY
LabbNR3Bc6RNxsKmTDelRn8yzPX2qJGieWgG4ilLmcwbfzD7bdZk3WfvBxsYeA+B3saGba9RDbRm
z15Hd+COp576xrSutaHQ3qY8j8sm/eK80I6lJ4tIrUghRa33p1qr7C0gC+2Q16XxRmnZhY60+p3M
jJENRL36KOzee+q8ZflTZQi/YHkt2UsD2myNumwZWGy3+01jLON5hVI9HGupLz8RaazokFgXCDPg
QhBAnH6NLSuptlWdNgeIJwegBr/ZDE3guDZywxfjl+IQwTS9oHWyAI7YI+vYhrY8Oq7mf1t+fxEw
IHsjkLEzoqh0SCk4HS2XdGTFZuUlSxRbwixfFhsXOMgJ1UxspG67EyI59qnx3HQ2kLFqJfZvH4Y5
IW/UDOc86KotTgHkM3BzCxM65aLG98k02MY3f7dlbm4sPf3WjBfVaHCN2JcEc4UcSTzNZfYm++XW
uu0xyawblLkXYDrPplD7fADViKDez6edO2QXCypbkswwbnMyAVXPl6mogZGm7a2uccjn01vrwXID
B0CIFeB7kRrEkl6XwGHrc/wlLPsmCvNjEUt/cWGgXIFLJ1Hm9NZjZ+Zfi0gzRqfz/ND02rlY3OOI
Y9XojL094VFpv4k25WFpa8eGxiHk7vS+7NlGbtnd9AD+HS+BldR8CAf4U3bjnzHXQ6rO25u9lGcZ
2KGlz7GYWCpcnb2uwApl2Ow7W6BqE70VQwj5Xbpujh7D7S8MJMShlFWxBytxQ8vkHNsZ4AUgCfXb
Ehpr2WyOb2fDQc6wgBCSP8Cm+N9aYGl7t3WO+TTdJiezY8LfMJycEc5Ymb6bM/S+DpUUiBYYDeI4
Vmto5++T7PudawyxBIIRFZyfINkgnXw4IxKkxUKZWuTftame4RI1UR9w2vfuwzKVLet8KRjc6pUA
2U34DyITt9yCYlMV9VcCywE2J4wVoF4Xhgeh3Rsgcofp2asgpLkVS8gDOhjbj3wnO5aAdkkqf6xS
v86zfuGGDNJjPAPv0i6jO43xkjVPvLmbufX3YgRIrM+eYDWqewaJuMl1D9qNpGvkiliCgwunZAWx
mF1U68SONCIeoPRAglmEg1ofTE6qKZdP5gpZWZOQ+0xakJ6b/Ugz94fZANkIeK+yFlAWS29ZUD9B
OboWrfFkDGRmdT8/ti4mbV0LzrnW3UXyI4SGBuxqOmd0sLJrbmlXvtQvBEXZMuNPS10XVGtwMApY
0JATYMzOddStJivqo3MdfRB8mOmv0zieG2342Uz1Q+I7EWXQZ4+eBgjKHLF97e0WPTutfqeFinUW
qu2LsXjggFv3OR2GE126h3olaZVrb45Vn41JC3NhrzgHx6eCh4VryHKje0vciV5nBdU6TCkAhH4N
YCgARMGrXlL/1/O8751XOCrQgjQPnAQys9hp1cwudpDse6M9z5VzmRs339nNN98vsSFXYUWrNXun
pB/qyEnzIhYc8GcjLVWUL7rBVsd8E81kbwq9w5QuTb1+rGU/31bf1Y61az+XrOOD47Z12Ij8bSuy
mU1QlSkf+olPj1YFfL4RkFLocQL1/j5fdRhT0k2imYvGMdNxs40zIqVuWOLe+mxYHdgsNoslTgBf
BvWIF6ksKU6IYy5eisrG5KSRXZbX27FQ6YuWccZQ1SOtG73hOZHVm9G719WqrLfZK2f/vCT+q898
CmIRVBcvJGpN9otXqnRiYtVb5nBBWOXzxbfOvXrzG1xLo83b1GnZY6Xfv9Mk8uXyYKflZqqNN0/z
Xm2oQOtI8C+w859mRSMtSUQB/54hgDfX1bUvITZOVvfhue3jOmPmqtl7X1r3mK48kVZj7xn9m68S
CJNp/jm0K6eW6W970srKEEjbvOJONKhV2DojB2djf4219wr8jS19BzROh03Nq8oIEA9czCpXUdfP
h1VrUz5QiutWCogsNQ+N5u5rlT0in3kRuXgtu+yUaDitPYHZAAKd55QPdfsy6N2+nPPNXIGng6BT
ivq2KADLBuM9PinBDlzrsXCE4jmmjjmtFhhuDtfb5mcAK21M5MFs9S0gP8FrgxtMzJsik1Cs+z95
0lyCXh1bu9oFbfBzzrPnRtP4tfzYyB0HGlr/bEkMNmJSdiSa7AMgQBdKm8U5V/OOqbecDHi7XXVH
KfZ88pGEJzup63slEjdqVyNqdLFZ53mTVtkG5p4TzfgbuzlpN56WrFHDBzW0p0M2CxWrXJ1zf4CV
xQnmKqzWLogIfIntI9CGX63e826hYaSH0w4bIqDgCpYZsPr8krbEM82JDkCju1t/aE6FpkfZ4Jpv
LODCSB6y53zsx7sRvdmj2eanRjE0wjsNzWncj7qZh3qm7K3N+ko4sCAY4QZId4wGXmcHhKFbttth
AHXsDLHBHB+bYgLo1jSAS/kpnr7OMPdZZeAH5O4dV4v4wdx/J8ryqJX1ky24kk2cKOHQex9BW+Vh
O4uNuwCOTBsCqRrXi83oZmrLgJcXOUt/Mb5CtVByUhKVigOl9IjJ+Rvy6adkXS+s0k0b6WEzDhIE
UotKvufG2WjV8iSJ60Gg8bRdqQHQXkxe4JkzkZYJZxMUuR9Vl2XHyeICzmcL0v7SvVVc3fZp6h+S
DAjT2LZbvfHtUEgZIZP/YwQ56Ou6fSvurHXPfKNNsk8TAtWwYWe40lF//1C6gPuVAPKeB951Lv1I
SlEcoEOqkOHoBR6Dv7Wq5oOMC/YuEyeB3tJbl8Qlw7yETCEre4hSCXQZxNDT2mdveY+Fg4MaT3bk
uCrKegBuqfeOKEFxtI3WjsQMAiSp77u5eGW7M4usZo6h3trcrfo3t1wuNuNj5a770hvfccRHVeU8
mkOwz9T8OmEFsHNtJ3vna3FPKcZEdswWwOjTelrH+ZRZ+rfq/HFzFxhwNzuZSf/T6rjmBGt1Ai00
RQTxcDiqcW91TvfZDEnstfwMozKZgLbLR61ACE75+snP+ulPkHA7HWGtgA4EMyQ0LQ3WWT3+8qvy
yVrEue2g1GocmZvcdRpYJU4KT7S1eG08Mztqq7FJ/PTQ28Y50/WwztWuq+ZzzSJMZKv0VruL2DVO
NofFVISibVU42csFNhFAqsCIU4sHe5ENIIo4XFN701nPTDKPrYeewEUPChFG2LFbcOzorctBn9+w
nw4RGfbN6lh/SIlABhpZaBSxay43TXeXGMP7zpLZW2uhRCgU93qO3KFHutWpMbS1fjvdZ+0DoO5b
aaV6velKx+o3jFjlfgr4XuNFHCgYK/9H4FXdwRADZDq/n7YS8MMBNJ/7hJ8yj9vZa0FhghY/6EtS
H3ThYdrLsnSHa8T6bnrHBDMtFsYpk7fua5nuPYHcoaeWCPN5NkJj1pNrzuqs4hZDxxlIr64dhR0k
v53StX6QSoJUxDUDXkzT4O2mogJ7Ws+KKpZkXxqVNeSL6L7Fd3OxJ20nhFxVGMyG9V1QaXBmZEYZ
cmto/0zucK8nxASD0hHGQdqaiqemMeato1rtOgP2/JJTIk+jzLS9hiA9LsZ8Okz9OuzVCo/NG1wQ
XnNddOGczOUzzQ5rmxBaz0KpavcHYN0RkpYLZ7cyJrlxhe5vCQN528Xz1ZfDWX+Wel47wITN5NVt
1fjbZLXs6KOX/EFqywVrC6kx1MtlPoKpGItIeJ6MvMmo92ZWJy94fv1tFmjWftBT8WXOa78A0G8L
9HnaVPn7DG42B1qg/Iis6/ynL4R2hfZiwvJKjvO8TLEM6gpgh7PyAA1A9vvjwqW863XuZ4M9P3Kz
+C9FqLAfUm3NqGHmzjnOBVoW4XJP7gvXipQBjb43A/ttUprxKS3eBxZrv9c68F5gl/ex2RWkYNWc
PvQ4PUtRvPmZ3kClyfQdbA14T8qXZmxJIS9aMM27Vg0+xRY6HsBd9z6DFuwn4tx8fqWrvfRwnIIo
UcgbDOrMBSxZ4ByTZjCBx3lW+5oFvvie1nH8yN0ZLKpTjdu2Wrg920q7rEOlXfQE0GibTP1RBIYE
I7pmYUC9v5tHIT5LDndFIbZwdVsxbe5H3ysewb7mB0M63SkY0nm7TAJ0G5PIcDSaGc57ksDrdeS7
Sqvp0+36927mKyCnU0pZtatb605KTt3sl47NF5A9u6eITdcBNpiNKCVaihaDwzwSR5rtIUeGKfOT
Le1putOR+e6TpUbe4QH3sfLk0dWHNaIH0RzHblQXZSPUY9h+5ceeb7lbu7vW6NUWsEcbda6DV5qy
TnY6KgNzfujrweUbrk3evkvH/iTdSW5XwJ2/NFsrN4QdyDyOxrzjYVM+qTFNfuYEhA5uymWff8zn
DqHARYGKpnTOwUwHnCT7lkWfPOxdlevR4gqcvEvnUYZ5zsNcTNWC29GutkzwALkAqI8kcpdQglz5
rjInx/2p/K8hhQS5JFNylo2tQpUKUEGLmd6SyYPxWzje1e4nPxY+4NLG6rvYHoslWhkMaBwSBpEu
qstjUlfZFegjB/jsdNu2nfN3O+jrx8LUq6uXsr6V2bkOksKbnopuGs/CW9ePwuCh54rBeRKGv+zM
wsDjPQbDNZDL+sGjwuaS7NfuppD2EE8CnimP0zK7NCMzqNBdZf01dA23Sa6v5wai1qMTNFg2Ost8
VQa3OmH2zYkB2HLTvY4HDkUffLqAtf5oXAGLMcU1t+hqu0jq3XiicCGphh7yGriiAaKnrZvKsUXk
r7p5a2pR7gUa8K3SnS6G2prvB4DsmzFXg4x63Wg+Nb7XG56qetyxjb9JPf5osGNJVI5JEvmeXr0v
foJxwpBWbDhacvLMHuxu9eIqL9sFCex9z+d+YWY0dNqhsl9Wrxsj0xH0Slm+okiWKX9FuvY/yBMN
YcBiz6mVdX+fgNlHIwEjpjm5Twnpcxeja7kYt0TTA8VFejb2xuQPjxo70W/p3DpnWLIsvzKmM/ar
RKY7EiNxoxoCGEkRhxYKa3rzzxqKstqOafrTqrKKu79RaefVKJDM1DXut13G9/cFj1AV6xOYr36q
anNPMI8IRjGkGDz0tu5vVSuLVzZVkaosQVBelbPUKHqye1kIUCmcZkVnwGjUE7gMZOcF/x0k+eLH
biDakzc5Dljdufko6QC+mSCuTfi1a645IQuw3Z7nJDqmsrg4AW4LgD+46LJ6KjedK9yr7XQDjHqQ
rL4mp6g3W7vbVwoHaOkZW3dIqAgD6bcHvMr1xVbzRJeAO4tjZoyJRlGO2n50tUMlrPv1X08eDSRM
22Jca7Jtfs6nvddvo9V+Fy5UXtk32W9hauSdwQRIHEP0RYtfbatZMfTzms6ZRndi5VMWDygD+mPj
Z9rRzdxejzglgZ76WnBHIdHXRcxaZvObF2CQ2iQpxze9kpavw2QgprIHalGCvqA7FxdBml+mEie0
KH8lBm3QOIc8th+DlGHskvUJNeIUZHtRlMENCte6RWneZY+1PoOWsr2UPGjrKc7GcRmo+EqMcwcb
3gZX17RrKAaydIipnS3e8XnaTdriPIocD6hH25LHjzUM55pk0XbyuHCyJByAfKUNnu/bMQ3eXFV4
eKEsY7vSZwdXOqiZ06VpxuPq1BWXYVsoRSEuE/ShNHpO2EXa/YwKLyqXetqhvrA/kr4wf9raOOzK
yqiP9po7ZtTggKBD6S7VV2oM3WGujeQK/NR+07jYXB3kuoA4+fNJ6mX+oZM5TwSjaaxXltAyEDpq
zW5Nabi7STAtR8KRu1F5/3yVOSx7iGY7ozbsAyhbng1L47Sg9lF3MSDSYZoBSry2a6Ndstqdf5Pj
N+l3rfIlmxuJSHtOzYehqafHdKnMTT15HRT/qpBRU5Zohe+UlgCMcyFuimAMicxyeAWQpR0Wdry7
0KcN+8PPh690XGA5DpJQSbTkcTNt3LOmIWrPWR0Z68ckTZu9hkkrDuCZHxaDvMudbD2TquHirRW0
7hP9oXAb72TPKCHpzmTtWbWGeUqGDg6Xxug35DMhI13NKNVyOkccd1/p0NDKloZ1sZy5vXWNal5l
qtNyEtq0HteeNl7kaZkWGwVdMFZCPWwVg71eJy/BGkfCyNzWE7uJLVZoxJTcy2rigtC5C7EZaSq/
Ugwmp9Ed5YnCtN2aMCJeJjSWR/SSqBxGtsefaLvJo9VYLLsX9nxq8dluyt6+14ECoqbRVXwqLHqa
olHeSyoTltKQcA63Rlrue5763Q79lHxtA02InUWn+DNZhabB83VwTzii8vAQ12Bu26WOBQB6IJEM
sELbzoL7JcRX4dh2hROTYzV3Fg3y+Q0yrXulIjHqy2ISfNokpDwLwsLJvK2mVqqrnbXy6uvN4AE8
rAEMcw61Pzvp5L+V8lE7ubUQp6zp+jczR68FkJ5WMsvIv9e8qf9UJoZ1rivDK4YkvgplYP8EQQ+S
yiskSHHhyv1sVYiEU4PGrZEX2qU20/LalcPwkNgYEzoHE0SZ2eIqIYme1QAJnFUB3Kel3lxpSvGB
6gPzM/Nzs96V/cJFkB2DPi7ScXyli9bhEMzSLk7rwor8Rd4jaUG1TbVBHDIOo1PBveiVj8VXV7tc
HmhGAZkO+metD/rb2qGbCWcoFk8VJ4zYGKvFJ6CsRP3kB0wpdBqdeOK4X4+yHWNmBvUXQwe1m2p2
VBmxGAtmB42vTKeGQA/tdqrOZU2TH7rNUzvQLDPIat960egxeg3zyFARmz3R0TL2Ot5yAYV4yxnX
7tgtU5vMXtA4EHFLfzmTb5axmUm1MaCFDi5NJhCw7W/eV4sKrum/PQwHm77X9Ec3mNeHXvfMLdtu
5saD+3mpJ51ay/Y6XM1EfbjPKcmFa2of8c1oj7m+3gIc522ezM+V11Sxo7n9HPKjOillWKO2LICt
r+U9n0cNMk0D2H+CeVEy2X4LSNrXDuvKPFXrjGRjSL95bv2WXkPrtZvST+uPKvO7D86W6Wy7y3rR
UX+dBGXQOavt9TU1eW71ntt8FMDMeayxTgTnevxV5tK41Un3VQUpTV0pkm1DB+Zs2ozcQl1ZJVD/
ilnUgI/uZNhJdR3z2fqE0LBnMWo+mi0/a1lIVpHTsVMHGtjzo1v7NgDojoZhRNsPdKFgGfWcUJCt
7lw+5nB4w9yumlOle83ELKHuec5rzW+N1T64g0QqcyraHZUYNzBzPS2GLze6ldZ0C62vgm1GPxyB
FzNMKay2ilqCknuLR9DWXTNIp7Us5ZvG0v2369F3NCWDvTkply3V8HRp13WM8wWic1919XFuzVPp
5S0fE/fdslsA0dZobZfCSB6zSQEpVaxW75QF5zKCqVM9DMQvQhLQDyWasN+pq38WvhBvgaRN1iYO
kw6AW05F14+yzD03ReBd+MK9s/DX3RfiFxvXGjKT0OXNplW+0D5auab5jcXmrPLfUkxvm7RYvWju
88gbh4OlS+xTU32ZMDAxLtCex661TmNB+45qeQpFci/3B8D9XbO81znjF5RgKXxtfm2PGesGNREv
NSk0r53cl9lMDw1b5yHz/JXCdY2kgB7tVa9IMl5VufqHnKW+A3eL42LNHxo0fH72stee0ty/lnnz
gNA7psV7tqT+kdT1yVd6OJvlAYfAcz7XT/nUXlAGVrwUVrn3g+QpHVrvDdIZ6PF6TLDrQJ/XWveQ
c1d1Q32a9fegohs6aDbdof55ctkYGB1N37bafKMgoQtQyp07cetmaaL6vdKdPq45KvTQdNtxwuzp
2b+yGSEYd67Ai7Q5k7vOdqA9yxzC95bW2XKcNYuF86lr3ieOvt1KMDRaM996D7Kij1KxJhEju3tn
qpme7+m9KioGh6EpMWt6311hpWG35JBG/QD2ep7k59mdgODPU3XoJSE4wqjVBzNx6u6ya7fKcpgZ
keENeRY/6NSfO2yazT6gthtCbAgI6Gd+CV0StpUrV0c8iZySnSifCh51D5St9IbbYKl3hpusDyNn
4Q5d0pEH1vieDxIZBJP7zVr0dP6p3tlrE8mbrlwuuFPAoLG3bQqLQqdLE5qIEuFh+9MWdQAPKW3s
mqcUgu60ZyU6DUFdFbxIklkcNrRd7ucruMMgGMj1cTRHRjqhv2n0vn0lLr1GmN6K02J1y5mK0gbI
SBO1ppwuQ01Mw4+AceNXIQXtNPY2+w+cd/IZIsTMiMnAgLlWy4nOca1vHEc6h2otM4evBexWXdMM
5AdOd+ZRPb2WWtee2dwbPl1twNBJsUpN7xh996Wafj7OuSveM1l3J7iBkvnwkjmHgNn0rtZtgNEd
SY40GrPG4ualpxkHxSArDEkseIdrxjpMpHPZoAmzTMYLrbrxFS4SooMgh+5I1DWoz8tsaDJO+9lM
jiq1NIXAw26rLWN/GMY5s9uX0h/zo7969sXzUbZQKGsHbcE9anszfjQ7U7Qc6hV0VJachGtqLs3K
tDometaU0Rho/gU5k89IZTGzmL1F/w1dARURM0zJNwatz1u5ugUoAQ7iUan6yZgNwwmnuyfPXAPj
wj3RPtDn1gQwY0lQPpA69zJBNhM/Uzm5Mc1eSSrZJnNQBiaJzd73jnrj3crSp5/liDR/aKldT5mj
EKlpBmMrKmC8kDYPWF3fuUnh/THbIntcgaIzEm4b62oNfAGj0YKR33lueaePsjGV9uqaN5yAzOjG
LaQHbeMWmRnxxOb3Yw5JWoBfL5vs8WlMagbPIlVa7HvTcqudQb66SZLu8QDL0A/8fru6TvKAPqzZ
J/f9Uflh1dm7oxBYSNSTYeDo4wsCK7nHhGf8sJFOPCJe6zfcvcaPDoUem325dm7qDr9QoUs3avAs
PK69yF6WbmieRjwPZkaTL6Y72NCgwkuEBIJ1JVYospzhGOjngivSmhenui7cR2UX3sbDluFFKQHt
3xPe0EO+yJF5uW0wlOAQ05Su/TF4EyPdycUbu8vLlvPAOqQttrYirSyBeWAVjFMN94LoQhBZCMZj
M1SULE1r/Gq0xNswAXbOOjOGI17H+mGplH9gtJhuU6/+JZLmpUx0WYUNdSLdWP4OVTg5HT7JCzBY
DucX4kO79au4NYI/XbGut9xE5zr42bfVqO6keWUZU6YvFx/rJ4KD1L8xatefhT8MTwtToEtWFrRL
k7VnFsIkLRR6EbxYmqfscPDy4LNcK8omqCVUeX3lPs1mTWNqXds2Ms2cgtLzl3ovJgwTDgyebz7/
JESa3n7r0jrdD6sl6EdpwZY6dB/k2bofHNB4oS9dbztq6E2toGYYV4LIw2DB+MjpMcbiaKjEQx30
yYbGuvuEX4WZJwXduvOqDPo7HgTsDsphP5Y1PjqEpZE6BzpdxmNV+/JxyMXwgGNCXvJJWBNfRkIB
AEONQ1ZWTCQm8rdZqbo/lZ6J90FzlizkFcwZjUyaH8uyekV/YrzTsqO/pqR9RkdEgbg2KpYTcaIy
rYCPq9E7ZwjHr9hmxm3TovTwe2f4nSi72bQZRo3VLOozCozkUCLBOS5myzEbeP3z4Kz1g7Xk2UYB
bon0qjbGsOh4flp6xWDD5CY3rcq42w2eLGEvmyworWfZFMvdredFU+OrN2+KFVkG9Cn9o5ugSx5I
N+gNaKeGLFQsB7aKotIdA/puAS8Z95PkVK+2txkWHftAb3nZqbTH8uSO/bKBx5gTfbiXyilErQRh
0rEFk/dOA5JITZozuZN8U2jmXMk0Z2ybqOJ1Xa3+ujiIkvEzVD8NqrtdKlf1I+mE/w7E3v2yq/Z+
oUD4TqJtjvzZMZBmGyXCafk6dRVtFKu++kunjno1eg+DvtLVSZV9Me1+RkU9qNPSSW3HCB9UfznK
R2YE/K6GNRvDxiMWcKD5nLx5uT7vikJvxIZrmMbjWTXXYeV4bA2L9qsz1cO1U17wKVLh7Q1L9Wlo
0TvCs1zkL1bL+4Vy3XMvzD+mfdAb1cCHvJ3OZmri0ZGcHZhOg8z6Yp962DAcuAS4o+m4oHYmPHGn
95r3ibtWLM5xGLln9t3EnGZymiGEauTcDByfja3V8ai1ya+iQjPOAz2bvyRxn8eBAt7fGKWO0w6z
uoprpBcEKr/7imuIWJfbiJhrbo3xyN9jnQracXEiwJCGhSvVR0fshT2cdKVPapsClFMfBZTNMdq2
5jLX9Ac3bcWahJMJEgAOV7sHADP5w0heLGYbU8WWag+qxJ0Uptx/mK3bNhnJIrWZ82u+MUV8YbR/
h34y74HWfwm8sttjw0ELbIjLvvlXxKlEGe8tag12NMM7YpoEhZbEK3+Uy2i/em43VfvE18ynViXq
mDgUC7GV65BprU5We03PAhFTb3Cod0xoIzZvk6MhDNahJFOf1Ozn/dinTMW4SN3Qz6wbnQRttv1v
GePHf/68/1EP1aPM6r77x9/+GvpnmQYugQ3YmXUNourOXxZS+kqfM87XbD8kImUvEIjXIctNTsye
WeCWaE4b2wQsYkn1efb9AdPj0JJH/H9Ll//15/grGjTDTzxLfXJ3qH2sqBCijzOry3f/P13eL4ev
f/wNdMx/e+c3n/3nf3zXfdYvD5/V9z/+dvvMpr8ky+//wz+T5YZp/p01cB2Oyj+j4Oy3/DNZzvXt
72z5kg8He+NB3+b/qeG1Cf5C9++kcFnrp27HqQCI92//wR34v/6T/ncAr+ztWr5v+NY9j/6//9e/
7AZ2f/n3f/mI3rdr/u83TYMUwoFo85H610j5mBq+BhXPODdn4zqf/cdqb9L0Dt1T//rvXA78Hv/T
3+H9hU1gpy1CaGJ7Z/dpeBBv4bTV/s2i9F++Yf/nx/fuifn/ti/hBUWmaSt/tHX2npPz+C7Pcqv/
Sv/Y/3Zx5/4l/R9eob8yDybah/1qdvq5FWPxiNKTQERKT4GtrzbuPRKWmypo52M5aai5uu4wLFmy
n9jT2pbmQLwrV/auGmYvZK+apEJ5bzuwRL8B1JDRRrB8oh+Vs19U63I3Vwb93qbc9rnvx5NtdpvV
zJt4mIyWCUKu7wJdTJs7fS12IX9xTnSK1CQ9T4MT4903kOWYvZ/+RjEh/0xB4UZe49iktIaK1SKe
Vzx/qk2wMF5Y8prAKjsF7c6lR1oTbaYAfKYdsO+DsQEZh7o0LwdBELXww2LU1OG+3RSnc1U+6qX+
u/dJPZMrHPIXM1MOgaXAJ8Nk2buRCUbYq6n/0vHWxQldoR0k+ZTy25RE3n3r1LVtszMhiwGF8YuH
pKN4kF5FVV+Yn3i0eVT3frahPWFcRuGSGINS+p+cfUdzq0y07S+iihymZBDKshwmlO1zTM6ZX38X
evXelfmEeHUmHnighqZ79+69V9AIL+g2UNPOnQgIA5lwPUbxhkrCEKi81TDS+xaiBsBoNiYVOFp3
SucTnhWRAlpaDFdsaN/tFNrtBoCMXU9JQvQPMgaHdOzCBRRY9PeECmB+TSPrS6lkTbf9Rmt/tJBm
3J6QaFq37AvKESiHYLcQ6ypHc+qK9LgQEsKG549dYImS5QHwdheHHpxAv4kj/7s9ZgeP5KagoxIx
4yRQV0f1o4Xt1wDL2rLJ4VRPFzS6Bn2rET5V/R+K0a8Acx9QlkacCJN3GxL4e6GBFw/l4AVNXiU7
mTFoYDxXXuhGrHw0iRNL5e73hUHwimHa8OWkhiojJ2u0/gCjSplobKlVw5Ofblg5kAEFB1DHUynQ
SgI7JYBEOD2f1Jl64//O6pS13D0DuD4FAKTS6IhFoEledemERBsrSfWLcIt2gpYm0i7NGPTWwkiN
BOGdYyf1p3LM7BI+YKibBXBa66hXf7riAFMJcBtgjUL23hH5BhFlZbamAPtosmaUSqGu+ZhNq9HB
tQbm7kd0+WRWFWAEG1Qb7k+zpsNML5wic0IlD9wg79Pe6IStUZYXVOtceHuhk/0mTKZBOgPcMe6D
mb8R7C5WAkKBFk7xIhCHujHL5JxHK9ISC8tvrkhe1bgQjAMxOKyB7lzTqSnj8PkXQCoa7KCef/+b
csSDaZ3zGykK7g9UHA0OI+Pevdm3OuEMCiCJu2jbWpxeyYGSWI2aKSgyaJ6M8oLeKztA/AzpWOjn
RE6tQTuXiriz0Z2Qm83aSXvj5T56tOkIvluaItmkDYRLB4cSDZLETV9GuSEBBLur1OyHyeQRQIDO
RgtKBgOh+Ho+IzeRpkfDznZ9P2RpO3LhCME2qKTIRSVX8MDOEjgmVrvsBQ3/ccOL4Ypqw1IknTPi
q4ZIatRysAENz/QVSgY2UJEQZxjb09fmcinUzCXUWo+LfVHCKLzhGs01tVCgVNDYNd2z9JKarS3q
8GvW/K2rAXStrEzlb2b5/wsuc/I62H9g3/H16ECwRR65T1RpQkYrRb1DTuDvOlypBe7ig8QRoJpO
ApDIAXkms/TK6pZ+8/3+9wFm0Y0XUGUFjWF04Oqo1E18hXT4DtcbXeRCGQxtJRSsVgI85aPyJDWD
JGAasTpo8EbhA3kHCQ8twHfhYBkb1p9xyYhyzQmQzNlE6buE6rwoDeBtjE4+fIxioCD1VXFp0v2y
1Zm21orKEhuLCJ0qO4H+QgstuCobCIQqTWYT+bUiT02ILcQcA+41HBpwaq4ov8ikeKTxhLAi16KA
1FzaO1HDnulwPwW0awi+YdsI11HLHd8a0YgjekPF2QEiH/ZQhxufcAFtqHHPNepRVEXU6xj/4LG1
BekKNUgFnQosr9rWKW/2HHx8uxPSna7fAg+p5C5pcdlE9mBhAcqfeZSJaqn56Fuc5FUHAlfN7ZjO
//apZlvAgfD5WlkKu9xs20HwM66bEWFXNIINR8vkNt5QZrRpAiU9UGatjZ/iN+n0L/xrve3OtFOZ
z0deijPc7BgOYMbRJD5G9ogDjfJVB5eTQC4tN9b4a0Z7Ctwtx8SeZmootiTz0dPH50PfjEcexBpu
lkZRQo06MRz2nD5utmAOKCPJahL6zXBI7oxSbA+AjVgSCspse00BpJAIVPlFlKRFg20uXlW8VdJp
7DdpWX340SCjBKn1wgUNCjgXujpJFXoYefIIgXoIVRSkFieAG5ZYkEDC9pMsWREBCQ1aChhJoufr
WRduEXPtsIDUDxBoFErfQrQbPYdyba8sZTd6L3uH5PduA8Td2e9iOYGPL1toQMo5DY2ElZbzKFo5
9pfCMTNL+4C28FvQWylHAlLj0p+BwHwl/vI4DLYRgVPn+Ze46fI8+BJzbyAfeIsuHzGMd80+u9No
dT+9I5j8mfzOLoRR6eO1Ocd/n4/GTN/30WizZMZvgpGncoxGGwQ+3nYE4/I7bja1r40oK1Oh0h2I
XWv1IbDsagnzJbM9tQqbKAEp01fKiuJ3BmDiSIVCGSlXOkxkO28ndocG9KM1ndmbH9ujx5xdqBOg
cAgGnolOZw+g22W0Xo08VMPeoB6OkhpuGt9Newi41Mr4TQzBmII5NFaeAFeqZyv1npsw04OHmJvN
ADTdVwGNuYL6DwlL8v5IpyZ35sDRaDhkY/vA6YuNAERj4CnRWhawdHLMvhCJnq/Y1ji6mioDsBlo
YFC2wSntUkx3sqWS9zoysUHhLG+LKH8KHBhwwJUTyYrKxdIDzObe7ZKgrGIcLQDsKkkPOJbDUMTK
rroVHR9M6lzqP0LaB9BxQTtBWZAffeiPZgl2i1a3qSuHEFtCM97l9IwCa6MMe9oWfIayYyqS8LaA
y0fsGCl0jFgpjlGgUy4P8LALTf2clUoFTnMQ1coJKDVBPliHHg/gsTVVnWigMRC5IOX0HbUdyGDP
99NCnjH3dRoTghdrD3OFPHloTRG5mj8KctR/P//9pejAzVLRXoyblC0Rpwe720k6GC8aoRBKiWOJ
0n6IP4EOV6y1rGkhOMwrrOCFUixEkgbH92DM4X6ILK+RyRFXfhjHA1wAiLvc1iqaHmy5ycI9CO3P
X3NpGunfCXfgd1QeA87qwEE6RdMK3dGM2ENpbuX3b8H00aqbbSqpa7PYS8XBSbTig9TE9+/K6lSL
kvmrntjCJtRRvpZ7TTRT+YCugEKr35RSG2jnfEVfSBb/PH/RW+x49CCzzcW3eS2RrjA4EQXz+e8h
06nMBPUh+Eiu1bENdN4A9BBwPlEuDcIGaSC4hFv4y5Qof5HqxKj+Sd5bz6zQA7ablVB304d+8Fjs
dPe9u/G0XukRLRsODigtaOZ/ROK1Bu8SSqjjTxRBhc/rFQm06V0BfeDcHhs18A0aDiQgRxKuVfUq
V9lozA4AR6ONxK3dUaZpefRc0w317rkKDzSFJsR3G3XEA+ITLvRaotKvPC4LK19kYdFPdeP7IWiJ
H8ek5bHonUqrne5UbYGqQ0tyE6qpKW35t+IQmqmWK41MG8mVUxnZ06nDyvALZV12ln2ibk2mINhg
g8evkm/UdC9nUSlDMhNcLZ42xpRAKqQyPo9umern37EZulfwtAEegaE06B7AhAfv6JeoJS9XXyKs
pgenWUlRl/KFudISx49+0oscgCsuCVjett7XXL0bhw0YvW37ApwZ4PpMKSh+q9et7Rl8iYY1oHsG
GewgRtL7ugg+T3pNM5Nj7ArCTGDDA8pixe0WRJ4uiUDgO1Tpzi9B/YQ8xPN5Xdrxc1OQVEjBS5oe
vNShXKGFCkKXysnAIMjwLldBzpV5hZBdtZYTxbMAMbV41Ygs+LEruY0rqQyInvH8YW5mnI+W8SyV
bKmKG2IqRbYd+JuS7w1BfE9AqheOAWkOHak0zK7MJBlWnloOYPgAzHEVyGFNg5oA/nZf6174MTY4
XYAK4MBAA4wBeBNcZFt1ZI4dISjwKl+TbLq5wjx63lk8jghhQmdO2w65h4KbJoXqjKeOX8UOQIlM
JhkVlex0RwovAAYVkkr1K/4PS72IudBoTbjQZmmQdIFE9JKrzSdlDu9QZ0t3ofb8azALCc5cmtst
gVaVIgwxoA+7C66MXpxytbJTYzCBLrBGPfmMD9QGdO8rseUPmRG89Ep7lWxX9ndI9dRO97a4qVvZ
WVxbrwtxgJlFYB+4Z6Ln8VBZb/JgahV25iqUpKNVkcOMRs5wu9IG4oc+kDoXKQS4yzAwlkUYdVFa
uQ1bXWp/SPoAPBXPAmpwFHu5SOw8B70W+SGSdBm8WQ8MxkQe35/P5M207cE6YWbhmUlQGgf8kHIa
hdPBWjEoHXUDrXnxtFecokZvsDqpU3a1WbvALNWTptbgfbgWAHT0yhZDhhYby72TbWKj11uLUatt
AFSkXsso64CNbg0HSgMxIvl6/rLTh3j0rrNADTGTeEyngXmbc1CIU3sNuu5bYSXrXlr4t9V6d9TB
fHAyHsLvQ7qCANxMkU75FfotlBZuA/X5OyxdaW5h/m6QOpUGaYwxiHQmMlnAXX0HX0ZFApfmjVQz
yztE+7Wz41ZAeTBjc125PA58MSw92iGlXROhLKC4olrghgmCISGnYLYk2zwDC0KnsWj3UrklskPH
ywXSiivdnT1JQ98BcMv0Ciku+thTCjIOAIWEQu9gYV9FepDobPgONLlXgYsBnZ/DiEKeZPaV2U8E
bxn8BjL820CMU8C67CDioSbNwavRO9t7p6zQRAbCBCtp5u3NHr3xbHGKFEvwCchLTqtGWmJLOq3B
2kvPdXCujFHlVV72T4NVb1i1cGrF38Kmd8MdBuMj1vKX59/4Vp949BCzhcq3NPijCaadK9Qc8Ji3
gbCAvxyM5gceVwyloe6m9ZxcnEEQlt4/UVoR9+ULjppQSWi5vQLqucuhx4LrVIAdxgpKJUK85vL8
+ZaqXpM43P0ODtCQFwAdRMEDvlsJ5LXUrrxCNmHbA9am0RbYgfUGt0Ie2OuVkL/4Yabk727dJ2Pj
w9oTY/ZQOdQHCEclWlvpoaByU/IPIH5ByPx5FF8iA+Ny/SvK4bnS/fUahTY7KwMlpDpm/J4AL3OX
rpWJl7KUW3Ps7rmmlqEQkXgusH2sTPaNK6WjDKPBGVPxsTF9HT0x+S+FlkelQrlZzo1Cq9WXXssN
SqksXz4//yq3kP1o1cyO/CSPC3B58SRZojYmkJG8Mtp0ogI/LwHyZWXo+8pgXFyr12jHmqGBWyCQ
2Qn2197TmMFMRj18ozZerfXnQePPyTH5cXc8ccjDV6aitLWTcqk2dKvj3s2ZF/fAUk6B0ne/chF8
4S0qB7BTVuka0p8246uxXRNn3wAIC1huf0uMxprtwVIAvR1Ld4OTTA4i6nTiZXKnJbvIzhSLO2rw
idDOwtqVZJrzB99i7pE6xlEZsdNqLbEYWqfRIKlt5lpkkOiEuaq0LXfBgX0rlXjrG7whKqtYq4XU
6Dbnd6+XMGBwAQtGoRbOqKMKkQQdEDqFsbEe9pGa2r7GrZxFSw3guSUhC5BDmE6ZXrCrLdbm1PiS
O6KdoLxBKMkFcGeDlXGQHyLLu+QKsZHUNU3qhbP8Vm25e026IyEFA+qcIx4p9dLL7B5qG+srdOHW
eot89z8Pq6+2BFXQYfTIJLW/ggHGlkFYa1O3lJ//R0qeJpu4mhZIrYMVg5OlMnhVvARKLpMqpfi4
5hD6H38tei6UZ6jZ9cVzweMoWQxHK6LB25cTBP/QLTyx+DOqlL6HDtbeU6CdoyZqpV09FYzulcEX
8uK5vUEIj71RKjF2JLNaoiAn19ZK78zSe82qQvVQhSI/fadah9Yka4y6iMIPKRdaaSVacgI9WvF0
ENoVzoT2pQy4Ek7yAy+Xn7Sa6S5CHyS7NuhL49KurtnX3lL+R9t/ViNimWCEcDgeq1VJLdV7p7m2
cmtTMrp9VmCCDKWxRgMlEa26gvcp9z+Z4+4bPXF6rTZM1F8sEO8MWoe3odaZvuXpa6FpKfjO/V6g
Lw1G/HR4U/vR6TTeYJV8Xyiga8u0VanAZVrCsTjk23DFKHKpAjp38Y0gMZ2404i5B1FHYR8S9igf
GBdqxYAjqV71SSG9BElFiTSRBWJpJT4tvuosmRNaD3otvUg54zfxNl7Q2MJ1vPyDbOET5D92nyeQ
zpQHizl3FvtVvD4/iBeHnaVvMObM63J631JNTsPPqOYI/f606gAeVxvssBCVKBhAr03wQswnp//f
RaswqVF6AYTYGdF1+usy56Y4grqBBXbkGhVpB+q+cl2qrK9K/5gDkrN8jIYyThhD+NoZjtIeeWpS
6f6fFmQJuQENtpaZD3hlyZFwGvhtsOZTsfSiszDWgdQ2iccAVdV/UNwVqu9Iedf8s5fahXPj7JoI
I6FsMY0cJSe8TG+9U65HW/ZMvsEygro+Xx7TzfpBbCBnIavvwZeGsyfyjyEW0JIiIrA7yLe8hoSf
JEKgLHdxRerDleGW2jVzI3WYIyLFCzEeKBFg3e5Al74W23APlSQggy6lWTmjHVhA7v9UJm3mNq2j
d6DWLz5uNs9feSECcHNXLlAnRjD+sFi6H051t7j2M2/hAaLoo9FD1+yHsfNTufOP/OkfB5yVNaQe
gk/Q78ENZSd9S+4FGnQYiGfkTpK5v/QrfQ4a1Q8V/o/n5iq1Uk1ZSIj+o5DupwKcVUWsoH17zk71
NMfVS7zv1MQafyTbO6dGi4W1ybRolHmUq4o9RAZWKr2PNwcg0b+jQA2rsMaNIR8mkL7StSe/uDYV
t3YxfpwRcTeYzF2MKTqpqCfHBaCAaLu2Ag08dXmqwI6ovvqfn5+kOWqjNh1X+Ur8vpXz/rtVblLj
93EN5HdvaHu8EebS8UOHBU7UlRMU/CDYdkg+ClZGZql0e/LVfRXsWlTS/BpY3KnrzDaVgbgZ0VUM
8JDBtv9hrtA6zG3xC1oK3St49fTGPyYrS3xp8meRKQtHD4RMPCoAKFp0CVbOksdp7n8MeYimASW1
ws/y3JsLyyHho69P3jvpqmKkUIPxfLss9LQ4aRaTwKpLoKo9Rb7v4ETvKIvRaU4OLdDeXC29QNiA
v3Bbcc/K3guvxjKOFBTpdsVUh6i3mU6g0bXmH7yQGsPu8fc6HiFcwRYVVtqgATqL9eUrpBLrkK+U
efUvo1R7Xwv0YmXXLICH/uMpSQxBJUK0FdtGDrQA17NR93XQVXVePeQyo4BIL0sqtJBVTMXWW1nb
C20ZbtLK/7W24VpJCAO+bGNPFTRapkkzCJRo50ORdCOd2g3MKTb0O32B5MqBUNlj+V1t/A/IS1g0
7sS8znE6+Vbbybbc95q7Yddcmqbs6MGumzvgsFXL12lQYzHUbzE0bGrAfmjA7UKSRItizYyaXxpm
Fq4a0A69kKQoJ+YBkfOjVhkhPws9WC0Svl1+lIVQ3ML3hANyvYa2Xggks1ijWpC9l+25pqFSC4gl
VBP4qDHJAIsVAOI6+oJTruy3EBiKQWasd0Gt1nBQQTkEAhJHAmAmBoqyo//FknoCqnSKuqbbp41a
DJwOgQ0zFPVJfCTSuhTKmST9GaMbBh0cjjFD7yoJMg8QL6CH/fBRhpcSGt88eU07yvAjXh4bqDFC
mgPKCkYYv0bFPgLTCdIGusuXKsG2KPtzgfJ8295ub4++1CzvyyEISDVdhVT+mwVpP1eJL6hQl+fa
hklH8k26ygh5vpVQtLQvxVnGlzQxzEEgU+mUxFcPVQ6i14A3gERsCSEXrU8PfG9W25iXCTR8CqsB
/QyFyRgN75DWn7/xtDYevfAsypJ1KXAZfIudZtIUinAm6AINamGRrgyw0A+B1Nrvbdl3WRLDP2gq
3LTqoEUmTAa2tdl+ERprfYenqWAXG/SGuAC/8vylFsqpnDiLvmzS+WUKKwKAtaFCves31CY8ezbE
EWxerw1wRYZNuhbqpx99NIWz6Br7MawXBLAvOnq4cINrMV5/GcZA7wZOlcKpsh7uCp81KBGKEQOj
9W4AKumfQRxlpmbMvGuUAOCxuvxgAQ4NePTQQF95PhW3CvKDp5tTpJKULdhmYFArQHKxZd4Fkzm3
+xC1XZVJPvjMEVD0hey3A09Nl9OaMyC5FNQdlPHFBdwckCqIVaws+GldP3qWWYQu0jqMGhefRRw+
S/HSQNP3+VsuHOpzJlUgZlnYuzky8kFxKbtERZpKry1nVdILF2RasubHOD3pozeYhdgkRBmy7vEG
FTDSPpRpIbmhhcIG2kdG7G+r/uf5Cy0FImEWiCDPwoduhkWFptQ++yzs7sU7Clr8Kb6N1/YjWvki
Mz7s/8Vkc8IsBAGBXcFqGzPHGtWudGLLV2JVVEdFwjHNAxCAK0UrQ2dlk7/EJhCOr2vn9dImFWah
p0VrN4EmHgLDgYH8A0DGKOx4H8IpNSES9M18ihBqYtfx70vfbhaIqDLoQ2561U4h9rgiaqPam74e
o0wDkR8jUN8hw6D02lpjcWm8WRCCuPjQuQPGY9DHkOQLtO6cNbbSQmeUm/NiWJFoOKhwoUyHkvSw
gyaBHJo9KB9rVX3h8Uqf8118aIyCyoUFGMcfTPeHOxZWR6p+u4JiWkoS51SXgM3qzptCdKtndm+W
+8SGOrsKl9Fdu2k3tZap3R7K+5pvQ4qz24TFyuFwMzJ9sIdv6dPdvYtrq64OGUREfJU3iOuTMgDu
o2tEHOTAzBFieBQESOXYhCQoh0JPrFWQ4Hn34LDQaMMGki4FZBSAixgmlwNFUIM9c1jZ9gvHMT+L
L0IHu2O3w6wXAHvrvIJ86Q/0fYkTaF8b6Uir7bY1EhUONSsDLn3mWZyBpnMpFhSJC+F1dKIPiHEG
wAsI29Fwz+h3Sha6RfyuNoL3RF8ZcuHeO2e/DPFQRdQ0ZKG5x8icvjbEyG0QHv4xqM2ZLkUEwSaX
xgixhYpdd6ytxGZe0UpVIwfMWjM3B7VUODv+THG5Jg3hsloLXnq5WZARAiixFVM+xTHQU7xkxiQY
BPmUTR/a/sZfQQQtHKRz728yGlxCKnC7jHpaGaBMFHfm86+zVCGYM/nDkaDrMMAtCh4e4TtU4KMT
Qynl3mXek8GA+HiYqU0LeWSFq1EBPXvsSaKOSPGFl7a70CYUP+Jdswc9sWGU8EjVxshq3k/1F7Lw
cDYJXB09ZDtErcPkJtn08/PnXgqIcww167neMEzRFiYJqKJ4RqjTFhCLhnj6xxGmOH8XN5KQyfNC
Sqdq0LebqCyTQ9CngByU2kIzsGqAsbmuc3oXNuYc5BwXXRyJWYfvAAKo1r4Je9yBTrWV6pE1Hv2r
e653gMPln9nKvlw4ruaUn4GDVjN0SaciQWFTqQxfG2CJ/q4WEBfS5DmxB+KrIwVpo4mrjyX16qNV
lG9JFUFN/rPyhZbmbJbMhG7ApiyByD4Zm2Grh1rVJnLMGykunDlKbJJDn6HGSXc2TmedPcBWAcAZ
s1zZlkvjzzIaqMGzZAHRWAelnu4nPre2C2mutZ7EwtnAzUIL5ZEDFEoJ0hn3/d79bK0OgnYH/qU7
eXYHDX94aENgEKo7Cv/1fEIX0mpulsG40BQnRbiEOG0DVReY5aDjllkQEILm0b9V+bjZ5SmEqoBP
5Jgy3He/4o3Pys8ffWGy5uBtceBKaCnid11I4NVtJbfEzi/gJbZ2cC4NMIsGOSnlUt6LEG+AJdUu
vYhHD2UPRzq2iutQNmGkWrInLu4aJWoh5LPTmruLPhU8cYIhkkgHSvbwgz4WTKFCkQ1uWYEPzQF1
BMCLAllyl1187pI2x+fzuLCk51Bsih7hQzDNI9r2L9gw22L14rzQHeLmOGpC5OikdzGF3m64hofs
yqCvB5ne8TPar91/l2osc8xzXELXG+BgIGMsVgMxfCO89VZk0znsc1B3hf2avyn2OD9FD6Y6K6tv
IZays0AAFY+xIUnMWm2hYZG9wDTObL6EtZ9f+iizSDC4EFQlO+Q3goTaFMkpYBywX42w8vRLl885
3riCtGPPR8PUiRxKGWqLbQepSxloE6ixnVyoi+sNpTb1SgxYABBxt1zkbm1Dx7aAaQSOHoHYUl/c
tgNzPZQ9yz+6Ceh0KB86gGCujLbQV5iDioc6FVrI96O1i+sfuITmP22UOexXJPuqpAgX0Zmv5Hq4
ErDU4q4cBzOwFTQss3CCzmG+WdKWUhcJOF7sHBg4DiydwK4v6UHYAGVsc8dUzfdQ2uQzOVdI4PV5
PVB9gESAyb2Km0qDuJi1hkFZ6IJyNwDJ3UdDe0bspHAqtwMLkuqkTRsRKnruJd80DnoZyqD5Omw8
drzZmY1JqMj/VBbALG6lN7gQgefg4MDlYFnQ4QZZDvDcUEBN7loIPmNPPP+iC5t4jguGFVQVFESG
EozMOMQOAioycXBPz398QWkAKl6/43mTtTUOEPz6GH8Ejl9vetcQPtri6tIq7Dli4DoaX17rRy0V
W+aM2oHg4UxJ9LgSgakwauIxDOH2QFmjr6B5FyC9jESVBAtEia/+WotzKZDcVvLdGiFqnoyqqd1Y
dF+fTKl3tN7yemGFsMuAsoDZlK/uB673z+f0thEe3OxvN/674Xi65uACiuFC0Roli6N/6FQJUo2N
tIxTSOjdxriLddCxha6xXLA2PZpkZOW+jOJnCRcyoJgSNSqdAOBvLoJsJ2VnnQ+xWdkNBSWi1QIs
vKbAyiYcEIzC+p1lPhOUmMHHLfK356+xQDyDrtvvpVETgstkAr5V6IyAYfWSnJ0EHTJEarnp9F7O
L2iKokDHH/of773/DPYVhHeu1VoRYiHtm2PUew+Wvx5koZxeJ6/Ntdl5NrNDq1LltMwJbRSOv3lg
bdMTqcb/mNzSs/SGr2BcLkzloAnry20yW9CjY74J0KKsFeKd3NTH2nC1lRmeNtmDhXKLaXcLhYYj
nJi3OAMo/drquJJs60thhKdgy331jmtljm9mFnD06P0YnhLu/j+gugsVgjnUW6o6ZmQDJCSAlZoU
lJwba4SDciyPmeIPWgJhoWL4twvJbYXdvScFWVyJipE0+gy8n7T27MbvvXSlX5/P40IeMkdq50Xj
CnAJn5JsWPvApQWqHieQn4a1xunSIXMrW9+9ANSXoJBWcvhQKvsyWvQLGcmJ4R6Y1ynJRiEMCNIB
6E6Ar7Ev7HD6WMZHihtQsxJUFvLuObIaZnxFC08vFvr2YStD/XWbVe3Kib5UbJkjpxOXC1mOw+vB
hg3y9VZ6IWkdVzvWYiS1lvRWfHGLA19cu1QdAQHOteIkDhDIf81g+QlP8jSBx4fVC3bjwtmzgwJ2
C91Yu0XZBpdCzmk5OWCt3uhgjkmYNHqIQrLJS1hNw1WrXVllCwflrfN395EyPg1wjUO6OO5r74Wp
T5O+baDDopsIV77C0l1hDsLmc6JjKMhMOuTVvzBmjVpej9u9HG+R3ijPl/PSXeH2//sXqfhGqJoa
d4VGODYM+035LzTa9ZyZSJCb/WGlCHr6cAAuqPcKltKQ1YVTF5yewS/lsn0urWUHtyrPgwB1g33d
PUmTihxEVpHhk9GGG0BtI6HbfSmaUzHseYjSEj6cn17ZPQ15hyCECJlRDqOe7fjcYABg8CGDNVZq
Gk9CNTV2JvgTpBnuE/ZvHsY6pPpCOELDmxdSghK8szMSfvTOSLw2EkwWjIAC1LFWJbxWrHhwOKT/
kiA1UHAMYuNtKKD81wUyw9ppsC2LXm08FWodGg3Wg1g7JPvx/HssnEO3XOZuEuJqlLg8R+eYVMoz
b/9t7dSG9Zzx/NcXNvYcLz6wMD+i3BJxmPsm63fXW9nUC2npLRe6e2ooCXpF4uHTjcke/QR4r8Gg
TPZWJaoWzo85+HvkYfeWsrg1d6HFuWry0tqMTWm4eEDlfS0FWDggb9vw7iWaHjZGQotaZ6tDfEKO
5NyizMQKdVdH0VE6xCtbbuEydqvm3o3Dw6qNKuEx4IwM8PLxO+zFZDhXPP/CS83NOTBbyryKxCrC
AsItdk9BNRIqdUijErO0gEraoAugYcWXZnoFbtmur6URXVZRVwthcQ7SpkUIsbKZjwouPGsUZHHs
FX4XTgBC9dRfkZTAGDVfA6xYehfen7/yEi6UnOVRWQSdeZHDqo6tVneNyoD76CXYJJqocoaoQxNF
/B4c4R/XCTltgrvvNwwkikMptmhn93vRjraAFLEH4gQ/XgW+HIdh5bq0sFnneGy/zNowEbHo2RgK
2oBMhdxlZcYWkpg57Lqvq5oRPQR9qmm2EVOhIOwD/+LuBQZqYlyvMZWgZO5LT/JaMaIT7jIqR4Ay
mVS4addOzjLwOfxZeZqFjUdO/7+bUBeaqxDJxrWwVjutOjXbZPsXNkWgYIhmu/VX0u2lpUn/HiXy
izyraHy2koockoZhT59pbQGnQZgEw+zaSqt+ZRMuXXTn6OyOhf42UAYTfYq1wd+zgfuRHTgJgy3C
rQyyhHIhp2B5N20w66EkYULYpRatVcY0iKdFW3i+qUAcGqDBlhuwKA3vHBvhi3AgLF+SB1wppJUn
WOg/sXNANhBAwGtMrwnoCSgysGAGbgLkYWUtJkt4lf+mBPCb+v2Kgxi2ZAl7XSeCNUyCo9uEj1ml
U2BA1nbjr5yKC7U4VpoFkHKEYq7QYyYJs5Ld2ycDj8QGswYiEIMa7ddwU0vvMwsdIzHGEkMjOMMn
FPCTHATbwAoO5XENbfR4Y7NzfDXnujBRETAAb1cysuNjv10Dhi/99BSm7pZb3cLZJ8zw04zwwrDX
1tWZCHIM+9xfKbs/3qCsNAsDBSM0AtFjgIEympMLcQsJVYoC1GyFd1fO3gVkHivNokA/piGB+xUm
P9EgrNdkn36siCj12gwE+IcdhQtGBd0XD0a+oB0XP7SkQg05gK78WtNxodbBznHScK5lxo7CM8BM
CvouMCISYgewRwF6d5HckVdRzYgrzNrVsDea+k0cTB4KD8lW1FugBnD3ybeEAxWgPysBeHr5R9ts
FkkGN4DZRocHGs+tSmyyHa0FR4MyOE4Gn2KlALE09eK0Ke4WUOnzREB2uDLVwyuXWeWwIWHSU0NP
cOQ/CnGQ2cYM/Az3OzVEG9an7Uw0B2Ij9BfyM+3kIFrDSi6IR7Bz2DSRCoJHS6gRcB19aLxSD94D
2CJKAm+2nB4w3TZktgEDCxeZR1IRXiGzllAWWeMqsU1ISAts3NRfWZMLG2uOlG7yzJfcAg9DDKnS
1KA70ZA5F0CohhSnv4I9epyhwzT09+TjtgrXDx8hLhfMcUTXjjsVPmo9K0fB45yWFaf/333bZowg
953jHdIGbCQK1ulQx/W5tUbgFAIeLNA5aBhmSHBHnA4acDCN3BnldsPsWgWESw1oHZQ/nm+EhfAs
ziIQIaGamogYptWbTyhLyxM9gXTW+nILuTk7hwWjntqysBpFMwPKSAfvPCjxPrJ5VXhLPttX+k2A
AgN0drwtpcSwp4QrkQo7jdUe19IamLW2AyqP06adXg/olqi3IMsu+YmahytdpoUAPnc/iGG3B1PY
6fVADi52SAcUER30lW2yUKlg56jeavTgBkkgzRcjBAe5u6a6eIYouiZ2cqOONkwHLwNKmNwxNp+v
hwUOJjs3RGhGf8yy6b5Md6qIwGBSZkbIMRQwQ7lHq4k2y1Dl4QNnRAdY4Ja7YWXkBaggaJe/NxRM
Xcngfzg7j93Y0SbbPhEBejOlTaZTypsJIUvvPZ++l6rv4La69AvoUQEFHaWS/EzEjoi9aplPXt6Z
tys6F4SNTtHbiwP1qvAFJ3vAN4Rvap3yu5zZfEIv768w5ZdJHtX4cVpYaWytOZPlVN3iFziC+81X
nYgD8jbeRe76nAfraTzRI+syvFPdCNdbZ+OCfcoOul/vRrhNdvL5xzv49wqg+rMrOE4sNZEVTq7Z
qdzKnw7bde/DpQv6/V+WPr++5x+xTSepgCk1WhDLs/VUgYlKnenIVnyI3NbBLvkY+Zqn+hFtkzRx
/bFdfjkzf/YCy9XWixlYpqOZyl/CQO+huWI1DMz2Pz+5X7a78SPUWVH8k1rnwVlXCcOY/fGvjs3f
Ahjjx0GSzxhyZioJW3WUXxHB2RmPw7vio5c1x+nSntJ7lqiXBvWlPsrdrkidYq89y8f1j0f3S4IF
fOp/bg+jxSX4n77mDvOeV9yCwVYwfQCEGaqMs3yagPH+EuR/0RfUn23Ba7+1SadROZnoBYac6TQM
D3yIF4jTEJ3Rud5xyu4f5/281//UZb+X3r9ceT97hRdDEKP1e0kOT+VDyxgH4ei77gJNDgdPPOT+
n2O138/s3z7px1EzNYq0tQuNG+ONgF+DbQTA6P3q1HLM/ZF7//Zlfpwno7lO0pYOlJTNctyZMhTE
Pm+7P67t3/LQnw72ZqtjISKxHuNXHMAEb3KwNYqde+mv5pPfjuOf/bvQXtZkHFvxCCz7hipydjd/
qQ90JIEpSFNGr5kllC7rHu6sC6Z6davTn8ycX6Lzn529uZr9v7aujSRg3/mbcVUGlldhRJD7RuZ1
bvvHtvrlxNB/nBi9tGTFpo70WyGGb2Jvr/rZHCVAmn8ZOv8SYf1s4jUyo4tX+bsDIPIx7e4Ed00w
Gi3pSBIqp8MnKPsjm/x1Ufw4IlZgQttgcPwZ8+2SulH3CqvPMTDAH+Nn4UlYntK/TCZ/CXz+Vx9u
ZGmFGtOHW6WuwqRpEw7lx2j5i+EvfeH+n47znxbDaimZmhjBJI9grr3qWVM6xZJhS9LNyWg3pTXZ
//mDfjvvfrbhTokcxVIzbsfEyWbaivMMwslTEbkjLZGliwezq+DsVLd2XYXq5k7Tc9UlrvLXbvvt
Ov7ZlmuYZl8Y2bQdp2g/1wdIinaF5VXliQwK4r4KkXrDS36fLmEZhes7x/4Yf5bFsSnFP5bPP31f
/3Iq/mzdjQajtPDlxze0u2NO0JaazJ23Z9HwEuWYLd4WYZhnbuexOefDy9pGBA2qI9VPJRDYtnam
or2fl8pRRSY3IUo3q3GTFTsFi1xrib1ubL1SaZ0y2qF04KJZkJIFOq6vUnmQm8Yrs9eZSlQlY9ko
Al2/642PdfT/j6/4R8CTikraLjlPWDhEe/mruqO7Ym84q1+cu510Xd9VuX2b3f/xab/s+p9+0qk1
V1I1wf4YnXgn4uA0e9R9/fjbxwezweQVrRevZeyF7T82yy+GaurPxuFaikwJABV+tUx/y3d9j5JU
VVdyjMFTcd/rjJrEF1XD42e7qzItgC5s61XuFWl11I3tqm3vsCUBVMAWwBlW171YoVshAWK9OPi/
javbqLU9SRVEhMU2Ek8dz+ug/7EH/zk6/m35/QixTCMfNkOZYQBFA3YTlFM21d+0XZ4ZKBF35oQJ
fM++RKIZ5TWQk49cODd194FLsx0X71v+OtZSsMafZvFYSQha4awKdqfuhuxRyK5GbJox77VuozzI
UfVTnCy0bD6U7HIdk+WeBrCocFvpUaeQI2rVlVoHTSPYgggs9ROXEwc+rysngl1WT0tXnCYhKCyv
B5Sx8utwxLGU6mRYpmN0ns4I71z/USL9pcOKl/Q/gz8hNdp80HClFdECJFe4kXaVi2D70IYJfXfC
H0XNX071n+3UGaj1sdXU9WjSUK/iCGzHYDDimtHs9c6anv/z5vilgUtVvz/+/5NOUhZUMWsYFE/u
fIKbYvn5VxfQg6rt5IC7t7epD26S6YxBdjSeJsmDaKUZtuzUc2PLxxzx0r8RvtFH/W5KnLFHzMRH
YzoPOIaYfyzI3y6Fn73YoySpmPSzoTiQ8+oNT+yDerV54rcVUf5kOMPAIDyzMo6UuX8lGr+Mrak/
O7G1SB/EeMlEJOGGfv/+Wt0oLjCyqF+lj43pxs3VJt3NzfvY++J1GzmraS/mkyotdj/UjzIjlkyw
vY/R5ipUrcTUn+bTujpJ4ZaIftopS/Q/MvbfUpKfnd2ZzDy0oBAiSj288823Mp4JRmnYLEheHz9b
TO3T8N09i+1fkshvK/THKQ4GullykY/EGuym8ONQ3/WXv9LT37K8nw3d2Vr1efU9pjAxYBGQfctn
reEJh9ObeodMjhs5noqH9aDdWdfV13TTFc52kfCADurDX1Wu31Rj9UdMuuqKVRf992a/1vfZM6yh
IDtJoeTm++lQXJUnlA8BW8zyQ+VP+c97UpP/WWH/cv7+r3ZwU6WtA+TvMSmzO1W0rsX1qRHyt2oa
r2H9DgZdIYlkSzldRRseBdL4pEg3qRbvu7R3u7461W3sypyC1fUaXczUr7vrqb7NNFCBVe60lB1A
JwKdt9x4WS4R1qNg7D+SaNwP8XrutHJn1lTnswb6TwZ6RAY4k/cEQB3JphU5ZQuGMu0OWzSgwsxe
XMTejOdlkXhKxKivONwIkrXanaVjP1L7liy57aK6GLnbphxW5bEY29Ns3bYMeypiSE+bN1Rmwuje
lRR5w2I6gvzKlecO0eyPZv06pqGoTY7E19XM5yxTacnB/F+0o/GtrMFxFMXzajVOZXzFvbUzl97J
N7l1uW7ywW+WR7H0hQFNvTa7zClibBHyKbXl9ZKoRWkrUnOOSyi65jrT55TOjb8NuTeMy55gyexC
cFl7VdNforg4wO18nLLCtfLqHv5u0Kjqc2IVztKXb8kyXw1LEkpWMDY4gQ6VuBsGy2bgQe6zY5N2
GCmp7MJVzioclNS0Gu2+hv2uQHGuNoz1sbiSn/M8KOV9Fn/U/eiqOACJpmonmcnpW9nGxKiuOjGR
MjbicN3O+ktvKmers7KgM0a99IxSz96nUm7fxrotsWVpseqvrIUniJsWUCdhqdwYgGQoxKAVyrY3
bJ7iak+dwU9Osu6t6mRrCocXg/5eZcG3EbqnRO/iJ62uHrPyZSiG6ajlWiAtmltPubkr1PVF6tdi
Vyta/5QkeIRbavW11W2wzT3GyV423EbJ1Tzed/pVkvQOnGzcwdcBn+Rph6k7Eb1RJZekc/LI8pQ4
yCUni/ZrVeLVX4JYNK2RCk3YJQBbr/N2ZdTsI1JtOb0ojBMnhywOy2w3NPulu+oJhZM8cpSxcSPs
nhYbz7xktsXBxa2VpZtwDutuKQQLJu9DelTHo7g6o3oNWqdQdySiGMCZws20HJOelhZwy52DgG14
kHwVJ8ofxO0E7KCc6ZLsRLeT7EhYD4XYniJMQ0rqKFihXcwtubEANq4MpNTNec5vG9at8bSKIMZa
+Ja3mjke6+6zbD8X9pzaQXeQX5uFRaJMN/2QBGauPlKuY0LMICURFjdVM9r9xAT/6tEhS3cS9rjU
3FXqZYvu6lmuQ6MSrzAbuSo66dTJnddC+QrXIX4cJdOPdfTE7SaXziWDbcv8suX1ga+xztQmBYx7
+oeo3ZzJGg6rGNN/be1nJbLCoZJvlVW9gWmr3JnR3O9KULhC4grKUhy0DFGCzduUFeScCiMrloZK
AavD6ymzm1p01OJRaRN3WbM73LfnlXeegKZtDb9uz9O2tY4J7t1QvHIqvSWHeNH55bI9Ti0D6qDe
JksgFrWX+Dw+F6vOQy2vphmGroCfVDIhlae0l8PoEGIKWYMnsFS0IvVJzxgahWgy3y1S5nfG5taa
4tRGz0sS21Bq3Ur2xO9ZL1xf6mMlVDHG3CfBcCdUFRFTbQ98j/v9e1SokMux0jCJlq0gSzXLb8W+
3ikJHe2W3jy3jXpp5DU6lvHtPF+N7eeQdZDLKT8GeXtn8tb1FLVocJk7YHeUeu0Yo+j0ykEXdqlZ
RW41nje8yc20PQpJEZaI/bGYl06XWncRcGF34jZUBP1WHnostIV8zwOeg7Y4oTxZsTcOdnc0ONmu
RKRr4zIN2DszuZQU1yL8+uKFznzTugV9IU5vuhVptkC7xkthBeK6AwHBtHGmO0PhSG/8y3YLs8Fp
IEOYNoh4iVZGCgKKPcGk0tPzDEimPoqbHZc3tXRJ8byqvIEEJm59UzoM0bWwfSUlI3rVu1Ri3wG8
wcCFPR/j+6lLdkJWhHpS3INsx2k9r+WgL/cJhY62LwNzSgxfYQpPsyAAL3rQc1+Nigx8IHf6sVuc
HBtabDk1rjSNU/DbyvEQK3ec5OkK12bFsuhFo5QQaweL/EqtZiwojMbRtF0iboNT1Q2fEA/Dqa2M
9E267VJ/0byoYNZPd+Tv8iz9lmWgGEbAMBgGt4vhSHpqs3i8uFcdoaYDJWUOKb7MmuxuxmALJihF
49RDijFjDtEtLL+KDW8Xxj5uGthtOebe4aDnzlDDqMuq+Vntx6tlwC0dQ3Kkj9WriiMouVzGrgyS
3eSN0r5RPCHxWoWaMa42A59rWk4ypwMjFjy11zQ/9zh156RFMzOYp2oLlZxcUv1URJwGVHetz5l4
X26CXaMEDHtD96SeEkt3j3VUoPXHWHXjhLnAdrzW6nMzeT2WXSpCAGDUEj7RcLtdTzT4ZMMNo5hV
1EHOqzxcuk3DG1NoD+r9unIeVYuvM3rey6MzrAvAancUX8zsw4BkN5DG+OnnaHJIMElbc07R8ELT
LAbxUlhbiiPLviR5VnfXxfdavVe+jwpbn051daAaFZdnffU6fH9RqFW7Npym4Zx7FpbbcrurSVrU
0Z2iUGambQyqYWdB/kTje9riA/VHlc2xJa9gkHxTto6W3p6I8uD2zij5hjR4Y1tyDmXrTbNqYcwb
bWLxSiULLZp0OGZwZ6quoxxFec5R282ztmWfYT7ixWLPFbPmV/DZ7UpKvEzXX82XpPPSamPRZo6i
y7u4Lw5YUe2n74ePomvOuT9CCG03nN5rf+Kgb3gXKDfDsuzx7XCkdnSr9VxQpZ9a49INjjXsi2Rw
5aUN1nGqnLZrjxo6gA5JW1Xaq3Y4ysJtpBSHXn4FrVytEdP5w3RRUuHCyInTYhCKy+TdaKApCXtd
AH/aYjG5zJKtLk5mZqd5aRWOp0qH0Vl3h1E2asfaViIraSfHT6OBZDSqBkGV2BPsEZQlsuGv5VK+
bRMXfmYoblb6NC/jE2/VgRrr/gpMXBl6d9wUe0T9R7QUT0bD/s1DLgFDZYi83vbqavpyRVop60HS
zlfL/ES92G7V3hHxDuzK2ZVhMK616iTa0So0+rKr9WBtLXhiLEW42FL9tpl7n8FK+JHQZNECLKEE
nywmT1VkBEL0KiIZoLbZm7W3jGsop4EVy4BPvxczg0BRpdrmddcFWhntG8v8WpVYcadMuJRVGDXi
q5QBEkp51drUBnIz88RQ5u8Hyk5bYN7SSK5ppm0ZBxq+W6KQrXtZ1yWwOmyepofSepHFh2F7UFfC
Oq8prjdwANLgr4BUsJqOwgTPSkIBR9azm1lWPifmuxwRFCC+byNdaeVVmzanerJkW6mEUG9YsUK3
MyZfrgOxzN5Vo/USa8BC97usWG/A44GzdpXuzYWe2UzPLwB/4kNblfNx1nuobtWQhMm67CfIKjbD
vDdTLZ30YU12ijg919zhO2YvraDuXqUt86rM+lwWGKt15kz6Q6YTvtOyj86eXkC7A+WUyrc8IzGZ
SuhtM44vU+v2Be1b67gnmg3bSDhUUrZLmigAM/qAfd9BVYVgnQlxpir9UizQMzGwNA2ovWG+iKtB
kMay0+GTc1rSJVFXZy7ng0J3cd8dt+wltZ5FjaPibORWYuds+GoC6olpf+41iEy91ntCy1EyLdjs
UO4+9NsC3plRLDu1xuS4DOaui5SrxuiOGkW3uCkP22IxwkYy0EV+EWduLVU8vkbcqUNNoXxbj0tc
+umWOtr6KKr6S7OQpknVoZTYUCiumfaZ9c8JEdJQNhDjmQTwWk3ztrG/ktPBERU/kd96ar2mUt0K
0k2DeUo338NEPZZqcVmGmEkDk98EGPQ88glyv4IxKVaCNuWx7+rnVbF2dZ8/VMn8IKPPLPKlHY9L
lXxCBgHeCLoLyNO0RtyL1G9KgWE6O2ruYtCOEivwdgAwxF7Ivbw5c8LWtSf3h5witOSvVlAWtxbp
ALHG995Vm/1gyTupAr7F7d/OrBII4nfG2IZtyrHbau4q0Bkqvc7inb66Y8bkkCp9ysX4pM0fLEKX
fIzzw4nK0uuSzI3yxY3ad90AN6581pO3Ge1xJZDr5/QoKaItDJ+6KdgSVOrqXjGvy9QtDVy4kbpr
bCgWtFSlela07GJFEkgPIQ9XxklafeWMo4Q6166sP21JsV/N+r5N6R7oy50sOqWIoTVDNIXmGtbe
IE5U3rPY5Wwd8hfV4CE5KWMYGU9u3DWpp6Z3EdO11VOiuCYGHqJwNMVd+UaBsdOcGGxp9TwrT5oZ
EiVsS5D3KBnSPp1he/TJ3rB8reWmJk05aMt42WbzFGOYwbyR2FeuQLl3GAhpMUyddGfCzWrI8Uwl
Jho+lg0GLLgL5Slagwzf+I5x8bSMPTk7q+2rzviSOWWQ/UjtJl/UTznKLSaYALOG3G+NvV6fOT07
bpgpOyrMaorXMsaSC/unGVxTBEQCbE81Xct8ibHU6SBjy6FGDTJ6Xe8TGhPab//hUvaN7WFhpK8v
nAHRCQqAFDZsqPYcKb4WnUwLYJRDptMQ8Q2COxrnQSk5iw7FgNvtZp1NomA1bz0JPygE4bHLXSkf
IUlxZBNl92UcxmRcipV7MdmCnLOtRWpqN2uF6Du4zRqfMLoL+oGMYhn2wpD4loRnZvotJKRgUlsv
Hj4jsJhpsfrtVHPG1XbaBVMcdFqBE+R9p+KxE5SSZxQRX6I7ZEXs1plCbJy6urhczbURajH1dlX5
EGPMqMpux9V+EWbVFwo/wmFxeYqY3+iqIlxFT9H3dfllcPQsFWmHJyGXRlko01lpm4xtU8kJx/bF
UMOJ5vp6fe2bi8rUR2VTXxrAf3ECFDbRdz55xWpXnyCM7LbWH8o+lJPzIDxB9w6EGUiFiUkAZnI8
fXNwAZGa1kkqiIyig8VVO9UMqWVNjU5Wa+nHtzUk2bJhjNdJPc/PWisuz2rU9kiV5qjuBaH2lXkJ
smrw0CdaJ0lyX4cOHQ1kvjIj31n9ZbLX4qrDkH1W90W37Oc4DWQLJpK+XTZJZmIq94d1Ciup+9h0
PT0RAt9ZYlztaDVxcGy6G5Tmpi3nrzgmcVOxU4iixAiGpLppTOanItO6EVdLtxc9IXtZIzCswnUt
r04Pjprv5Yrr+GYWUxLEkfQlmJJXj9HHOt/k7XnrneZFad+pEY6MfpDzjK5SOMW7jsFYNnXeOn4H
cMZwqB8FGU4FbnRY1JnBd7HFJCNTT03KgJ9nCNDLXGm218qTFn+oX+uUv95WpTu1t4vGSdTv8YSQ
HavWXlrsTcnX+tiJOh+mEBLDWj7hT0kgWNHy6w7iQUKxa1pg8CHMY8u6lDXj0l/6m3SlPijPwuoD
95YCaXQl3W16v0hvx+w0ar1D5Vi7DFzWWuwiVjDJii92kgR5fe74vwVfb0Fts/viNGZhhfXm5FRZ
0OJ4aV0pWaADz6apuDK8FswQWXC8Fwh06nsdU6noZmplbyztKX9PdT+i61wK1ZNCJ2K94bb4ZmS5
XUSUPB9aptb6XaYcyrIJMz0AAs+o6zy8JaMrp2GUfQrJa7TdxcP7lG9hI/kdblSNS+pXIRPGHSbB
NkjVvvWs5qo2No5T2tliNLB8TyC3NbWfma/WlJ0LDU9hnR9je2iADhqAr2rlLBlLIw/zW6WJyUBv
2szjLlkzV66wwMqSE93EQdsnR9U86ldac2SK3MRIh7aZxrXehakly/Zi46FEmaiu+imUNojwOaV6
bMNanTz80GV7wgSBsX0RzgFDldZ9aYWN9pRIDCAW842uvhsY9GYITEDqZw6z6kntgBMKuqe2x7Jy
E/Gjl7H7rd4s+ufKr2a6aFT/FWbLaw+jT0lD4DjJ5TM605BcRU3YardVfuq0Y830PC3gJdPzNDeJ
gselt3ahJIcEBFv9UUVeAbe8KF0D0W7wsEO1ZbSqbBm+xxBxhE8m3U2+uJIiGHGLel/1KsesPwoI
LUB0xxPhSMOU2Tsxnts2OwlLtseyts03LpX+of7UWj9u7wo9VJnJh3MP4WNgsgNL40GxpquorK9B
cNpKw8MEVC/eWFEAgTEx7/kuRn1d3arJQ7xc4TUsbPedQmSTpE6WVudmII8nqdaTklamMdBFvtx2
ih4rYWNkGniLFqp4xeUNys2hsIrAqDJ2PBaBlislF2Gv4iFd4Rx+LNv6QeeWLAjC5IRktnjQ6ku8
2nV5HQ0s+ZNOOlOpvAFaAkUV+2fAkasTm5c1v7W2jbDvRGV96q5oV7MN47jWl0q5b6OzRkBbUwUr
fCVyJ3lXFoeUOetRQTzMfXSrrAr7m5pzEHPmXmbJktfcNpVv6C/jti8FNN6gfenz3czgr/GqwH4T
uTQZG1xe+F5GEswimDPpvVJ3iJt2Ue+11MeEBQy6ZfjjJ7tMsLxB3VEBnYlAtktq3DfV51i86m1/
jd5OF4LSH5vBUXPe3RN/a5U9L0pntx0lQ+OGZlGL19db4i5Bi2jq66V8XtPzhkNI/NRXsV0q11kU
VOTjsW1Y9+riIrtZ56xDB1MCpQrpznIMTqqJRAwRqIDBbjxK7UGn7ShPDhOhLOeI7nQ96/2Yce+P
Oum8xJmyCS7SECFFV4VEQCTLKfsRqh5rIVqYqLZxZkf1shhks/yIuy5+Vev3uXjqO0dlpggTGuuq
qisHi14drUQ69DU6in5FE8NUQesLjOxC7lTJXJt6YRvKg0lYETn15oh0xPbXLV6SJZfHV65dlPpS
Fo4eB7HyoVmFq+l3eewUWZh0wajuKHJwDU+GM4NzaO7xDc4KbMuE01rd9sCgm/OYXZL+UasQcA+9
MHsTMwNZ8bJYoSJ+EdG1QuzoRCkycUxyyDdG2HJXWOjBcdoWKoZdseaJXkTiETvpzHCO1Nuhjqmf
8P0waoFvptn9x1zv2ClN4mZdYGa7riN4uesBw/XxZ6Qf9Gi/0QSbuEYRTB9tRqiGgxNj+pqXPCyA
ZBdX7q+YGyYW7Enw5DsLxf2owPE1SVEQl0T2csoVGOioJEIWtnHhFt1DroPzLil4HLKRoNEIhf51
Mw1HT/clfodg4EVjV9HiDGlD5joNjHO+eKr8sH0q6aMME1wg+X2MGJPnXNYrRyx5+4AR3bhyDU6s
8kQriaB99Mitd6tqom3bJabxHedoAdl18AUGJsF1UhFYPhbVGw64ka8SLUDIi3fcQEaEg528k/X3
fHnqLjUXS7JL8W0hTIs+9eJxphMYKavgqFUdZYhcenQmnfAc2RH9w577cKVbUjOeY+XUqzjm5P6c
8JCWe3k+sBKKFo3QURjHa12rP4sDrZ2Iva6sPqaID8ZlWlzcnxTySOlBoN6toiQLre5OC5IYzRiG
bbSfdXSesZW2QvVZR89JCJt3q3lVA4wcbd3Ed+BhFmqXvkd7Wz++9cBn2n4N8Sgu1wstRaT+TR2s
vddkvjg7teBGvdcPIbbVYvpiTmGeVe4yUwkTx2tliuzNMIM4xme+v64WdhjppwbZgC69q6y5iSev
a3btvO/uW6CsOMx/kXtGtEKqjzHdiqYX3Y40lD8bX2PuJpJTizjU72TLZsrHnHfTfqB+MHoyd/Sn
ku2lz1LFuR8zwThSvTF+MYenRbpW7xRsCOTpun9S1qDmL1K8bd2QKm+qWNoRg4DidMjio/RlU0RH
oWUL8wStMkKuZHQZsgWeQ5B/S3YcvVex9iqlnJTeUB4Q6y35M4ndon9LiwClFcSzudxLwqHv3HzZ
RWJAwqd/qbnhdM+Z+tGMr4i8MI/t7EUmpL7NK5NF1nz3NCh1UKK8F+doacNOP1HHtgHOq9y6wogK
6zcK+uByqymvIw4A5rX4Vdc3pBKFvlPj2m6Xg1ZzTS/kraGRv7fSh6LdfOv/GEFxssnl5R9h6XvJ
qXZ2TJMd1jGWo9U76gN0cYkIQ8n2pmehCNJQvC945TP/eGNAOr9Fb7aptRrRrXhL3aQHcqgvQbvc
a8VtxppKGszEsaqdb9RwaM6NEhirGy0+agkNYcAAMOEu6W4kl2F34W8UdGLYSj7rzVheRq6F+Dho
nhE5YxxETeWC6K3n2y3B8uBgtbdIxfP7GLdO/aSqt7x2sXcLnMr1YOp8pOqZkYe3TT9kEVgDHS1h
dFqCGqHlra0PGuWZ9KEXPjcA9iwcY6XucfgGEajffWyOFZeO0niWVLtj+YHbgxF72WXrHhUVfUXi
JsR6/wmvOCHfEUU3qzfRLyVw/YOfpwUAUF/3Bk7Y0g6FFmT5rpAci9gVRI6Ju9gQmCZntF+Q+nIK
wf0Wyl0+BmxNvfRRuAUohshJhS9aD8nrOpCpl9SmZGdKdppxlmjzk09Du7Pk95n/uYWTETa5XQmP
UXPfvFZytI+yeyon30mPNdKk32Hz1T/1JxVJv1sURymuO/0gTVzmEmPL91b0uCQ0hdQOL4FYTSLQ
3jQ3oyTGSdwTOetUyCdbnL4NkFI3r+nt5r/WRkTV3KlLeVh0kjbVn1lbOWOotnCnM+xQfqqK9FxL
zN4WaHkLhQymqzpZ4eY4rJU76M3J+O/rHWJDDQFqnWcngdJU168q/AMmV/Rro5WfBAQIW9DG7xp2
XTp9R9Wea8hEedbKHJUIWk3c33VKu+/XJJSr2tHHZtc10ZeYNS/WZL4Jchq0lJbtXE8dtd/pee6X
s+oZpifrExeLXcW+SjZ7oZGJBlLblNw6+ZCTN5luBPkQmQEpOBTdTgml5vAtwyWuqH9Rsi8/wKjv
UgXTbWb26qv2dmxjb1y/xklx6UDpubjQnHcqv1lUPGlTxmAZ2sTBvs2fNK+T/M30K0ot2ph+Lfpe
pnSymONzpXok423vqOZ8yls8mIfpsA5s4hJNTGa8BpFaTs/1jdU/x5roZzO2bm3ux0Z+jQTg5+M3
vku+mabvxB6hdoFo3HTfcbKIvT9X0NItXtxyvDbbCU0t2qZnybxNley6jsKMn9Y04UYVbvEW7XKu
CYzuL0ly4t6cV3+ziLGO2lc8f850WscoADYBPhYUhiuph5nWRQW3rBhHLYej9jvopTI8fKsPK8L3
cJnjXTXtV5RYilWUEpT42qqoX1DnCTXpsOlI7rLX5JyC275ekYnCbaMad+IWTkfH1H11ua3w2+7s
SPdqBjQjKCbBJPZhvZ7rD4Oeq9yYLojLqBTTdBHGvXCzDUdwFsxQTsazZsY8XbeQg9LYWU1Mb8On
jlVKfSXfLkpY5nj3hUDu7Bw+N6feNPok3Gp3p1o3dLtgJ007gSDfyix94mTe0ay6S3zIiDJEAgT8
Wkys1CgYxRhJVfY88YOI1/1bYTyP886QwxWnInBdy8dET2D5X4Sdx3LjSNa2rwgR8EhsCRB0opEo
iZI2CJkSvEfCXf3/cP7NTH8906vqqJaKhMnMc153IPDOA3u5KanWinUGTRxO5I0b8bYbzkX66trH
eTxlsKwAvdbe7NHbAe42fgvr3AS5TED734jGgT25UuRRomjkM74M87nRrv2v+5Mn9komazv8ricA
rCS5TrZ81zgZZn5Zxreq/sxRgrnjYfjX3N8xCSBFjd5XsHf1gycemkGjlHjPqB4pI/MA/M6YVu7W
ZVJVeM6zTV5e3eGhHdZKflbhlmV2YHCxMMRtfmtAPf+o9Nrgnpv6pwr/WMLLXJp+tMqZ6nHfVeu0
TL7F/Z48knNtbzYpXL3yNRmZlqQV6zh5r5uj+iX4GZmtp+InrF4lia5mdqEFhISEPTLN41Klfm9y
fuIY7LR9VHUHs4UDJJEIirFQd8tAJwFyDNQXsJZ7aqejnb9mC3Q6chaJOCDvApPbm9+IvpnM+dBQ
x+m27/YPi3bOG28aCX3eELQRmIfQuc/uNtdz8z6p8PyeafyZ73IKFDXumu7DQLbSUGzc+5tMp7BA
RZJ7FYgfJQNKHxejb/rePWu0JrXXG9tpWRtP7mVoX5tb6nq8D4CggBVaBLml/OblB6lkdRG47yWF
pvbWArNE6VYtXX8uVxEK2cI3nFUdq75+SUrocP9eu73PcxCGW5xAqvhqGCR+Bj3HYg1TdHY5DiqN
mz5uzH5fSzoal9kf+qGRX1hyHxwyv80lUKAxl69wQC1RPo/vyj0Jpn9QUGm0NQM1+yBh01B3E61S
tRD0d4wMVLH3cwZWQa/XoTwu0Smb35vkLYrXrvqhQtEl5s3O3I31MKnryYZ7POQg8C70D4M71MR+
cTX1SxbKIWo4aUKCHl8F2L5Sv9kp26wfy0+NEPThk8j8OPPpNUpUhuJhtoi4snk4CPXNP1O4L1Jl
o8Jfx+FOHblB6VUOTeAW2aZx4HAg7pZzjZYuggBFiD081CH7ROTbLO26+k7jUwIyHUVei4gkarei
LbyZ6Ww0DHH7ZSnPRjEiDhrR5GP3ZIVEDsU70scyDtKlpIYA17Y5pRp77WTjerbQ4+QRwIORnft8
XNWac5Qw+uQ7K56hP8royohJuO7IRSC1ot4enJb2PnuKaxIBhtxq0UCBmOj1NrMZbiPowos8iOkV
YZ5BTPqbqD+FtuG9pBkHUlTGY1t95i7vRALgQnUq4uqkCd0rxaPS+fdbPTya/bngA6P8k3/NSZEx
isfc/Alr0rJvqYo8X6MB158V5sfHVjAtPTFHNLvUySGqcLaKYqv96oD2bhyAjDTzghwy1E2/tG8K
89bdQ81WuHxW7lcXRfdfOfD+p6hi7Ig24Wg61N2Jp5tP4xSj/CreObKFBpzo2KsBiXbhZB+dDYSa
T2Ta3MBBsOkgIIMYeFO7hzL+7eDhZ7rd4XcxO/9fQpXzYp0k1HpEj9awJ6pCvFWUREn7NuTZ3hBo
suJ0r/PFI+EcGIt5KCbtKskkGPel+RxmFxMtYxS+qt3Y+YurnWU/hOtWv1eb1Xucp5vioEzvrgZ+
jdDNk1yKfE3cJ10fginfdws8VfhYRiBKxmMf7Ssd5vBJU7aWWC9u6NvDn7Zax7ArtrMzC49q1yp3
ifKS6AOV9rddfZlATEm/s0zollXaMnGyBHnPSIQtnvqxP6WF/pSbYNWML4uLvUWMYvFttsgl+lmF
dWacfbl8jh0HaexeibFmzU3tlz0lL4oL114vVlBqA/wTykejrXaNZIX30mJfc75lD1LCCayNitjK
THyG8bxnTt9zJPeT/uIgK66wECTNzVKixw5Qu6XBSBxlOCaw+8BpQvXKBGI3o2gJLEONg1q3nhw7
Sq6GiUCoiajpy6XamW50rRyG95gIR6tvPcrWumXslAY1Y7HcFvUOAbHlRCpT1/VTHsPkIoQyw7sy
kL7RdNtb4TJKTxHD3hwHvADkqq3MUt9KNw69JnUyT6rNsIl78ytqnSiACUW1MMdHESIgMY2B2aEa
1X15DpWgz7em5uJv8/EdjMb4qnC+h9ZlHp5pP9v04Aq8E03ilyiSyi/LNn2HQQjLympppzLC9AVO
GK+NfhPlyWBIEU0oVhnXGB8Z0QQJpyFsyDQ8ZlNvMCawqZ5yoRwaTRk9oRhri1wOnYXq+qK/Sivx
tXI7G5+WgP/SN3nP26B/thMtfoGaoi7hSuAsxZ2gI4W4MjyHIKOlbk5tXN9sW7tGnJtRr68Rs5v7
VLPOA8GbwAQzVawAwmKmO2XwNrHhCox3MyajMo6HXdsVD8MoTVitELaLgOFYbJpG5WFimPMcUYRe
qHTmqm1MbR1H3G/HhSaRejr7EDzHrmwvhe56gl1EmeqT0X24KUPOCRppBlkxwcnyJxcdqmXUP5by
4FTFLokk3jiZgO8XGzU8W0OQMgXFxZZlMJJ6Vs6GINCWpIDylBoUzh5VpKNtGUJhcFpM0RGfUkLV
ORcvs71X2kB395W1iabrIA4m00yxB7Da+rp/5LWOgp6BHdBZ5gJWnyrgkQYaMA1plrZOJwPcX3Ne
sKpzzJeENCXLRze1e/AVutGq94r2uWZqRkR3c4beVpyDGT/Z1rojaqLz3QScCaI34WSRdBb5sqUD
cDFIYWkVYi1xNBhr5A9BRYCtnB3fiLjcehc1YifnOJAoEKROY9m8xuO6kXLb5MauMXsT7o2SKUVz
iOiZ/fe1eaqAU6X4dti3KX774TPvXQJrjPe6/QE4C9vy1EfJSau2uT4+LO4fUwB2F3Qorb6frS6Y
be5DrexE/GWYDG1RfOxnpEXtc62rPbdUP1V3w8hHv62Rv7ht+NmWDQN00hARCWq8STN9pbI/E0db
qHwYDNjJW6+pWz2Nr3OYeWEjmHZnelaYoISoFHS4QzdvutYh7nOqpPsztLW6luosfEWLkrVmhX+0
Cj0qi9qQHQMl6x7ZcKoyb6GwjIr/AX0Q15zkS6Ei6eyYCOZE7gEJtuHDALI6OlkEWZpuZeMe4mmC
yWP4DSqmEUK+miKwsdqavLirAqC2qjKRnA3AN2Io00M6NeBS8aXB1NYAj8isPCqQccagbReUiJOs
3kfNDRKRnZHnnrIkfQzvBkUD3ElS3i/4VgpUN7Ztq2tVljKw67tC7DRZB9VMxdOCtLMabTco76Jd
dO7eGBOTH8Y7e1gtoti6SP0tCiqT7iTFm1ShUjCuPUu+gV4Ki5aSrVfX9vA5LB9ms9XpOw3kZC1K
m5jyBI+e4kf2U6efJsel1ql9JluHurXSe77ib1cT/RfaDxkKhJZCuXSo0u3PTGnoYBTbn4pbWWcv
mpjt8wzNDZaQ05rf1dtaZvj5cHbqix2/Ki0o9V4tq/uCKxNyJwv7q7Z50Yw3NC2BzLCjqSiIY6P5
rZHyZ94g3pIo2hgJZEUDCpeppuvNvdgxNojJS78dmTDdRI3jXpFwtMN5KH+y8CsegDtZwmL+g8hg
pMIuUvz4PSjFrGrr1g4WGXS4I9TLYG6c8DHUTkbYx5cM56aBCvFqTctPUg/jPu1eRb7pc/uPVSSM
WRk2FnIxZvkFKOUr42yPzA0YcogVv6+9rH9ObN2zyYd1Ri9HjZsZ/ba/K+/Iu0YbMrlofsU66XMg
hkvVHOcYwRPqVaEXsPyFb8ft1o5RYq+Jt3NmJjnwdq1GwqXuRW0JP6HC7ClbN1cwT75x+CI7QcLV
ogJR6brrj4Rkv0JjezXXbTmelnGXhAddnDsr9SK2mGx4HdonSCeo5bGASA3cEuQN0amLLddTNCsY
VI41GJp4yD4GJT5nVONme5iUDzm6AZv2Y2I2gTK+mIZJ9OqIN8Hwy0yxHi1qvSJHzjB07LT5Y2QL
a9u3CxkglP/rKpTwptoj//6gxx4iJgpkFm2V9Q8JnVhRLMdII6kbnMIABOqHFFp1PovcvquYtE2h
bvPqc5lJ/JhMr110T9Pe+7Dau1POdeCCzT4dB+0Uv9jd4UB4SO23kAhg9W7lgMn3eDUqI098wPBl
trGcgnTky95lfrW++EUdQ5AQ5F2IaERXQNubKn8KYaMgRd2I0D5JN3EU1OTDVADYWbId6lnQ3+0a
MVwmdcbdMnRJTagqhHaZQ1ybPe1nQyCK3c1gDkYwDL9x44gnlAHNaohLeZExiD7b/gSvFcXa7Ksq
Pg8XoCp9UGXaeENtvjrIUDB4VLZ1qUtjk+Bz2be4kjGuKOVWFIxzVCi85SxYsAsiykkPY/+e6PRW
1+T+zsstWwYF8cZW69WSAxB0pE36jR4dJyY51Y4pVo2enktlnSMQkRUBc4ZBu+goMAuqwPWYt1t9
UJC0TmCAFGKPUomu0ZD782SIh36aPycF3NCw1NYXOurhynGfGo3Rae70BOKatbf23il3evRbuaTM
J9rFoBA16zHzKte56B2scn7Ww2dU6vk6Sz8aBo5MN9lyaNbNNRSPBgHW6AmlyiQB8Tpl3yHNV9vc
4vFdY3OLxXNv3yYLVFd7UQEN07si6JaakMUGn+Pz2pzcEe9AGDfNgzNDMoVWrm2dJNY/Q9yqBcRp
tMDJVWHouxRX6hAY9+ZOQpyHS+OCpDq7sc3Mz35p1qPeYGgOn6dk2Bqh4xfZpD2r4ieUisexYDVJ
8opEirkMNoKM1qgdFMGj8tWqEQ6U9LPrij/REoOS3eql2zVp+KoAL6jyOZmAZGMbwU1n5dk2diad
5YOqt1L9gtdvxT4kLEfDCBA9mPY2V7/nmCGDwkBXbHwXiTgCXshFqNDJ1CbYcpC+sY9bFRumsynL
X6O0IRh7IokmTR7UKdYIC/6uxpst8QmByZumy3mXbbq52NqgeJH8rEhJl/EzTizk7qgQB24328P4
IkekoaZa0q2kvgWioi+wQ46ZbHvKaBB0sKnxfjVpG5TNI7RsTifvivfOUZ+i0v0o6oICGvzSngsF
bcE93AHR46Yo2tfeprwDcEvt4UggcaoE6Majfto4GKJQMJsQIsJvW7qdNr3L1BmRsYoV6A0I7cJA
9WLZyL/r1ArfAH7ZwJo/tl5/DTxZdBxajHSUsL3sQpAxMInypMiTYCyN19Ff+HNzI9cRNYsRecUI
yklassTWpUn2SZq5orIeC/7UsmXdD/1OqohAFnFgyukKW/GkIWpphZf3ySYJZ+YYA88otzniiTXa
sXYegCCP7QDwLeyLFlVb5NNFNLZvE3NkS1nhH0KtRsKz0/PfJewHzfK8bIhn2nUtC8si2rD+HUOA
vGpy32TWQj3HdN0KDufCNsFlzDrAnDCRcXpC1t7sutwV28VtgF9j86FMQfuohVQ/qtzmaEiUZkJr
ERur+1CnGE47P00turqIt7BTB+pSnCidhTY9dmELzfDRHm0AJMc6KY64OlnjaeGpmtsHm4reEHHQ
CcBi4bGNHTKXegUCLOpuTYY4ZZy2lWmcGQoIdfcCDznjsdiM4x+9cQ5F6q5NwROG/+LznkF322Lc
RkOzS/haWoeGf3iptDGw0g82/u1cFYfEdbZht6E5juXRegnR7NQ1s71RrXSV5oVgu4szeMiw93H4
HrbsjrwoiGviZHmoIyvoYbfNaQKKFS81EXHVyFQa+2Ij9cZuDfWses3yx0Sp1Ydy15QfLrOYiH+4
V04j2rjyx5U3xbxK5wcdWJx8RipECjo26SfK50hOt2m7XCqIRsvoiGz2x3rARJaiHodzA+LPzIuR
vofjhfK06sGwalYxogvFCdReuepVu3VjI2iJj/fmOxdjTNGOLn1jCBTwc7UdlNvYZBubJFs3OejT
a40ZSR+Y62aqnki6O81ha3nr5YMCGHlf9CMbe0pgi/x2rTHemnq4yyznI2a+7dDkm8kxGSuO4a3E
eFMgyNMzG5UZwgRbOyTUQSbmzbCLjt1wHcdkU89Y/+x6b2AhwBS4JlDx7oOXJndKGSA7kV055ooe
ecA+X4GW0SZF1rTPUHtYoHRFfG3tLyW5qraPvwj52vusf+n1twMvrzWkusr3qlzwgKbj9zxVeOvr
8l2r0kudEGLbGf1Fm5yXeFHJLygWr3bng5IfapeIuY7pdmKngYqldJX3+xDFfE0HC2LLc8LQokbx
D6IkzuMD2DFri92zcrJNVCE/z6Ayj7K+xOGVZiauIIUPRXS3TQaNTNe9lX5bAKfjdVZeqPeTJrwM
FtTVRACAGo2IrcOefgNInv5/32fowK1xfFSRpC4obd152PY0J0Ik+UoX5UlvZn+xiv0cW/oT87LQ
xBo9nsmkn9ZCosDVtIi9O9c2tTV/68L5KvVPJ78sQnp5qyBw0TskWYUbnYQ1faJgrzJ3PYSIyMNJ
BVWu7tVRFRYvWguaTwvsR2kveS/KOxN+T3egspnqmV6X2A2jhMqa6YnryNmqItBahiwmqEvLE/Ny
gl5vPYfVTDa+KYxDVkAu9yLcT5lxNdM4yCzDj9wJI8amTjeagrIUabs0fb3dlOlJEeETZog++R5H
5zGa36zoB6svVD5dqG0pvh4/adZjqhiXDpy9deqTMqmebYqgslX7yZkylFCxYwQ0cQQ4FWOAFfEj
GXFdjSS0FSI1P50wI212aBgGmo//v1xXckSlWkZ7IhoF4qzBCiwlz8magiVGc4RhcipvQnyi/FuM
7xqywEDyMPiTQg3DhlK/Cnt5pmfa2Zw6pQY34kbqacAEpfRf05KdnPwwNzAdUeUnZY61wkE0NG+z
ad7EIjopaA2aKT1aab3XIwuPzGQFstZ1H//POrcaUCd134SgBkkdv7aZuia/l1uA7yRBMVx1QV+M
p6gLvQh6pVpmdPlL6hvC8fNqREPXNdpnvbh2DLRCxKty65zWky476pYJDgDXOx1x28g0ABu3mp9H
gLRnY3xn45XaTcw7M+ShedgsKfaflpj4FlTrTxTYdXTl/TDdR/Tcotu5tMyheK5LGzbmutjBVD30
VBJaA2hg9ptRhFfWV6kSp6f8qRDJG1PmtaZkleQ1wkS3RiqV1oqvGaL3kqjjBmtlsc+7kSw6QN40
9Vs69yjxG/iaZhz3Tm0/MXyr9jureuy66xxvDMM3E+NQgxBrxkvfVJTQEY3AuspDY9U0WNKqQIV1
NcTk5ff0JboVozynk8Q4fsPStnPVchNpmb5ZtOV7sp9GarN6ubjKTzHdoMNp0e+OUIbiEMxricUL
qzSArs1nC92m2DcoH0S3VWPta+hqRMbFfgKI0cu9GH4iY0F+nnw7eg4WrnD2ueSCvfZVcpwIAWcg
nfiKF5q10FgOJgz+Qi0hpzN+F1CUeT1zkM9nhYU9qBZWBG2VyOkNy1Dv/iTGr2Zvl667FNYZJhOa
eMZvrDSnuC19A0d+arXHfLm0Zr5h5uu6hTsyise2fHfS17nlHMRrLg75iJa9RS5unFqyqbJWAFLe
+YqgcrBOJX5+VyHCz1oUrajQusU5tsqvQWRujm/YbrHB3EVKMqnx5os1DqKYXLqu3zJnyCuSeA3F
OzMxUcdxGyB+1m3hRcPgV8vJtEt+GEYuhBBJOFuVBmgRISqWxDLfzvVDoT/o1Dfqpl/2ZMYC7K8W
cpCcCUPr8nonvqJ1Ve9w6CagktYOwMg0N/1wbqRXAHNFVzNaNyVFNups809zn40FMCKyFwV1BzoJ
lErxA2LyVWZ8Cfpn2AT0VcoA8dri0FVOMkaKwvjbDDGeS1OuGzwj2IHkDKOpWByvKCuasPCSrgzG
eXyoO8iNYyIP3fw+m35qW56eHfr0sZuONoJRPTnXqsKrGWfvdWHuHCG4e99ufWmVcm87sLytiyoT
a6TyRdmxoy0H7sOoDY607vLYX3qxr1yXsYAYt2hxqx5ee7JeVfPXKkp0XfY+iZaXtPl0NVngW8Hq
0IyajzvVn/Ue+UO2UVIEsuIQ3a9IftGm8+TRS4FOY/2TZrgu+/pFHeRDAh0jHYKj24MyRNjElHXc
Rs9Ren8rkkfLTfYNd1oPtQDWxTNaueuNo1Bni0RUStg06pj2l23VvjthNqa4exZR9YZRAwEAhEDA
GLZ1qu/CjKDkwUJUMi+lPw9flmUAF0nggajekIsFntrS+Y+SpHLH0915p6nz7DejSSRn+VClOcks
MVVYOfSgK/YQTUEoematNbS9zSQ3CxPCjKzF3QnyJKfuJWkrVnsXqUy4s8hYMXtdv0SKZr/cc/tU
36a/96PBkjtXAziIXLAE00W3KSZkoligsKQo861Zzkg7M+0taytv6UgqQA/fwD2/OxztU3RtIIEs
jBNuG4Rp+2n2l9bGLDHjBxun4k/ZYXaeu5AaVaLs15pXh5HDbSEpv8b+Ozb0h7bR9uKeBVEXl5rs
IrsSybYaHluAYzi1RctWESCYgDh2NI5FLDOTZQWN/cNwI3KO0mkXjn8iLMpuTAMXh4/uQJlUirk+
ly0iNfz1A50n82ctvH2jdg7v3WMNFWKo77lmvRF9pFRyV+TpuxHhxy2L+clhlsAV1HRL6dmbYF7D
ZcwRPmm4GtYda62VT4K4HmT7Sfw99zs9UdaqvhaO3MGubGqCnuq8uMbkZVE3LUjVyBakRGcyA+q+
2fyIsnNR+BHybFShyYy6Yb4kpJqvqLPJD0D6GyvOpVgWzxhDL+3Wcdd96329YS35QxcfJJ2TkSme
Bfvo5FDXTbjRQYbi6WrOFGb2VYC6+l04L55T5JTYpGMpxfBb3F+4JGBs2cawHxDsNOF1NBnKKJpN
fS8vQN2a+gPLrxwDkeBmYz6VDUbOtWI9aPQAEZGoYKnJM6qcs4qGL6W/0DLCnG38x2E7TZQSWN7w
L8ZJ7i9lyTm+dCdnVO6eyEfQnSp9bpoA4y1e/EsCGTrTvb2gFyU/QOWqp0jHNwbIEETFs5DrcH7S
yGRRdixLLK21G7TKx9gjrEkDaXlT+4HuO2K+r/rUhft4fJ613RBus0jxp+QSpg852lPXn/Rr3gTz
+FMWa7f8TGDl7Y/Egpx67WFRk/eYvWJ8VfO1wxCq8agDcCol8TQl/ezS0d8Xl6kAMRfaXeSZPEQO
hc05Y9Nwh0fb8svppA+vpXkVg31WIuuj5uzMxYka2FeHE9Rkp8qXJt5L92ZQLNfg4PkQVuvOtcOz
kKOndzy0BI+H1DGB0aww8s8cpXN2G8IOO1T2Ve6YB+Nuqm0aQeQntLjXknFeaB2VaHdyLaQ9S8oW
tRRgjIVx7lvUWEY1b6UiYKKqbh86FduCnPXNgADLa7BdacWtUb/zdN40eEnmmim97bIQgDMk/JB1
mI1wp6Xtrq2bba7glsqVjYYJQJAIUzzE93kw0zpefmLhiTA9q1XvAjHb+1pT6Tw01NOgmjsX0r8D
1qvH9zhjkH2pU8DYcBvaxnCd61BRxSMHPrQWBdGMHa8pPside4hVmugKT3AaPw5OyfY7bwQZOVOx
6e2zoZ91YyeAhGAgVechp1Xv5qOwtJXVNO3edOLQT2PrDW6CwBFo7jYmQgpiMeaJD5r5Helim+Lx
yhYY7QwFPixHPBgscWNl63iyCMhS069CoHqNoWZm3dwA39YmRa1Y9q2RHQujuyYmkl8lf1Gi5BCi
zbCU6GR1ibESNSa0Pt26It7qC4YIEtamavaJ2hggAMtHsn9WRvtap/gZxnWlPISSyOi5sLz6bj/K
YIkfJa/qwOZq3J3KdsZG1zQ26m7bMLjO/gl0G2q+WoV0i7E+YRZIumIlG/VNacJ3JYUWhpmybdIO
YuvH5rBu87WGMN/tdlMS2AnlSjz/Rml6KF0U7BgVqKCsCpBuvis7y4105dpBxhZr5Tq0H+MoOfZo
cywVlOJen+c4cEvb3WstoU7PukOMnIMWKAPYhVnrGz/FE88Mcwt3Yae8RnrruzADfR4j2HiM+EbI
ulOr8ZcFbrecfxoXGYgCJUPoyzBjiBLFgwNq2CIwlQmSIlSBKwM+sMjLdWc2T2FVnu08vjD+eTcV
4lLLYzoSqiTlH4Q0qbIVyjnKLJ/IjTctjA9hYateFmNOoMqHhnRXYFjHLETjlE4Iiv93HJX2X+Lv
zb8E3mVRuRSOO2K3Wane13LD8Ly6RyY+jis8g/8Qmfhf4qj/OiO4ztLBUnULBZ8ZxMpz3T/14es/
XMA9tfBv0rT+Oii4MWN1zg1dO6jqWN8Fonp7nPU4RYpowQ5pc928y2zEGmu1FhV9DOf6R0YCWslc
YtQH//A9/kvArfGXqOOs18t2cFHnLNPpHp+b42eHAgwWH30XPiV93eQe89LhPEPlmII3qP/w0c5/
uwX3r/RvMX9tb9iL7XAyTCbBumR32VGoYsib1mB5qKWvGeM54W6w1xYyPwzGbtR2tvyceoIOOl4w
pdn0Ll5F3CBJ/9bk+jpV3B9OsS7esn4B5krupr1qwB7M7lG3Zk+fqdRcLqp5iudbyTbcfRqNtk3Q
f6guJvM0sj/j8YUzFPMTlkxP4DAL64nRE3KbWso+Nzvk9SS/L5KKFuM8L7aBF79Y2dEzE0mcloSz
hpX9qQ7YKsttI9utlvX7MlbQIpkMaaUq/MnpD/Rmr/N3U47zzoDF/d+P9F+P7u9erfvr/G/3daiz
vCpKdWEQY/xw9ot9eKk2yerLf+22Wb9SN0hL1NVN8bDWoZVd7cfVVfpiBTjtRZvfyPvGg3RU0UKv
//c30v7+SQM//uc3Ku0xtKSpFcf5kf0YC6H9p6gDnd3pThd6QDpUxP/7s/5+zRJI+p8f5YRxLUuF
j6rSWNuJssXqSTrGdIfI//cn/H10q2H/ZevplbaMnCThDv2aa+Vko4Suj6gu/yG6+55U+H+fnmHd
P/bfnp6JvCTSwIWOM/KQfPnKu3/acv5+zzT+Gpccul1l512VHy19VZ042SmwsPpKzsvf+dnkRLf8
8Bb9w3iV/3KbrL9sLEpFfFcycx0ZtcNr+6w8AcHegwmrf/gA3f5ve9f9Fv7brYqFoneKExkPkT5s
ST5TUQ4pzRuDC95aR1/VrgHoHa0BhO/UKlpptMhJOuJ7M+j2CAWFE8t7av69hAQdaGi2DWMUvtLu
ltDxFeTkWpcmvrhavnXwD8iILP8Z7nIkFle19BPi6cv4rdYvuXWYfq35/gEOMXDLtiifUuNVIXuz
XqORis5qTBbaXXRy0keBbe42oPos7T0ualOuEdE+Msd87VzhOpb4ZbYCldCVjBDao0KZLH2HxgJd
AxvVPnrvNXwGiMywvK4XEyd/UI4QKRtiL5/uJl3Q/9/RQUGFodVjXpB6NL4JNqwvo/w0OO2piNhy
iuyQQyMu9Rkmf6pJj1D2yHxbMa1GovGGVUjCWAmqBlY5vjo3RAGW8WBQHNGFyGELIYaNsht3NmlU
Mjvds98K43kiohlxov7T1WytICshIhWm2S2ocMYvy0TlHssgKZYTxlfqljjWV6pqs31Gl7yNcJqZ
r7luXpL0GFUordxzgaiVmIsU4LFb9/Ou003UwVehn2T4hxFJ/XQ2pmZtNV9LecCohv7htcXZZzMu
pmbbJ54Lr5UGPqpfMzZqrbm2ZiLJcxdXvR4urSy/9MzxXTppjUKyKEEOSD8kcWQ+ZJbr0Z8m7Xoi
fwIIg75gJdIvPSyJ9aiDGOaeCep1tC3Cz049lbRngEG1KUhEJlBNJyMHsdw2yznLjBOV0QLnYyDo
LvlW2bhBs4zYc0lJx6lpPQxG7xm3GYsJPsC0e2nnvSwPOrqVFgU9yswmJUwgSTmVLfkriAIMVUy0
5ugx6NxewJgYv4gzxpku0jwWxSPZQlq0c22Cl5I1DcjoHJoOd2OG3zJ67/TkTcTxa1ZuS9Vz65es
f6xL3deG6EmhmyiGASM9A+ZK4cUSv1JnxJupylZI6muEtbKorv97X/3X+JL/u/NhEvrP5cwrMgh3
rhEKk/GD+Yk8UGX4TDq6JzSwA/JoGx45/n/UnVdz3EiWtv/KRt+jN5EwCWzszEUZFl3RiKQMbxAU
RcF7j1//PWD3t0tCKtbu3G3MTPSoKcIk0p7znuflGDAl+q1mXqc6LAF4pKgr+qBaIZ0aDOpZYyJp
ibfvS/VTM1HNp81c4vNUEDgVBCs4HXZA/INb5OxgNy4CZPJU7MQtsli7WqMOLhV7ZIZHfKbXNUnA
fa+dN8lec8679Ny1dUQ79wl53ATJVVLfFuPpGNU3HWHGxCUBVLTNLiEdsLKC4NYK3efcs9a586P2
LjxEZIKikbS5I9OwLZrhNh7674bXnZrDuDagMgwJEGrpX5nT45CdGc1eTdO/tnJZiw3X4FR9ZoIC
2SOKmpAQXtnf5D1S/enJOoJuPrAvN6zF3iMuNd0xIm7hPw3P2XP80/xZ32qfOGg1+s55bvb6sTvN
e4dfe4thLSZ/vr2SBgL4ff8T0zhmfzKcyKo/SRNi+bo6D17aIxzjQyvyvJ6+WWYiTdjC8US81zIm
a7V1De3IB9EPXXp+uTeXDnpPjoma4n2gIcXLfZBxtdVSR1gnUBFrQRI5BJKRpZO17Qnib7RG4fRo
1+1VU+fmLk+a/FzPJu/ITu33uyfTWLxqC1c3wZNLXnoxoyXUWEWZuNFm5eAaPx7mzu/f2Xzl0795
50y46PcTbbgkUUe9GCjGCkQf4mSAwZYfrZzapE48OUFvtM9Q0RTxpRY+e/DpNW9C0Dds0u5qQiuu
vcQlmYgwPvNr0n+VduJk50HMNKuTHyioQqiJ+6bdxkrdjYF8OpzrPcps55EE5iQOaTGunU9B8qzr
d0HUbYicrllUK31fA4wzasLlcfitza5yRPwQVdyENUN/rHBKbYcTV/tcBM96LG6rieRvlG66AJWm
Do/bjUjaaC1uhp9L87bDc71Jr5DcDAVWGMNjEQKvxxWjJYE2uueai9qLM89lnz0P04OsSNwF6VU1
UMZELIBceUTaMkwKtf74ExzYj5vGYgsrGkIyll2TZGp2gQbikKrsr5rpP5g+pUznXgpxGBxCd+RE
8vutoCnnf//2i2dZPyKuEReNX9h3qorrazKVFJSkee7C4c8yIDKJ2iC/iwHoOcq6OfKiB3aIckGS
F9okmCNG40KrK7K8k5edxKN9p7XsWzJUg5kafEopry3RECN9SUux7bQavW9PWKUlCp4TXHVF6Bzp
/PLQAy12xX2Q1p0flMZF0NcaVbpJ4xm4DWTatzAX0L5CssI/eomS3+wUKUBbCnQwFpOB2STAX5Q5
PFdxMgurkuLMhsgPPzWrs4ump2SyjGV1Oyh2LjL36vvetSPU0b2OvmIedGAiQsSayQT7p3Vq78gs
9tptfp2KzdeXffN9W11GkYBMu7dbG1qjIiKXn+RANymjW7eeIj1LEk8UjxraZ8vJOdrAeBqvfSOc
s3WoeurwJWvTuyIZdyaC9RRpZIAXqYOjpI/quKra074imUedcl8VpG5Ae6pwm/r2+cc9xZm7/u/e
YbFwDabrCRm7OWiwniQmiqu1ePKe4JFHJImA5DgGtaHOqWUQVtwgmi1Q8r9Yd8Vt2D31DxpnCLK9
3/srhhU4p910oSFm4/WpPOCFMKUBo/TdroCynKroiWg2+GG5cr80P+PkkvID+uFLkl/ZhN04JX2p
MHnhePnMnlNDjzNyZEZwptXb+LwGMUHtO26FO2oMmgyE3qp8pOS9Eqv0BoqpY27j+haMzRT4KEgv
SLZkR5wmXh2+ftdO86z+5lvLUS/zCezXJTj/E+M0PieBdYnmdhXgM66t7h1M4sy1fY7b7jo4cZHL
rjRc6ooTG8MumyhDvPFW7EhPicDOv7VJ15THbgDprE1ieE/GlvLHXbKmDvWagperZMcm+RIuNjLq
HWnjs2TXnrYXwdY5oejuX+3Bi3XPdnyvsnPeCr/tNXCGndyJW4qWIYPjC99vAGxt7TOaeTWszA1U
2/XLtwd/E59wtr2AB1Ae2Wro8zzwu+ZdbAjCqY0HZn2JtR/56Q11Ruu5iewVgZI1CIhVeBI8fNzl
9fmav7vXYr9dMT3E8Xwvb6/dZWcYWNyMz6DY19n2X4ygysVC4zZIhio5qkvPpZygjK8ciW4zG2J5
5MsdmE9fPRLedMdGdKUzxL261LW5SLbFE6mMckj62omblEfNgQ7MDq+2TG9ukxluBZh/IqRGXrzo
2405PnA+QKCiTnobf4v6wiFU4x7bJB1YMV+7x5v7tXnflV5CeUTXYjYAw1Qrz1NC9OAHwez0m0Li
TZMd6QgHNn2v/iZvbmaQgzeThNwqC8duEk8GRAD7WNMd2O3pi3nVN+1ijE0DWyVf3XYlxZtgND/u
wIcCna+76jcPrlTq5HbQEruucthWcYX2Ig5cu1lTaQMQfbDZNgtFYXWBDutaH9AEhBY4Mmwegm1q
Bew5cf4Fh25Al2jLhohH7vqrYRItSnIJPmZENourERB9oYUXdi3FWeIE4qKFLbIZGgqdOmr+wZJl
zjdTQvPEk9lDjhhOrrp0Uh0SrOcBS0uE+6MFR7xOioEij8TMIVwALfy4JQ6NgsX0RZ68mlCi4ghS
A0uCws4csoY3sZLWkXn/wMHOfJ1E3rR1WFk2JVjcIjDicFehpYTbHljbTiFNtHQltv2g6r3sCu86
DKr2PEmpQQTBG1H8VkybiIntyFp9qL8u5q1gTBEmKHvgu5WcvMNzB8nbGJZHdseHGnMxZ2m2YUdi
8MdLrdzjdyGHE8eF7XPMSOX3k65Y7IXrzjPzwcC6IUwqcgrQeut9J8X2X+oIYrnfbcI0KVEtX9oO
jB9TuI81AFtZ99+TLjrS2Q7ZCIrFHpZi4GCSk+AmI6GMNkLTn+bdeZSa7OiCC8edridjVCuY9Btp
Ihf6+N0OzCRi/l5vemAJ+6csPTlQm/jQpt/y6EgceW6b3yyDYjFDOYrceFVyXV8/j7MZcohmXqcG
Ntja05F9/6Fnn//9m2e3w6Yts3x+dg3lgHMSxtmRBfDQlRdDv4IUoqqUK88Uuya+68URr68Dw0As
diIt7q6pp+lcONkAgB71DbpvmIYff8wDY1gsxnBV976vSa5uqWCFGYknwfbvPr72oQ+6GMBIpgY/
mp/cpQJXUMc1MwOyT465RtL68S1+3ziGuxjFQer5U5cgNDIlZfgGSX0bEMYzscOPr//79d9wF+M4
zPrJB0ic722E+76YvJWulDwzO2CHOBU6dFTmXjdB65BLqKwf3/X3m0/0Ie97aZAgg5vMLN+3Yfs9
jw2LiLiR7uIE2EUet1SgQDj++FYHJhHDXYxmu21z6qCmaE9VVHwlHqaUQvG1djs8GKtjqbRDX2kx
soswdAo8YaN9Y+Rs0rMyhOhbOt8jhTK3gGVwzA/59z3OcBfDOxlCVze8GiguJQZUPSXhZzVcaCMl
gvXXLiiOxFF+P9YNdzHWy1RLTBP17b4TTvhQ8uEvPDf3Tj/+JL8fkoa7GPCBH/muX1TR3vRPuvA+
6q5FcWREHrr0YrST1280z0yivQYxNVUD9OJtWR1ZUQ+NlcVw7xU7Or2jVdLPMOsz6tvgzukAHtcT
2Nxj8+yBuziLEW8ZUYdYdm570lvdrvpB7iPCO8NbDSBPXj7+BIdGhbMY96OjN92YcJcI4li1iToM
KmBZrKhLbLVzj0KO8sgMduh9FmM9DpsYk2juhMyaOgUCltQyO/UWAn+FYcaRFzrw4Z3FKHfxAPbi
HMrm6H7pkm9JUgMjef64sQ5de/73b9bUJrVcbwjTFJDETUftMZTyoAmPNM+BEf0avH5zccrhakMi
8t+be5D5LeV+RJpvRLk18yMz4IHB7CwGs9m0Xddl3KFtPkOFo1ryyKMfapfFeBizwimCXqOAZBrg
HD/X1M82R2agA71GLUZBplV9hPoo3kdyAw9EQOgArTeXbWxKeIPH7I4PtI1aDAMzKcbMmdMiOfw6
TV4bydnHfebAiqAWvR6ZnVnZYRtTc5nSXQjVKZPoO2JaK5OfP77HgaOSoRad3tCJeThRGO97PwKr
bmfdeK1rWYsOmulID4jnTf6MtHbzaIsqsd+6U2acsmP5HjeOdqr7XX9kbjzUkIsx4lpe0GZ2kezr
4VozL/F7OtLJDqQQDDXf8c0AqYMxccokTfYFSA2XVChVEoAEVu2z97WmnhiTtmPyoUMvsRgpxaS3
gZOWyT5CgF+qz019ZAY51Bvk+3doSZxNge3Ge2fSdia4nIqwf4jhgTq2ps796tezhfEqfXvTSm1i
VlqRcYdWwz2hgUNz42k/mwryrBFtPu5vh95iOd79kAi/hR4pohS9Ne9iD6kAKod8OmZRf+ADvMaC
37xFbOejrQ8BGXCZfk7qBjW19u3jhz/QQPZipAeRobnVFCf76bm7178XP72vlAZ/fO1Dj70Y7I3R
dAn17sm+GW0LHp78UpnakRjEoedejPEGXM5fIrAWERj2mJ/tk+D248c+dOnFmB0Ekswy8hlZ2HuQ
H0T8KU2oPVNkY38HCdpL3H+xheaWe/NhVZHard/QQlQiYV7WAs/4+B0OLJ/2YshmJb50EAHpMQ1C
movsRNy42UXxdGwdOnT9xch129rKHJ8+j7+pfk/efzYcr6i+XqHg+PgVDuXm7cWmtSvyMBCzzq+1
VulV/VTcaJ9YMIxHY+1/c07X3ha59Mf3OvA61uJWpl3njVHo8b7ERxZ51Ff/wZq1SyvqDD6+w6Gd
pbWYJWrRU7mOmeE+e6bWG7Fb4qySL/JZ3Xpf2Sd/fJcDI27pD+6WuRJYKiR7FRB7JBiaV9WRFzh0
6eVEUYgezTvPL4jVpgpL08g78tQHNkzmYp4QqTFW1P/QmSbUHZlGZb/RFQOkyL7cfNwwh26xmC5y
ocBDTF2876B5UScP0sMmMHzscHLo8ospI22zET9dFuM0JctyMYa7PjgSiTgwG5mLKSIVRoOlJJfu
b0F2Y6hTbYan9O7jZjm0izCN9xPQUIaW5vQIPfBsHO67GxQXsxv0dfNYX3eP9fcjt5k7+W+WYVO+
v01ShuAvYl4Cfze8Y8bZO2IFxkzfheRUMG02jvTSAwPZXAzkIfRcL0Q2uUdbAIPLaoAN7npvFT4X
x1a1QyN5Wfowm1eb0O5YMgPsbTFcoeKH+W+rqhNS+jD+nWNZqANjbln/ULZpje0yzVY2EKa005aZ
8OMvcqDDLqsfIqEPk1cSBe80UG7YKmvfckBZH1/80GMvxrPRa+3kUgF92UB+EywLnv7p9cr//jz8
h/+S3/zVZep//id/fs7BqoV+0Cz++M/7POW//zn/zn/9nfe/8c99+Fzldf6zWf6td7/Ehf++8eap
eXr3B6pnw2a8bV+q8dNL3SbN6w14xPlv/k9/+G8vr1e5H4uXf/zxnLcZ5WmfXvwwz/74+0dnP/7x
h+7SV//97fX//uHVU8rv0SZP2Y9ffuHlqW7+8Yc0/9RNi7CjLUxl2MYss+lf5p/o/ITNiUnxoq0o
V5wHeJZXTfCPPyzzT4e/SWZIKVIqak7d1nk7/8h0/xSCAmlHCGE6Dn/pj///YO++zX9/q39DHXKT
h1lTc8/3o14JvMMlyTrHNBxh2M4ybCbUpENbAmWqTcUEVnmKRAN1wZ/xDL6m8KBTNbycIrbdm6mE
yWbEsTHsZCvBqr5ptL+f7e2zvO/vr49ClbtArSgs0zKWCszOLPuyNgR1kgnQFz/BgqStqk+j4x9L
iB+702IQ4ErDwcNHUZSBod2Vgor3SAbBp6iCevPxS82H/v+eVf96KV261FqYpuNKe7H6JEofY6oW
BIXPtotuvMbeUTextQr7ZIsUHFluV6Ngt1z3QnNc78jR4Xdv+vb2i7UV2Ggd2YLbByqACW/g+ASG
pfukjOZYtuL9EevvNzVty9YN3dH11xP/m/1yPtTAdnJ6EsbWzmWusHZc24AC5CZjCIAHrQNUiB+3
7vuF9697KkNZDATdEXIZQrO0KTatgNeLYkrvATdg8yM1LWBfXWvAQoSEthxOpx/f9VU4sfyoMGSU
QM7lMoTmj/7mVUe/HLO4xSE3lV3+hfrc9hI6Ds6qFEXa3kluDJ6xJp4hoQ06FU5BrpeIs2qsnO5x
nERqn1q+aenbVNg4X+dZRp2ClWesTWkXBCDJqpg6YG0M8u5GRce1jb/rFa4ulWOAhtJfZ7e3z5/E
Wd5RrI5TlBlLNqKxFwM3cfu5urHNj3RB57U5Fs1lkhS3Xbo4k5ax6ISkTdwhczC9zrWJyonalrNT
DWVCtzkiNhgxLT6ym85M2Hz3vlSXyipJHTWFNZsPTJ4NJ1zLsS5BU0/lvR40BZIW01bI9ZsZSmFl
wCQ7QxkYo1QNLkHR1Az3Y1Dp+oo2zx+6QQ3pwxSa+NmgQsfMMrIaQMfKNztqNbyinEOkoG8t3clu
sgBQ3cbSUdLhKxqC5B0NR8PepbAceap1HuBQJyq7YiNaWIM3Va7M/rQonT5YZ1AGkOZn8fSY5UOR
wCk0pbWvnJZcr8IL9q6yOhNYuxUUIEuyycLn18N93YDPshFeAZzdnTTnWfdFRjV2qVdsiJ3S+aQP
DqF11VqIyvQarD//wyXY1oIGpx/Za/FmaPX4ayNK94bUlIdjN/YrD5Zkldn3XZffWnFp4aaQt5yd
02RSD25TYCtNfEReq6qGz68GtphOL1u4XAagkdb04Qmnk4cxTa1866U3Azeh0qKDSdsRsn62zVF9
CdPW/mro9qBTmhhRh201xFZlhPtmoufGVyvOpqsq6v0XfZT9bZfPJUgT1RiPseFQHV4RbJoLf8YG
OM4gUXXlhQWaxPVy8DP2eBfh/9ni6J6Lu0nTfB8Jbt7dOXEBBlZ1NFTSybFfDZED37cGTnBaWHmS
rWSSti1G6M4E5dGpG0y9KlW6cFEVrkA0inq2s8GLdlOshT+byMTEJTK1+BKDzRRCQhK73WYahequ
Lb+W52UU9gWFLjlon0ioZGvLUKoW8JVr4qrq+aLb2dpgIujL4OGeh04nqSaa0r7D0dFwogfc1yXw
C9+kwp9IetwBzlXVQy1tRcA1ds3iFLCgiaVem2IyozoOplCiggoBThihf8dYoQygcURmHcqrHvk7
SXm99j1IpJZt4PxSDre+ENSn1CwwJPOYyAx4cwaMwnTIk2cjiMNhO1VRjno0EFG7gqfVPBZ92ML+
09AFg0BWFpUb9YQLTYRvs4t3vGoeDBYwxIfGGILJBeZHqUQ4xQrRvaqfktLz9cvShC/ZFzHIgG6K
+mRN/bh25aeBZ53KoOyzVWX7GP3FU1HZ0GEKiaNC104oSdKisTel4dEVGmcUQl9FriI0YvWWFT3k
JZuoVaN1cLAyG9bkbowHZ9x7aoQ+J6t2HL8Mzmx0kRUlbohFhhP7i1cHcDv8PuA/K6V68NOjZOP+
XTLIIDH3SX2Vm1nafq5tL+iuZSPj4FpUvTXb/0AXNP0xqDeh57fitihxbEYODT59snHq3WkCVsMA
eA4tbk5nhZ4SVVGwlsKtmiu6gPtFFGOBKeOozY6pGilELJY8dzqrgwCnqNadQohM3pBgSBGYd5ku
A3yD+hCTGK1wBfKXmmqoIBagGZpwpN4nL12tpRw4sfBZ0gUzCJNmbunQ5I3gRhV+/1232qn76qVF
qJBjZp5XPua2XU2AeUG/ZGIfSOxD65XUKyu98IxZlpzboQ2VpesamwqYWfRR6NBpdEUpUay1I/lu
USc+PFE/pDT7zNNSwF6hH9r3SWu1uKMPk2IFzCwT8FxgS4gWbcyZuzcLOmErLQzUvAgV4rrXh+a+
NG3wBGmkD8UqEU7XUKrPlbFBHOIvo/Wa1h8LJ19rTYtzUmfgfJV7Q0zWqS5ieVqPFHnAeB+hWGdR
Zn+OW7u7t7vMveTQFOxdnG3b1RDrHl7xFtr9vKIuIZhNIGzfiNeDmOHDU1c81LnhYX45dDkF/p21
6Sd9huoOaQa5P/FOhh5l3thn46c6KOoHNHX5ZeeOOPf2Dl5dGu4Zju97G2RX+BwQAe61YZ8E5XAV
RTCrzLlSsPSwMsl6tF410F+KEpPZRgr2kCmpu9A8eFQB7ELK86s0uYemTAWk1eriYvRrlOtYHonZ
hLaPvvmwasDuJw62hEFjneYpiAOtct2vcetqcBv926prrPA0LKzL1HW9fTgN3jbE0cXqEBz3g7Av
tMpByZdPMKDjLj63W89f4/x258FRd9D947VL4DxYFcLeRth/bLFoQc1W70ZXhVhVdsAuBBUhK5wW
iNnEIBUagUOdKgH5BDlTUTE4T3WKJaQiw3nKuas9iysv+eYOcjjtcxPr5oaJaxgsZ+f6WByvIZ+P
VAZSGeXmX2KgCKdoqbajgYFSJ4t4HTteV5woC/pbNMCRCJVRX4C9M8Qm0r1HszfBHOU9jMTWUd53
tjNnmaHBZcnks9MXVgynT38s40lbNyOhDVVHWFenlQggxCB+Kbz8izf09hevnop7g1kPosaE5cc4
4UbY5ZShq/ZnFBT2VnODi7ounwflVRvQj7czYsr182inyeiL0tVN70bDDgt4mFhzW8VJQmIgNuVm
qsYW6pQg9qcnWXfmBZU4Ca3gvA6J1SYGZORcn4nxIGv6qFZYr3vW+RiD0sxCCnBDAFKrlr0BtXKm
Kb56oYEBileBKNEzCaLbyUzs7kbEc5Xs4xaZvcQHJS4fTZiEd5nsgPk4oimtTeUNjtwqv7hJ7NGG
ZdZ5+PhN94al9KsepkWzkmV27dj6eRW6p2khi7VT59+DXl5FrncuqwlkcqTXZ06Dx2Tuq2uQJFQQ
t/VlICHwecoFGgRGF5POgFKFDVvfy6LDeYSdovOd2j1tk7qTtybPBEhSM6eLCDqdzRWwjRYdvgzY
BwCGzrQUZGfPesxyehmMGCiOCXwt9HNnRThNd5BPr9tIvYiW32kAiJxaoAS6XPzsM/uETVpzXWiU
sXSZs+ukgdu0lj57TlTh2eOU+JeZ10Hvd18Hq9bOQEjcxpx1Y6pJYV9KgEsbUWj57SQktjnVgGHQ
TFUBDHiSZmrTOmZGbyphnA0UnLQQhfpaUiDWbNkNemeh1ctNnjjdNszG2xzT4ZNApY/w+pw7I0NX
5wAc1wQsX0p8MMVz9kCXV9SyPcHJ4gCj1XdaF501LlbafvC1Mbz7sc3HNWzGi4LCGEqD/Kc0Yn0j
CoEzLGa4aaJtIfiX26wug4sCp2HNY9fTNvpzXbIFL/sZBlpiIhzEbJcNL3E2RYSS1w1Nbe3Wkr/c
+ZAMwbNQcDfmof01HxUIpXH8KZIw3ATZuKlnRU9YfS9Sg6IaT2abmkLwvMC6K1TjoykClMJ2u500
PJAMB7lvMOb4pDHnwVOBPJlMfv/gDGFoU7mswbasEH/iIIflXZ+Xdsd2BQYV3d2dIZNuE4PFZu/4
1bd8nOUCMxi/y7ZEUTw0I9MeLCF4QHEVnqatNt2GtuffjSFEyqC3JQXiVljSaqmfuhDoAiem1FuK
F9XMFtGR3SKS1elzeP6GNgWq3pQ2GVpHzLmbLAH8wf7Ezs6gIeMqYWnW1H51SzWFOxFaJVbTk8JY
phvBoejIWG9igdUeBceucZqKOjiXrMBYT3g2cN2qksOZiBP3VBtUAIttaiN6Tp3BeDXB1n73dQr8
1pZIZq6bYVQ/aUZqwIImExuyy+6PCjUMNTJeC9MpLpUPsNc3ezg3faMe3XYwwf9no9WdFdLVr2oi
PDSjBoo7Eiky+SRQ8pMzhkm+NjQ9wjZ1rCmtVobzpPeZzkJABErSqSk+wjHVBrjEW0beloKF0tkY
rmjI0zseO19pzUg4z5Qwszq3EJ859t4VaQHM2CV0AyKpLxNwaRlFhCvhF/z/zgSqsioA6ONmoGMG
3NamP2yKWisa8LElgEK71cIz3ejyRx/O+ra3PPm5ca0G3+ZWq7/0rkIBNEBQSNZKVgSrejdWEGwd
30Y8bDRiM8mumiO+GWxpxdKlONu16WdbjeHn0E/pqLrM1L3uQOMHrxo7pJbsmdc+eV71WBd1RFuN
KLlDT2vLdTGq7CYYS5f6ohbj+7XlxxTzK9UkjyrCC4aouY4tt0xG4H0SHo1HEdZj2mfdrWuL/tHJ
zfIsaYsR7/U8K42tSlzrS1N5DUZ85AR3ca1TsRSZk8Lpu59ZlTKa5fqUvcDFDEL3C7AA5qOEOlDm
XbSt04bkjP1QF5rNRp6OSeLKwOrcVGX+I+5SVBzKp1SCgkwqwducQwF8HFDamLCZVgmi3+i7E2G0
sG0qB1KcSD3r3rDTokY5aZrQYzqrwAXDcStCVK3Wz/Y/Y0JtqJv1P+w2MygJz2rQr43d6Z/MRDW3
vocfxHnNXT4lPbuDVdp7WrczgZ6zXvZ2AmCwbnuEoRSFeCkc0lHzi3RdWn7y2ctl+dwlYrqODVPH
f0CzCovO4Jf3aSTxVWrswOoxuHBdMOpan0io67Nj1JDbbFoaGGLGxvUs8xG+LOLJdpDhs1YLZbPk
emjFeKEaTidaqJ9ZOBi3rVFwCDIbRfkwe4TpqzPlJSQBR2H9V6M3y3a1LJKHofZ0tYKumv3Q2tYE
0+9X5acuGTigiinLcVFhqvW3SZKJH+BnTSCnowAzUUvfNrf4tJFaGcaRLek09WNDJf04XoZGh96l
sAbtW9I5Fa6Ek1ZgEJd4HvVfzlDHJ0OsDSB+4sShkZuRU5XlVRqeYn074AufOMYJR1/Wi6CPfIUl
WmJ9MsinOSuNLf5DMiqTy9YOZg5TUwQ4IJIjbE4DW2TlVpMY5nQt2I6TsfHhCkWNrZ+l1ujrJ3EQ
NWB97SZqdnEHKnJvJQSoVy7Qhs9a7qY4iURmcKvYt+r4rPRwGqyphy0LKQ43pxxLKGCxVcXRSKvi
6cUx6jbYIcnM2OR3nfaJUpHBWYlakaKRXjVbXRVV/2BrVJshm+E12WEDw9enEGYmdOK4PnWIZWBu
5M+Grc3gQjsYaoG9WBzga9UEksBxFzdNhMtIzXwOtK3kvNadTKk7+EDCbeeLB0OqW6ucJerETzyJ
4YnuxU9HQoRzcu5dzMs1hONyPLWITM6x3/chQjuntsczgHNgdS8+TVYRnY21pFp8YoXYQb2kBqBB
Z8p2xRGA2jlA51fFoPknul1o97KOX13YAv1IxPSXKC3P5TpSWi5hP8tYylVC16rjOPZxvzDGb12I
TYKadWR5i2UQGzJx83E7/OZ2piWJCEtp6oQaF+Hv2C8rux3wV3StFDCbh1IeZivsGMf46VgYRn18
u/epReLBrkEEWicEKU2lCzlnvd4EZk1JVD8U+H41U+DVT2XuVc7n1M/yrRkE2vgIFVKPn8itwRRB
LnIk0vmbsCqRGbbHhFlMZS7pRJlIc8KMpBVGJvGVwzqCRsEWO40a7yO5kl/aVVnQ1aQtDOBnmKYt
MhidHcVTO99qqIDllylgFCNqjY3e2P1pmSX+9uOG/c2rzS8lhW2QkbJfsSRvGla1dSKsguC+VGSj
hRcMF4x7ZmJNG458w19u5TBydAPatCuVdJclJ4bRqyoIEm7lO2iUBbuazOJ8YEzUnby+1f8qVXkw
D/kud3ldvGR3TfXy0uyfiv8DGUu2Z28+8JwRfZexvG+rGCZuWDdP7xKdr7/2V97Stv8kHWiTUyE9
pNi+keT4K29pyT9JaHKKJZ0F4c+Yk6N/5y1N+afi7Eao0iLSNicV/ytvaVhkO13mRLgnhHboQf+L
tOWi+xuWMecuXIOJlX/oyxR55/lGllgQ+mVR1Se9iadewHxHOX9v7foyaI/U+czzxpvZ/PV+jiV4
M1uHyL9U4km7djMXX8ZtGpdIwbXGmzaO5nvHEpPLdOxfN2LFYBXGLk8tO79kJ5lrJH2piRywlYlK
Bt6uNEM1+88pHem7BgbJxqctx1DF9vRzItRGAa2LM8cRicBiIJKH1W1SwzSv6Vg09SLLZZqhI03L
9raBmMgPlbp/bxNeuMBcBSnKm+5381dTvs39Libu+V4OH1KBAiYYTWbq/cQ9kNcosWdyt+0waGyl
S3FDDKs5azo3/aI3VXCRBVN4o8numL51oUSmp3JreqzgDck5O+bcDG+mtkgEsaXbnYvLk95fwrsN
blH1VHubUBJOSZ2grsshtXHeeV19HdDOuwTo7H09WGBNRGF7OFvn6cPHDfJaM/quy82P5ZD/t5gK
hVzW7+pFFnUaa8zWysvixIkDdZoZI+fbUWKagCkFpMQBygDh2I1WtAN0dy27MIrS3oymlx3rmb+M
OB4HdrtJOzkufWEhRspSy++tZiaOTyPCuygubZgxUcWOpk/7/iz3/Sk50il+GXXzPRkSrslORQln
8WWaNB1twvTccyibyyRhb2+ztB1ZSn/peuw1hJqnOqGkog++//7Yn9aOFg7WVgVFZVy1etcEt7Br
WzIVAWGiQUtj96zjsFic5nFal0fk56j8FrMLk4oLY57ux+5BGctNUqRBuq48HYIBsVnDXdUxbsNE
G6WQa3gw7VMnHfE4TBQsl3oXPpix0KtLd3RLLO/rIn8C4pK8JP4caE6C1Mq2hQjb6SQg+YvjTFhj
kuKxsOtQ+7RAXmfSTq77CGr/HJMc7xM/FeXD6DT2rcSom9yg6cufZuYOzbVWp61YkTwAgBNB2y44
aw2c0LdORk4Auv1YIcrkFAzXTwviusI+QDpAmMsOpbtZ6QQNMRB2L8NCQc7R2hjnLNuaiILIBrv7
KA5DmnjER7xEIkMCVQqj3+WyDvCH0kj6pKd1adn2dUnlw2cjVyHGZMPMFh7qtHS/p7i+4d4pcjgE
2GMUGuf0JsjcapOLuKekvsbSbVPoEuc7iKO6+RNalTnedRWg/NOJnEZ9E5T69DMdC5njRpAGz6Xw
B+3ECFCqbGsnIajm9GGPMI6jE2cdMlw6ptmNfOxNhV4u84LpMZRNrYHya7UBfHwPjanqi+ZbbLpu
w6yRIvocBhF96yfSg/+PvTNZjltJs/QTIQ2OwQFsYx44kxIpbWASJWFyTA7H4Hj6/kKZZlWVXWVt
te9NLu7VTTEYgA/nP+d8uzZwb/xRL/LpLBC3imVcOk58lQW9VozP+sxs+57FcFP3fpFc3cLX5upl
SUnbhZOAnihXjmLb1XGHAEnI7+ujTKfAYe7pOXCOvdHem2gO7j2Ybfh38o4CSOpmQqqt006dFF4l
fGswc+iGGwxMaswhORA3DAjp2bYDbv+0ldMf3SY5Recsi/Licl1fIgLuKv/KfU373zw/XXo+tZzz
pzx0W3fvK12HL1ypSsoZ8il3f66JTm6Tfd02r7YrUnENo0Ek9y2nvyI68vUsJdAyCn3fR357yzEL
jaJx1p2HGMJjy9rgUM7TMwlcZ3jpgiEHixBxLD8Iu73imh6wStZm3vZLylNnAoPcFZcR1XxtOBML
G6sg/Ywmp6gulVrgekD7u7Wks9u7jBQTyj0X5Fi4YLHX8cFXe9MXuJ2V+3boTH5cQyVpOxmUSK/D
4tfJthQhVAcdlMWbiG5lghaFejcyua12fehzF2+LRAL8jGV5TPslFjuAwYZBDtVeegvpuVIc11X/
AFqIPF7R5OOZpdThswRJD76hV4EBTLOqH4U/SHtM+kqXh3UBDEUNV45a64nSuw4Sit1GIuH9xrtl
f1Spz02eI4LwPnhcpbmzedOIq2mctaXJL+Favs7Rqo4sGMP0ncmQxwM+RXP2c2myeaDzc2FYuwrg
RscpnqtvSSQqtecUtDhHxnx5ibu7ky7Vg93AyCpr4dKv/uwudO5k83Jbx2DT0xCNgIx+t+7ceiY7
t0TZ4p1oaAI1FqoSZ2PU5D7tB6aT8LpvQNymjxIcImiFNN2MdDvvVcpvdttU4GVgC7T+Vk5xEW16
NVf0DofUwkG4duOPNSuKB+WNtJF1XeFSdQ9phQGlXFOqDEHJ/VKIlOe5IKLF9hWIu3bN9fe8rHz/
qJgCrMfQN84fp50y6oq1tfNDn5WJ2QyOzkAGZYLi0bn0pztVcT74CLOod0+YGEAfFHUWypKReBZS
Sm0LCEpbvjT4eV7YV6+NzBymYTJ+xC4yLXjtxARavm09YMhFUpqdboPiayzWcNinXnxbyNKqa18V
QBtadPI0BYu0xsgvRojS3mEKMrQtwuF9W0Hch3fe6ncBzD/MKTvIE5T8dUVHqaafosYfBko7lmPc
TMl4NwVhvBwdGdHxmVQ+554BFfW9mZRnd7XVE17JbI6OyvrOb5ZlZopRil/u0OWe/yupOB5vOSpj
1RaFQTjPXH/64PDdg7RqAr/ZswwLcy0auIInvawwvIlND/55jeq8vVBjpkNiax7LzSZa86A6zk6o
I8pcG91Rleo53qaSXbNuk6D18zu/c8zvzKU5/mX1KfK6NbxHz1om1MU1gIHGOzn08r6L55jW9yBl
xKn5n1dK8EfvWIc9lVmJ15R/kBLps4W/1j/CdA3jK35kHd+7RRCtDkSdXgtq3idluuui12I4hMUy
wcfoYI/VeJGGzTBZ0JHuSnnVqEY4PgWrHwN2lcL2K2M4eNPc4YywDFAKJgoNH7FKy+TcrC5+LkPJ
wV3LeYPa96EtGFu2+WAfo6jrmPOmfVi8G0fpFgsFYeaHdq1yaGoqcfRuJs2OK4KnfWi8R/oBZyAq
gPgMtZyFqKtTYPw5SXa4RMppxbKdQ8QydaApxWem6fX8NrMyiil/NaP4YKcwE0NkZuSMxXVHvly5
yiwXPRf5+OGHHtPSoJp8gwd88eJjVYn6DCpRl/t67o39tAjqzaPAhUCxQodAzqSub2dk6BEZ5LKI
rhgfu1K56W7msX3XHfvetp/9Bk55hN9o6yzl/Kr1mtkvJg+b5Z4ZZeo8NV4xPEVwZxBhe0EHWls7
4b3D6NjuOCooB7h8XWSvCS4g8LVr3d/pViZm5y2aKlPm+aq8UFeaDZ+pN/cpMvuSDx+6o9Jui2DY
zE+yD4anNGI6+20URfrOyEuVJwXbctilRBFDeg7lTVDJeeXfWwr8QWtUblYcYgBXHA0L+WLEwu95
GUG2HtwKuyzvUhM/Wo32tmV+nLF8dUlGRKk3cGOFtuoDkxvDzFAMrClpmsKLC3uoLDTHViMtvzJO
HTAaLsOxdkpgL9moSz6Dopy+LNXUyP3gJPHNDuj9hA6RX4kRDflWLdL+8rppfU66spLM+Xz9WvY5
8WusOf1DiXuuu2ZLuajfwdRmLyaRzN0NDMvubh5vuHd3YkMiYps7PynZ58w3VpHiFMInF9/mxkga
j4ra6NchxJtYynixW+MERJeE9hgSF9rA9so9JRNAVxWqV+fm9XPhTrf69zDibp5n0bsLwdrZo1gz
eIv8KvRotU8ws+Fk0P05tOzt+8lGzCLKOgG5pwvWArqdNE1EpJlz3IqZ25U7J4I6uZtY6pCfcpaZ
jRdNhrl5nBbqVJVQVncZSgTTJo8YNGu9n3/F8si3SxfB/OaMvl72NOhWf0SciXbbYyH5NU/x+lGO
MukhlM0V7e+MBSXvS8YPlLml+0UWkf7RttanPNt44gNAbd5so3zNf3JV68x9tnI6mzYdEFT9nIQt
BJ2pSasSBNIizTvPwxD/qjBpdd9ct/fGM2dH4AJ7nU4ZB9USDk25q4egDM9ySZMZ9Dnysj0VKszb
HxyN2oemJLOHSdRn5FIHyk9eUVNlfvXHinT8NrQJ42BR4/g5rjFtOixoygs1pU6csxP2yCZzf4de
FytYNxGzi9IoPLIhceK7fJzm7xhqC/qn53H84hT9XD/gRVxATGKv+qsyVofcLoBQtWOrL1GaLoxb
Bn+BvmUDFW9Dzq/tXiJh5PtIKEmZrzXjI5EGiEAyBTd9CCGh9vzxuqNv1AkWSLSdTn+7Iam+XQW1
7c7yC0yglC0u7oUwAoriNml9smGFYQMMBySusa79DzpGwghDReB/z/TgfGOzCRi5L6mCbJNzDdlW
XTF9j4Jyoq8wvEFv46Fgik6NNQOTOlvYTfyAweTOqEibQyTtkO+atmSs2cf+8ivrMTlt8XUAd00o
VH9uDEUNR6tKalhb3056G6aKXblyByFo0E5MtuvcPvp0eU5goXa85cAtDdE4L1ELG1S2RhLfVdP9
Cos2wWbIoAPTaOjPQHNWrCFlV3jgaLoheobKXXUnmxhmk3MkzLtvsyg6tPMNghpWBVMtv+Zpaudi
WhlLtuK3aRsium3jju22XcqkPHn4jSwVLGZ1L8Zxgm+ofX5wSnmPH3KTR39Cr+QTiL6zWP3KRDyN
YXfjS1UFz8cadPJujLvqRnjMyvxsCWz/EYPLUjP4xcJfm/VJcfSDxXs3SbTMu9g447wv7Q1bvtZF
dLe2IqatO6pqQM+Jj0otZzHL+8LkwKJrEy98AVUweLAt3IGS6pjlAbtR0Hfcmcw6NVtG25YFz6WF
bEk8KHorRS8YDMMIr/fCX34UkXCKg4eJ1tkXXIzdTSaq/B0pJI/3zhJyiVUMQPlidTEFu5REzQ8f
39C4GVfqzY+mGadvU1nhlGzmaf3ZLOWU7HhUoURaW9LL3jO+iW/AqNw/WuOiAPq6GYeT13i9+lWH
Mms+XRUv6ixD7YanHIyJc8pLrAd7lXG6RsaGJvzI+iSnbcg/APxoqulfcIf/L2oTpUGb+Z9jOF/W
n7+r/1vSvv1H/5S0I/8f6GiRZDQjiZjIW4PIvyTt8B8JU5TQRWlycS9I7z8k7fAfIf8AYQjR2hUi
4l/9K4rjR/9gthcmyIcU+7uISP8bTfumM/2H4CeTOOLA5fJX3URghL1/U9jMkGOI9BWeyLTghuKY
/rg4/XzMIlvh4/G8Ny6/4/9jPnfTcP/rXyr50Gj5nPqJKfk3aeo/iZ+kwBOmuBEDOdzG667HmAEP
yUiWjFZUKQsWfIf7ymeKvXFUPmBzyNUi/lcS3O2jy9DzJSqfCPiSo3//KWYslq1yyxNnu3MBAir1
6HPMVm/eGll/r731LUm8z//0cPw3krOQf1t7/uunpwY9wlntxq4Ixb+r7YW2jnXCoT06oYHRHg53
Nra+fZnolQZTkfrLszQjdy/cm+Gvou3QWnoWX7yKo2XVLxf7yRh6Dr5PuvPeOWF386koV19+WfKm
pITKD8duJ2TY6FMelp56DSs5enecHtXR9EAa/a5uHib8FcWR7ZzLrDPKJ0Trh36o8Dilwl0wj3lh
O1/TojJb3Kb+exO4HB47S2G/UChdfHd9eW7qxFfbcplj7FUZK/dtK7vtBi6z/a1UXvVFJnnzuyLt
ifveCbbZIM+rjEMw6ljzsamkgAd9dSKdHu6obkyO3lo9dcn4lMz5e2VNANbZOM924V7JtdC8ogj2
Z4vI98iMAHqZbNw/yqmp7p6aVyr15WtGrOOUdjdkpivG3YQPY1NGpUexSFMdo97+vZ4+yn7FYpU7
4zfR659cqj8c5dPrXkvvmNw8nrBMOKTaCu88t3Ru/0ZtstiBSzZ5eBEGSb956Cv509j4ktUA+HqY
Qlu5iuZ3F8vwM566DjrlMrkvWNve66jU+8Txr0vYjeVhdmQi90W/sN43nIpPo+Kucj+OTfsY4KLZ
2nrqj6J37O+178xwpiA2WIB1TKLa2aTL1NO4OEO1daFGPYIzC/+0KoTeJ1VflVf+8Pw4+yaErp5b
w5diZfCx5BbaSh5jXbwk0ThHjzl6XLI1VbWASmgbtmu9CLpUwajX/YtXrLN+DfmilpOqpuwnjt9h
uu/7aGCLbxLvIpE2cWwl8Dv3hhct3i6NpbxjXWYYJvS4RPf4SehvDsmAjtdsTMwbNVnjS16VNZxv
BwWCKvkxB/0NQHuf35zsG1w0dc7PWXrNkRwZFdo0xUcvOOWlf4qA7zXnZSqpla1Iv3wmSzR+UWtj
XQ6ZDsXMMExjgadpCl0cdqPioN+WvWiowxbyMZhjW8JnDwruRXGdk4gJggp4Kc/xHHUYLtnJNw23
iUPqVYao3oymtycc1b1UJujCnSfL5nvE0go9quywPuKzL8WRsI99GSX1WmfVYs56mwxYMcAclv23
VpUGqD6ahp19gsi3jTSziO00ODA0yjiXzWExZZvtxUgDwQXea05nuNMk3J0czpZ1zaKyU4HMqJ4r
CyS3FuWjfy2oCrMHn1HCoS1l325zozDpkRSOxwv8uto9u7TX8bno4X2M2myCrchNCdZM7cfpHjeI
Z/Yo/gYRKJaB/VaOuRzu5qlNviyy8tXrsiaJ2hWlF7/1TTrDQpb+axK6C9e9ZrxFCTi28DvOi9Db
zY0uqm+80OCLs8oLs/fJ7yd9KKyTl5tB5zHW3spv7gFTQHjOSs/iF87LQb6OndPLz8pzrbt3a7tE
F3ZHX+8DZLb6mrjBwFgk4lSbRc1c70a7emon60RMb4Rc7CeSeZdfNcUiaktFTbNumHlixOyt0TMx
rmQ9lGqerz45lZdwqecQyAhm2F2Awp3f3EDN54rYZneNy7WW32SBedngoP5iy1AzjS298RXXZExL
OqK2e0YQqhAzqCJrrry0fno3FyhpexTN9SVYDHEUB0MQUYpmSdoHb6lvFJrEmy+9yLFMB57VvxNk
bk2QLAfg2ofhdHQCFa47ywL06U7BWB2nQnZvVgei/tV5oXwIq6l3t/TV65sTDgPDPgqi6Ye3lDq+
6LIxXOUA9vabzHe7axXVN6L5DElnJxSDtO1io/oz8lXy3AqcaIi5SY4JkCkonsRo+aGU7szGDirf
O5ST9ZuJURZplth5C8XqPTmNi0kMP2x+reK6JoviIySATbOk43rstbsWS/KJVyghvJQxwb9MQxXq
o87AeD8rzZpwL7pqXu91mrbwn7ssL5i7FDiTPTkUj2RsGnV0+qjVwIXR0beD9MsKf0sZBA+VBuuy
CWEoPlWh6h4d01IiiBGYbipmKOCVwc5X88ZbeHB2+Yxjb+e0HnhLyhQZNJhw6WfkfJs+5qWr7zQm
3+wJlz44X1JUVOryg3xn3cwePaVutVeFUpewdsnKaDN8BO0KFb6mwKnN2L/AMJvmo4sroiVhYvqr
nDQYpnAq2rcy8zsA3LTYHtpx8L41UdL/6EfkLy6Bohf7NRpWfQTiHL+YEa7xBn/ok/LdO4+0zEON
q3d6T0pvabaY5xxyD3E7fqnISj+hepPOAhEun8Y5rbDd5Xnskn+pc3KJcnDxfc2WcjDPsVZxBR6Z
1xWhHR/YT28Hn0l60bViWJke+t4yCJjx+SfHoFo03touXW9toOoXPrwZWr1a6+YYssJQIR9gtD1r
jBz66mJEzC9LF1r+pYFPFFfernKVEz/0wi4vKEuFvsZY9PLDPNEDdAiqAJhvG5j22NqgJz2phNb3
LRzdFYiVjtNrwilwOA+Ll3IuwBj6a1zc6S4uHbucRj3fMnKiD+/Zsedk3w9j9KOrTN7tCJAN8OmV
WN2HyRTpb6AHbn0di3aJd0MvwuEg9ej2h6pMMvJZiZh/lyDYYei6QEpP0xQ7484bOcBubE6RExtP
pm5zRWo3Kzn/bqa+3hCgnj5NFD7mnXCu7RjrPfSb+DsyLExD8W4Cf5+Ejrm4HYUHhTeq3UA+64DM
DJNbmMvMeO4kzCDAEfeMFSSiobvlKsqW6DpNiK8278q7VQ3xj3i8FUlwjf3j5YQgKhzGZ8qIghMC
EhxDg0LV9nO3cRwjHvymMr9lVANXpbP8i5Oo6hvebiIc7H/+taOyN8LiNJE3zJX4ZfK6vzjk9C4d
1vJ7p/Czg5eUxXf0avdLGXYvs4495rMV48k65YxAEPNlTYYHDqTNoe/UXer734kYlHtV3944Amdn
DJEDSNLEO5UWaBi5QWaLhcmOKP6Xfpjc05hl0c5SYECM0thT7priGhlR7h3p1FtSHOW+gEH9oOL6
kWNQuzNDqQ+BG79oU3ECGGZxlBmkYi+57xEBdmlcXcjPHqs86w7WEjaJVXMaaxTyILwG41LtcK5/
xH6QPrQFwY6mhWFG7V+xCeqh3PuLTu6ZGY0HBiXTieXhz5i01RE16PuQJTuTlenJjZKvbo+ZX9py
v4ipfaxSKr4p47rwZ9KLHXQHa7f6aDNWZwoSvGNlqWAOmUHlw2FI6mcOyFDUHPc5hUbBqCM8ZfVA
Cb8M2KZyUV4YBGJxNwzisw4Jn7TZ3vBDkFAp5CVtQWAWdfnUCYp6c9M693yDmP6lKF/y1afHuPfC
nOVqhiJAog0Hx6y3vEqMgLA2HRot0Nq67omD+4ITdJprXOmGxGrnhD+MyOcrCRz55nuz/FGuTf5w
C/KE6xQ++bkyCDN4X7s2UhcncJ48f1xAkaZvInRYKSapN9zutq6NPiKEW63j+sQtyPzoRNCcw1oe
85qe7TZsw4vvREyxZizZU7Ue+5zEWpJ/80YpdnOZ7qT2jo5x9q1Kuw/TEF4qsL7ej93aHQmr+1vP
M/frUpKOWApmSTnIcr/cUBQEk56mVExc1X3i/oqZiwyCep/ayU+dGN/IgLLR8f91GaA8kUevH6Qk
+zbE4p2Ti3U2irbGfVMv8sPo6Gs5x2K/KMJxcEePssmW/Ygnmm0og4PKY27NlT5beIJkqTa+qv2X
oK7bqxcHz3aNXpjpk7NZPfmAtTj+STKHE5K00SGO+yvP6PgmdXWHCeaua9LmLodSbOfyvvEDIN5V
x8iSRqQNIwFAe6aS5xBczd4HB6ec6TDiF9/pdT64iSCVmFcQ1KAtzJcg0ccgCF4czx6rYmpOQzBm
8KMRCq2t8494nrK3zAdj53eJ+rBN5D3khFS7PWyg4CHPx3RLbyKJpFqKZ4UCvnfSRVCw6hPAKQtA
rGJojs5q/V+pXxRf64KzFBOL+G5smAg6iVsdUjiFaqoBqyVdd8GBcWndkifUT8fnTo/RZc7XNzdx
4pOL6+LbIlDWpUYC6KKW5qcpMgdGsZcAjg4oAKe4NJXnnzpkwX2Ei4JoaQqdubV5/WPt3Ffbz8Hb
6LPdzYQyNsQcblRs+aYjkb1MJb0/mNo59HqR2qUu+Z7GL9qdrdKvpaevPeViB1uXUYiYOYdQZhgG
IsQZ+S3zZHq/soBffRgC1Q7M2QaLRHFfj5ok5OgfZ76arTu3y6bNfXcfyXHXCtvvqtwhdXcbnK/k
rh5xObHUt5jFvdZJj0VSMTkbg4KRmQAPIOzaXIRlmr4BQTT9iJLMPJdZ5z9SkkkMNwCIG4AqvAa2
7A9mKa9cOItdaBfnLV3Lptr4YxP+jKLlOSlM8gOvwppzuYRTXD7MeRf32+IW0N6N/XgW0r20vDwc
yOEXLQlJDaYi4XvE13wP7KjctpFpIKF1I0yYiDDA4mf1QVhnPBI+qbbEJ8xbUyo4WeDe8BbcwItV
gNGB08C6ptWLHmVzkTX887aPGcghW2wmlANaQSZJRgm51oZcCWonba55zjCyX8yfYeT44DFQA7ee
gkjPzXznt8xAqr4Y7utCfo63bBVRu3NkAjCJ/nHtysOiuBQS8dHJnrBzd8Fz711Uw+M6LK3FEND0
9YKY4CM9zxMGq9c8nBaiGUuH8P4ElYu4wNlhts78e3HxP7wUZsqSYt/hPwjge0pWhxu8UUtn7+rB
Y2g/eBGMvU3Rh2TrTcpwCcs/HrK6JHdFdhomjvKIQMQzAOmflK2ME0BzR5EO3i2LodwmcFbZxQc6
avBTXJqhnXP/UJoMOf9TzCJLnoKh/2LmZiDM5xUhsnC58qfi+9l1R2ybbjjpkVEcFU4bpRKyWtyT
inaKPhjBebX+UY1lEzanpYsGaW7QNB1zQCp0U9SHDgMU3TrrGlKvcJykX8fhph+ZM6wo2wOVfhem
fQNGbxoZJpfcG7fExXcO+d9Jdsm8Ux5aoQhNDcR20j7wMDExCtjESscHBlZi10Mb3hK3IgKZ6mNS
e59sumabYMd41T09zpsW2+0+KBx7gKdFpUJS15yi2z9tR/wWgkK2HaL+CxOM/RozG5tl+6jpXy57
SB4lFLpt0DOGIfsPV4vUCwsMWGP8iv43PDB63y88mj0TYMwb/XjSlHUxJRSTuOGg5tttzP2ow6G+
8CrqQ5Yz7C/82rmfV6wmYmRS285UnUK3oiWgdXE1zaHT7xIjr3A+Cixdvcv7hEd1uyh2EiPNczEO
Ph9nWLr3eC1bsjlGZ/5moKdhT/cHd6dFOOVj0tjqm3DScmtSWR36IGr7ve6BXoA2wp+wcz3B85ph
T1E7B8WSkE4WoEjYPuf+uzKNWDYIjpwlRNLhNaGm4RgWXjbtiI/573mBK2qHRYQ0IF/tjuEb1Q0x
xeuMB9QXl8HTpsj1ctcPs4REZh+WIajOZtS/+1puSuvhzdFkxmuMQYwa9oSx+rPfDDN1GLQOpCTx
noN1Tk/toLNHmibMFyen2kkrzhpqzR8qwa1jw3H1j8ByV22G2RvutJnEHbUPL0WBFcYRCZUkLEOH
WeX3c1w7By38naZp4KJypY7JxNGW8kLyiMVIqguT3hy9uJQ0MLOjcy1zB/va+4v8wYi+31ip/PMw
kX0M5kwcG+mMZJ29985PurMYGcohw36R9XpvQ6xMt3GMPrpl/+zPwy0Dv/p37jr9YT7TbI3J2rOJ
AqJrQzycg8CeykYsz+1M2rDgVX/Mi16eiyrxjh1sHfyGLcGwU+T7zv04jOm4mxEynlJ6Y3Aa8lS8
I9Gkewy4/cmpm3qbB260c3BKMBiM0jfOiuVZyoKH3nPap37yXmTgTnslqvq5Jb/AgSddLgoWBH7B
toAOT3pu52SyPhR+kW0jh0lj/Net45DczlA48+he5liUOGuvhKhh4R5VkMx2H2COpg9vLO6yanDg
t5Xha0eVybh1B4KtxUSWioPybLB5TN/cMOq+rhX/SVgmcDmIz2MeCmd6oR0YgfXIeVgnU/+KB1Rv
ZgsCKilyoFy5EHrDegBhkHH6MchpfClnIQ611+872R90YszP0Q3sZkasPZW0xeysU6+7cKGDR3BF
/FVyxbgSjobm64b50YCtfAiESyWBSdXBSVYW/8qO79zYb4ao/J/2KPvXKyVA8rknHCV4qIoF4DIe
wm6fRt3wYLli3yX8/G9oG8s+5Ib/nUSas5K2XL6GTQV/qBoNd6RewRVaFvbCPCfHZvLlJFCip1no
S4qbJN0meK6+Wuox+O1G7X5QTr8l4BQch6XvLyIF7m3IDXyhimG9gO0Rv7xV/8kGDsmoxRT/tGk9
veKxebFuRtJuragBgtR4n7arf56Nc3P4cJRo5hRZjwRdQSnDviyDDwYO7YYAudxoyyFfIAtwjmMH
jos0OvYtEfZ6MOuJ+H288xqDU4cE4Vlj+T/UGDQfl8yXGz9W4ohQl3y1N2dbpMPf45I2T34RqGMk
BccQztqfHU6eg/Id/UAYcdmV7gBlu+kW6hXd7OQxDXmeU/OBEnX0lIM/kVNdGGeXAHfcxmXkv0sb
jfSgm5cQruqZGkNMdwLeMPbnGZ8p156Ui0/H693Epn8xzuJCo4ia/VL0+WmoqMmpVvOt9vRyTuo4
v0MjjXeqy/0zI/vuyR2pCqKuJQTv2RPyc+pb30w0V9sQxOtmrqKOwfyo/Z+SjpBjrUVGI0Prg1Em
5TD8QopaP6sqlBd8cWzeNdsCLULdltzpuE+ldB5JRUxnRzmwMpCvajZ4k78hAzQHj0nDds07uON6
vKtFXV/RGbGI1sEJx2H8UOTzvcafvaW86RSRETubflieyrTIT41Ns/f4r99Rt7HK6R8S3QQ5S0bP
+LXIMVrSvhx5p+K49MO5Zh3tF+8V2brZpqX+Qm41OuQNv53ZWx7s6I6nauyPummYQQThMzZJnug8
XCl2QIIa7nNQ3j97stIrHjiB8QVvJiFQGSXlgf/c/Y6CgGXT/rVvcgjpTmj80bl3U0dvnaTutpbT
urjiMfUvsi2b7Bz+NYJWCXltvDXIn132i4OF/TGGCXuWe5syJaFX71Mj92pc3qey5iYO2iZSA/FV
TwLjLru71g/VPg4DjCdDyEHY+i2S5F8zKux2cotRkmN8FRFXHK8XWwie1DJ77k8vK5oDiLvot/Xr
gb24XUg7Ls0DLmvvLcUxe4nGlNtT6dN9NfdO+JwO8bqtmgKmIErbZqG7iiMcZwEKPSd9rmJezLDL
b57l0r42ndfx2KziuQ0Xsx8ihw24aGGHYpRR/JCBKV8CZ4nVLitmbq1EWk8A6/DcJDMjrUWgkiqX
zP7iqPZdsL9tyPxiQap7sCvFmNP/MUzZ3ghyRkjM+Rv6y3igl23Yzo6fXgvLFWzA3vieuizvDJSS
i1We92IbN3y5KUbP6DvhxSuH/mL/WonB24+nqPATwiRJ8Dyxq72BJcXwXEPTO3FcpSOwY/yh5nJ5
8RLv+yCb6huBHfzJ81+vsqDZjOO6tuL7+tfInBcN2wo/EZcVE9rvZtLru6jIpoupI55fr7r+tLJg
9kb9G88H19MYwzrq2+CfuGNThZG1RXAZ/cy5E53qL6UIpruq9FOqUdQINo0CAlzeERcnmH9vZoza
Y1LStYETiPcHSWab1ZR9bCqYzcjD/zRq1xLnyg8MLzAL4q3jWAxYtJlg6Ma9hMZELwTeNt56P6AB
IKjacT0Wfw3h7l9zeI0amG41V+U/42K43Gw5TaO9xW5srosbB9Oh9rvKbvrVc8QVNNO0KcceV+U/
refM0ySY+Kyom/0odPdqCY2fVDLiUMXkf8i0H5UHiZDyYOe++e53JCQ27L+sTIvfe499hY191tG0
k3HrH5JFew+RN3L8x0yDxP7XC9/fbPGzoxkMMHuhgMEphd4pN5ouGWcak7aOuzfdYn7Hzc1Tj00W
WRdY3JuuPI6x5U1b9zDRzYFLTrp/ndzCbJQkg2BzqiVu96nkpRsZW2Iq3f0f9s5jSXbkzNKvQuv1
gAPhDrENIHRqnbmBpbgJrdyhn36+IGtB0mzarPe9YG1YdW8ouDj/Od9J1/opU9Ae1OdKBOy6n7qD
T2hCbmJ+4VE/izNrY4iyXZx6qlrlPDJSWFGAmfPuffRQlL38NHmxuyEHfbXkTJ/dRHLnHc684Y3E
Oha5xKGU3S07YAjNzl0nOE2NDn33Ms1pxCbI6ztp1MwwqGdf+vQmaZvdMK8sk8PsHMbBfphn5l+d
AmMGezZMtXI3rs7fYRPVUeGyVWTSIULA9BGt4uCj+SdVejbGdtjhe+X/539Bi8zNKPloYwcTBmzi
lATcZHSXTEs8QSVNvUePW+A2T+db0wA+4wd1CHp1jMYCr+vU3mTmcDPG3spmo38DepVXbhIhQZP8
Hl9UCLHgaMv8uhylH10a8yY/Dbt2Lg4K/ttdMvlnqxzGKLZbPFTlF4jWW7nYKJTuTVxWHQ3Z3q+T
Y1wYoC4+FHjC76vFvG6r+btMFPRCVlJEEnfTOt6+aod125Egj3yc/xQCWtUWTiLYkZobL7b97Jxd
Yibc3DEOwevAGzek10kAV4orFSMMaFIR5C4Ig8h+yYoPumJ5C/vEoWoL6b0wros6v68c1BelOMHG
zKM3GQf6MEnMKrQbxTCo0q98PodlTHFzOq9OkLZpKETnnRVLyJ4TX8yewvQpn+fs2p/U9MqDQO+z
VZMq0iO/0FVAxOl6F3xk0MlL14U18yiWfsKjvDi33F+hGOfiwiRCpiXr0v4j9+IVlnkjONig+VoB
vskmx01RE0+whvjTaCt7e9EnNoy4PwYxOL+X9SsczKr4jpnAqFPRktzgrXMOu0tzvM/XMYOxGWFx
cqejEhMXu6mzXXHrlUvD8U1l6SPhqWDhcDe4FbklOBL6pOsmS66YEWVVmMjR/B1YTzf/p6/MOfOB
nx9SkkHlu23X4y6WXd++/fdOFPvfw3X4X/xAoilKlE9mb+Z/dosRpgtUY6bJwemD9L4UZf8wWR2X
J5PrxBzNfm16G4voF/OiYUCD7nAA0N/Ww4uthwZHuFPD7YmNsvT2s5ByesCp2BJPmdAxNkRHTbht
sHXy7Yi50uI+X2cDToS5u3IgZbzXC7RB7t8j7hDafi04Lz0G3X+8zf81pv2XLf9bPvRL9qevP6t/
BUT/47/4pyvNMgPy1B48WSgR9r8GrS3T/juhVDgIvnuhQdsEIP8KWtvO34nHc3XDf2ZeaAO4yf5y
pfl/l65NSJMkoUdEG+bq/8SVZmNx+zePmMdtx5XyEvq0pGTIKS8xzX/xiHlDlWrISu2hLdNkbkML
BXh9blonb6/1uMjpdpgxOL1MrZ6dmwo2bgnCsC9SQjhQ9kq4Jm6feNbeYW0Jzijw6qf1xVrdj2uK
FhIz3AbNgFXWuAn8qYNzFKucutrATvr6apycwALAR/3sl5nlwbDtgDqZ5KO44US1NFs8Na2aq62Z
r3Fy8v26vYMVVxHz0Ma0R/xRFlG0cv7qMKE+SpeGdczxoFd+hwxX35bIUYWI6KEh3vY9MXAiTa6I
0W95q29W03rjc+vQ70eEJqs0NeMYIPwTynWAYFOyeQAwsZZKP5lU37ZHFQgCITy63UuHfxZGn5Ot
LgesMW5Jq3i6OKap21R7Bj7pIwPcOj6OWMyzvTfZPtq8fwlsIKEyec3jkfEsayBL0D5mdD5/DVbi
YW6vuhVv+MygkBQgKfAtyTNh7GYYFHditCcfTccBGev1ymy2JkZUGS7ASMowTorGQhIwV/Ew2m5r
gSKcvFdR2+l6FnQCDgiGYkGXt0xjCWXjgLqtUpUmIcjBi1qdC5XiJvID+qpJ3HENj6eAD3kkfYi8
BL/hqs8rD42F2ukkbHDLcnZvFmNNwlyNRnOq3HLAndV407BtfG9i/cdNPJOdgh8U4hmzltAHDic2
PleUy1Wwb/pXo1lbrOII0cc51xM3kwHQ3GZtmb3tc2exdBvG0Cl/Gm2Z+c6yiiCObI9wAVtVI/Id
usE0H1f+nXiLertUBIJwnACGS0BmlUHSTWFFNuAzGcflcj+w1885rcQSrm0h05dmVhnOi3VOX7Kl
83yyRkRfd6YLLeycLlJddaMo5LvOp+XLYn0ujmzAF7d4CqHtQ3AS5ddKMpFCGUvnoPjWeGh2anab
x1SnA308QTvXP51ILP0nr5uqOXLRSdadZTCQP9XYfMTJ7wyTlIonOSOmlGFubCXMHKO5gDkXsDh8
y3JtOPF21uxJdgGMzTeGMsX0IiYR+2eii8zzzSBYP2NnhL3a2l1q7TlKx87ZqdHCd/0yYljJSpFZ
V2CVpuUW/clcNoviUnQH8Q3s9s4lybkYEc4K6MJEp7AYpgE41MjOBHkL7NTWenBswhfmRpDyWoE5
YVsIfIC5SQ6xIG1S9xJ1Qsy/clAjUVXc8TJnKMfU6PDrl1XzhPmEuhlwTAuBujLze6uCfyXm6lQr
blpF12j/KRYy4TBiQbustsWc6AG/AmiayCmNtA3rbkGGvbiBmjNWM/+xyIfBDpeiA69arW2DrWkm
rfyI3C4+67XEctHrFX3E6c1BPuL5M+uXBcPbNVwvuR4rUE3TcczW9hB4MUnsckVg3A+mUXKPjgkX
hDoYM99BLByk+mFYkJcbd15MQtvuhGuTcUcF3FANvRWtRV/FV7OqknWbCbeoTpyf8Laz5JKKzB1Z
eWHZN/iSnNJJzB2gLCBGFcXF+cX6vuBbwQKUIr6WKtjna2O4T0PnLmqzDmNfMcOYnRKCnek8rWPs
r9jtmkqcbKcqpyjxW/iP0pxEthm7XKVv0MC6yzdhm+XBs9OmODBhc/50yINc6tamP8cmSESSOiut
p1kW93oPeIhhv0eClWmdUXE3II4BQ7SyELt2Y7kAzXRLUEGbRA5VszWs1flM3Y6vSKhggYZv4FIM
GztoPxyCGD2xj7X+DFS9EPckOprfLzhmqQ1dcrLYVuf1zyUOijpqybBbXnwtgbJi7bEhepoTfWJ+
LrKwsIPnirYlBnYJeIlswaKjSYr24wPY8WOCG/EE+/nkTh0DBbVq3EPN1kdZ2Kmu3q5Z92KZg3Hl
GzFSewXQenR/LAS/W1vWdKNAiL32sde8dbNXIB1nBgsxc8C0ILshJZg6+EovuVEFEXDLet3GdZ3z
CaGK/eZUWUWczz+Wen1z/P7gSbxhmwyP5GPOqGOTOtPCbL8pt8ilAAzde1DD7wxhsITlFEhhBSjg
oDk/xJ7c38T0rhculknpDldi6APShgtp5q4bN4aqruOZL9iYszfOm8xMcQqGpKCTfe3JR6+bYGMT
xxajs59hrW6KQL/CYLxJvGGLUu5GHokdQ8bzgdGevU2bxA4HHxYtNJATFI295nBwIIbLZLd2zI1x
sVYonyFyMt3ZmVduGJFdYWXgarj29e/Q1PwLQu2tHHBuSu7/o2mM7E/VcV00+FmAlqMcZrG/SUed
ycHad+PQaSvS5Jg3qkILdOLlaFQQ4lZTbteeNIo1AOINfI0mFrNrdKkOSxDHFnn2SDI+4Kbr1OHA
if+4MqQ/J75ptEigc8twSWO/sBdx1sAEQNtOmrFPJwkr1XzZJlndsRORspMT6iGJNXcd96STT5ie
IvKFeC/6Ze/M2rievTU/jEsR6ZG/DdflucF/f7xQKR8giGOMULFGSW+2c04kamBcsNFanBdnnV/a
ysCT5ZgrbhPWppp+2KMfcw3IOXExqBoTvL6q+I2lyrY+Cz6xheldTF5zlcSjfI4DHR9bC2vBWFzS
fYSs/7gjhCgMcHP7hvu1/oF5LnMkcpikxmo/Btba70cArKHAnfDKB5x9aVKhES4BhqG1/SAnpvll
NXFU8NS5MnBd8aCzIdN6R2iXMdSMVjwnfXGqk/5Mdl1ukjEpjmabUnGBMvoZT80KNpEXVeGyMp0/
yPkyNBurxrnRledV4KqVjcrPjBjIkPk6zKSf7hpyA1AqvWyHxIcReNV/MGGAQbCYdrIMBYwgF419
NcafBLQDDD+zvgB+d7Jk16Zy3rOB3CXuPBuRwvKOomNFwxVvz/cdgQR+jtmMAyldjwuGFTxQ5JW3
+LMAyWtuvzpeP+ENeh8lVjJjVmCYfZuNyJtbxEE8IEw/XvxRgEDJv5jKkBGKvUsRwXyrU7M5DSo4
zincCPSQJpoKcQfu9xYYQhtBRyMM3KngmWxkdsDup7ezSZIaAS5g83N/x9IlROqk3f2cuAkzgu42
YCy/9Uu0b0csVzzKiB9IJr56r31r2JjIT2HFn74F90w8W8zkXo35t/XlibXwxO6c4AlthkgLPJGe
PK1d8jiuTnxIGvLcMRRjyGWnRIw3MnPVB8Fd8YNA9zmZy7qfMVr4pXMI3GyFCI7SBQbko4WPtAHh
gvXJhUBgz0AHRYkP2vBi0LCj1fECCzv0MaaxXsTHdRnUDuimDjka0xJeFFiM7SDYKMe5rkEYgHse
gk1ZM0SuzM++M54MWluOztB9DlXiv9miHM8iX++KUjlXMpH3enE5iHE6BRnvHiaPRdbOQVabji3D
NgiWrZW0vr4W1SqvhsG7hRWR0c8KD5bw7SDvG1RpcguZYA9qdeR5XcUjnW06Ws+ekga7TlgDDY+4
wd+265zsXaSIA7tAEcHcPVhtu+PyLMnGrstr5eAJIBgdVsWonhJUmR8zLoeoQII76y4Y8brzNt9j
EN5Zr9/h0J+pBWz57LP5ZIrY2cbxCKW/JLFJzYhfhAHzkoPBEAijnbCTV3ojntlPHzLFqK5fiXhy
ynRnjnhgbjFC16zWhUI60xfMKy6viE3y2OjqjfXJPy1tNYTWOv820jxQYULqBpPq45IYzhPzTevo
Zlg2N35mu+tuMP0on3X33BA2YPCV+7dOPgfXvpMGn8Syg9uECfk9pRyGxpIL32oL4tG4m4Vp3IyM
AqIgMO9wKSlWNWHeY0R8E3nlb3hrWxiT+Bx9zns2U4PDAkk4xK125oj3RYqLGi9M+fYhyR2Mtett
Z8RP9CS8BKp8TLIgfkWsnaZ9MKn5m+ULj67R7dwc6wWoRSgTinXnmlNMySAh2zezYb0UWcL5hqPz
E1yg+Je1gHTGVJp/lnZ8HONsNy02g9VEU3zgD8QpdiOCaJdbP/XoHFyn//Aqz3mnUgkuuRg8MA/D
eNWmJr+oOu2620rQXtAIfwGyOqN8EmX86Fbspkw3A4amfnpMZj/5BntMeU29JIdhnb7jRFRnUPEo
U0BZ1ceAvycyRf8I1EdFVKUMTEXqh8Vt73MMdNyk8LlMKKcSvsKEKAk/A2qFp5/qDuJyMt7muBI5
h7X6ObOkfVtYnhE1ifNYYcPaDHoM7Y5tmjdn7osgewpci1NHa/mM+k1g/nlNSr0pPNfdFzAR9gCJ
AfCi3VKewFHb7vYu1HDWscujPvdffZGB4E+MLfOMa2lzHvY9P/2jRpcxv64JhF4kuMUt6Orwsnj+
nhfpbdNisbnfx4IfwJSVX4W22jeiwNzKKpOSnWr6SgAkn3MbVlaImbPcjzGjVLDl7D6kp/m8YMjc
Dj3AZi7ZwGXdvrnuBROIXvfvM0ehPbj4t2mtd9kAVxqDm0kywoIvr2G02NYHkHvIpT76GU3yjA0h
d5jlOy2E/PX+Zozze/K2d1kNfQ3x8U2WI6k4M5SyjnJVPbk9aRrmpcGmmbncejStd3iTT0vPwl8u
Rb2HRjSfMmsuMJaq9HHqRqfnuO4rVPGkTXYu4S95xkohw2Lqpk0brGcTpzgD0pnmnLK+TaR5LOGz
yrKTfVTP+khcv2MC6n+Nta4eGajwsgtB9L7XZwtsxOoVr0yTtng5X0jy/GrutxuGyPguEvPkyoS2
yAJ2AS0MdThr/A+eFSAg8sryiTnU1ss8WOsNzzMhlUYv14x+jhc71nulZ3yFSNAy7u/MhrWdbuCD
wPX3YGjJ1A18BT9HnWZ7I/XHjU9gKOz6dP2NIfjs+PpOgcrdsOggSGT2QnmxwzjFZVxxpeVUvYmq
31f9xJJqO7eLaxzIJzIN08Xe5kPcLQEVANycOEtYIItCNzPna+ZK6U1HrUYpa+uQqDqkaOBdZ6s6
OWVuyk3Zjqcuo76nDdzWi6zZJeNM8unbKZLTkKbfmcnpbUzYl7xZpXBgCIWeY5owLMLPUM2tOISL
w0ECIllkesUUFXqRt0Xftd/0XmFY6rPpsyEBdxY+MSPBdw15PGGcHSKvVTuyvymGDlcO52phJ2an
v6FghJID4Zf4BlRQ7JG38mM1awoMRKoZ75NCEoSQSVRw7cdrVJy7wW6+bdFc5e7C1Z5gZ0Ru/Jwn
SR/FyFY3VcKtKZvRgHOwcV8xk1o0r8F9yziq4kvxptOML+2KTMC1ylX54bLsYGSqbxK8UwxeDPN7
4Hd7YA16GSlo+GOLJd6Shx/CwOgAfWh3fiudZd+UMyluX+oXwghc8xe6FHKFi7IPAISiAu67BQuw
m5revZ1xcHJhN0VEwqsrtMOKiRv/KG1cYabH3I6M3AcP+lvZJr8g6d9jtj76L7ELPtWqYJkyxY7B
34OXtcuJqy0rYvLlMW29m2ur2PZmdbxg9POq2rKbZGGl4t+sYhxg9S0coaRcb6eqaciYeMkVrs2l
w6ibUMlR4WYlsSWeUPKCaNTxFaR6iOpGPoSGxDPSCZo7Srd9pjyD5AokpchyQMwDMUGe75xiThn9
2HIz2rEROSQKucKmjfaimmm0samknZyn3l7Dsm2aV0eN9l2DyrHFCHRlIRBd+emqT5LB6RbvqdqW
QdnsYDGpm1n29s0iFDgTRodMtAlLZIV+g/7qnRLP+zOYZb4bOm5o9lgwUqaaIImX+9IngUntph9N
lO3Qpn6tYBTxFZNKh/0QCPKiCNNE3HMD0rm3cATXo6Yask0ScZyxej+kdJA+2KkXC0Z6DtOaYmnJ
tjlGvqPahoTJWrpzf2D8PfPlZwfR5j2lwDbqI3un3RxrH6foXKS1DhPVGDuR+BF+9SXf5UnsfxRx
0x0Sj5DFjOsdv15hhp6fvy7u9A3T0HyqxVRoesDm4GcgXCa3blXkN9JeP9LCeKiLRbxVBVUhHBCf
XbszwFAn2V3Sx9yWYNfELpkjKAICHMRHnwAZGpRL900BncIBXTB6w1FMikM3jwZoT0mFHIfPGOM8
djZSyO4mGLpfhwPErVEUww1nWnFn1Kl68tvqT4bpEGmM4qwNHPrq2GVUXTWTJevQKAU3mtU9+toe
Hpp+akNC/z6SDxCKNpC/fVMe8kulWT3XX+4oHii9L2+AAtw0Kp2PXNISOAySRW5u5B8A/+tBJwD0
p8A8Z0B+0JjBf6+MQ7mkHX2+za6pE2om+vxp8PJabchqpSIaPe/U14X0wzWYszvPZcy2cTBsHhy9
1HIjOzH8eK6O7ZDLjwv6BdnAtflJHr0hL+5BkYMNIZjBODmzYPE2uZFPm3VpqjsjvoSRs6G2fzOy
ye9sFqVDkK5jEOhX41HWGuYcT/FupQqGGI8FFd/u5BbaFgZt2jUiLEdFGlEW4PJYOWXS0PxisZR0
Mc/CptBcRUIbXj3RrbSMarKdc1gRrIZxPkzt/SxUc05rFNSiIb2SmQK1ty9bY6vmjI2paCtOpnFu
JyGWaHsjGjWSRsK4tim8pZJbqxvcp8rOQTel7kK8pcmycaI0ReJ/TTCTz7tyyJO7sdcvoFO6c+YY
3341S4IHojDCURn8pDlRGXfM2IQI03Z2HpMqMV+A9w1/bMvKRhDnWvGEpCOu90ZL9Wa3l4Y3SXtS
CJlsvZzeLX6lLHr5U9FI91xwgbjkTNd71/KzlelqyhEpAR3z4MV2/Oaay41hC7h0btYSRCMqxVyF
PakJcp8BdFDTd8sau61R3JqNnnQ5RtpOzWPX0KZWmJ6+AWsb1bHZvo02fRAMt00UsKxMijpCu6cH
e5nzhyIe0LLGbtwBSzkLnF4fXDeCA1UN1Y2M0xuf3WMbjK19Vg2/RLMwn6rOv+7L7GzgPOOXWNFj
0j3gqdRbnnCSMLUQz+tSL/wDHr3hzWem1eTLZQMHEzU5cQfjJzeb11xqIKgG4ivn5+/LUQl3AZMF
oFndTBLFszWzzLFIqNkh9YwlfSWts8wi3aZcfQ6F4xYd+eH2YM/4IWxUGpr8Gv+qczB3XtAGAguW
y6cUBEdjMjhX+IkfvGZB8K7m5NS1qjtcUp08EW4ZpaUNrm1AEYQAhl0W3lWAxAXIhpOBhREFVw4A
yOJmrfQW6s7Jrp0xIrNNKWVPEFRQlRDl4PTdmPlH3D5qcr8X1bLekX1VB8IEj+lsvgmNRjpaHO4r
Zlk8USK7x1rz1OWFehCWnb2nXoaMQRUNVGIK/YK2iPmU6zi5M0ywDbj7avUU96uHZWsNSIV2xJox
keSr8SBGCaGPgoajo6b+Xqhi5j5QuiO/r3YBuwSnYOdgTPCqtThiNyy2CpD+hkjvQm0icZFD57c6
3i9WiZoM+nD6KUyXrBP+WgKWWDNHJAB8flTzUUxEa2M7Ot6W9UeP2IKk/2EvsX418l5DrswW/1qM
/WWQlJB1NvDjeLT2yWyH5Mdf4qlgx6QrN0NoBaA/ATfCa22pf5DpOnGlt+tzLMoa7c+1eQ8SibfG
as6yHLp9nYw7WTBNAxtT71ufopYOsMfHQKbV3syMx15SR9hvNMZl1/bIVhpRilcedA8scdPXBOHw
c2fPOsE4F+Z6Nj+lnr4HI883Q6DY4JDVDK6Cla76L/CM7Dzu5Ih1z9bn96HDoe7Wz30PxwcR/u3S
+lmIFwx81Ozk+tJDo6y7stBxerT7lXIJCkrCzG+OfHL6XpnT/JpbgUg41+qMXFhLDYpqOTN25FrO
rh0glDqGrL/waA13vMpsQohlqd/UHkAbADcFkFcPB5ElVidEBowG253Oi0bkxGGWOpj2gwDjRE73
IoWpZGgdla+0zDmgnod8zbZzl35xjzsNLvj+odR4CQtuCsO2Qv3GwgHNE/pAXUeGbYKloIvhQMqg
uZ2kIBZGpQ75bbB15mZcRuMtpnLheumhJMy5510HxdztOBLafwa24zM/jxBql3XV+oPvX4xUN70a
8ESa0/DkGTA7fcsHEGIVqIPZgp9/FvoZQbkq2Vdt88wCHK4mzlQg/zFU0ZWR5tp7/aNhdPFPQvWO
F/WKvlEeZ7ik8GtN/jyasRfjbAwWSTTOkf6XiSkzPrmOS9kdRKO2b7dGXY46xGNRrKdxnsY7NWvG
VQE41I2Zl/M2K6bmXqBmfKWFOiZ+xaeM9rWR6SgfkriW16mbHeHjeffaC6awnHBlBIyKLNQPC0Jh
10hey2yYgoy03KaAKUK1yOWHsmIIlD0+36uc6TvA5yqdwhRaxXNZV8UXbKpL1yy+TPwh8rlEKuJz
ah5NUsinoV/3seddTIAtewEuW4Ph1ejoB1+CQDAZSN+gmEMEsPVna+SvxCDN3SKI627MVpXXOc/4
Nl2YfgYe+FOPw8GWC/QbXuOAsJozHot0YuxhVtnWKisYJ+0IEdroVEmbTO0/F+30UFDNhaNbZTe0
EF7luRlJaClbV8ujb+EBGOe7wqC4A7OnfxfP+tX3cvOa8jNyQ7X4MRnRbSq9eH+mxn7357pnQ1Kf
wTI9QTB+s2TebFOIHaFFxXPY0veGsZw2TTa0TuzJoNDyNvCsmGxVW3p0qm1bUnApJgp1Bi0vXMoA
YgYr/yMpZGO70hbHTafoiytG4e8WVacboBAvTYXsv/arfYNjJo1Up4Wi//DCy1msviPHiPSNY3UR
RrtVa3MBblZ+htCXd7fAXt5zahKPGDxGbK4kGdGA28Ez8ZuyB4Vov6h/zWwhFPa5qTmUuM6zsdbn
hsa7JiFLDbYGsAt6r37gYsjYc6oH53lQZOmRoH5rNlHnGh8fYrVhmgZ/spPnH01H2e8yYlnOfVja
ahUct/M4dk99tzD/5xE7WEZSQ7WLLcbqjeMgGfUSw/BkrR4usqaYL8Q7VDyPp43TJScMpabH3DJ9
xl49lgHwwY+2qrghpgM/tLhGlWJ62b9YvpETmNG1w3tom6NhDPjmivLantTAxsLRhs3EeetFwGV2
QfSg9mLhaGS8KcsKXtLEYO0y0bxcwrwgZpzcmMJlQcBUrtzSaZJflrKEKRJg6HCFlXlJAG1AQuZ3
iB4F5yV7m5BHH1njQzcf5Y7DOxbbgb2XIf2tzKghhh+lqPsc7Ug58xB6WfbhA/rZ2UMiCUD6rAOB
Yk2SIn5ll5G3VbV2oaBr7N2ZbfXmuGjnnuFuiAnLkGuVeQ07xH6YqB27Bihnokd69YO2Zb/jc7CO
q5LxG3n6+dSMlsfMIH6sYvvXnr372BCHwRsRlWK7+mWYp/3NNOjpKiPxce9y32U4JeARWeV6gwXj
isqxOMoCvzzC993wK4D3aBbDwgcxDLsVrtPt7I95FnUEiXmUzLh5FraTYWMu3NtxGF5KWxSPJmgh
gsHzSFHyxIVy2aSpiMV9N7Tqitg5dzUfg9qIMTyhgEjKfvQi3biYFTKrK73twuWqZGAIwTpE1ki5
V1DLNoUqWfvHAfHEIqU3FzfUfHYUzU8E02lbbQCzqVGzAeAwl93d0paJfRXXohdPXPXaBEFq9mwG
WfkAlB+yE6XMSe1UTx3FMphTyr5nAXRhku9nMhHQiMHchqPp+zkvuJ0mZPIZTSAmb+YDi7bWL0f2
mBPd1WReXa/Yd1AO9CRDi6KY8szcc4VbDAPz3GYWxvi1tDGbipV+2YA4m95myi0vLUSecdNiQioj
gdmZtLmjE0KZSVE9AyvPQLI0vnMz0lv3bSwmYuLkB+RpnVS9UKmAQAwlgv7meMDGmSgsAkD+nPfW
bevqKkhi86i9OQYbrrILahRfxStjfS32fjwsfxKH+kPKd6E/FVXG2aIVw9rd0aMlqKWTl/a/xSRM
nIPubK9Mq6chz4EkyW13MLqvGgPaTJYMEiKYbQNvkU91EYWuE4FNKMXEILfKtNjgFIf5r8zDtgQR
t8Kt4xAhOraIDxA+kmHEecAgDLMOo7Bgw8UV1LIeZ1xSfusFb9ZExARlkdl3xOC0edOqGK56H+4I
G1C14hVgg4h3ht1QEEbiuHsvOptnbSmmH15Fhz7JGnOZpNGPGSb/SF35A7hiVuVGdJElYg7dwFap
zeu9NACL7XOHvGii1o+FYaM7KQq+Rl4gX/WmxRJNRCSZXEqxC4rgzvyquWybODwIq1idf9NS4Zkf
lOXZLCS+b8BAN3EQbbuKot4oyclvbNvaXuR9XioO1xKZ4JfKgvkpGRyAm5yucV03U9ddL3Zjl4e2
m7KHwXFq/wC2W3MbVbZaNgx++29WuP4KCCheAI+KHfydidcyHq9IUghKjzg7EWn97RzTFp8m2ZiM
xXh2p103cTkLS5umiCMeOLIe5ZBCrccyR/lbTv9SGMxcYGfu5m80X1MmumIEdaFKYq3fYOqeWz6k
wSF+SbqDbKipcm5JFhmRmwmj3RWeuiY48NljHlohyug98xV84Da1DykzwMEuP9G60oIpaG31D8sk
+mDLRX1kgNpUafoYWzM5kHVUlfyuC5bdB03HKChHjIKt+uwCO7MRIGMjZUog1vqeoAsrNHld39r1
Fm0DW6mGRYWxnJi4SQMyLvGU3sxu/3s37r9z+Dw+RoegkY0F2aXxwhL/AaMTqaigmDfLUZ6zE4t/
/E/Y3f/aYP+LCZLJp/n/JzTe6l4149+OJFaH9m//92/bvlFNP/ztqMvP+udf/bF//VF/OWSF/3ef
MCXWUyzvkPrwT/+T22gJ9++sTsJ1saZ6NGhAdPzLISvgNkpJTlBCArUolgF9+JdDVoi/C1zfXuA4
gfyH4fp/4pB1/f8wyAYOwEZegGea7CTCtv+jKKddqhpds3SflbwMCGFUuyTSQ4rACWOugQ05P/9N
QXWRXPJuVqtadzFqb2+CNMis8XpIF/HD+YelPVuDMpx7m9Ce3d1rTT1AtfjzkWlE/4CEVe9JGcpb
M6/kbUkefsM0/UqP9HOCrNHROizJFr7Tch7W+Ls0nXuvpYehqru3KuW2ZJPRjzwz+UGFS7AFUGQe
+O1jtSRHIqbv1ujct63IDjCfYE/UI/MhRsWc35z7pMy/hqb8iOHObBafh8+c/CfOMlixLEpamflg
bCtXE2cFZ49gyT8AKrzYXfJsp9VHw3UU2cU/2pXxmV5cGEP5OyD9bnJT3GQrA2DDUUcuL2rj2Pp1
US3ze9Vab1VXfGWW/6QXccDwb7A885fPmvuKME7m4Blbp26dTV6n53TQVHhw+4riTpmRlfsyzKy1
3ptYU3dDyqvLLab882y+xJfCmrKKnwa3JCFlZO6mdviwaE/7JeNhRn1gvpjEq/bL+P/YO7PdNrJs
Tb9K49xHYscc0cDpCzI4kxIpUbKsm4BkWTHPc1yd1+jXO09yvlAOtpmWhSygLwpoVKHKaadFMhix
99pr/f/3V5NaR64XeOmI99bCF1NCHBQLPrcAknXtwsck7rijC6inx2rEIjnUFL4iyfwXoF8CjUna
rDWmCo9dTr0HKtJnqN42x7iNfbbqXHO8THJyOU8ovBDl2Q2zG2zc2taux3JjEwI1r4ooX8gGspkw
4PXNUeTPhp7JD03OHRCYHub7Mc6XxYh60RDBCx3ok21KW7njQ0PuS+ZS5r+mBK+CFnoN8k6Zo1Da
0+61UCZwiTwTg19QNu5G9IO0DlqpX3CbkK1oe2LtdfmNyRl/VuWyvh5GvDhNyU5PGc2os+fj8yzQ
VW3bqfVH1UiXD3jl1FRSmCJZvrZqYUPPMPuXm7Aeoi3OhmiZVoH6KcbdPvN8bjDPrVaj6EhWj0kF
r1rfwVV4qsjBniGvUFeeMK6kqtWvglwrvqQSSZ05whIaV9qJ01+Okls+RVn4gnPuPix430QpjIec
WPY7lEZwdphMzbxpL1HxUMGbURYNQJM1lT/D7yA7kkPMuLeAQd93fIvMQyvH1hhdIcY6u0X4LI35
bdrw7Wch1yBC/jJ/u+ZpTneLBewk4WVCiQRbBBb7FCJwFF17aI14Lwdy5sC+RKgc8iTBVmHgm3Kz
o5LEc9XrK43G+yzMuHV1lMiOROzqHmPtxk4FN3eWHgvVDE64Xq7wpHP+GvIHqSfjRWpRnasZcvOa
Qz+d/3U/Zo9FNd6DkI1ng1DuXTbbKcqeZJ3Eqh0csPu4TLVl4MEfzQNiCm2NhJm8Au8sB1Z1BvRs
TgIz95zXrC9hQa+StLBFLJXoVPnspWgOnhXvR/RFc3Owz5WSH7OW+wmby1VBoiRaTF7d9zGnVp3g
hOmRHWwqDI4ynVSGvDkUcVY59GEJge2Vdh7iZp3V5TS7w5z/+Lb+caQzZlo6HS28wJiXgrsodsd7
CQnAXGCtm8YJ1dwokPrKMt9xEXOA1ASPCoHLz5WinYSEJIy4u+yaFFcN4yOcKhFgM0Cji/pfEpwo
C7JtE4lvJCtlgExeGyl0g10uSSbz515Wx5uxRtOIMh0FWFE+pHL5wLRXcCBmySeSyZpiiW9N2nMz
la7UTTR9kdCh0df2ykIKEsthTb2PDO6edNItt+wCgjczM9PyofHZKXL3STP810Tvyk0WV4SZ4vJe
vP3sFDE1DGqd1Fbz7EajtwCfFjnRGD0jjiYcOksqp/IocbuY2DC/o6avO3WV+sO9G4Sv9MqxC7hC
3tptdygQlTOS4pGNU/ogmR/viyHaFwl/n93zyq66gwrkfTGWbEuWFj6i13woCZ7c1hYgFSGN93lF
dUnDntVaJ3FX7RoIcqlh2OUyBRxWAP6WUpLLw7E82OTwLANwkrOuVYJ531pXaq6eaH+GUzT0rZ2k
j4UU3oUFXG7P515A3uaRPMxXq7mFOpM7liJ9hGtDiMyV7HkEGY1pfatGublQ6pAAEYnvUmE76Jvq
IS66aNvJ4UtOYwGSSq3MuwZHA3Hg6jZGtb72FK1f4M+Sz5T40D87EKD1qJ06NbJXOklLG5PMMw99
xbyrcr5b1zhDKmYgh5Rg1kncL1VNxd+mt+NkINajx563NR88/uVQD569YRp7Kuk+LIZ7qTauUNUX
q1BpzXVg0Z2g74x8zCsfkjG2YTlxJRjkfLXhljm0bDepHT9yHzykPTe1qZlnO7G/UCS/CMvsF4oy
snoHTNzVYXRv3D6ljTzce3H+4FYDJw98/wc15aSOQohN2ZC+stMgcc6CV0mgMy2Q6rIJJo9gT1CE
kc5MB+VF8qZLT7DWHJc1nsFUkWZdz7i5I/4r8HiPMpeZrHMGJuZw3+NqxIzbZjStEsyUEY7DVPZ2
hvClczeAry61kregRy9x770OvbdEivsSNawyeeY3aymPs/WQo50DkF5xVGevI4kEWJJG60wTo7Io
dEKg1IIvlg0LfbfXaU6SdVwkKXy1ibrncMp3J3fsgQH2UjyEwXOrStsEiePcTqRzo7OUg8GzZpze
eTeozuhsc+/Ti40m1/LM61gN0oGOszDonHXldAX9NiNswuOITl8bh66muygmWlm7l2ECErkzWX26
3B8cLQuedXXyDUjxMQcZ5gjUSyVzfk7skz5S6hGece7UAYMRRYazXYncM8iRUx0QL2OPZY7Dngdj
LEx1VcZjfuXVMnq62PevYzvtMQVw5mqq/j4g7eKJdjwfJq4epvquoiWGHLVLUf8zrYG6gLmb3jBm
S5YcBXHQknmRcOgJoZkSLupACsEFPM19lchP2TAhn8lbTzICIKibVzVShQW+mJdJaJD2LFdRxOov
ADEvCgb3qK/TbK2jujyIzFSXQ1GiCtfsaoXtKJ2FLf+j5NyaptbHs1Bj7ZZaJq8dVgoOsuIkQpO2
myLvA5OnpuZiYkUks7vLj23H+6NnAVXPgAOBWYvNgBYIeBwut1CD53JKcI8TNt6+1okHG/ibVs1y
5skM92PTv20lop2HkhsVHSED5Gl/MVTvJcujR69jAt9OJbYPJ/FAjFA+Z8mKHILjaA+BiMCDZp0t
X6WcNlL4QKO8QTpA3kO7Ira8pB2A3Uh69gSbmZZDO60kHnQipvrN22IYANhYEBC6TXzm/GlLIkKG
i4ii5x6SZ73uegXLBB33RdAysbX12F5C49TnisZIx0vZ36aFBel7NSt6JN+M0s6gptBvTQFWRWBo
TqD0RFuV7ERh2HMZI6APNPLr1dsZ7f/BgfUQfCmzKnut/w0SckHeGyD2Pzys7pr0CZVayXH1z18G
Pzuw/v7j/jywGlNoANpRQxgaWH1OjH8eWHWMm6S7KqTHmZxYMVP+eWDVfqOOVZls8ucmXA1OuX8e
WNXfDH4InQ6VuFLNVpR/cmDlWPyjoxNTqDrZjFWNTcJUOFH/6OgsMsuAkwCgRG8Z7teSRiUARs3Q
w2eO6zlPccChETnRM6gMexmlZuawdRsHQ8nzJ8JOhkVdpOOSHUy/wqQw4vOjCk+BPh00DqgzaO73
Gu3wRRmlzbIpa9Z4v6TyQZa2ans1WI8gmRa6cDE92F22h0wLAB9HwGpUMo5ClXaCHWssO+K6VTMd
Ngkqvjl+oGaZtGzziZH7TlbT84ONF68Tk2PEiMABnRP7csR5ivAVspXynHVhzPwdNbHlyATymcN0
OvUoNCqqHHuErYPEpmSfj5/lQT1ZdFyDMnxJ8ECQ+IOGaWrBuuJe81m1icNcWtn4uWISO6vAfTd2
vJcEPD6Iy8HK6Kl3sTc+QtchzShj3o8XP0dOxykVZQ25mDlFCHjUV8Vytxqgoq2JXnwd6NGzPxD/
UvnZLZPaA8o9DngBZ+qg5eRMg2Fa+MNnc9pJfZwNK8vn/eelCM8F5c0mSAL/2qpx1oBFG4edq+NG
MYaW8pjC5O1kS2uRwqk3rdWUFDArNVfe97lx1UQFh1yjP+bFo6h5NUBAj3HLEQU2O5thx1WYfisz
4keQQLfIlXfuyDBUISKUbT1NsNmHbN6t9OXteGPJop3TBjz4dG6dMvFNaFa4WKGqn5uUY6nBVgxi
7LGgolhizu+32IQDvvsekeZQQ3XMAH0sENZQOU7muj4QbDN8PYpNrdQLn32tbBmMRuHr1AaIhuk9
NvGjbSMlsj2ZfB8BsGs6fwShD6wlrfLHPLQ5HSG1AxSiynvsXNm6s3TtaphunV6tDjac4Jmdtc3+
rRdvIuxghDZSzcwqM1FuYkqrZ1kWxSkYmwegSCslaCwHAAdimOA5J0SEMxxeTgTBV3mfPlZueYsK
PZmrYXpb8W7Dgt1UJEdccVMOY4/CsJSiRagkz2YTvQzgttB6xNBYNZXoPbXqt2kGv02behy2zyaW
+NLWB2JCCiiqIhzUDtquFyXTqWHlE+UJWOgkYzQeUAZFETsdDfTgKhMcDTJFj+fo5/T7JggpSl2T
IbEbsW+GQ3xUSn1d99LkSUtvy4HnDNPeqz7IeDutntFTzG0XpK96DrMl9sG6a0rCTWiIFF6LNjAf
49RWheB97aQ7hIEPmYZOCjPFbB2HXNo+R4Uw9zUZB0ndZeStDd7eGJmFta5uLGpvPHQ690yv830K
NNvLmPRBrkWNGACfznWgADodK8ylduQy7dcrQPc2skXA3vq8kzlsiYgfoKsF8WBWOJIzwfETUf4D
4Bi0f4MxRTTRYigyz3+pM/sLRK1i60rBq2tpq7eCVzYhLGrUTl5b6EeTZVFVhLox0kRz4op2ku1x
ARpMOA4h9Uhybfoc02GIKwlE0hYH1MbaOrMi4bQMaNEXKYw4Kv+lDbpDn0SvxAS193FIzaMAPEZ9
QT0Fp91zKttP5l1Yp6vGU+j7xciOVcaKkeU9l4p4skQLe1AtAkh6U0HoNtFSpm010yJaD5GGNtka
qGEsvWWlTWltZKCbGfhS+uWDXmwbpC1ootL8muzlcW31bvHQcPJbWFae7pM2LZ/zzGhmbcB5y20b
JN/cNzo07+lh8xk680jZJRor5M7DWuBiBpGO7lOyONdpQcC5SWsO/78E+c//UGVjgi28X4LcMvio
4+GPcqP6vkH+x9/9o96Qjd80U7WEMPS3EHU60H/UG7L8G5JYxRA42cjR1ni9P+oN/kTDC8tfErKl
En4DXeKPesP4TVVMoGKAJaBSKKql/pN64yLUXpoyl/iPqk7Yk+/AEaXfqS1gERON2bbSUwIZDSdR
3LtUlldSmc21PCPD9LoB6P3dVfpJtM+PPJVvL3gRGI7rrY2VisdmFCojbuJrGoGJfAww6+fPv34N
+cci6tuLUMF9/6mEJ3c+PKphEzU33ag5Wlo7nW44nseO3z+7cKxapPilOnJuARzIhqy5xgefUCZ1
6rvgpm+vPr2r765pbCTyECA63YiQlGxmxrAn6VaNuFcTioujQATMB56manOpT/Zpsv7gc0/F4bfQ
pG+vPL2j715ZtSUEpYUElZdl0spWTJE3eoub22PaINoj4I6dGRlOCWjRpXn2wctOY7efvexFrRox
Fil0q8g2A42a6+Yqvq4/4fdI7zPE8x+8CNOin77GxchPkn0Fr3/mbnB34SZH1293q6G8ZmbhNBmo
LRpOH3ycd+6ey1lRgDvCLrq+33SGtYIuT/eRJpBLBiOa9Vin3HTHFcswZ5GzriLXSsrFBy/9zheo
TJ/+uy/QGKXeH+Wu3miQJVtxrEn51UtvTeQ4LQm4HRVXVNuBk3Z8Q/7g0v4YNPbXXaNM09bvXtSy
ewnP0FhvIgXxVWc7qkAM1Worm0dG692VOyqT+Of3M+uX/n97X/liY/yB6f9Km+QItr+u/vM/LqA1
317vYs2hrzBYRW1Zm/whvw2+YqBGE8V8B7HOAXkscq5/8WperDXEnIaWGqnFxpZMlFLnBB+zOthv
tw/aS8dT5wWQQDlU78SHC5z8tnb+5HFQLlYfvaNi6twSDO7SIDT5Xn5ID5l/8HF/WUv/mG6UbYcf
MRrngM++IO2it3uVHtpq3RN4PPviYq/2yZjegvW70pt5dR/Cb3tq99KMaF2Uz+qheMquspsYf7GD
dWyl6wdpwcFkWfLbpzDc1Acrlz/FBYPKT3QBZ1+sWaHgDnWsal2r20qbk7c8Cz7XN+1NZR2gic6z
PTJYc1VtwsWw1jfSDuN+v+wdba66y2FVbjOMO0vNGTbpGmqnW33xD+VVtQ6Sbb0ur+wb5NGYt9JZ
f05upGVzXRyxoabBSXOfw0/q3lsBusFFssvWaISBYeDffolPQENE6bTPmsaCcSVt0Sf2q3JFiFW4
a9bVv7gyKhdrstwlthfjUN1Q+SElnQB+DJNqFzVFGx7N6eDpqqS2KjOLX9P//ugenO61n90Myo8P
l6SiK4nwtW+AtM9yglyx7zGBBLetPPpQW7NJfVE+BjJSEJaVts6PSaCsBiZp9YdPuPneunK5QuP+
qUaldTGgkGmQMfS0KbOxHEEXrIDGAxPCRRF/ijuxcxPyEjLd246+Ppeo4pHRoTnNZSCHKVpslEU9
IB6fwho006wfOolCuLWx1RQ36NZKD0QelXG7JQgiWFKkL/DzOeyJjVMoGHQk1OGdRINe4cSQIJaj
OQu/vGrRcaLdjr1P5oA4SAx3oSdv4LuRM6VCzG+b4TMgvuuqJ/9m4nLHnnbsZf2AP8YB4FwsVVLm
SIl3Bnqbpplc+S1a5zBxOHffEuS99uSKYFo5IZckKpZEmuHFD/QrQr8Bi8Ply58961GuP1CrvFeG
KBd7VqipdqwVubtxg3VYPNi292xJwumD5mjmXMERn0V+g67eIsux5BtnHf5gE3tnTZcv9A6N74lW
j5AzyG7x7Kuyk1qqE6iUAC5McM/c4admgKd+tKa/s2fKFxuXVlp9YAioAQXqfXbKCaHITT7tmoCC
b/wWGmJw4xcDy7sHEdf84HO+V8DKF5vXSAcr6T3AL6RPHNOomaV4jmLsTT7THTvMd9q4a3VSZG4+
2FTe+6QXu5emJm2l6mW4JVPItrdxVd7Btl5PX2qICRSkY1vGR11mpzaU3eht7c2vX/mdCki+2M0G
Ys+jKjfCbWvZO3IDmIy2u8om1tsYdjn/PJVBv36pd6/qxRaWiS62kAcom2wQR98VW0s/T1Pnxqvu
4IpSGRHzVI+0NuKPSp9pQfzJQvn2EH1XhfQollPEQPKmdeudhLjP7W4sMJCJj2NUlncBq6E7mNdv
HQDeSjSYHy3SivXei1+s0hpgCjUOKPn6FkuXvXZRaFhsDmFWJzO5t/FuZLQXYTnRran3qR/tEoAK
CVklRXkFsXU3xt0mLtzPuZoB0KFHGK1wLmI5DedSjVhnaVXLSN0W1TLLdsPIUoRdfynx7clLqXZJ
mMdzo6zByzBxGueWNIH5elbZtc8365JYhNIZFeq0cc/9kdHXjTruuvxZY5BFkeiv2nYFxgTRImqK
3lyP5drsl4LAZlqvM4nGJwUd3KfB3Q3Rg6pcdQl+nAddu2mUs91/yrXXWrtP0lu5XUUqlsvXFthR
tWmBkBFUI68AaYhkJffTm678ZUmgc7uW2rXvbTx9o/uMCJe0yBDnznKX5p6UK/vWGjiItCGS9FRa
h6p6HZXNGTAoASUhH2tkQBzt7LzYQD1fY+xb0FGBN9Iuo8betLD42+KqH6LNGKq3WCJXzbARYrzS
rE+qcddm9LSGYR1DHp4mv3Wu7cJYX/pYRn2rBwHFPNYabm0IXbNKtV6lVL4ZKutOq6/kDCVTbJyB
rR+QJ3+B6rkzg/5GhmxEF2gDdGDhx6XjJVjPoFrLtrQglPxLJ1lLmyonqUonD9OnUdhgQgL/FFg0
aMeBNUe7S0ggH4uUWTEXg/xTpj+W2As/OoeFucElrsdfiUGYaRWWv4IG5GvgrYlvj20nbodkVqrd
wW/QsZP/JzJ9XMRph9zYWBe4mmtUEz2xtFD7t52qbDwMDMTvHgcStCwaTG3eMZmfouXw0cc7K7dO
sl+u0xpJbEMWfEFAiz8fPbYbDEBtld3GfXodtlje4OmYstiQNgr7ATNGMV2aa86U5zr6pEYowEeU
fwz7GRNMY4mk+5Jj5fBSsbTHfGNqzSbOq4MRi8UQQs7TTJDqgfVVU3qSKg9Qo+AM8tBkEaxdk6le
O6wVEWw7T7vBqXSg83fbeeazhW4Z3BqZeMraj+PloOt7EPbGcCwiEkwK/dSKbq9g2Umx7naiWen0
K9REXktuttGx9LqmtTb8I3BfIgr0nUXCYNhEZKV+lnKX57c/+Z7mzSi33RDRkBYFT4xFyTKhI0Ay
jSoeWFlnkWnO0+AoG8FH++R7C81FISZjTKD/1zSbYtiMVb+2ipbxOEId3yKXguPmaxK689qlpDLG
LZT9Xy/o2nv1wEUpYqL608wKB5ClMlr23INX84An7TILxZUKkBra4Fyr6lmTX+Ebm2XJLVhhx6Pg
E8YtdAAS38lf9Qonj425yMk+qhvHTBkAYOTIpggKKki5x8UyOrEVziO06Fp6rtLPQlDtvASdAhNb
Z1qksUdGPJfSihyAeUuJhg5k0eB76eyT1zKWv4lM8gcIXzLPSTfOf30JLki+fx07xUVJNPrtiOoN
3pWKCHwyI8bbWDmn4jM7DGxr7Ad9w2xfIjAGHNNwrBAm2dSsgj6yGE5NvxGYAbtwlhp47+vAgeK4
p3IDp2osTgAKPth87XdaZOKylpI1H9sPzrRkUDc+m7ApAbLwuhXio1q7EfZVCaoTuALgvFPJcJ7x
1yZK673i1sukM+dlkPI9HgPlADK64yZTdrEAjpBzmf0Sn8e8aUjljB/UmtvtmSEiwajuqiKoJwLt
2sP8qGzE+xiMDTclHSGDOOATnoNwFEh1Ki0qYh4ZRaLUnKAj5wRDuz3OE7Vi8P8lTl6nIwD5TPOg
9hcVttsIQpY8gHrRSH4oBURPRhL1k9Q9yl6Hf2Wf64zVpeFUqwNRVgJZ6SmqNzFmy/BaQzhn4L2W
K+5CqZ+Dtd5nn/occ45iLS3UR0FYzIuOcKywWqb8+BLCQ+/GQMqNuV1/TmvcVeZZY/cGV2Sy6DZj
+cFtpU+F5k/qlkld/X33RDJTT4WGw7mZsE15laWjWMWKcRzI6iQkhgnkRsdQE957ZFoU/efCP+lJ
O5/EMYPRLMbGmsd1ddYab2nF0EGcKgrQJb8dsiC/D7d6AV4awZZXohOCO9FE08ypYe7jrjAaX9sR
QyJy2Vj6ZomhbBLdRUPXOsw3HaKE5lNgQUfaWkrecNGOa9Lh5oBmUaUk28g215FSOGHCvqqDUiyy
RRgQqJx6YOUhVVCO/PrxM9+pm8Vl3eyWMmgvt4SN89mtsPwXxoHNeyfacaZ59Zrp1VUR2Cel0V5y
KTg3YuWbGLP44iIvvlJLomOM4iSXG43bPByk69HImJBGd5WvfVKSamN49QL9GOLibI5QZK6n0yG6
9TiTfDaqct95/c6SMmCn2kzETxiHsVzgZPBw9QzSygoJUONuHFLpWgLilnfGxiPp2Af2VjTNGvOj
hggSwvms7bMF08NDDpdiCHJMg+4qSVC18f+FMBiKGisBVC+8L7pwYUwn5uzWDXOggpOAbYblCRho
tAL34PQ41VzmZ7++zPJ7i8fFKQHiI0MDhk1bUpYcyy6p06sTka40LdvdUF/3Er8dWytSc5yigrvp
ws9A5hTL9bEYbELbPmorqu+0PsTFIWIcWpfhNCZWK0RxhGB3J4brashk2pnM+6KxeSZZbB+b3Zny
e6OOt/XGi6wdamnWX2a8RX3CxQgTcFQ0gY3w0xDfjUjCcOeyziXPSTNuaOtvFXs2kfM3ulXfjFkW
blWEeIq97vQNnI4PLux79+/0+9+dT8wcQHjdxQbUSo3emP+g0tHKDaeWYfE7bWjs0tq7Zwa5y/qd
oUrOWKMj+xdffConvnvxaCyQ+oLD2RBcjZ9fQQFv7bLcfkq0ZucXCpK4dkeAByDb+miH8a7ka5Xw
jn7w+u90+MVF2RKnaE+UEq0jxOhrHIw7lbxY5ppHN6QVDNjlrXfV6eQ1hPe/fs13KhZxUbGUEYmY
hBTopNzbhIurjmUdp3P91DmJKU06X8yQtvz6xd5p1UAx/PECY6SurUmOswmN4s5gbdYJycr1FwUa
um6dkyB3Mt10YEUdJX3YYbDd6ZyDfv3qPz/ZK/bFht8WqYzYQ9E3BvL8jtDXkbxpA60fHxOC4ErB
Gf3rV5KnZ+/vu5VyGWOAm3nwx5pzYjFcy53qhFZyJ/iM05XFabgqX6sCe7UcslVWKlQksig1StNQ
/ehW+nkrEvb9j1c6TeuyVtXR2kTslomiOcQUzeWIXjnXEwmpU9cyOVjWHH3hMuJtffDJ33vdi4Ux
jlu57LTB2kwB65H5MD27hXtfKW/xTzuZS2+kktPn0bHIPrze7321F2ugHZAhPMWrb3qc1nP6gFV6
Pw3/sdQosB/NmSGjuqDkBD3ceNvU0qCIPhAH9kgu69GjH62WaK3wlf76Mvz8qUJk9uPVjyfYjY7C
dgOY4wks36Ii7DkQ+ipyB4p+sUPOs5Nd/aP77ecLBxlIP75eoSZMkdvc3nRK+GwxekzwXoPOm9Yr
S/UXBHQCX/4UcBj+9Qd8Z7qk2BdLVaV7ni5Z3OGAiVaBJhyFpBW1e3A9y/GV6tgNNIvzh8JcEUHz
L61Vin2xViV+A4YI3xMVe7vzRjCITMsanuBpWbRScycYVkJh+RevqnWxWjU6kuCSJIGNR+tvWjAy
ntN+VNm9h51Sipmr4QGBw6zr7u+v+Y+Upucs4b+XAlIGf1+ynIAWz6//z7+TzJRAF2SeXMP3VR5/
uCJv/QA+1VOK0PSvX/7dGPnXz/umNAVogjJUMTXkHVPl+6fSFA2qpfP8m6ZM4ND31kj1NxJnEH/K
sqz/TWlKzSNwPGiGpvK3zX+i/LjseVIMIlfV+HkKIljOZKr54yNKNDDwwjQY70hq+qQNyhaT9Cks
Zc5xcYJBQt3J1hQdp+6QwpsLSLVf0UvdulZ236j6QZ70ZGFFr086BKN/444thEUwammHOyO4j7IR
cCQuh6XhhhCqwh7R5aSizDyafsPtUEYnu0vvmWlvzGJ4tEBsopw/D4jfOM9A17RH0Er2pL7Psq9A
pBjuhDnohNo+q6F8C+l6EQCfnJCQnE9LGXGl8cp6DmxU3fcEgFqyec5M6Ywa+NpNGBHA+SiABzWW
tCaU5HPCITjNOA5Afwb9qWBgAdf0tcS7BYwEoVXdMSnSUkwVekAQnWA22xGlMG+z4TFLaSL5ffRZ
opidlWECM3rAVCL3t0TC4HmQ9XaOtcPpWs6fnprdWx30+7yxrqcdtpq8/5FS30gVDVK5WnaJeV/J
vTf38RMuaNEtNc1dkzNHC7OsVCgE3a0X0R+HCr61B/dV6ZgEy1wVqY3dmW1zbXuaiPQEm2KOpowT
ss57Limco6jioFxL7YoEwRNOU7KLcewTUXvP36XTbZnrwQD7OZCgFlvIxvSa37Y08wolK/mDAecl
KyyKeWIVX8OYtw5oMp63pNTPTA27UT8Z10kurWijFfehN37qVHcxCOmapuAuDjmjpmNxI3Xii54h
rbN6rZjJikxyZVXeyEDehA2+j2lDN3ylp3sMvOAzEA3CCqv0q0d+G42hJRrRYeZaydcxKT1HWKRU
cKQiiC0OcRHEMHzzCvYZ5MhPdqgSm9Y/6o2HUMG8ik3JBgEgvTZ+tYqz8dYjTQV8QZUjG5SChT7Y
a420l1lOugNVIArosLjBhbWWW/GpjYv7SOakYWb3sahP7tgADUhv5AykQ5cl9+443Cp27GEJHG+D
iRYKV9QZgzqex0MI3QrQ1Nzwaba2iv7QWiUQW9ddC9qauq/tbTA6M7eCO16E5ddI5hsulZ3kR6fW
dhc00+cmGX7oMbZNUX4Fu7mOLHlhhclBDqavwLVA7cGQstpyYVawQK1Wh/RZ086fOMDynmxwQpwb
91rlTDbnGfsM3mvF25v1+vCqyNWqVaQ1lKS1yOHFkgHn5uKxQ3Bu0aVpuviEDBwHUodZS2rsc9Fp
X+xcpn2ub/I6eXtrHQVzKqTXyCc2MjY3ucTF0Tp5r9n+8yD0MwETu6FNPGfstG0sojWci5sq6m9F
Ia31MFkPFncFkT3PhKnfAIF/zDrrteVc3hXYJxQgqsP4GGbGJiJCsUuTrz1Yu07n1PfdIn/8vR7+
QaIylSffyuQ/1kZ861jG2SHMy+ki2rtAhyUx3qWTTtQt8odQRrdupaGT5N6Xrqf1YhrL0U33Xl09
hAnc4s5YfvAufjxy/v4uMMHrNuYDGtnmRRGVoEYqirIUvIskX6hANWYk3awL8EeeEu9BkN6GefKY
4OfKB3eblWiwvQBLS/L7cO4fbf7v7uz/tvu/KSxUlOzK7+//h6f4aXjCXVIG8X//1/+toumfVuXw
9PJELbB+es6Spz8tJ9X3GtC/fva3WoBNXVfYt9/y5KhO/6wF9N8sQ8PewPAbO4jJ+eRP18lkLRHA
E+w/0Ap8/99cJ6oh+ImmpdgEgFnaP6kFfjwUvAWRUYZQDUFJtPGcXJSxgx2VsZKK8s5w0RSRzZlo
hoN51MlE43CSW0ZJvgqz4SN9xMWp+/cXtm3Z4DnTbNX6m+zNlpWirtX6Do/eojTxw0KeDOxoIU3W
WkHuotThtRjG9oDUkCwCQmNn5IWAR0JRTm2wmngjlVZttd6AR5I8huOw8OnMpUp7E5ZiEYeN4wHC
wdl27LJnOdFXICHmhqefkjg6Z/mzz4DWKJK9lo2LKjHO0MUOtsGSQioyYUUZ0nKaPWO/UkPjM+FQ
/kzX7LOo4QqDaS0ZV4fPvpavRBVf2SNzVi14UoF6btrSOnsJzegy/0x76E7TaOOApo6D4MVno4l8
OFFlf9MaDfMszkrEb1lXXWwSHTrcTD8SZMemxb6Bga3bRKV13dkgv1PF9ZdANGj8EpBbc7Eicko4
dPSNtA05WNcANhY0zvepcL8MOX7+tEvXqRS++H4TLpHgayuzyx9s113k6vjYD9QDlS/5TI3hq4/t
QgFq9ha6q2EdMtVSIo8bL0pBCxPQM5IpzDKM7AFFMRSMq23OmTrVkj0cMdJByAgLhgVBNx+dXX9s
KL7dLlBMEFLrVB7G3w6xRVUkTQ88/Q5TjyN6nby6amkXAzojndTnJpypRncNLPbcGt7Ot+OFBmcc
oOBVwMaLTP42r81lMfQTbbJ68OL+Pga6UWf5ypf0NWMUcoDchS8DBQ20NaaSE1aaVYCXduBEO0sy
9HpGcczc/j6pqP58vvbQ2CMLeZAJsFfJzG5oNhdg2qQOQf707cAUWdCbhJ414UPk5kbo0w1O+FTg
WYRp+e08jjmH+2guQSzA5J9Fsb4vKjbsVkoeu4n00QDjmZwPzZB/jvVyS7YQIbf6GkT5yTaSY6KY
ewiH157aX+dFcQuXimxWiaxY7c4PaH3byl1bekuZemRwk6PJY9L72lWklEs8oIfW+4JM3DGS5Ojl
vFfwlzGWy0LmDpHrpRonGyttttyge390t98tqT/bbcXlRscaosgqsYgwmDQVP92PR5E2Kssk7Yzq
rhT2OTfsc0goJt1qgrXxtAvcTp2Mv6TXF3kdkqbLHK7Mbtx2lWmkeev9NajwVVmE+wBHuMi8JaBe
DK7KIddj+Hv5EUrkWRsaJ4jNfT7+D3nnuRtHtmXpV2nM/6wJb4CeBiZ8pKMXJf0JUBIZ3vt4+vmC
VXVL0r11zTTQ6MGUIBSVzMxw++yz3VqLqQM0k4SC3tJBXE5d24bqTu4AtqtcKqTRJ3vQZ7dvhucI
T9hHpQ0JqV+x3jJ9PaU52GP4kKMCQfslc6Dj/BKBz58njQZDklGknT90RuY0o8wZMYmRlvAoIjAy
DB4hto+slCcR6UP7AInqRGQO+cey33rgtVMVrOp4aczJXhqNNZy7Ol6oHirm1PpLLE83pUyLgU5a
qS9k/RvJAtIP4nwpTcmHrmKzBxG+ho5ZwzGjygIHZPsB6rWbaG6COv9mGjrQN/KGRbcE42sncQkS
OK2uO459E9AGvs12ABvpVNjIeP7ocPv3n/hPI7K/rmSR4T2R7YbwalfP/L6uTexUalD69U/ca0S/
cSmx6seravdKFbTUKM1ZRW44vgNixJiL6R6yxh8gUT4s3EaMg/GDT0C3XFNJG3S+6qABkUiQ7XWK
EkSaAp9FfjVK9I3q8bk3mL2V5ac2Sr/uq0Ri3ZI0eh0qANFqhggaXTuY1v/+RRJI/BBD7kYtk+GD
/QCnobFF/3CNSiG1upZvw1OS6XABcsxZGhG6nRGujrJ/4Bvfp8C+j1jfj6aoKiBVqJjAqv54tAle
XkTv2EqVejiCMfN0S3dk8nE9Pg0t0lM6nLKTeoYo0l4QNxBG0GHiFCUkD9Wv4eKfTnjvYN0fLp3S
wn7Bhgi+RaC88VOdSlbp+8rzND/NJEJb1oYHk+L9vqm2lcZwkAb4kyijUPxOV4KpaYJ5QAhIVb2S
9STko6PV2jUb5OsAzhx/fUxG/VwDFFvQhs6q+NTiUaWpCmtzhBa4vlUl8zZVu2dli08Aw5jekJ7K
w3SvDVxmtY7P5ZhdZVD+XSGfO9Sp4iz+VpatP9EPM9bxIhSqI+fpa8+uLWnLTZ9xEEKg0qgeQDDC
GBOj2LfqLQLb0fpB5D2QoDefYviXkFJGKqTAz0uHx17QzoucnBokuf7BQ94t5vtnTJlGUgwZhLKw
V4fee3/fdYMaMQL8m3BbtYMcUNT25SL69dH9/x7p09jhtn23fp2X4eXfXiGNHtbrS/n6v/7HY1rW
3eH82g+vP8Txv3/ytzhe0n+BsoxczFANw9D2lOy3OF5SfhEUpqDeoVyC9p0g8MEAs4WbM3fmOkEV
9J2l7LdA/oDAMO+VBWAEELHK/2Ikz/f9YCMaKsX72oMkDzw6J6n9VAaHwbFRFcinToKgwO0CuZPp
rdBWOssBsHPWUCVKG2gYmszI3QjIcrghaPCMCqzMrjD2plfVhgCdSJTAe8aAgplL0dt0WHNmxLQE
uu2mKmAqT1DGsImGk9sh66JjikZjS7FJghbHrLYL0tcjnJFmn9zWus7wQaVrX7UsQlv1gLZnqSi5
S+5dwN3a2fOQjFahKN2dKhfQ5C5wGcwj6Fd1hKWkMuX6RZ05i6iGjtCeGxNMbCvXJegULeYVGs5R
5zI1g37IumnfUhL71/dz6SMdmYIORVTDZba1sdFO2u5WlZ8WFKfuar09PLawhodEZznfaoyy4kbx
yDwjgp81w3bpdtEHBPw2XV8gkOom+F1GkYurJwCdJQPzH+UG9LjALkLX7gDD9oFIddvrXZdsyvqD
rWT5ilhIax82hIytigHb+y3vtDMCBuXjUKJan6p19ElcxAVmEGhwoMjWtkq9laJmuxgKHC5mJtIP
V2Ils0q1Gl0gbaBGYa+mOpTCct/UyzFLR4bspqpqn0Wpjhjil6LHYdFLUHB0OoOVTi5Vt4kkIBLa
/F6d5ly2gAkrH+CxT27nXCrA4XTy2FDVg+K5QTvmc9YIetCjdHubLFP/KIrR4XmKcqa5t94M8ymu
3Mg0ZCRrSxDz/SIhOqjBSaVtn1U6qt/SNVNRc03l/mbRmCiVFPOTANTouszJRoSnzDd6BZZdHTck
ZlujvFUEqNmMfO8BC7P0Cb2u/HZZxujTPObyiEgNOP2YvMOBkRBCjuh9DHDywC0k1yXNjAtSpPVH
FA+Fj22SrE9Qtmu3AlJE4Ax4i5Ir+Ydpowo5RsIBCq29NEad1EUa5EAwVUqMOhmGrxRrF7bZNtnr
Qctdc+mmJ/afmzRDgm4lUHPTekEndWdTKZJoAFwIJ23Q96yHClEBxn5yYbDFqGw+wblEQgsS5aI2
Ynxb5mP8eWPY139nspEG1iYzN0w8b11+IarPLzKo+7tCJNpeU2ioxG1IfSVh6GlQZSJzbVRPMSRh
fl8C5CnMhGG1rEI5q4AZZ5r16gH9pMZbpZFB7lHvbhNJPaDAABHVThRl7kBkGA3Xiyyt5dvOYHPV
hjW5REQ03yKY230th5qlhwg8SPM0v+xKWbG1ysqHYk311NoOWuHNxRBndlx0E1FY3I2tUwpdzWhw
z1DPzmAlIpSX2PnM3Bnk7LEMXXLOOJghRZc+7nX4DRQ2fJG515Tq6PGwoG82GGP+gORYfZJUdd1L
8Uv+KCRS/RHhpOQhGRPpbijn/tRpDBGvSIAeQVs2T3UXZUzcRvOAsOM2hvC4H3YlsP6ipum4KyWJ
ZwQa6UL2nbLBhCa1t+NWjOdG36r7Np9oycJ7FMT4mbCEiMtbGka6VaHVXlTof49aEkdP8oqoeawq
uVM15Rx8t+f8jVToHSP2xxb/7r7ZqkxRQLxKMY2fA2N4lnqxgg7ypIhx8QFdXCDsFCI0CBpGyKkG
MTrB5qvZkyZDl1CJ08eGuQJfX4fxo5qlSKofhsmP6PI+A8+8NjMCMN1Bkx7KTM8+Cn2Wn2TiZy+r
mi1c1JZxSL0hvzHL2vwHXUpF2ztIf1yMoVFQIiKlcknJSyEQ/DkClhSCTLlpTiONiWejUvCaKdD4
t2Xbxs/Jfg+7vl2Q8nq/u/t9Rr+I1bff+2R/Ck3Xa0HKbCdcYofqXipgf1AWhjHyJRNuF7alyyRD
IoE6ligA/VdTKHn2xy6tjGgdIC84KmitFlazG8i2m0q/G824m0+6G1KymxQg0/pju5sZ9TssjspK
fRp3M4xXDBIHNh57cZgvjOhnUIJhuE2aHC6rEBH4DXT300G/pWCcNfAh5Mo3s5VwzFKDQ2QyC0E4
ETp9DWGXtlwv2jYIbgQtpMOA5YwiLJTzIPjiUIUDgRUdZ2k4CjpqovDOnSr8Pu0ep9KKUyJ8ztNT
tr0gxqSiT81kWZvdZ/LHjrmqoXmDKO6wfI7ZTbVBtmE9sctLmdxX3Uu1PLVy5S5lKNU32fIFalFL
ZrqODkoDu/b6UQQLPaITHw+n9NmcyP5IU9hU0XVrzlW2y9kuLxTZuhjKcQjkBv1Rmzt3SG+YDgUB
xN45TugquGlkQ64W5qW3CwJJJ4QN7uMvDZxqpNsAEGakrr1p+3QonmG7V4TbHJUjBN/S0ovMr4YU
rF90TGZOb0bTM9YLxPPM05dWsTPWt6knc48L2XTpjxjJM0StzGDFdl/MtspAiVHtErwCnCtKQ4Au
SE9VNV3LabGyWT1OrXzCd7n7fHdc5TY07aAu7lV04BLIPJiBAzDQ6aYCqugwQACdSwdnmGchaIxk
AHoQNS7IV26dIZ4POwV7Bt2/T3AiEg5UZHaqNFsSdGjrplzLbkNH1WSSeF3BsFTLR1OdzmOxOT2x
1hDHcGNh6EaqXEzQIBkSdGq6l9o+aTIJRSrJb9s8fxQq6WuxCg5RzzdpM1MoJh7LpXHHrnqC4DRY
2v400/svh/o4N6NqAMP4KI7BUtXXQunwdqlwIwtMveNuHlplDHSpCpbyAWJXhAsU5cs2Astc5yMs
r+BxM1sElzuCiwSpZlLgRMnsrG5zBUZTSgAySmvnbmWq4sspYKktgBOjTBk+yGR3QBXvilT9bTcO
dOrWq1AvPtJ352wzEY9cYa6lbzhCgDmLxWiD1oP3v9IfihHsC4DR8rjoL33NY1Hs1fgi64+gRCXK
z4Z8rmdvyr7WaEcf6Nnq8HKiNu5WGST+FkyDJLJoRqqwwZTxTYWwDl2zXO+AaTNbJTL74ReH560h
MGtXZxgrqDzumtrDyoQmDaXuE53uCEa/SnmG4t47RLtO9rUXPsXIXSFAXprlSY8eVBmoK6XGXHLK
/pgy0jNAgsiOPE3QJXRWy8hiw6B7zExZjBzVp2S9Rfddek4kw44Z5StitHDTMBaIP/bR6JFVwkrJ
KHwMz5vpLprMSPRgDeKNgf7I2Gq23n3TY7DhF/lpFW/hG7G6lw5mPDX7BuB/e6UaZoutPSyNXU3n
XnIk6baQ4FVtr6xAtR+C2oTy9ySlNxOMafL80KHGTLgZSNm9UeZnWSicEYX3TAYYy1jhzu+IIh30
3+6mOgQiCmP6KvqCctp58gyQz0W2MJRRMJ10WJwkRB9FryP63Nre1eXnprgqaukL49uw1fwSAHP9
OaZ6v9G4rWeg3yBBILfgfHvXGO506tkTZhKD2E5RhDHao4H6olowKVR8SeJHtbs1YTPIxI9dB6OK
HEOT+tYUm50UxL1ZiEihO0wj9K35B7nbIINz02ZxxCK5QwLbTRmD/xaj+hfDN7VzRYlBZV7RXK+L
xwq4RdkEXbyHK6KVGM2zQAmVgYEhpWRLSA7aadY2VA3O+vIJNgcLvpxwFYyA+gfSxcGczpYyvym5
CMbYa4RwqFpXSl7aDNImmLbVf1Bg+Rlj/r61kucpumQYOux3sID8UFxieKCJZbEuTksdYUhZNyNv
YBgYUmq2dNXTulobWgVDddMpawm+Xxemz+BxTeKZhcxDLi+DcFiPABoILuqogIoRJZH8A+T/pn94
DwrgpKmQ/iJSgBMWtfFey05CubLu0JilsS/WNwPKfMFQ9coxmYXZkZG2I7rKwI1PCLfUJkrQDVw0
Th5nd/joD02ZYiN7VJww7T4PXqoDahxp/STrcRXum+KU9mlopBEpCCJBcv6q11/qxq1lN5/QOM43
B40O3RnZJI4MW+yYPIF1FQURZDgWElaBXK7eJCVB0SQ0wze0SjVkpixp3OarkHeltzWPurlaMfVy
4XIox4vGWDcTKPLHrLs7zKjBJ52loLJCw9oR0Uor7+O1PJHcvkqUHOUPhRTTuqfGrDajm5Mlmswd
J48jzaL2lM/6lZlZmK9RFOsnZ4Q2W9vkQ3AotlAzad5M1dPA09GhVHKH9WhEtBn6b1vKdny4XZWX
MhnCWo3uKv2JjAcBVdGVNkCYk8a0eReUAjLF7XDaDP1BZDKk2GDeTHpLyx7rFsWqLfqc1M1JBtTW
vmnbB33t7dyEbAzBDQRIhH9Q5/yJ7wRbZI6GqoYMkztTTn/VPtwEtSs6tZ1OmT4TOmxI7zYFhcbx
M7HQdsmRQvG3aknduY8bdnwaDVLdCV7cEAC+x8//UvnqPzOl9kMv23+t99pQ//PA2342f5l46//j
/ddQX+wlpR/+4b6Xl+7GV9p1rxCcDf/x77+WUPd3/rO//K1I9bg2FKm+1iNjsnxbzPr9vky1l4P/
vIv9vys4oovi5edP/FrTIvr/xSSTYtLA1Gmtwdn/e1HroMm/SHsxCQZF1aBJuT/73zmKjF+oOTMb
TQ+aSTZhH6T7raglGr+IO3m/KZN7gN3917rTP010ckYaFWQ6foxB0Ajnvx993Qbx1UjUDl35vk2p
QvocMzaNVFv9tTaHL+i43Y3tKgKYzZtjP41kqQqVhO/u2N/IzH6CRO9nQRKzzwtICjVY5b3w9l3x
FQywqhuzoTijLAgkBxME6RhPlj0uB3KJ7FAxIYXIc13V534r53+QTb2PnPyRTP16fPQvWJ+ayNjg
zzgaGOUasR9bqHUV45Ci4inJiMnk4FVKNYEoTtiALMsHXLjFKJdAImK0pAlbn8+k6RW03SWiHkhU
xmbjIJuUOBqzcJbU1V1QFE1T/18sxX9uZuRmeoVlsnv9t8tL0/+bN1bfXgbs+/+BZcd60RkQ+s6S
/qqu/PBa5S/57zoa/f90Uvh6x4Gpkbv9Quvv1+Rfvu73YjO0ozRGqffrv4+J/l5sln95b/JoioTV
vffPfluWkspihqTUFFC9MDSqwH9ZlvwKkhEMSMKKkMrQ/qWhESY0fkjvSbppCbMSfrZEUgFFT6dM
vmRhemqP/RXcVCBbDbhoy7hIx/2fytW4aq4O8slDrztYj+IDrIHiTXSXXicvcqsLqJ4gchcP9b4b
yhZHye6c/pid85ci3GNU0yLkbELmqU+ZGzuLp9lok9u5Izmaqx3RtHOnQLFHfl4cyW+c/D46Qkbt
L6fEXu02aE+9q9iw4JwghQgPAWGqAwQp6EIoUj3BV46tn/uZs7oHrw60Y/MQH2VHdPJr76eLNV5E
pwkbr/HoSl1jyMEt0ZOdIUD777JD+lLLOOcXxDav0lG/0fz2ul5YVKHibMfimoZT0HhlwLChxzhn
MB6NY30X3R6uxUN+NK/1pQzanUHHTW2R6wTn5x4uqq/bkLWAwtat8gKzNBgxYGNkG0/RLZVSa/kC
7U4IlNbN+FrZ663X0O2dyHtMLdMWfc1JXcmN3jSb++o1gfZ+GoorBnyD0/rMJAaKVYe95wq30RnZ
e7/2GUewocYORr9yEg/NonBzIbk+jY7od4H2qTsBf/NkW3PkY37W3dnT/TwU/fm2CiY+Nd+Xd4m3
+ebdmFp9CNnRHTICdu6XR+p+uc8crF35qzPZEDhb2TE5ZkfDk9/EY34LO+ZX8zMJCufRO501Ptqx
PTtkc/bkqsf+PHvaTR0qXmRNbu43geCVThKMZ/0uulnPq9M6gic4JBJW62g32b1wLr9tH8hhCPPj
nVvaasllroLTueoV3vxLH+YPzRMSpOHyJniDrYa6U/Il6W1ymnwpyHwVLqTBFd3cyy7KRXUKPwKQ
i4KvYqUP+q0edhyNPoov21Db5rfVMXVA7fipIzwjhHJkJvEZTIADpJWTNdzha8rPqyMEyn15ksMx
IF5cRdu4KvfiLZboR27qFW7LOhF47dt4Kp7E25RCCPTkVnYHd4BPZUs7Kv7BS2/yh+ySnaVjcdYu
9cm4zy46K6A7Z2FyrI7KqT9957H+xt4Hz/GfLHXCjO/79HONSLhWt+IFYn4XKPDiDU7jwLoQjJZu
NZxD57y9MUjq6azKImzCzVFcWADswTk8gu2zerd8obNgFzbptDN4KHjbgp1bH1In9UZrtmkXwPJv
pYHodCErzMsDMdAHK/uaurqLFdnovtiiI3u6R02N5y1j5cNJiY+ln9tAtm20b22YCfwlqO/UE2QA
LpR/fuynfvoK/XehH9HN6l+3L+XTFAwn8JdPqM4tQeqvN03AcAGE+vZ0uj/Yun34gNAdrw1B9Cnx
tLA4KWFuR079ZHyKL1IoXuP0bGBLF+0GgwzjUHrc7tV7BuS96ahfSj2Iw+kYn4vTdo283lNuVF+u
bw3eHVmxDfv9ZfFhw8e8l309eJNtWCKvv9EDs18+FdZXiLZcuHktUm6nd4Xj4MjWt7eMz88Oa5L3
RjaESfZqlQ7f5PahepzPWTD5GY7VuKKJDIGX6k2wMliiM7sUWuzUq5DADEzs8XCKn7E4p7FfNEsI
U3uzYWHj5L7hw8+Kz0O5HE7VefPIXly4G9zxZN4Wtsq/EE/2Bs9wjXtFtwofUjVMT/JVhwqeA+Wh
W7iVzVR3eLhZj/txi8v6Jb7RYtQALehd7cytvcRlCYRtULuKTyblLk5uoQ/hdNfBTh1YcN3OmW3F
Fk+w5dsoMXm5N1uz1UFINrLV9O7BKq3ReovZESYHr28tThWqDtxujKaHGe9qA+G+DTK4BPRPsdNh
funHjm+nzR8e2IEOmHHGpcFu4ET3egj5gyX5h6DhS5Jj8xQ7o/33lxHJ0F7x/iOI+2PL3F//Lnic
dcTOZQZFLq2rXTa2MpD1PiGZ0wYlgzg8k87ZvM4xbK6AW4m45TnhSTCMxM2ZefXgPICE90ZX5ceU
u/EBsQJvdUvrW2VX9mjVVmJH/sSd1B1KXcc1GE8jyxD6Xm9fslQznMX5bPiaP3lszXDKZR44MHbF
3u28YrZ2s9k3SX7hwNxrw2rtTnxa8ynthMYxwlF1noErj1zkDC3h83gswv0L+0DDxgS7vC5ey08J
TrN1e/6Mbgf42oewzkLV8f2F/GW35z4AAMa/Ae2H+T3j4GELYw265a7EYbJwthcudv/y1hXDDGMZ
nF8vJCNQYEAPZ5A4hlM4G1ZJ/cdXLmAHbd1qP4xcnYT5aFwMpnXlprGJyx7eiytnbXj1C2G7N3Jf
JQvZOldzBX/w6Ea6olO6KX80m6jiyPdxu7Gpw23xxCC+23JK6xuPxW4cFuAXiNDihyi2kqf+1GI7
VOMcWBRsiIBtLSx5zrCh4DsXr+Jxmpip6UGvJkKvBxuwT2OWWAVDdwR3clYWzmrvbH/77/Z7Bh0G
DzP2ADsETJKyMcKhzEKASI3VyKILmW/0dlOuXZPPiU7NQSquoYRZ7SxaqL46Ubhfzh4qDd54WgM8
AU9vxVq4QbzjYO2mB902N68Kt4/GZT6u3I6eszZ49sQTfuQ35yTsj+1uqI7mH272J607awDjMgaL
oILX+YXb2Q/wu3ENiEVYlf1GrdZCbtJK8Ao5a3a/FyATOGnABO83eeDkc/4K7AMCEQ0w3w2D5XQC
6TT4WqAFA7ty6kSuGRxO+KDT4XYO+gAOZW8/lkKUt6+R2Mnc5N0wRbaKmRPN7MbvNPsQwrvK0SRX
Z+XtJlGd8U1BsVsy3kXAxBKcR+R2/sAtJu6wmRSwe3f7uH1Mwr045CRwGNZBT+WVrS7zdexb8Qfm
N7E8gV25/QLyMOw8JvB4JfHn4MAq3i0VEnsfTkcPzJEXRPZ8MkPInfx9OQy8BVYnCx1wtgM4r5yE
UBcXbR+CJBy+Krhh87z7qsIfuaUSJr1fKpq8TsUdBRXEIXSsSuJeUlx3WYuucGc8zXfKFZ/Gsy4d
8VI6+/1uOBlK4gHhr8O3WbmDViheL7KJkTw0wK3KL/b7Yae8B2pyFiSu3p95LvNV5NO745f5TBOO
rIQIXyRzVhMbBeuCMFrwjYv6VWP5Cnerb7DFMJzhNC/IveLWaj4zuvUHLICoX+JKejaXjGcjsAj3
I5uW7qEDRCBB/GoTtgX0vZzGM7lOaDJwBIZrOrVDMGcX3OTB48Y6wlF+923Cu4UvnojH2neefbWu
6E2/exl05tjgZOLPhktnuuPcQ0rDPkJ5zW7tyYocmg4uepYJt5FwZ9/1OJXpnBBbTNZiiVZ+n3yr
r/utbo/IX9oFtwHvye8b1yQkN/zsMSLEbm5KvyVQSRwZ/0Tx67Rpl+qmvFtfl2APFFCrc1PClS7A
c7DUI1/kbebVLK3pRFbiFqzj/BIfmbTJPJqfTn2sPGg7jrS6/WI9w52a3DBofOkv/Ssk89bqmT7c
aDZBEJ2gJzrzfhpwLh5FWJupVA8DsxJn9lt7sVJYQycLxR2ipNpvPCQfiKAIbolzMlKK1Crtjqho
D7sO5Cetnex/vMESvh3smJzBtBt3j1vQ8HYqb72M1+Ws2ZkHFxcEn6Y/EKgtNM2snq+XYCtN3SiU
I9u8NoHsb25LyJ7bQtic1Gv0SM9m4AfhQX9qtSe6S9qZQMxNmAa0St8glVB9miJkAVbKbYHfz9Ue
J5xJOJyisH7i/mIoVBVvEFL2q5N0Ox+QtbXSJyWUiODkz8o341G5TX1uD+/NHmJOR/uUvkKpc9Ju
Sx8CBa/MrZS2DZM1dnzHHIhLpdVniyTM3ONQcbNUN/YPbst1onZrx7wckS+VdmExQOLA4DoE9BQt
1ecFq7V765bY9AUNk9oaVjc/p+cYPXsbDR9/9ugk8vxR31TaoKLbF5qfVdVK+NhH6SGiXYyd8EP9
yJuJ+fbHCwWWB4e0CvsclmxwD+twz8PM9+dm8oXMAb8oy+nwmfAUAzz05yjoHcOKH2mYSGHKtJef
eLVdOdknOh3OVzSgrejr7Mze4r5Q2McpdJZhGaxEzlG3dVexNEvDunqnwXYH/rU6exjKjLSlvEeN
DDJzCMaOS4i5yLlIL+lW+pIHNxevrnsv663HrQ6tTXN9Tjkd6WsZpmHnJtdN9Za31evciMPt0S3k
qAvpV8sRCr5fYtkaHImzsEzGdoPDneRpHjSenAaKj0xCW/G34r64rrGveDWb2x7WEQTh1iJsuglI
RC+6i7Xj1mMvc0uHWWGOJXgi76Fn5rPn8OCwXftlsGU2Wk7e3hcNItb83R8A6lreHmzvxr0dN/vp
LfP3eHa/XXsKMlik0BxkZYtubOH5gI/SrOkIh5HVsWXvJ4VDsZAx5JpWK8MhEZ2TCEi8JrLv8M3s
izr+H0g+kfQe1R1Omc2mRjJa4ewcSKjYRo39OrjppKE+XS9Olr4XJ4JuIU5+DwfhkyPUzVzDax9r
nL8ZFj70uu/0u5A98E62X3u5UbkAJTCP2NFjG3K/2JQYfP+weVC54pQN9t7MnXwjQG/CYiP19/rL
4Ce7G3b3u0wKgFMmLDhPNNPeeiLGg4fQn5u5M3sLgYvFBzhhAikvCYVjes3CPcZmCD31JIsMRHEW
Loamo9u8kmqzw+zp4oGo4u/H30xd/0n4vb/+XfjN6EJarnUjXghSiTRL5GooLLGvu9+IU1zYFVf2
kIq+Kzu5zoFVNtmJWhCVI3waauGETyZbHSyyBCqbEwfF7R5vLaG47ws+kiDsCiK1JCJTa7uJnqJL
dOnO5k0XotQVwgJAhcMkYu1takwE1fNRpWbUfygeVzcOhjAi3pttDY8NaGkv1ATlsb8U3nSCwo+/
AG32TeMynLRw94ijZzxMe9rGGU7Py/Ni3epsQqXfP9Hhvukv2UP/um8D4uO+v6GvBWO0GohWzRbQ
3+mnxfo6sbhBAb+7KtNipIStHz/PbqdgzomjBuCZNn4N8goXjG6LnTkJMATizH1fQVL1dMAb0lw/
grwm8KV+5DQDTjvzKm4ehSWKdPuWspFYzoSoHN+mcmKvHgMr5Bn9HrR6+6bE3Kc3O7gJ3rPHaNHd
4u3RjUqhgajZkj5szh4b7OU7yW28Hke23wj2Uv/gax7Kne+XA7c+QWGLm+KJ9GwjCrtzHW7HSr7r
NZa7VVPKmvDogzUTSePJFztD04MCEUiwBy4dNwBCyJ0+HO42FprsLq58pGMfquzaU8DG7K/4S6Yd
/Iw8K/VQu2bzX4h/Om+PIyGuIULcY2yyBa6BHp2tDjfmbXMRnrM7ms2pQKiXXWaW9+5E4ASJbbsk
CGtsSNxSTLBzdpuc+bkj1Tox5+g9AXCyx7CzgAjhI4q7RbOTY7c7kGBPbUmuWbMzz5HA3GIB3uwh
4kj8s4d4stvC4w0C/Vi4UOjYe2C4cOPGkK0VX9LgNfaQriEso5JDUNfI5z0p0VmP2bvnwo+d0S6+
xrezs+CT9pIDVAF4qoJ49u+vVuAgf7Ja6Tl9v1qZ1FLzIjH0S/Qq3qCxy4wBcTLx3pNwvz1ouQW/
nbc5eyBr4Br30FL0qltQwlSZh09qmD6ot/WJqtrd9hUJqJv5DbSUJwfs8a5xhAPLS24QfHb36CG6
hX3lgS71SfTl4/ZWU9+E1c7eXIkq5+qloUZgOJxJoAljSI3DiZCYJM7rgvWmINbQbruT/rQdqe85
fcim6ebHGhNJz8g/k2JePrE54vod4YrKM3blokwcSrfSp+FYntmFCGgl9rLIGylytpQmtKAPzTsj
duav8Ce3YetB/X8yb4oQ/44Xp3xO5U2+ka79SQ9Jvd09wc9889dpxP+ybup/w0bpryOJdDL+vFvq
AIGqQfc+vuSvPbrLP7RN//L531o0sviLQefbROdcMkzG/n9vnTIa8I7rlQR6JHsLlJLPby0aWf8F
lJuOHAwI8x3zC2nQb53T/VcyU5OI2wugAvjCfwXX+1NnXqc5oyo7IsAQdJDH6Mn8uJIg/9jqg1rU
d3H5lilPi9DBm9c7IJHthXmZuosRlmVrLnApFDkqphm/u3N/o3L8M8L3r87gp94tU9G5bHacAXTo
DCqgXwbDYA02br6soQqW1ECua/xcaoO9096bh2/vJ/AvmfA/14X8z4wN/Dc0dBELgvEPq/tzSz+9
MJ2T5t+3IP/42K8Grhu/6IbOeAdd753CRqID8GsPkt8o0MbQCFfRjFMVjUX1u4FLGLgm6yaAd8l8
10T8i4Hv6wUVdEhsdAHDhPPs96mI38yJgYo/BZr9PAf1a0FVFxhb+NGyI51Zk7pfIz8u5kvPRK0l
oDtuJ1PxBYVBHzZEf0KsoJ1GO031MEUBZNTKY50/tAdSoVi8m2OoBrNJI/EQopdYgp5QLyTqKkae
w38iImVW9JY0l9JpKUB68IMr99XHXJM807wbJsRfE+Osi52fAyLZlPFJzDdoUYvbbWgpFxhZYuv5
zXyogKTPpPkKEszGvaQm3xboVS1VH3mtf8qz6iva3WFsipmzJBmCHKp01cT+DLIGtIfR7TydGZWn
pPViWYfQ+ABNMtRDThZrTM+zqkRzNZiEK1xz2OHicf966Jp7s5j9aCCba3K4epv0NM/D8xQTnq5Q
SiffdDAAh0qg7iboD7saxJB9jJK3sS+Z1zE+zkij2fqSPqfiTSurjauME4PwA5lR/dQp0jc1Y1AU
SO+dKGzuygCxWffZY14a0qVTc+EItcgN2CNoY+OCsK+if2asw2cxnWg6DLXortL8oWzU6wZa8Khp
avNRX8G+oFQ8+UPZdZ+nLLUnaWF+bOg6AuC07hsIaDVQv7EGFGYxJDeLusSX9FYhFN9643abxfY6
ai1vFPvHMp9hB8jQtoZM4zRCE/m6RmkDOFBKn7R6ywKxFs4FsHunntYJCs/oVxqP/zIX9N/XudAl
/HPn8vBSxX/Ds/CZ3zwLyDdmFOiRaJoMNcYfU0e7z1HFfbIISheF/3+3dSKMBh8j/4GWk5kHAnT7
+9Yp/vJ/2DuzJTuVNEu/Sr8AZQwODrds9o5JoSE0hKQbTEcD4Myjgz99feh0ZkZsRSlaaVZl3WZt
lldHKbEBx93/39f6FjgMGFwsw8wTKB3+aGbZV+4njmoIhH08s+g0E6xGBS05d/24FDN9z2zCeTGk
kPsz9OEKPeXRDwpOfQ1K3M5eG0Q/SBrnrADbHon50GU735QMmKTfFG2Yuq2pLpvPeBCdeCE0+7oP
u/rLkKXLVWGl9cnxzXRcmWxxKOF4WKECH0CurzQ2RyT6qvQZq8XXvpKc1GRu97IqZ/DlZYTQJNKY
eGyoC/hki1PXw/WN5RDovzY92ddzo+wDoWT2ddNH7WGYF6YyZu3rLljEMey7gbCiyKWpgK6oiu1W
AX/2bYdspjB4E5Vkfq+yDT70hTvvbrcOCbBNv1GbNmlmDQHUSakdopoKkzwEZlriP5alu7dUNBG+
IpDWu+SrF9FKBkiRb98hR8ynaJB0MELCVxobsLg77niFUnEU3Db+Iai6H5btTKCt+IwRu/Bzglk6
cStBWAnYAJsNzNp3OErE9fIuq7ZwhyDN1OCymA/IL+8q4efH3GtutZkjbqJ36ss509UlQNMVOrSh
aTRBz6lUJu9C0q0vglabW9/dlsSaBoSlxahPpWytUxgu4zWGqcsmcD+Ga5kfnTGnGSDm8dBNNof0
qQBWLwRdWkI13bgcSnmaV8PpiV7f5b26CFcU/SR/cloihtuf1iryvXJSqReLHIOVPJw1vPAklnyM
fe8M1IBAq/Rqk0jKndmnzx6i78o6cun7RVqwzNbssodQUQfeHNeFHl7gHSkhikw/03voAU1V9Hn0
Jqo7QATX2coOTJgWv3Vqdx8WCCBvlwVwUZ7NElAEKry48qaUSRSFfqVXOmtrMXyY53G+kEYjprGC
+jKq3er+f3aP9n/jBPnbqTH+kg9fiscCzn/Oi779H6HrIvHDXgxBINxBln/vuPgTLL0gevBT+X4A
NOifOy6XWEj+jA8htAm3Rqn5z3kR1RdCMEoJaGpiV2U6fzQvPp4WpUe9QgLsvq+D2+BALno8PfqW
76Fy3NDa5CEZ7tLqsS5UHsSOUL4wvVUlnoI/V6qV+juPzGc3hztibylRep4WVw+WlCfqC3EGWfj5
c9ydnwTfkGRssfNXH3T2/K7RFt095tjOzOz11ByBTpun9Vi1MwKgtUi/WKJfciLbl/pguoqA9g6E
PmwcRDQYjD9jGxKvmQj/CgpiZ0BXe2/TDYPaoey0+OAQJXGwMmF98gaU6fEwAOsiblVURGBB5/vg
Zkz4o1ysi01OBbjqwhqiWAUBToYpSyMMYZ58uxmf0+5U6cMYlAUQfmzkAhN2e+uTIiQOg5TL9yrs
JhE7tmDb5wZ6++F4kriOpqxZCJZoCz5vwxTFtWWr50TcP1FL/1Im/P1e92RRIXwuwBr7+EGSTl0p
C3t10sv56LDXdTWm3TWCn8LGbrLS26X+5nSkE1YL++DPTY3rML/rF9hFdnZq5duUk1F5KjrsYWq9
6qs5nmecXfznYhwPaVkkoYM7T4SXorX+DqH9LwuBfdT98uspOHzKFOqNvaJ+OAxMX05tpkZ+fbkU
eNhGjtTLorn4/Wjb/5Xzq+yKZ+p5NihgOB9fxZGsXzVa90RuDZo+n1fapG/mGpR5/dlIzWF6X7TP
9MHcvUR+dFWGwp4f63N7th94e5vswRDPvGFUXTDRRWz6+tiJ2n6h6213Gxf2+sV3lceSKgA3R07W
vhE1fB1wlHb+tWvr+oVfbO2LyhMu8kEbHwiOfeuFrVx1r3qnfJ9vkJZ7mCQXa7D5HDCEmXimB/Az
N/P8BpjNAHyFLlLVc68KE4nxt6wcEpgBa0LGDZq7ciGKBrhS7KqgPQ3weA5mSTmft+fqVGwe35zd
yUPrhOuVP+aoHSwip1a0aPHkdiMZ9VaZ1BAHLzYoPH4wgvOalkO9c0FqNLO3TmvpVxrG3gUp13eT
2ZpXpcqaZPbz6ZkbZKp+/IJ8YnqZqyG9IFJnYnz8gvzFgtU2a6q0RQyX7oBpnORQ0AviB5gQDjrM
c2EKv8x6XNEVDuw3BPYyPE8KqQgFx7DPFbtheLf1uCO3WbtJaWGEHr3j70f9T339o/fH1XYOonRC
oLWsIo/vry1LexgFVahvB2RW+LvDqSAgRxQWhanHGdNWkxzz2r4MQtJYi/XH73/Az0n87AewdDnc
rc0wIjD58Q+YU2sAE5D1SRZEGfDOGrnQTOZcJU1KpIjPGcjmoi1oBhnPfR8dWq9npvFlR8RvhcO1
NOMLe4k4s5IQmLzpHfys7ShUHpGUPYGKzgW73rJBiYHBhr1VjmauCQhNGuG9ZBXsynp9I0KFLRZG
wOu6KXvSCHz/qJcouxuVFb5b8hn5BLbeo1QDFAU2Skd/zbc6nqawfc+YRJ8woGlYKVSLylM3K7/t
Q5H387XTdhyxSF7dWpIp9vPx/TfUn6+6783bafj+fUKJ//+A/J4e6YOR9Iv0/uKL+fK/uJ+ie1yH
8pf+LkG9XV8fBP/YMv2U0f+91eJPXIetl2SSp/wJQpaCfzS3nP+gVqXKlBjvHMfbV9J/laAuaB7k
945HgQrt8U+2Wh6/6+G8sm/0sL8Kksj5hRhPzuaVZpwCmXYZuwu/QsU3EznzcqF5FTHHpZQK11bq
NdUhg7I+ksGaaf6TDPzhcmDrsyZ4mT2M0QgPb8fFLW/8PrK2E4moCx0Uz4zxvK7q1ehtzL95kyE5
XVOrTfhY6qSdV8t6NdqE2KSVRZDP1hS+umhGrPZpF2B5nNw5Q6TdUNBWmxnb0/8ftNN29W2PQ2Y2
/6/bJld48R8N1/3//vdwxYzlgX7a9wHYPveWyT8qAwF7CNH2njEPcQx/EEPpH8M1ooHLEQAOr8je
//qjygDWIBxFIeCt7H/tT4br+SroS7rBLl4U5mdiK37JdzCg8VTvukfYJnAPltEtbnI1OunlGi4e
4pa2BQLgNhm20/jBE3r990rwENe7N3sfrg/7pYF9Ql8CNkYNdLY+NL0pilKkNg3KQiVWo7Z3WizI
VxebyK/fX+v8NlnnocrgyvFpNbmBv3+0D3ZjSz06PqxGBIG61qdx9Eg4G9aTqbLg3umn7mWeKf3i
37imw7UAO4GUO993+laJCbmWqGzE5sXSW/vvFA3ZvdWV1suy7+6CIRTPXJNR9uiZ7veJ7cgR7Ki9
neT2+D79eZL2KCiIRJeRk5ZOigzHzXM5qW7W6i387fbN7+/yqSsKchuifc6Tjnv2FvU2mqHKW/Qz
uodSYvfqJpA4y+3e0x/o7s/P7OafuN6+sd4PIhiu4bmhb6zUGBqnR0bjAQtdykMIIeglTJniyrNd
/cw2/olxg38Rc6wLdt/nLO7x8xzGaCyK1eWQuCRKrV2JYbGq26KerTho/EsvzN/+/nGel0S8QHLa
o/3Uhp6o+BkJ/WCg0kfPQpg9W1K4wXsylqNr32z1M8/wqYsEHC7Sq4XyEp0HYLjWysHoiL/bpHt0
2KjxvsWmDcOr39/Mr09PMiY4aqLzSDlk7zXSg5vpy663A8/ZkkwPGLqDoV6KV17QutlptiCvHamk
cxwXaqxXP/mzazOtUg9LB6YiR7KUUo+v7daqbvp8MMmybNZhybrpvZMvNknoTh9nRYMYrOFBPzPP
nD/Z/aqQv5mbWf55fWfjxZQmlZzJGrbTTVonIkgDFLqhk5nT72/vlwsxkzGBAlhwGCs4Bh/f3mQF
Q5tL3yST5IxJ54RAuLXdP8N6fuoqkQ8U0oMdzOjfP8YHL5DUR11Zfm7DU3S2zyUQ+jDxs9wJ/vAz
k3AR8SsHbMI4l//lM1v6oMtUm5rEn4PyG65mDrd8p35lB/V803i+PFDhTtkzL+vMHLx3T/aeGGzi
/STD5qTq8e2Fc1plsJWWJHAvgMHFYNkgoV0Ernc5QhbWKgL4M1/Y3nPD5PzDwJIM5G93BwsKUL6R
xxcW8zZa8J+xwUkve6FLDz5Y2GKcDBva+5loC1TbmzO9/v2gOV9xYVNBNHRoG/hYSWk9Pr6sbKIF
5g1QozQctgDMsmfSGfTW1q+Hqmmt4k/7O1wPrKlLfQ31nKnm8fVAN2q7T8lQz4beSYhXaC/TqFTP
fArnKwLkVIAalLnshhwudH5Xi8M3DXY46YrNv1kLCblla8yFZVvrMV8L88yK98tT5Hoe44bZxWbT
tBcZDz8Ki0hYMgZIgPXyCLPBEK1ZLHMNIaOYWC6eGaS/fIJcjT2eTf+HjRrna4+vNou1ngo6W8ko
7fJqmEI0bvk6POMVfOqeAkQvfIW0yaKfaNgHH3oHjMu3IFMklC7ya2O37VcB32qMK/fZ3LSnr0Vr
m28Ozq579r4gG64AngOZLDahn70ei1v81MW1WYhx/f2Af/Lh7WIdzP+wDX4qSx/cViYBfwWGh+dm
ZMvT5sA3JevxT2fJ/RXxUWHNZldOH//xK3JHP9KzKvEyyqV9tzSduq4z1Tzzip4a5g+vQkXwcNgF
Nd2RnYiZkBqKFVDxsDZvJuc1z5Bs0md7//tndy4C2onE3Balp7sXGn549p4GS6SgsXl4QzDp912n
CtKeW++mLLby5Cio2fypewrL0b4GYwzheZkxKrszR1AlxMhsKZ9Bju9XfFgx/PxF7MPQYe1D52fL
68HrzMtOyq1m5MhxqU+W4wwvOJqVp1E3+WGw52+2HtwPv38M+9f8yzV9MOdUXKFgH/j4sc91Y9q1
dmSyei4mG+1jmK6s+qKSs/WBfKA7QJb6dqrIcP/9hZ/8TBCCsTmX+4H62TSTDynHNLUPDrpfvEsH
aNKxmKG3VoUtn6ka9nn413v816XO5umwMVWhDfc453p9kefOnTtjqsgbH82wV1+Go23e9gD9Tq3X
ts+81Ce/UTAlO0Ux4Ljp7OJtNHqksfFSSdEtLjTxURfbGDXJv/M0/3mVc00dGOgg14uUifGW9Qak
IZp8aHoHvxPPZQs/eUP7lM2MQMNpJ6w8/FAro62enRMvzo2Wi0bK9rMEq/tMofDkuAx86gTK9r3L
+/gq1lxkfqZ4bCu6muvIM/J6SXV2v0ZSfGkdv7mmnvcvwl64zzzKp68c+ixLAV/k+cFAHjY2qiqu
XOnS2fC+oMEK7MI6+XObX6+9GJIgKMxJD0v59fdv8alHy5aXTSKfBHK0s8XQFHZnaWvh0l6B9qnh
6L4Ayf/MzPfUl/fwKmePdpOjtr3RYH3oHJi7VisOvTNyILZG8zMJps/d0NnSMUGnIzqCL6+RC5nU
vcJ7Ps3PneU8tXRIOhB0ImD/hMH+5w/mTdnYY9u53NDWN1HiuAJCLLyxxJFLoWITkpP8+/f05BN8
cMGzpcP2BtufChe7ZVBVXxsCEJMyJV1u1LP3TOnw1BOkfQVQbYevQux+fG89J1/zGrEsLsPgfZXD
sl0Nep2eWeKfuiG6Kah/OTMi8mX/8wdPsB9F3hNUiTtARIjnbICuLuoZDlDD/Pjnzy50EScLCnN4
4GdDYsjtLO9aBTKh2c1wNfxISZDI5Zzm0zM72SefHa0bUk3Zy/4yLiqhzEBRIJMJevrB7vruWFv+
/6Z7/Z+f8rKPILSOJXvXILCJffzswqgMPKQ9Ien0nX9yvLB7sbV6vvr9Y3v6Xv51lbPt0VaO1DEW
b2gbFLN8RtpWAWz837oKh3e0E9HKngtY+zS0i3Vh7mt7I+NxW93YKcGs/vm9QAIC3kXrEHrX2QpS
LqkRpuZeqJRFHLlZzdzuPdedeWJM03Rl1eWAbj9QObvK6JIsq3TnJJFSURcPpNys8CF9zDAknEfP
fKe/Xm1vAkGJo+Sm9DyPMjZgg+cy9bHQU4cUxAd7Qc8uUtvWld36Y/PMlubX4UCeE017dDXo9XlV
jwed4xaIzaBPJ9ZQAyDaJIyaLHwuFvmJm0LyuG9H0VLvDfTHVxnDmbgj2o5JO/UVng/ZeUOMQozo
yB5BcvnH4wLltkefgmYaMSznzfql7tlSlC64gML2v9HggpW6Nat+rh3z83c/3hAGe64PQV5kfNHH
Ott7doiStg7mXGKWrdR/pU0f9PLoSMverspom7Y+Dkfhlfdik4Jo3sXTw2GpXU5QlZtSS1AL8Cd3
NL3d4tRSnPenyCntaIfPRhAYGCYN5GBb5mAKxsUQSkngs3fx++/o19ezn+6jM4e+hoLqvHbOBkU+
7OBRLwBhlOhc/CU7EBUAj3gtm/bu91c7X2VDyFpES9CE2NUsHPg8Hgy8MUPdw7F2A1y7jnVtlZ/m
Pm+rJOPvcYodEiDzh18V14zccA9ucUirjc47WPMIcrBqRMSRt4nCm057nkMrybNUUs4NkJLf3+L5
VwUycj/R9JD+EmUC6PzxLfpRsfZRSc55NuSSRoQdiE9DsLjPzLK/PsndSQMLL+Q5clx7dhkrJLu1
nfI0sSrZqwRdqfy+1QpPsZ92n/1ydv4wowXwM56G/X+s8fQkzsUgdII1vWIXYNCkh8tubHC76jF8
5vHtnw9P6OGXRTnHPw8PkRWRnurPiKUHG4lx0GPDKVB71KBvgabZgdUDYmbzcle4Bulq1tsrsavk
on3MVaWTfHbLV9VQh6+yxVuxFufGK2K5RaSfZ20+ve1VmX4x9Z7rO1iITZkN24+mzG6izAGSi3LU
cRHZxkKlHs7EOkpfOjU78yCo9Ws2uhWCNzovH3LTT8euMOqtG9rjneVGfRMbBx3gjbLNzvb2EQOt
7K3yyw00PHRSx9leNnLwEUsERf3On2Z94aWFuLIrpr9jIZWPcSGCMJL220vL7b93rlV0QPEN7Ig0
d77Vqt9i7Yzqs7NF4003ygoKgMOyapFv8s6b4YtLr8Gmzy9BZZ3CavG3v8q1yYp4Ftv0Fq1bCzxo
2Ro3WVXjABzrLbnGrRYKflcWZpBYSh1kR9vUIQkqZvGtGM0eHs1JmMtA1+ENIbuQVypPVofc2g0o
/mRe1mOrjtIn6cRaRuTB29Db8HAaG+H2MoNHJg0Fj2GZ1jCG0Xepoxghv6EMH283AobUISob+5Mk
S+GDEnREStf1D6U/goLpFGpqK8+978JdXDLDLAIs4nyGSDy0QB2XzJ0uVc5+98PUSVymluPvT6rJ
MsJ9lcaY4mvLkDGX0Yk8pUGNkiwscl/ee16lgXxHvf1Bt0LiB9GkhrWWE9VJFzrtl0o1yGNKLF0/
qslpbkZe8fzOcqoWleKAB6jlpKvliDGLA2TtSN/zudPfayNz5/WY8RcTb3CDV3JzovSaf3akOWlI
5yBXOXC7E+dXHI8pPVXObe/NLoiUaugu0wys+bFHvY1ep4X37tapE9xkNrYRpDT50r3qmXT8C1n7
hf1tmeuiOzVRL+9LL7euB3cyxXEOs/reXdWdk29tsrUz2IXNlfWetSgRVLeqgwMwGXgL69JGX40z
la+3boaJNVc5pn2HjA5tuekao/cRB2FX0/ZmIP2JGB27C3RC07PPCLwqsmw9NLpuoQQU25bB3A60
P2ZoRHu/XSAgOz+jQsQG7bAzeX1qigiPbWtKOy7bddQH3Y/dy4k0l/VAohYUz74NiypRgTuVh5Z1
d7tVXVF69V1LGUOvZc3Scn3vkZbId6S7djyoCr3xgcSrLb9jgSQCxnW18Y8yUp26C3xT82VrUo8y
9JPATlviB5QF+HAiHXk+8Djc6bD62QhqYAo7P45KSSQQmqvxQ6/DHozWGFnZZ/LqGu9SQtdHzKcy
C0laOI2vrAAGeII/R49RLLLNzjny7Or0UNgFZyYLnOYliVrZhrElp4V/2E03iBBkUctjEOLVSlDf
RXxqZR+hlcI6chJ8q3Oi7UYBfdjC7nW48CWd8rUyr7PIhE2SBkvDOdO6UWp5fRZ8q9Nh9A4WNhLC
F5jGnBOsZeQtYa8RKHcEeDdHDy0fhFTbcsNjPpbmg5VZREVbXrR5OJBUhhmhWvNXRacaE4dD030R
pe2+8tdUF8lMlvGWtM4owD4gL3qRO6bwklDrEop2Jq3rsHCyb9nA6kf6hWvCxJBTDTuBYY1uuFEa
ntKQmr+0Km0Qr024fFqMW8oLoQiZZDobsy8BkkhIsG1mc9yao3MgB4LgG6Iry/w+GKzeJpxUa+vI
Eb9VnFA4rxfal1Z+IAfIw+K+tgEMHGP3ENG9frvZJrM0BwwpHcgp6ZXLsbNHRJkdoHB3BT4REsxW
BKuSV1I7OrhlbadHyxionWsbmWZ5sutCvii3YouwHlgzCrpIYiIQYoV9n/VRcTF5xWoQcaYqANi/
bD9sxBL51YI/bT0teRa8iMqCJWvxO0xpXrg6r92+2wBkDmYkOmTK5Y/ZKaOXbJ08cZkXs/8pCCYD
AGgaDIdeq4rUpejGpT3MbcM80irhfO90scAGqH2yM+sm4Kb01rax2DL0yqt0dur+RJJBSEJFdzmx
dLwpu8JlgWixjhwGU3l46lMZpYeJuu1FyrnNN6tsZRDXjtYiVv00grogXrC7cNrNA/81S+KuonzK
kpB12Dk6BstI3HnbMhxQWo8wOCdRqYt8IbQ5b5XyT3lv1fah1+36jbxQ5qAw2MY8mfH8TCchmlwl
TbZqeehqKYhDH5GrH2x3JHUiFIr96Mho+OzxL7roC1ICMdCIedMxH0brkz0I77OuCrrAS10DOhd1
CSV+GsvywuGA+XL05QCgtV/3EVUjnI1tkmVeOL7KYMp3Q/q9t8QKXM7XrSQARPgkygf5NJ5KGh1u
XAfF/Cp0CPmLsczQy6BzN8L320QVotH0VrhxebYSfE+U2PupMAQRDbVXAjzxdD+ffKHXv0zKZP0y
cPP5fWrKAptQmevPQpJlW06VTSBH0TE+piarv1szcyP2mymP3rSBNvCeCouEImcbSUSf60m3B29c
85CQjZz1bbF6XmBUR9ojvKmUMKlIQkXL3qgeOGlrCrIgeNjQW8qNW9RO1tmxWivbxANn6F/9cPW8
m162IO67ZjczNl5oouvc3hDwl7oK2wOfWFEcqtWaw9gQKASmavFynKIy81Tilk77Mic7C4cQHYaI
LUSRRVQTxNpfDltrn9qhrZ2DjPQwf3RTZvqrpSuxhW6j9t0v6bwpkjqEO5Yv28ZwYB+3ZNBux6JZ
NOiNrPL6N6b3TQmrYGxz9Zd0i6L9Nq1WkNJ+xBpVXQgdLAbXaVlWpn2p5TRb5amZbZOZGGmKUM2b
URvi1k6Lv5vejuR/6I6q3nIGOi9EhPnA8Xl+7Xy0yVIN7EMbWMFY7SHJS/GtqOBwf5QOoRY27jVf
MxWxYRN8aUPbnLo62IB/NMWQJv5UjqDMsnrqXqVupa49fkCwT/HKxOkoqu/M11N2lP3QYarLc+PH
a00bCjNE30LuK3QOgTtLoW67a//WJlbOOwnf+BcNJw3VKeeAk3yOmf+S8AG7tzXHOiyqCy809pj4
skPTsRG6xc2qyMmrs+GT4N+2jmHeWRdePy36wqqnqU3CgU1pTBBvGR7TetVvKjWJ4GbVpfVxcVgl
TyKTDtge0xh91HU5ONGpV/46cJ6U4YTzajXjA67VdqitcF5OlVHZtZ31TnM1tx1Z88MAxT9hzejC
+6q1BlKLWll8WdACGuwME6ufAa8fnUpi3ryDnumOHrTZwrdrReDEgSeIPS8nxig9ZSsxWQfPxRMX
e0XjgAJyl+gu6zdwxV2g/BursCD2t3mwxpw55p+20vM+KdW0+TvVoW8mbMyoVzmBCtxBX0zXw6Y1
1FeI73gfokqxZeSw65OsVrc+uPQrIAA6Tqt43qFoTrhYwtfNNlY/nLLe5KEex9kmLcT4bJ093CWJ
UHK9q2TX/MWM6L6rG2fDGeCmQ3ZhPKUIMPWcgANXE+ASbCaMyagsxEVduvO3zRpbgLJ5SHsz7bbu
clNTB8AvFNWPqGXdJ6pzIBhjKKfl9SpKrI1+66TflRtM1C5dwNa930z5fQ1Zzo5Eiw4oxHEJHGbL
ZWVup2qkhkud4bppcraFRLvJ7lSxIpyskn5R4jnKg8sceR00ZkqePWenXD62xr9PzQYBqsq++NoD
KlPvNy6CaYwSMoh/TH0HvjHV/MtptbxycFi/GsL5WzeR7UOzSd2uWcMNFOMQZiQKpe34Oudbf9fp
tfiRFr47X+XB3GAsmPtTQFYFPKcmdEg1n8yIC2kBHBZI66TKzGWH3Jv6r7la+ntlibcrhVCOpYfd
Udwh5ZTx1pTiYll6kGD2aBJ7KHp4JQEhP/S5AjthP04tsxRgUHKV3tU6tMFTYR55EabWlVEhVLlt
dd4JGxcjqYYQsaYtvA1z2Z8In4w+RBxA3kTsEXBJNZhAZ1tb77qisT7VomzeElkE09gdxLvB1cub
Jaxd+LZR8bnBa0MRaiwN3VVRve6vbUg6E5rrnP09udyEsTNhyXvCfPXbmpy0Q0p8+Uvh17Ad+4FN
lWUXqJ3rd2ZtLp25qxGsTOaFuwTLQQ982WDLNtB4NtFcbH3mwxIqcV/0FTjitlYfDSvI0SLE6SB0
D9c2XcPbwKJVwth0U5+gMG6rLbe3o2Q9RMovrvVWTFc5HWzSv+0X2KpuZAMpEmN7jEZ1ArIh4K/l
tPqiAI9USQ5SjHLBvbcpsS9lu5YXbbu6nwzKdDqAlfrQNCTxxUFGJJjJzXIa1vBm3dLmPbGEDb8d
Z1W5BcNNKqJri9OYH9sy9ld6KT5GtchferZVHzph41UtoLyulW/d57bXv9gGv3lHtsN0B6JtC06L
SCsqVu3Cqa626WgzFD2zeCevlJ8Wys3YbPYVx0zt/TDT1jVVo47uZIXxtpBBRRFabBy72tGnoleS
jHr8yId8jCB81UN4aTKVJZtuId2huL+pxtr8CEOSbMu+Yktdwl6IKKONtj8HXWDdEUCeXrrZBAKt
yIvLoqMdEedWQT7Vmr1uJ398LSqneFcUwQiiai5v83W1ruhLrJeb7JjLlu07+YLjqU5XJ/ZVMH+k
H4WFai73bKqx/EqKpbluOXZ8Ufntl4a9F5WFJ2PVCZGMywYxoW6KL1ZWt++Q/brXjTWMxz6l40DI
QsAzDkmkEF2/nBRbyuqQCqvyYp+u00lR1McjnwzJ6csbgrSiG7Egez2IANyfId3zomhK7R7zYAmS
joPZa7tpLHzZzvVS6fRKBC1BdaX/QaSe9dqEzhqTswMx0c5txqNZ2/sg7+RLGbh3TBjye60Ea0OQ
ea8JPf0xifF+5h6+UH60w6EGA/N5JSeyivGxBEe/VONb19TTdWWI8PFs/bpqZo/vhkmVOL1UoTYO
vNfIMdh2iUl/KpYCMp+hAiaKs4Bl4VGJsC55Tn6oO5TQMYV+mzLKa/LHvI18O0TsoXPYSBXfQexT
AJpWOIZgnp4lu1jLiR16MazDxWCPCzRsq5nv8qYldTkNnbsla+31yM/3B+ARdBWSOZ1JnxN9ZQGY
pfdwt2qfXWs4VO5N0NK4jbFseh878q8NRK3A/QtFNkF0IhrTUylaaR3MHKiXaxY1sMfpVKQkTWU6
S3reFrhYpgiQWdUeyC50F351mGJLPr3Av9ii2a0ucLBB+5VlyX4rHYn3pNWCUSguRENLVud0e/LI
qiNCrDrRx6WlbXESdU6j2B+UAwK3GhSMr86bnauyCfV8MD4PLybzFaqHJkw0i0s7X9ok6Cr52kqL
AFKssaQfl6G3fbKUu+UHpYKURG0r8+5bK3NawmqdgPBU5U5THNq+vm1FTzCXcuro29Ba41/BNE2v
K0xjY5xaIsuShVn7a2MVYZmwttXeaRqinoGJ1g7gopLueCyCVrxvOoupDU1lAS/WCknCJsm17W5n
2ijboZx02Z0WSqIoGbeqV0c1BuNb8lcLcI3oMYC3iXJiKHBu96VyNwXDsx4kYAM9rTDHi8mnIaYb
Yo58h7TLN9Mm0ttpdHCaNBw6pTGJrvplRGyqxZyeYbkvYXu8l9NG37gxY3ov/HJlvR22IkuIzZx+
zEPpg1usl+5LWy59fbXi2kHnrVNX3oJ/ocTBqxtCAWzTFjWxIBQqdpuNLeXM1h+GY9r3n7ol5B7q
ja5ptNA5iplpeXpu1gFRC1u3hse7dh2gV6cMb5emCu9MvxCNWKu0DOjuDNuayJVaPJFY5eyrfmGP
jeBg0IQBl5xU4OZV0PPmhSmyaJD1J4g9VnkRNWEwXLvVYNcXrT0SXZH6nzy/dvOjX2WqPGrasOCw
F3zYh41wcnM519k0HSvm7Q9B76XfM8XKc9iCvrkLi2LMX7hs6rAN7Sc19Hyq8FvH0eRyzOREqpvJ
8vQOS2EIdtV1sSu2aD/ro1V4qTkIyq331ZLSyWYAKsq+MAvyI0qvtostGsV9rLNyWWMxiYGv0928
8hSm0XJLsjQFWbSMNJC6sCZ7uLAbpJQuDaTwMHZ2SPVYy9l914bWnP1QqixBaFa1O145NN1umy3r
5rc20ILuwmr5pChD+t121wgeBsmJtu7okLRLneCdZQGxvcX3k8J0wZ5yHxXhwUu1RQYlZ9+KAxwQ
12bDK+UMe1buhjzkZV826ouzRqo5/Cd759ErN5Km6/9y9yzQm80AN33m8VZmE5B0JNogGbRB/vp5
SFV1Sbq3u1AYzKKB3mgwrdLJPJlk8Pteq4inuCNthgOwx9GJ1WmmS3kvXK+77ZOgTHeJUxhckYm0
noc+iINj10+Du0PSRxhNUaPQ3bqxSKbN0LCSXVRp8cXvVDLWnb+hvr3n6dPV2n3pYIDyh0a1JSXR
CHt8d5vYRTEzvhVL2aYzim9qol13j5GwSjd0CJv+JpY1lT0A2v30EnaFQUYoZx14rR/k7Dkw1/dV
X5gMxqrQzkZFNh7RLqY4ZB/5YyFu1OSRogEs6iG3EX7UHss6bxGvI6W3UWbV7dhjkB8pG6ZcsY+q
+6DjHN24gzeHWzmTzXc/5VZj3ZhTiZs4GrqKrUQ2vQk27uQ9IRp8aJhjFJ+TcGIZnPVA8g+iCiaF
dxPwIGF+I9PhwatQoZW0RirbfNWYzz2SYDWEwFU0BZm+AGQO3X3bIsbdc+Tbw5PX0lXY7HvbIVoF
LDPN/GOVikY9Z4XnSq4cYxwfxOSY8bemMqVxSRCF1ZdQ49k/cLCo5mmMBhtlWo3383OVODXZnyXe
ll5urdQ1vKMHM1SeW6ZcrO+l5dflhjsvVbcpmB8xLlGdDFa1NSUskrXRdT9W5paOw5o+Dwlh/Q3v
uf6ce2xq9KDWGpjOnFq/cC9DXejiDDzTRS8F/kEkpLk0ZoMsgkj4im7xWBlA5UVrtf5LpHNH382t
EUSPaWED/lhpOjAR9W5CptIGIo89YIq83NtrFmn5Hvy8INA6cVtDbpSVETmyyajAzW99iaqqPkJX
OvPR8qwmP1U2aNE2NpTBCumNAzWWlEFrnzmvhG0ipq1tdYu/z8vUsU6qYNqbQWMEl1EIw6AAdXJq
sg0YAWP5KpUe+2Og9MC0bfAoNx5Hm37cnFrsytAvCI+zhJ6WTHbS2DZTVI3HVnhVdC+zbpquRBWl
8ZXPkk80cD/QCufAFKQ7VQ8Njc4NmE1Oe17T1Y+wU8I+eGXuDbeFb1cQ8VGv6vCSCwS186Zvy7C8
q7sqUJ9KC7LraSpMJT0ed9qo6++08H+stf/HWpwE/8Kl2DafvhY/+xT5B7/bar3f/BABM9afkD+w
lfzhU1xstZyBBDtZSF4CeNk/fYo0zSG5R0CCTBVf3ZLH9Lut1iYpCv9rGDq8K4SCeGF+yYj7l5lx
0S9k/uKrxVnjLz+Kt4La4mfu2U1kmwZB14CS6izbzV4xv2+EbB5Cbc/vRdULVh4xtF+nwKlfS9uY
ikM82mPwECRJo7ZORU/wflpSOXYzuOdBJUZL8LeQ3q21LPFmHslnostM0qNbb673GqbslerJYwB9
WO66wUHY4OFYJCjc6VqUC5WhqgO4ELm1boCZHyFVpc3rOHNG0obZK4mGy1PDOqRhSCWNVbW43zOb
pnuaXE8enKGxG11J5NyACQMgxKjUV7d12m7jURZcXnWua1Bzyp5NuyeAls3YIt3qyXaEHZ9HYiBp
1Guj7obnnqjOAuGsBd/b9fS9On03beM06mdKXKyQqMYSJnHZSDnkq9ynbNgBDszP9OKGyMrHTH3W
fl+QNK9LLwF5KSyg2hjGczcg2L/k/tCxBk4tuXSpa9K0G9agxVshQ56QlvRyZ+MQdfSgGiVoxtIU
m2d+gTdwLkXUb3Xft3QvZ2ZBtP1YWjdKtOVrW5eBPNZTNH1kkwqIWoHm3g7pzLlgh9K7djo9lofI
HJ3qRjj9J2jRbjwRBEP/s5ZeA/fkhkGy87M0qretWSIwyRqHOMAxcIr0oQPTfIuMYH6UDujdBgZI
nOJY2TRaOGl4XaGthrutmKS2ve5qWswmEV5x4peEi8sYYKMWaURKCcZYFpTUn6ipoumz3+h8kOQb
j1x3Wzto+L0sBloG+IZfFXinr1hdmjT6irmuIou7iW3y1rO4ehuGyqNiasqNj2yXiByKoJqOQdMh
TC6CML+REafp1ikt40vUJS2Z6+BRVBwBDrjHdvbC9/Xg1pcxG4g3SKYxdjZ0xZflfR/X9B9n5siV
2acdVRkGhO/GFJbxbZrcisApbU1HVyWTBvTrGmioyYmG5uQGcTGcZOhVVJhVyvFurLmKxiuydJhD
lpzRiSBFU/XhDm+wEhe0IDP9Vl4Zmcd6DoR/ZDXuNQxnAgRmWzP4LwS1vgwwukvjua6oYI6m0uCm
6RLaPMyySE62zYOKOPjaLcn1M3KY82YMY829A8a+9JJHj0ifSnkaS3uaYYlmuy6vnTyM2zek6aQ/
dql3SpVdgt2pivRysCwK52plzWQaWaSpcxHclqlOr1UHIbVJgpEAyL6ODjOaqm00RPLvKUY5rrA+
+chJkLBYOGt+Oa6o43UsA8XGllmm3esxoWMtmmYCL4X1n6iI9LvrfknR+uePs2Pztfz09unH59ny
D74/zgzfWnK30AXz9MG/gTLrj+fZ8lcwzXiCcFbgTjUXm+bvxnvL/m3pTV3F5f7i4OT5+PsDzbJ+
Y7PwiZFgSqPHEU/+33ig/fw4o7aVeQxRGm+RgBTidZa//0EIRPF2WNaLusnJDILIXeXvDWugX0l3
f5Wg/4vo6Ptr8XbtJQ+WxAHzl9cCE00sXbTZTnmRcVP0g7ERwvURjU0f7TxptzbJ3Vjl6AMf4/q+
SB2azeMJOn0CwnTxGYAYqOPYz8mVnROi5Mu5PUyxQYmg5JgZiLaoc/KzJtugyQBHEEiZ6wLJoLIB
7aJrI6rmm7LonIcfvvD778KpHzMEfpZTrb8ZgOoyfLDaLlLWnz/FoIx98EZefgYVOnSYzoAZITBt
r1EQWMC5Rc+aPvfSO/zrV/5ZCvfHK4doC7nEmI6Wv//h+/P1PHQR2/XOwkK99wZZ7mbTnf5CMbaa
4f7Ui60vg27WI6AIdwxyX67vH1+mGiMr7SOmk9HLhmbXeGa9z3taDc2oBEmBUWp2dhaKYmtZsfjS
iSz+MNXzOzVmsDdWbvhPgTFfginH4iplxwpSVM63ZAzTBx3NhIRZLrTlLh2qGB0DiuArHVrZx6zR
uOYAjZf8Q9+5csjqOvejp9+tH+P/xiz+b9s3i1r2h2vr/wm8ITtE/XiGrf/590PMDX/ziQBfbERY
hgk84Pr/PeqGtFV0mLh/ONksLsN/nGCEkaN5XWwev/8l98SfIznaW4/5njQDPwiCv3WC+cSa/yRm
5NTCHIjv1kOiiVUh/PXug6IlCdMsmYyMlCqThhDUuPQqirFK2BSRFidRMZMigFUIa2oo6eTkwSgk
L5DlYE+mTrzkIbCUzJ9RhIKOVWg/kWPwqdjbGMCScou2JZ9DdmaUHQKgpfhojq2ODxG4j3/BoyaD
iz+3TkKRUts46mOvpDs9iqpm+vDIMy0uWZkb7qs7FW0LOoCTHCmNL63wmKAJ+2BqKdBj5ZDpoKkG
gI1YUZd+RWCaFY2JmwWZAcYBpekXwCZs2oJYwVSVDDQrphPXC76TrFiP0DPN7+aKATUrHhQt0BDx
gg5Vgo7fV8fBnDrgo2EgJOHG6wM3fwD1BmOyV7xpUqoDfEI2Bhm2I3tjHC/eilHJFa/KbHZ8ovoW
HGtcMa1omqxnTm6G+2FFvew872+N71hYz5mxcVaMrFngsraYXorcq1A7LUBaWGsozYV6IR02d8pN
vqJu4QLAuQsUV7RuRnflitBZK1onVuROrSgeQNYAgeilVnJoV6QvxlEM7Mf8CAYYJ+5s7EGc1Yur
rIKxfkEJhxUwzFfwsF6BxGIFFbsVYHRWsHHqC6H3agUhWe0AJAfFmU9oLDglI6+bH7wVvtQrlBnH
PbAmaxwv7ZaxQwVP25jUlMRtnZ29BRFtYm3QD7QCpbGzgKb1dwDVaMUjiwWwKuY9INZwQVtFHiyS
phWEbSunS64VOORjssK0wYLY6nCaXuWE4GGveqOjpSqKgHcbqS3iH0h8I4B1hYCZmj/Epknl8goQ
ixUsZisBOIaoAPCzV0B5GjQG+TIPwYHlgjmj3iJOogx0TI3aCks7op71rrfmgktsha7HBcWeRj+4
cVZoO1phbmeFvBGfVHT6jS1CJlsmxV2RTIuQa8HKe5AWuptWCB1/xqLe96TqjnqF2WN3gdzbFX6f
Vige8X4jz/WC0KPlAqx3Ftw+THsoQm+F85kLxDt/BfnR3dQvc+IB/YuVBiiGbrzNsiaizM0qcrI9
F84A6B/6AF0JVIKRLLRCHWaTgMta7BpypR5y+JVPkRXjdhYrOVGtREW+cBYmCBOdKSuVUXynNVaK
I1vpjrEf2wE55kKDyO+UyMKORCtR4oSIFrbtSqD0K5mC5gpipV84FmEjc9sljQd5oLTb3Zdp333O
F2YGigiSxjSH8YaVEOqmHHNonHqldDxUf+/yleiJ84X0aYN6+uCnCiooZncMt1Pi+/fFShaNvghQ
lM4RelRzJZTyIoNcQsUK0VSupJO/ElDeSkaBlEJMZStJFbk1hJVeuKu0H9l505XSAtOA3nKiWJc7
z05Y+CeX4JUTqkONfA3A5ou7MmVqZc1SMRQIlVc2rapbyQe/smxEj+W3xcq9Fbi3xCE1kGLHKAw+
q5WnUwtlF6zsXTj39tW0cnrzQu+5IoDpG1bWz8tIGdw5+ByrLfJAgqbKhSQksp/O6yLsHtuVQ4wd
8piO8Ctwi8znizRooRx7kSFpm5CTD1vyBGAlvRkd765YyEpv5S3LlcO0Vz7TXbnNonO55hwkPmc7
nB34gXnY21lyV/KkSm1JwLxgG3PS5AWVonMOqNtNZju7xVM6XPN1xaTimw+5F493SUCpal6j6Sni
/FH77lWRKXWfhyVJ1W16N0msm6FxVTXJk0AEzxPBvuqm+l6Mina+1qDONBzunQnyw1QXP8ccBO9S
m3LL+V+dJFg2JJhP3W+t1APo6sVtzHMSs9RGrUzjjdO+8oyjaLeg7rYMs5d8Gl9rsJW9yZvwzWSb
Aza8xaY+kv/6ShbPWaQJ3jTin8ZY+HeWEMc88j6jDnuGFvC3WCT5RoRdnwZ/rpED5TfzYjzNW+OI
/P9z5ecvbSD7rdF3F2W37tfa0ocJ/uymw9d80cBTtLei237vxlSu+8lAcfTQxmd/TJ4VP8HC6BUj
OwiTeCsyLAbQvlzvG9H36pQ0zi0EurVpEKpKk46cji5DmAwkjrF9R5A3JeOp9Im0nvJ4D4cR74St
w4eIHO/TPOc+z5XEQNVsfgrQGGImqsB62oqahbS4EmN16RBLbh2azdyWsp9UPhRdfm0MU2dsRioO
3vrGu8kNmV3NMQGRQckTxVc63/GDcB/o26xP+2e2GsQzcjJO7pS9jE1a3vC1D5sQ2uda5K29TTiL
jiGSfIgb4OvcdB8S2Kvj4BHKeowADu3SCE6Gm78oWdDpGvDkRWiH8CPrr2xXoJ2R0Um5+Y0gi/yp
Rc+DiEdaD1ZvU33qOQ+6USQHh2P50bPhcEOpwnthwCjOvjlBgfCoBhy87ULaWrZ5BMe78xBdPQ1j
XX7zAkJk3bAiAX9IpsPUm/5NZ+jqjmDQNzuLnbMyyl01QRpsJiNHf+nZbbRNCCprK+uutcmbhbNz
5cmc4urJr0ey6zXop2zLcgOznt5nsR5ibqpiuK1UQntfInOerl0do8sd7/M6ghVIkudGJ+/MujMe
LEbVLVkLzT5N63eiH2i0HOMvRdF9RNzCSMO25z4ZsVk9+4RWH4TKnbfAEi+ZKeeXAk/Vhggm5pcZ
In0ah83opgPYI4J5FIBblRT5Ka6dj8Qz2Bvdu2/oJLd+gNLaNv19GsXGU4ConiLEwt95Ezo7KxPX
tU22iu4oPU0CZta0us7V6N2iCkQj5+ibFinzBndFRIUsgrtz50ZnI/fbDUD1Q1WW83kycG0ULdpO
jD2H0AqK+96PKdtwikcxzu8nO/mW9sbwYBjj9Gyj4/hIPwHK8DNR+MhLUo84PH75sraPqnLb8pxV
Job6PQeqTWJVm5TiszCn2rwnrXfIb2wI6BDKv8u1901hO9CQ4WRUO7tRqI7vqHfb9rHpyP272LIZ
B2frJkNUfBPQVXh+ctGMlLAxKsz1Tlcm0OGtasIEU3MxBgMq6TxHrfdlCCFw0n1FHJGWeAxip8xv
kXf1DpoRlUraWWrYPwgwW+JR2YQhKsqHLHE69YRw3NAfPCnjYBFXMkc5F3+aMZ0fE5lgMXlupGHZ
WAB8aeqcnk2Y5vKezPAibO+HnIKD7JNQTazkrhWD+GZGSZDKDYYD3lKLXeOjSxDKRoGPztD6vgUX
P7i+PvZO7T9mdCxspNnkxcGvkfIDVQ5YBW8bIzOclwx79XvHsWtzX9qJZb6r08Q1yv3/2n77bxbj
yir6z6G5/1u+VU3z6ce1lv/++1JrEW1pOnBMRKUBn6C6/GOppSaEJFYC6dZAZvAcXLu/43Ku/Rt2
6MAioggjg/9jfit/teTBLD8It3y45MH+DVwuAhb80aHHMYC7Ymn6Ap0jqvZXYMfGWMdKwRNFiMr8
nA5ZcO/qSqMcA3mezR6vEc1YZ8Gz8GUIiu4kemW8CFVfKxjsJRyGOp+Jpq7qnMlpuAvcEfPdoNNX
3RC8kJKosY9nFR4IAKD0VA9fuEQ/zkDvu8GYHgQEyjFwJLHZfUTatl3l58In195sSzwWsdt8bKz0
o9Lhhxr5/K4kkYcKkRfTT5xD2U3JkRvmygqhbJUuX9Cl9bfzmH0VEOOqmrl5YrjtYpTv1DQM+1ZN
wQUAvjs6Nm23Fkk3+8zA+dhZmiZrw3zkrcgb+OXtWI3NPhrhl0sXfXZTT/ZdPId0VVsTaSrtDNYe
pUhbkKrvSM2gunLsrrrGMoAK+3I/hz4L9tjE+7py3ip3Frt0DBHjevLYh8mAHKB+ZGlh6zLeuYNg
UmtT75uhLaQAafIs8sY95cF44syiDyTnuK9lTY7fEP6etfS3UKn/SbMY2QhfOPaaNE66/zp+rW4/
ya/tv0M0sw3E88/v6kvVvP2Sc7v8g++3tRNBBfO8Q2JBWiBRoKBBv2NV7m8R4BGpGUS0AbYvft4/
cm4Jx8X0QxwAMOqCJP0EVvE/YMW1eaBjmaVo8m/c1t87Jf5EUhegn4ih5fUBJqBmfo0d4waM4Gz7
bhshBTl5tuyvs7liwnFVEwUnkJ+CGvnYzM5uizL8YARyh+h2atgQ3e4qping3FrOK9k3yHTTUD/Y
qvvQV+nOIZTmthzS6cWQgfNs0yRRbsliHo+1k+kDTqf5WhNNCwNUd/ek2FEA7km/vTijFdFhrZm0
9jY1Lc0hqtH0XYI075ZgLUdiV+G8Soutz8x2wwDXd9SP+WUq8GZaIv9aeIsGFlmsSzSjQ/Rruoni
JDTQbCE42XMy2HRvdZkkbHZXubHmIAvwqeLgK9GDjG5wNarBV1d1kIT7uZ7oqJAwZhtHeCiuzEZK
BPVxzDDUjOM5rEobKSCGr43VzSVJqOyWTIxO2u/LPLW6xdszzv4tvHBib03mV/tY9ixOj8TB10ho
aRyh2FBM6bnttBtfxjm1TIUdjuWdzJMgjc+NU0fPTtsLc0Rr47cu4k6UKFdeTgi2YRnyg5JaB9eF
qplZOAl3eYwR8U5jqtpmE2FloSmt7MaNMt3fFlHNz0W2GCAJKiPvk9PHDb8DVvbi2fQRRAEfruPM
bGWxjA8MEyKLFoWopK9WD2JISEcOs2jX2By0FgVA3rkGc28zSF/fNy5Rjv2exiO8yPhvkEJ8iX28
hbhoMy+4MhHHM0ZyEXUQw36hcbH2ZbixQov4Ws2LglaF5F8evDbrD3XZNea24MyXn+Z+sCBDLcGY
7JEw4XyFL51XSoWmqXHCqTSmHkf9mEv8pXXqFfxEY/7S2RnxrlrTRrVFum5+QHKbxnuJ4Mx8spuC
0m04DfHahUP8qXBR06MGR4m/8dI8AibIkvyJ2iUPHUI4QWsTb4ZgykRYW20TMwv53eqqvwp9zQhu
9H1w57l1IXdL6uRdGwdYLJFl8cix0JhT85LI9CzG0P0WuI70N/ZCsBPKgZ+PQDHIc7eqc3YNww2u
0SnBzIOXRKdi5euTfIS6nwmfwHTk8mFN2o1ucjPEblQgZTrnjZPiWpgzt9lg9ZieG4/SvW065v3n
MK07VvjGDd6SoO0jyHVtvieNdnpx6sqmmZUk9RL7TUYHgjAdS2xdVcn82i6xF9z0U+JER0KwUWEQ
SFCWVzFVnN1GLUKNftVsDKt+o1MkYIFzxB26DloRbtwhJtBpkX1YiMGsg1EvapDKdgdqkvNpQCUS
mh39sQ3hGnwgfl0dZkwh9t5dFSbtqjYpfWTJuzYEEs9t+Wo0iy5lDgautnmRq5iLcMXHuXPrmyVq
Fjb69JCWJW65LAUcoCR70b64ntkHD3Md6AJDF/KYoKFssI/KyDkwy+v3aSPzxxA3Hd4F7VgnIphx
zyTVoLFC8oOCgwoCiscRYJ4GpOxkR00W0KzdYwttjp5wQ/cwC93mB8e+ZhIHxukXfXPnhwfcRHJj
DoEb/2e4/p34JtPtXz2I76um67kxf5yv13/y/VFs+L9ZS9RdRKpP4IZEj//jWWxQcMt8C8xHIhPB
rCb89p8jNn0dMNJ0dgDfcq3/gzhyTJLqTWpLyCSCG4cY/zvP4oUW+vNJzCtYvDuChxgXiFUkXPtn
TnOsymJ2zSyA4MmXNIM5fRhaoQ6cRekF50YF3MZNgAk/TxE2+X8Vnbdmkv/0BihhoZqHuBSmEdte
ky9/4G7HmvznBJca+LVlvBgtuFDX81xDgKLPQwOHUFeTBfPdtektx2uANZ+HOhPsEC7uJGO+InWv
Bvf3P+Ae5gGrtDM+EzI6EDtbFx5unzLYl9pvjz98zf8fvvuXyGI+O4JMCXvhq7XQwVlLzcCPfLDy
Ubp7djVtfX/S8jSZqeUf2rR2x81EEML7SdlU8USax+SmE7OdnitHWzkrgt2Kvwif+YV8h6ey8Uv5
y0Dnrb0aP78XJvC2ULam+dPzEK/GZW/5J78qwLjrCt/GJi8RT20tNGjjLk/M+q9Kltac5J+/yBD5
4cKDoraBKOVi/unTmKZWxgmq4irX47yPhp6ED9x6uXnQ+N4+Z2HnHcjrWeyGuZwJHABjE6cmgk48
6lqmyaUizGE62IYnpm1BRVexB49S0dGlNqy9ss0RauYvvsNfpAN8bg45sezARJkunx63+o/veiAm
yLc6SsWUlwhO2WEu463Ukd7kTjGA2KsqypKLKdyB0hp3ivCNEziiae7oK188Yual1w8juuHvHasI
842RYfV8/ftvk8uNzgR4Xot1+BeFQxilfmqKZfM0o3xxMYWI+psqP9S9acZbk/HX2jZ2X9mnbAaT
vIWWSrKjjmsqC21zVnrfzo3l7PxShR1guDPaf5GJ6yxHxU8XALKeJQedZFaCMFgifv4oucxxPFY2
NbWVFzd3hXLqZpslXRXhCRl9AsVrilLkELnpnujYUAHHF8PBNZAGncq+HnoKWLLwMlei/0w6A53t
tc7HK+UVnzOSNKqNr/PmsfI6ojJ8h9KoXakMw901xkhzxdREsbvHmySHu2b0yNtsUMmKF92340sg
mM03PHjblke0pBj+L76gn5GK5aS2FpN5FNCchpLJ/OULCuYC90tPZs1AunG2Re4U43U2TQHyb5JA
TDgFAvwtWQcQZDB47xJke9dNR17EDnC7FFsFxPtXaiMsbr98KTQzMOaR7E9jAvlnv6aHqagbmUiw
J7hNVQRnqxpZmLqJKIporFT5OQOPFHC4adlfFbI7w6yRtJOhotxMXXgfUfLHejHo8RwgvociNw5t
1jSvPREfz0gV30el55wLkY6MK7LHyNbJOti3DfWfUVeSNlJqYHq7vEstqKBNanflpQklGIcJVxhW
oflcDeVbWQo2i6B4KTAr304NzPjGnKZsjz+02HqknG6FGveTuTSaud0Tbr/xwOz8jbx6tcFz9lGb
zZTvbFmRjoTHUOxZ2MyT3SQF2plGXjVhwzsxTPNQqg6qgsslecsbA9qZubhZLtUg3LfIIBJ0pcq7
idAoHKZ5itks+v4yaf04m5F3jAnbPM21rp8sP35i2bA2MVfEqdDZfOPqQgG8ijI/yFjVx1r74Se8
JNYWjD+5ETK1dlB4/keO0kvrNO4OJ2d0IrkgPnmlXZLZWrVAS0Ee435ls98WXow5h8pa753yycEh
N+BpzqAi2qwrz4XF+mB1pjyQHYIsdir6LZLc8ZGB+iUCsb+zUbZtrLSx4BXUBBveHI20vEYxFryH
Gjc+NoNLcz36ZzKmTNh08+KNxOtcIj/vv+peqTdMB1tPt3hq2vzY4sG4N0L6IVUo5FOddB9TO9IH
sy+/OtpW7T5SFGcwWBORDV/ozw8GZqHPZmPV81bP3UA+xCiyb23XBm8KOPGewl//XaNF+LVuUKvA
wbHJ+F1i3LqZnx7r9oa5w3Zlf6bOpDwlFY4ZzyyvTK+NzrXFekB0DsO4S+oqyi9CvyhehXeTNJE8
jF03nuO5EWeHNr/qOGZVczsMGUtf4LN8YjM5+sNYnZ029HfGVJdHzM3JK8LjY1zOzhXpCJh/otG9
xHmCVXeUhXvsh6Q8d0NcnHCq0+BoeEP1Uqvhy5DHTc+XVjafiEFvPiNItrlAR3c+hKldPnldlO06
IiB8zNjVlG/p004+RUj8jn3CZpN2xMCGgBPvjCCwEc3I1OQEt3juhLZhVqwV2XgfRj11yWCw4Ub1
RQ2Pmrt9xp2UlxjCtB8056TV6bHHQ0uSR/qeAB7nKSSNYg/3pj5zsOan0bXVx2Ssins1jOM2NAVF
uVM2oBlOVUojrr+ll914VlkMfzNht9onoZtQl85Gu8Hkb7946TBuyKziLPfBBYk0ssRZqj6/nnI1
38QNSWG9R9OwnaQ3IDhE42AlPZVYCq6cISi3qTbdoxr7z7U59y+WzRWL4t/WlzH1m8NAeBEuJbe4
FGK8l+Pwoevd4aDNsEH7HibeNmBK3s+2NX4g7Cl9iAZBQglZyA/h6CaPMUaas70ke0yAC8dGssi2
pMs9a+WZLRnxuXtiqLnn/0tfM2KQwDQHb9iUgxGc49SJnwtWrc+D4Wfvu6kQ9rZsMYvJoK5upwFS
nEwJ/tAJSRNkhDdvVpXTOhAQAvGhY7E8TfA77PHDdBKYdPNNVwiy2p2yKV7yWT84ZEDcES0yfY7m
uNuqqfssXe9rpBSRNLVjJFdOYxZUBan8trez4Rs9rSazr0PFPRbU6CgwfZ0o4fFP9uzw9Tn5GLLH
6pF6d55zL7Kd35o07d+7Rlc9Sri5jVs44YWGVb0lDIQPQfM5fpHZOJ8DKWGwqXIhPqm05F6D32wx
c7XL08OdjrGVxHtCEElAtw3IZsijUYFad+WrjbP2LvfAQ7xA6mu4f/9kmUl+sUX9yerE8FB2Ort4
ba2Pbb0EW3lGftto39zXYzNt1xAsUdaCHvnGPk/ITl61wLymija/aztebeS/jvcDgXtAT+TPkZO3
R5xQHOPWKrZMYOO7NC+7W6Qzg4eOp2q8gyhacO4pT9VdqFllUng2RJReHH/FztWRV2Vy7oPX3Pot
i8Tod9HeYIbi/0YHPRdfUQ4PNzIsy/2Crt33GQ24CGCwXvqEvJEF8gpEhLijovW5arX/HvQ0OriC
+xlGTtAQJyDBMUJkjkFijWexWA0PcWPnNx5dSY/WaDewiyKvNpaklGNLIld6DuDTXxWL2TWuFv+6
Ujz1EpHY6YaXto+w6P0ehVdAwoI2vjT03qbg8GgN7PDCxD+hAxj4IxCcaBthjc0uKtPshMYHGEDV
1R7YpDnoJrSfa20Z86aEnDVaJ7oOE4k4ze364S7tkSATEJiBlry0RIscvcH0n+vKsw8drr3znFf2
xwCOsg0DZMWIX6yvXg3oGaDLuhdu3BwZQvUH3dfzbS3gPlIvnjZFnLZn+Ot63hDjYW7LotZXTjpP
d10zqdPQKXdXInLccAI4V6kc4pdB1+9IbYkuOI9xzo0Ll16DpPUbKOYAdju/Sgu2LjyX+thkY3lx
Swf3hB4gnEWBbja17a+1745PxjAWB3c5W8JBEngEYvm8KNbjbQMLfRzBhg8yxNXDnU0bkmq6dts0
OeQuE/iGHAGSZY3Z3U+VZ7x23mTephXZDtqRwYn4KivdO0JE20ksHZUDaNleWUP4bIqqeVWx6bw3
cNElZF9k41eLxfSeynd4l1b2yCs0Fbxb7uZP9uA+yTAlb4KHEAqw6IkwuuYjhfXx04A6+Rvd8fnX
GCflQ5qK/OCjJaEZQBB5KIgQ3OR1SEk9sWn6TLoXydV18tb5c3LOEb3wDol1STHo7JDK5Dfd8p3Z
bmzguS15VuVpnZ5Is4eXzrhFnMlUT0gfWzYLl+lCk0J/zEAzUXVoC9x6SOMH226qjhsrT98ssIsr
28aWi+nG8L7QdDo/CWfo3H03iul1HGrjIakZ8HeEJo4EDkST9x5azNvKSeZPYG3qnaroj+FTCd8S
G7pxR2IOJ4CL72ajCX2899BHsWpLSOzJKcI7I8353bsy0fGWG6vYofzL00OPyvKagM3qEemBSbqy
Ob31lVeSwiCnBhck0OYHOx7TYGNaFX8y/oUvriUQKaROlBGumvKSxCdktJ4aIN2XZMyy8NX7b/LO
bLdu7NzWrxLkngW2k+RFDnDI1amXrMa2bgjFstj3nOye/nyU7YrWUlnaCrAPdrCDIFDFJXORnGs2
/z/GNxAabDT07KyYtmXxbR/gBLtM2k1uDgvfho5YUE/8QTOWtXvVk+pM8tzciSra1WHPch7UYIR2
gcimS0ZHGp668RRibK/BQ68GdeqtDcosJpxQd8qdbDG9apHMH3WjQy7EYe8pBB/G+jrk3dko5/Ay
n8EjOD3KHuKL54nYS9WVgR/ZAqaQLIqziJoxBVbNfSxUys14rgBnKCiCv7LyRqcVPd+dGiduSC80
NvutVM2AvLW2Y92gOyu2AchQVjGjik4TV6uxoiYSclfH/mbFylN+zevQHqETF8EtXY5WblRnRtiE
7ascVv2s2Yx9RdT6JnT77LEbDOc2q1vlfBwa/mJZ1mBlAM4qDwHLVoZRPihTL3Hs8CYdzeBBnR14
opNB6EcTZGPpQzN2bocYmMRWtpn9tUipCVN2N7puq7kTTrGYbXkDtC+yH1wM7Ks8u2FHKO4F9KaK
pbxDtqWW8MAUGRENOilWQWD4qIPyFENTfhrZbLMncQxwf6oSoVsbagD4FPj16DQre+Uc+1iUUbwm
94WGa4w6OEVSeqvVxmhtKQ1b2gll+UrxoW67yX1BUswpX2VIJWhQZbdleyDnbTJZpb6mYIHaq6P4
nJ0M0dwlfj3g9Sb3NlDvAK44midHktyZRhXGq14QXM/eHQymDxZbgStWYMj2IMnaMQmAuX2HXZ2q
uzLyRtdOJa1hY9eYxxFKwj3yoTe47MrVzL4yKy0+n4YhWws34W1lmUrrpUoxult6XZwpkj531CAj
WQXSMdaFKMQntC7HsAzEZa0G+nGlJ8oDAo689eC58sASQH10RIDRwFkbom0fpuO1FTQsDTkZqFAE
TPdzJRMLHIQgm5tUv+ZEytB4GJm8z8us6p9capHEvY9KuSNluGPKixqz9ZI858wpQR5V21R0NBMn
cFsKEQpyIvEmoVK1Gc0eGonSKgB6q8jK2x9F79/i9Jcy7F7Nw7YMDEoEhyLlp3Z56HmpUcO2faBh
864rF39hxOknDpuOqdOttm6ejA59EcU1WGIT8dAnM7nc3ZBBeRC97nY+ooWwu8Dxr5hrzbHC3DO0
2erWA3pRFrS4k1+lPmaClOUhP1GhOdiMjh79TMnwJ/ZH0Tvd79U6Ox6yzFS2TC3uxElNZqEHtc+l
P9LBXFz2C6nlxznWo3d8Mc/p1S8LPzb+BtDitmDc4ToWy0N6UcKFz0pDijM0sYVJ+M1Eag9TKWjL
79Ngh1d8lMFXjUq7Cmnj8QkYA14qoMH6nZVqZ5mYkgsti0GCGLE5vhPq8apIy4eDJU0KJ4UzrBaH
H06tnaGranZ9bV4nt2GAq99r1Bn12JzXeX86hE6yzcxRjdfdnFjl1kbg2vqKWXM2e7tItNSD954T
RjdsOihq+DiUjQ9qjWGlAyHo+5xDFn6uum9OchfMfyiMbjOnifXO4LT+4nKGwy0TeGpohnrwWszC
bYc4VnMvmMwHtIbVXSfa2S874T68fWN/eaVFHIDHcrHpLcWxFwMgD0slgSKcUzdBJgO+VD2ucxLn
O7c3j54v9f9NDbJc6E85CKb3nxdejEB7/wCPlfbPlfzeTJ++tzLrfukdln/zv/qHf/v+/LfcTNX3
f/z9WynpFvO3wTbbzydewOO/F3qcyOEh7va6S8sv/GlKMnm7i/Htl/Xoh87DFARz0zIBJkhN6kcD
6ZfOQ/1D41cEYcbPkcWLOOSXKcnBcUnFxcEpiypMUC78dd8/GyJvcgKMZUT/a8SjDUMqYuFtWqKk
oP+7B1XRKbUl4DI4sNrQjuRr4zXBNqLS2GJFRiHLzhy0EmWhwCI6wW+kGEZPqVRKaDJoVM2n5xnn
fhGmdFmcrgyY8OIoOKbpImO/6IM694U7UsGkfVARBiMjbPKI9MPgTKYixckBhqPYcaXxWxMmE+Ti
QF3o7KmkGJ4BWz9e2KaoeXtHu6L+HgL7gUcOlgNEqI+uvwdQLOWy4EJmrbyKchOAjjJNqVb2FbxX
u6YQJFBXelrVqGdK4AhnV7RZdNrEuQmdxdQxL5ijGV/mOuWro4H0nwgtdtv0q6EoHUKJi6Bbp9kU
X6hzdz53qXOOClQ5012wWdxgYyZXJKrEXzHMWJwT4Ej2O4V+0OhZ/LXR6AZ3BnsS8HrYF+6KDt4O
7pzFekUfWMCbqRXjOhBBKB9dmSjWOguLzMawNSjWMRzyIdxkohHtGkFoQBGR3beX2hzhPCeamuqc
s0FpeVZPAw/JQalr59S/wNkIsG4UpDQqOvOgzbi4IyO6KiKmNVgsRrerTFzvl11TG3I9GKDSjNB2
il1iUKUd67ow/ykgRoNH0zr9qcB9gibATS6xOQjU8DxliMmxuA40LTttm6THIzXOlHnjvhmwCzlG
AaF0rL5F1GE8tcBN/MUK9WGXgbRZOvnVuWVMD/DiiKHJeYye0bFTsszjIGuyz3aKZY5aXTkv1dnM
C1WpWmuZ6IMHOR8JEq6+eK1N40WXuSiMJWoa5HRqTY/ItYeyBzoAQ3iblGPzTjfloJ22fHUEFXtU
V5jXVQx9B3OqWUYuQ2SWKxqk8WZxq2x1lfAPD3kXu/EUXxTFdVREXm2YPRwd9vpeURRiZw1GdQLR
276qbHYIs1NRdy604pZaNgXyKRrfaX6Y+/P/z89qG/SlSOJUtece74v53+ymQE2zVK5C0N2xlyRG
kF4Gces4vOmEflUCswBMLdtMAh309h5Lnsqhv9JTd23Ubb9KG5IzADKbc+Phzx+eRCfCJ3e0wHcr
brFT3NS81qMU8UKSN0htKLGVJ5FeiFURFU8icc6MwS7PS76IG7CXgCOGVqYrjk7ud86XyVVVzd09
zSe6BXpfsFZBJjVsv4204C63FOX7FAblVW062XkuXOjFAf0rieORv8LPmghg0EgUz1bmKZCGCIFa
/s72QNvv4f54jMg3+IE+GtvTgwZaoo12P0S6JLIxtj6VedN/kbW4TaNY301h1h1Zapj6RRNN6xon
EqfMzia1QraXtjJoR6KPu9sAO8YqzfrpxKGazFa/SzcUIft3XvlffFQANXQjmdnJXzWWEfHijbt9
EbGnJwti5hz6GWcOXa2kmjelVHXga8QJEVrCSY2v0gcbzc+PiQ2n5ghWPGHCnzm4tttETj5B0Q9p
/B9x4HN2WtK4wJOn6sZReu3cyPVu08dtTvumBYdWlr0/u/Qey3leg5b5HuShcmpOer6mlakfjwQm
vBO3+5x1tr/0OaywPBwIjSoduANhhZMUI2ZtzOGZk7CcNFm7kmEbXINIZe2YJwrbLXypCGuO1Mnj
DeQ66I0Zx2P6xQ3bYdfHwvyim0w7aa0r502gtJwQ+nwnINzuRjuTtCd0/ClUBn+mMX9ol3Xxlgb+
5S7q/5zF35qyLZ+6/wRVrcWL+P1m6+yh6eIiruX3vQ3X8ku/5DzqH46GIofGKokyFtjyX9LaBWWB
jgZVK90+Nvn6ku33c8+lmX8sQWWIbFC+MijYCP3ccvEnCGr5I6RBi8peNz+y5Xpusv9r2MEo4APR
iYaWwX7cVJ9t4i++mBlgmhIkNfy4oh7px9h2sEumYpQe0PAZI1VkHhmSAvw4GDO8czl8xrBtfs9F
FDxUig0cbeqLlU4oSu6ZtPM+a4ayxQde4gEZlWtkOM7pzNftJk6M2reHJNtKncCFMaUHW8uWdu4Q
y+9tZV2BBWcRhiXXr8air0+SXo8u2twKjiOCzH1RNrbBGt2a504D9dTOaRh7IxuxR2og1hfM9s3l
9Ax/n8f2muMTjvGxy8EhQTTtrhOlWDZAVfY0VUQoAqPWOsSKhaneQfExHueEDGBvcJn8mzFHXGBU
eHH00YQerGeG0Xtgf0iaoSFZboy+dY6yUpvWIPfmL0LQ9ladrDyj+N7fB3m9EPuHEQ0BtpeNnGwq
2WnXRkclIWCPlIHCbZ26m0Sql1UwaLeiaKtHqtrdHVynlFM9fuMdbXCXDmjV8IWv7MLrx6Q+cp0E
zPtSVD52qFxSQholPbUojb+9GMk/t+cv+RzLZnt/aAgS2Bi1iyQAQPDy5y+GRpHOGkZs0lwtAQaA
HAP1SJ0U58fK8N80dVz854IkXKQWv59IrjgmNntzyPLv/5hDLEwyGkVch8MRc4ll8ic/Tm2W+geS
eOLKeEkULPg3/pxB9EVHqCHT4/WBvUFD/+cUopt/LOJB+nI/CRQfOrXtDxMUJCZhrsB1MAiwxPNJ
9oeJbeZsJqqgXbVNZZ5pdp4cx6p+9eJhvDsWuYiF+dVl+VYpGGnEKu5fRNL4VhwLXsqQcQKxCBPY
1fUU/CgW/LY8x3z7YsT/uIpYVnCmVvYqh6nZidMqpabqzYoCmHoyivgmwvO7iXsl23C+0nZv3xRv
4PXlOG7z6BYN1PKGXn7BgjFUYOaNzSro0gekRmw/G5osszNpcPatAZbwFL+T2Lyv3/x5i46J+tDh
pL2IQfeuSd8RHyJSmhUg/Ow0qUP3qEubaa13Rr+aIZuhTDBQQZvTUWK10ztb1sON//IaKWbhHxMm
gevYQvau3k+4i/OMq7s1zO9hQKjSk3rjR04XvnOjry8FVpNrUAC3tWX07F8qJto7Y45m18fx1Ecu
U21qt218C/zljynst8NGe95p/2uqXJ4qWi56jAzBRX17uBPPyyJo25j4I3qTJtrAUuaEG9vhNVQN
UaBJKpp7Rw2pwsa1ocX+BIX6KLNkfp/VgYHpmC7RUvu2wMX2wR3y4KhcIU+Kn3BTGrSwCvvLWKcl
4PNR3QScMBLdgfXXGHTmqhIqvz9XbftlmrNwsV/194oWxTfBsrXwrXSWmh8EXaeudGAggd/SG7bW
kTnCmXNC7Jc56Z+nkWPFgS/moDvNh0AUnilrk34VRNM7CyXut2BupLkGXJq1/L+IR70+0t2nsYwp
ZYu6nYBU1S1Kx6gQwYmdaATn9K5z5iZGSJJK495h4gme7DLsMx8VSvE4SDBvR0PSWiQfdll+G0e4
AlYkKyx2fDnfxsDybiZrMm+jpuTEXQRiNP3O1kG0hJqpfE0cbfqG71yLV7k1JNpuSf04j8VAdzJP
bPpbUxdlBUVTJZQrixWTZk0AqMszRgwv0KzbbmV1QFA8k40NBziIqg+tPUuVLKsIdwviJuVEuk7e
rIqqm75VokANYCs1xrqkllu1qaMvqpXEN+oQtxhVGkvczJ0xyJVM7OwRLzUka2Te6tmQKGSBJNO8
7myV0j3i2sKf5yi6gFCrHueVbkq8F4qCOqRxKIARYovNBC2kIkjD6oYNnR9wURMZ4UQo4BKRlqHs
MKiLc81o29HL3cR9hErbXsXqAqBVqSDDY8ia+ozwQcgJIb5o6UfVnNwFklQScMZd4HIY45iIQgz0
flWlJhDuerROUgMB0EabekwtU1GNF3pLbNi61yD/qjE8xF0kzHIVBjV525TY0l03jPMjcY947cdp
phcutYwzC3LO8Qk3cnmXwbZ6aDmqflbUZi6pQMxgQ5iTCRSgOyy+OFatLzDnsgelYff6Z7tKMp92
QJZvYmrRR33VOGBp4v6f0umMT41atau4nPunroOSFg5aa8I0KtQrXWrvRtMuLtaDORu4GxO2ZhEE
ylFtmV9fbIpIowMlY07taqopApGsVk/OdnBvUUuDxR3XCRCMlsgnRQo6qNdV/W0wTvBQ+LV7brmn
Y34BqnM1GWdOcINnM9OVzdhm2+eF5UN7qt8esvaOYm8e2pbr/Q+rfQvex+83Uasy5zD2jW7Ej0L6
0eM//r78xq+jGOctjjiUlTXcA/Dk9o5imJN5nyTOYmrEqfznRkqDrWtQL4f5SDnwB1v311nM+oPd
FSc77U+rxgfK3wsQ7MXYej6LIXagooNJQyzHsv2xpakD6ucYH7ze5eqGnBcVJ7KpA/xTsjH2c2lQ
tLSrCN4m1PkCm1tIlcDSArGqgbojdOlU5ztMqGOzR7sJuK+61OhM0+kWovfcXC+edJBUiOpS5Kie
NdoYC3V3YKjmdnsSC2UiUiUJzdOGBeo0Id3vM7pQ2syR2ed3Qmr6bVHncivLdD4G4jWeBGNVoh6o
EOD6tWBVgXh0Xmkd+WL/bWP6P/aMoC90x98P7+sH+Rj/7f82D/+M94b486/9PCowWBfjEN2YpTSg
7xl52ahrACT/ZfH91eDR/9BwYODspx5Ph3oBcf4a4QKPL2m3Lo4jqsq0ID8wwH/Exb/YJ+GT5Uhi
wnx0DA33zoKpfjl7hhyDYa2bZLjWWqlsg5BUuZiMSWdVNLZ1DDQ+Ru1MsdfXFewbnmZ00908T7l2
1LN2uih98+yJ5I3pOgxdEjR0s0t2dFuSrR7N6A4VFbBwbA8khsALqeknwL9sk6kuPTSo4SPKm/qI
bf4tKirLbxxEwWBiOpVolaD5HCcsZHoRK48BG/ZPdlVoG7CJyPN17SsQuMSf4aoDDpFDtovqwmiP
KoQ4D6Oeia9TmDZeFNvZJ7YkkOXY1KdHaWhCm2Li53O7IEc0h05Wg0nyCbMhFsus6YdVLQvz0iIH
Ftxva/pVYAxXlFAhS6cytGMCFcp+25q9NLweOex2ajsKH9HYkZqFkzcn77jOZ/MkaPEHHpMyBxPe
iZrkGou73m+NYaR9bLdB2p1FKSLf0mj1M2R6KVyUwra+qJ0dj7e6JZviaA4S4pPitv0eRILouihD
wBI50Yg9U6+zW4j8MYuf5kbGNTBk2FM7AhuC9Ftao2vrPcRTpEncEcQ6ubQ+hiAX9dZxZoA5PQeb
kFS4ij1fBBuol3X/NEQjzYzEw3NWtRC98AQAO/6uuaUiL/Xawmvt8sJC3V1jnJZlo6xy9kaVegY+
2kkRO81JHJ7HiiRK2Gd4KyX+yVAXVE1NX9cKVzvDyUkfZO5lAyhcmgEC/UKVjwN7RD4wI+iMnXfb
HA01vFG/t5LSOXXmVid6UWA5gu06is8BOa2K1wqn7lf1DJWO44vjPkiS7jQKQ6l7Yje91Z1WIKxm
xxsbMOGbIFpm8n6UJB5jt2I7JA09O0N8avafhJn3DK0ch9RXy6JIb81BTtCXbHr3s+umzo3Dlv9c
EJyALCrq0itbjE7/iQ15YR0NQdW0d8TDiLsAdcIjQiPDvKjLvrofp7SIt5huMf6McRb69Ygc3R/L
3Lp02POlPuKiHO8p6Mboth3sdNr2bKZyf7CL4ZsAsxSi61ViUlXhWX9r64jqlV3pXXQCzWkefDqX
bEA7S2nd42xI5y8dO1WAalobnswIbEjMcFP0swSt6fG6KRT6UiRFDhdOhDdk11fVRJ/JtNyNYU/N
VZVL/dayINCugrievhYSQ/6KINkIKSwiqE1PxBT5SU6nHVPSngihGR3iw6zeuKnjKWh9ioDubbKQ
wNZ1OUVHTTkNKuE5VRj4sMCwM80hGRsPqjM0w7ox4FjCkUYdcxwlad3uwHVFhAUTEgENIyQcEYO+
Wq/GWUnnG3oXEdTwibFIRmWtmRfkg8gOv4lhPzZjsaht6KCEwMSb6kZmSdgdVeg/oWrKPJpWEc74
HBu6IHl4UUITLQIKfN01SJzA6YnooUpzc1dqQ3Rh21pvbvKC/PlAGglLfeGaSusPms5LQZvbnoAG
5Ouf2LH5fRaVcVnpo37s0sUL4YPUyZPtjKrcDFkJrbFzdWR99hypJKkoWVxiS9EqorXVRqxGSGG7
XJXQj6YyLO4cZdK/zDNNWo+0uvIzviXr66jJjtSRRhD1A22QZLgKhbdkqNgpemiSbjqP3w6jtTEK
g2iPGLDjVJsy5PhQBasZWvvFLIX7WWFiZY/i8h3aRJ2ZH5U2StKNU6P39nN684CPBtdNyFSq56z0
RrMv8k2ddzGd2bjIClSyxC9tOpOopqLv5hDFWluG9pFeuyWIROW5B9squlN0SFMDhs/WkMRngKtT
KCNvur6JZjr6uQpFOV4s+ISUQTZpBh+fTy9Oq1IkQCFCHSdn7kEmGO4RKLrrmPqwiH2pq0AG+1We
lFWC0b0mJDmoLu1BN1Kz94Dr1T24t6HmmbZ8SQYS5c7RHWcFSWJqoTI66kZvlxAfogEQePNwnXVs
cE7MV6O9oB2KZ8wD/Pa6SanAKDWcApZF7RQA3qir61hq/L3rKOwXSPwEbAplOzKGlW7lNiiXLAWL
tiWTkXRpCBAysPtVSBy2lGvydAyA8PgWCZ2KjRR33KUCyYUmemW6eU2OFMB6KzKofTdDONanZsIL
VYpCu7cGKnDXk60UbDgRzIGFJYb5Oq5du/TpWqkdNhdrEr4awCm+Ssghl6eBYUJ8SSx3nkBjt+0T
Lpf2RhldvEAdzWEEZ02VfwcnlYUb8sRbHCpzhucI26t+X2Wkj94QL4M6LCRtZ/B6LCTWNqeCYV/o
qRFXJ6GpN2AjRhUkQVhFLtqLJaKQV5ABd/AdpdW7bd3y4ROP72ArVkiEe+tLTzIxquqpEXN30VEe
WeJrQ+hoVUJc18bmsBkT91lj5/EwBrufDT3i6GnMk8hPI1WGR1PMRHI65IsAgLoQYT1btUBUfp6I
etQvZ7XIDXbv6KU3oHyEuEqAgBorPe71+7A12Kxn2ly5vtE4SXs+QMLeOcPkXHTckXsXOrJ0mFTM
HnYHmgPzOFN7VijEqgpeBsPU1OKiS7Vh8pxBtS7UwibXYZYd8YrJcub41mpBWPpOLoevWa2EpNHB
+Tq3oBRdW1VAzHdkMm02E9wsihM6OTGap+lSv8f5FVXLpGOW9wRzxV8yrYtDIp/AmnrEZs/iKFfC
GutMFRXX2qTq1p2SjPak+kqfZvoxM4drrrNaECLvh5rbPJklN3VXOnnhrkvslhFQhK62gARi+Q1O
msw21W0CoQ7LU5sio+mCltKgH/ONiEc/q0nROQ5xnX+DrySqNfpOTHgRY3G67PMxCu8l0Vv3iVja
/3Mi+KBJXi7vNCusao3p2oiPJjo21k2Iwhz3U25ZXb5hb0gORD7KcVN19PVPJalA8yfNmUNovBOs
jPWMndcGy+LW+j2kMVrn+WQVl1012vdJZqr1GmyCbmwl8cpoNjW9atbWgArIW9Qr4PTQuYyAMrQ8
7u9lQhQLs0ObWZvJcWUPT5HwQn+JRibRSw0nxJ+JkX0JGNvqWR7ljbU13AAdPkRd9O2OqFgKxGzT
qfKyvuMWjXqpNOBra8hVDi3sU7EymRv2XdGZNg765wKb4YUOeOUG7yTxFhYyBmvd1YMxYUrp2YV3
GkuwWrIfbqOJYqxwekCXdWYaFCpSt/mswgSsINBJSU7bYNnKOoPkmOLfqbr0QtMsgvFkWri7OSYk
9ngiqdYnwnyMN0Q5y+OgVZ2HoGpx3ZFr59zXlGaHVc6gEdgr2jxdqQEIZW9KJwlwhw0+FoQQNJdC
KRG5ePsETW+8reCpbPtAtaMduLrqE+26YdoYU8sQjW2mTsEtHIV6n637IFavgmaWF0Qot492FA8q
6R6x1PFmOJVPBJRqMeoNs/MJLWe8KAOpzh4paypTBPVM3JLuAD4YzcIc2l4/B6HYUMo3T2bKpmgk
QXxEj3ma19YGbgvGHd0El+tjicJiWPeG+FIqaXJSdr1BOgY0nM5PCRIhAzVVxwcI9xO2LrumItex
X4w8rc1Ezr46aOxTR5TRmaIFhF6VbWNpFJRylaWhlPYlu3T3Ic/TkkC7jiHRGehmvAkAMaeHhIru
il1ufxPNgy13Mzkdl6JfpGtTaCY7xC0g0PIlhmxtdw2hWcieyyP8T0x9raIY9cYtNbv0VGuQoDhH
iatrgC5UAklgYvdenF4vf5z7XjYYD3oROsVny6IRQD1GJdrAOTgNlsS8YylGcD2OGdN7OlvhdYKv
FyU5mZlRLgpUaexUL40Y3OrMwj688wkOelfLJ8CFjQDJ0ogieMWLY7GscQEyUVa5Gpy3Sm5ugnZq
n96+z6Vu8/LUuyi+0b5wwqbp4piLGvPlqTc1tVG3NALRU9NlTkjZMj2NpHRzjyMduhV4dHukfdbN
/Y9C4O87E8sj3Lv0IrZBT/esfKG7f9DumbPlGDSQRmuNNAhWdt3mlS9F7MJ5GUrFcwkRgu0645tf
dnFMKFotUJVgATFvUCFElf/2s3j9xFEzc/R3LCj3KMAPZC4dtvwgM2NofJNhbjTB8b0IpvDq41cB
K6guD1ulDHFwlVSDfkNyFMo9gryPOBgtfJDgJ2nut0/3oMXE6IHiAbmQsgnqO0Sr++/VGh2OjYlT
UJXg3M4EjgCEU0s93Sag7st33uXrJ2cDWKL5SxmSJuhzUMiLyjPK7UB0AUZNhcgeqLyWOa7VoOrb
d74Ty2jcHzIoS6DLCGfxsVH53L8r+nFkVkDnomNU9MmmVPBOIQlvaI0YVbFOjS5+r++6X/ikNb2I
TYWhoncR0AcOaRUuqmSWVkBb0NHapwYf36UVRf2JGklxo85D/o3lZvRVhXH6znh89Q65VXrkNjdr
IcQ5ZLKUQq1cMZnUEVLAHB4SMbgRekv6kof+V79/e1weuAu4U5qeYhHuoLcxlq79/sPVq7jC0e+w
t+kNlp3OHVkYkmyabkkhYZvF9W1I0pF1h08pKLZWYwfnWKjiL29/kFcvmc/BtIvhGzCQrS+6gZdT
0oTBVDcUK/eTjp6mNxQzRwgN0i9skDoljZDMsHdH1l/Mg4J53tC1ZUKi6b1/0Tgw8jkFMUsP1rLu
8tLWQs3HPWaBKyhUFDFu6MyE0KaNG+bv+DpevWcK/iotbyCH7G9ezTsI/pYzcESaTW8HgABmGqyx
4rRPBBxwhPnQ0yWsx1okXzSEheBy7sGET/ikVPFzRn7G+RR7Um+nXu2Ir3iTk1XjUBl854IHc8Ny
QRYvJjwKvtzh4QUrjGroQMsYs4ZNPTSx+lX2/qx6MGjQUOtI1Wh2Uw7GIfJqvnPgX+NaAtmR5tW6
cRNtNZttBGFj0JOdUMcPLpw/LrhcbmEUOeJwyhM5BoA+qJDfh4Z+n3Fg/Uyw3pqKiYU4kjoQ9HK+
qG+/vIORwkWhnnDiwAGEQ5HWzv4opXnX0KOsQoqxw2NACQY+jXzMdDG+89L+4kLg8HE88F9mdvNg
LoimWKv0Jgn9ia+Fl2UhECNg52hg04/qLhYVhNDEkvRoQ+h95ua+WDsGdQA2xSEASXJFJPFyUxnb
05W7/PT243uW4rxYP5bnhxyIxR1NAHjQQ6kOwAIraQ1CXiuDO9IqWM0UPIeuP0tqa06OgxmTF4b/
4HwmxmX2aGV32KXHfA622FxFdlYReDWs3/5Yrx82MA8BiBQKMQE7hwmURdc7VdLGlIhnjnUBYGnQ
7DJZu8tPH78U7CWeMzePOkrfH0DxnEVjEYWRr9X9rS2H2z6Xtyo/f/wybF5ZuyCJoW4+GD5JnJhV
AUrD7zTskIS1Z2tYWYjiuyb7Nx4ejpzFFsRIZRAd3JEExdaT2OcPLRHcUTwH5/jISI9ffnr7rg7W
CEYP/jNaUEzUrq6xVuxfigJLljbYanz2OsmOajPf77GX81GeMsfQ3wjPLKXov7191YOTyPNVsU8s
cDwGCGrY/av2ZAwFhI6EPjOcS9QwZ83zwZLywm07xmkUDZ/nuEGy49DO6Zw6f2e/+hejk9YyXggo
t/STD98lh+XBwXKzrP99pV/aaqbf49dkb5CLnA/09t2+vhq3ipAOV5dLNtUhJTvPs0q6dq14dbNg
bxUK36K7/S/MBa8vRKsPJOHCHWQVtA5eppaQBEl6AYXOeXz+JtA4+7e+CWIRej1virFMHj49Uj/H
WFiSPoeY+1XMO7qrR9nTtuKnjz46we6YWEjGCvd1OFCGrnNCQ6t4dG1yvHy3czU+/ne+2wyERbOJ
7JMZ+9AgmVkWZ8SaPin4nPKEeutjbpjFCfKAx7fv59XGQaBlYR/I3pvTEqeh/YFvkf0FqoByR2Jq
yc60hn71/t38xUXQVmDBYK/tvL5IZ+dTXMLc9TKjKK5NK2qf+EaZmw/fCnhFpnbY9HRHD3cnOXgy
OkEjyQa9EV6xvhQndSffO1m+HtL28rx01CO4IWlR7T8w9rcxzmPoLXqJj3Zlcm9gD8yE7bOLtyv8
8FeVayD7XcIrkeqDx9/bpwdTWwT2RKlULwdSv1BXHdUTpYoM3ej67ef3V3e2pMux3aJk9+rLatTz
hDWEWQGcbDCuMjcuT9SU43NZx47tvX2xV0OCIgCGHsiyGBxen/jSPHHRhLmKlwSEIilUSNZqxOD7
4FXYNZqIITgtMx6A8+8/PWVOm97kMsR/MNxaKq6ranI+/OC4Cg9tEfKyHLNm7V9FVgm8pyYNCMEF
creTBEGSLA/g5RN7SbN+x+j3ahPO1RBxMAk9j4vDXeMoDSA9kGPoZ6TxnWGAdsbwW3+CeUq/PRHh
O8akV2+K67m6g56ElYJ93cEMoUIvqWmpu95zSVkRWMNGLAi7D78proOxhdGggkU4WCkIpMOGUmPq
iMjAm05UUDzh1gnGevppVfpt0eb1/UCPpf7E/ozqjaUeCPimbkamHg98oxbsGM01vSsBhuSQWd6+
JevVVoYhsezMcDKjruF/98dFGw5DgYx7mfaYu3s4nGdxEOj/BA9Vn1atEURICKryonJpdhJ3SnCr
Fk4J+o4GSjdUdZLIILuxV/UKQ1WAOYC9R9/QUsvucnympJafS9wo92QBGtBCoqw9t7V8vovcidoB
hc/pVpgd1tk6kDSiSKzl5DnYZozlli2O14UWh/8oFXV4BH3PDXb0Lz/XwWAkxzkxUF9bqxujjb6c
sm4hrgTn1NRbw6N5g0MOol57O8yVE54DfMFqTRvQuKzxP86rFkHDqTtqYMkcMwyWiG5DUFd2dPK0
+xHSB3P5oCN4F+NuDqfSOe/iVrtPbIXtjmNLyqJvv46/eO+UHTiSU0Fb6jAH47gllWZMJIlkMmQP
26ZKQePp3XH8+tsJbpW1lO4iSkME6PvvnLSgCuY/ywPRTZSTjGwMzguYOsR4KMG5Rrrr0cduC0wD
By1EVYtl3tUPa8tlAxsEWCm4FKItn0Y3N7dZ0b8npj98eFyFiZQqJxUyquWHZeTEISLUQu7hARhn
Kx6zzZotJb9++14OVyCu4qIxowLIREBJ7mC6DrJYl22kkoFJ+PpJ0lZh5bVZwAkgR5X+zkHjL26J
ExpfUA4cbIQPtwtpUsm4LKXiyUEBmp+zLIQ0Ln9MAh9S4v5vDCOBKfbi3S8MjJ+S3CVN5R9/vy3i
7vvjs5Txb+s8bh667+1L0e7zr/9UNKJAxBDLoqcbGkvegtT5aX7S/mCfR6WaPf+SQ2Iznn4qGjE/
UUzGXI4vgxHrLgian4pGnTAiY5mWKfva+KlILfmApPFwFGH8WMqZVFao/1NAPhiyws1zML2JTlyj
02/o7xRHcVCId5aSw+PpchUKRID7FyoGVdv9WcUxhhg2MrZfGlmNvyjc7gFElbuoU+NTzbY5jvSi
WdHuMxaBfXn54t38RZ/u8HvJ5fFD8R+bXQ4VpIPLZ3OclwFF8v/H3Xk1x41z6/oPHexiDrdsspNa
ybLkcMOyPWPmHEDy1++H/nadLbX6qGvm8kzNnWeMJrAALKz1Bl+CEQ1Egahorca6r7e1c+VL1/l6
XTz6z1AkvAxDJvCHJf2qUKXT+dM0MRl+3iCLWCyfpZWj85aCMV5slDJHOOReryXfPv7CC8vI/K43
A+w6pvrsqm7HVpj40/GFcYo2SOiKLSCJa92488th/Tiociu3DMkS8vm3ywhOwFqc0DR9ZMGS0zzl
5XfBuIjtFsZJwfH318df9ScuzmZzLXhREV6Zeby93g7o1k2lDtLWfRfhko0K5uEgUpPiyhJqFSw3
cq1hYwEd3w5IXyMSWHxPlKrExkStn6/8lnUK3/8Wihxg73k2nQdRl8zcLTH+VcWIjBqkZ3+eknvg
odBHxnCjg/Ld4Dd9a/KbD1RpPI5n63uUysgHsd5sPv45F0KamfnfX6O9nRmn6JQEXJ3um0IruMu6
H0oYKUd03ZT4SkhfiC2TMihMWvJn1L7PVr03sh4wFcLNUgcaAIvrKa+7a2LqF7+HWVmf8iZdhzUX
fbVvcntW0evjQeqyU4+k2ICP7DTeZ0tY7/7F1L0a6iyojLB3JivFqxAkRryJ7Nj17KG+7TGECD4e
6eLMoUG+lltosJ6LpeHIRnuBE8mvp64FxqM0N1IfnH8cChA+2R2ca+TrPHzfTl2Wjr1R207lm6Gu
HMpimQ/gmIoDhqfdvxiKJy+PDp26MPJvb4eKWaawNOzaL5BgfAE+LfaLg/ErOg/tP3y2rZxSGgvG
WvOnFH9+1vSosmONpQD1lHa9iysMSK28vfb0PX/i8Bfz90MR/3M1cDe8/aAZLSVFrwCUcnurf1ud
np66xVph+p2ykyi//Uw1PBs+Dov3sf520PWkeRXrw2Q3hR3K2rdC1QG0ir+wlSp276mI7lwJ9vch
uC4VBUzCkH7GmtW8HqvCocowETpixeDd9ZPbHBujD08ff9H7i4HyKMU3og/xdgAFb0fBMiQvwtHs
/FKFZKx3tb1fWUyeLgumURXmldz3wrKZUMMt3vR/mnlnR5KJI1SstypqLF2jwcFbKrkJ7QmJJbec
j01qDYELfPDKQXhh3ZBfWSdx9c14B2CwqzjS3QKFk8zVUakq2+KI1G7vO6naXvnACxNKHZD3kAbu
W6Gu/nZC47hBCIy2AeLuKBNXZov7xZJgolZPuETELtzZj1fwwlXLLWuSaZK3aCzk2anYRVk3aU3S
+kCqEKnoegwfNasxGy+XUJ2BtWv446Ix/aMG61Zs2n7oH11VNo+J2wAL+/jnrKO9vWxJbpljjjT0
b2C2vf3+pC8zu8gRLzVzPYSM0OcqbdMeiXG4uVHzqcPZ28aLy1IhMaZq+j/Pnv9nkeVCgHEuE8wW
ZCNQ4mfnwlh2GmB2xh/cPtzqpah90BU9JrvqjyF140Mz0Nv4+JvfhRc4H1IIbT33aAKsboSvtypq
suoCBXTwIX2kQTcmJd7xjoAsW/798UjvF5uhQHBQO+fbOMjPhqp7PXIsMCLIsaltjiy8Fu5Qw3cP
rdXr0A4aSRGnouqBbI9hb5DKtQ+ONIajncsm8T/+NRe+m9errSNaCbmKssnZd2PI1A+a6PweuChi
uXbzycxVzLzNKr1yqbzbVpS3154cD6c1zP+QY1+dvEvpgMA3i96vlSoO2gQbqFpE03MYh9M2mgfn
68ef9u70ZTxKj3QNKOpjFXO2jS2BgWsbcmK0sev+ytCQ3tLdFIePRznTI4XvyTA69yXVAJr+fzhz
ryMnxQOA8obks+osvFE7F4fECvqK3wua5sfZaNsgmzAjSSc9htsQpYENj+ooa6d/wNU6anCrhjS5
OH0SfPzbLs2AiQIqsbb2gZyzu87CnFtYJboXK7zlOOr6tF2qPL5SU17j9c1xASSJ/Id/GYJqyBpi
r9Y1GeBV5OYCrwst7xjB+iU7JUuG1UzdDNpOx1rptuNI9bUqFHsTeKy4EsR/fJPe/QTAmKzDemyf
F4CjRs1UzAQ7P4ozjdKmhaxgWFYY12rmzZA3iIXncRehqzzZz8So+9DJoQgc4OK+hlPRvoaCf+Va
vjgtIEOZlTV3Pz9RIoivdlYO7KywSnALqRXeCrNUenvDZZbtATFM+zDs2q1WYgQw16oIrxxq7w5S
VoaaJT1hgLIO/bO3K0OF0hSTvYYmvp73NbOBc8ecHQa6Eb8X4UzE6KJe2ebvtARtC2CuAldT1XV1
fYq/HdUCvSSiKscYwta/GO1dWfXw1bFPolK2Vpppwx1WCfwpnm/SZUv7/AATakQlCLMMz4xoW0fL
/cc74f1MIC9D4sdR5wCEPJcOiV1cMyAtzb7Z6sMpk51219Vq87AYpBACye57e7brnx8P+v7AW/HB
0MXp69DuOwcgzU2JG5JVKX6JO/zN/DvrAgPrsYCrrbiSQVz4Pq5M0GLcm5Qk/3QTXu3BQhrl4CwZ
rldp0j4iYjEEdEvLpyxvzT2lUVS0dEO7IpLyPsK5NkCOUt9Z74/z6rFqYIsJMG2mac4sIo+YHqOl
6/b5XJulV5ROsqc/p+he7g7zXa9dLV+/v7wY1yBhWhWHqVKcpU1RDVioz5LFV6AqYQkho5vQrrpv
ss21K8f8+6MUtAMZCe3NdYbPi2h1Wq/52IKzam6GfxVlmLyUg/7t44B5/z2U/dcCOaJLSPmtGk6v
T9JaDpCtHAaRytA+NSr0E1HF+q+sRV7j46HexyZD8QpQgJMCnz8HzcoZaXV88mZfHdr8YHXIsWOw
m3Bmd3BKYlSVnX98Ga03pELNfL0rwMi9/TjJd6HX2M9+iErVXm8bFGcl7kwff9f7dVpH+fPcQqWK
pPpsFCVqB73O2egim3ywTRCb0iLb/otRyI/pCFGSQjf17SgLDFM5Jd3s51ihbosutW6GNJquxNyF
NQK7jNYW/QyKMvb65682dTYoI9U1RIgkfcZDhVsB5Kmw+WQYMXBbsP9X5u5C+KkO9WgqjEDFaQq9
HW/KhhQvYcbDDEQc9VQI12uNvMTaapquXY+XPg4sBEruCnIVIBTeDtblPVXnTsDsDfvYT2M4XEr0
W1HSB6KnvBLtF6KCdxUvifWkWu+mt4Op0A2tZnZ6v2lxx8AOHBWguBn2H0fFhflb95JKj25tr5+L
cMKFoEQpTBRVjejvAk1fkh39W8+RtPs3A/FI431KgfY8yMXQtsCI9MGHBF9+aiQCwfC/lhOWjf/8
RCIagFis9zioorO3vnCKMXFCZfBRMakf9MrUA2GL+mmqJ/3KGv1Br79N4tba9v+Opb1dpMWItcix
eXY3tR2dxrbO241u4yqzSUo1fNT7brS2hVBVCNsuzm2kUfUEQbO0SfxgclXuxgYkjhkE/eUFbwwN
2+1SHXEemUqI1p+lKOu/WxNLG9hixWz7+IJm10wQz0H6vAeMFRHI9gFXDY77fMraOI1HUY2+CU86
iGO9ux2mvv86o9cemC5UdDsMBbZexiJOWpeEe2zZ638RiutkrlwBqmfn6AEcMOGDakh+V4ba7CLU
xXl1WcNuBe9cGerCRl7zPDIdMNakVmenxgyADmwd6Jsmb7LbEjXScIPdX31qNZSj61hvrCvn1MUR
aSkgoYSenn5eNzRLlmDM+tE3KJscEt0a8HWN8LiJUH+41bM6fvh4v104PgwSFfo7JEn0686PjwXQ
jKHN0gfeWfmOO1ceGhGp//EoFz6LPjwdJCAmJAHnMPw+x/1mlAaKHmmt+KnMh2OTpe1+UZL2Xqzi
3B+PdylSVztkk/IrTyJo4G83XJFqqaVV/eRHKLx70YzqzhJp5XZE7frz3OTiR6EjOuYDe5WPSeu6
P52BJOhf7HtyOIqX3ASUncx19l9dc3CdrByw9+QrVq8GbZaVB0FNHQg9pNHTZOTxvV46482sxZjP
W5Xl9XC2NxINU4q2Q/0AoVOhAgknEvZwsY1lF2/mMapgMbAVPQRGhs3iaMOV6/nCcb/2owBqkEmB
rjsPfN4vSlYJ6dfOjGtiaYlp72Ix9YAJu/z18VpdikAini2Npu9KGXs7R66MkBgoCuYoxlQxrmoE
aCcz2v6LUdjMDs0+Bbj7WZxL4TqLVpcTleQ63OPdUh1rF8L1x6NceCBSLwDiThJID912zyeujCWy
7gS6WkTWXxJHpmFTLLEbaBnc0gMGtvg2aBR2n+ewKMsNp61yN3ZKfkDG/Lci0Z0wyUi2M7alDyZ6
DqM3U+XYT6oyvnz8W9+/q/ippPvkKNAwIUO+nfcpAaieV8w7RY7lMNdJccqjNkU3Jgx3EtcGb1Br
4+fHg14MLHTBHHDC0IBWZMLrDdFAaMG6opp8OOBfWvSJNorSSC9ylyL4eKSLYfVqpLPP66hwpkrF
SOVYIlA4p/ltvOTySiXk8vfAZ6BtrYMBPDtnBsT1Q0pxk185Dg5l0QADOoGu6pWam17jT1z8JMdh
XxK/tEzPgivNwqERkkMtw5dzi9Nt7bWdUl/5pEujrHVTah1ruf48e23siQvD7CbfkHII1DkecMGb
rrFhLk3c61HO9mOmKl2j6jWBwDvuCSu50e+nan4xEH2erxzDF8rSgATXEi1BB6fovOshVWNW0J6R
hAEE+8hwxtRDJEEex6hwvsjWVY+T7rRfp1rJn5HSEKewH5Ibo5gxsv04LC//FlB2vAuoLYLKfrsD
RkBerjA66c8abptSYCZWKPGXSbXbHZKov/Hl9MshiY5J3y0eXrARkgjJlTTj4hpTLIK5QqKNr8zb
H5EOYaxMC5z4FkLr3hzV3qtgQF+5Rd4xnkhW1r6WCnEMmCywlbfD2DVgP7tiyhGwsm+WIsoeM3LX
O+7aDn09aLvHpIvsIEWX6SdOyFhTQ5H+qlHS+4Frn3otD78UdK9/z9luNfBLlSgBSN8J4VcNLRNA
PwMhDM36N3vVABUItponE7TOt5+eZaQltEK4CGYdCZjQmP2izqIrh9y6S87eFSukf61J8tpEwO7t
KO0gEVjB5cNPydnxBVmKDLr12nt6NJSsKP3RzeuTAqtV9/Qwrf4pvXJdYPo8GlXg1RnpHCtIzzay
l8iUPiYrxbEZ03aDYlP76cqeuRSuFjArcin+QWny7WdqTZwNvUPRo9Xn+EeumVHi28sgPs+ja97g
3doVmykdOyxEy/gXkmMI9qMDNDSHpVfFF6l1Bp2IUNDYTRAPya/spks3KXO6IgpsiuJ/5CtfZXlN
1igTXiaSYoai75HLmT1kLeyHxXEwmajMyjOMwvz88aSs58T50q95pbFWhJBPOEubomhItKzgTJur
PAmSuHsYRJUiYWB+U3vx8vFglxbAZuZpQ5BVwxM8W4BqsCZlZrvQMNaOeuOg8ZWaw7+4ecDzOTpF
/ZVPu27fV/M4qhmexwnziGBWgAxg8bD0Y/v08adc2jLIK6y9M9rtGEa8HSQx5pwUm/5AbuvdS9i7
6l2Bpt2xFG3/PRSGG6ShjiChItUrn3dpxVayCooIaJmSer0dmQbdmFZghHy8dyPqkG18bGrkqIPC
QpcB78kie/74Wy8uG008OKeA95D9fjtiU6F+wi+afCld1zfR4vLFmKTbj0e5dKryRSDpkASD3312
ymMiqTkyUTGzDAssY7rJPdKK6Q9KjzTBx0NdWjz4XwbAVkpEAEzfflDeGpYw1Qyjr0iXdxnGHc+h
3Zf7qY1EULDsB/yd5NdSC/V/MZWUXFGhBRy32h++HblW7I4OKY6dhT4lL0lV69ipl8aVXs6lBaOm
QT2KlxA477PzfMkxjB9znYOug4ZfuLJAgkDDGePKPF4eB/Qv3FWW7dzBouYSLq2ad+kCFSFwpTvv
rLlu/I9X69K5SNOSRBIED5N2NmdNRES2xjT5phHK2yEJ8ziQg0rlVUE2Dxn3AllDJZdXMC4XH/8r
D5+hV0Hq8yjBSDzqFZXcUg4GWqlm2dgPYT93zxyO+ASP03jogIDucNkc76Ublw/50lwTtFhD8fx8
RlYWRCFPLLTvzxIAY1G7Sp3YFbkMtW2uuuNuRFPjR9qFyW5eSuMvBaf5b7wTcNnNMWZHT603H6I8
Xa6kv5cW+/UvOTvxUkTW6gxzN9+w6uFGLWNtm7rtNfrVhVHAjHM3UDOgtH+eCqB4ZUSJidtttIxZ
7I2RvmAyk9fqldW9MA45K9kz9Xzy5/PGb12oWl10verDlixOU4oCLFpW17QOLoQuTV7ISSu8jdbY
2VWEpmDTmnqs+oYjWg5Na/6FtlS5a8Hn0ASMsM7RwDvsPt4w7vuYIVwNynEoSuCycb5SGtK5UZyr
vmxi7RFzoXgLF3zaZFqpbQakZo5LOjVICcbzZsnqWrkSKRdOcmAyVB0Bta+QobOvbmNU+eIowt5b
xX6n4CEU2GU7P9lS/P74Sy+ORFGMlJEOEAHz9jh1XHWJcmcBEtQ58w2imE2w4K34pOh4D3w81IWA
ASkDy3Zt5iJWfjZUgp2aDBNH9WfgZd5kW3KjVXHofzzKhZvJ4eUGwAKIAMDPs6Vz2tWLGV4drho2
SCZMDuMvUeoMtR8iWbpquPXxXayZnbGNyjIrr3zkBagOedOr8dfQepU7WVkXW72baD5+je1vpYCi
PxpaHyyJizNjhX/mDsXPIjCE3UEZcCZ1h6af8aIl4gbdlaBKnGYTGVH36+N5uTj72LetuMb1KDz7
XbIcFwwUNdWPq6IBWDfnvj1b2pXP/w8M5u1xu9qicpPRlYAUcw5JUaCcu6LDyQJJXbQ17Xlpvi76
6oe5fNPncoOrfZvtzNGhP1ZOTfwZjdUq8zs1xl46HsISa04aKhusUTGOaDFVNj8PSSsihGed8o8r
vOTFOOIAMTaRs/ryujECr87kWIdI19J6m7StHflWFCX1tsoa9zsS8EnrFW2I5WcvZmwjwnia98sy
zDzqsfyITkUcz0APXe5itIZmJHCLVszZrghBVDFTEbSWpJ0AkCgpz2lf1aIOjEunWggpO50bqDJP
kAopjdwJIDdGp9msl2dZLSlVtRJtBm9yGqRjHfi+UYDIb9gfMznX/SaBYlHSxEDhgb+lWh29MH6k
DDtkEvf2ISw0v0Gs+FsLt1Hbl2hFlttOpayGS0Zq2kE7ArbxOq2rnV2uzllMR6ZaWSix1K3dKFN7
t7IW86PTDt28zwBcNiAPaVfddHqXRwi7yijajEaNL+kEvQVv115C2HPcRCLYk6JpVXWJmT3rUTKZ
z5nTLY+aKWesV/IJVUneXaLZxgOCtZjzqLgkJqgqf9EoNkAG0scGzzFRfzXNDgVgzW6P9QzsH6Xi
pMbvXiLUXVK6yMC3z404ipF8CefMYUEcPTRVL41md0aNNHRspJL1dLzJNWTHvWTsOhjMidH7qpNR
ro56Gsq7fLAy5B3D0D6llt26nhEu2rRDqFP5okVFOnu4dOt3STTHKKXHnPUHCj+pvrF7rdM21hTn
zamBUqRtC2D9BWo0Q3Pj6iH4OhisCzz6AXvwjRqOdrMfHbQ47jW7FC9InY1f8cSBtGtLugbIIpTW
z3lYoh+WU8r7Vi3rG6dYCtrPitQ8XjqKtc3GVH5WDEQ0kDho5dGuHBgeYGywE1ejqu9ddmsxJYR4
5NwpfeeKvUQ6fvo2OA72cOms6QvGCj2KwQiaFqmfj4r+eyoR8EVtXk93o2jF7wrNecODWpPKLbKx
RKxS5vMnDsvcDZZyKb6YRZkLtKUplmwoCMbf07R2DqgJFH8j8pg8SHUa0/swso0vWQJRF8gN8jIe
upSx4kOjD1sipgCpi+sdRnoy6vLugORvhzC7OSdfyhElG5ASMqweJg3dah/ZiCbHxzJp/zKRcKy8
LC9LpNzsevzew4iv903vFFlgp5H5BXFoOe4QtAq1DW0k/T7DJdik0Qn/NwZPIwIsbZfOi42ZTYkw
czEERubWSmC3NhLjmljc+yzKheOJkB+SmLYZeTmLtmqBz+pfLU8dqLD6+DNqFSE2mjSTBPXlzPiS
gObHOdiuF0Qg4zTJ/AkMShuAlVKdg4ttqeInrkNCV7rC0jddtyQPGIUiG4QCc4VDdAjVYANdvMRU
Oc3Lg2skSP4ldanTjmqHmpq1hXq5l0+NO3palGKQMwiNBvIUJwN+MUpW1r50zDG9tTQhMb5fWhf2
tYjRvRPuH0HUTo9bn6dL+VWTCs4vSG5W6W52W3anpuAxCux7DLN9K62h9RotGXLUADkU6H6HPcAu
Vy8fp8kxn0QsG23b5Etb0OS2pLqSvRM0UYeuwQAaDO7MgUOFwgOlLx5Vs8rkbrJayPC0wqzlWIxd
qaZ+0UgXzO9gIuSN98EkQrX7CUyunMSjIuRioTCHYIXIn6sJA2A06KdQo7X2f8oGnp0DSsofu6S8
o/blPpkcRZ9NrRWU03DKCvBRzo9pk6cYLcmEgwVHkbaxtec5VlP+GDOtZzssayIqr0R5JUd8Bwh1
wHrQWYItQIEeAI3+9qaPADeO5eQaPpIGT0wXZvFqiIdiq+Q+omAkpmXb+BgH/8WthKJ9KtAhA5Dr
uahWb+qhe/5zw/8jJu//n546ND5fJTvvuLq3Vf5XNf54Tc/983/8h56rK//F5UEDig6e+ccg5H/Y
uVBwURwDukx7BZw8Cf//Zecazn+toHmy31VOCuwVWeT/sHMN87+AOq+aCaAeMLP+Z+xcHtpniRkU
fLizK6KDfiTFtvMSwOTm4NRiA+MHa7wZUUKVgdHN/SOq/wKR5lFtxE6vowdBIY1in60GSTaM3DBW
f58ZSpHuq8RSum07JE61yZy41/bmHE6fSms+6laOq7Iz/qW3JglBn2Jj3KE+7tqR40fdZL4o6tRu
qra+0epZfI3Qt+fACNNPy1gavl0at6Yl3B06tN1RwawO7RXxW6vldKta85OFJWioGaO+TZSplohy
9xJPlA6UEm7TzWIc42T1MTC04XmpiujOQJnft6kZKQ9mUmUlehIjp2mq4BiHzr4U/a9qTJT4M9ae
ebyVXKD7rJmzjalPxeelkN81ttAEwbZEFGOh5FDg1BfO9lYdXWWvDhWuQaRv9HYjs2o4JGd301rV
fDtqzUtPoaPdadocfqqrLlqCcTLp28fCNrwymZKDKjDf8KwU33gza6L7tOuftSLWvjjRYJwmq2tL
7AFU/jDipIv01SBF5UTcDPoQexg3pyzYjzybTcQ5K2UMwE7Z9/lY5K1nT6EVZNkU3ne4ef90slaC
zyk0b6otY490QXgflXo8HtvINZ9xcnC0PVSJQgQxd9xnV6jmY4eFe076Yqq/FLNMfWtmcfBja7pj
2Bs6TtpokAW54o62Nwxy+IHkfn6KOxwpRyNCrclsTG5jDqCgcerxV2yuGv5Dhf5M25bfs9B0kZgG
5+6ZrW0h7SXMm7HPzJs4bQVy7rU1HCTvmBsbLf3Wp4b8zNtl3w9I2UOv5Cbq5qwJWmAGn2b3oYqq
aPbqcnT9rDfT7xrVNPK9dIPMpHabjRPy0HbdJKcudZP9NK5K+RnPwnkxWHE6cr5R4mgRoXpNnuU4
nqbkeBpguOGFuNRvEYjGaGqo5i1Ul5upcr5EVg8kY44Gb1aqnoqT3ArMe7cm7NaomW+ph+r47hgW
ZM3Ul7U0d64IQz8LQSD25JeljbOdlW6NeY43TqdhlSisR0RRHq0psk+El6+3GnDjzE6DbElUch6s
5ISyhL5ZLt+iadEweyMa4mWedzUgSL8xxi2cQ7mB8mZtx3CBz7uYhk+XMznUUXqSfXh0s0eJGPxh
DpvCU1D893QkSnzu5f7oNEYUWPogjr2GXkmScRfGc7ujPNt4/ZBjvutOPQ4G+Yvajxuj1xYPMF0e
VLVhBFKA7E0K7AbHHsUKH05V5NV5NHo2H8EizzfCqe67Obmfp/AUVvCxqhErP+BKm2jEkLIiHeeK
dvEP4EWTJwdppH42qs/2nFmnscGJscRPwYtabfRy2+w3sZ78XlIEpbHp+rnUtrXNx/ZZa8kXuaEf
Zzv+GrljzrugJ0KKpW5RHS1qb5imR6z/4gc0iudDhPK6k8/KNqF9+7Mf02UX6YUbeaItE68W/b4R
jvJiFzo7sCzN5xZTDFBGNYymtEnQUMmm32ZYKhH6HLRWi2GctLUvRHWMN0K5kWY+buuuKnwqE3fL
wlbfsHnDzIvTyYgDZx7z53mpMdpB+KNG3x5M2H0J4bdXsxMeyeHJmmU4el1hBqDDdpNeZBt90B6X
USyPqLg7m0RGfw+o6Bzz2JR7KmTWLkeOWUES3ar3dWTPd2qSyx86/hI3TdXsc3wlNppdO8GgVUN1
m8hFB/pDwL+YtYX5ZCry7Gl1RGponk85qv6ZHm1R3G88vTHUQDOz9JFA0Wpv6bVvhjI7B/oddjDJ
xngs8AFl1fvaOfZ5W7/UIg85KGNFRyieU9QJiprk3tHyxtOEE3eUanJVCWTbTju55FhQsDe2VRWr
B3Syh02/TDnhPmMeVOVrk63vrB/YrYTbpc6NQItLc29XbuzR69UQSahCjDtFocVBZ1Le2uSYk3pY
PBY7ZcScIB+nkMtviDxcB7S7unHrk+AhBvY+Wz5FozBwQdDDwFU45OpRRqcqwxA3ao2h3lQw5j8l
sd1hziITw/T70U6+W/Ni3yO4524Vs8huIzMLN3ZOtLENb7us/SphVOf8ctNq9zpExLiyktvash6q
oakCEro1hRyXm0xo+b0jS4MI5OW00cla/Zy37KaxjIL3jIUCRpRa/bYkVmFtk4/24ksZRuIYK131
kEequVXTOXwA7+fgcVIGIGJ9bejJpK3qlDS8Sehn3BfjlAetUdT3Q93wRhS+jg+Xkudcd0L4aKRF
wRyPejA32XQKtSbdlsOAT2WKTaVQ+6PFw/5TaHHv2OZTMkU/E2fWEXUexb6z3XaH3YntqYs5Fl47
p24e4CD04OqE3hzXdzSyHnTFrY96bvSHYRLGU5o3v7tM/T2qanWqxVj9mpeh9G21Kcht7/D0iXc4
bFl7k8j71Ag+2jPF8lSO+uAtUx+fqLeJrd1p2t610uJkowz2UFq4MTvmhHLlygDViqi5T8uifhCY
8Hp2V6g/VaexPPxrxy0wIo8ainGb2O5niMDVN01t4j3MAuJx0F5ageuGUdXcXwnPYo9OEVsiDvco
DwEzmOrmsRna6Clf0uhlRgx4wAqIdx5Mz6mSf2SsKWO4Wu5hISi93rI+jVO9/pVDvNdsJdlZfaEH
TtrmP0c9x1xoEu2x6aWyaYyuuy2RlNIL6WxipZ43ehz/iEVbPynKmD5lmaxvLLXS2fflclBqEiVe
SPJWN2GJMR/mVroIMCfsAxYp5Ek2qxzZk+acQoM3TK1Mx0qx0xPtYbyBaPkfEMYYDxWWur86qSER
lM2KhwHTc13ZL2lUbvNWB1qjtio7zS0f7DGcgqS3q6CPS/uZXqS8L0mM77GffVbRTvZgIvqxwSNa
cK1/EnOYBAoKx/tKcasbTLfSJ9BV082CUG2QVNGE7bzTmBiNLXbyrdENgUkuu8PcJTPeN8INy6e+
FyIw58wsN/iIaTc1WiKV37eZvGEj5XDkrSr/kZlKnPhV6/7gVVt9VaWS3Dra4shDn8djIPR8+SFH
PXMod3TD96KLzE/WtLD5ACu9FIVpPMyD63joLndH8IDPcy/Mvc5tfgMBGftH3pyPbqPOvVd3cfx5
mOPom7Ti8Xc2RWVQA/HBta1Q8Y7iNX+3DEWD8MEkf9dqOX4a1dK+yZo02YVUCoKYP/6rsIfmSO8r
/r1E1t8ppnCbkmf1HkMtC6Zp1p9wU7Y+9brZBzYn/8agzoll2GoWpM2GEm14k2r7+Y9pHh7C4raP
rUr4qMnYn9N8XfAUro6n6GivzUZp8hB23S285dUcBXsOzlORpgdc36abqTf1o93Fd1MytHvsUWxK
AqLkfOqXbT1S7VraRkOjvjb5RVXxueyX7jd7BBsqY1HibdKgxUFi6RpHq52+TJW9Sds0+xuYe4k5
r269QKVob4i/+kE6/c/UHqMDBPbwlEKG2gjNqvxGwP0jWRyea7fKt4aTfAN6MwXQWYetg/ZfFDvP
0ThvK0M5AHU9mtbobAAmhbuY2uUOapJfwuvEaq1hBpXuczlET02PfRNuI9x3YHLTB6UbEKAWy2ZY
uju8pytPjXsb+DnCaQuOgLup7B5KRxn2jb38AHx4hxk0+nQ90P1ao4pjtkXoG+SU8BkULEE1NQAG
Rn6t2UFHKbEswH/VS3Iou/G2TfV6l3Zjd6hiIzsSx8V9KXWJDJ1INhj59jeiZ9dFba5uxayW/qpE
/IjtaRnMq0hPgVz8bRVjdTUnbrel3+juE2tMfVAHFJcmlUMunl5MWZYeqU7kAWA5CYeULl5UCMUZ
No2j9jinZhkUzTwE06T7SFAH+iSDRjHnrUK2USrZEKB2kh2zLvytpvURQzz3gHYNHk2zXjzFSxMe
ZqnCtHej1i+yMT/2MFO9XobucahltM3SRAAfQkRiWcp6M2lhGOS2TPamSk12Ir71LKz3+EiVp6gS
kYdG0ogJX/tTjYFFq+nkUVbtgtYsRwivMjtRpKOO36YF7soKHjAoW1qbuZc/YFeltwVuLvecxF/K
vmmfytQMd1qvkWnNWX4EaE15niI4/xEXOkQedk5enmqeel7r9sWR6r7nKDl1M3t6GDrH3VfS+EzR
SCWiXcD6tl/pmMA5oPfDJqYdk07bJsPhm/PE1YV1UvGW4gU2Yk40M/EtSJ6gxlzs0OpTt5WL4ACt
hpT+pqAS7QKMa6yeWRZgnqbSOdFADO8dZ/6GCUmxVzieqRL6casHXPkijm/Nue32Saf3W15L9kZO
erULDWuz4EIXmEJdtq2hNPuJlN+n+NiupMZnQ1/+m70zaY4b69LzX/miN16hDFzMEd1eAEjkRDI5
iaS4QZAUiXme4fB/9wNJX5ui1JKrV3ZER1VQxRKTSCCBc899zzvAVIZeusPZ2bfsKPqEEXr2aIfn
MemCjVMZo8WRhuFYwOHzOgPMGg56R5hucM0aP5C5Vp/h27CbWlKeZhHs7JCPRBlKZyAZqcaWS1eK
T3rNZKILSRFr6npXmrRq8tj7U2P7o8HPsbXeZmo6+02KZxceDDx+Y7oP67E/Sn03suNkbGGkgkWR
DsMkXjdV2gOmPr5gYLoxl6Tww2ih7baz2wJeiCTT5gd5sGuGFv/BoEu8tii6jULIIdPB1pNGK4MI
2KRePYvMl6Q+2i5Jv6xBe6VDzd8LEblq0RWHZDZ0hyB0fbeQ5OlMSQMAqBSXc1Y1eAr15i7KieSZ
mfLvkIZ1VG6p2Qi4um5m0isvmzYs5j2jDYOAh3idwiRfpki9ZC5ICltyGepyshvrHIeitntoUE67
aq4+1pwbirzU8EZKw5mdn/rhdWSvSvq5TkKNUPZ2Inu1ErD6Vg8kKk6ukT9i5kc+kCh3YzaC5AyV
KxfGl7LLHyVTDLyEnbDAhD0ta/QH7CFSMsJn/Xzs7YvYMu7VyXoOQjvezG2beZluHLsUWvOQTOcj
WI9rR+T3GTMQq0gIyyuaZa9WPJVSBROQFd32AOmnY6JMnT9kteqsdEt3JlPPwaetc5aQdEBNL2dE
DU3lMmcSHvva/BjJ8prh3l11RkbceTdc4GHx2RRz7Nr1eDPhFrRh8cJy1SAgy44Jp1x55CkZrC5D
vis+ndbnKjDIAjfB4zPcMG7eL4a+wYtO25lK14EfNLVLhidxqMRv7pgE5JFjYoTqgIk98EQwrCEj
fup3nWC4NApi9JYJ5k9Fnwpc09WbYCC8K8nbY9bdWXaaesPQjpcC3IqKtzSeppTHLNANt47sxJPr
GaZ9mWNLJ/KSgN3J9og7pJ1pGzYqRoKWqQht7WqmUhdye1Dq2trMSdp4k1RfDlF7yqvxFGY9uz7W
TavGj8HK8agJzPFAvQk9c5y+wnXHAXw6t3tjE4eUX+iLt7EqziPwGsfQcY6QwPycZSZUkIQ3C553
qe0s0v9cMeTXRa4R05sQMjoOZ1o1pjuyzE62XTHnaK3quSIz2FGHKr6YCGHdSVLyFptsYtGnVnuS
o5hVfU1/lTi3CeW6o86UzEKXDSefischGtlqJFy6uNOkgyLJxiFXWw2MRXpRGHG4i1aS6F2uEpcK
9VNcinxbKrNgfMLgLzKUdoMtPTuAuJtOwSLbnj2Ket10oNPKmcmptXrDnXtlWb0/p0F3bi6LBPQR
DpuA7EjeRlK5aFJuzSo4HzNjw5D2JajbrZ5I18zKImZA8bU+tkCPcnbdRJ16FNm8n/PwyioLnGbz
/DB3jR/q4R3O619kFA2+kpWq1yxlQ3otk9BcNLZXC8qh6K10bwRXjIRyulT4qUGeX4HU826oErpd
Cz5ieRtFlmOrRCljdHuu9dlmjIlIWariOhH5LaawqgOUrx7HkkDojD1C2mtbe5juB7uWnYoAK28q
JvJVw9FyzLr2IjM72VFsMLpgxBVrvcHuQTupES7tXfjJZLa1oOhzjCK8zCK122uLIbuIM9+KcPKG
KN3A5qlpL4bPoLW7JhhPizxcy6FkelL5mubjU2v2M+hUzNMdygNYRXJtxdFNsljPWmvK27xknIS6
f97FGB37/RA+ZWrmE3DMrEKrD02jbkkNTZkEDwL8LmUjE2XEscnhVRunLJ+W9HmwskdMdS4BpzWP
qxh7Q9j7uSJ5zCc7RxBgIyXdldQNd8ASkL6qitF3EeeOZoQ81QY2vGKeWa6WNNimMymRCLQn834u
y7cmqKlFppo5QZRf2kYRuzR22SVOUZKvKlm9JRRycBYReqDE5D3N7bZEMOMbbWj7xqywx6DDi5rZ
CaXmKMfdOWG3saOk9Ss2yndh0/pTIp7mPCUPL2BqHsDNcPTY3DWgMZ4KEEZYaF57bZYv7kDcZRZP
jwwBnqNyyh01pWOMuuRlMKtVsbwwkguHjmZ7HXKa4JdBPQ9uITo/NDKLNEprP07mwJLfX2WhAUwi
1+GmVLnxs6S7yYBaXLsQ5WaeDcZ4XcIdKte9OykAw6SgKG4TEPdkZPUnaZQfU41mKphi9TZTqzu2
bbbHrWbyvpKLupRuykV7JHn7xURfFSp27RrqMDnKHA9ExUaBW5micQacMBCEj47VETSJQN9vxvxk
zF3mTSH3LZB17MZKcSXxQncmBs4bG7EP5OJQ6AMQKQxFd+BwblEwTB+1KdzI86xs1CbFNatM8fte
pNBbkEuQ2Yd4va6lL1pQmoTkEuhUWBMxhCr2U0aZoLMtgFMi0d2nQqMVUNmYr/nXFWiDwdHIeF6j
Z6xdyEPnSJkp3HCcr7LGhhVRyFsgppugaBKvgkLmY47ZrWnqiTPPdu2NlfRmJsNeqtNXqyLh1lAu
gyndN2b/FFozBKRFvYtNUbqaGp3mhKhaKdohpT1CScudBUMBN+u4joDb/Skty2CHqIWcryKR/Xzo
c88kPtmPIFfhR2bnrknivZMoLKbmlF6DWTirD1GGZ1pClOtdEmXHuZKf2V2P21g+gwG5jezmMg61
T1M6a8dhCFf4ODhgb4Kz8OusxC8E1BwifXjAFtpBjxEL+57U1MdBC4w7omxLzzQX86DIrEWlFuy7
OiKzu5ULN5r7dJvKc+XUKEK91ix2xNlsp864Q8X+3HXKXZq00Y4Zk8fVsnYLIZ/UEkIqRUW+Yahm
WNc082PXtKwXiXhgK5lzZkL3pJoIcUCu1OvConG59b3RUA+tUb1ULI2ebKb9IVNN3oAi9L1Ww3dg
q6HvDGU8jQB9T8kK+tZ5czX3Evh8dmuN6pVVSQ+Q+y2nSqVyI+SOQUVFO6TrC/nhXX0eDBKfQ/9o
lfh7W0Mv49gdlK4ZBekmimEDwtox/GmB4WJJWnMEXj9OmX3UVPuMHE3SvMzlc7lII3kF+EKW5qI4
ObNpvESk+tVcSKJ3gibyG0M/aSaOaITSX019x2xGI3+2D2/LQLvMe+1ySijUSjptUA2S4jcuuyLX
T10JGaPQ49pBEKaR5WXM5Dh3+c6i5XAkAn5okujV9FG5GnoYQ7lJWi6mrl5Par1OVCY3F2yXpLJT
L2pN1ZmMMXNlKEbXEXgFOPdYnpAzPv/X8Lib91/+7V8gVvxuePz5NX8t3o+Ov/78d2dnDf9m1IS4
vqw6BYCKfzo7a8pfyHFhuCG+t/iyeqZ+d3Zef+j7rFgRf8GrhBqAgwJu4YjI/4aR87eUmPfUOgHR
Hvu0r1xNptUfJ8UVFrk6LCzAUCLOGAonUVNdLqkGclaFnc1AJ8smUmudkPYtPkOdk+tblBzLiQKR
hXuDcc3qdi+keivUokanlCwdxncihxdo5kX+eRasDvTI4XwPjcn8bJXMuMgjT8t7S8WZ1+mJDFAq
hyQEyRzdHn6S9dgNagnwGjSWNiQu7MuC/tdO55lfErFR/aQYYZn6YVZHauXGbZNIb2nWaznd2RAp
mA/KkFxS6D9SInAzw9OMx0QOFaYnowo78MwKkl7167aIzjq5l8bzbIyLyFsyWYy+mc2sirq6WO2l
LseGtofZFamFMy+NPsM1q9PyyepkxHtWZKghYJAZW9FGMdlXAx+kOoQizNQisU1GXDTPor7rmFEE
aOLxeBl7/Yme1JJvAzvWEYWnjbqogxPrsVRER2CyMr8rVKseHoGUp+YT0OakuFUz5TPT4iLIV5YZ
c1nPtjHaYY2YDXW+IEZcRFf2EtiPE6Lrah9M5RCdT3gKG5kzonJNGk/VwWB1wDBE+sJN+GVYI+Pe
U2Gij4FK3XpBWOWh36iCjUzvlSN8ICmjejRhfgOpKdGoOoFplmSKOWLBa3d4k8lf1qMNmee9gMhY
VEAMEtkZBkR8cAQboE7NMbxwBr2b1O4sA9XnuxJiT/pCePEw7XQy0wTgCcnA+Y446yZ+q3tNEjcQ
V4vtAhgQMb+100+BXHVPeCkkrh5lcuHZRRdIjhwk2bFGVp8wl8qa/NxErQ2qV5j6A7PZRt2hQzaq
QzHmSrhrIwb2Lq0N5LHezq5GMme8TrPrq6rvkwzMt4wjpx0N5UqVaJw7MQCNsUR+gqdgP3Qy0/bE
IGK6qcx7OUwYhBqpql2VapO/CEh1Nat/r+GGiSPSg1rHWCFMiZY9gLjLN3WIq1wxVPZnfAvC85B+
tPD0SoEPWut2CeetL/wxlm7UaligpJas8HFmgKvOevc46lN1lUWj9ig0AChXRHizOqus1FOyRfWt
0QJXkUiczEcRH9NClvxWooEidHgPSXWd+7G3tCYmgDzNb3iJgd4PLMDtIt8OWddurF4YZ6TU8is0
0VyHVnE9fOVZZtr0VrL/P85zKTYMUDSXhyMlgw1m6U2bt2Xp2pNOyymLmuYoSJPc2GRFKhtHE8w3
clMSztJDTXtsH+NYsVXPasbO8gc7aNOLDOpIslGNKsofuA+S8YsAabHdvB0DtPSQHmov10PJ+Bwm
0AJA7icay74kO8odooUU5WLB0vximYJ2AaZsYvNkS51pbEQH794p2b6+pTD7GK8HRnU9GIN9SWZ3
82wpaWeuqSAmM/qpE4C2S1x+siUseLaJgEDq5g3bigfbRtvP/G5gfinSjna9nLVE4MzXAZiVidKx
3IayeBiVocF/VFHrBvZtRYYaXI7U9COtjIunHMpMc0i1sUx2UkX2+oZ0oyAH3MUwlkmjPUbDvWrU
1rQN06EUTIDDJDqrKwu4KZiaFhCMrY2RvZpjIZJLraqrygeIbxp5t5BxttzYKmJBIJVaZMemIKyk
8FrIRyGb+wFm6LsV7vLbkvE+1voD5UiF8AQ1k1w+kmVRb3yUN0RYPaHw6wOHZC3CMgsTgb7HPq37
m5zzr8fBPg39FGpCHIp/ZMjR40xs5obAIUexfq6icX5WGnqY35/Nqht4vyyuR4H/t2bzIHHCl/3H
oyzY6GYGfGpS+Gx1hy9dTEZ4Vly3JPI6dZW253PAQ/H7g/6kbVqPil8DXpSk1CCt/sCnz8bCtviE
1pQeNCGdNKnVulHuNhrA54a8rXgLD19K0XPb9UZGp8bgHGHn3e/fx0f9xvo2YO2j7IKShor9wyUm
mMcEfyHCJyzCewtxPdg8mJdtzc3+90f6+aZBHrI6VeD1qCCs+HDCFnUzLpVFAjMu7Ft9CRR/aec/
aTN/Ph9kN6S8I1LX8Dz4KN8ozDwZlpaYJcPmeWht0XpRWARncwex62+fECkOKDK5cuTgfDT0XGYd
WrFRBEyEAiLsYABHo/iT3ckvzgd3zDXmA2X26kjy482ZGbrcRVZiO7UU0PyEWhC4XYArq0iz7k/+
Cr/4iIzVKo4ne6UofqUavtOesJcDaMV5YfXZeZDkIfCWMI3/cB/86ozoQ5EncQ+gwvxwRpVeq1Ks
jUzb1KSMHBn4OD2mQ7HQV5V4sHp/+1My8PNdHTBWJwx1lfe9OycYbtz2GJQ5qdH2vmiwMcUm5U/5
oeubfl9DiA3Bk8JA76Wt6T4fbelMlJfYW2q2E+kloAVw29HoebgbaegPoIxffn9Svzgc2wKsdr4m
5mnWh2fJ7Cw1rlqAmyyR4vup1tSjlNni2PR2eaHOAAG/P97PJRIHN1mFa0r4MnuZDxcxXMZErltG
Z6YdGU7WhU+IhCrHGJSL2YDTCNT8hyP+fJdwRMxZWfApc9Bvf/zYwjhU46HgiNi3l/5i1pPDEgEX
U07/lJTxy5Nbiwb2q5g8fPR20jUGtUjJTYfue/LhWYy+oYv+1rSa0g+VJP5ktiO78t9f0l+d4Eof
RuqFnRTi/x9PsDGykArSmw7yxWErVXG7EVVa+22VtdvfH+rnxxqLeKo7X1Fu8UH+eCgzpADS9AaO
AtR6jCVz7TPbYff7o3y8J9eVBOsEvHP4gyfhg3Cu6Kw2nUwG1U02RM9pk0o4ueXFppuz4ZRDT/X/
E8cziX9AL8cC/rGOJEGYzVZCTKBtYhEaaajCoOPMDwNlpXc0M8z/cBl/vk/oDcCOkP2zcIM6/XgZ
436RVhG+5SgjjE1017TeIjLTW01M4wHrsTF1Z6Me/yTm/OVxqSryep6EQK0X/l0F6yYYOCBxLAFj
zoS6AqUuMru8Khq9e5kVebiRSuRhv7+6P98zwsDnDftQFjjYkR9uTy22Z1OCMOJ0cQPFq81k9Vmg
+/lDdf75KRBMrKC5AEcgLhQfzi2j9yKaQtiOITE4x43wCzWo3CY2Kae/P6FfHomPZHU7VMhL+PDp
DYnczHWDZr2UlfYz2+mmYtDf4n85KDBCfn+wn58FemOAELLXZDqenyy5jLDpFQMFTRlkW5Ethiu1
5ssYqu0WCOMPFsc/f1Sop0GeBb4FWKJ+9FGEQNMEkA2Q64yD7MpTUHqSDiX796f0k1xFxadbUJQ5
IxwbEDf9eBtGUQVNswBanYNlDLzeGG0YkLNgZmRIZWGv0w6uaTLAzZUGq1m8Wm6ZnalSZFb+zOOh
rzkBWk4+YSH/ydLylxdhbSlkrgGZBR/enc5OM2hVztqsDMYWQS/7sxH8KQTj50dR18mTXkXruHBQ
e368BhYC5Mjqc4vhaSqdlbgFX4YywkPFaqub2ezqhxixzx/Myn8+NbwpCSTAmsNiWRUfHsVRMoMe
v3qLWchgbSN9zr3WzqI/VLe1PL/vYHCnJt6VRR4LIp6Pj55k0FmlVJrA6Zu5aF50piaQBLMUJCom
RxSCSSB06SKqE5K8CG9W/5QA99Mjg6UvnjT0ajicrH4PP15ac2njvDMqjl/lzVkfLsAWWqNMu6lA
EgAROf6Tsdz6Gz+c8eqMTHoeTTTWKh9qT28HVRxR5p3ajLTiEwOmYHFYO0Jtv0CstP+wPv70MaKc
Ntj42Gs0GOZV4scTFJXaYWQD60TpiAW1A4wicLX724vUehQqKk087pxfhUfvF4usGQcLP1MdgUHa
kktSKls91VpXKYUCASuvvtSBPvypNqz3/Y+XknoALRJFnc7h7Y9r/9IFDQIRy0ntEHqAMj3EhnJX
2OYF/O9bPR+etSCCwTjcwozu/3T0tfv88ei4R+BbgykcQjpMD368sl23dKMyo+yYJL2BjEeicxQm
vZsu+nRp1MBoZt0lV3Xbj1sJmfOud3WY7F9+XyA/fL70jxg4rW+Djk6sjdCP7yJRygLxJ5KFxCyY
P3WQgsHC/6YJwtejGIQ6rvtbgUvHh3OFj4KcAI6vq08wPuI6IplqSZU/XNIPxQC7dVJf+CSJ1VMM
3BY+1Lm4ECOFaGxcexns0C8Cw37q2tjKYGqqzfwUGPqY+G1U47U89jPk2t9fyw+P5np8DCTXlod2
nL3iWofftTyQ0ysrWtC2qySIXbNyDMIhXncSvoR1evf3dqQcjbUN1rO1BiGwtK2f7LujMeMewmIy
Oqa0jCFSLj0UnjTpc8cwR+tPFrpf+8R3tyuH0xj68LQYmFhQ7D5UuklZgiZWqsGVVUvCUQDNRDE6
RtOa43aQk6k79AmyUSwNGmO+RbkvxMYoQOa3hp1J9YXW2IigcfscBuOpkXHa87ShheFoilC5HQzI
T5BCY7PCpK8YJw1CvtKbnmBg9DhnopE3SapU0B0CqFiQj+icy4cgkbXk26f4X4LSf0EH+u6G/klQ
elH+I38q/lv7j+ypoIq8Fl38bZb49XXfZaU6sz0yU1kOAKswOGb5+Zb6qmp/YZdOBdFYfEAkV7ul
77NBVfmL3QekHYEyfIVoeHC/zwr5KyAIy8B0jRtLp3X/O8NC8+t6/+4uFbQBvCe2jSyO3K4fowmz
YUQ+rmP8Re7iPonP6ka9CKvyuawQh0WwK4mXuKQN+NQH1gFw8oCP33kFLUVLj/iBGs4iy5/NSoGB
YUA2U6fXkHkFrKszzTVlY8FoNfCV+KntxCOq7tnVEAQ4g6aVbjJ0T0MsXIhQbVpkztK2Z4WuM5dE
YCe0+kloiDB3yY2dnNp020Ci0Zy58gNrY5RuebArbLe2unWorctTxyjFNM8FRm3RGUSlfltrm1zF
XmAD1QO277jyZnwYH05rQtFjgLGXJUSVG1mDHHNpp1cxboPldZAc8QOpS1dH7scYNAWb2Ir0Ar6r
re2zm+wm8fBOwODgrf6kytf1uS47eUiIOPQa1uPlLPMzX7+XAm+unfzRQt13A3aCrv1WUlwiZ+vQ
bePXSLkubhrLua2zi1K6Y+zg6JhcYrCBbk0t3cXJRHVeJ1u5sRi4ua00bYMwdqt4dKJ88fbZdIYb
6A7GUCnhiOLXvXlEgJ8VGcwW6O5bUvg6QbSN2z/ML9Kj9Di/yF//lL/+uX6Nnrq3b1+jJ/HSvYmX
f/4zvCVPTIW32svwpr3o1CRnlAT1a8b+2A9m397W6ZkwE0ezUb3pwlF7PCsPWZU/ZhdJ68tAf6L8
XK9SLqJSHfGQPSE9HfrMSW/hP19P8j7tNkxTHcUt99GymZDXhVu7gQByIlgOBdQYebguGOUJ3ue0
nHBMUMUVv8tUtnxd47TLk9XsUAg5C9M6+Ht8KXQ/ktCweZ8nmB+Yl2WOiv3SoebVqw3TzeROjdPb
jv2IBvLkNBt+znoqtU0xO+bjNm92ScXA76RX6PvmjSpvQ4hIpmtMPsn28yXnCUcKNW/aedptOTra
7XwZPQeyb7eXeXw0iwPyweIYkPe5i3oNfeiaWXkdSi8hhFDjTOyz3g+3vLyM7qbpelIf9eJwach+
Ij1wq4YaRZ64NSXsPDGygDARtObSh+yDOAJCmSl5/bCHvTqXbqyhuIHcOV1G/U4dtvJC6jwii03B
CZe6j161Pp8i2ZWs1HGrcKsH52pwXp2hS5p87VB2Z9bVow4sa+OeFbn2qekOUQRJiOfbncVtK122
w+qKDaTfIMG+ZBI4vkW38cW556O7PFhvfo2hsnQxPp0jHYa5Qn/oFhoCAT+OrqrWGzS3vSCAoGUc
Can+rIGCcCudhmjDbxTzRg837byZBKtUcMjEWZq/BfG9FQknnXFAOkMV0z1hCrFpmYtrsroVOrt6
SXd0cqwqvBjruHCbWMZkVNrZEeTexFXi55D8kKk9NMkZMpsCsW+VntnsXQMmp7w3u9tUlzISRCfG
bubOjp36Oq/fUtwqwtnNs2lj0o5cL3QMUUXsxAKVkwJzEtohaeVd8SUuj/DMye+Ayhfjg9PZLo5E
fG99OUFj4K3xiSbOtFc81JcYwysm2unZjcxXe5Tuu8TPdGSc+1k9rlEMqAet8DZS7jVL50y3heyn
xV0h38mo7vCcv7CeBCTFFqmlie3Ichizo4oQQkYBaqAS8/vsUp5vYQBolT+EZ/25eT9SDxWnvMqv
bBmPTBRCaJDX/yhO/Xl7/vV/8/++/Y1MedUcahV0o5AJ7Pd/9dZtX9GXTrCL9xTG5bjczyNDCidl
8MzMziPNZHKsy1q70ANXmZ+57XFFlqZn6JFMpi/0OeNOupdkaNBe3PNMIdXrZAxVIHVk8rNSLB4N
oNlIbhjuw0piS1g4ZrFvUZjiieyMTL6t+YAxX1TtG/1TvgnGzWh5KchxsvQxxdp4gF/VMuFnBMxV
LUDPUFfDMddDrs2z5QQc2bNh69nCtXootI29LVsn6x1m2nb1kI2oj70CEaVZOUPk2E/GWfLco+xO
W1erz6PywgjvSpZHFIt2saNjNE38TvzlokKbrLn6ghrmoUBC3rE9QIHKTBchncWzA2sBmdpmTsVl
Z1p8j591/QRMtSkOOg9t3N1r+rSpcDO1O90X5rJJSqQBY/UW6plbweEXICpI8B0bC9lUfAqU9JmF
/XOSMY2Y0BWgo4JsnXrN6gRHvEfQG66szc6yXMmQnK1wcENbdaxecXtN2beFsZGy6pgZsqfPFpRW
4h/LZjOOb0hlrfY+lcatYSjIyNF9JfalpPbEhSlajAiAQjHHV7EOqV+C0jjFC4g9LtmYHAxHYZ/y
6UYJIZSiJV7ZmpjzeXQfzA8quInjsPgSIK40PaIjvkgT5WzSs5OZTXd5ZnwRhXYWaqeo+E90qafq
FSVh8/ranT9V/7o2uC9lBWEgjLr/8eO37bfvw9dy7fp++Gbztc276l+b+fq17TNeyi/6/pP/t3/5
vVm8navXf/uXF7gf3frbQvyO3/eRaxYFM5///v4I31958ZTzyi2ax+IfN/3zl7jtmvil+8Wr/70P
ZXy5jsAhybMV+d6D6nibMCyzVWAEYNn3Paj6F2MZg5YVMJAxnsV26Z89qPgLiAr0iEgAftc/393l
t76SS/ftenz//j3DgN0km64f+0+qmUocHl8xp14Jcu83ZXFVS4SO2yhjA9QadW5AhrQRoxCKuIdD
7ifoWhdTuSfy/bLRaMFRX82leQ4Yq23Krj3igLHLMcom8/0kScahHLQLrFRQjaZ3ZEBeyNHyaZiM
iWXQPGRAAwNqKyUdeITF8yyHB8RV16WGBaaU2gU6AP1LzvArXymsqvJmWCHmDW0+brMsq7Zlkjyb
aWq8VghHVqqUUD5Nhd1vdb3Gfoh93mGwzM4dE0XdT6ueT86M/q5La91RRTY9ynOAckDNK9TXEgpA
nL/S9ilMq/JEmAOdRWW84PcweVGiQ7dtWiRs9jj4CHDJHlHMaKclLRSBCph4ndBZexhgGSm8jXE9
zelNKOvlCyZZqykYppuSkLWLLul1H6ZOQf4obofkYtYwjtPC0ndyYd7XOWVwlcW6icZSlluruFtv
oKfI1SXebHs1gdMeJHW6NfvmphKUvcFoMe7Ogk1T8jNsaQ8pYtsrO68gFpf0vZRVJgpuUKbIHfJN
Vs77cSixj40OuJ7szPTYjunRSoq9pTZuk9+1XbcvLRU6XcHuv3QsHTkP/NhqptlKguhuDhExW+VF
pLHc2A2ai6xqn/XQ9AvRX/LRf0aDvRmr0FWsB9iA/mLXCCiK/ZJtW3ohybwxc9sFQSeyuXBszkmD
15PYSPwiCTuIqV/tJIrPFb4u9IyD2bWOAnHupVUX3Ut0WlRFq9q9Ior0Tl3pRFkRXOASv2+WrPGn
Qn6ciJX6FMzVTYswdTcFSXIiiEiVyoMeJK/acGyh0fOw+WYC5UMSC8rKUL8Z4BBxA780aYuIQa/0
XdvHhwTBA0qYFpkfuv6xZ+6kIotNFTzjcR/4wn0guYs5KR5vK/WFHFTHPMtOWWBClRMrw73Wz6ZG
5HtVm2F1ydrimnXLLLILTxryTSdMI0wW7PEBvNt0v1aivwUL/P9WcJkoyBj0M2SxwDct0hB+W37/
5/XmZnN9t/H+1z/uX9vutaEWs5ywMlGIvmMBv/yV/16T4WvJKu67azgw47F3ddlciy5oFYu4gYLq
/2AD6l8sC3hOMUgDHMQ6831dhj5CNYcuYAI+U7I/1OLf1uav4/4PtfnjtXhfm5uuV5ssbxQ3zAPd
aXR9FypGhKK/WnZxF+NLNw7RliiQcz2TrhJtuKPp8PqQ7kLXElTvOEg1fbEl+POiH1JsA1Kvt9uL
tG6zR8uaAheXDqRdTHAcIUKxpU7fq5j/MJEg7wdRg+JYzayd5BRJYxIvb5kefsavsEAgbY1nOJLQ
2hF1Imf59VjRtuUQia/6DiMocyi1faVklWvjwYKyuPDwVI8YW9sxfeFQNvV1Iyj00aRA0u3jaTvD
6kWdg38vudt+OeGYWdAk55bm20NxnyZRdanF7CF14pEdrDpvS019ipr4AvehazmC/KrLmH3UFpTI
JLooVfNiKeM7bF6vEkk5A9Q+j2KxhW28bFAW9Wc68zN30FUCLpJqcXWRUKFNe6vJvdgUrXyuVvkb
LNgAfRgaH20SqN6Xs3mRMaXXAIbzAast9OmvbZQ9tYFxEUZTC36C9QcuCymsx0b3MemkzLXWPqt0
AmIwKT0rKrpNZWAr0qZHXMMQJBX2TRpk+9K2Tr0Ily2y2Om1aes3mCKYqujhOmuY952SeW2KKL6w
nqpg2gdIIljRIDMmzIwgb9ibMTBPRZy99XPDoKXqO+ptDm3WbKqTscC16DN2GkmSoTKLZDr7Nuza
vZhlzDsbSbvAnSp3QUgxLuISOn2r0c3K065sFfNmVJ5NwoHcPmrjw4xsLQrFwmqBiNDRcezHBzFw
euxU7+N4+ZRHJoaeRC6SsxBs6mIqL2e4mmddM46Xy8qRH6RROqA+/dy2kb3NK+44M3sZCrX2YVfi
jSqCjYacCfORJWH5XM1QlfnMlORiKw3Tp7bDwgOeqYUotQKlEL1TJij7RLazzfyEcOYW/HVDtWDr
3DtJ8war1ycrxk1UAgOxP3baXkWuEW2QZzpRWO1LUB7UNPWsoBas2VgbbjsXV12hbBtmsUNeHetQ
uIX8eWDhtpNpg1fBRkINNcFmJweX1DadhwMWrJVtzeZSjnDk6Q6YZ/n2RdpbTmZA6lHvtFg/L8iz
QeAG5iQpJ1OzsGYAMpMxZC0GnLo//f014T/0HvyhH/9/owH/2ir/x+33geb7/Gn+URjy9TXfCrxk
/oWztM5UV+WDXClVALnfOm/J/kumRsNKwxyQpwI6zb+XeFPBipAlARuNNXL167rwvfU2/zd757Ej
O5Ml6SfiD9Kplx1BhsyI1HJDpLhJOrVTk0/fH7sa3VUF9AwKmM0Avb24KiMojtsx+0z/CyMuwy2i
ME/+f+Hx/h9+gf9+utPFjkkIo4QB1HBFMOv/tHyRVly3MIIAmjhLySVWzfExHZhNMJxlh4QpwqOU
RVZD2LCNuarYpmJJBwFeAItP45wUsZQEKCNKVhiubRKVSTcWpJcsiuEQY335Otiak29XpuxHbiQS
o3QXTeT0Ux2KzGSsXIZUUMK1MW3ikdy2651Tm0hhcvo1zmqBaWvk7YZ0x8bvW1fuGbgdtSmtuiQZ
1i0ucPW0f+zsOehcEiHbTLb682iRadkP7M/OI8g1AhKJBvxtUWJFYWWjGRa8ZU4jnc3fYlyO7MfI
Jqdiik+EbacBf0/dv1CHBjYwiZXiGTJOO1gkRr6HXQhTSBb5jhN9oEBTH0jYZbtSMypeUoYLzyrR
jE8gZuSzCnLEm1m14pPgdfdBd2C9AigUz6qiOPw/vLn+4az7/9tYxvTzP9+E/5Z/fZb/OHPx+/92
AwrjLx1sJhF0nUkJRxAX+d/uP8P/ay3TY3m+2lNNHHr/dftZHG+5HekswYeLy+3vJyz/Lw6pDF80
Gv/rt+C6AfzvOxA79mqiWxdDGH7xS/+zVUD1SiqCLvHK5RhY4nWg1Nwh1cIqr6f/W+8w/ph//udw
XuGAZwHq8FFgwPjHo7aygS5DHEpgrVTW2+J38kvnNKg2edtXF2KQPQQSr8RjVhVi/EJrpSIvj8Vw
ncFomAe4zzgnZG+nt1M0x3kYJ21PkJ98zr3V474Nks6RJBlM7rvW6opqW5T1eCR9SXOi9G321xOr
qLcsinFuW0SWJg6SJEe3cWRU6YYcZfFCKptXucFZ+D5zmurOH7EVtCShKdzIJBlpi3bSIdDQu96a
qEYulL1Wbmy7J1PSWulIkEnWMPj0phT+tssi8QHHxVXbGZzgS4vziS2MkYPknMoC+IJta6serHVm
EbAlh74LJHy4guqpXtspKs7VWKcPcek26SE1ATFtIZDVUFJHBexGh9qvAcdQ6m4Y2MyGRjcbw5/U
zZQTdmxeP+LKt2+TKFnXYoxjb17bEy0amlw4Gz8XI6axpVQv9BdN8qC1xUBwnfX/vZvRqEQDngB+
Tt5VvQvLj16lTwlkgJySu2Ar9RZqvL4wCZr6OH5Y4HNWs6LhvYp5mGCITV3xVRSzHKEpzUytvWpb
1k+65w3bKfaN+1GLC/NgdXZro54b/X0KDB7exdgXHfkU6aH6u9ag78fJ6XvYVY135qqt9XUy9594
5SU11wvTEdECEJ44/FznI5mwVpL7EtanVrSaIMWfmrApM7redzRUqLt57IavtBl7i1XM0jE1yX6y
ySa1g9rQTSueLd1uFswdE0EiGLHJviPQrW+rcZyfu3oFIaE/pgwyljPcwlHOFwzZBZuiKKnsgFgZ
woBDpcveZPX9R9Z6VYak+Ff1dIR26jXJ6G9F4zk/ZL1SYzNDkIQ/Q6ZwbTZtUGvrAZnf0JsW3TMf
+jdrXCdGMSfkfU0mOhGC9xw/mLknRdzeoYaqqRq928bKZaVg4ZqzIQeMfnEsZpisR8fKwYVymWhf
Hsz5JBCa1kKlJyVkb6iUoUNIT6K0CzJvbon0cnypNn2iqUezsXk4mPDJyp1hUkRLTgk/KlWzJfJ2
q8bpyxt9om9KZV22qW3oOOGwmAoSniZbgH+w9LNNb2Qt2FDfGX/9PiXWD0mHu5n/xhPkXFhADsVk
Lkwf3FubSpvrBPrV7Gtbt8g7Yyf8sX9CiDQxqUpFxIxUbHZxbVIrhDIn7wosREsAn9nqh+xjvwC/
N3ro48qv5rBxZfe5oljkWhFeuWHijfnHOHcgekVfR0B/pHTj0Fpi889o2kV3SevZBcVQN221XxJD
2idfW9iRIIyPoaBKu9yRoe6+82Td0vRDoZsXioPwjlfT4HGaaxLYaGa7sN6ynNz5WBxqwwIyk4KN
sTu/uIwLT3U+lA8x4UtSXria72w/t41wUZ5At85Mtwj+90X9N+PDGiX5P7yp+1Wk/gd1ZP0Df3tV
G+469DLW0sniYUX+r0nZJ1yN5QuDAuhEkiR/NyhbDNG4+ohX42lEvF6F7f8clC3nLzzc+H2wG+J6
YIj+V4ZlHODr2/HvXtZoLaBwWXjgfzNw4f6zeyiNJQGdZUq3UJOjU9sXWz9nZzm6bxE72Z3pqpOP
HYHlpFnrBzlZRLymD1diUBtE7qwvjeTJt+d+ZnOZZM9jWoWa4q3EomRMnmiUZtuc2PuI3b8PnoQF
pu1s/YxDYS6mnZRP7WySw7W642Awk3ODwruLsRmS+0QaXbGGInvrWru6Mf0vygJOs4C9APFgY01w
FywebFWcBdI9Zcmt6P3j5LBdZyy5lGs0LZseWp4opfWqGRTX+/M219yjgky3zfXl1nKyHJ8WdR1Q
RIGUsdGD/qU1F6qaNw2sniJD8snn98kYO8652V4Z+ChoH2lKlNY2ehtm7YDNIWH870OJvaKJP6oS
08h4MuqPtcCilt6bQ/KUxXtvvvflT815vJxeB60XAcsz8+D6RTC0LD1bh8Vurz8r+Dw0wz73mfW9
4CVj9Zw9V8tJsNOSfubvPHa/ecsJIy0rSkams59pB3dA6Tdg21hZfBoF7xkfLJI1PphTdBqTcnpx
UYxb78n1b13V8HPa3rYvDPif022TJiC0jaLfZ2WyWVI3uVeps2sS/cA+c0/C+kafPpIh9e+pEdNf
IJGrJ0OT/UWPqpeuE1BhGQv4QVtdfzO6mhXo+navQe1Vm6p5TBM0X2QLNm1jvimSbm2pgaoUNdUh
J6Pr+l8LIEhgpecun4agxsXSLuMJWse6EjWPa6vAAGzqZe1sIE7AoQxffKh71V0zRy9gmdXXovoR
2MlrhP/NnubPJkuDOPLuiErfNfCsc3XPSXftwICmEgW+OcVBUTCLFDWT0AZcwI2gMaxtrCd6a9uX
qS+f5xxezgQg4CCrOd2plHh8p7Pn7fGnTqax9U0TWPywteHKuV44Ghe55PfCAXkaaawelorlubVN
Uv8aGVB3ijhACT8UqX1f+9FLVfGR4qrJspOVw23NcnbZzn6sChiG6caJgfEeI1LkZgHwI7EOk1ax
WAYJJYpnj4vbdn/SuNhW1TlDnGmLpOJoGXj22RZgp2DlCYeDpt8+icR/lPn3Ep/jOX0WCOtJxc4J
fKKAZ+QMH0vx5bf3DjKnCZxrqvY9dqSVrhZnZ2xdm6mvVsjqzAG0+zKilV2gpq2V3EeCXwcak6oG
WQ8e0BKDINDabanks5r1uwbtal4rXBZrt8CYha5lAkVDqFQ4O065V+Y3PkQQgMdPyonvaxY0U34E
9SfIURsHAtvONqZFaCNSVZPZWo0P5sRoqf1O0pVn20vvjKy5mKr/HaX8KJo+CZc5favixYVopYdq
MK++YPfea1IFMBfnb2NR8dtS1x748QpJNyq7gLEemdI0nhJrGE4MarhbFiCejQLVg07NrcXAsk0p
FgD539yJ1n5szOoh88ZLBls4zdPyNyMe9QJAEusSlmxyYBGjSMbv1zZ8YeSlHrJY7myO67HeHoZE
u/SZDgV8AcnQfiwDYmtXoGfZ4svIYSNG3bmZtceo89Ktm75b0NZg3Hbh5A04XDnqYIQBQhT33hhY
SBXYscJYfUZTv4mrkuqNQdyW5i9IP9B9zvTWW2eoFdu87gfYFl0cDvCpfsZoJKkG8hJ7E3PwfADL
E+oRSqnpNoC7ikX/GCFjQI9kfZWAPQ/Z4IJ4zXR/35ZcpspzKepubS1o1SoTzkEag3sF4wax0lRv
hfDwgjQ6IRmt5U2x6N+D8swtmWXcNIz8IQVqoVKvwlVvqYstOoremuKkNb73oORPDQAwjnJ3C5CW
2fZepIeBm4MAf+kEmnsr9ZPVxQzf+878BoDWxdwabCVNdZ7z6ljEwwe0YYCYXnTIYxNiKHYULsMa
lsFifjInIlaWoSmR33HMZGMeROt4PlkrdYP23iXGp5Xs9fkNx8qW1pV3HQXVVQXEosKi22thBMzd
yqWxaHygtSlMx+ZGeMtNXaQPie08cq5HCtVzWAl14V3dWn4Q3cP+1k84FOikwdpF36wUNxxeEHix
xpyEvgSLd+9Z8XshZRCP5ZYyuaBvbyzrEcIHF5gOdzn+YI0aCNbAWpft42rash24hTe98apj29y0
8VvUqQ+t5aZWJwzem3X+7guwWIYb+kUOqK0JMi2+qqHbu5V2gar/Lt3p6KhnahzePOjnYPDmMy5P
OB2xOYclquoGClEKmzOHH925V6eOMRDhdUmGZg0/GMzyEPy0MbsX/NvA3TBHF3EMWBRIXOFemfb3
buJvsTRcc4o+qoFvefZ/rBmyHUw6z8NSmNoUCiV5vu8HeZ5SdexxVsU1g4YJX9SuhuHoly22p5xE
XW1l75VWPUVj+WVhCJkgnWxG2LeAnLYFV7C2OLuqq4bHvjR2Seb9CGCY4Mutn87xXzsDSXqMuxPw
SO6gVoBcLBpnB+FSO1PPC8WC4keW7d5WJ5Co5e+Tw3F9nhZEODbo1pi/GfE8HSdF6YMSlHZ42sJS
iB9GH57UBPvD9/Fsa3JHjWWYug3kpwIrZXRvqMXYqa7esc/2N4PkGFwvudxbPKoSiMYGb/gMnm+3
mOca91407Xsz3VYA4NN1Ke8MR5eiPXbuMG4WuQD+EkwmSxVmnnGuKjxS6RH3LnQ/fPJ75fLpKHyG
ZXaCe3Lg8Lee7s6yxITK32rKIy8xmgHaaMdyY78UfuBM8rZqxKbXtT+DCZUV3qyPd8Yo1GNtFvdU
kNwKZ3rQkiqczKh4N8Fj0kz2mKnuXdd/i8Lc99UvpeSnsT0b8ScqLK0J5XHUob9Bf3VVjpEQvwS3
DST0uLwk9WXwPiJx0ocXkKlsdlj9FizGT/b8WvolOGDK3dKDz/K5NEps46gp/ovJ0swDDlh4rBOm
HY5XyR8cphhGBk4ilx4K3YY4bW/LajqMRsLrovhI1wGv00vx2uQ2DfH2tjK9DbgSzKxU54kRCYlh
+2wsOSs5aD1a/5iOHpRLyiaqKP3VQbkmfXaOrfFGst7fuM1wTZMjVbgAueYA8Lt+5XyNecv6bnoF
ikS3QKtXB0AYOx1RgbX3oc6xbogaKJ1dssGp7uHNMr5NX2WtDiP8+U2DHQvGxUlI55ivlFB9QdF1
qmcPRjlgzgejvQiKSZZE3Pfy19WzYDEynrb6CbDMyVzKO/IgMlgKD3hYxyre7V9ozGX+6MJIRgaH
8ygs7XFHbOPFGpqjZHS6armsWXBFBiUTPDgtey10mICQxUMxObhpFUk+0CB8F6lXebuOHVHRnkz7
0heY6+zc/HWi5bmi4WZDLmUbJ7374KcmtFr6trY5kJJKIWINxb1dN1+Op+ONmPhOnKk6S9CYsP8+
ppleSUODbGPcshs9jtUPpTdBZHN0KFiHnXJadwVv29ZOH/vlubQwuDV8oFV7NDOYsIswgXt6Fz0H
cdo0L53FAtifX+1kfKF84ZJL48x7YjtSbpVW+lmZ9JyJ5EKm+yA0gRNsoXelhVlbW8PIMxsMruMW
GDesXZKklCFkog4hk56Vo+OCw9m7AEQjx7ktqv4pbZcDuPWAo87TzEcOBydoi3X1BWN6KIUXtB19
E87QPXvAFrHJ6RQX06yQWjjz9NgO0N4/W476uMD1b0bX5t0pef4Te9OvMZ4jHh5DuZetCWewN6wy
0GLhBLjfDIoJodiyHVNnlyDZIRbzXtWGefCI2B3zNA5kFz3mzgLlbQKlPrRN/dwsrJY3SVWM7q02
T9ntRA/sxjHwg1o0zgFbpXJj0S1m6X3E+tkxHC9wSn/n9vlq9+DDSErtdfKq6A4KcNgMpsBZ3k27
OTKPS2PWB7e3nyZNu3poK1zwHldkXSGVNdpo4EUHhkN9wKGiRDOohj703ER7JdPI2rF0ow/N8e9S
XWswbjOxGyIDauguO8pA2mPOMhOnLJYqcmxhXVWnDGK025g6Qbb6mrD+h+hY3jVUxEFl/JGpHeZN
JwLHqs1QyUwDsFt+Gg4UdpnG7Y9hL+0BBHu+ZYGyHSWjmzLNZTtigtl7ldbeoDCW27WJYtNKUOuy
9yEV8SJrYg2mka6d7MF6ElqeBGT7qYLkpGWXdEpM4nMQrbmjxVIdJEJsMKqVONE64AeHxjwy/+xr
A1djDUBz1uty0/qLx5e0g31sbJzltlPZEQ7VfatjW2T8SyT5+Wz4cRcFspJ6HacB0ruIP2aZ3ZSL
c+v2LG/Wm0X0pBQKpsfO0Dj90a61XcYyuWWO1wLJYXffdXxt0bpcq+0CqDv4LVztc8GZqP2oG3BC
jfFg1tD9WyqDlAo7s7yduLLPGaAsy3tvwNOPvvtbSnp0yuxPM9gb2UafJJwOovj2/Jd4NF5Mo31s
cuvJnorkFM3JNwrsp920H1XRvrta/yBNfnrNErckhmgLWZzPOuZW0MFE+wkj89QdWwHVFN+WlD8F
h/gzHQMy8MCIbYaBDCjqsINFDEoNoPmlZZBI++W10e14V0H52ChqYlOvvmrsEzftci/ohTyY+UcN
CRGBGiq3tLvbykUTt/HRBU7fXjRbs68Ch/C28Kqdz0FhqfSHlteHlWcnMdWnQvZfyURoyi2XmoeM
MwUq93nooVoQn6ri+DUvk8eqzK+R3V5rQTVozjBVLz+DJJHMi3ebNEa0UQCOVcfrenIY2uYxnD09
0PN0z6n8Ia+HXZchnc7u/Dlqw6FfWu3G9eJfKLyCIsxzroa7Uh9+/M5hHW/RgLC4bEaW8s1b3J3u
JJhMIDCaqgzLxnuDZM8HpNPgV9Y0uQo3hvcZYOD4kGl3J+kZsRdnY64vEuEoONdpHuLr4bAaw9hb
Tjh6901LidBknErDPOsjBNu8f8bsrhH9cPfR5O4GCpIzYwykxFcDnN1mlNz4PKkyZz403bRxYxSi
3hSvlJiM+OCQN4yWY3a9gc11TABNp677SRrnUHjtqYeLBef12JtIGlMEG87vM/p//fyGih5o35Fx
1zTJ1abptTO1F4ystBRrVNArO/V0gtLjcIjbur9xK1p/YjXRlDOzjEjSDmRrG/U3vhLfFu+6jpWz
MTL6kRlFTRti+zrM44RMW0/GMTFneR3ddTjRzARb+0KP2z3Fs/TPQrsb72lZSFY149FUxJBS3Zzf
ulqcxhoL6IQxatMNCTVPafulgIf70w8NTUFWdE+JnK6DNP9UpUVtUTWqa2zWWr21rWZ+jiNnxDsd
UyoBbHQdMXr8KD0v4CbGrKeqQ6q1hH2i8sx/u9umevtYznyDCzdJ2I0YsCdzuh2qLhxKCo46j3KY
qLyFQ8twVWzHCgO5LndZ4VR7vfPKgPWjE1jd+pnT1eSNtDnDBkny5CWyq9CzkGX60bbxCEXJdeDW
2Bockc10fqtz79hAbd+VVotAXY+UcbTVQ9Nn8qansTl0Kf4FGCfw8EwnSpULjPouLNEyzZ5UA061
mAeA2GOSBVqdedxVPVdIMX1jBA1to+7u0n7euatKUboWJ5HD2LkBOcSdAbpqp0cx5W1y4rLvhti5
8pDPXr21lTTlLMDz+r2fu2ITj8wvnVPgd8KVj496vvZ2Oz3PhZw/qe2Jf7MSuRNnQaEdpIq/TdHJ
fVyD0+kzm50X8caBhymRoobtgnMa8hegEdjPom0MYRYru/3Yg3bTu+mQuQ4Vxuaxnaxfk2psgiNa
WNjyfqrKnZku1KnFHMh8tVySvn7VTP1Ix9/DyE0MJCV5aKEgYWWwf7sE2xEziumMmI5ukvSsGXpQ
YUu27HZvNPBnzW8Tm2wu87DLzQe/HGb6S80LjdY/YlS8RVV1HJrsLFmaHMQSPaSkB+gP2esT0tQM
8O4wdFz6+fq5JLl8aAr9Urj+tKNEh3yGMuVrHr236XQjuge/eKA47RCP9q6oF+MWYcqxY3TOHAj3
RDGeq4yPpZ0JaazlH/imgppImdVOFxl91eajXFwKiRc0ucZ8m+uQFaRAl0PTm4gpeEN6lRM+Ul5L
WpdoAYVMoQU2hllkeUP0OLkuSzADCYQ9+8ml6YqKZQ4DhnocaJbZYCJ61+gvp13MyTYOEzpCPbE5
70GyhE07B9ylzcrF8UOnEZShdIWLsqLOqf3Uxm5g8zDreMdCiwjLWJ7zyjjRlHGKJQpQS7lCrM9b
logbUWBjY2V/jDn2zIQ4iEbR0Tx7r/hsm40deSTUCEkkvG3oncIk0r232m2LKk1th1eTruXNM9sY
/aCOOG0aWO7C8wi0Zhzo8TS+JfF9oX1U7PXGkpYJN/5dbzDnP1oY1F5r9Lcu51mMcRm5fr6O8ePk
eqfWtY9OotNoLYk07gf/NeP6mSL9vi8qUNw6GMMhCkWdHyk85qbuHiseFxFJHScKqsXejnz25IEv
w2DtFbylZvT35fTN+u+j9cGXRm8OwkQ/7MbZ+5NyyqGg/pRBlQYsuHVmfe+4/SmjsiEpwrIncvGY
TH9E8Zl7b0B5YKT/UI989pshNHqKq7P3Vj6jauiF3Neo0NiCaTEYr21u79qWY4NhXC06aSh/QVYr
23MR/9JJtMmM4tLA2qhife+Rn4tmmr0TZQW6lWMpJ/xEcUBUp95OS15dLDEcdKEUW/FJJB+JMI9l
Xhy1ARoyKnLm9IemsA4SH7SynTu7fPTMz5xsHfvVEDjiQ5FzqG8sbd8LvEGkl2+By58jzm0QQM3Q
cOCQmw1IR1RqpfX3zjJ+FVb8Uxm8Cae2vss92nGUdWcX+s2yQqRLeaRUguVEkZSnRheva3TMUa9q
uJZsQqLxxTDlro5/J/YJKts24pU67rGzN37xUs0THy5JIIdi7kXr9RMksKM2PWQD6wiIGntn6lgI
eydLDjc6vO2pAj9vvsmlO8p6fMrFRz5CbB5cwJvWnlKlDR3igRGdY/vdkt6hrIeUvYv73NuECucx
vynbdC9Vfq6628jvqydDJmhO2kGldLJVEydFP3CjR5lGZ1AFW9qS96aYdyl5uiUbtyTKefF72668
U4mLxYFEK0ZZ66mkK8UTorg4Moy7j16cZgTf7kiRCufvbpvRvTnoJ/Y8RnPDWcoyzkV9WXQ+OgTK
5JR5x1YuRy0+lUzICQ2XDIsyLMuXfLnNnWJn6x8ar/H0hj5D+jAPKTNEMj3B/b2MkuJR6oiiiGuH
DC89m1kceKBHci6Z9WhoadVBLj+ROQWYG+/zqtio6dUDtslyfjPk7QWNuRpX6Xkh6sExcjR3On0I
wAbC3DD3qXmgKPfaEM3N2GJVpJtTi1EJdU16QwAR4egq+1YxMEWvvAIg35ahrs52ebbzi6O/tNqh
6pCLdqY0NlX9ZypfzJbFVygF78DafVAFv9WoLpFEEsHqCb97p8Eh3RTaS2Ok2D1ZdgwFiUJLhLDU
59rE9lVvPWIRVXNtKCIsY9yf47uZ3i9tMNP3jcSywc9wU5Z7j7pEJOLO5MFCuakrdpa/BNZEyd3i
PSbs/DcNvQeMECwrWIF40AV896xBbA7iAm4NYbELsDM4db77Os8Y3qqlP2QcwRihwqxajtjoNmwL
oA/Qu8uXqCfXeopAAhc6i3khs6chwQyKzETYA13ETo5RlBsbpXvF0ZpbDmj5TU0RSZr3N4BLq0Op
1bddEn2OTvVhamunZP9qW556TYe8POHCYiw0svpCz/h7Nr0tOv1xett+UxR609CiYPaUqTj9VvZ1
6CVBp3u7Aoh71G1WkdynJbVxNZ7CFGLMt5HOjzx/aKXiJGxtqV+Uz5alI3EcLKvXDlO7nyif2cxs
bVfJ9ynjfKGW1g7hfoYFIeSivqFM5XOkL8t/mY0XlV5NEYG6pllCU2HF9TnTehFhuTaHO6P9Hk3t
KKvmKLxPrFMPKSqskHcRdg/Pbagxmpll1K5BSc6IM+dHSriS6E2M59J+ROW+NjSmnJ1u2Qq4FzjF
EaFa1T0ueZpsMR+9+/ZIP+s7DsGb2jEDv2bLpiJJK4jHo6Q4pvly0Wfzp4y/LMTjoEen9AXOkyRy
5U655RW9wESLqqdtZg03tB49kFOVeHbsQ2G32W1Jn/27s0TOLpvFHfdWF9KD4IV4azwUCV9755zN
7eSyBWr792yhGyBbCD2b93GBzUd35J+IFqU2Fxd/iJeTnOC+ZfFBtWR4/IkpxdPqIE25khXxBIK2
SIuzexhcbQ0EZ2x4G+2r0vxrSbntoJFNyjPfO3uyG56GxfrEFduy+pkeDNShyW9++04d5xQW9JzF
HWsvFH8feZK8EzuRabr3aVH67HCZHtql904ORxR36UAuf86s2je4byekIiSWeHCKo+vPF9zWChN8
7NCZG2P19xJ1r9nRw9Jz+ujt5NkXMcFpD5UjiWqd+6mND2lhmPeFsYt8KrlceTsmYItmbRw3hTQ/
/QT4OU2BM0dOuloUzyMiNvN4qLBs8dTSZfTKwdDnEvIXypXibo9ZRzsVqjfs0JnjbOcivQcW0fPa
nV7jiW9DjdYUWs3rOHoHLbE/fXpXM9rBsdiLFzxfHMHErs3pUBIk4wd1ZEO8A1K9w9l6rIV+0/n6
1aWQB3YkKHgxTad0tdf2PnyErNGDfKG/xudKunOp9jWqeMAYXpK/LTM73+m1O+M1T/P8FW8ORdAC
lWTftpZIAl2kbs8xyRQaz5P4iaLxWmzoFUS8zCCD6wHNGvuR9rkWGtKJxisnZItjnnuLn6ll64BG
izEv2kaetHdRVFd7iigebFOUD5XBgtSfyRDUsVB7s0y7MHOkeHbb+pKN9Gpy1CSE7I7Nxqg52ww1
aYiiQqpYEr17VKguIYq+cTfmeoInfna6g7nk7Kr7qVhwTQg536tBsSO3MI7uSNIlB+yj3qYwDTIQ
9Xfv4ZO6lpEwERviynwfC1f9DqvIGwtj3NYjSlOeqeZ3kSR7/Xjp/3APwvWOzP6WNiE3NLMGdaVI
WQZj3bsU/DmcDDPxLSLq/BVsYyj/YEExhawyf4Z6Jomc5OKucdyXwUcis+rokGLe2CV9ab6zcmcx
XdU94YxFCy0MjJu2HI1Ar3VoE4v038hyMefm3Ui0RvxJSmV1h9IZ7RsF1vKziVl6x/gd/tQl+Ho8
yUz2OsmYZCQyH3UFibhFobQ5SX9jcesfRt0qbxwN0Yk6E76LjmfjZJ9K1fzpBqO+tf2EkyPrSN63
k7uteTWh9VD3w1w36scErAjP97G/Gvlsvw2lT3TcaFsfsDwNd3j8tAFmHrk5jbNNKFNaLxNONPua
MlQDE98aVIvZZ3EOzuf8T2O52WPfRQC+y6llgbJUAZXHHyD4i51eLPkfP4WPGLSIRaxihxq6TyHL
9L7tY2ouF0Y37ME+X7LP6W7wMgaDQqztZOLdKHtxqyiXf+841xzrzC4u+MLhfjS2uBacH5hwaiYq
mpEsgX3MMPDLKIu3IsBNNpRAu7mvKbxNU0KH9ph4+1qRrLC8kiijTyXyLspqh0j/BWsf9Sn9ZHk/
Na26IRttvQnoZBO3OBT9LyIwxj5dNJc8SGNfItz7O5354IRCzRDFu/S2HbTp1aUWHfuicO7Io7Q7
Bw8bYmVN5VuDP+/qZXS0DnWHE8bkSGH6GprOpEbFccIZvvIxtpu9xMJPtjLXt43ZlPqpaT3rZgYv
9GB0JLUZziiBjXzWuRzA5qCSWgWeLsOtGZtde8ESYmEWJjhw1yMAQ7M2hrvMofps03kaW2nDHXd+
31FxaLANjs1MIk/R8Ijc3+0po7bjrVbrr14ULc1OFXI6WEXufVCeTVpdz4qFOkdqCB5Ehu3HdbUf
PSpgu9CL/FM0q8G0ZOlE4NkI6QWsSiSKyL/6MapJk/t90KWux9ci7aPR2ncTjem8NUuDwEsN+5q6
AQqA6cA1Xq08Mu8QeGCP0EyTG1cny3ptk0YRbCjU/m2GiSTUNC+l28UQ1Q3aBvp3ag8BFMHAExSy
mpQ43bt1PO+naEzPepMOYUUxwTZ2HffgVU33EOWTvK85XyjhFteUQRLTxxj9yrqZx02kYu9SV/Ju
8ut5n2QlMbRG3/XUXO37aEElrgV9akMdv42ZC4NitF9H2hZura6c7oSgBm9IhRnyYwk+6yg6ICJ1
Z5VFxtv6KNzZPmcoUZfz86gPfAlcEw9x9u/sndly3Di2rl9lvwArOIEgL0/OykzNk60bhgeZ8wTO
fPrz0VW7SkqrpVO+2jviRHT0RbttJEEQWPjXP5hiOyqCybohYhXZSj/Dm2e8c1oH1GXIjDWBHnxp
4BPXujLba5CqUqP1DqeYYM3Oc1ZhHytsGDRbkBHSZPchnQTfxasnS7P+4CcjyfR9XfFFBCS6uYb7
bBMoQpfabTYFMbtLviGaKpXN8jAo87/HfTieA8h9LVo65uTXbb2JGCNCY4Fj0mHKL8gJ5/pE/B5p
eElmn4Uq0Xf4hrGEe2s7ejBnas89I9ACxN+F+13o1b7inn1d5nZ7TtPS3hjVMJ5bI8YjWpPyjcWK
3Al8km4IK3TOTbdvL8dODIjLq+TBLWIQp9Iz7RaawtBeWHRJIP1Guk+90yVXQzNEm3BGYxszvBkz
ZV2OvFto4kKz1rST5C4lwDWK3fRaOF577GzpP0Kx1UHckk8G6MIy02pjNQ1DsVNFhubQ7jfkDZQr
n6rx3hPtJ2wx3XXZz+BoMabtA1FI2MEUVYC8ndBR4KRJNoS+VTCpxZCY53Fs0/kPCn1D+UMfKaUr
4do0KicapJdSGNCyCM+bO8mHAV3MRV05qLGT6QmgB3ymgFfs+5a+tJGu10OPqd+AtfgaRu7ULRo6
6dwYULSvyyED8NR0n25xVkDLIDtlLYliXVEwNBwaczJgUmMQinFNBpqXLhqD68vkP5lBYuAR0TmQ
hjzuICsI88kXI+fV+SbEAivD12CRRDP/ohp6CN8BnJOmyvznPDDc4wjsV8GtWU2WBpMnJhrUI5dY
13t9zwJNdh58769Z4kHOpCl5CYnDYiAlt+kUoiXqDVO70M2Q5y6Snd+0OMSoYHDOdJwqiAy1Aq7O
Y+PjQTVyL4/qKoXr5Ec3DcRGSky3K9ZxaUa7hvpjwbDuY5riMVDBrBsXbtTxWgLXkN2qrmfBKbDg
cGkmbQNkBIvtQuop2HqfD2ex6cdQPlt407as48eSOwKcryoyVyV+Gj/6rIou7dlmtnA6rmRJiNjT
771hD/+Vjk7Iv4f7jpg64+i6ZXWVoLH4Wg+SqcOPUb8c8ZX7PjbFRK5OioHWpI/JWgYanQKrmzuw
Q/AEA0NcauzkGxMAam92SMAgx4jwWhsJycD8ozn0RMiv+rAxdtPQ1Z/x08OYyBNU01Za3njoWs7B
sIo1YSVU0eHwOeX+wJdYaACGDSSPuxYZ2I+UJJFzzyexvUgnnFlMU8PeRkh92eow/8j1VQTeAVlg
Igg7Ng3HibDGCh5r1rvqEv3CbojRipYcSWeOmxt7rAkwH+qH/Lyqy3wVxeN4ORTQeVQkb4hHtzaD
tOLPoYs6Yym4th5arcVHd3AQuYXTU+UPJQR3D3pWTEp1KofmQa9ZVIsh0hUAXSMPWGNAUOyvLSf4
BAIPGUEf1UVaxda2wYngctB9+tNRIr175bTIvZwU0wmSLdZa0dbXxCNxMJBFwSkkM3bSZsKNULkE
DNRE4V1MOaQrvhntGFqG/VUFTGZombgUBUFFmz0HxkM7bSx87NqvpzhGHdc5mBMFpRPnywGTt3Ui
YuORzeRrS1fxjLawt7CBFjB3QQaXR0N87o8x34gfxHwLvZj6L443etducJ76tD7Cgyeu/CzM9g5x
et+zHFuGyj9WybQFz15Ip6EEwI14I435NJ80BKnglHab03A5iA7WoWoWumFDqc0Odo74tVEe0e6h
Pw189O6crtRovtxRoIhv9CTsz5wc/hauYoo6oJDim0cSwkOb5eEuBcige06LfoDQr2sU9rGzkiUp
FKs0JR9Qtyu1NN1wmxlqh0joQQf+a5fuZARXrrWXtiIHE3i9VD3N44LQ21QC3keBwqHJPiR40i5b
MlS0ZDr6bvugFfyJFTKaCZIvxud/T/+/KzL+89pz5qeY8x9Dmv+ok30l5ds+F7MVTH36T/0PFNOa
2Bv8Z3HA4jlFqZW9tE6Y/8Kf4gDnD4j8LmK9//ac+UvFZ/4xe+rjRKtj9W0QJIC+7y8PRWH8gZeD
g+ENkS+u60icZ/5bG+D9QciMpCer/ynx+1c+CbNO9qUwYJYezMEymDwKB63BLBx4YSuKn+aQ4lsj
FongMIdGx2W0fWxT++B3qtmY00c+//M0/Doipr/QuRE42KdSBAwUiz528X9pK2RSRgIZE1xZi+9o
s96aHjVa2eJy1luPXiu+6Za6iaPy65hV6JM0a6Na8RxSI6MvWzpV/akg7HddQ2td27V78eIdXv05
DS8NflBGnvzYOYAOj3QUlgLtIQTD19PTjrRWAXtNztQekA9bNWrsKoFHAvdgwTvNqTrDeNe4jXmn
uHleJxFmj6HquQVN92ORk0RBduSis/yIIDjFfjfQGkJPWV+QPvVZRPBtYUSNS1SC1hOdiWvEETSc
sAWwWrhbk3sZkIm+rhJrU2OUCn1LWuuuDbr7HKhmJWTG3caPdqbusTfTKPw6mM3FQIXGvWemsWoG
+4GRY7oGJhfgxHhjsmUtW2WRhebRylZIh4/IBOVKp25eKlk8ZRPuc92Ugj3VIaYJuVO7q5CN+bpq
Ou0aEzFn45k5kvwccLidL8/VJHE/avU18VYXaMfdjZ9ROEHAHq1nP9GS5xr2waYNtGHVmPRBRKtB
6tdmXnh0W7sKVmmWP4aN7Z1JV36a7PJWwDAvOLOX9QCrIqHy3kKPwsmnmqYjtqDeWdz7D8YQEO81
sM1WAxOke2yAeAHQe1GYYepFVUNY0/ZeV90HY6bfTB36q2zqyMLSOpQIfWp+9ew23vqjteX9ebuq
KNrLQMdsiIupOI8o0rMw/k4CWnZFAn10RLzYGiuslMNtxOV/kWRhsqW5tYUMgE9IU+niTHgARKTm
+vbBHRE8RlRst5UJ67zwa4LV6Dw03DsWEYbz9KIhHY66fR8lGd2VxDvzJvMLvHNknQQSLUdwxeVk
5tnaSK0rIBO1bpuJdLEaeDsKVYF9E52jjmz1dVHON6KEvmVI/Nx5ipiSPFr/R+yEwXfguS81Mbi0
9dIsJiwtbHalkxXXEyKEVRZgIAK/iuujaxSrCuLUMjBsvCO6MNiQXvMtl1P0xXS1hz5MrUuLrtYR
bVu9NUvNOoRwPOVUpJ8qp9ZvkxGsM9QlOE0g/HpVWoF9jjWytjZ/UiREHPbkcpW0s/zywoMK+VQN
HKvcvMNF7gYzT04mZ1pEMaSNBtIaBYFDlc5liEHVXRPJmMkR6BMV3KeyKuIL34dQm6Se+CrRZkA8
H8VSbwe1sYfwqhApHHaBUWaceR6oWRzcV/pwA5sy5gMN0o1qRjQq/i4KIWKVjupXymjIH1QleuEg
3CmVDWuXm9FNasMxFW0ptmZuFxea7k3kSsr+czv59nU6zrQtFdJDGbvQ35rwKBfcQeu8bg/KofOY
ibE/B1+1W1pSLswZ6W+bFh0XUQTt15Qq1jEgMZYpwpcmLLhMjOdRL+9tMHTbqu0jdsy4gxRuuxbJ
3IxA8NBcd5mPT6hWbixiKre6A5O172VV4bhk1us6sqNV0g7V924A0g6U7Xz2/fohQ1u7G8McwnlU
etSwJWywoEfuY+ftl8nMygsDX8mdVM5jbJnxPVe2+rq2Wv+iqI3gnC0oQnlQG+uEYL51bQhECI1X
cCUBqUd25j6NWk4zkLV6XVYlLYIoxyoqTrolqetoXh0xAtEmMPIirA9Nn+DcPiP1Oi6aH2BpxiIa
ZXApbIS7diRbqJpN8akqw6cxww01a5ubZtSNbYhzzyETHbYrmn6J4vZOM+3HQegPgoazw1W9DM4T
Ejp3iQ32tDRxjICzpQ97kZrGGdKSepWyQT4bQw7rlw94Vxo+9BLKNUCCvMw8CBdxYJwBqbISybY9
SLpG40rCrdhZsuS7rrPO5iJQWTvdykEGMM8xaYUkkeDaW5WXZSX0kFOgIqevKtvPslFGtEn91oZZ
GMImXuZ+o98VYzEwsyr/YZdttpsawBEdKU58lIGxbaQPwS1Kv5vNSJZy5RYHu+yL3YCKFuhL+vKr
MIJiQ4qVv+o8LzQXQwp2lDWW2gOezeksTrPyi0Ccu1ZcXvsqTbidpeMuGGztDF8M3VoErfltwsYM
jxa39e9q2RK00IYkKRdj2V/41RDum6nOrzGyN2gFqDPD9eIEDnlJPLtQ40bTi2nVhniiB47FVTMT
UqwyDxC4CYV3RSgIxW+dpbiJ9ysIZwJKLwQMy4NN3KFUPk9QTv2oCru7UmAq3sbIqcD5ajZ6q3GJ
N2O6GKZNfwVyX0uXB1WXd2z98EcPIPZQqNpba5zxX5pO4nfa2tzAK+BUrE/DpLwoW6fcUpCDzxUG
sogp67LLMvbtr9oI39a3CDwe7O7WrHJ/H46ypdtt2esSBGhdeu1zmAXpRT1kxRoTdmNuaOzR9STr
GIDlqqZ/sqlF9qi4moM8YObIaVCEuzHK9WWAId8qH9z4PNX1gB5q57BN4PQEa8vTcUU26RxgjYlP
qYtlnFVW8zvUhs8CB+pUYJTbppg6Z9VlWE/RBYFQSCsT/+hyAiGJ7NFpDAJcPO04JNs4TlapSvtb
bm3lRmsi+GJuN9UXvpfcNJmNuEuZ/lFrPOvRou5AipDnl8Kt7N3Y0oDrEsJO46aH3dBoekg7WLrH
KrWMs8Q2/B+tRNjicmIctBpOpmGXivZR/CMiPPAMJWhxqPAseIhqFilbtjbgjVy3Y6X2elx2ww3X
U6j5bqADtpGgtSMIr8VYwgrTZZrX4GET2dEQY4dzuwKfNZ0fYO82/Lxi8jZpNlyNos5nak8tab0G
5yo04HKlprciXr3baBkR7vZPULQUCPR0R1z0StC0b7Xy0xQN/q6aYHvXdu8fwsFXx6Ab4sdAi6ZN
jf5xmXD8HVQ3IE6vvHbYuJWK9xAWSkQnkX/oiW171oYZcO2zgEjvrOjP+2B0thaGEDc2xL+mb8NV
nge3fW3kZx0A3XKydXPrWTMVEakguLvQVxbY8s5l+1m3wWyWHxfxoTA06xJRgrN0G8s+2g6MR9Kz
m+0k5BVtHdo8A37ktps8C7vyN0IDTpRhTsccQkiLCm4RNDBPcS7gAzTGYtVa/bjsuyrfdXFkXBhD
CutHRMfQppOYK3nX03FFeUTn2+7M73nRF3ssMRaOyKyHEhzhOuimGRHEyFxX3xVOz8UEI9nv+mSR
6AnlexhfS7op66js2mtaUhgCWJPrXnCSxg9dy+FJfGvB7lhVhwYf7ljHuDX3YufZt2iVETFsPkRR
4D26Db1sEY/eEj0pbD9CeZ2r0Mz7qx7RR4SbDzSUyZEeioy+BaeL4vIgPICFIoo/STUbCZrIu8gu
jkCNU3VhjAEFoZbG7N3FlW9kd3aNgtE0cp0eQyy2Viv2JkGQtzQ9zqu0hndgqnUjtfRoQdicEwgX
qIfSs9iA1lQo/Nw9vduIUkJdgiSWychbC8lJ1oXxj1K1E9Cs9T1pnS+Z39yNRXk9cRc7h27zjWb5
F7QQ4V0x27sZgUmLJbsjBZsGaxR+It62cYDSUSR4RrICnouWnpZSTWYsvh47jE1SdT3e9361hPxY
LtNUtLvIx4c3GwnhKWITO7lqKC+nbLpVRe5u8JPFfbIe0MUEtPUi+4o3OSOh6rxM9fIGoB7ObMYJ
arclTtWF/11zomhR1qi4ZjYFEUoMO4bQLUkaXlYcYFDlIFGD28Pxzevyjgje8Jggi90KeDEY72Fk
XHVnMCay81TApMKlv15MbZUvLPR0FKOueYWtEs5qdmhvsNeAbz81WPbRhInL3t0Awombfii/w8WD
lz5ibxmT4t3oMU7gAo1V71iQLBv9gnwyjPVolgIOyidZavVuUNFwaWe4UvZpswlidzrkCDVgiGoq
PJLKssp7spGtWmFamWqI0qQBdYc9snBsuiSafSyVlV2FEZbQRgMDAgO4Zg842cIXS/BaaeZA4zya
jskwuHCti8cpzb/q1dSvsNSTiCIBThcIsbqvQQICju9PemviB1ssYHqxUAeh4FApt4V6UdjLAjBu
NabNTBK0LfiJImh3beXtPPghY14WaFr0lqYZkcQlS48r5uQ3P4JEF2uSGdiOydiOllNDM97stHGl
av1zVWOPPEBuzlwYvmU0fO77zrscQtP7Bnw0gXMVtAmpkBYeYWp0i4JhMyRFto2EfVNnuFSAQl6r
xPtKc+c2bcJgbxczKjxxjWxGeRvBmN6ZNLU+DbkTbSuu5EPm3DeeW4DUodZNq/FCn3c66SF6CWNU
bZ4n23WW2S7u6B632QWlfnH0MuPMHct0GZtkUXtm8b1up+w2CWb5fC70rR0kl8BhDhnTeO8WSiAN
yua434hfVrXent/02Rkf0jEANjSKSy7r5o2SuMk5aY5J+DDeiAKmhhvL+nNhJtyS3cChW5Wg+8QH
Bz7TfNUcyHRoPBr0auK+xO/rNno/T5PLB1vCc1mZUYMjLoLGbI3T4b7MkmzDAlo7YYx/7EAJrA/H
3kwJo+EevpT+jYedyTlB5xxZHsQL8n7vC5nu7KDhpfvOdIwmbq6T7sH1Zl+ccJq8tYpQe6Dmpvli
OeMZOnX/m0QSsHTgZe2JxVxNxAA/qqTdywQiWlmE41J6uGcX3M9JW+vLfeyA9S9tq9Tva3pxW5qn
2vkEvnFGU7zeSFXMPolZ+DxZY/ltslS8UTGiwf8PIf50TP3AEHs2+HgHQixqjMD+izCW/9o9q+k5
KLjsvLIbmf/+X3YjOHkZZHK60sA5ZHbz+tsZTPwhTRfHPmnhQ2Jbgr/zF6Zoiz9MKfB5s0z7xJgP
0zDQP1Mi5wWXM+fIln9hzgdn5zVsZs4BRS7/INCmwBxMYIfyElXETQHNUGfHPxEvXLcGm4PBpzt+
bugTmzyoEY0XarxkMeGBjFpETa2DdiyYJRZDQ25TrHswe23isL4ETW/c1yHmYoi0pxyVZqZUvB6m
Hr8dEtCNAH18g+eYMNPKPUOf3LcrswMQWqFHgtgyOAAuF0Ifcqwg6lH/AQGlB0PvCN9bt12aQqRN
tPRBo4qk2HBwEF3mYiaC+UCxe2k27KoRJMAHbOKjRxWECeklrUc/PXXFbd+HmE75ghqZPPcBOwf0
9hDwhez5HyDP7IyoM2MovB5NPfTi6rzxMoiVmVmrg9vBzcPwInXWgWzVIbJT71bPPNwlRh+xETgA
10W89y761ofuDq+vQiHSgSjgUpTR42/hejSJbq759QmGLoE6pBndKrqquAkto6QnOlufSLam24r7
F9qUuLpBa9f8qEO2kUNqM++rKtEgP3lZ5EUrq0+Vi5NC7Vm7ya51/0hWaoS1oND9tVHplJO+o0LQ
xdKLnnpbl8RqNPiN4Jor4Co2vYC+2aXBuRbXzpOmMrdftJhnfCsSXX7T7HIakd8lFH8CTzAQlkju
Aj+m12O5GZBAl/rhvYR8RaCKzAfYIHqSXGRu1lzUZq1jr+B2uLjI0GeVhW7TdwsoLObRSUqasqr1
0a/nkflgKo2klrgsZ8YlDguZI4VCszVh7DoleessjMyO7qGbcujxXZT3scyCrzniHShXfiFdbN2z
6TFzFUdAFpSZtpaj/XNoXWf/RtkGFUrXxdXURaRJFKV0TPBSum8bCCamf3CcFiMM7hcwq1zfMQ70
9eA6lSoCEijjmIiLGYW7hULIT6tkSxrN6MVnKfV6fFaOFXhQnPUX0pmSr9GgA+46Dl3qrAuM4wR4
iUBbOP5t46kAS9i8RriU+jH3ClWlkbUyoij71NMJytdaps1CaSffBn4xXY2Sl8ido5dPdTBzsKeh
xk3GzjPiWye3Dm81zyRUuI1G91sUd9qjC6iOMRuw6Rd+0nid49Td7cSoqCc0pxPasuVqeSjhCxnn
FjF/A3CUj6qjQIrkrYaAxD1R0YJbJF3d3Jl9mHW4NkzKXQoNQ9g9sEyLnT5e8RkkNbRLF14/DES5
UNV9R/SGsNPDResqwe7+MRpS85vnZ+oZJLwyaGRnTNuYgLP1/ScIwv2nVDeTG6tHmLXFDy1HJYzy
p98WXYLuy8S34cbvyEOERG3UJECIAebQYIywwK3UVR6CU70BZnDT/tqLdCpPxEHWUjZEQFqzFKdu
pm9hLVHntXqkkOEZcA9RiOLz5Q2CK0ej2/a+ITAZewOcRb4j9bI/Gw3uZqsaQujEv91LAZakgnUE
7kzoUxiE6RqzI/DCGkb8yi97UtUVpiUAvLSAKzKLUVSnEdc1nS2MtwLXYDF0mIkCeSb4taQjBfJa
DU01Hvlaqbc8WQ7Pk9an1wSjjikUXq3BSgMLf0RvIKTUpvPVOoZ6/41TQstXAngKu2gd/xjNgxe4
5BPA/cx04jQkOcMYHuuCexgt+4hEkIaylYyZfojgkVF6CCi1FkwObYgxJYS82WQXWaBydJ9uzDT2
fXvte4COSyUKcWPKCh/oIZnZGtNkxCvHtWZ5SzPheorHHh72EQynZC9diANLWfqxhty1CK1Frk8g
bG4JB2/pASGxoweOtqvloHpCRYgKxesjMB9wHkdQG0qcNXe5Fbi3WpooKHVwpsRGc3X9goWV4a+v
GgCxKsKKZyVrXhJhBIHxA4TGTPFbyZCZTzg1pHs1Tpp2D1jO/z3kuPKWUqsaYy1N2bgHKAUBoV+l
4WnrliP7yeslHntGD4C5SKRs5EYjvexCd5LppihqzVh5GgJ5zEac4Wub5+mj09pFuysKXx5820iR
ZEZ1+60Jo/6y4+3NnH+J/w4lPOTVHIaMxucExyPBKMtvw/DpRT3yVjvsl1MdU3bXciwyNciYNvH8
fXmq21Cx2cchVHhNXF9lWhCecWpLtEYYy5hxLlaATflhRCTyGxXj/1tH+X+bOaxB6fSfa8L/M3vO
fUlPXOf4K3+VgcIjnw9jN1rHdHEB8f8uAw0T82aMDj0L0hevjb7uX2Ug3s0GJR6+rZSQ8C+Jsf27
twxX5g9p61yzBE52Bjar/6oQnMu8f5rLrtR1Qshd14J/zLoBuXu9YIKskI0X9uYRS/UcMzcKwWX/
qQD3TNYvpuWNpTkvvfdGoup9uTSnwLcTKTrCt1xOU5Kaoj0krWlZGAhpDpD7/lyQ/zH6BU/ed8eb
//xF25x4zEBPYR0h/r9cUHNiZOMP8W8MImzKco/SUuIi+HqQEtaLoINlHOGirOL0CdE88pxtyN3/
/dmbZ+d09iAamLM74Bw0fPI0mQQeGbvARLLlnlURSh98qZJy9a9HkRYGxBLKqIPu8qSXnnb014us
ICBp6Pq7ZvS5M+uRXCVpbf1pJv0fX8+8sE4eiKEkNySHiEjXOxmKnT/OAxDiI/xol/S7dFoNduh/
kHn9xiKQGOgIMnVxaHack+WNzK80DPoBx7yvKJk7cdcGPWZkpYtOqKOceH/+5uveL09F2pAkuRfP
Zds8earODTRcPSE5I6RACqllMsNbpUADNUQDXlMpLJR0wYmHVY3bI4FLkkB9aelZJqu68JAPwVUn
dEKzJ0X/V5byC22XMtgYotFgX4ZxfFcMaHwiS49/hJXqo1WUm93nIJKE1NBY8HZxmSSCxgR/+MHj
Ga+JIT93C+nAg2ElSsNmV3u93Nu61+1gau2jRWgXvhSEyCZRsAo1Wo86XukI+y8zu30qfXjhtOnq
RaVc6/j+JBuvGR8/fwUR5uynum5wt/r5El582U4JG55mvH00LU5kc6Dj6GHl6iLHqnEF1PRqLUpO
Yg+RAGZ3vzEJ5LbziXB3dkz+6/Uk2IXU/YbEHlQM6EytoKTGpkepiB60G0RrUYxi1dWrFW5fZ4kG
UVcAAu0/mIRfXwXljgsh12bnYbGd/IoGRDJrolYcTSOpPjlt7u906X7uiPrZRaaJBUWqJ+ftOLVb
Kp5ybfiRsYOjoZ29/0N++Y4502ayk44LP+xHYb6ejdLyaqvHZOWA97IDM1oOt5Po/Q82pl/fOcMQ
4cbWhIG3QWfz9TAW3hJWbbbaYXZL8af9IMvvGG1O6OixWyM5BZqti55NRefB7b9/QmHgWA1gwnFs
ncz0UBhJrwI4iK6xV8hieueDou2XTWp+tn8GsE8OkXEKlI5ntHYwzets3HeEiXhnuvhgK5y3nlcb
Li632CULAVfKQYgyL6gXX01B8AzZOJ53aDq0o4gWbm1NbSIF6hHHfoK0jjvD+zP3xoO9GvJkbUAY
UlkNT/UgL9Pqs2Heu8l9bd2/P8gvW+7Jc52sjD4Jg64rHO8Q6E99/kUYZ1yg3h/ijeegeDNNIAKD
yZMnL0i3nDoBVQqPuM9g9uguPRNztOC6s7rN+yO98TW9GunkJeFakhvmRMJwa/ibQrhbcoMe3x/i
jXUwV6IO5zw6LUxAXq+Dyu3MIavi8NiXbbiFgX7mJnTb8sA5oE0bz+sw0j/YMt96Kg5712Hb5FiU
J0+FUQsyy7JhyEBtq7H/jAjt6v2n+miIk6XG1XwkFo4h1DhjcVKB3oiPSsr5Sz/5hCS5uAC68/VK
uCeDELgOd59b25EP1Q+6PVHqI8d5wzLIvYNb3Tau9cHG99bSk0JyPdANUGPnZPNp9bEyU7r9R9qO
OqE8rDqtv44wV/yN+ftnnNMlbmAkJDt0ZaBz+JP0kApDiDsfDPLLZUNYc2XJ3sOdx6WF/3rpIWNT
kegYxLh08nWBM/+YXnbxuHXxBkHt9v4jvfm2Xox2stCzJIEHh1nQMSOrxWyzvaF0ohfHReFZKx+l
laox5+nlB5vez5P3l1XyYtyTGhBkqtNI4WUphjd61WxrlGJBtcdMKDTNT101rhKyrgxDEXVBdGty
CNNniGtZ7S8j7QnkOYu+9fi0TEFzHgCa9sg/6NBmXrKtLbEdimYF825haLtAjb+x0718QyddgYa8
DjdDy3Us+xAij79jCleDZi1E9uX9t/PWNvRypJOF3ePc00KwC49he6308oIAhu+BegwiODQaWsr3
RzPnT/OXl4Jfu+eRiQKUc/JSOnqyvZys8AiJAn3Ari5+ePWTMdGTHdvPyDXvAi6kQ/VJg2GJ1W16
HWPmFiqIu8SLtzlhiddOTAyG9Anw2hCa+8FqfeMYk/LFDzyZeXDBUFcu2um2gDSkU2BetIOOeesE
oef9yXhrr3R1CgEaUzp3ypMPI8ImyChbIzxifKtWrbCdBcLp7Oz9Ud7auV6OcjLjY+eEUBwGPoPo
S93ONu5PzWjvMxTV7w/05uOYQG4Un1wITuvxOK1FwuUYMoN+F5bFqsMi9v0R3no37t8jgJm83rfA
TqcealF4bNC4Jog4Xfz8fqOOkbwLen+2B63IOnkrbdGMk4qm8Ogb18GInYdeAbuXH1y733wUMZfq
XIopzk4epYCoa5WNzxbM0te6h3J6oun8G9PlWARImuT3IpB4PV1YnGPkAJP5GOfn/mTBNdzGMLne
H+TXuyiHCQ3Mv0c5mS8MHnnCKoyOgwkrKGvQTdc4Z59NJKqi9jZxUy8/lbCR60B8FnWTrQNLDR/8
ird2sZc/4mSRDwI+Dd3V8EhbhmYeznqrcYiwnMGTCp9hzGNxZfmdMVFZyRm5ICjqpJryo1GvEviT
R0JfOoImMTSecA8zL8eb96f4zS/4xUDm6/coCORRHaytY4sYULO+CHAhDqlp7D94oo8GOinh4/nW
0g1ueCy82wZx10CkubD2bll+sPO9ufqlbUFo567K1fD1E3G2eVYPkHLMtfsgJn9zvNeijwqAN5+G
3DtJHBYvaI4Ee3nRas3K6pUWR8fY/CGDaZHEFx4mxHYTfnCozVkmvxxqLhwCbsagAGDJr0eih69J
haPpTDfBIrNZudm2glr6FZOMRZ7vhiVdn8nDR39Te+gcPnhtb8ymC6omoBJQFYOFvB4eUUaMIfn8
oN59Y92H3L8+2kreuve/GuNkaZhKR3wuGMPBqIsqWO6dMVqXG7hsu7Gqt1r6XXPND5bJG/PqwoBn
7wJiAXU42VpaafYUqkF0dH38ICuxMvDgXLz/cb05eZTBDENCG1DW68nzZdtodZ5FR5/sbK7GmpWs
oVp/sETefJIXo5zsFa2jxQ2hnfBGsV5qJaQxULr3H+StIUChDEfHRZh1OP/5S1yh6sIBFlR0nNzz
NsclvnM+GOGND4qLKug6LJVZIH+yBrwuTIMmr3Fx0h8i87wfipvQPLf09ANg8a1XwtaAL4GLpQNf
8OsniSy/DtMKki0UVzu70fr72fX5/dl641JCs+WfMU6+maKm+xGndnS0McXaB4kFUaSwyy2Q/p7g
k8fYq5Nr3a2u+zj56Pr10fOdzGMz6djYoXw41u6V1z3E4nPj/Xj/8Yz53zips18938lqmNzIGPCq
i44aMbbOVmAjvkAEgBB4YT1nRKtIY2sj1+DqhXvlB5P71kJ5ObnzBLxYiugvoHD3VnRM8N+CS1GJ
x4igFi/59v5TvjkO5bP0cO2hS3JSq6P2cBM9FBRRn5zhS9/hZ3mn6ze/MQiNHrhjVBiuPJlJjJ6c
2J4PRUvuSLPA2FLiTfE7M/ZikJMZc3JDC61JciCOXr8WdXSDh+a4qFViLaGEucvfeSaP2oWzFwra
yXAysbWsMtlYZYi9EL13p9mnFTp62Dfvj/RGYUaHwLNm1ewMOp1sr4NtV62SnBsKC0YqalQoSydq
VyRVIUY6vD/YWwfxq9FOdg5j9P0KAQd7oFrJR4xfFyq9NnCqtjEuPrSxhdLjHoteZD/rACHMONof
zOyb+wpdNJiD/Mc6habyocSGRbJHDgF4gUnzZNmOaMsU+ZErkmL9RQrjZaXGBGaNX9YfLNY3t5YX
w8/bwosvD+tlozHm6da8ES4SuRXa/Ycw7M965nRzsXVnblcjgzbFyUudstDVdBSjbNANjvmXVRex
Ss/j7FPE8eapR3lvFGdURSv6aR9cauZv+pexDdLePPqIpidOlm6LUs/owjY6PozQ4qG1INsJIWIf
5GBtkJX9+3uaa78Ybt6CXkxoERMjlSqG0weIQPI6Vc9T/PD+sn3rpb0c46RQDWxtkObAGGW3L4ov
UXs9ig9m7a3P8OUQJzulq4VhVaHBO2I+Rwycua60nTs+18YHy//NOtEmL9kD4bFwyTmZL5+UA8sd
Wf912C4piSF13gS468Wt9h3R2VHPJ5/E8bMGiuL7s/j20CbrEpHa/yXtzHrjRpJo/YsIcF9ei7VI
pZJt2Za8vBCyLXPfd/76+9Fzp12V4i3e1mDQg54RUMHMjIzMjDhxznwDEkwXPT1WaCaFp7TwIdSc
6Ch1+naADrSwD5CvwA1IC92B/J5y0qq6P5hp6q/M8+K5y7uGSqBNUdACHXzhLxE6ICUixYxffcjN
Md/HKLtPnfYrDRHiYgE0abqd04YAy3eJdKAhhRa3lRLTokOdfYSQ05ObqvJDfQhPpXIPJxnsbA+r
xbLFfajrJv3l88tHTFTb8EzSQpJzgaqQT8k8qFSgCKQZK5mM27hA7rUaxzvZKPSf19d50ZV1boU6
mX9u7MJ5bPZ6ihgShhtacI4KVMqgWSfXzkxIunwDNUD4nlZyaMvLalBwly2iOmwSl8vaFiMMidDd
nAYDXbLyMe5uaDLNm2avQFlKPrK1n7yYHi4l2ZFV2nXfrg96HtSrqGcgSE3Ri+v9LC9/Hob6xvZa
E57Zkxd591ajbylPrWzdRac5MyE4jR2FJl3cPFHk/GkqSneS7zVYk66PY9Fr/hoR014VonMq/Xac
T2nxldtpFH+iMQh+4/ChC38myYqvzFv+1bRBoAHC3tAgwhcPKs+D898pGFN6nKCFB4lItjlIV07d
RZdEz1aTAWVAECJEng5GxNJDSOM02PQgOYFrGd8TIwNOvL7vFodkqQAuqHyRNxQ8UUmiaqSJkakb
bDcM0fPMfxfquDP6tVC26BAWT2KVBSOkCxvN6ZOiKQB1nvIEsUfvVzDuEU9EQ3FKPPfWsVGHce7C
JtvoputxwzKzmbj813WHWfuI+e9n52/WWBwmChsvip6DKnSb8DiFP67bWHRKskRzEgAAniLYSO0C
PtGQ2OxwPTNsuKYUaM4/+MHeKvbetGJteUR/rQnO4nvxZJQV73QDwuIKjQYw6EXwcH1Ii/HibEji
lSJDWiVMWLsGbm/T++4Xb9rJZxaEiAS7FtJBaHaestZtzI9+6u2CYNonEGg4T9Xkr0SnP4vwaiuf
2RPCUztYUTV4HTm2yHPV4X0cg8Cu3+fh7VwKasNjMdA6bsgfIyM9GFq7DfIGMuA9DccrG2NlbsWg
EptKH4UpIw+SyI2sBw/h3eurt+gidBcBswFgRV7q0umnSXICKxmJkmH7u26t6XYyja8ZbKord6bF
YHJmSPB8WEJRM4RwC6LgZyWFKXVW6aVPxoM28vqQ1iwJXq94lQ5GDkvZZNyUan6kdAPMYZvlz9cN
La7O2ZAEz7ezrC20pidg0ARNt8hLHKK4eN3G2voIvj+iNZpXLTYm6zENtF1W/1DidPe/GREcHoyw
pYFVJ/nJosTebxAHq5e45VUxHLLH3CtsW1h/OdLpKB5wtFRJDj2dnlL6e6QDswlXHG15xv4aEpZf
87PA0X1mDGWou1R7obULSWl7ZV0Wz2GbuzfQWcj9/9zizg6LoukRJVK5fA++YYHi0iyUkuB+jWDf
rmbtOttXopXAtDyyvzaFvZonJfBRA5tt9ywr4w6PQ6Z5xcjiCQXKEYizyRVDDAjwQwa87CdeFTmM
jlBbdzd6+NJB52vuh0y+/feehwb7H+i7aSIqcBl+sgYSDGdwyPUHGWqYuaRv6SHpDygbJium/hRh
xLBOAVE3AMCTXBbRcHUbV7AJeyGQpOmmpk3Q5tCKoSkL8kMOH2yznx+RyNXtYuR3rOnBsNpPTasf
a/j4YwlW7qkZD9fHv7QroJvTAJqpQMnFlkza5SYnj/mmMBy2XOWU7HfWSJuh3V23sxSqDDDeBqj1
Gc8obIo+GotmsJPolPgfR/83RbDrv7/kNee/L4RCSMXJPEHocULH2U6hioFdKva/FGMLDXRLZ8H2
ur3FFzjYbuCZCpyusgjuoJ9RL6dmHpDTw09fxtCRxKaG5k1OyyKybSgKOL5bmrNAgD+kX+nd01c+
Ymk/zvg2oGGkHU1bDJtW3OSGyaAV/0n1ZZdSmGQ+XR/o0sKZtqE4cycJYWb++1mciRFDodkqj04I
3TzWvPY3wMOKNwQzQvLcGqxaMtjiSyMlKrdjPmYRtO7os6J0CVM2aKBtVxQ/a2Sx3MQxhzfEGUqy
JoKPZNThO7y0SV64GmUU3U+jfO/Xj52RuHH+TfGQ7kvR88hXhjivhbj5rRm5rfKa0WWxayNMHGoU
QRud4BV4ggdJbb9F6g3yEtDMfFCKD7w/V7xj0aKpwwapASHlqXY5wFyDOENKzOjU1TvuPLkNF7E5
Nm6u+6RM4aEvh6+lYe+v+4vyeifCiEjnAx0H1DIpal2ahSYsLYLBp1Dx09rrybZM75TEbX94L2Ro
BoX+v1M5HvTepROhi4+TWbsB8BZ/NR3/2nP5EN50Duht5ltMT8G3nSaFXwYnZzy18haKhZWRqq+W
FAO0xyBAC00mEOfLkY6BXNIOB04y7nlyNOjo3kiV9wH9W5DUj/3wAiGH21fl3Ov6bqSn+Lr9xYmm
MomgAuVDTWxJKAskLoKpDk6cNRs/plWTinynoHq+a/Rv1BVX7L2+cdACxj2C+K2QjjaE4SYw8lVZ
mwan0qqhbP9eo8nS9T8TE4LGaOVYWrJl0HJkzdVwutKEZEZSSGmQ+8BAtK6AN+nT9FmyJqDQm1T/
1/lDnbIryFBgaQCgRAiU0wZWgJ427w/9d4wElZMclThccZXXW1EHfgosSVVVQo0Y31IFpe8pJRXU
hJRH0kcUwF3neTSfpexF/eL0Ky/iBc/AHIQEM9Z6ritfOmaVqoNRj9QscrrVPQkef++L7iF/fWvn
DheqX9cdcaFGMg/vr715o5ydERKIlDCreeajX7Yv0IXuCmSEA+tgKx0iU7A8D7+n5rt0m4QIbvxY
sT773WVkvbQu+GUV2ENvj6RNpEC6sdBazydv71nFsYbYJ/YQ1jLQbLFvvB7iWjnfFp3h8gZY2R0L
FwI+Yy4Q0ask66zy5STQoGPnxpxZMZ3hVm3gU5G/j9HTiHZ7jQCypn0b0Y3ttLWz8/UlgE3pOKC1
yZdyrxTseqms+AiWEOaQKrQdtHGqljr3mgsvJCWA0QN2nBsSyC+KPky6NjRgHgJ2Nv6SD4G8LSCS
iXXkO2BcQ+zvEcXAw9QhmbXJ65Vi50I4IMySfIe+hErcnzPnzMHmAFGOfkjWyvqpwA+fRJ+rCm2U
D1H0c8Wb5sgieNOFKeFOZVutbks9psr+ORpfcuNdmObQ83+0poNuHj17n+dfVmzO++OKTTHLok+W
UlBMYb/G9aZ+Fxg3YX4XeYfhR1N9DAwkWVBRc8igHVYMLw2WEhJZF5KePLLnQHI2r75XMd0DWydI
Tnr3IpfP0PHKcLvGMI03n3XbR65s7bE/X6zE0UJBw6Vr7pDkMXBp1MuVCkVX3scw4c+JXc92aMhF
QixbCYMLJXJwkGeWhLurHdeT6s95tHRqXboYpRrJKnXHk0tz6Jl1cylBQPsuKIIPCAceAuejNw7/
GuDDN8w4JTpR2Kd/wsbZFA+1N0XyPNpOkhQXdhVY8CwAIqYW5e7Kci6FAt4kkOsAr8CLhZkdvXoK
YPILaaXNoXNqbpLiPcQVhnVT6nq80e0nRae7FpJQS09Rr4LBIomRg512EJI8Xv+YhSOPcf/9FmHu
TbWLtDanLgf5zKbIoNJwnmOUT0zT2kxQrEUBNGRrZ8HaBMx/P5tsh7as+TlPDFbiR6ewt31m7e3+
5Q1DcyiV6xowOl4tl1bqwjRoInHYrpNyU9kQAzrbBtYMREheIhvJAM2NWvnmutGF2yxPI8o7dH5x
1RQrvkhTt6YcKOReEtokukKX3BRKzpVTbGlvnlsRDhM0f1Bb60m+IEx/aAIVbrkHDfbGVRzAoiGF
wE1nMtVzef772Uqlg9HBWSbhHiTS0IsaikNuWL91NuBeqRENesPskXXQ57eASb7n0hyCDEj85Dpd
VOMfLfcxb7fXLSwOaO485Hps0PEhuF7c1iApJWJ4imisZsBolaOQc1zNLi7dM+Dr+mtImLkWzuRp
mA0pgXGy0mAHA6wbDd0tVYKtUncz7R6qy070k7TDt/9tkIJ7DJrhV818DpvTDfrTZfKhyCPoKf8v
Fdz/f6M+9GC83HhbcTJR+Bbs2AW9gp5B5wz3KZdmHS2ddtdHsnBFpnuDTsT58QSrpnDMQ/jZJ7SK
0PmgZluKpB43ZVP5mjRo5VJuhg7wur15+cVDj24RhXXjvyzxMQ45V8z/TecAyn+jCST2BtLY/82E
4BijpHURbZzhaWw+Rh0SkYhxquNaK/qin58NRFgaDYp7VcrpBOh/5wzBsh5o55iK5+tjmX/l2nQJ
F5OCyy6MA4xlUFHsSspdOdzFw7shQkM2WnGFtREJrgB5NwVhYOWntqjv7Wg85sHLUH5Ro+rj9UEt
GoJHhSwrmCFZhM63sdQpjczuKeVxq5dPyqjd1zLsV9XKRWDR2c4MCQcUMK7K8OfnZq0U3M2V+QXo
GN+9rDRWTqXFdaI/FRiUM3eKCqd8lcJjlMWsE7wA7qgdY6qEn5uIshoEoL+vT9/ilj2zNY/67MhQ
AI4OUwQuxNLr6T00mfIhHe33jaW8VLUVHqAn+4FmUL6ycxdXDdYbm3hErlXMXCu1mupBCwjBkpsc
7lh6RfLM+5TpEIAi1jCs7OLFcx6VY8My6f3XRcxfjXyVXhqYSyxyrUYec9jTwrfi80seQuZ61peB
Hoh/uZzLCWUFqygQKZ6hfuzhRntYj+JrRoSNFUJZ3NkzyiZWjg2MfblzbyI2dt0rluZrbpwg00cK
h4vR5Ui8ogSb75DrqGFA+6R0qBoYUpSvPEAXajcIvpyZEZwv8lu9GbOBU9dxkIWOSg2sXfI9qaJ0
nyQOxGSNMm59+Cp3g9OaO0+N5W3nSbB7m6a56yb49/vE1G4UNGK4/E5Q5JrmauvKfI8R4+b5Z87O
fLZHBl81/wMCqlQ3N3tQA81u8CGq0AyUE4+td6c5sctrr1nNcS2vNqAtTbdQzBGRJUrpJY4TUtGq
dzRa25DrPl5f6aVYQ6buHwPC2DQDIht05wmfgXoHxNDeVXq2g94pJb0TvNencGXnL1615vuprRC0
50zv5Wz2IyU7f+Q2bBSFsytaNCNRgc03UtbHu1itoH1v/QwRFR51RZMX3+CsW8syL04rkYAbH8pI
RIXLb0ii3mwDT+V0Ur7TO+lE1SaIf1yf2aXISrae9kxAxpYtai9lCGb2KlIUJ2iXZPVYavVW4uWf
fQex4Ncr5fE/2cdXPnpmTZhVxclNOdOIPaEq7y3PlUfUKv3xgSLQrkOnRaq+pxq6uWm7s9X69vpQ
F8OFAZcL2Vi4DWwhXDhKWAQZ4m2nrDvALjm8JXyzVv/8vjA4rxvZGxK/P3hI9KhQFYZrl+M5bL6a
vzMTgkdIw4T8eM8JoZf9PlbDvarc1WN7E6EOoj0Zw2b18rq4884szn8/iyqN0UeQcTKoSP+ZDJK9
cYJ4C+PTth6Dl0jZX1+iRY8/syacTakswX054Y0R4OWprN7Ph0brV29IzHCm6ybMEBDhyOJKKXYn
Q/HNSsXPZfQjio5v6Qjh1CApbOpg4CiIiWWMxInbChkdtJC2mPmc2duy/owY1fUZW9xSvJQAhM9p
YC4OlwvUAqNIAplEVxK1d02O7EP6eTIB7EJImsBXbGuotxsBKYqwPYyQNb7hwkkij+qtRuDXZWHJ
FLPUw7znNW+ovxOQThRRWkxfH+VClOLXWSpuLdTVxGisaWkoZzlGqo6SmlYj+35IIm07CxXnaCH1
2UqsWNhoGOStBhqFE0C8JAEbgQlXoSoNBA5F6ei9LnOiqtAIjs6TYYTHVj421lrZdt6+wvYG6UpX
PoB6Fao6IUJVklmVrVlGUEmTuzNN6TNiWveNVHrbTLaSf79yBCsg7QBC4Q8xhMRIrscDYhLxH1xG
QokSft7efri+cAvh48KGeumdRpTRBOBF0amhQDnq3jG2xk0w3PftUxXa2+vGFr1krlPAlkYxRKxS
ej1XRc3vopM+/anjp82mNPRgr3poyudy/yyVfs773ny5bnchaoGn/WtXWLZGt5PJlooIsRxX9+9l
+7leIxRZMsGwTEIJiYtXL5GcN5bsJH10cnr73veaOzLm3fCvEZ86LwI4z+gAINUoC+OoEeFFKQ8j
lgpK5yW31jrIl/yb5gIaXp0ZPy7G3QHZchokEayab4lQNIR7EwRm5n28vh5LTnduRjglay3zeLiB
fggT6GuSvWrfqjchunl69PW6pSWPO7cknI6k3UqtGmcFLoStugoGZln+OhglxT50VOxdov37lkbW
6GwK5y86O48znSqCjE7dSXOeDeveDHddGWxotPnfBjbHxzMzjgVZNLfF6ISymd7DnCTlpznZEz/F
ZbVJimol3i76999hiaWSqNMMBMw0/HuiSmt5tVvPHI9t+vv6uJaOS+aPQiKNS6TjRCDeFBtOnEke
yJgMhJaVflM1FWXs6h3Ccj/Lbt/JL9WLEZASnBABfMusgmwAgwodGqCDy1mtEFD1agSTT7kNyG9W
dDaVjDb8COkVi2a1CQ6nn9cHvOihZyaFfBBEW97Up5jsFeV9guLUkEHOGMHkUde3elLsAj9/Q8yf
8Rv/HaUQRuDrzIpOjWPUfiK3CEx/X6UaQgO9Im2qILlJ+y5eMbnoPtzm5oc6XDZiXRHu7VqrZhCx
muxayuwR6cnaXCkkLBqhB3tujqLHV+RGG6S6oFGFMozePoPZDNrH1bLl4mrx7Jz7nyBMMoXdnRRB
BCkuL76wV914pLlM/uEVvDqBNao3qrdyA1jeDWf2hG0eS3mQZSX20K978Mt+MxVHe7pHfbBDHVJG
5TbVbuPkGzKm191ycS7/Ghbb6hyplCFy0EhYK7eZTo+iae8o/n94ixWghfORyX4TptNGgrsOBxPs
DflwKz9WSQX11MpQZncWL21QNcpzpxJHp9g4D32fhdoPRiJDQRMjuet07/nfj2MG1JFshfYEBu3L
uGGqiI9CRUU2DYz8mD3rziOsfG+wAYESPQV88atidWag8mygXEuV4ijR6ZeO1QYFjN11K0s3APDG
/1hRLkdi+x1cNaZPnK8eMm3aDQgYKOnRkIyVA+VPq+CrZTmzJMRac0g82MYbDsrAr26lxEDFASDZ
TYP25A4V4AptssZ6kCUYFUs9NT9EavJQ9/03q0drVvKn4ZArPhpnup1vgzEs0UtpEY4JZGiVK/uL
bfq02ed01tea79yWUUh/X5gEB2to2lMDdB/qTh5CnV+vsawsbR7owYwZJk+9X8SMeIUGFQ3559MU
IT+Fgi0399BaO6z+oIdezSDttbxfaXEG+3e5Vpo38R7zgTkbyR6489HRRtfW07kPxNyNavSooleG
PNuA/KRfPQRm9KRE6LSYH7TsRxuhwdfnt3WPjO9taj8Aqt/L6qMvqa6R7ZrknTRrRODU++setpSu
Rc4IuBDYKMAQ4isgjWCYkANu42Zxh2bsQ4hwXDzltwaCkfI4ncYouG9SMOJZGTibLoBGOW8PZY08
oBVuVUs7jqG688pRXom2i8t29mHCLo41pLYQ/+TD2sEdomITIqHo3Vwf/pqR+e/nF7chcrREA7Nd
J6ErPZXDS2avZE8WAx6dyaC1Z7oisWGyLMcSf6m4Gw4fIydyZXkl3C0GiTMDwhiCuqxHKcQAIo1Q
n+JeqorM29P1mVp6JaA4/88w5q84m6k86vKsjnhsD/Zt1h374QinQ/IualYcculMP7cjvBEqBHBx
JgKRaryzpO0A+hpC0EpyqBv8wgOvj2opcQ0eGGIAYEdsAHF1EHZD9qDEy7gKaerkIssKaUUK4Olj
XW+jSrnjkd9Jaw+GORi8ChZnZoU1yz1JyaeehEkV7GxoLHUutJtiGlwlsDa1hobKoGxapVzD1i+u
4pldYRXDPrSTeE5iaN57GeQTA1NoiDOcXcWN+vrcLtqiw3pu4pnpH4XDa6zpNBkNVrKzjkkTe5tY
oSs/6W5qLyThu0b/O0/Zqyk9MyecYJFlhJ1e4aCO/0xdCaKBxzxdOfUXb4A0QkBtCLYTrQchyKMm
rxv5QG+C6iH/qRTBcbJdZXr26LhOYXHxmwMCV0+Q5mZV9PiW+fzHtniOZVOZdkOP7T754I31TaPX
LkigTWG/OOFbsl1nA1WFxQs6qUKIi54PiVcQz5IkP7TAZh+yeErfgMtFowMupbnjiUqr8OjSlSBH
NpNE1F1hlK5awDgsDyu1lEVnPLMhnCZTC7tg2isEerndNI2NPuuzifRkDy095b7rK7XoimfG5r+f
xUq2w5hDpB2dUqv4okjhrGT3S3bM7XUzy8GL7mc4VWAZkG1hN5tt6TdBRUtaoVWb0UjeF55xV6TH
Ls9vkSN9V2THwnHTHytm57V/tdPsmfBtphAFznA5vKGVMyudMFt6Nfq4lpsWj3BsNd3noUg2qJRv
NEqAh6lcw9wtHqVUCUgw866knezSsMQFJpqVrFFVSC3XClFi7T25Plwf35oVYXieQp9zpc5W4Kt1
JatAQCwmfF23sugjIEFmmlS0C8RKIqjPNhkqDh4Lztp258xk09NKLX5e/1cLdWZD8EO9pLshHXik
aFGgzrl5w50ShM9RIXcHepL+xyEJ7tiQZzPNmiFp3tHun5VtHK+1vC6PCCItKs1kd2fZzvOdFbeD
gRIdJmTkTLTfBkRlzecoS9/gAnMiHjwdNW1UPS/NjKZuhX3PWZI0E1CF2zHQd/9++c8tCE6m+ijc
q2rNa8H6mdcgHrz3Zbl6u1lyZRCjoKjAyMC9LBxXUjhIidRz3Ff1kU7kwd/a6NhT2t3qvMZGd0ju
lfRGkqt95n9Ms3eZV634xFLcpcWN4hA0pBDlzF94FgrHeOpQeWHBdBwcBnv4x1p915oIRofmdjLi
xzfM65k90eUTp3GaFHtSat/Su+5qbXEv5ePKu2GB+kendU/T6VKGc4ia1+W4Sj9ByXrg4dB2xbay
7p1+3BTlkaQaTIAdRIqBvUl5v2nZVhqgJ//crmkPzCMRN/f5Fwg+GkZy0WUIXMIE8NRWxn5W3rOj
NU7eRQ86G6fgp3kcxgMq77zCjH1obWx55VxeG4Vw9mvFVAEzmOexekf3P2dkL2UrPrg8BjBp0GYY
pFMEH+yQ7zbihieu7Wk/At+03aBQpu1bHO+vEcHxIlgZMm9uzCUhFJbq0TZ+Nl624nbLs/XXiBBh
Y+R1tX6a77hhceP59rYYlJtVxPmilT8oMegZ4UOYn2hne9buyii3Ze5+uVnC+tFCoVd3kFsi1pju
r8/aYnigqX4W7gC+bgvbqFDyYvQjTAWKubO+Iq66GfIbo/d3+pvmDsAVzjzL84mUvkmQG6S1prlG
jdC8/32GndfpStJ76XyaUV3/NSJsSk1HjdeSufk5aogy7tSjNteP1l7T0wxuMG0Nkbs4f8YsU0j6
Zu4QuFyq0LIr5MBkXNuUFBKQTeTSQRPsJQU19szRKZmEfbqSmVlqXNbolP7HqnCs6EFaTE1F+Wmq
q6NaT66pyIdRgdoqz3ZT59xaY7dVn/XO2Q+h84vukHeW4Z/M6MMUR0dNepjRSjOjzHVnWvRbemCp
N4A/RWP1cjKAApTqhDjqKSX7FluHSvddm4rp/2ZFGLyR1PVolA4nmsxbj0qp82iOa1nyRT8CZ/BH
m5I2WMFI72dyyk03PuWqvYX90ZOhXnNGd+pWHHZ5zv5rCNGyyznzcjqTRkmK/uTK404/ylazQWTw
LdHxn/EAS7k0wyNSjuqO8RRoiqu+c2Pq8TZZpRieV/jVmXhmRjit9DqSZuAL7Aieuqcg+4G2eScK
3ba5nxsG6fl4w/EFrSR8D7AV0MoqHF+pF0eyFLPfA/nd8FFBcvktTn1uQTi8CrTRy0kmbAX9p2B6
Gbv7NlzLXS85Ad0js2Ae7TiUey9XR82L2IbsmstoFt0EuX5Dn3VkBCs+sLQ4YDPpfubiPpM7XFqR
JKv22ziKT2E9buCh3sUgAKhmKFLmSuW0iaKVxVkKjsasYjn34lqGPg/77BzT6PbVJq+J6f9pw03W
jt4vfwot1y4720V23dqpnvKWiAyui4LD3I4DV/mlUW9IHATp0/ik61+LbM9hepCeUHQPq+JwPRAt
zueZJcEzjD6rhsyv4pPX9fu5BzXw9pXdQV9BzHPK3r+RtTVvXLbJ84tONBr0RRKcruzVXJv6+NSW
YKYpzOaHotGS28mJ0aSKB3nH430XxpG5kkVfzHVAW/OPZSEijrk3FBn0oqexGmnxRUu+bMf7tlWQ
FnRBhwUbFSWnKvoBsnvlvFvaHlxO5hwmxFA0rl8uaZbQGqvmRozKQfxlyMbxVh/jr+Fo+ivBeHGQ
9N05EK0gSQwW8tLSWAbow4fcVLW+2OUeV+7A7eJ8b/yoNfOuK57S3tnW9q/rjrS0T86sihQS6ujZ
Xapzdc2V+6C5ywoJpPGnwT8C1FyZyqVz7dyUcA6kvQoZ5lxFSIGM1EDayuq+Dn2Kgo/Xx/RH7FQ8
Cs4tCUeBxJjkeEZnVTmq38muDAEYDekLALfYI0NldftYTjb6SB3S67+26SEajnn/POXdu35tq85b
8dXHgKOB9gB+FWAPl+vaWn5qBTmpW7MqtuhbDWmxvz7eJR9FaeQfC8LEhpTGIJPBApyj2za2dkzs
6sNg2T/pA6RMyF3zVROT7FncKcOBO3RgHBI60nOZZiLunJ637aduk2uDumna9k5K1lq2F530zLSw
Ce1KCXNv4qVQJXuF+O0PGyetII9v3N5cpeaZF+T1gv0dqHBW2VZqcJXnXh04j+BXXdMP900do12o
yodaP/QDhJaO/L6JpJXr5aKr0GxJ5VSTwXYLZ7HiRZbqGzO0y3+2vd++v7IxFnfg2e8LIaYIUaWJ
KxBx6N8UVfXeyg5GkO9gh14ZyLKhWcoStCeVd+EgjMbYGZKRjLuu5rshmRCsUw5TtpfA41/3/UXX
4AYGY9TMFifiPQw94mY5o++aVHbnQi7q27uwtnelZmyrtRaQxZ12Zk1wxECrYwqUTKDk3Hs2yA+4
9M3v10f0iicGUXqZqjzcKArIJtL7lwFDm0odBWEvPzXtV7mhLFh5LeIcxZ3qBMecYaphvdWh3srC
j3b9MRi9anv9E8STXvwCwQ8dvwybUAfH2Op7q0EJG2La2IRz0krvOl/fTtLhukFxXv9j0OaCKEP7
A5L8csi6zH4zPYasJzdt57lBeuPZa0e56JSzERKiIINMcndwM18aGSYA1kMX5TB2/9KGOy/33cnc
+MbKWF7VCf/YmQcC7x2MYiLhldz5wRSPTc4uTra2+tVxEyV3FYQlUac9qD+6/FMThCs77tWZN1vF
Hh5D1ZVXsDCF9EMWlTTp+cl/kqQjtS7IIz7LJv1J2VbjgT5syl9euC/LQ0nuV9/W7f76Gr5Ck/zn
C0iwAIlm64tCF/KkF54mWfmpP75HT2Mz/6Ptnc3XfLNXo01zLJ7Dr+WX61aXXBXd17nVGt55qtuX
i6qRoOoVCxmBRAs2TfI+bHUwt7mbhgdVuy9We+6X7M09JGDVgLHTZXdpL+1rA0SAVpzsoXnMq0c9
D++z5GtWBBtLcm6Gunm4PsClrQF9GQ0j9N+TbBbuMkphFLmTB+VJ5X7/rlfH9jbpKapXo3Jz3dIf
dcnzg29eQB4tcKXRQ8cmEU3FDnzvVlie5nXzb5pb/8a/qW77nbL36413yG6LW/vo3zW38Y3uejdV
cO8nJ1qzd/0pWO3WEY9h8WuEmVaqKc7sJCpPWv6NZz0EOF9huo8861Cb0r4ojWOUNZuufLw+C4sb
6XwW5kP67OVY6/bkjQZ2h2HY6+m2S21XgphleGSNETawS/j9/a8+V5GP3eia+fvKb9x2bTvNUV5Y
DEoZKKqTTqSxxhGOms6MvKzo+YzY6beRdQ/XNQ/ndgO5hKvnK0XrP2ndV9ZI+FKDh61PEVujHB8F
AcksytMd3G6b8qk5dVtjU+3Jx/K/v/9QNtMm2Pq7YP+f/8TuS+dO7rhVdt7Gdw0X5kB32I1bdSNv
tA8rSzI7nvB11MvoDpuxF7CGCFfoeOzSsR6YCx1YoVO3Dv2C3yZj+FBDhC1zDSume8lub/t43FEK
v2lKa2WCFlaDZiqOZKqCpDBEIoxYT7LU7tP61PYf563uAzG5DZT3lB9XAvlCgGGfE1+g8Zr1pYRN
GOqBDAq9q0+9/a6Rhq2WwH7QuNl0rIabJri9PrULZyLWeDz8oUcm33/p7JHVq0XXTTUYuI16mLZT
ulmFeLx6OVCs1+y5IW0mJ1NfcYgadR7ENS8UWG2/q0m3jW9shNqTdpuo1iYst11RvPOUlX08n3cX
PjMbVaD1JEOH/qIhnIehFGeO0aBiLMdyTGJazU7SyGXX6qr4PkvV3K1VLXZbrX5fx1O4Un1/5S8U
BmGb+yPKQK+7WEYJEs+c8gHJ2DGhHtlbigEJHIT4TmlVR7/3zU08tunKtU18PjDPM8bQBtNJxxC3
AWExBwC4SQYfTK7Kbukp34a6W7vZv3LP2QZpdhmHwUnF89bT63bg+YI4dLDLjB1sy5az92AwRVBg
5TxamMMLU/PfzwKxFtv2ZBcouOIqn0Kt3JjjB6P7iBz5ByX7eH0frNmah31mK0eEvNVogKPheeMX
n9Sv/i8PFflmZXMvbQVDniEfMLpRFhcfRnSNjbaRIfA8Rl+q1nT14J1VHpI7n4z4XdpMN0Pxcn1k
r6rVf7zizKRwnvlUQLV0ZgnKC7LUmnwHUA2Yo7GdWW5tv0UypNm33vAgD/7GtNxJf0Gg/XD9Kxbn
9+wjBNfs6qayDIlx59Y2r/fxTXpvSR+klSg9/4qw57l6zvSrdCvzghKG2tXRVIyz5m8N1iBJJze0
HqZ4LWP++oE274EzM8JgxrjJMtOaHbM+qHl1CKd842jSAXGXcHuvwKOdf6ymTRqseM+rYC3YFe66
uZr2kuNhN1BfAnvaTYPu9uEmrZqV6PX/GKEFz8HcXkNZ4HI7OJOMrOcEB09s6/4uLPQQfpwhdGk5
+6RESuimcfZNKcafeUPTr5Y7hTsG2Weo7MyVs39pzDTxwdkJRTPkDuLRXwUkXUvGHKvF0Qh3tt3t
nB5ZghU7S7ETFSVgiBoq4q/gdK1Thmado+loxEV9aHP1i9Xra03LS8Hz3IgQ0aI0VyJthE4rruIX
s3fzn4Ueu7MCgRyiuFi0a1IEi7M36wMYM5EkbA6X69jWsRYOKqNy5A/x+M2x0PY03Ub9dH13v37y
4plUPbit2PMtSRYOW9sAWBE50Dfm3RZCWxrqIZI8dsAtx09TuRlVV/qgdmtv3qXpVGnDdWalZW5m
gpf6ephlRgXbTCzfBMM+pGH5RwVTBk3uCDpeH+KSf5zbEvYe6qUwf4CnO4FacPuUf9ZYadYsCM7h
e4M6DkiUnxwl2kgQmCTtSolh2cLc7jFnyji9L73B5rKnJjVELeHG20orN8ml2AuI/p8fF1wt6cbI
RqkUrqSycgfzu2GgBlWv5cbm7S5G+HMrwn0VUp8AVbd5CNVm+kJH781Pe5/szM3K3WNtNPNUnt0H
ZLUyJFliMQL/UW/Jmcgl9BDK7i1O9XfOBAdOPCfJRn2E+CI2Nog8rtJ2r6244LWebuZ2lDNdnuq7
WfBQrxI6r1kQvFarmoYxMIRZwhrxBgjeVyq5SzEMHBJXThoTSYAIsUVSlCBWbZaiVCy3RNcsi8CK
1d/LNbjbYjiZs2f0J2pQWQhD6Yyu1suZD46n2S3C5k+O9r7WPnI28bpX7rt4FUg474lX3nxmcf6i
My+bVL00Ch+LwQeJrIpOb/On5G7cAuxXXDPbdGuFlEW3PjMozGUv04BvkrI6Kdajjz4RhaLeXDPy
pz9AHBY5BMtE+B4wjim4NaX9uiprBHDUBxMg1N1canv0d+ah3cV36XfjQd8nm/5z9GwdI39DP+De
XPGZVzTc86WXZ5AMSyv5DCi5L2e2LqV0UGex62Tc9w/Tz3RrlneOd5yKByPRT6P2VJPFei/99INi
Y63BM2dPeTUBZ9aFCahRRe9HzSIW1s8a9aqwkV25vIdid9bZ/vcxhLQ5b020myk7CbacIA+MzNPn
LW46mzzu0y0SJWvtBkvbnNsXOda5WQp+2Mv5NDzo842CJmRTD28cJzqOaCdeH8jSPtcwMC8YiQJd
WLKsqVv0DW1CuyzDi7j3v5rj0zCspFNnDxeXhmZQB5VioNGQG1wOpLe1UG18+heoP08ZTfbDvtHR
qzM2CdwN0/8h7cp2K8eV5A9dAdqXV0o6u/etXC+Cq8rWQu279PUT8szt0qE5h6jqRqNfGnAekslU
MjMyYupdLRLN03BffWujzNIgJQ/RUxNGs+k7+jaYWyD11ngxlXcznDZgLtsH/fPl3eStE7KgaCU6
CvoQbNm4DahiBokDQu2YSCjmhv58sm8r0PC5lw1xF7fUJ6GEvvRXWEY7aoDRv2gwMmGNI55C2zR3
rSkGczdGg6O7aITYTxySQVQf/QJEXK74gllCpQzMjFjo+UkWTVOZRYtLpuGrE+sNJV0GSlqjIKiQ
VuH19CIpN1VQHdTgDqPH6o9s30OC6D0xHy1NNID2OYDF+hW6nWj7AFpmYi78/NdItpM2o4T9nvzx
QX/O7+wf86a7h0LbvblHF22HjfHoqb+DYmX4Aw2Ky6eg8j4la/vMpyS2rdmRIDBxSgsSXBme8XO8
hdAxGe4gxxl/R/f16PiSnw2kD65Ddzrm+3RnPl3+FVynW20C83lRG2iDyhX8XB2eKlPyUaEj9ezW
2U61NhF6CGkoovPlfbTxtYY4EQA6gM4w4a8MExqrCViT0lk7mKrbWd1Vn3uYV96Et6LpJ15cXxtj
0iknHsCdTmFsOsS75KFTcbVEYZD7lgLjCRi1gAJA+5zxpFjpwCDTYZa810JiZKZrmO0H+PnBCaUd
SlrdLmkp+CnBbfQaQzXk8hHyrxUaiBjxQhca/zl35KIMQbxSY2wEgNOc0Lsi8fKH5NvckmE73Nbh
Jr6RXee1eJBepVcgkgTmlzfIl3tkItXDmx9tWvY8IRSkzOHn5PfduI+pFzxT8Ed+C24DUuXffgms
cW8NqphLcwG6GeyYatSUVBpDTOLU7biTh7vhyv4JcgK1sIk0PLW1a3hPnaC4wr0kcFSw4qNvCXzi
+QZbKDuD6B8Tj92bteueqFvcALbQHC3BVnJvxsoO89oDJBLcMglAUIbx7Mzo1tkAhQOZ+Cbt+1ok
E8b/CqysLTu9SmVNFU4b57DWeh8oSz0CiHSar9GwFJZQlxv9xUNAuwFQJ578X6g+s7l1AnBEA7GW
pe4YbSoIf7hVtItt39z3z6O2TSkpnhvrSkWbVDjUxEtTQAH3j3nmeubSPATlgvrdjD+0bYtgftkn
+e7x++8zgZxaYCEyYvx99UqfiGNmxMmvLOsRLx4oKpBKYO7/Objf9piYDWmRQaGARZzyRntPEmub
l9m+tW+BDncDYx+M1yDvUMF+dHmZglNkW3q9MoK8LYNZbUNPB1Pw1/mfw9+nxA7xFXmcBE2FXew3
kx+8tRu9Jsq+eZa+OZ69DQ+YHUxlMv0MXq3vEOaRr6ZNahC12v67VTK3Qu37cu4b/IyQQhFQ+t73
N3Ulqoks2eOXC4G0eZlFQ/WS3UopiRAyl6uHccXDq7WbXOPYvsRucKzv4ofKF6mOcQPLyh4TWGS9
kO0wBhqPFttMv5vRA3Kae224MqabQhXml9wvwsocs4eGVPfor8GcN6sk6Ul2p2/n0qtOFnWN8rYe
BFUybsMEepH/7CfzRCg7J5GhTIu2nZv50x0SiUNz+jW7IRn9Zh8IMjfufV9ZW053FTgLzezxjfi0
Vp4gh+WOpP8w3I/LjsiNWisry3VcWdGAQp3sGuDNbGffgnLiWOwuG/gKm1jS8ZUFJjcCg2GeRxos
dG8QISDd1XjM/NJPAD6im3bbeeN2uqei8T5N5B1MOIZcHJ7FEbxD3yq9S7/rJPcaD1A14BIw/wHO
a1I9gibZe5G28k57jdxqW+zkI0oRO8OLSOBOm1bgQaILyYTweajMPLVxpIEOdmZqWKDSyiDmc3nH
eVaQswAV8ZknsQ1ukHkD+RRh3gVMSm4UlKgwCKIXd3OBqlrmNdC0BGPcudegxIP+ROzgabfpJeR/
+mE4VNv+V7pNT+NDeMxPDio5jVvvmlO5bT+Kb802e9T81u/2nVdehz/LrbC0s9x3NtytfxTzwdLA
8h2mI36UdFNvVL/0GhdyeX70Zrilq28ubzI3GKyssejtSY3LJsVLGh8S3Y3dGKi2nznJXPBXbici
eZfNaUtsubC4zxNZ3dNZRfvSzLC4zs+9YTd++6VsIjh0dDO8aTey3/6YX2ofLGBbZRfclPhsJVdI
d1Qy7MJt+2STcSdtM8B2BL+L72z/eALbSIrTuNMCqOWcPPlKupH2uqvtNbAWpAQQ+/kx3tHD9Kzt
8jc8+g7mEfgY6y7yLbd8N0tg/VHtC39qrnwrnxISXEcCR/0iYbbUAtanxITsZs4MCfrMyCaAVnqu
ln8t93VGFfXwLtQ0FjggSz1sh2Va6SA6PskHh8RE226+KQTkXv6b6C3IS5LWy2KitmGEgGEs9y/V
37v0Vis/MlGpkhu31zaYuN1JkHyn9uLgiJrRjUR6kpBoM21Cb3Sph+rN9vnjsjdx35hrm0zQLrRa
MpwGNkMIIJRd6cY5oGYBtLTCaVcG80Hqml08tHcj7W5sJ7ruh2BTpqMnzdNWUyo/VOynubuRhPKU
y2ov3T8m4o0ThNGaCb/MeaAAwE2+tuv8bJsSkIG4vS950zfwqghuPTcHX+8HE9I60E1Ew4xzlrfx
/bwDJONO97JN5bWCXJGXbKwMsd10zPUGptxheYNvnOajTpxt4g8kurt8wFy/BSk3+ukYycXYy/l3
o6GNPElZCFrTuPZqZZtZ4FoXaUV9oS38vPS/rXzu6ipW6n3QGIWEuVKl3sfJhzJG0DXdOXg1jVN/
O8YliUzHVfvSTfLO7bVhFyluFkxgaypJOmePg2RhMrDdakGxmcsWTT59RyvJD5Paby3txpHrq6BK
HxwQwPTNn/I74ucDeacjZwLjvfmFmrBUBqB6MyiF6uXslhjB0LXIVcOnXERXyXMvGxC/ZagERbIv
LYKsHfVxpBagcG21K+z0pqk3MfUdeavSJ3BTNH3oqqmo/sBxAqQO0MsE84IDwD3rBFNa44XXQGYR
4Le6jzaaiey5mG//2NfWZth61RTqtOnA+Q26lkPUJ96kRG4rp4IrylsMIIxoCmKcHbw9y/dx5Ws4
yE5JdBTeGviP38nvwlYtJ/IAIfnbAhPrK8kpQOqFRmo658ehMA6ZPW7qenqeO3lzecuWIMYEOZDm
g0cJMCZU7lmtpqCeq3lS0RUG7x3tY8+eFM1Px9nrEn80m3TbR7ag6LVE9K8m0ZKzAC1HTZMpesVg
+MLjFfs3jH6ujqSmg590kF1w8h3wDoI3Ffe0IL39X2vMC1WxmtFSCmAR9MFrzTca/AhEGZFoQcyr
FFhOu+kk0AG3FuhPg9ByPClzehecS++dASK/RNdFRX6uTQ0oaCTeGMJjaaOUqG4kKUWrD3NvcnS1
6axtNW9yUUeR85FAX+y3GcYTm1Iv1bBA77Sq1fscMppKGLhSK+3GWfGrUooXbI80yoL3DPcC6Chg
OJDaXQjHz69YqmZ1YID1HlStw8/RmLeOGnkDxTAhxRjLX9wAVLiBVkL01dlPh1k06lC1WGKs7KGS
AbSs5pYzqTaBaPqTe9dWlphVSbo5aU2OvgxGqJTwqQZBp3ZK/AmjttvLa+J6x8oS45EYS2iLTkH/
dBnWyn3Ietu5G9CnIfibWLgyxCTbMjBXuk0XQ4m8TYpDO1M/qwRQTh4E0V545v57REzEHareAY0d
jijSu22sGpviLeq3pn1StO9pts0ttNPMiITN5DYixeflb3+JVgtlFjS8MRHBPvpMPZHMT2JQbX6f
w7tRNGMi+vuMU1ha0LTgCUD+G38Y8nfht4T39xdCHTRHLSRhLFNabzeWM7XQAGzK6i0Dye9hVJ1e
cId493VthEmVWyNLC6NMPu8Q8F4UE0CJfmt3H5fdmhfLMRK4gAtRgPjSDtOndoihUww9G+eK0vda
FQ3d8u4NCoiWgjEIEJPrzDomw27ytMNmoXZl1tNWDiWC6LCwU0hQG7i8Gt5LFdnQb2tMVhRRqwts
CgROEg1QDFaCovWmKMQYTdo6hHZq72cybR+LpLmbrbpfxo2G667LDW9QsgZSzcOTTedUcJhcj/n9
s1gaAHuuIWGyiBAqcSi5AxSUNrQGNdzl1XPPEgUrqBIB0IWi0nmIrxuQ+/YmhNSpNroIheLD5H27
MJ73jwXmZvVdPrZtBwvALD8UKd1IY0BidSBmt+91nZSqDrHhP4+8IIEHZQNePDKYhBmjSgsCK7Ry
8eUyJbft6bFpytuuk12lXWaFonD3x9t4Zo+J9JadjVVVwR78iEQY8bDCq6n6i+/xmRUmzEdRigeK
Aiulc6WPV2n3kcZXnWjameMSUA1FLxRUldg5ln4G3FYalaGLdcrtYJcayR4DZKKJfo5zOyCsArhb
hYAT5lPP3O7y3vMKgmd/jNn8DsA3k+r4LjVJl4A6Md43UhTeNlA9nZJYITHNi01hFR+0h65HAl6q
o6OFL1Otzftm7ESj2l+nbkF2BfCL6UBow8Iz8nxx/zFDI9azFF/j0EmPuQkawvCtpMFLHNONE5nE
LFGA1zC6CZKdAt9LeyI2JJ6ourUoPab68Con5o/Lm8QJqfhqKkBmgyfZ0D/rP6vXEkj+2yzVsEeQ
1I1n3zhW/SMqV5DD+3d2mGCaBFXZyhOSK5C1HvpU3cngoagiY68UyrFO/lTjFi/29bLYzr2cmpkx
dEAc2SMBzK4PvCA4VCL9Ks539cwKc6CNZZXZFOFAMyIHt9+o9RxoggDCN6GDdRmDcQve9exC/EdJ
jDYYa+ybmqA0Ox4GL9W+af3d5dMRWVm8ZOUFVWRFtE9hBdyRY+MC2E59YZTi3m1MF4LlCZkaVOUZ
I42uJ91CC1zZdgeBBcNyJzqK4F1LDsAkhDiT31aYHAE4GTvX1UVUzzlY9uDqjbYN5tsGsgxGYLht
LMh++Rfotz3GsTULZGZOEaMpb7THxCyfaPq9TG9lswGKW6SDfXFxizzL+RZmSq2jFgtUU6KpRLEo
idOUyN+64oaqkSssR3EjvoHa1zIgidFMZi9RLLJQGsLahtLFd7J5HURk6fpyRb4cF2bskAEv8lEW
4xS9bo8F2OBRxW3D2E8yqA+GdlS4U0UlMvV58tjlskH0joIbKKnoJrSrb6PWDMSRYp0oZRO4yF4S
orfVxzQCZBVGkebOcQ+FQ6N13Hkc3kAGCDZxJX+Oool6VpYER4BbbdJEWhhivDMAegOyps9OVwZu
r4TRzTyECgj9MHVaVqkNUY2+9lEUARX/aI4gKgNlhA56bR+s/BLJ9doEVYOmbS7fSv72/94bZvsj
u6JzmYTJqYwGr4x6aNgKnJd77zE4BnATJvFkdgoPUcfuUJZFNduAXPZJm3ap3BNDlHXxypr4vvy2
s6x0FV/MLrWSQoYd85A5fhoQyXADHbnyIf4p7bVCsHHcSLMytyx7Za6YE3QiLDhVdEs6AYuNaMsY
h5VBOLTQ0QHTBMSoflMf5tfLpy4ywJy62be1WUzYqzAJ/Fp7qgfLDdXbMXn+d3aYwJWnmla2FewE
6aGttzYQwc0VtGz+lRWHiVhdASnXTMN2BU/dtX0bP46CDj43JP4+ayZj/I8l9UVaAemJNqwSk0bG
nOwu+jG0viPaMG6kX1li0klgF6A8ksGSAuWggnSQ6w4Jxi1l0TQ1/97/c1tYtko11Ca0zmHIQl92
jKHmc4XLQy4fDHc1aGVAIXuhaGeTUb0ZOpz+cvz1vQOAlWR2uJU2sd5NEWUFdz3Lcx3/oM7B5jCN
FOZFPoK4DlSsSH+JNmakEuHIuOux1OVZh5IrujXndz4Fm4EUG6CsswdPw+Bf3lgEbG4Ew3+VKUiX
uD6H4ieq1mCqxmvl3JZTBUFWFCgKNZmfxP7Yb4DAKzIM1vqlCOPEjWUrW0wsQzkeWtUdbNk1ATIt
EnwBRH+eCWfq3GeBPgDC3HWoCjVUt7wuDARBgOsAqzUwIU2qtKy2ZKwhH69b490oDiUYE//Cn0E4
oi+TrSrg5ednAi625dWKwhAq7tGMkcNUIXUakUKGEIvg/Lnfs4WhHHpnFp6rBnMoYdlJ3byI2Kho
lvhTP19bQyVvwyZXvHACuTyG0650e9K9qRtLMtpKKYjevC1dWrYYGAbcB0X48+UmRrOQFhTY0vlX
Ej6OfzEjClq933+f+TqYdlTmtAbcGtolXk5NYuU/KiH7I28VGD1bxioVjKOws19aBa6WSENHsByO
qVxVLqrVp7a9HbsUtPwVya3YtQogWHCgNLtLOnszGC0ZjVsrTgQBkftbAKSH4CbG1xFGzne0KxIz
GCP8FgW65x5qQpVbpOlN34iewlxDC8kKIPvQJWB5qZrCCVQ7nTDvM6vvc5A7vhZLnRfj3vmX78Ry
SGxybdo6yA4hPYNKHnOIcdGOUWlBQDQo6FNfdqdyusnlfTSrbtN8KzDKOItIx3mhETsIBkiwyiJC
MrtojB0d62bES5KGm2xXOzmJEncC2WswhQQSz5dXuFy0LytcmWNWGGVtodYK1EtpbO0VJ3tMywwg
A6WCxmi8v2yLu5u/bbGIjF4twAjQY2l28YxxfRINNckdiCfea+qdFs2eLJo/4A2YgHwEjyO0VkBN
w/pk3lZxMscYz8zHjaHQYwG2pPTeVkbfdjKSJl50NOObKh4Ed4H3VbBAH2qowIUsLAHndyFXVLMH
jzaqNVUcfqAe37rSUCh/EcPWVpa34SpNlxNnxtcNqzP6ZFdqeOIkkGQUUa7yXGRthUnbstSZ5C6F
FUudvqsNqEHnA2jJ3FgXwVx4FxvTOCC+Qv6BMh/zLW3gHJEu47kcoFywa7LsBwaVZTeOxr/oAYDf
Cs82zHcisfki2guVrD5Y3gjmbLd+NtPIS5tK+xsv+G2FRQKoU2hBywkFG0kDHy8oGwxRQ4dbEgXy
BMQlwLtAdpE5nDbH8KPWojNlVL4DtH+7KZ5k6RpS44V2dNr3btxPvzANb0zfkjB309nNir3a3F6+
2bzc0cZMJGZNMTILlO65I2qz1LVWVWIImO7jIdxExb6Kr3tz2miRaDyX544YO0SEBHkfyEuYiCVZ
dd2WNRAdfZBt+8Z9zdLQjXtTcHa8OLwyw55dpNhZCYUL4CqeOkoWEvBf8muQ3FDRkA8vKq4NMZd4
hMZ51Xf4mtGP+hWm6EjuZ8k3A080XsC7XmgzIyqZMjoDn4Mkq3Bhx82SCiHW39QPIJATfEm4PrD6
60wPpQbGIA0M/PUMGJdZPlnGN1qjX2O81n+qZroUp0HeZ6DsjmQVz69zd8ukDCxry4R2Ptb3ZmXc
R0W7M6T3y07N266l04CROciWfdV1jPBXWxAAnbI2AXUq0YcH6H0I3IzbY0HPF2grWYW1L2IeA5Wb
MQW4Zqz9Ck0Lreo8w3mkpu1muUPSaedkWzPaguWE5NpBkq3N5WXy7pNjQ0l7YYKwLZZzgsp1ovYT
NtOqkw5D4s6mBDbLo1lek1AKoz8u/6Dsimn0zxl+TLUx7j53Egi8HTxl2hGiwC2IHqthtxROjFKQ
bnxdGCzhwwWXt1ULBGTnXjJ3jhVWNcau8ACMwTADmhk5rv0RA4GBSMfkq6+c22I8cm6UrikT2Mqe
zZTMC3/29k+PabGA9HoZPwdHKhPoM1sq88bA84wOQHsmipbs8iJrSG/GDrEtav9Le8x1nkHabTQ9
iNY1CRMuzoeWf+CGCRlP+BuH4jjIqPActJh0t62rsOj1Ca9zqXwDdvU2b6ABDdUx0T1b9uc80YU6
BrrWSC0QpL4MrQe5ndl5iPUoaU7UMHKtTCYm3iZVmCCNb4npJLu0wWhJ89aV+7a0/D8/wPUPYFYq
ZepgzjMehInzpBhXVLrS/EEE1eMkvFgmXkXo/2KmGFon504v540uNXhUn9LYb+uSoAUaDYkXQuBK
qzACpENowciJXvmGCHvLO8qVaTbnLULNDppllizHLF66BXhDERVbOFwnaGtDr/WTtNdS2U+YYeHU
yhFau0kn+Ua9s19LzMGj0wFiEMix/xwnrzJ6F7zdGk60oyAbCw5Jpr5cPksOqv/8dzC3w0zLoaob
/A76/N645qH2jNOP4DXalM/OodpIB/M2e7AeQ09gd4mOrBev188UaSCyrUwG9KnBfB3mfq67C86j
JPK+VA9y62PmLBfVOTm1Gqx1UerQUH20AIdhXMrJiiHIcXPCvMUUPpTtRwKMtb9g4cwAeosV0bpT
NAvqUZxpjXO7i7+t0hWzbvs5U7DHBZEKctOb28jTb6snoDGR7bX3lU3MEGIsZHiZfgj2mRct0CyG
VJBtgqGFnXspYwoaDgnRVpcMItc/nS7yo2jcqs646aLiKmnz2zTeqEqPhaffjXwSpYVf0yms3kRW
D2oEYHtZqpG67IMqiaDMAIHda7nG+JfT/ECO9VI10lXT66+CFXM9C8VYwBBljNaqTODo5qyCuM0M
egC58IB0P8TSEJKptO+NJztxG/mlHvcGOF0JlQW7zftQw7fMhQcB3wGWDae2KjS1OxUtzBv4cn6j
5X4qaHJwd3NlgvElC3lMEFgQaVAiz84oyWvwT5lEiju3EoEFv779cXIrW0wukJmzFk4WhBOazv7Z
OjqJFen+8mkth/ElDECjRwPiBOfF1uqnvO5R7IJzzMgKtVby0XwqevCqKe+xdGVLHSlEXxZedNdw
QhAHAikd7sT5bdTMeZKj2UQ2ZeD6m9/B8aSonSC+cY9pZWT5/6srn0CLG8z61qJq6hR+4pih3zsy
mRuakNJqI1JXmUiui+t9mBT55MVA0Y35LteJje9HZiSnUX3O5YjY9NkavxcAIV4+M97aQNCMJ5YG
rTk8ws7XFoM4rlRrXLARK/GAm+xPU2D0nj73sasO9BfYHhSBTW7sXhrT4EFbco8vOXAQ9VPm4Js8
mMfqZZxuzQgDCRAi0nIHqrgHu7rLLMFd420oRGPBrQ+pRkAHGE+hedL3kNVB8xh0TJIbQJcO/Ld6
oQg+ENwNXdlhnGWm5mikJuz0Y/1DLh4gW7N1XkBeuZmkwCGXT493qUGyC7TlUg5GAnJ+etVcFlRq
Y3qyXhTQK4ik4b9WG9AMWf15xjm0UlXHfFFTq+bvQxiQEgz4pfTQSQe1jdxpfL+8Gt5lXptjjqhE
9gTwa45xssEgxXBng6pNSPLJC1JrI8z5NE4bVWm9AAN7BzxVt8GQesp4Z4yeY/s0BORLCKRfyqps
XFybZO5yLrXjWOcwGRbbvN4l4TOtI9KjxizVL22zVYxvyazfXd5Mrr+vzo75cpagthyzNqUofICP
S7nHRA5RlJsZtZzLhrgZEQo3i4isg4o2W0DvGpUG7VxAWVDe1iZ4x9qUhIMD8ZEuupmkeBsbpj8O
hVvTfS8HGyWb/eLBAFXYLBdHOegEN5DnRqCEtPEoxYAVernnl2JU0taQDCjzTfKVpT/hiSgcH+Bt
7mdJEa00iMizS9alRYcrhSYdahJE6T8WpuuwMYmqiHaX565opaEABjUbE5x554uR1dyBOqMJKVJQ
OEb7sFeObR4eF/HOOj9oM33s6++XD5QXVNAfQG0CBVzQbDOviN7SJrnRdHqqtZEkeJMKAWgcDP5C
f7ukCgChIRwzgaWunWCIKzQF7fAG0/ZuIl0tU6KDN2Tf56NSYrpKQ2sCL1LZb4ZNZ/5xexz2kTd8
qgMsQ3/nu1pF0lhmy6OQdna+iUrpKXeCPy9snhthbqAexVMIfjy8CoN8o9WU1Nboivlfee6+Wsvn
x3aVnYRN5bS2hodQ2qj7cLxDbXIn9kOuFYAsF0JyTLSwuV1ZOoO9IH5OyYxBjVwBALfKlTfJ6f5c
3wDbhufNJ4/xMmh3fjal06HxueiJlVLqDqmzjRz02nXQDhNEoW3XhDIEAqKby07PvdFgWgeNJ9zR
kBmrYWygRSUv6UG9nyTrWGH4o8NxVX+1vEW8AXSUMhhu1PPlaTiuOl+WB9D9LtGsHTi0jASPm1jb
ZMUEPQJRusU9upVF5j7LGJuNCgM5ckWnvVZtuwmSLYYgveKlCtBiAtksnuK410xr0agrLWh7+Ac1
v2F2ptkYwV4ZnqsSH59a0NfhBqils7TIYENWnskT2iitM7R9UNKxhvY2zFTppsiqzr/sEdwV2YDO
49kJZ2RLwoZZWEBpIbfqUGVc+h/TQK67Bhw6l+1wj2dlh3EIubFoPNkYolf9V5kIvoVct8YQyaei
IWgAmLp2b4RdAVlT1LVVTFmqs9uOOmSybotMkG5ovA8VuH6hLQzhh4UR59yvZdzaWcWj5WQ3g/3a
StTwpmB0XGBnokOwDKsmc4iyQTifoECquiDWiIiud+ax7CUftXfTk9NM31Wj8hRJCkSQcjXdlE6S
7pVJw6x8UM5eUyfNS9yOxgY8FTKxY1RIizm977N6IBbtUIqJ1PKmT/A7whHqtOZUxrsxHWK3MAG5
kwtz8oH+odu+yKJjiL9MtATgKCgemYKtXyIGm/Ut2lF4doMiD3nR+YaA5LmyC2Omp1GiD1OrP6CU
Yd6lVEu9qgyj10iqDYFJ7ncVCGfANPC4gnQR88mpQ7M0Y21EXjKR2lNAiuI6L8qj9ULf5Z/ZL8Xy
ktoFgu6yB/NX+o9VtikZZwqVtQRWS69wmsNovYb1u6SF+8F4umyJd/NB8u5gpBJtBxAqnO8pNTDv
3RTYU70C4LCW6WMdVKJN5KXraBt/UgGAGILNH1HjqpVOmigGotTd2L5Qp76VAU9yxm3l7LJ8IHJa
kS5+vLw2Ts8N37WVXebwYvxVqXeQd0WFVJJBpk+zElc3pRHIx2wM87swDxOMvQyTN9iGtA9U5Vse
Kpo3Tlm5B2RApHbCfaevfhHLa2cDBVdJGA+DhhIpT9aPUNmoP/s3mXSFZzcCL+KFKvTfoLuJHjDe
6MzypaZR2i6CsTDByF69T7OTNmd+h72+vNF8Q0D8oAiAVgTbs4oj6Ec7iLonSO3I6D4obUust+j9
shXupQBmEXQfkL+CHOS5qzZTA/bPGnHIIj9AKOce0u1lA/zLvrLAfDimru76HMAsdPc0aNDctTuw
mOw0/1dEJk/ybPAH/UuLTIxPDYsm/dCDRNn6Wfso8qV69yrl7U6JdoBOo3Q52VdGD31n6ANYKelz
kfIP76O8IEH/u6tMUE3DzpjGZVdBXuGBTnVPt/FjJPKQz7Lyl9i9MrN8s1c59SRVWZA0MDMiihID
yovQvtrGJPyOEj/ZNCcMbMXeC+qAPtoAXrUPb3r/6X32RVA/3npRdENDGgkNxjaY9fZaD8ISNcBX
tZrdBKw5NdjEy+p50v2sMfEyKwSXg5eNIAVGkQxM8Hh1MrkVyoSxrmRJijFkKGI4cvwLA5bXGRWV
ybh2DOQJwHZjPJ79Ok41YAQAmMBOczeWB93eg171srtyTCy0wtg1cykHsFVGq5nTtCoG6GP6xkt6
jESMu5wbriCDh0o0gCsWvkbnToKWV1fGxZgudQ8dqIFd1UMj0lWDPz+SMzvMkTR6b+Wm06enrPwA
xhp0CEI0OickAk6CmXgsBJPArGBuGFNqS+aUnsrU2kz91TK22sjvQoQ190hMZwE3o9ttskPuUehI
ctqZ6WlQtkZzNSQ+gDh/ceorE0zcDe3UHusEJoBcafIDTIAD/7IJDjOGumC8AItRF/oodsgCNd5W
SjtgcIKtcQw2yQafa9K60+7Xk6j+w8sKzmwxUR5l9F6LGthKkidrOGgDWMEBEnW0gsiRl5seqKvr
wh/Sey39KSphaFzHWK2Uifhx2OVStaxUiojz007JdAyv+5P8NG9QonXT4w9l13rjsfXjTed1D4mb
7iqveOq20Dw+Tht9V/toJMQLcesDmOaEkZqTrJ1tDxMgc7MutWzZnmfFk/2RzHsV1izXJLUbeC/F
rQyal2eHRP5lH+B68mpjmMsP0Z05KZGfndIh2NaGP8jq1p43l41wI8zKCHPzxw761WYJI0b5iPQ6
k+7l8UVxJ0fg0J9oKuZ7d7aLyw9Zfe/G2C50Y1mN4nWkuu4Oysbem66G90PhRm6yV3b0utzMnnU0
vcpVrr83h3ofgZFvq3mgTvdkT9+Aws3tHqD9pW7SOwXatNFuIiZ2XiPUizdiTszlbNlfvbQal9Iz
vo9sFbF0gqlSFyArdMTr3TR7l3efh1oBlA8fXZQZDVAAM1cvCuTOSiWIKZQY6NfInG0Cisnj9rlJ
/bAiZUosM7vJLMF3i3fn1maZO6eaUpMaMZZlJdamHTHsQkf1pJjdm9lHIsVSToKBNUJNe6neL4Tu
5ydvwo1DzcAaqWruk2aLKpuSh5t05xibxhKkrDx/xtsURT1kGBCLYGKzHgeBUS5zqU1du4mcH1Hb
9pviLpZH8Fj/eUUKgMzfxpjTy1IoNwQ9YNtaNF0bVnMVdq+m1XtxXRFZoZtBF4mJcQ8OStGgzFiw
ETYTE+wQNb8yx9BV0gDaN5UVSJdNzCvlta6QBLMhu8sOyreHgqwBsQoA+plb6ySgInN6jCuFyv77
PkmQr42l6DW8eBt7yVDCQDMFfVoUkpgYJMdjqDbLRFKpPMtluelRtlHjB7X6Fun7oduHakRSjP5a
9L3Sd1n9cnmNvDi7Ns+sccrjaU6DEhoKgQnYboHqVTA/hFV9f9nO8rr8ukx0wJeyM6o9zKUrwX0U
AlmL0S/tVZeNo5a0uzp7UO23SrlNk8zvWxHNBH9pv00yVy8EWhgAEKCmMC/ReKBYe9dbYPwysxKs
jXftUFP/Z22MX4ZaJs1KhiOcknrbmo5XTv1da5eRq5kVkaAxcHkveXF5bY9xmTmWAgyFLX4JJqNY
v+/sX5cNiHaOcQp56BwlWAyUj0YXuWXxoBuCICzyhyVurr6IVYIRjb6C3+Ud5MlS0MF2+MrJtyDe
02gKXaUPDRivy8vinpOCERNcZRlqocw5TahuSqoGEHJ5OyKLCV067KhG2vLtsh3u9qFAiHIwXkZf
WAyDSqbBvEDYksb6MQU9dQMluBpHEWUn1w80vCcWErdlJvl8D40qNey8XeBq45PZ7STj4S/WAXoJ
YBSguQDZ7fO/H0ddgZIY8EYDqKYyA8gV4ErlXkQ7wGtwYzLqt53FV1a+EMgTlcwBvQ1Jgalgk1Ew
TWJ4/wNluO1gqYDNVLqb1vYrpqtakje3BgWqWx1PGQ4zxHTs5XXz4r6KYIyqsrqgrpl1a9JYTXRY
OmSoFRp7lPNnSmyREBDfCrJPCJiBho/VAZKgKSwZM1YNZHBT/mjxJNSHW50Kck+uM4Ja7r9mmGCR
hebQglYJjSMwJkLgmI6YB0pFuEXGCiaHMQwPOUL0mnVQ4ZpM5jFrbdo5Ra7d1Zh5i5Ibi4KwfXy+
fC7Lvq++IZ9GAAFWcCqwBBG9cz9BCVyzAr3W7uzhzXLuENVJiMQq2LeD3xeyd9kaEy3+zxo69BhW
RjX8cwZr5ZUyFB57Sx21O4qASzBM4Ktd2vh6bHmlMRzntv8zt/tfgxDdxr+6gWl8Zg8dgFikZFC0
OzDIJt1dDWGcPD2ETuxeXhgTNv7PDiZbQefmQFeMde8wVNIC1/Gu/h/SvmxHTiXY9ouQmIdXoMZ2
D2B3u+0X1J4gSUhmEvj6u7LPvWdXZaNC9tXWHiRLOyqTiMgYVqzIQXCP4QPXN1JtONyWIqn3BymS
UdcEBkRG3YiyEtQoCHw1DCAjqi/mDazBmuphtxVaFgYmaj5cW9GV4MHxDCMyFRVjboNPKhQUtxAN
68f5T4oU7abgo7PKHscBxm/P6UNrjL4NTFhjb4TVW8eRlFzJAESrUJWIoH3+wOKseXG3MqA1DbDR
CICl6phxeq9KXKj2Mi/E6g0YUjdR8y4vyfhIzYJu6NmaueKtBZxZkFtiS+O1uVbewAt96c1o8D4D
h2Kp1Rh7iXqo9fFzqhgNWAunaSM0WjNaMCaIyTr4og/RtNFgw/gIyE3E2nbntr8TJQaewvfGOXQc
ff/3Kn4pTPyYi2t0k6kr8lqBTuj3Nflm1icwVyVbnf+1I7nI6ByUw+Bc5XaZMqIUYlfEjHSev1jT
Diz6gUhXs2OvK7vbJ1qTJTjGUKlErmrIn8woGjLAB5lR9oWM3+2q9FPjV9mPu3xrvHhFBaF6FpJ+
DPWiGC7M4OLudDOdwWGV21GaLO2JFxP4pAva/v15hJcDSwIK4XB1ktW2rau1Q0odtPYG3XdHKxq1
Fq1qhsUmSf7DIunr7QtccRPIiAFzQZL63m28Ppa1mNSmoOOKalhfqOilFTiNdVckFKucZvX4D9JA
eY9sH/1vXX6ieso7LCaFtLm3sjIYsedPCwGPnYZg0hf3hz2oIPW6LXPFqhEbiWIGsKuiUXR9wmEg
xmwueKWU5t5IQRlW+go75cx9qDAn26Z/yagq3hHMNCEzFkx+ru5KRtaU1PLKzjKiROOhXYHsdwI5
2VauuPrdLqSIU1+oIzP6pWkq+A19ORojSgoDFrpWI9bl/v1rdXUc6fpydaJWDhB1pJnLsAd29M3m
BTKgpNlidnn/+lK4BLeLoTcE8OiPypCrxuBZNeSpGSFHOJhLpMzkqUnHO2ZgNVz/4BmBPld+QxkW
J453s/VocFClBRl6jQIzBf7VjfxLnO3DD3IFRylI69DpEj7h8pLBf64mdWJEi3ePFYd/5gJZ2ENm
H5YkqjssbqV8i0h27bt6mC9BoINuNAZQr0VOTaVTu6ytqDB031HZfqSfy/l31m2t6Vp5tsHtamKY
F6EGet7S2To2O2qvtHY0Kw+uEplkN9p/N0MrLOFKhOQy82Wu887o7ShbFnJwmX2iKh3DJMdeP3ib
rU7liocWQECUEh3A9fCKX19dOvIs190E705F0jtvrjFLyJJqw0Ov3ZuOagWSLZAQgTPjWgoWM0wE
hMJWlIpxa7DTjC02UEFDb3utlYdNzCVA6WAPcJeSmM5GEA9aRCvKzF3uaLuCZf6C+bLBfFanLXL1
FT2HMMTXSOsQ+chKVzL0Xc2itaLEGw9V2gd8DPv2B5ufuyLbq7pv0Jfbx1uVaELRsSUYzV45dQB4
NB3NChLBGPNsZBk9D6Xx3LW9g7E9F29QQbLTOIOsdqmcObwtfOVFAILPADYN7yz2+kp6yWaKbeN5
ZUW2CVTimxEqgToc+XDO+/1tSSvWDEkeWPPxKcHsIkWUDcKkRFV6WLNigOjo+zSgNpp0Ad1q2Kyq
C1gtXHhN1HHkANn2+GSbS2JFSl/sevV3b7w5bdwPfM/5xqdbEwWfgQkkAAIAvJIch9ehLgwXZUea
T+8XbGAMUEC8fW0yzujdc1zKkL5Q7zp5oVFmR+6IdWq8eU7tzvfa3xUrgxqTJp0yHbo0ecrJlstf
+2IA4aqopABPhjT62rxBVs7TygMur7SZ5S+GE+o8CUAw+uhq5M/GMdc81qUwST3AhNouLJ/tyNaT
ihxUYqvqrrQKQKtGzfupLdw+EoPYTx4dz2O51PcKMCjf51Fx92D+WAY/gY6nQUd17+vt37Z6D2JJ
PQYdwegnGyio8DU+uYUdJU31c+6/6+ngs7T8XiZkw6HKXbX3j42YCRumgRUG4lr8lItXFpTRzf88
E9Ws+M4SKlqYMOfY90qwaH6GZSpD1f3upxJzrG+3T7n2AVDJAqsFcGYgA5M+gEnYbNcksSNOd4eC
b5xs7Q4v/+9SMA8aYkUD2QhSBkyozgcKWptD8Xz7BMISpBAFySpI1WCJmA6UUba9u3Szm2ZO5FYP
aQZr1M//kn3jamDsSE/hLWWQZWEVfcHUyomS8q7CWYat7ZxrF2VrmJNH7dIROyWuNYDMU+poTeNE
bbbDWPycHmvtngwb5aq1q8JLA+wUqBVASy3+/ELPZhvsaN082ShUHTKybz5zN7r9MVb91qUISZVn
jWFF1AgRqpIeHLc5gWt7l7hKQPOd3qApPakn0vIgr7WNMH3tCh3skQOJM+g3HHm/Gy8SFC6E36pA
Jpt7oQZQb2+e9WHc8M1rj+eFoPcruLhFrxgVOg46fFbW+WwMNAtVcBTkFBS4Sw0wlH/5akDUANsP
94BFRNdfbTDaGayKnh3VNUbcvQrE0Fgj27KNLHFVOf4TI48raP1i8HyBmKx13EcASLDpk08/O0IP
t3VkzeU4aNEiHcVz/aFioWQ8bVB8dqLeSX1Q9gS83WINW9MFwNPRX0EFBgyHkt+ZF2Oa2yWFT1Bq
jOx2waJHpZ77Pdvi9VqRBHWDyaKDj48jswLN9ZQpyCLsyFFfOOLtpb1LNH9h/xANX8mRlCDppwXU
qDhR0Z4cN3YBCB6cMnT0aHb+clpQPEf/ybI+cK97fEg4Ewqn9tiyjuWtoBVwzeNtLVi9OARrwK6D
mReEFddavcwZBsZzPA1wFGZYGQxcOWAzDbR27rCDxdmCRa1onRj2gLqB+BJHlDys12tu4uoovDT9
z0oDTlT7fPtAK/ZzJUA6UJ4ui4rdyk5EtG+0eOiMDOHC6baM1UvzTLAk4auAllBy4LTs066emRNZ
/Umz/tQLVspEHd2KPsVPlZ5UHOU/MeJnXHg4czQ0pR1wlMImCdhbKnrwSvQEWKUB2dTNbyC7tk6N
XXmfs6LecHdr0ZCJrFkw1OCU6FJdSzcwI5ssbHIjK++wKXM+stE3l2dknL5rtMcs+6yXb4MVj+aw
kXJqwi/IB78ULUVDeoPBUuJAtAGZoOs7t+1y0LAixIGX+snMIkiTaZca5pF52FiZbLFfrJ8dI5gA
r2ByDIND12fnNFf1ZqRu1JfVfpjS81xkZxRBdv38iZvJnW5nd3ld58DOVHFFX2+r15qN4JFBFIpS
PGovkttsCpOOFV6bSB+xHrkodBoQVd0Kd1feT7QCMReNaEpUKkR6daFdy1IVmE1r3QiRoT+13/Kq
APIozvMq4GTPt3Z1yUMB7+7MsECXghgRsxRyIcHKbYqFS6oL3v9wmj5TF+sOdolyrNXk6KUKljG2
4eJ+UcbpGWDM1svC0dtqrKykjBAMuJCYVxZ3e33muhugrX3pRfcgfkzU49gGrhIWW/CCNTGCbA/M
Y6J7YxnXYigIcpx0Role4faOe+MxRTo1pLvatoFK2oiD1pwRWGAEXSsGR7BY4VqYMzQ27biJAa6p
5nuXoR9ZdIZ1KvXa3usuxrFva+eag0UNAXOHqGGjICTpzTwrqUKJgcTUIwi1LOAPUdMfgyrXN5Au
qydD/x3prwW2MxmT7Y5YIueNONk89se+c1jQghPWb1IwZdgb7+D7gh7Z5wiu/f8nTDJ5qweYrUNE
G00asTDMNBf2sbYql4IKIanCRawPGhuzC42UVDttKneWnmOepNe/VEml+myp5j03Mj3gIM55crFe
bzcVjXFGVsSOyoyNBAbpNoLtNU8hrkYwLtso1EqeIkPDVm1L246aan4GERj2mNkb78C6CARWYp8f
Al9JBM0aNguKfVCU2b9rrfk+q/PW5PGavQgUhIWhY1CVuZK96CntsJrNwt1bPCgS7eAOw93kJkGq
ARamZxvMm2t6hZq2SFLQQEO6d20xc0FLUoHkNlpKrt1bRoFm3ezxg6ln849imsaNbGxVHuZPMVQi
wjiZtsAb5s7GxkqE9IbtW/Oyx6Sg31X3ncf2t21z7WNBhVUPxLYGQjpJiUsFww28EmHw6JD97MEs
bbvZGnVaPQ+CegNrlZA6yC9H3VlzZdcixGL8QPXq1I9gzKiRhRXeRqS1eqALUVK46FqEaJONNqTS
oxRMEtL7bmlvkYquuTQEo4ZYrgC+JjmVxKarEQyHxIkwyqtjMUWPbffOMu5dUC9sfKEtUdIX4rwY
0VUVQX1lH3hpuxjXxIAaNixvxMFrJQBMgIBTHz0sTC56UpCa1P1Esa0UyRd7ysc/CkiU7OJQTHuC
NU5Whbll8pRu7X9dVQ3U79FvR9yKpeKSaWlek3s5hFrYulYO5lPrVk9mZt5Zdhf/g64jmkAsgc0I
HxYSZE3C57FArUY1iwcjQ0tQ3eLwWjsNsmMEv+DNBfGI9LT2RWq3Xjk50dj0J+61+zxJX+pM/WRa
6o/bp1lzgRei5Gi74C5tFheiqNmdLfs3Mb7qQ7P3ZqzmKzdkrR0L66+AsrTEZJXMEYM4YUSRxnUi
Xu1S9W4oA2/cFcrh9om2pEiavmgqz1HSdSJN9+slrqcQ9et6CwK5JkUwunk6cmXUOMWfX0SxAkla
ayU8nj6Unwg5Y5eNP4MpVwE266/Pg6YUPB6SZJH1SZJSd3EVTeRDdb2wAEnXq1aTnduXJRCOzVby
v6IPgoLMAlU5chBQHV+fK/HETh6QC0dTRw5s8RCB4GsGs1IFEx1+l0ZSbERAK65WkOMJfC9K4Kb8
CDOg+ZphqrzIsovfDSlJUE6KF9y+RPGzpSgLFCaIB3EiTDi7klJ0ZWuVnPde1A6BDqIgrJ6Mk263
YGble1Xvbgtb8bWgjUNQge41Aov3jORCN0oNUYVLBi/S8gWcn7me+p1NvtSmtaHqax8LhTRwXmPy
zkaCI3+sDIyMRutFufYbk31eq+xtCCsqPXCMr/9wKFC5C2GYCHAkNURIXs9ei0GrdIgBcmPaPd2q
T6/YlMjT/leEOO7FvdE8IxgdH3FvHghTbWefYvZGTVlI+NYg/9rNIRkS+YvgTJErKfpEyoY3OM3o
/Bhz41w9twVW6dRvCBI37HdN9YBTQX8ZeGzMkkqhRNFWGFVFNyvCnDJxgqzZPeRnt/f5Z3SUbn+j
tfqBWKD5v7Ik652p26Zzq+IGi6A8Lz+A4PRiciKjv1MoyCc35K19sP/EmXKvkKdzVSlYghlh/2jb
3enNp+mrrf66faj1+wOXBnwqkGFyMRerIZQOC4a8iPPvHXnRzOfSC3k3+F76qJs0nOhG5rGqG9Z/
AqWsYLS45ab64gERlvquXexU7ZUuT9ivNDbdhvNbcxU2pn6F+8ND8j7reqHy1ahiaDqxPHTio45/
Gasn3vQbvm/tKyE0F0arvi81vjarxZ7mrhyLJBp1HmgssqopTMw/uv52+0OtnQWz6yaiWQ9lAbm9
xEjR9VoHRU+ynoL3ZKhjr1XLe6azw21JqyfCnAZSDbTL0C+7PlHao/2xmAn0znjBPLpfkRi1lewf
Oi/CQaCHgPwbDUbp0ajNvuKe2iZRm4TUCgYPe9a+3D6JtqbdmCYAaAGZE9AL4nW8UICy7E2tUNUk
wpKafI/b7U6uhsGq1mR50DcZAw96/hWUe+0OtbQl4A5Xzqxy2GEoNeUxnzXBTJotB6yXUnfGSIHN
MtT5Xs/ATNlb2tb2OeGt5IdUADlQzHKB6pcnLRrTmafe8ZKoX9T7pE2fmPKJJZ+LcTxYaE3N3rfb
F7RmjJfyJI+W5Bl45ysliQCx97pdgjZ1l76ldXhbzFrW8g5Q+b/nkmNTVcF9aVaSRJml//ISzfGd
vAxbVE4AbcECbXBeVJhrxzak1tyqC6wZDgBoormH6usHw3GXgs4UbBcR4W861Fnpf7j1Vq1jzWY8
VYhBToGqiqRoDi9cg/R5EpWzUxxHhdODRo1vfYP5HDSwtohSV74btgOBMgOANAfEhuLnXOi1xnUv
AS1ZEllWrJM/zTAKK7WzJmT57va3WzEhZGMCowF1xHyrFAV59QJUcF0oEcVyMbPKD1k5ByD8nsfW
b/PApEmwVFuv+so3Q83TBsRb5IF42q/PhzUFxVzUjrCDGegwP1NSf0sp12RgnAnzLALZ/YGuo2lB
bK7MphLlXD+MGC5JmL7Hwurb1/dRioAKomiM9xssJzJXVao11jTVUAwQl+/SzPQNb/R1c6OmKu7j
2m9cS/ngSxPNA5IniWzGsdajCrNx4xwfFVxIQNsXayPgoOQ8KVEFLJGzJCr6IzdeE56FSn9fjk//
cl3/iRGKf6HYA1fLxCAV7Igp7R3xzOWsJexYMc/Z8EkfTej6QFLgSKbOJMOCAzkM4zhhFloH7zBN
/yAFBVag9FTDAVhbMtSSdAhARt0TI1pl4gaquneAqMLAtk+3dryvxKcIgB3I0gTUCcWh68sDfWpf
anUNLej35fCozmNgmZ9mXgZKsbfpU6F/wZ7pfeFtbWZdeWeFZGzPAb5aIDylz4bMpe5qC5dZdT+0
/Lk1sHJx8etyX9sH3YiXbN81QNgR9zF5Yu1eVXYKCPemRzWjr2bifmnLrWm1j24LvwiXATI8gBTQ
Frq+iywZLaxDFNFF/p2Nk0/sYKzOeHymZx0jvFtUVSsGiKYuOOIwzK2hICxFtSgutj0i7CRKCzjF
dlSyMK9qcyPWXHEmIkx3gaJFMu/K5OlcUdOF8w7XPMNd0R1CQr/ZmipcuTmMoeBtEVxDiMukm6sc
QrmiwOEvzbT3uqAYse98LwLBeg7n+Wfp/Lpt8yvRAdj0Ud8GWFcQKMk1Tc3gZs/6VomcqhP7nxRN
w8QzRmUwZbr00w97xHImH/Me5RcFjSksKwB8t/e7rgfp8+3fsvIdocDY7yFab6CflQ6PXT+N4jJL
ibTSQnO+ad4mE3wyt4XIHDtomsJMxIOA1Bh90w+ZHTb8eXNl4MBguNH18mQ6LAR5vW/MbuD1+wKj
qf29a9BHjCzsBwXzWn8PHsRPEEhebA4F3aicGlnMsVNMjCkR1895+zUZDm4XWH+5yvB/DnohRbrO
up2plXiOEin1a+c+GTND0fBw+zY/xsw4iagEIUBBx0o2ikHpW61NaRqjdIKFOweHP4Pedv5c/f3I
I4ozGKvE1AFQfuiQXLuUhQ8aB69BGufpAeDhkNb33pJj78632wdas/JLOdKb4XT20GGLXBpnOYBv
c3NuxOze1nbwlffv6jSSyyZL06WWjWvLc/DC2+dqPCYWlqtlTjBufaJVhcfqURg3yBYFfdn11TVT
Uw+a26XxUn0rjF1hhrnmHg1Fe7LMU1YXoAl9skC8OEWd3pyGqdnC38kz9e+aePkLpI9nl1lap12f
xi/EBqGdb2CZYVhGwx1xsDwnqAlKR0GbBJ+CcouPf+2m8SqL+gDIfRALSofXCxfP0ZjGJvWTeQfS
m14NYHDTvGEJa4qDBUVIdVAWFXNi14IWBQT1im2kcdFihczOHQ4Z39DNlTDQuhQhvXNcsfQqWcw0
FkVExWh923hwiuywOfa79gqBWRaoY0dghuRYxiuZ62SkzeL+aSbnjvye2ru+bsBS8Ta0j4lKNsaM
Vx+hC4FynsMWqzVbtc9iZtv+uPxulHzHxAGTTOxxrDRBQxPXRd5tPDlr/kvM52KzPYpUSCCvv5ro
uzrDAsG0rffUBakO+crRRp5N9PTu3WFrQfXaJ7yUJ2lJ1Zd4N50ui71B87s5WmjiJ0o4bw1yrMzb
OeiNI/gVrzr+QzpYgw06U8d4Fuv0aM1f6+4us39ytwIv/SdAzhAKV+m93omhbm35PrHPnbJvyvFA
mn+wi8sfIp3YIZmKARY9i9vxrki/d/pLNm2oz5rpgacAI07AqwJpLrmXwsunJdONLK6hJ32iByqt
/H7c6lat6Qp6YmLnN+ZHMC58rSvToBtiHRCJ+yzUqu8TmDm18pjHvdO/UffL7XdoTVEuhUm27mZm
S3nvZgjfXYSZ5h3VnrLW17t+9/8nSH4dwOdMjM7JYrCfgyvoN3YTBmanoXCib0iS7w8TaHi/xZQB
Cj5gzZKf1h7WbCQ5jxq283J132lh3ext0wizBYzfx9vnejfdy7RcFie9sYNmYu02qFMiEy8e+nw6
C7Xsx+L8TO1Yt7XQnX/NZG+RDSSM/OAAM4Qd30gT3mcVQXx5rSV6bRHLSgw1WtpmXyhm7psuj9sJ
JDJVR089Uf/cPuiaQGRbqBGJbi3mPa8FllrbjjYtNSBnPaxpsI+F+uL0eO0sEowk3XCYa9KQbKHI
hn4VRjqkj6jzymm4UWvRRAkLLHAKJUzdJ637OoxzRFJzKymQ3yIHZi0GWXXkA4DayIABrECuuhoj
ENGi0sAZrU/MWF5UpTqjrh2kxfBkNMmub9yNWoj4TJfaI4mVwQMzcVJ7phCLwOKPhyDFU7uX2x9u
S4TkonNwXiDNzFD/pfq5LPo9Gp4bJic83/UpwNKvopgNJhzUv2SC3xbU8/XgkDT20nK/ON4Bz8WR
tF9vH+TjJ7qWInTmom5k2h4ZkwKxuToVPoaJAmZ4Qal9Lgp6ylCT6L17NCI/3xa6dTThbS6EFqRM
9LGHUGPATGsKJGi18xptw5qFOn+4QGBAQZ4FGCNaGddSZmou9WRBismwdb5tAqfjAaZJi3wLlrUl
SdKGxJuZQmeWxr1yRnVhAr9pdaBbbfXVWwNZodgoiUa3HGhxiw1TV0MKyJ5C5oHXpQk33+MP4RxQ
NyhUCnQPzFasJ7i+tUapVdecEAvzyQGsPlX8zsHwcfHU7RnN3meeKabnQnBGRLe14qNNQTKUGGEr
qmEg9L+WzApmdgxMqjFWQ5QIbvIsnLDyYX9bysotokqBqBGxBtgn5Hagzcy0S/CaxZ7OTuBQ8Hst
PVH777bUuOIWL6UIjbnQ8FTJdJolXhZrrrvL2HNtn7O+3ivNxij/hwTxXRCghyDgUbHOUZ6Znow6
N8wSgY2RvNGh3LuZG1osqqc/TftQdt8HVfNn68QnjGWMBwBOdrevU35T3uWjIAwUCy4VY27XBwWY
HkDYlBG8klqYWSRk0/P8GQj9reh77buJCQCBzQenlbzlRU9Lt/MyZBJ5shzY6Nyro3J0zI2nY8WS
8VZZLpobwP4g97w+zgTsoFtkE4k1C9sHEwck4Y+dCvxzvQFVXhXkil3LYBPAXLPkAnubtc7gziS2
3ENX2Cf4jEytA2dKNmpma1blIr4AnxVQ6h84BMGUlVI2qiROjOx7kmJ5qaamNLytBR8CNpToBS05
moS4PWih5AFBUsAUxmoal8NzOUeDU4cgLjwV5t6l1R7wj2Bpch8pzNZQ0HtH69rLCxw2/rJVgGZg
0ddfTB9m1U0NI48VZ8aaQOYv7kG1MZT+OCnLsXHIwamDgdyZTrdX+yZsi9c2NzfO//GSASDEdAoo
O+A3AY68/hEt+HJrhSQ0riIWbxHXfCjB4HIx+I7qBHrx72p5/X9nJq+V3EmLOC0xy3DyqhNN4mkY
PpGRHj0Va5sDmzw4tD64WGHJpkcvO1a1HsHjbCjTRyPEKCa6wci68ZHN973WF26tNQnIdbASNJ6L
n0b9CzjJhm94tDUR0CTA/IAyxT5hcdUXIoi+aKMHDHrcvjbDo3b/1+g03Cb4f/4TIH7AhYAsK6xK
b6syTizLV5q72tdmBNz3OQr1t61i9ShYX4KJODyk2NJwLWnOk74ceFPGfJhOPDnaFXsoTOV0W8pH
TwJye6g/KtKC+VIOc9qlb7sBqyDibLbPJvobevFDTZqncv51W9BKaABJsDFRmUASLRdcHFKr6Zzo
+DRFF5Cm8IfXnoFohZ6roQu0OQ9sE0FksoWKWzOAK8FS9r6ktjsrOQTbdZzxxh+rZ2Ke68k8FGUd
0FEJa/yLBt0SGnh4hvkPQlcb5UIvvn0FchosdAfUaWh+g5oADMTSFwUpFUDci13GzTj4aZ5ifeaX
ip9suB7TuZ/RC/8Hee/xP8DJgPRKB3eywnVQFIG9afOzWfdm6xc1a1FqnewTN7Q8WDRW7PPKHDdS
8I/vuhjnhENHewmxjEw9U1SjMoFJB7SB5nC2C2QCTuiqIXHNr5MybQhbc+LgAvPwEIqSF3i6ri0F
/LNt06YLg6WUCFYAO3k085qEQ52EucLroOxJv7dKsw8xCaccKtcpPiUNb08a1oMd036moTuxYgNy
t/a50ZyFXcFjgIpJchUcg49sbmq4dI99MhPrubSLk1Ekp7lOHhr2CBrgLdjDqq6DZRVQJtHgQkf6
+iosrcumgdgsdrSH6TXjh9GAe5+aAxq/TXoYsQepGp9s56xrnS9AMvSlONdbjIQrDxraeBg+Egx+
wFRJil41wOWkCaviNsVA22I07k4b83njOVlzXViWY6NWjcqSLTuUXjNLHblTFbsHtINeCidUN77g
mgu+lCAZkGHNrb6okJAhBCH6r2yJzA0R78opRSAoHGHuB4MeQItbQosuHpSO9zpHeYfFi+r56M6Y
ymuy0/lP8+DOIBmuQzM56pnqc7Zr7XNRvIEjjd8loLct/8zVK3sAPcMy7XgPimISWPp+UNFlue1I
Vu4BV6zBwFDiAtBKuodeGXI2aZjOtfP5MPfdr9oE52jWbtVZP8wqw0OiG415VrCzuWCMk0xmKa1B
Y+bIkNqbpe/UbkhyNfAALx6ss/qjJi81uuO1FdAE3Mxb4IUVhbqSLsVhHlsWzjLUxVXwVbkPC39Q
tDMlb/9wmSLbAVe2GNqXqnbE9ugMgCPcQgLa9Jz6fUPDPNvKeN6LqpJioVQtknAQRmAwWQqqVay6
VZQMriBdjl2d+QqWV6H233n+ArgVz+/b+pAvWGijVYHnxozsgUEEDVqg09In7jl/JuQxnbCaItDq
wS+wF4+5n7SkPSt8I51Z8RfIjFAdBt0NIkSZW5T0HNxTusPiogINlOViJnKo6RYoaO3zAgsGQiIP
FufIIIPam5ZptE0WN/wtndQDAWNztfiZ++f2B/5YFENPXNB8YsoJXGjyXLSqFdSlfVHFjfPZA+CV
dH/chAYzgGjeD+xa4om9YZ8rz+2VRMnr51Nf5BlaH7ELPrmGhU3Owpr+0ZsyHBWyIWzVSEHrBHQ3
gNcAQkoKrGVGaSwmr+J5DvKK41O9VM6T13Vh2/ZBSuwXOpza0UTNwowaslEbWUsWEVEIUiS8LwDP
yz6iAOIOZRjEclXtMz75KsnuE3fcN2BI5/X8nVWpbw7jl3Lq/GTplo1nZ01ZYVWogoMIESGO5LCz
mSRjBphkzNRE2Xd9w77OnaJulBJWpAhGWoC0kS/hMZWs17OzIi8aWsdT0zk77i7TqcxbbSN0WlFV
VEUQPCGzF0Ns0l12it14zmjW8WC+FukDYcohUbWjRrS9VzuBw4GEGP8SNAnPDpgcUI0AmOLJk5nm
2qay20GrmrikvRvYWmUEI7aNbHylFZOAAGgHmHJQrJO3thVLxlJF6ZoYBClf1GJH0vHopDwg9u9N
pMHK83glS3o3ajN3mwrVgdia0X5czLusm8+Wxzc0/+PHgtKrKJkBQYRCgQxqtFipkq5hbaya+2GY
jKOpN+a+nfJzntcPOmm/972q7x032xrd/BjJQjJIb0WoBVy/DMEpYAizpoF6cC7PVY4UycOqQF/J
aWh4sZpsTfx8vE8hDggEMXCL2ruwjYuQqB11IM8cu42xLLgb75TqAaCZDS+2cpn4xQCvoSCBbpY8
dt1CtuYVrI813twBAPfodt8puQOB5B4tvu8V2Rmb4c1Hm/aExqNeB1Q+gj3Jc/CW643T5T2urLb2
M8d6ZGUAQPP287Nye5jCxyYOQRkpShXXtzfaLSu0wh7i1vmpWBGzKr/MX2/LWLs9jN5g/ZHgX8ab
fS3D47QhTm0NcW5gHxtREKjS7Dx2RXDGus0/tE4BNuoOt4WuVKuBS/dMweaCAgL+vpZacWZ3lPZ9
bJXGY9V7QCsaJ29MfTR/msz6tBDiU5q/DjQL7YSEY/6QF92GY16pY4hfAbgBsGhousr+v1wKkidD
1cfYjBDa0w4PpT8Uu27+ZhoPmqL6VTUGDWYCNk6/8l2v5IpvcmEVCnUbzqemjwcsJAld06dKXIO0
Zwmth+zF2c3ZbkJ3ysBG7cDZSlNWXt2rU8s7gst0sfDoQrpK1Ld2/MX5IU1Nf9K6Hbz43B1BpgUO
nNDEo3v74B89uegjaWBDBMgQO+AkXZtQ3nTysYVk9suyTjo/UayocwZ/6brdbVHvFcjrmPlaln59
xyADpRQZADRMcDId6uSxN18YB40BlmCAGXpuFL/+8c3gj6xLUdH4VHo/0YRs+W7aULOtU0sptDmj
r9+lYx/r2XiyPLBBTIfCeit199Nskg1hK7mCODdK4XBLuE85CcUSBgckh2Uf13ah/3INrp5RL/Jm
f6nU9s+wDLwNyJz0y46C3GHw3SRXtRNtW1btzZEPuyXB1tqnpkeLKi0t80fHcuzNI1PhfK5Kptcg
ZqDc2i22jhVLeat3ISjqqXLQ1KIuD1llDepp6uzcuHMVlj0Sg7Mtxvh3p/Th42JnC1ZOIAZBInD9
cbvBw4I9a8bH9dVddZiO+aNxdI7JWd3VJwVrIHw+HOy7z9UPO/WtU+hs1KZX/RdqQf/7AyRNJq0x
tRZb+rh/rfO96aeRvivp3TT9XNRj3gy+c2qbcHMH78e8Bx/XwGI3MZuAYQFZqWue0yHDuQcyFEFt
J4k/6Kw8Tk4yfnXKJI03rEhc5IeLvhAo6y5lVeuBZijOp8YvSXPUgcNx9BN1qrBH1bGcXkpzCbD9
/LbglfcVLQ4MHeCfqLDK5E2w08KtNb2PSakbAU0p961xSfe3paz5YSDm8QCAy11wXV+rkWL1ba86
xRA35V1PviX6b93YiPRWynhIMC5kSJGCk6SOmmKXUWxbr+oYN8V5bHd8VzWfOCgLujsAYbpn2x/u
9O6+bd5SALBvH3LV31/+Aum1YTpf0oHTAVH6OUuH+7YzQtr+zihmonf9nWv0dy0fvvR0i6th7SOi
/gN1FTPz4Em6vt4663RPaZshVhZX/VzlCF8wGZA83z7fqhSUFFCJR5MI9dJrKeCoSZtab4fYsir1
VOhtc7IwSbwBT1xJlVHVQwALAgggMtFeuRaTtGOe1NQYYszu7c0392Bj0ap+ql+MoH9g5ob+68Kw
ZMO7FCfdXWaMPXZV60PMCUZuLTJRsMZOw3eT21m41PnwqW6V5RGjhBjZNzR2Z9jJ/+Hsunojx5nt
LyKgHF4VOqmd2mOPZ16ECR5JFJUDJf3678hz7243W2jBCyz2ZbGuJlUsFqvOOYU6kGx1LgR7En+a
otZDTUO6B32booOdWXs25P1Giie+aQh4uJoSVq9VarP7Qpogrx4la1W46wQLQP8Zr47uAZABV1r8
I54+WpNY/SkjZfxbrViMAei1/FjwSD5OTRmCh60yKBtgVgMEeMqpPchQk/1120Oujjl+BZ5ZH1Rp
KO2Jr61ONftmpIwDPq7uE+iS1HG0b9s1taQrR5zNwA1Ro1NBxhZb3yQeAdRSOo6TrrO3yGqNAbou
HFyH28u5ugQ+7KC8DL3nuTglxGSV5GnEx5qfKnShPaZmf/IeioAaGzGlKim829YWNw+idv9vbV71
Wa6qUEvPIyRMJ8POQ9c2GPEnBpX3GoWSz4bjj4WhzTSzjEGZFS7VPK3qIawafkLLwamU8MCy3jOT
aeXyXv5O/5oRLtEKoB+qQjfrFFv6F1Dbw4PS2/FK3F/cNggAQEhYAWtC1KlJpI6XSdxj2zDBM5cH
36jqA7c+OcAWeh2ziss/ZkSQVmdrqdWDVnpqlfe2P3B7dHv6XCmD/x+84MyO8GnMdCp1ouPTWGAq
m+hm0KZzjFZZCXtzVLuIeqgj4QyhHAl0D8iHQpAt7VRJ0nDgJ4lW8bfCDKFoGtdh73DJ6H0NGHEv
TJTRw2ixtSrCwgeDXBa6e5CiAHxJfNGzElMMzIwNp440rsXwEDRqXwZr+vZGLq0QAqr4aphuAWW1
+WecHadYTrBrcjGgmOWX2klpRidhg+zWMZbWWYCJZ2vMnYV4MUvng8kJuAZyVmFTlbKBhqAyDUCN
qJlT1V3hmBJ9T+IC3Iyh/eSM49klL8wJN5dVq2pPDT6cOOcb25wap4V+gFOG2eDpobVyLy8cZhDc
4TCojoCzewWfapU6V2NpOOUs22lSv0Vz67Pw0XlBZyaEBEPrFA69OGU4Geyr1nCvIXep9iMM18bj
LHrgv3Y+LtMz18jrDqhsRR1OKfuKoSS+nFaYQzKuBCbBG1BJQsEWpVTcT+jPANl56YCTYudNP5gY
8UqfW8lT1e80QYPotpfPf+TsHAtGkDBdGpn1SuISutxHO/pB6jt1HB3F8OnwLkd8R1QKXb+1F4MI
Hfhr0wDGHNgXoKTFMiAN87jmoCYcu+EL1x9BrfLsGgOoLWujTtQBv3xAn9Msfb1QkTO1bpZXfmnl
zQGSjf7t9S9u8oyaQGsBvF4RjBkSKqdtg98CuTCnnZK7IqPugE5vaq1VWIUD8HfZZ6bmn3LmNeXI
u7RLbQx9leJtIyGVkuWVhGMOEFdfE80FaJOhbQx03aWJ0S5jbgx4L6gNdFssz0AKVRmTi+oZeI+v
t7du0RggdDjKmOcFrNulMdvqetJi5DweJ/HrYBwAddmQqNuSdG+VHV8Jx8KZ+7t7M77BgE9Cy0JY
GmqCfZuCGXAk2VNopm6dH9i0Vq5Y/EQ2iu5oh2JZYvu25mWT6iCFH7OWfNepOT5KZraWcCy5HJYj
A/g4E3ktwQ/iOKn0VMV8YWnKIY14Z+pS6/SYkI7JcyshZGnTAMuDUD1GIEIuWrhQGnvCeHdap0cN
0hJu/r34+nkXOP/7wg3C9QwwR16lRxMV6Und5iz2IGdyKKXC54xubltbXg3ECy1Uk7AqIbWxK9YD
UI9YNQAtmqGLDIKY2+drCC7xLfThaoDe/mNHcLVcGqEPDT7TkbFjWkBJVWpBRPhaRYkjh9lGtmpn
KN+bdC0wLjoGMlDUXDWIr4mDR3oGaFwbIxbl/aHBrIm4+hpnv9lEvdv7uOTlc6b7f3bE6wuKDUWr
RwhEefZQJw9NvBJTF78TyENAfkPWBspQl4HBSiMzbACyOFbyXYm5njY7xDZZWcRS9IHsxT9GBNfu
4yJNlApHNc29MP0d2+xZTg0wLMmBt9JK7vLBaRQD67k1wdHDLOe8G+dYN24Am3ZivXHSyJW/lc3W
KJTjOFkPTHo22ORGHCheDdMNqn1p+2BKekn0Paufsg7zNlxbdht2kjB9TjIxFLnST7e/7dJ9DnEA
gN+A6gDsU9iWJJdDo9Gw9zlzbfJdMYivt78JNx1C9o36En12xvicpZwbFHbG4tCWMboU0QzaZq1d
ehRkuHxtdObi1z5blpALmbFlDokEK233jkcuNAh3kv1Fpx4r+YpjLZ6OGeCGnpeBxF98tANrQIYR
4bk3w192uuub4XNVjr/x5czC/AvOEgEaDnJrVU2KgfeFX9YZ9dSwdGmrrw1IWAwoM/cI/b8ZiT4f
1DNDcdZYSaO06dGm30OK+e/8wMPOpSunQ2Q//13QmR3hwEtFwiOd4JrJ2GHouZv3wZAEFq+2Zd37
I3ND9jNWXroud8chsHl5Z9LoqS2bXT4OzlA0Kxu86C1nv0c4BDXo2HKLtuVx8MyY7riOhghpnKrq
tlG7ytFcDHdo/EqgJwF2KSZdaV+HBukLHDk0R8vqUPfTOvlkPkZXAQj4UkipzD1QccpNrmLO4zRM
6VE3+VsVa0+Q4t8U9GgUHsYnbKiZrIk9inXUj686l0/BPsXiwLC59J4pBTXb6GEyslSXk12fHcLq
jWBKkF4FRoG2o9a5FjTTO9cwv90OY0ueizQM3O8ZWHv19oFa4pgRlsM2eSRTDwJFi1kEnZtL3efe
jH9X+Y+lqweQoZGG1BK+njxVhzgnYL48cVt/xMtlJYO9vSZ0Vy/30xppi+4GLNmsDVQ8F1nU3pGs
c6UkHdzb+7fkk//unyqi0O0UAwJiwtJjMjGHk++19TjkP27bWFyPCsFIlDaBmLqyIZtxkWU4ZS0G
D0DKMGru0qLCZL5mJSKLcN2/3+jMkhCS9ZqQSFJ6nGdoBmnJYDuFCQq7R+rMkxvjN4qsdwyjXDFb
6HEEwCMz8yeTFY8xnXwZbb7mR9Oxl5T2mygCc0Q2tyn/FvNpN0pAZjJt2MeknQAEVvAElNbSuuWD
hHlRc7kMAFtdCI88j1jWgfhzzPn0QiF91CXbevwlW7GL+ayo8Aedrt3rmRXEUYtRJOpKfF78UCgM
A3qDhAyV/EvHw4ylkqNsgsOUhdBqpJax74tMfVUnubqvCeRTbjvGovOhE6jPDEeAYef/fnbtQOxw
oGgAwfkY8Ima1BmbNs+gU1xWyu62qcVcHUrKs4AomqyQo7i01RsjiGQEtorwsSfldjKtwi1Y+Yxy
/EGyxhcrqn0j7DdqtgZKWUoUzk0LXtnG7VCOlZwemWwXrqn3pjv0Srm9vcLFzQQ5FVMj8cZG8exy
gcoUU+R6OgI/lHxwkjExUkJx8LaRJQ9BxWAm8s7j9ETFwwlDjaqmCJHe5u1+MvN9nNa7tOsaBziQ
zxX1Pw4zOoxgigFcAqaGkP0UqdpUJsjXR6Kkz+ZguUoBhcDb61natHMbggcqLcmNmM/riUB7Gu7a
KfdWc9LFTZtTK8DngcoVAXpWlSkYMGsjKrXDBlorZUnQ0es2GB6xspwlTwOI4B9LQgAZbXwKFGRh
Sf1j5VAy7//8h/06MyA4WVlpYRpH2K9E2s5KR2kiuZ/lz/798GdGhHyii00aojKM+4LcqdAqsOq7
sd8oGMz+HxaD2jYwqBDxhIj05YnB+BhAMtGwPNr1U4HhUfX4MtHX2zYWv8iZDeE9EkZWioFqcOKc
vGDEmYtgsPLN528qJnyAm0LFHnL8s9r75Sr6pmW1laXsWKWFXzfttlWfqrT1I2PtlfAByxVM4a0z
TxUDtNwGwfnSFMS1oiq3O4SYJuGOEiOhIyTlnqz3tgzYSpQGfRRKbsxqAmZM+6aO4V3HaB3ofZp4
hUQy39S5U0OR68/tfV44yBc/TXBMkwwDHTE59Chh0BkfDi0znPVZs4tWQLSZtUQx3cgUQhKJ+qwb
OkKPEia7RYW2o9ELJ06lRk4RvtYjmi8HYmJ4YFQCy4z6QkC55MTKtPLNl37HPA5GR6YBNXoRf56Y
ci+ZBaoMJuYvtMRHk81Vi5fPb+m5EeXya0PzwtJoDyMjSluJOvoJJoS1prRyMy/4r4buBUAYOmSi
kF5cmpkZ+ZCIzRDmqel1GJeKthmBK6vZ2q4tWbKBLTNQip6HXgtfL8z0pjYILOF3QFAz9uKu3Mhm
oPO1TG7+zeJBAWIA7yHMbMeyhMgSgV7akhbvaVTEE0/BUGAz7wE+J8031KkK6P8Ag/v5r3VuUggD
dmlk0F5HNWIsKDpz44lp1Iuo7N02s7iHgOYAmj0rU4hpVFrLUT7JI74WV7jT93G3q/pd3D0AIPFJ
Zdf5HsCzDu0WtCnQfxTT4XDkVhVRxGdtfGl3TP+y1tNaCM7o2SIBnceL4J02L/Y8/8x71ultxI4M
TCwnB2PdHWywZG5v2cJhvbAiODgwlJUkY1QBcqbN0A1OirDZDsXK83TRCr7KLKcNoKjYLNCrupLl
iYI6K6OsOJ2q+s5qqxUo6uy3gl9j3Nq/RoSlKCxOMivKcNcUJvcnnj5LvNa9mLaWk2gF80FGtDw6
0ZUX5PLiUOsGuh9QY03IoGncdVNvo8ougQLnSVXjFy3nntl9/gGE9f1rR4gQjNggSPXYxLykOzt/
jU3u2MXgmp+kYM+uDUPgECH0QUBABEPyutKmpK7ZEbqquxAMaE/R7hWmQCVfhqhLGu//gw9CMl4D
HQCVEpHWiAm3dWyCenBsM2WDh7FHuj8NM1fcY6m+B2FbSJ4BfDkjBIW4x8p4UliDZfEhQhCXIwAF
mG+m0l0sp87Yhffc+smp+Ra1odtOh9joNyllTvrFln3SlC+gyK2sfCFgXfwkIS7qdqyHqJ+wI0SU
ezyJ0nw332N9l6w8VxZi/rkhXWiQy0VvjSNIFsc+fBlCbSdDkcowIbo1bLJujfOzVCoAfwRKNgDU
zqmyELpiBQgQxkp2LEbSvnYZo/uKy7HbA1LpkizLn6zS6k65GvX+RFPqQRz1h8Y1Cmmp3H77D95l
zIQucA7RLxKOjZHJrKCYQH4EVOULkaAGU5qSB0zbyuUjIm8/js2s9gV4uI5ReCIEy5qUdrIJ9jic
GHdQDOsQePS8drTyqVbCjQQd2VDrtr2muqG01dI/GZrA6XPKnoZ4xdmXYtLZbxFxWurUp2xQ4Fi0
wasOsIR4KPwie7q9tUtedW5FqAUCgKkUY47vLKVfSeFomtNrW1X/ttY1X8Ja4J39z9aqQrZXDFmM
2nyFRqbT1W5bb9/Lxh0VR2XO+GyCIhB6f8KVsL50Ns9tCmFdU5usUS2EC6lU/QxdgAzzt6vsBQ3O
lYR58bwA7jCDAhB2gbW/vOpbamDwsoSv1VdPZuOhZ4qANOkHme5Bd4jJMzF9YPtp/3z7+y3VnWYN
qH8MC/taqhz3acKxr0O4IcDzgY6hOsWwMdqPhiB4105frY1lXnTOM6vCzpZdzaLY6hAeqOGQHlTb
MF1/Dy1aATsVAoZgzEPe7XJToyYbm36Cz7Cp8KLGcmz+QvjT7R1cPAGzDjC4onh2ioTmvqlJjbHP
7NjJ3zF5bpvipdNgbhpxBkbW3GT+xWKCo6MAixQDU8bQ1btcEQRiMtJreXa0tM5vFXkPlMwumjat
8WxL+5D3flRBAf87bVdC29JWYnoB3nKgR4DzKGRWCfL3yEya7BiW9zxC6w3kXrZmZGkrZwuQbAf4
F/9crk6v5cxoTDs71qbxu+PSl6bsN0OmfCmB3xqStZT0KltENAF6C8Lb6Edhgq5wR40DKs2ERkNg
MhctSyLJmxj5byMHkapto2ZNQmDJHpaGS0aahYDF952VgWg/8IEHSmcXv3IzqV2EvMiL0dvb9Ln+
A+0ra1fQVdK5yMcAVgtPIQtrhJwM6uZiWVSqjHCoJc6DtjPoY6bH6QkTab8m2mTv8jR9kNTqdwf6
71HNaX+MIZuyt9V8DWp79XnxKxDbgIefjwve1Jefl+fN2LUkHoKsU1GP/Z7nOoQhqq1dBhIa/beP
5VXsxvsZwCcdT2kMywLx89JY3evgkaYmPu5wD3Son2r6HQAxuyQ3Vl4217c+7n0Z0AHA1PDovKrT
sTyK09GEqfZNO/A74ppu8hK9pHfaI70nh/ql+Nn8HE+fXh+MomKLGgsqxFfXO5mGrDatIRiB9xtB
7LGt1FdI6mTxGkJlYSvxCMBbF3cTDr/4zh2nxuqKrB2DIe0duzqwNnZK+S5PX28vaf4kF8EN+wiC
M+TjQd6YYX+Xn8zMCgNCXt0YKPRrVL3RNezF0jEAWwLwS4ROCRIQQvS00VrL1NQag6JONsR8pXLu
Ar8GHYr8aLHci3Nk+VAumJQ3bljbz68OykpzAooKzxW/TJW6iRWJPQSz9qPbRhngoKz65PzJ+aSD
Gz6T06FboFyJSLaDnNRpC3BCI+m+0UpPdSLdFU1NHagkrtxGC/EMk7hQF4NryKCMC/FTUaZ8Arce
22mUvdf2RuX1Ja+9vFCyn2AEQYAfn2OHJEryb+/l1W00rxKP7Q/4HGj+8y87K4zEk5mMY6YPQcl6
J8ZIT7jj6jSDRSOQe0HUQvUF5/rSiKSSQmaYQx9IENtvKt2FkdUJkQtnC2nDLGkIDdVrVv8ot5Ka
dskYdOwd7HRHxuPE5q61smELoRdFMXTdtA8UglhJKpRIq7tKGgNm/DLJRkdXjLGDZieuBQb87Y8z
v1iFY4yjNT+zwKIEjGTe17OPo4PoguHwyRSgsbDNyuhLP2WHUf1DJcVVFFeuXzpjWEnClr7VX9kn
hGAkrIJDDDwnFX4KQrBBnVB7wiw6D7WSlZUt7SLCLcj7aJLNxL/LldnAHMVFYo5BCYBMSvyyUd/Z
WN53pRlwzP+5vY8L4XBuK4JCYVmoBoviioWk1XVaT1OQJ139bmUMAwOBy7NOt80seSDYqNoMfFDx
1YQkuRmYUVBNH4MkbjSvxLCEp1rV1Yc+RbQv5FZZUXBZihqYkwlZv5kMgBbB5Saqrcbt0FSnAJzx
nVQGakx+9RhLaKaYNzZtGsjP317ggj8iF5ircmBRYpVCmGpoZ5upFkvBpLd+LE9+ngJCpb5CpDFT
/EHz0J1aMbmwpzAJ/ums1wiEr2Cy7WhDMogqBXEVb1o788ng5NW7Wq3s5YJDQiQR3B4JVFRcasJR
GycTRSyjk4KwkUvMqaHa96IwY0xwi60tYRp7kKZwbTLHwgec2yCALWtggcEzLz/gaOhJk5vKFCTD
k9V0m5BhyAQmoIQ6no2xk+W7299vaTPP7QkOU+INrulQ7w8gi5xBK8Bvt3TtKlvayHMbirCmkVl1
WGhT0Ot7EyJbLfdtZWuwu7JdI0cvhCqgIOb+DpDZJkpjl6ZysEVzjIIbA+CotqQBqjjr/ZqHK9KA
C7uGJ9RMbZuHLgC+fGmmhdZHPmrlGIyDTJ0krJ8g80y7HgN51nqbS6YgyjSPRkOwAi7o0lSWpnWS
ZznuMCihtukL0TIJ4xkVz9Kjlax+afPOTQkHqzBHRYXIH+4x/SRjAi1ulnBaCYgLvgC8HtpwUD2d
AYqCDYyak6SWDmNggLYmaw/ar66fGc5OuVYvXIjwCO1oGCBQgO8lKiNihIoc6ylCbwihSwKEqTK9
3z471+UdPBmRnBmoec+9KvGwkjZW5EGTsZiofCqSxzDaWe2XUtrXPPFnQc/EPKTSl9tWl74SSFGI
ffA7BFzhnoRPTlkWK7hSdDI6JJl2qpomThR1T//BELTHgEaDLNjVWaIqVSNuYnVwhyisMJEML3l7
bZru8iZC4+zj8Qo7wpG1DF6PBsF3KgvqjeRPGv7gm+Qhd7t9T+7HNZTMQoCd5Tw/WknzrSyYayMU
5EzCpgAIBy+SAFbNHJKaW6oc6nE8xCrxb2/jwgGGQbwaZjlzDOUTDIZSMcWsKadAG3SAcQtIHMcA
TITAWGzKSfl125qoZDKnMjYQbpYhAxeCryeYs5UoNjFOYgqqSuMH1eSpM6Br6Jop57sSlCln1Gjl
YJCYFaQJpMpUKckfDJMZtZOMdhuk2bTGWF04imi9IwkC7FlDuVC4ABR5IqPStki2ulhCjmpTt6/K
tYnTCwcDVuBBkCCcG8fC1YnycR5FVTcF/CA9jb9D5/bOLmQ6NlK4WWwVMHnwby8DcQs1ek0qOFKr
0NzWIXhFJ4v9YmYKBXAmgefRpnt1KFZO+0K8tIGNQKMalTso8gmnnXQIJVChxtYZgxM2udePpyzH
VQBJ7G76eXuJS2/4c2tiG4vXnaJleQ9fPZhv1euQOPnG8sY3qFAUe2XN2uKOoqaDfxBkEEkvdzQc
Kvhwgx2tzTYoFWkHBuEOdP4vY/eLsQcoi4DVdKc2njl5VRlUkq9weqwyJH2Rm+mnTIqlXYJh2Ld3
YenAonRpAkuJewPR7/JnxZMxgVELP1LVk6bcUY5pUdM9zdaWPy/v8ikHIWgQLnA/QawGuiqXdiIw
qwGARSQy+ItmP5vo2Vfsrqj/6HL7ShPNteyH0DiQ8PNvSBhGuw5yvhjdCaKkYDibutTUK3zl5meF
4dsR0lurdw39vf4e607crAFHrz80QBxIYHBLYgrjFcNklIyBQQwCSaaU3yNGogHb4QuWx04B3YLv
aSlzj+lrKtTXAWE2OyNI5kQAXenLdXIbmsFmi1AIojdRIRr/PCUr4fb6NpnhKYi10IGeuxTCVtYd
A78shoki98cxwcxA1dHsV3ucAL8sNuGncb7QXJxbrSA3osiliYlnZ7KG6BrCgcQUZVdo6PziBRN/
l8vV8Y/XkWc2ZdsqiskQyLl6Zo2TNuAqmYLyV17l2wzD7jutOdbtAFnk2OM9npRRDoJVHAzNPW+r
p2w6Yk6AW3RRj3Y/h4KJvPL0W3IkOKw1izvhMv2IX2fVjxTFJDnOcJfK2TdwTpxx06Enquya6Nii
0PjpfBjvWhxRoNBn2ItYMp2iyjKoIU1BWNxz8gcExc5aybGub8ZLE0IIRPulDlNNxibzr/30U/38
ewhkILBy0IIE0w9CLJdHoM0MI6/mtzIQ6BvMaMLRi7tXYiYrMtFL5wCdTgRNlCznsY+CnQ6U7BSC
Q0EMdLOx7YAz2Zf1/bCNjJUdW3LLc0vqpaUJUjO6WsGSEisOlbuNbSceuEcB1Hq80F5xuLV1CXeB
huqhPPawRsnhXYGEsurqo1+S7e0rZylSAWAGtjLqGpAXE15F9ahnemvNbpBTL2SlV6L9N4xrI4Ou
G+EIH0ANzJPn5o6KOIlrKPUaOQyqCwQhw0gcrnYOjTGDeoAoJo9/53b9LA/lA0+jrYoBYYm9crcu
pKeXv0BweJzdPEQ6g6ugpRsSN8c5atqRfRjTDV4xTGpfWVJuktBTmJ+27iCtQU4X9xqCTthnQK8g
u3fpQGHXaLxvsQdSeW8Ba1DoR9J+llE/7zMkb5BGoAqHNuilDZ30rGx7VDwM/iOfTuA8rRbQlyIH
viPQDPAXdF2Ec8ClvG1xTyBL8fpd/XLbH69TIPz+sz8uuH2mKU00WfjjmHsH7fIyvpsM8DX921YW
jzIgaSixIQdCQeBylxQMUxvKJERuW+/CwtVJwAuH1m7HN7cNLV0beL/im898XUByLw1JoxnKbQlD
6OvckXh6YGH6Dm7/q6rswrD/AkVx0zGLlfrhkqOhzIFjjXg194surVLC+pRLqRSUaePS+o4oDznw
8f9haWdGhD3UJQocjU6lYOjt1zLq/GKAJtwYuaWluFaq+LVpbrIiXQlYS3ER77i5czmPsFSEeJ+M
DYr1vEK8r78Y5qMBhUxVe8DOUor3Qv319iKXdhK0LbRX0NpD21kIGgorRzgrrNnt8NaQKCBDc8wI
3d82s+T152aEReV23FZVXEpBkvt672Y0oDnq2a+3rSw5I4ACHywK3JViDI7sFHMS1VoKoh2T75XK
McZN72PedL6N1gYsLW7c/FxFZxS4d7EnO1aaAQkiXF+6gtpxHPky/Wrjerm9osV9w8gMNJhnISIR
WWJ3edWAGiEFVrIbwdLq1QcTnbY+Xam6Lq0GcjUQ4UG5CGJiQj5fh2pE66ZHMoMgocW5I2PDZPrz
86s5tyI4G+SnsqqLuRTwp655l803Mm6VT/N2cEEgs8a7HpVQC8/My9iQAL7Zs0KSglE5jOO2ldyw
2ybdyoYtBVg4GPoy4OyhCTpv6Fm6TPD1y3FUJTBH73OsQcM0ryFy7X701zuT808WnrNQ3AG8CP/G
bCkR/psPCgpcA+mDaULK3A4pdWheD8+3v861xgZ6MphhOl8b8ARNhJ7gt0s1HcM+gMZrZb7xfBMW
QV4eLeUbkV8h0hvSw/iuPXK6zfIggdQHG4/Wc0IOmJ0HYhJmMLvaT7XzGrZyyyxUMi9/mrDd0tg0
9gAWaVD86PfMO03bcfNNOurfbm/BUg51sQXzeTz7rDSFcqMVw04LpYLpjkfUUQvPtP1cxWhfx/7G
0ydN3cUvq/HkI3G5/sj/7r5wk6b49CrvYbou9om0V8OtnqP07CjyQW92Gf2qJa78RmLTGcNNmLnJ
l4I8lhtI1dSEOfYJI9Yw7eaY7ibNV+z3VtnWxrGe7iL8z4WjbOIXeiojJ2+rXUMOuQXy9uSE+UrA
+pC0uLUM4Vlkmbyv1d7ugwa89+RQ0xcrlB2Fv7Sy4aTotJimQ1Fv6uLNxN14fC/umqzYROSU0C1G
yDi02FvDm17Gey3Qoze5esxzT9dypy01MOI8NqWu3jm59ULJn4ZHTgJVCbpy9390IG8tY75qzhzB
iAfTroaIB1r+iObggNmcquEY0W4Wn5mc3i1e4l+QR92boYepGxi966QPeuEa+ApVwICRiXeJeU8g
yPx1tLze3rd97KX0tZDcygjah+Rp2EcHxcfAdGZ3PjbNwWepD3L2XGyKRzK4yvigPVn2U0ZfUnKP
0T2lw5+H10p2kvShvzdSp1CcAbQ/5SiFD3bmQe3GXpsoslC3xMkDsgmzUBUUe8RnbjlapBlQcgig
mAXI35g1vlFX0z6risjF/DgloAXLnEg1HtiY8S9Z00G/bRjXiOYfsi+XX0SR8f5EDVpDan41u0Jm
fdX1POHBBHcBBtOV9f5Lj3o3KqvuVEOd+b0yNacGkKKoZJ/Zhq9Ke3v8nkJInnLVH3RnRI2ldQhL
XMZTHxpju7nYy+LUqSSn6ojbbjuj3llzZR88WQta142xk4yV9HV1LcIhUbpCqUo7Bq6RHMbYNd/0
HUbV0eJBDSLMwo4sYHD9YdjZnZdkkNqKUS1GaxJDTOUH6LebjkZ2iZ9gxnTqhorXF7+LTXxAgdFU
n4rOwXUBKffbofE6E8H2A32GZAfNlitpzLgseq4aGQ++a/tH9fH2H1+Iu5d/XdiQRI3xqGT461Db
x7eoN5mybS3g1gt37mYQ+d7uJ78ds2+demzKCI+meK12+0F8v/KwWX8b7EK4mnj/WbSmUtZRDkTJ
+EAk8gg9MKfg8WOR6oc8mRxoZwO8jDBWoGEwKiBMuWHItoVinzpreo778Rfqd3cYEZc7rG/u+gpT
7DT5hBHC+KhuIqteBO4i2diDjBEW3G/VjWoFJqSrc8ChTcONyFogu0odsLFAgmlzgwWgHOFCKyW1
z5iV86CmGTCQ1CuyHs0OP0TP4/Y3/HiYXG3fmSnhAitrWcNAypojdzAwAzEHaReYlcJ4girIi4ox
1ywnwH1jYKE63vWcvfVp6eWnNn5nTetAbWbXW5LTqT94fVAzzVX0Yatku5VfeZ1LYUNmhAGSHDRG
xVm5YdRbRQNh7yBiibkZSb/Jc7nxssgwvJy09FiQ8B6YccT8VPM7oldeq/XUI81oOxXLZXdqiIaD
13WbCoCSjQYZimMc5RCfGPLcTyrLQZTMUGeZDDwZW2PTKFp7ur0McWYHepFYBnJpoOkRnqEZcXk/
gfgARQ674UEB0UdTgehjB51QUuh7bZ5Zru8tazuMPzSCOYJ3lU03FqZpyHxjyeMeavMOT38o1bRy
+c9GBQ8AugZNPDRBwCkUNYnBkMMkzglwbW6Fp9zetsWTHGFsU5PtAEut+iCe2pXMcOFzwiR4oHNr
Eimr8LAcKvCN7VSCybR2J3qAfOR/WRTmOszjKjHYU1Ivd7psTU5aBvR7jgQA41Fa5d5UmNv0mCu9
KbpDMa7gsq+fFlBXPjM4L/ks9QBFEtOLChjkg68mjgUKgb4ddb9fO7ELd/tsaR47ZQFVjJb9paXa
JgNnAzZPNne0oDvkWHf6fSTdN7/q156Fm2htvPMcx6885Myi8AIMmRVmUwSLCd01bvELePN9twZ3
XDSClGWeo4WOvTj6o4ug9G0UMg+sMnSy8TtGQm6S7KRipkyXfe/XGgGLXn9mTnCQXMumsoixJrbn
d5LhWg/NnlAnPzQrjrFwBUMy8t91CY4xKtpYpSMM9fRFKTJko79NcoRI18qZWnhtwS/ODAmvra5h
RmZaiJHqW7bt3sNvmav+0cDvdJqV5sayC56ZEu4npkwtOOQwRR/rR1VyiN9tMGBqUx9wgZgrR3lt
A4UbakLdtTQHGBvd7AQaP3+AisRKYJ6/9pWHny1IyGSoit6CWc979xA/9pg1/LP/2nnxQdp0ewDa
uq8r9uYTc8uecBGksV43BXKJoN2AHFC9ZFt1Kx0x+HSPWRaAUtw2d10nuvAMsW+XV4NdaCZG8ert
ru/umwG+uAYSWLrbzt1PBC8kfdfaiYTz2zGnStxsh/meGPg1BUruwi9iJw7I1tpIjmf2fvx95ZQt
LhE+h14OgOAgAV8GRTIkeU4grB+AjXBgGO7WDDIGUa244lLGCzLVv2YEX7RpliWE4DBHwaR6xXtb
eAMqDf2mhxR8HLljhcgf+9C3cldSoLUFCh5qEkWmdL4ytdS36DbWt9Y0rvjJArcIjoKKMrphEJoC
CfpyF8usi2jbK3gu5HttS49qUDDHcOlD3TpG5xR75ku9Q560eiXhXY4oM2dMmkncECS5tNxCXSWF
fghcFNWQXpl23ZutF76ZB1aKsa0SWEflN2imuVwLVz7qB+ZcPIyzgA0YjjO7RBRWZ1PblG2o43qr
4ieNbRvjq8n6rZYfJ+lBVyE6G/2sNUfDpNpcuZOTxNOioGu2vP4yzj/O/ibZm0jbfV4k1pzxNkA1
AnM4Y0OFKIFZJz0kYhmIJ8mp5H/I9H3kr7dDw7WK0YWNK5AYVZK4Be5mCOhRN3bQ1tuwIL43nGEH
uakn49nhe3V72+aSKwMhD/YaOF4ojwo3okRyMyplLGscfjTK/VBsNfPptomlZOLcxPwTzrIxU+2V
qgMDKwhfNHfatY59PxzitVRsKYc4tyI4rQ5RKTw+0gEh79m0U8egZDsxAF6M7f9I+7LduJVl2S8i
wOLM1yJ7VrM1WpJfCNuSOM8zv/5E6d69dnc10XWWD2A/GAY6WVNWVmZkRC3vmnYrJAMjyyahVoO9
jowK3z+hlEOWg1ViPIAsY1VsgxXKC6ZXHfW97dTbfj/uzfvo97w2NsFJ3d2eVDYc/pwwofP/2Oa8
g5nllj7POXrKNj2qJ+jO2xsvt01cN96z7YiqP0MQKSDW4WxkSAARrYGN2gXeemvtok27TTamU260
R2mdrS1BSYBttqtBnRnk4sBMTrSxLWFwcEYqYj5anLGzH+d2eqNmgxm3GWYsG9DiXp3I+DuUeg8r
KDhTvCwie1peTBy348fan/yxxzikp3X1WD5DwfsXOJZ2PbV28zbaQ6xvb+yqHaQZt8pb7Jnvvjcd
mntBaLh4tgGrAa0K6E3RrXd58JTY11qIso8osN1NXirplJS56JpaitbQXwPAF7SM4Ru5W9gCHrFU
2ZrZ6+ilfdL21gqE09vorvaaXdevBXuS/dzVFjkzx129amwkRZGX6HL8arb2U4uTp66jFTmU2+F+
eAu99NcT8r+CC39x75xZ5Zx/kkO8FZJU2Jig6x9WgEs6WfWcdIIknsDM96vizFNm8ph3hQEzvbWV
6qd+Ps2aN4ky80tpJsAy/lmy7/v/zAyI3tHfYxYwU22zzLU25c6oKM1dqG24ZN88aXQGgeK9vqoc
9aHfk731f5tPPraZggLUal2F+TTe5HEThoQm9QgaW0E4sXgCECFCuowBznk4DbpFZbto2vFQzRuA
SFHHnkQNqYs+68wEt/8zEwS8PhL8h9GOgU71CKZSsOeZn73e8/8dBbfni6js48nCKLKHoaL5u67Q
ND/m/SNQc5+GjK5RIOYFRr9VTW8Z5ba8YQYGSVuMC9nzgKq/57sJOoT1Fix4a/Mo/0HAa/yJt3v1
Hc8JSHKKKBoW4GBwov9MLFDml95La7sxsZsaHzCdGmrsG8f40EraDEjmQB2U/urKv/GXZxa51MrU
1L0clZhnUEJY0iaKVk0ruOGW3Re2IhMkBicRt5RZIBlarcN9WejoMH5kwVN1D65hKqzhLwbxOMX/
WOLWT/arofEbHLHkx7AHG+4a8pFbf1s64Cn5K6eM4IuJWzMSY+6i8Zs5lA1Iyx96xT2pPdR/qfo2
ePOrHVDjztwPH0bn+H8KFy/dPBA9VxZvoDPrzKueubPAD3NNMrFT48yBiEvxZSPltws+E4Uiy2g9
VR9NLizmLD5UQNbzz5i5cx/VpVL1gPwAp47Kph3cyaqrNrv4NKoyJN1qak0Pub0L0tfQ+G2HIbWT
tT/sovZPEuSvQf4Sj73XTup2EjURsZW9OrlnX8btsQrkW4VWstWoXzVFAk/Sajap8iePHoLUSf7u
pXo+FdxWKyJwcs+kx1bzV2rlEtzKlbNDGR7XJSo9NN/elZkbPdu7v3GM/x0pn0shvhbPs4+RxtUu
va+nAK10r0a9DvrnmnxU6c+eIOSyHloh1mA5Nj4zzfmKTrLRKBVj+eUH/2g8NA7Y3J1yNbgQ1XPH
fU0VgedYvGfODLJL4myXt1BXjfxBHg+BVRC3kkZ0JfqSKkjdLEYgZ1a4CDxSSDop8YBhxdtaoQRv
CzvZa8KX7lLO7WzL8IVCfSqSJOiYqwVzxE7p3zP51BGNxj5VS4OV5QvppE4i1VS29W8cDZ6gADGP
Jk8phgfepMSxPX9tbaEvWb3e3phLYQd6siHAgqKKgcaSy7XK/DqM03YeD8UUOca46UtEjSIamEUj
aFdB8x4YrmDp0sgokSKPGxUvd2Vvl8Sp2gdFFzXHiIxwXi4sQKei+wqeuOqPoLOobOza/PH2bC3t
bP1sIJy/ikutDxoFNiz/yY9/SxB6u21gySGeG+CWY6gH9EkQGAC+ypqcDto75cqodmgUGQs0qwku
pMXxIHeFBkcUwdG0eLkwcdmQjhQwB3V4R0QNsbggZz/OLcgY6nFSdPjxZIuS4JskeIEspqBYs9B/
Pp5bDJaNHMcKv68cM/ownkbIE9HqIf5FHoLn1vnCP9a3V2fRlZ6b5JfHsqyhNQlekNELeIAAzPP3
rVk5Xaa7VgOGqOYTdGf59FRWNSCCMthV645OwbvgO9jUcc4BbShs4Ejy2ej1vly32g+0NjY1HKg0
ykyn19Xyl2VF4T5WpjRYaaluQD91kAEqI6mcPflhqYG9IiZk3CW1aW979CmnrqRVcgJatsza63o+
3rW63QWAiZUiHP/S97KeUqwWfM1VD5QVWymEhdm2btAmnHeZ9KeoqnSjBBDmzX09PJizKmoGWTTK
vA1UpdDkxBc8R2WUIzC+40XVvyjDL7vZVaWGd89HqT3dXo+Fnc76yBGPsyw/hN4ul6OHNks6pLCU
jKrmalVobGOlLhw8DGzBrl8YFLi7wJoOwlu8ffmVD9RS6jQZqFpov8hVgn7O+Q6iXL50nIzs+faw
Fq4ggF0BJkGqhLUxcLt9smvNbzQfwPtefkXmFVAr22MteWrhyfHsgkhDkH9duNPRYgUpQMY6odo8
MXaPShHa24mMTgY7WGdzYrsWxO12HSjgGuibbG4PcNEcm0gklNE2y7/tw9zKiyEHetgGZaaKIonU
aptEtj4DsxZdTwsLh74k1ssCaWoglbnJjKwMmmpDSg5a4YM8uHbCcXYSdLIb2vxct6KS09LaERDp
ATAio3ORhwJVZWgaLQDt4FKa19G0bZvadqNYWlmBuW/M/K0yyOe/n01G8IKZBK4cBKHcKTADiIZn
lnxIvtRM/craCnITf4iif/2FHSwZQCcEvfB8rreNahOKth055MlLriUOGtVbQpumElyOC6cargMv
XxADE4aGvBwPUSo9T9oeRItF+Gba5XqYdRf0p4JNuFSAR/cw2mvB2aDiVcp26Vm4XDRJYwCQRA6K
VM4Pup61boZX2JqMkEe37N5cTWPbfFp2LIEmtw92vW6JWB8XdieTCGZkWNCXuiJX6JRkDCLUCg8W
4Klt0q9Tq1xbQXBsbWUVJh+3V3DpxX9hjjsMRAsLDfIV5GDGslOiKFmalauNv+FC7TTZGLiADC1w
xtxYhxAi/fdBFqyD5x8QR2AbNe5BNE7Er3LwsR4KAslvH1fe7G8G2wJc+liWm1TWPlKpFDTBLhxI
3NfgumF9NxDk4Yxa4OltMPvkkOXhMxR189e8V3eS/Fzo6Vo1SgHqdGlBdeAaQWABgzp//i2Sh77d
A7ALYic3jwEu98u7qErWWRNAUFX3BQmppeEhcEWXLxMZknkWWyWZFbkwMuUQhM4soxIKOGBQHfsA
zNH1XQwAy+0ttDg+yKigLQxE7KjCXh6adpo6o0DN+VDMHWXEx/adnkbbDKjsTBGRcy3cE+jI+ccY
n+w25mG0KrNRDl2P3p+eVGhowqM2i6Lwvu1FeopXgS1IZVEIQUMLziLT5OMcgm1FakCsyvKkamu0
0VaqoKn1mE6PEKWI7I1aOXn85atO3dD0E6qAk4gZ7AqvwH8Bm/0zl1SRcUzVqba8MP1ZmOumAYdM
RKikr02d9sPDrHvd/FmmIPIsdmMkyB9cFaVgHktqAecHBDhOBhdPgXIZorl9a3lKBO7sWll32fyk
FeGqTZ9i9aT4RyVYBfGfNvvS1ed42E1/5qCheuo28bscTQ7QkURtaK3oFLlFSpSP9j17GkVy5lfA
h+8PJaznUgGwDjHZ5Tx1GsRsgqqxPN9+000KxTe3h0qelddHfcocgBOoHR9Aohneq3bulP52mt26
hdiPaM74l9z3lyho60NtFz7G4C6rPiBZVA7E8oZ5pma+T0Xi01c++/9ZwC+Drovx4nG7MgzUojQa
3fIA1e5M195K7QPRj4ickuqhNDRaNYeoFiR5+DuYN8ptxKGLmsrPNcuz82fd/j0YPgWM+rYrWdrt
4J0AoylKLyCO1djcnu127JK+tArJAhgyrqDibs9Uy7RqbdTFS976eF+FY7weAbqmpjnGW6up66Mc
g8TAMCUDlUpbFHrw3u172Nj/6NFCTgZkR5df1ChVnpEWqwnxLlJt/HtJP6S2o2aCfAbvtZkdQFhY
0RX8CSgGc3baKtaqBNObZA2Vw9JVoI4InVibBnNAw0HwoFhazXNz3LAmUkx+U6uWZ0XHVvkFrg09
EgHKREPijqQtJWU3TxhSDIEY9EIhjiFot1GqlXkX9+7trcNfDN/zhxibMTYw5mFu51hQLkg6rbC9
rJdoQp7VzqCl9NYpog1xVWLiLXEuURtKvUjy3PYapXwFkVg0pTSvtU3jr82hORQ2NSvobtLZdFtJ
cNcuujkC2hm4Y8bizAdMpFAbu4vw+FM22rxJkvvUfMwhbawqp4TYtKx2evfY2vtSfZYCN45f1AQC
CNt/P9fMwaGOgd4km+cC0CYNIrx6Y3v9kDgteG9mZDesOnAaSxDLLJ0+RP7syQtRao3HT4EZOGrj
WULOVUEzWnA3ZR1t4x2JHixRdnnpRPzX1FXlMI/B4WdD7s3L5H3jR1TTHBMSALdn7gpjiYsJdX7k
DMBvAPFYnnKr8KN4kmJsnih9qnQXYuV690aamhbRMRh2qUVJtBuynyaKo34FrdctumjRbYSWKZEe
5fWJQQc1ksAgzcA9BZ2uS4+TDmYKDmacmLSU3wsCheNY7ahkDutUbYT4XPbkPM+TYeBwoVAyhwQb
MtzfUrdnnl2uSAQmV4KVJLrTKrSsIVm6BbcltaLSmVLASrV/q8f6bRO5VKbFyswqlyMcEpDljW3s
e21b0aBdd0roDAJejKs3I2+Eu+6bVpnkCL2rXpN+xfGjjb4WOm1mY1fPfyQVsjHzv61HMIusCwW9
geBMQnv/5bBAoTjJPt6xXqg+xor/XkSGVwcaIF0faX7XiFqZrg8GzH0L54HEFS6H2ye9VoaaRWLb
k9N9O837agdFHEFwsTiL50Y4p9qo5gzysND2NL1bEfWuSLdQdkCFW9nk8cNovxr+xySVPwTHka8o
fU8l7gsDHOsWGlq4xctxHzfJjDMw5F6hxHvfrly1j9Bf2oHMszbXQ9hv6iByB+tZYHpxWs9Mc9Nq
Z0VrW1JtezWKnWPy8jCicrYdIeJH/XgDWM2H3aYgMVubxUrSRdaXB46sE5jqMG7eD5kakDRpyOab
5GjqHT7jbt0cQR4C0BJA3w6RHTUIXppZJIL3TdDAOwJwvlpgeQEAEvivy91r6GUL+ldcHm1EH59D
h9DC+WM6BnBEEgB86PHdSquA/pwp/ulEzqZ+dKeD7Q40d6atk1iCmPM6SoHu5dn3cFsgrjK1D9j3
GC/6gM6zwFGMVT9keKq8ayJI2BWKim045KaRBwRMBc6X2+dB1ACrZbU4TNaw8tHLTyJ9U8lvg2+v
6xq62PXa1+CsiOXUPgWrLB3VI17weN7p0C+CWFz3gTZNE1IxffCnaDZmJEhrs313tT44inhIoQ6J
t9Tl+lhETQIjnG0vN4z7UEK7Z10Hj7c3//W1jllQ4X1Rg2CcudzeB09+2wwTLgMbNJNNJWGgj03R
0wpvW8W5bWvpykUqD7R5yIWoFpJJlwOCMkCB9JmOg9aoToKaUI2btkWFv6CNktO4K6kqneRkE4F1
W1JGxzI2BdJ/4ZisGgs9v9ZzMImA+guXL3ocwJUCcixQ3/JoeS2tQ82MfFyH6trQD37vO0TZRY1I
rFFkh7srOqVu5kpGAIVaxbGJ8q0dKnsNT7dYkCkQGeIeFCBf1Ulcw9A0rtD43WbA5zmZ4JpY3Jtn
s8a9KCJSZKXd4K41+uSXFYJdC+nYF8F+WYpUzpaGZwzV8GRJIMdke7Pv+INjQ9oH++bljwn90e5+
Mte37X2TJl0dOHC8QcUEeHBoK1/uTx2J15RMme8lVHqSHZuGz6OrOA193oGXkGrU3Bg0pUBEeb33
9HHb+tJJRBcnTiMwX3BMnDdOtVELKh3GTR3NPoj90BWo5q9yo9CwF6hRLt1457Y4T9s2E5H6LEc4
NmxM7WeVPVS6wMSSM0e4B6Va5sCAQb+cy6jxU99uMZxwfDIV144h44wWAnVH1L0hWjm22/iFA48k
LLEkGQh6L40ZVU7Ccm6Aws7kOwQnjpmarhRKn2gqWNWWcqcMf+pB8CISGOVLOy2UMkpjKn2vA8cd
qcKtYR9qGS8/G12kMxrnJ9N2QiUUBZ2LdkFFAeovENVcNekDq1UWSV37Xulq+7bEAafz5PjEbfa6
6H25uFHObHGXZKflZRYDIOsF+VeZPFvaRyUJPMliwMnYCf8zHubPzt4jmd8EkhZjPLrR0Gyv7OqV
ptJx+hknx3heFYFOb5+0hbwBnn1nFjlXrKqtaRcgx/QgrnWCdKcWmxQMzDQajwEI6ZBTRr3OIHfj
kK1rJRS82RdSa8y8hcsGImFgtuJ2a5EZ5TxlMG/FcUyJsZqy3yX5pQYPdvlEsq3dqlRWaZrsk0kF
P8Dt0S/6mf9a/16Os+meoeQ7DejRAusoAdFEsdJHc2sObnbEO1lw4y/dEuhMwh/ojiDO4qKLuNZy
SLXi2ZeGLjS4w83toSyeBOhO6SjqGEC2cMXVCY5A73S4sQjRnAM2XneMdNMpen/T96vxrQXaQCcC
owuJHywf+2mw/2JK+IChGSrbKjOC3RO1TpFtkOVNpO0IFpUS9qq31lqXoRMFPyM0+q0Zf0f12hFh
l9/i3J59BreJZbkwE2PAZyQdVB8z2hlPc7kKVtNa34xuVTg+NBAAH60wK5JgDy05dyjPQAABRW0W
yV0e2caKgpHBRtHcsG2Td1TcqNrQEqjZhjiFEMW2eGIA8EAbAIuFoYpwaS8OzRxy91ho1PSc0YCO
p7arbEfzDQcCYG0bOTJ4Amo5WZWoxcjaLhfpNy+O+FuBCeJBOLncVsvLKZalGc4efMYOidd2uSmN
A4QLFOXO+rdAdra9kFBg2nffxri701L6btAJMza/DAMN6uP/AgHL4gn+zjw3wv7/zA9Y6TwFmQTX
jnDDr2s3UX6maufV5DUCtxYZgm0GukLaDfO6RLPmKOqyWlxUbB4MESBsQN05N+h3apOGmel7MXKX
kHgHJbKr43lVDEi4gXeoX3fpb6s85pG9VaK1Kf34997jzD5/f8fIQxAoE/ieVK/SBo/NMX2snAnC
CXr/JOPxHwmbrZbOLAQvcHRsRtbBB5iTHMdSr9g4N4OxyRJPV/7M9WvtH+QihbzwANdluknqkPY3
9OmBOUiOhi3MXLPtw688YlyEDhaYfvDwu1x5pZXbUh4zCW5zXNnTU9jtrGqmkwW29rZ0QPJJTXCX
VWrsFQV5uj3rV12X2NwMroRTjOoxWDe4O0GxhqqBT5e8+C76Na/HdUElpFuwABUQvckGbYorKVsp
wzp30N/0F9EGOG8g72RrOmiK+abPsBuaOlE0iW17I03cMFpn2mO/Sk5oOgVVpiJ4xC+FN4xkBzcg
0ixAAnC+cvTNLE1SRfIaCGW0lbQCpr0D/Q+KS5a/McsvGapxQm7uhcokpvnMLHNoZ8ebZEQrsXqS
V6RPI7lXOlAgm5Yj1QA/GmuQqyFubdwavFqC9V14tAE4hv5JRuACvUZufUkYhepcQpA9VSLkVGg2
0AzEVRadEtoeOk2hRiYIM9iG5TY0TEIuGIxGTPyHc2URjtpo1TA5SRW1VScOU6oG+qErRJrvC9cA
qH0guQZBdgP8PpyltugGNCbj0u0La2chS2FFhyyztpYBakL11YS2rmA6F2IcWLQBxJNBm6zyVc8y
Hptq0hS4aQllEBSWpmEV+nQ0dkDPObP/oJDemaR0RYqAdmbtMFEWDRkcRNVurLzlwZMSvKiiCGAp
hgbSDF2pcCF451ncHRUGeqRAc1by+jR8x67Wc/y9i1U4Lrz5SE4hGQslXvBXDauqEPXUsUPDr/i5
dW4ddAJFIrAES57pzxlgbjkddM8AuLnXCzoU7u1FWFx1AJQYpzcAKHyVP0prZbCqEtbGdRzG2NZZ
t53UCGFGktG0DKGJK8zDL9wVYJkDNpJJCCJhxj298raTOqynBLzHFFFF6dz8ZLfrwgfRM9r1Opta
DfJmoZs3xUGpTnl2KEbBFbk4cDSJI6wCbwIwcJdORE2GtJPQl++Nxsaq2rVZRa6JkjFOc61+KCgZ
3Z7ohecmE2liACbAfEDAemmvMWYpHZHx8crEkF27RAEnkgh0acxCE5ha9MuQ4QUjHC5kJCi4mLId
ZT9Igga2kKtwsJe3UiiPuz5MgFVJi2NgSwFN0kLfD0U4QdXdEF3Ei7OLWgeeLijgoih3OVppCtMJ
mkWS52Pn2imyBiFKVofOnmjcvofp6+3JXRwxrDGkLRiiUfa8tDfbwzT6GVazyQ5+nLjNl2Y4equf
8oqaOigXAHcQVRuXDuq5TW5FE5BxdCqBzaymxlzScgUtzDH9LVIfWJpLhqXH9kHBGD0Al2Mb6r5v
Jd2WvNrw3/OqWJcp6I3qmaY/mxiYc5Gc3ZI9FMNRecfbk5EFXNorEqJ0WYK160wnbqONdGo2BDSc
cvU8ihj7ljzBuS1unyRRJPug15K8YZxp1FVINgkOw9IFem6BO+dV3pp5W06S9yNslZXhNJG0koS0
RktXGcASuC2Q4ESmjjtxRm20JLMRehkQLBitbTA+W/6urBJKSIULZPVvkfMs1IQvQVVdRWUDNYfL
RdI1KLIz0IKXz7YbS7bT+r2XqvJGDte3z9aS40JBHczrSHOg2YHbflVHSiXPEOSV+o/BuMvNt9D/
um1i8cY9t8EdpSrFbqyRuPVAuDn4q+bHbG2BmcUUMp6wSP20Py1RSU4wLp4VfbTa1J972LSVr7T7
gmhU2b8LxrUUMJ6Ni3eDhiohkWJge6vwQXIKKj40U3iyv0W+uP4MXmd0C902uXSgwJRoMmUwEJfz
wkp2NbRRZ8nByUwHGbTG+kTnPO8EUekCZJXFvxDfQjeFCjkD7gbPIl8J6rIEOMetaOigwkgjaq7K
1fsLNNbW8lZkcekYnxtk/38W81eNX/pEBaSlAvVkRla9/buvidMS++H2BC4ODQoNIKFA1h2YIO5R
Y5Vhi9YqA6VaEPQmRrKO5l/VvjC9fIDOSrlP6mNor2dcMhNBBt6/M+L3TCT3SZYul/Ov4E6dXoT2
DDpwQLCyzy44ou3srbZf8PyAXNNI+2wlryUDPYLeGIEk+A5fInV3cyJCvC5NOziZ0cGF2BAARe5g
ppAuMNDH5XuyatEyAQw0PlazDY0CEbP/Us4EeaF/TPHXjgHhFJDZzoC4TMHK0mgEXMI+N+JtXOmn
we6RjnpMQJQ8WuSoa491J8DYLJ0cg1XHsPbovuAfsw2aI3WwxcK+fJwk8NCNAm+wsKQ4mAxlxjBm
uGAvt3BvmAV4F/Pg1IDXWokCOATcecnPEA0PaiMMAheWDqymJrTIoJaAwJ4zl5akCTo1DU/Zl7af
XemU7qx9tkqO42MRUf8p2FluDNbj9e3zw3bExfMFNNKYRiCHgPlCeM/tmGBKY7XqzfCUom6qugx1
oDVUa6ke3ZXmuhoEfRYCe9+R4bljmOZ8aCEvfSJRfqztn6GSUmk62c0PSH27dQ6SekHa42odMUKQ
SIOmBnkmwNW5o9mRNigGXwtOfZOuqlzb1sMmTR4qW3sBi8vt2bxaRGYLuCEdrSJYSV7vIqvK/28L
KCxAZTYVCMBbU9oIMSMiQ5xDt0bG6ZdYwanz7yuI8fl4gLUZZAaT578YEZ5b2JAMh8wTcljIUNV4
MQSnsVdBuuEDNH8fz/auEMpkshCI34ko0VrQoUM9A+/Ny/OWxnIQ5kMYnozMq4cYGi6TiySHq2XF
flSjQ5oC2wZhN0NysEfk4qdwrEt78/wLuEkFjaFSgComPAF/MfrJTur3jRHtLC1zkyZx+jRzSfD5
7+cXBImgcAHsCUUFLno31bJJVTsLTzIel23+pg2VY/g7YW1zacPg3Qx2ZgD2cBbY/5+du77xi04f
y/CkpVs5+GyR8yuS59B+vD2cpcN2bobzYnEV9KHRwkwfQD8u6iikqcFv3TgNZCZg8La163ckzhue
rSyBbSCVzZ+3sir1DK8wmGsnh8CHvcfRQP3QC6x+pb9M0lsSE8EZv85nMqM6dOzQ6bqAIM2nqWrT
CZ66WGkbaTs8xHchBEk8dWOISmtXbztmCh1iSKCidQsZ8stVq6CuNoZkCE+ShiaVuwAH4ehHL5Ky
CUUb0V46fyz9APXib0gut3SBpFv9BGGM0+Htp0mb1elE6MmmH+v1abdeZ/S0PtHH1eMuoPTxMXbX
n88BUHoIJ93nz9X988977/WzpT298ya695x3b3U/O164+vh6+GHvHsDzuzVpR/d3xHnfPj18bM3d
g/P04Kz2ggVa3INnA+EcflqUeByxgQSedt/SegsSMlHChE0876zOJ4u7NhN1jtQeDdanIIgR+xgd
6FSLQBQUfAdR12ZwNSNuB0Dc5J6NDWQEarCb4LYEgbABvR0tomEC9N30R5L3M1RolIyRgqyQl6uG
bTvXjhFMjpw818ZjDoGXQSrQEKa6wHxtbp895gxvfRq3NdECA7yVVMNx7Ymb/xIURxbn1wJgBxc3
PCOf7jOkMY1iMoenJD8YSUrDUuColgzYaC6FxCoCPNzYlyerGxKtHwobJyvV4doruKpwgqzS7Ula
8Lpo3GEFCKZijyv00opRJIC3Q8TolD3Se91RBK/Hpf1x8ft8PsaPkM9r2e+bsTOHGbVysjLRnWtY
1Nx+luazRVwj+iFlqddCR0Vzy4km5U4mXyE0If2/gYqiYnY+ZOVyyH3b6ZU1YWL7PtNOVqkTyCcN
gvbZJcePGgQqERgf9PJszkrY532EIheu6iRE81BGoQMVO7H6AJnshOLVJRJZvoYos3GdWeSO4mCq
Zkp8WJz/AI5Mny33+ffpPnESp3HeJBDb4ZlH2/3r3ftqdFYflrOnv7bqKDh1172X3Gdwx26w5jYJ
VT88qRAvsSBMhBbMGYlMVm+qUgPY8KM2xW5qdtTsrANRw83YAuF6kKyPlkB9cvpdKu9h8DyMaNTc
QEyj01OIo0YOvAQ8kCD4XrjALmaNO2ZxNgx9YEjYoBUUAGQ3BpSwk2vkmF+LtKK+Xaxun7gF539h
kItzkixo5EzD/KDEdx/avtuAPsIPXUkke7kQLMKQpgMtD+gN4G+X+1wdGnAsd0l0muT3CtzyWu6q
ZMKRcjPVcEz9XZ/fbg/tit4GbwoWcaAzB09etD5x3kQz6jyuizQ6qfUbseDZSdujwqhsFKlwJN/e
ScCPQ0diZ0QvmiQ5XXs/Q8y3GIbt7S9ZcJ5o82LcFawoBODR5dibqJabIsDYR5OELoCqPtWzshF4
t8WlPLPC7Z02l6e8bYLo1Mc/QVuub7rwR5uvmvrp9miWVlJD+R+dHrhrrpgUow5vkrab4lM7o8vL
K4K93+cJbfrfeQbSMvSbOnj33La5dC7ObXK7xzf8SMok2LQRP6LpdaWtgu5YhLqTGgIQ9pIpIGzR
mwfJSrRCs2k+i/yNaorwQiziE2mdflqn7QpIzUq799ujJEwLLbpJSC+jToiyDjAG3MD6vie237Ww
lskrSQtpH7Pa4PAslRs/IMeor5yqhzLYgxSuK2AsanRG2dHzGGPKh8Gr+s9BUv9kv7W7pnHq8ZcC
GrzotUOhcUTwEzc7sPeY5C5qd7HyM9aGv9h0AAlivhB14+nA+Y/ImLtZiqv4FM3tBoUwANmM7C4j
ldOKKvhLpwjMboy8E330QB5dLozfRkkq2Wl8UqIPxjwoStMv7WuQ/n9DuFiajPv9poom3U6wFDYC
U6mfd/F8rNK7KrQoMIlDC7G6VkT2ys4kFxWiQcREsz3q0wh4uHs5NpvOL+Y+PuUGWobUnsbxHolR
welZnLkzK9xdrOFFhJrQgJkzYptmrfWBTH0iuEkWp+/MCOfkMGk56My7+CQXX2N21G2X5D9kaxtC
7M8q3mNR9/VSrGgCWMjgHID9f7/Pzs4pGdQJ4RymjkDaL7lLZVDAa5BlyEW6IUt+9dwQN7B21Bvw
rsCQYj7JerMiULsLT5HZrHMRa/KiKZShEDexFCqPVUSX8BhJc4PT1Nau0j/aHQq9kMGqf8TS522P
uvQsh4ASwHsQgUWXEg9PkSE0URgJ3kpKoN9nU761ahmyuRMYTqZV4s+uqlN9dizpJYpEOO6FtYNt
cLWjXR+IST5LpqXakEoKbPfqY1lucx1iASvoBdwe4sJsXljhfJMRjJKNTH546iww45RAnhoQ8xhT
Os7GY6Ltblu7rqwwsgoMB7Q4KNMD13zpnyYl0lJk1qNTFyvywU/SypVTc3KKMu9WgZymK30Y5s1I
qpLWpekfzCaKj6FhQqsq0HOUOYvixzTg5dmaXeTe/rqF06mAkYmhM2T2vuIcDSiZiI9QGOGXHWwa
EF0grf7RahkdM7SCq75Lmvan1pBft80u+DfQ1bFWByTtkG/i5sSQYrPURlymw1g+J0n2lJsyVVVR
FLv0voHgOLidWU1AUfk0uQ5hejAIJukJbHbTZsrsinZzXFM98CSACJQ2QMAHPtwMCWZ0RkgC37cw
TBVMV2DWwrTpV/1+vapAHTrr01MNaqJkdIz3eRDRPF1XkQ1IIZ4ZYdv9zOEls2lKrd2lp2Gi1UQz
CGnS3MsqGv8q3OYVKrmCUS2cHxhE4zJ6LTUNRYFLg7GcRz40LTGq2kpW2CzysQHvJiBzORjESFPd
B1om4lDmjSI9CfQhOmpVgE9Q2WHh2dkoQwOkaxFoL06D0gPHuzEDTwcIrTLMTSzi3L0qyjFjaF+B
ECGa6Rm09NKYKoXG3KowFsjv4G1eA9xKlTJFhJVDCs023Z68d7U7ZDL1TeIkhqAox+8bZh9EhHgR
MIwpkjeX9qEKbY957acn1U8pstkjYCKJ/jdGGPsKlhF8fTx4I0Pxw06AGD/VOtjc9dexhoyskOp1
cShnVrhbMpgzxAZJlJ0m1G8GzF/BuDsmEcXr1aOOTRn+AnrOHh9YPm7KtKGJQZCXnpKErBtrBCt+
/oIGJ83fkr1JNiAJ3ZHMWmtSS0O78Sw8NUVqq1ftsN8fAZ5h4AoZkx6PBieklvrOwpQCwWi5re9C
7dBpHaDfqbR/+vj4yk6DUAFu6WSA/pNJ3DPKCb6CjLJqkFkpNkvRho/yvEeiE/vTX5N0Vcgi3pnF
o2GzAIGxyqPhlzsaZqKEslqzIc6npivdHuEVkn6sSJ4iKdEk4y6yR1rhTTJX6bYMv7JZVDRfHDHk
b3BCwVaG/NTlWutp7le1H2YnGXeIYw24VgOER6vJHFrql41PU8hZbG9fWVddQlhc1US94n9IO6/d
uLWlWz8RAeZwS3aQmi3Zkm3J9g3hyJwzn/581AlbzeZpwvtfwFowlgwVZ6pZs2rUGHNWn87iZZEE
JojJ602sarCxCN73fLqTh/xbIjtWD7eHfkr6XSU9K9ZPUUt39thENC1yqWkbSbur0c9ldMBP1LkI
KagyXI5ebHMvCcCqPpmKIO5FT3T01h+caZx8ElQaohp5ukUhOp/S9+8R+NkIyUCvcluTqnnrs33n
fQUtEIZYscKnvBmDXR3IErh6edq4WK4312xmFltlXeEWWcJ41Gom5FIxA3FL0/9pCuRORumQNeFB
L6Ap6F/Lxg3C7tGKHsPysUm2GHyvMsFvA333BUvPC6JN6xszfNITmGrgDh7dLj5ravGNaljbSTbl
xWRInVr+NdDUQF/vqS0gO9PtRn4QvLtZ7HfDT181MZtvaQduWuIz1PWWbTXFJHRG2rLgfSrl92Ee
9cc4kaST4tGgXfqVYk9RLQFqlRo77jX9IS7yZtfUoXwQkUj+qAbm3KvbNP1paqQJ/ngvcYSipvrL
5b0r0uYl0NSfQlug826F0T4ISIbdPj3LyH4mqOH7qS/iNGBQXGzaIMvKZNST5qGVvHafoeu267iB
jtEQ+bsU8uv72/auTuubQQBhuGFakdg3l6dEm4JAEJqyeQgoX2Xps9k8y0RHXfXcoWtjdN+rXroX
sv7ovdb3feC22k/c1xQYG2/st7zQ+6Mzfwg8IJBxwItL0+TiQ3zoKc0eyZsHWRfvfenU9K8Kmo+7
tgwc3w/3agmln+dCgGqXQuNM3Uc/2Hsfk/anr3UHZMEzVb/Lq2/0Hgb8D58+nq7+ML7ognTsx43n
wNVee/tajYQDMRbMLW/B5ruDPoTk7FAGRjNX1E9Dblutep/Ihj0mrWM2n/24daT6j07TCenhk5JN
KLJoO1Xepfo9em5pVTla+hjUmpNNj7R3fNLGgS7cLbDu24t3Oav0KrwBtAjsl3qaYlU1omwk7UNi
pMVkV71WPKF5XYuOPAVobJq+GKq7pNITC4FCI3BhDA89uxzM1hZDKt0mLbPQFqqVHH4uC2DUSDiq
5ikqvSHbt2klPUZxS49n6UVIdQaCmf6aIh/4euG30a+y1HrflsyqeBh4UHwP4kokeStX0bBTs8ac
DpkSKyAEpnSLjG32QFcjJ9/FbU9PDj2UlxtbVUNopzSyjrWqIjgR7rTubyZ9b4IRMpGzudUpsbxt
5g0B/TB9R1CLA41eBPvSBAOpb2AOuJZXslN3B5u1vn1ar8ZkzQHFzHQMqhdHsQgSdWmYGjHIhQc/
9B7SxGP3VSdDm9xYeFDjhreTJ73eNnnlkDBJRXEWkocWgsfo5TQGk69UVHSFBz06Ueu975uHgSdi
qH65bWd5c3JXKyzIG9U3SIcl7bHU+l0Xs3MeY8c2N3zL9RjIB9ETRjyGU+UFfzmGdrBKQx95CQlT
ZSdmdVeVJy01910xbgQ/yyh+vpbfW1oUSNOizyoUlP3HyZwcWZgQNe6b30JjbtS5rnbbws7CWSZ1
2flUirCjtmcCzV2R+a7mIy5VRb+Saqt8MAeKF2cJB0cQOZP9Ed0Zy5z+WKgxYptMYHEmmHkYvB3c
KtoX3gaddLi9D663+KWp+efvHGun5EobtJgKEu/UPyvl3msf4vQ7ER7Rw8bm3jK2CJARIuFM8xB5
nLLwZE5E6fBcFqlGUzVYsHqyITG9PbyVhXs/k8sMpe63E2RsWFTTT2FMhcT0dhP0BzTfBv7f27ZW
tv2FrcVm7PRWUOPC8h9FgBlh76jdOeOlMeobl+HKpr+ws9iMQ1gbnZpgZ8q/gQ5w4lw+SMXGvrhK
33C0LqwsHBGx9ACnAlZ64TXUzdfOS18yT3blz8lTqe4EP3yWM3rgtKnd9foG48m1d7o0vnC8U15Y
SiV57Erji9X/GdN/fKu8DW4G/tLaR+T69mB+t+v13PP6dBL8x8SCumGQtPBTq8u940tVcejKIn8s
W8Tjbu+PtXWDVABUA3BL6Srp16XCNPZhEzz2idjbEcj2U2qMGVeyuGVqzYGQPpmDOzIoVLsuT7Wu
VyGPgjp4bNQS1QG4KYhm8zoF98tj6mNSp34Fv2SZD8dyKtu9J/rdFofgynGYX0tIvdH4Bkn4fDTf
zXGa4Fr8MYwf/b4PvyohYmtJ6/V7aWgEZyyqeqMQepVUZVEVoKVg6uj6ofawGHRuJNY0WE38iKKq
I8se3I+kNqvB8at+H0/xMfI8p9XDRxnStdtLu24bEC1dHkQKoI4uB1vWo6pNmhQ/wm+cvERWLh5H
pcxcvjN2BtDfcEVIwr60hK+N1Pe7ssz9jbtwxbkSxpONnGuBQNsXw2+MIpKFQYkfc6sr08MwTdqn
uqvAAZlWkJeHQFfFxFGyMgt3XhgHWx08a/a5JnVxpmChG2qx3o3hZYKeTdGjOCrqsY8QmNHauvsi
yj5NKLzPXTEQmqMBTf1Wm83KVqP5hZruHHFDqLUIOMpJHKW4bdPHppb8DzkMbkerqbxdlpuHrirV
4+3VXjPHq5fDBbcBwhGLmR6jVq6Nqswe/SmDjYznbJ62yGqZDv1F0sbWWrpCrn9SGwBCKB2yQurC
WKAncmyopexmhUErj+blBz9opo07Zd0KhV1UEqDoW4aDYlx7rRFXslv3zXCUQ/2vnoXpxrxdlZze
xkJX3myBBP1yiwxxNLWN2iIbUJkdVSVa5j5mYjV+VOui3qMhhvJhqu39wqx4QtTxWcgTPOUAORMc
4LUT+KVyKsRJt8m6DxsTffU0/99fR7UejLoB0/K8wd85LDMcpqqUe9kNAl5uhmzLgXWMdeu+J7mS
Jq6npT/asHXr6kk0j1kJ4/z0UqVHEw263NhgNZtPy/sQcP4YWj6pNdLVQB/MMlQSxCgVCBHd3Hfa
+oeVRnaVHz1ICfV4w9Ta2tPqA8sjDWSkQBbjDvxJq3NZkNxagNYrZq85STwUG+kiZc0MLQawgM7K
WeSyLqc3yaoi7VqfLZYm8l0+yepd7wXdnTYwvaGZic8Tslo7iBtfc4911oJePPZKe6968Wcam9v7
1uyHQzUa0l5qyvIwyGQWq75THJXfbEPsVdtWVgk7egnlw9h7lJk8ss2wPgo7S5n0u04rNJuUj7Rr
euFFU+L0PiAlzbSKX+t2UA9xm25VpZZucV5I8oZQZ/Og4zpenN/SyOOun1TZ5cUe3NEM6LlqUcS/
1KD+1qfoN+tSZe6GpFL+3vZSq4bBaeCkSImzjy7nO4gtJW98S3YnQT9UXvGYBdmhqKsPhjjecTOf
8kT6dNvk2hID1qcTh+yWQZXo0qQQttUQqIniBpTSbT88DfW4edXOYfTyZBBN0PHzJua0rKiUJD1n
rBdyINlxrA/lMXipvyEaQBoF+difmyp9V9nfeQXfG1yMqmlE+q09DEbKgMjEXvopxHbyQ/8EF6Xy
w//og7/27Pxwey7XzdIVwNuclgsum8vJVCldSFVnyG7vfeyA4X2AoufcqQextaVH7Wi9tB+rZrdh
dG0FUVyijDp3nOMLL43WmToMoAI5pG3r+NNDFO7yfq+Jr2a0H06RDdO9kr/AUGUn0V89tTfML2/W
t6nm9oEkFX1gxAouzQ+5h5RNzytDEMzpmEZq9eolpTE5KtWr+zQv+kMn6tMeYfL6V+UL5aH0jfwE
NN/caVb5KRMkhISlJt73YVad62rY2OHLGP7tA2mzJfUEyPqq+59KLzx7kKa7UmFOzxQ02r2sNNox
V/ot2qq18wt6/f+YQrfvci7iccwsJfEVd1L2ehg45KIt2bPbJAcjl5zlrYza1YvvcmzcPpcG+3jU
KzlmbK1anMaye4Dj8tAL5SOA1QPIVKeQARwndLpCUkEfU5X9uL38qyMGlQC3ztwvJS42Hy+TDial
UEGnEKLepqy/FqK4k43pe6EDZYwm/5htKlasXftzG+gMg6BJG7Kmy2FTwB8EP0I4LVRO8WAePc13
1FF+tKbfzav/VDbINUPXaBSubJi7iQ8pjf44drRpbB6/le3FeecSJgYhjDYXMbTnW14WTMjUGWl6
CLXPXi24Zag74T7pHsdWpNovnsTig6/fVemznnkfffM79CIbV8dK8IHPI8HKGpizcsHllAQG2XyF
1gbXyx9ZadyPtx8nisVoZVtbUJ/VBZjvSPgp52hnCUTKhr7sC29WP0MbS5OGQ5qNR7OIX3tds+We
/oJiFzbJPuHdMGiuYfi7LPWfhqr+GGbNXtgU/73CmnESDCiaKTfM77mrp0w36kGaC0iUVWL5Mslf
AtiTvST9ZNHprSH9UQ1weFr+cN8or3ImbXjBtdmfxXBwg+RP2QmXs9/Gut5aqPa6nSAc0vEk1fE+
A58z9i/SVkPfMlEwj/Q/tujNvLSlVHlgNhW2pPo0Ar+2e9WGeP+sN6dwq1h7hYV4M8YrfSY+nmXt
F6FQxNKbSRHLrgpyVOpGx5KRufn9FFWfcyG1e91/0Gn0G5vAqbp96T2NauLcdjEr9xvAGeKDtywM
CdbL8Vp6G8Vqa3HAfLPZCZnuOZaR+Bt391W5ah6pBkuHZFFcJExZ+G5ZHUJoXkMebTCESv5PVDI+
K2jSomm0N5TglA+V26FW1cQIK2S2h0pqC/thUfwNRulo4YGSPoTZ83eedc4wpfdSERy7UryP/C0M
57XTRRGT7T7L8YHnXqrLJGpBlTJGXa2p2p5X1770v4TNvlbuRW8X+saf2wuwYo5YFIgG9VYSU9pi
DygzqVk18Mgq/G7Wugb5Vml3FcJxYWeiElKhza73ysayrwRTeFPwvDQeQ4hLvfdy3SUryHB1kuwm
vrXP9J+pVziptbO06KFtoYl+iaZfSflb9fdSqqR23GxJPP5/vgDYFBtjxlAtblfUQiyhF0bZRYc0
cuopv48K79yK3t/R/JnSsCVEn/xeuzeE+o9H10+bZE43dMfb03993ud5oKdDAdJAZ8vCtwxBkvmo
BMuu/iXVjH2gOvKYHkCAOq2l3ZXx07j1/llxppcmFy4mq3I/pVdMdjVoxnZhrJQHY5qUZ7mJ+r05
GulOjdTsd622cCAnSoJuVGjaVP3Fu9tjnw1dPhwuP2QOPt+97/MI7jycuuxaQiQchiQoP47WlBzU
qhOfbptacQDYmgHDc/iG+s9i0ABJ6y7XGTSc/4dIBbiqqyF5wV3WaY5QfwitJw0y3WHYF17u6Pkj
4g7TS6PTHP4hHQ7m8MtAuVqi67TlwW/nABpvf+HKrXv5hYvZ8P0gbqpGRjIy936rsDMilqNYHWqn
tucNpyL5JEvqIRRfPfM+Tc+Ef770GPLOaqWtT5m94dXCvJusRdQzVehET/zcheLK+EQTC0okqHP2
3V1SOmmxqzYp71aPgaXPOUNCnCvKu6Ag7z9nz11RqXv6Uj7ovT3156ow7YiORtn8XUbFnZQfByoc
WXOopM+02RybwCAsPYy+20KH5G/Uqt4g7Mt54HNk8DSzzM9VElkuylwoeD7XbZd8lsew3md+N+zE
cXqoPAQrJg1KwAYq/Oeoqy0cWCbu/UZ6kjwQXaCZvxkt6oaWp5tOmQfJLrTM7g5U4Q/+kmvxbP6o
yvJXqTFidNOT7CmP5fSxbZJ2N0Ae4qhTOt53bb1FZL022wgXATNHTXPG0F8evPnK17tOeEuB9J1N
fnB8yiWrckw1F5zc1JFn9KH4y8F+AIHRzN3tvb5256A7g20etqRQF/tLNdNGVibs6526K9F+Vmik
LGi1zuAm0e3KSv8ZcUmuZ2YIoXzLcpKMWNw3KBMaXhlkipvqLVo7nVh9GjpAEG2YBL+0zBjPitqN
CIrWcXangYd0ikk5+7FU3clJOO7QX7F+QJ4uOX5YJn+sPAM8nZTBWSg9ZeP8zSd9se24+snazJR2
oBwWNxPaw0lUSp3iAgs5lio45qBs5R1UGS39p17/z+lGwFbs7hm3SIZhyXGZDZ0UtU2nIvf9Vabn
Ky///Y7DYVBPmXm8EVBfLHcX+pXqJ73qelltR3m5K03TVvQnPfQcP2nv0E2tX2/vsPlXLqfQoHnT
gKXKop994UzzFDrloolUd0JH4S5VxOghaQHAKYEpOWIbRfui1TdLtCt+k6scsA2hFM2NysIqGKKm
UZNQc6sp/6r7MJUrwWcPEuupbT+Unev7w7GeQrRfmg1XtXKi3rhG4K0GEicv00SDlVml1pmqa1Wy
dd+oU7CPcg2O527QD2Es6KXdCeGfKvP/lZeAgzXfFDOFDHEpT+VLX+IZemt6vFjdpLPsGDb6oHyp
xo3r+/qVgBFeKTNum3OxhNSahUQiijqGG1dCtKeIadiWUCob77y1SQS7RMkFLRG6BBcxArzYeRSN
muaKTef2quIYwY/Buw/A2RWjR6p2+nR7l65keGbMD1oQM0J5bpK4nLxOkPS2KUzNHfyd/zwXWfA7
og0Io6FHI3Wq73/TLQT8ytEgAkIn2qQsOL8xLm1yKwDHRonCtcIvWXqYNZem7gi+38niYaPGsGaL
1CXob6QCEISdZ/xdhCcPpd9SRNJdo5WPoQ4Ddik5KK4dlSy1reDrxnSunL+3+I6aLsloxHQuzbW0
lAgNuDEXnVh1OmnNPguPea5AWRA/Abg/WypV9y156OttA5sgMwoHJAwa1DsvrValGQba6BluSjHd
zyBl7mBItqESscWh3+lKGtGBN4Qbt8T1mcAshV1alrB9RdlRW8GEKHRsunIVj4dCiu6qOPLvN6Z0
3vOXjvTSyuLeHAU6GHI1M11gqF8VH64HKXzmEO48Mz8otbcrhfJj/6r4+8QK3NpDEi343UXhvtii
YrjeS3wJPp2MlDiLmCz2kiEAnBBb33QLqI3S8IGUdzG2NqQUlCGd28O+voEvbc0B1Lt961ngy3Tu
CjcLoo+TOfAM1/dK8qFIpi2nc4VUEPHY/KvOAZE216YubSVDr5ZaVcEdMU+p0IU/wrge4JQp4l3r
V7GT5ZV88lN92OFnjQe9jPvX28Nd20pgQsi64spp6FzEg0OMEHHX16YrBJ1piwDAbaVQt6r0qyOd
EY7oDnAjk+e6HGndA9mbMlgy/OjTUBR2kGp2okBVkTmDmIIGKfF8sO6Fv24Pb2018bMk08g30KU1
76x3qykb3dAWPjOcl2l5P/XD8KT54oMRDOKDovfixplZMzeT3HIbwkHDhXJpLhZqKwPKab7diILw
oa++hwGPF2kribK2bO8NLa5ea1DysSxH0+3SwuHJHJlb7MBbFhYrpoXh2PYpFkTVla2XcUvGZ811
UlaiVYGaKCCE2f67lRnavqLPSjTdQZhs73f31H5QpmNTHLStrNr1kwc4KGEubTAEZvTKX1rK0lhL
h1YwXSv/5oETbp3W3yXj3skGCOT/ES03H2m2OP/hDxSaF+4jNCsmLdFNN429xlFzr3IKqdQ2nNSK
a6bVBlkJuMy57ZZkR12jt0NV1YabCV/yQXRGM3eScWMoW0YW81bElpeIYWO4kRxA0SHahfTwPzay
3MhKm5le0TKSBDGWAqUdWI23ABwrIyHU4gXIbuNFv4Q7WBJPd3kMRHcM/bs+8dywjJ1SrXa3nc3K
lp4b4klkkGtWr0JV9AJ6Da4R0dXDcGf5+YfCP8fqrkrU1ylRbL0eNhg+V9wNdBa0LcNGPtOgz+N+
d4bGbKJxrulFt0CjUPuMCJYC389WhmZt9uiggyx/bk25etpkoj+0YzqJLrFzd2eGyS4WMuMQoBhz
e/7WDAF7oZdJNS0ydovr0PAFUWxk5i/S8u+VXjpZYH3s4BD9L8zMgB7QgfPDZeF5ZoYQOfcwo6D8
GxgPQfSp1b7ctrG2Feb4fs5nvbWbXq5MUMRioVoQIqVlY4/VIYMGpCv+dNkrwPGt6vRKeIRjM9l7
c1qdt9ClsYxHkUkdlA7Hx8Z7aMp8V+o6ybpTu/HUXLkTaIigOji7HfIp8358t98i2Z/EyGhEV9B/
qt7fPv/ndIR68fsXt3UtybEa9Pz+aXw08x//3e8nzpoTQoTty+SXMkhRoped6LZmiZqvCdl9bFV3
t5d+bReT35qBp7AKmMuICjXPoCoiCTHB/E+ilM4AekPKNuKa1SV/Z2Thmz1NEoDz0NTadiEq9d0H
9rGvBT8U8XtO19HtEa25mfcjWvhoCBL8uGtEEXWu+qjIP7KhtaH/3mnCxslcOzW4aKi+NKCP0HFe
7i9l1NWoY+lclTQ7/F4vw/SsYlI/pFu5i9WtjJfhViC5KyqLe9prfB6utYWvrqkITrYOm92/z5oG
VTpdS7zUyK9dDkbVemniiS+6WZr+kBv1WRzLkxLZiR8f/gtLeGjuHsBJ+IBLS4GgTUZA4dPVFWSt
bK3kOWrn3RZJ2NrqzN6ZcjwcRxSmLs2YcdcHKZGPqyFD0z420l4gRyx1hiOKAcXqjVh67RxReQf7
ydsaUpSFVyuARdMPk1Me9oQPEZVq/g68tt9uz91KHuYN0MttQ2gIvmBxG6QRMCLNCOcKf/mQ+YMb
xigDRJl5aLQTRPd2E9LFV7XPTe6fBzHZeVskQWvzqrPt51ZFquHLYA69ACusJHgDxwbCgfYlNz9a
MabGY6Xv8uTp9oC3rC02y6QXeuHFKQhTOpMrtdjXPh0QZNVM/zAJ475slHwjWl1zVqRk6KGbMzNA
2S43jpjFSSU1GmGKd1RhjzD77ihbf6IqcTp1+Pnv40NHkQc1+wEM0eJgi2UUd2oMhKiHfzMaLLcl
B2P64y4qbTCYkK1vsausDg/wOYB7CDJ5Z14OT498RRpQXXNlgMFyiqAc0jpKekfWmSBzCzWxdiyA
7OIh38g4l1BEU48mSoW15Bbhc6GfZBoht7TEV8rEczv0f2wsTno6hbmlxdSpBiJ/8F4cP9VpzM+9
JO1GVYYG5456WBf+ara6B9bmco79iGc0uheWNzQ3Knj+vpLmNN4UlLvc/9XDYjWMR8LNDbe5NpM0
VtEfS8g+Pwwv100KOqUdfWzppbf3Yu0lKwunqbd06tbNoFJHPQ+6vmXQxBWkjbHUUvTLn5TWrtkg
fVJsHLH5Wxe5Oso3gN5AisFUvETzk4csEUISJbf3S6ePj75Aq6/5cRo23oQr1yY9HTNJNsl4qM0X
ez3Ti1pQ57fAkMSTPVCuu5PzWt7fPsMro5ndxJwsImOkLrM2kyqNQ54Nomu26bD3FbXeK5Nkd/6w
881C2PCIKwvE24bkIi1D3NVLEHPe55oSzAQhavQpMh6m+rmYNgKbdRMoaLCzkfRb3tAeD6YW6VPR
TYCT2aKvP2Rj3TlBWW+sz5ahxckdzDouSgbr6sXfNnSL4Gnc0nhfNUElZk4aogO8LCI01LzlcB4L
+hK2OZ64v+xsa8JW9xmq7kgNUj4Ao3N5NlMhFMKgDyRXkegrT0dLvadq+vpfbDOe6VQMcAOiuJis
nv4WLZYKyYVTrtkVHuzUgqp5cHsH9e/QAlp7296aX52jTXNGMs6PqIXBqbZ6LW8zyRVp9LvvBWHa
qVoZOTOVC7kiIdgbYaodpbhko3cRbRWSTGOu0G8hoNYO2JxvRmKQEJXM7+X0NlZIzCNEhBx5ZPvy
Q215L12204X2eWPI13UZji+GADbCBnTVfy73oj5mYym506E6T/WpgT06sY/xZ0LGZuP5uHJ5QNw/
I8rmbB8+/XJUA6WDzuixBfLL1oo7byTAiCXbKIqDutW0vxJHzYgC0IsKJAuw3lwaK3x09cSatcxT
N83gfAaSq3+foDsylZfW3PBR69YobuHdZbCB88/fvbwlStZlUDG0ihs43Q9UJB31d1ntJN2+vWJr
W4NL6v9ZWpy8polw/imWILIRjJ9F+r3XekfPNtZqzYu8M7MMepMeEhkBOhq3pp0ZMQcx+JFuCVbN
n7q4FOckxf8dylJjzB965DC6eT/Y5jEvjq2xf2wmp/3dJxujWdt5hJwiKFPaXiEduVyeyTLLLs4H
QgmlkHdmPWV71Qire0LU1snSwv8wNcHWLXk1PDCSRJt0MIOloR642O4wQIpGBAbClafJlj3/vve7
r017GCzrvlMLO5x+93Hwcnt7XK0baabZLRNjAJkDpH85UrGCN7XqZMEV0vyDUN5HYvpsaf/cP4zf
RyuaxnMyKPODc/lkSIpUsFRPcJO03EnWZ/23CpEffVK03vmHNizvh2wjmboyMq4CCrk0LNFWs3yv
ZzBwTL4qBmeIzSE/PjYdNEj9xjneMrJwvCPOvyvhRzuH4n0Q7v14p5hf/3mFLsaxmDrP62CU1DAR
IO2pk6XjBG9p1V9dz/ND+d1cLbaeUFo86voxOOun7FD9853BbwdUwmki5Tx3613usS5M+PUGK9Fn
j+T0be3VMr4lw8EfTk3+109Hx+z+fVvPeXuAuLQGzgK8lyZLHd3sJp2C89iDfrYqmw5fZ+g23MSV
b50HRl5p7ivhw5cKYL0fUApq9OBMjO0IEO8VMfqA6Wns/t7eA1f+6NLQ8hklZqYu1LISnLsIGSn/
NQ3Pnn6k8RCp0uNtU9c7mkwQDYYzkJkxXV26nqDkeqWl55BjU1LBS3y4NzcmbsvIYnm6WiVBMmFE
CLwTElkIBNeHNP3nw8lQ6Iadw1rIvJeFAW/Uoq6L1PQ8mT/UoXay5JQFGyvzlra6uJSYo/dGFkNB
LCcmXaikZ8MHMIVOdpcau6qIv47oSVhRKtm9V9lyq+4h8DvDQESLYVGewSk6Q1XQjLSVvlib2zdm
dCgxSbkuM6FB0OSQNITh2QrOhWZQpoKHYvfvm+SdDXVxa6jTqEYBIvHnwfpeiZYzn+Gy3cpTb4xE
lS4PsRoHVl5XjKTSv2h1YafSJ8R4NuKjLSMLD95n9ViEsxHLfw5hl5HGZqeF/sY77opkkJCfNri5
tgewg5bXRUSB4kWYV6mYnususWMzuBs9hKlVG8CE2cYPYlvs8za3YQY4SzmkMH+UpDp0dQpeG6GU
5A+b506s1Xs5LOyp6jfW89qR8T6n7MwXkj9XlutpiUFfgOPKz4VaAx02hPjQSnrqhIid7UelDTec
zPV9c2lvsbJGXPhSbAT5uQR+pE71zmv/hxYWyxonbTA1fZyfh9h3dP3PJsnXdbR2OYTFtdyJ3hho
GkOgntm1FWRV2BH+SPpTles70qJ7fdi4SLdmbf75u0dDHcc8KYskPyu5toO3uzPEjVlbOQwX+2D+
+TsLVp9XeetF+bmVjsNkuZN20iAK/2fnQVaL5yPMquSelq/mUQsDPxmK/AyvS+9QuP3aFfgQL6v+
3Da0Nl/z/c8TnQNHVf1yNHEo5jS4lvk5DSYto2c+VB/pDtsCQ60cHspBBDdkgiCJWXJbSDU4boHW
4XP6rHiGY37ta3ot+w0PsmaFIAOaA3hgAHgvNnTdJFYbEtWcY2GfFuJTmYt/1foezPoWGGVl2lgZ
2uaQNKWGsWyUzXoakTs9y8/WlOWupwfywQrrl9trs7LT5nInHMZUEADXLNZGpEOkUFM1P6NdWd8P
UuX/FIY+shvSd1sufm3q3ttaTF1vxjKpYWyF0xexrO417dvAnaxmW3wy17A4Ho3s7TkNQ1R4xcvc
dCOZk07nhBrCISEicKa4PRYwZCpKsuvE1MlL/0MS6Pd18/H2hK74owvTiwklqZTOzBCcKqriNntf
Rl0oPQX5vkl+W/DfG0JybsNxq9q1OrkzN9As6jiz7l8eMin2aimu8vxc24P5lIh2ENwZ3f3twa3u
lv8YWb5SIYiAS6TjJIu9ufOKL22EEktmdFuVrbWtT36BtD6tweT3F5MITlRUKSKwK5sAqtM8H3Zj
Ug727dEYTMkiZCSFBnnI3BoCS+z883deVjYrLVY9vyB6oi4opO5gtI9kwn6FtLXCTypvsHetzh7N
IOxHiSrQMi+q5K2aIf6Rn80wz/bxOOV7IanMQy4GW7J6axNoULemCKPPlMrLMCduNb1S4uJsld6x
lmvaXj2tBSNzewbXRgSsCOcxCyXRCXg5g1RfUr4gL861+XHUy13AS6hOu/1tKyuDIXkwQ7/ASeHf
F+vUhIh0K2VTnFXxiNwHFv6LuIvECCEhzNdQuiyvwqCJhCSouvIch8VHM0/cPJj+qHLwR8uUf77a
obuYGWTnShxOdzGYNknjTLLC9BxFP4T8lVeBajzdnq/rVbk0sVj8Jm37tsuj9Eyxb+gghp8+SdmX
2zau3Rw2Zp59FgYEsDi7o3dnZwpgK650bCRdee/pbhl8KfsH039WkqMIP424sdPmabk8q5f2FtOm
e96sbYw9i3wFculOnH3pzXvR2t0e19rcEQ3B7j6rsrBGl+OSY/4hg5+ei9qyM193k/BBhZzhX60Q
DqEbQj4MJhgMXVoxEVrVhWxIz8Og7ofxuUN6bzOZdL1EGDEVlCURDKBOsHgcliXOs9R53Pfl5OSD
Yas9vQbd3zCAsf4Bpq06TzbGdX0JXZpc+O1mlBuj7XjpR5rgSP2LAUqPDdFvpe2vVwk7qDGRKiXd
Axzhcv4AFoX6IMrY6dV9SoeUBdPAJoZ2ZTQgD2Y7bzQV2uIcjQWXUKwb6Rn9EcfwJF5lKUkD8dPm
Us3rfbm78dLvLC386DilYtFoWLLa13B4sPot1qFrAyCyUJYiOKAeBxTzcsJkU5BIKI2eW6Z3WVwf
xnALnnc9WXM70gz+JPYC/LkI7uIsUKSizi1XaKt9LLz46URzd3bK5GLDFVy3dc9YLMBLcLfQkMTz
73Iw4yQVlaKUHjCK31mzs8QXCh6HyfBsebSFSb7rhBPNzoKJUCiZhKI5+9W90oR7bauB5nofks9C
6myWUQKavuzUKyKrnZRugu5sNPtzYXTJfuopE1SWmN7ddhnXgCpeTmxE8HsUq3TYLy9HHVQR2Ne4
8aiFNMfC/NME0V5p8rtBkE9DmnzUM5FMfm13yc+wmL7kcvTP78UZMTbXKCxAqrB/XH4AAoxNzStH
cAul28nKOfS/ZP5WrunazzNMGsQJj7jzqQJeGhlyS1H6hgxrqXoHSx9svKM/Wocx+N4qP25P6crq
zZznaHmQDtJ5Ml7aMrWqVIrOD89wNv5MjO+Z9BRn2sttIysnDwfCVckdSSvnkuSwhJA2LrXYP4dD
2e4myM7gPFG3cCor02YRwYK1A6oIH8NiKHLSltNIchq03QOsLI9K/RipT1LandTx5+0BzV7v0lfx
6qXCjb4DxLvACC5nTU4DyGs8gUSd2e3SoL4nOe0p9QEaYicp/pb6P+eosUdT/bxKnLAldWMbEDJP
gRWeVW+8U4PprBWCa0GkcXtYyxmcs9OkJ+jansm5+OPlsEJ1mIwwbklyhmnnlrVQUkJKM3hPBWJn
eEOdiNn4xyNF6x2JFzoMwP3w3yUTfhr5yf8i7bt2I1eWZb+IAL15pWmnlig7Ri/EaGZE76tYJL/+
Rmnfg91dJJqYc57WLAjoZLmsrMzICB2v0OzcVydJeeMlJfJ5e1zi/oMJ9MKiR0vhDI2LwmIfpVal
5ml+Tiy059Rj/BJD6PafJw/qBHimcVkcED+LZZ6U2Rn0rEh+jgBhs4GtiCw1mAb2uwZjYca2drt4
cPmYuPoQ/BAY/jEsYa0GrZIN8LidrR4p2sxF8jK1ft6eNzF6+rLBCf6RU8JWF2tKFrXTrHPG/FxV
DaicAcmpf5njI7gM3JG+lp07dO//bhGdvbhLEHbi8SZkMudSTcvGzotz0ym/O5rOj1mtsxDSbrLf
9l12TCJz2o8t6/d5228xconHmo8XtwoYnZC+AGOIsP/lESS1nZwVZ90Bf0VG7ENDjR/EZj5l416b
T5tBz9oMAyNo8jlGo68lXGjQPNNTFVRjZ3tWex8dv5oXMbLT5dZyCynPPAP02kHJ1T1KcIFsbNlF
FIEB4x0ObDLcGHJ5InpWohK1R+hZnWdqI1hN225vKMXg6QmyulbPmr0MEaQgVxt6UBonAy/mmDnH
ahyp5lZmNQWqYQzPNYmKu7Ts6ueilNPH21ti5fCiP9/iaO0vTJjga4fYiLJSU4rzWFh5UEh6914Y
UreRl1jwNn1NBVB0WAXQ+KgiyQLI3Ctbae3iHL3VzSfkYoG+2ZuvIGKM7nPVa0av+atJh9tjWzpc
zD9QARCKxaMeLR3Xh9jRIludFSx/o3x2w9/kQZVO5Uv2dtvKyra+siKEpTq16hL1nuKcV3cxgqO8
cRXrFXxYLTTj5S2aHxPffHk3/mci/zsm4QgbGoGmRaYVZ1Iaowfd0BjcNYYcRIU2B3FPYv/26FYc
IbAioP/A0QXpixhcDHGeA6+lFuepBlsj7vtTqW9cv2vLhGGB6YnzpuDXrpfJKHIKhUmrONe0STxD
zpx7PIqSU6UU1mOtFrPbdFuR5tqiAaQCZ4iwGtlvwSYySCnJIax3ptHjFDju7Crz76T9zP7enr4V
DwStSeR98GLRkb8S7Ex20spWh2d4P0D+SY9j/RnqP/19E1VtMDHJOCLdmjxMtfQB1OxWaWzVOrg4
0ZyAYwCJ4euZlXJ0p4MWpzy3Y75LCkiINu1PqwU+uwsGqXuZ++S9yjd2zNoORXCN/KODVBkC+muj
TGctcKzQAx+j3OW1zzF5iroXO7g9s2sbEzc0ajEI5kGzyf9+kR6qUoNYrIOZgpx6kNFo8T3kCG/b
WNuZaJ38KuSi41CEFTDNoGySuY3UtQ4AL4yKZ3Uuqzcc1VeriniqufYpgjVMHdDT14NJoYvDnLKp
zlPzmKYp0kKyBwrurH/SZFeuwLdX70oKTMF7F0HHswlrx48kJ+jM2GVZ5iaRBpA1sdAYnYY9+6Ek
h2hITs289TJem/XLD+UzdjHrtMHnQ6y+Omsg0UXB2p213ZyXG2u73EJ4zID3yeKdUcA2CKdGpu3E
phw4MXV4y581vLlnpTiAmnzrWloOB8l5TmIJjCvYTkQ3QFoKNGMjV+exrF0FnE2S8tHSzJXn2uOc
IAYDnogkb0r+YssS3vk50KmzO1Bjl0h/bm+2lXDBdoAuQiuRhgzx4rFYMTSDTWYEPE63o1UQQVZl
T+Y/aXlCgLBLCDuUswrObO3OHv80RvrUap03mZ8s3d3+kgWEAcf26kuE+Z/NtpFUCV9iWr4+BUA8
hTQYdsOuOCaP9mk4as/14OaD2xc7qLzMuYv+i9vfsCiwid8gXKuNBjwIuKmRYvZ/sCDx8sCFbOTD
1tH7AslcH73rsQo+Mu2IJJXEgY8MaKDshjM56oHy6uzqE+66U/6Unua74Y4crOAR7LE7aQ/W4D3O
1j4OPw/lS+eiLeow7Gu/CsA2vLM23OnypsL34b2Ds8Dfb6bg59qxy1oQoVbnNs+7Xa7NOP+21XlK
QeleNjIt6BMzCqqKbC3ByimEZZ4jUfFmsMQnlzYXmalmWXXOZ8klzb6lXle4PTneXuk1M2BvAqie
930h4XntUkoJYYE8ttVZNqCyAsE99LbV912ReOlWOmZtLqGth0SMgQerLsrbQq8KxboG3mvsQNZn
ACxKh7MW3YFJDXic9qeRbzkY/vHi7uLRE+fKRa+C2A0x28UECFVSnYv2aMjtTmJ/LQwse4/QxB4p
aCgvwBIbnw3lwDZavhc9C/wEXdgWMzZohowIULHVuZt/O8m+V5DAjn8WLYFwjdvWT3T8XUNykm68
KDbtCt4jmpssz2rYhQT2zmKOX/aPdXJUTg72Ua15MwX/4/ReW1slyTVvbqMngqe5dQxdiDwytZ6r
YepwVKQu85K8ylCIR85I6eutGtvaTkJ5ltOgILRybB55XdyDiT4xNEzq1Tk1QPPrQI50D4006loR
m3e1Q7IgMy0KOsKq3TguXyGjuKUuTDtCIo6V7VwAx16dY9PwtFx/c8x3wnaKk+0GnRwVYrqAIM7g
2XxxJh/vSzaeUhUC4MV9ZHb7iTwiUX9QH80Wr8zbR3mRQeZb7vLbhKW39FSzwDuCpXdOquX3yiFO
0KbCubx28fToBCPeLLi+nI3b4qtotpwU3tkGGgoIugiGmUlap60wKeUzEinHEBzo0Tez9v52ruIh
s+ISrwhUt3G//4TaiZf7aDPxGi/dxTv+79xHPBVEG2HMMvzGbCB3hGw6B0UbgmcjHTGhac/gQKs9
TWuvnsK53NVFtU/cNnPcbt6iiVueAK6khEUAUhUpP7FaDi2XUaVgbztnxWy4VhffRY4cu1LSHm6v
9NJpXxpCyv56/2ed1qvQ7gSsb7Dvotz6HoPOq9Ntr5M3JlFfeFBuicOUQVrIq2TXliBRxJBFAVDD
ockHskvUG4oy2bhkVzbutRVh//TUpAkxByC7LAdBIPHU5q/Tth5edN5UzxDn7QKFQtwAMnC93buN
oW/k5laXDllvBKIodi9o3Q2dzVDhxoxazhsStZ1yL6tvtxdt6bQwSPQew19Bzg5kiddTmbZ2X0Uy
q8/sySKn1msMSCJ70Y882fADy3fTtSG+phfe0VbbKrOAxz8TB23xvtTsB3NnvMrdxrFftfN13nmG
GyO6tjPlGoT5qIw5IwZO03cle3F66qXdyQYR7u3JW93xF7b4+l2MKYlIazcxbBGwA2nBpEDguQ02
kyFLn4GpuzDDP+PCTEY7SY/sEeAuy4tNF63TwD/FAfNjEozq7vaYtuZPeM3Zsd2V5aTUZzP9tJMM
icnnAvk/ydwkutkalnA1TzQvq6ZQAeuiNbq5qvvMGjtXVUdXBdp5qHbRpISTtqUkvTVA/lkXs9kz
6GUVJgbYzfp9EekHKxt8gx2Qo3AtbQO3uT5GOF3L4jl2kb62V8YY+GkDxsbPKP1jqNCJLF1sRqVM
PetxVNjGllwf3X8NCstXzYB9TC0mVTE+ssjt7dbrj5Eems+3t8m6dwS96v+MTFg9c0BolYC47pyl
Z/rNkOzXiQQse5+6YT+zg4O43cnpEe90tEht7NGvNpTrq52fiP8aF9YQ/LyFgjd4cwZ0vXLTps9d
yciRye8Au3Rjc/phKROKFcBgWkGWOyCz1Nr0e2SamW+WWXWyiQSKTwlM3hvTwq+exZeZYF7EKwlZ
BF04qyXU36WIAW1XPqR3rSdZrvSWP9IXtXTnx/+NLd6zzSWlAEgQXJ2hlb2TTrgeEhsy1j+02tUi
6HK+9Mwj8k/VRozT7P9XNh2k8VBV5u2R16fHKXCL9AZ8EdlNshFEzo+hfVHtvak9S+wtnv+O7cYN
xUchzihY3gCuRuoQ7WPCNdwoSh8NJZzs3FSPiePcE2UKbo9q7ZSi/gVsB885L7gjmFyAwLCysZet
A4EbYOVdQpnH5McyKtyEvLf6RglWEc4p9gaAbKibQ45cQxgoonx0ms9KnZrmg5SrQVvNnlao1R7P
wQZEqOpHb82Za6WATppDcSyj2PQJyfdG83eM0qOmNppXdEV30iH2cpo64+P2hIh5p6/Pg0wSNDVk
aGPif6+X2aZK7JRRYj3ENlgoJPPckeglB/l07XwDX4Bv2rNv9vQQIdsDIYVSPxvaqVfsQBlCsIxs
fA0PQi62wP//GuBvADZAMvRLAPHCZTNgw50IEeWD+m2UXctOXfOn4yFOUaGSTD/S3wrznEeLbgS0
izWCDoMKiQneo41OdFXwMtTMVRRAc+dhHqpgSn7UpeZJ9aM1v45bOVQxtcWbfy9tiSFtC222lM6w
pbU+/RZ9duEIkUU/Ufet7W6poAtB33+McQkqlDqQnBXhhqNW6WWVERjTzKCvX8gouVIVuyirxPUP
feOq4C7vavX40C6sCS5RU4a40VXqPFTmJwFUCE7FNe2fs7F19/FwSzQE6Q1AqnGM0XAq+EOlMycJ
5MVIkpog3a5jyIy+O0gs3N6Na8PhlAQctsHpAIXhmCzOgEhLowdL9XPH72OvTO7sLazm6oYAeAfo
Dux5pL6FwXQYHissmJmRmHmaD6SDQqKXHUBIVHjxy+0xrc0cwA28KI6MIjj+r4+7nFE9a6Qseoiy
zoszX6k+tHLDpwh+nG86lNwxHg4PRdVQuDnUGSwachNLD4ZZ9j6oMyRXY2p5vD0SMTT4jxkAAWXQ
EkMsSqwqk6zQc5oU0kP01j0qr7qyg/gR/Qsm9mnancxnYwiUbD9vtc2srRfamfBIQ9kcnX7ixYh2
p06C3rj0IHfnLEl2k2G4ff6ONroB4l965AOfoqMf9PZwly6Ka7vBUfMyOsJL/vcLz9g5rZQajRaH
wP26w/zHIag20w9L+YEc1IatpddA95EJvA3KECqyl3wTXdhqsyED882chKz6O6bKq03v5Zz6VU9c
5N98pm+436+mpuvzDFucd5fzleIVLAyOdkkP/QWahjr8U9n/ol4uQ30hdVNWPMzzmRi/WV24lD73
luGW6PNOJXJHCRjqB7dsfgzavdWU+AMOTDegtWIjk7sy+dARBm07NCJQpBZjvXmazchJWRra0Rk9
jTs1NXbQmGqiH2gI828vtJjiw74GIRRHbX9RUS/gp4PRMxY1WhpWw0tW/YzY2zydJ2NwI7MPmIId
/aeVwBLhzoVXV7+rLlRbV9e/D43mEmOWXU0pXZJrbhsbGxtjebLRWoR9j0YGIPMWOCyZ9Nk0lVoW
Kmle+j0I4txijLbyeWJBlM8AtjicCDKsXE+b78+L/TdP0RwVepuHBjiKwK7nF3J+LPCOahT4RumR
1O0R2la+9T0a0Uub+WqSu6ZW+yV6s63iu1yWnmT60dQEU7Yj4KvTitHF68wv061zKUSUX9+Knl9c
RNBjQUVaiJ8U3A9WMsl5SBOvr170utu1iJOY+UFVdohKiL1uOL6Vzcg7zQEiRFYMZ0Zwr0mlKsVs
2XnYOaeke1XoI9qYSX8e2y1Ut/j044MDIAH1GYgWYHAi/iOJS9Cvy1EVJqgVANPlpjn4yTBSphou
+NnDKLexDSM/n74pUXXfjlsdYcvBYm5BwIZmBsi0ALV7vRVomlsNi1rjQZIcL52mABLmxQRmR7XY
2/98yvHysHE7AhOCurO4lHhMQr3dTnFvVQbZpaWUuNNoqOeoVjI/0Xs91Km2lbRdDpAbBVkKIgDw
WDriXi+SGVptufSQNmCbn8Cja3uVEyvBXEDFS5763iMoYH+77WSWHh6NIZApQpYYx3lxwpTaHJRG
HaWHubO72aua1DA9ThaB/kEQwyGdMEWO4jap3MuBLMmlupG8W9laBiDYeA6BuwNwbzGEA89zqSvI
ej7MUZzU7ghl0kBWhuRcqSXzQGwASENRVr4U2WiUKfNvZWl2B4Sy6t6A/sqGY1uGReD2QjiJ9lHg
m5E9v95mLEmrCiCaIkzkUQkqSR1B/5OXbgaQ4sbIV0yhpgokHJKxAH6KkjUVs9OxS5w87EdN83O7
BU1ip1K3HZH0u73KYikf55fDfoE9Qi8Dd6p881040lqamJbSrAwbG7RdheaDP9mNks4b7kzEKvAb
6viGc3yGExkmv+rwKi7KfdPvLIi2dd24m8r2o69ab6tXUcQE8k/D1uMODIhQ0KsIM65oQwEKi7IM
5cgJGMNVr+yHqUTX55Oav4O41bOMnQaCX7IHlX1RSv+84khtcAZJODcT/kX026ggErW2yjCST3ql
48wVfmntby/A4nCjfQ0MtRw6j+S+/RVKXsx/rFOcAUuqENfop0SHQmT/5IyZR40QGl6728aWgalg
TRiSoUMcMp7AXz/bw9FumStHx2b037L7tEDjivGgaluR4jII5zYN7DI8kLCIYn83wrF+cMauBu4I
z8pEGeogU6snOjS/Oh3S8ris0rtsSOmupeXka1OfnSzLIkEkOzW4+zLpV1JJ0cbirs07WuhR5gei
QIGHud738aBNZBqmOgTCCLsotZLjTAbLZXn2nrCiDWYdwNCN6Vfxo1dBLKYCzxFe50eObkHI0tmZ
2bPerMOKWcQzel09xrrVuC0r413f9fHBjmPcXpIk+WZeotGmkn7WitUeWUvsz42v4Y/TxddwWTFe
VeK5nespkG3GrL5R69B4sQ7aXdYgreQO7vipeWPupseauGSnVBseRyz/Iz7GJHAME6B/SBx+ZcMu
dnwjj7lmtXodjnN9aMFyFz91U+P3Q+86Sgr68RN1dkXit1v0lqtLzt9HnKzQkkU+aKRH0Xoxx00o
U/LW0ykLolbLPNWY9X1WyeDHYXP1cXuSF64cg0X1Eycc7FC4wwUfZkgAlknzXIcgltF3kpZJXtJQ
CaVQKwtum1pE3twUpKqAR0Tsh0fI9XKa89Qj1lKa0IreNfXNdN5u//4iIBB+X/AdipQYZpXpTYjC
ffQtI55iuR2UHIo9NsptU4uIGY9KzBnwPnhlQlCSD/ViixRzN2dRYTVh/tkcm8c8d20f6CL6muj/
R0t8/S4sMaUzksLRmtBwQss+1oNPcm/sn6cXCcQqZMP/ruzAq3EJJy5VZ5MVfFx68WKkgWI8Jb/i
8nUzAbGyVOi41RAh4Ubn/70eVZvNWW7YE5bK9KcBmt+fLSImOX5RQU+cj+3Ge3Rl512Z48O+mETb
kSYEgTAHdi0te6XK479vB/TZoH0UfRK8d/T69x3JtqsUjXJhAc4nqX81p1MefUbtUUEB3pg9NNBt
bItl7IEdiOc8XphI76EvQTCZ1/FA4hybvQe2tLlPUQxP3fGMZPOf6LWaIBV8zFAF3SLiX5tJA0EA
XhhQKgQ25HqkKpKWcm9hg9jVXSLFga6R/8VaXVrgX3CxVn2CDs7KhoWBzKCPyePazSck8W+v2NoG
xFWPvm+QxiB6E3wFoiW5gMQkjhWkvl8L/aj1bpEfsmlP6caZ4ntZuMU43S0kJFHhR1VAvR6QmRWT
k6d1G8YmSuH3SvGklmiQsjbu7rWVuTQjrMwQqV3d99wMNgKpTol6uD1lawbQBWRy3XS8pUWJnJGY
U4MHTxvadu8pJWikN2N9PhXCVOEEQRCWd2mizUpwCwVYHwzkqbrQoifLBgrMNY/MzxHia9YOnUMK
+pYnbwzGg9O/pYkOQBR0VJgHMKSh7FBWKbdI4VcW7+qLRM9RZW3ZjxYKHBI5yLnM96ILZr5B/ud6
AGf+5BoMyFfgZIllo1iqEegpVh+Ou8x+K9Aq/Y9gEx7XXFkQrpKshCp01sCCxiZPHj6hFJYinlUy
kGizp9ubhf+WsJJcgROoW8gJI4XOz9/FKR5ls2ibsiEh1YgE+WAjwbshKw5Fpm+pJq6ZwqYEtBga
uOhGFMIKZg6IHJOehDNTPF29VzIkHqb97fGs7AP01vJIHLh23v96PR7YnezZIiSE2qafl2Sf5Pkv
q55OLWs2uomWaQWsE7wFhxNDyQuQ4mtbGevhYlVKwoQkd0q/nyxsfv1Fs16sHNpKerbLFdOLJP3Q
S+Y+KaLdv45VQSUCFHucwRi99MKE6qWRV5XR9iE+xLOjv4X6Gkn+qPUbc7pcOLybwYwCvCVyOMiU
Xo+T0iTNCsPsQ0UqvKyqXShO7iUwVdweztLVg/QSA0L2jzdKLUGMsaFWw0zCSs9cprzW2dGcvUlz
3HqqvHZLO2bFHDJgnOIBZVhgeYV320g0DWR+GkFAbX6T6C7OggFcL/S18+ZW3irFcv9zfc6gnf1f
a4tK7BiNc5IpJGw/46def7CS3dsANMvtKVx5ll+bEbakQqa6i0E3GZrV7wkIpMm669qfinUPTpE0
RagR6S7J/ty2ujxzMIqEFi5p5NdQ1b7eH6zuR0cqdRLqe823nul5q/FxGcVfGxAOtYG+KZpnMKDu
J8/0FNf0NbRBbHWjrOzzq3EIOyKCBE3ZxTCTxrWnD3c8FxVtYV1WNoKOLjK8lEE1D+FrYSxKUTbN
VEckLBoQb4LsniEBCslJ1j5FVrPh3VdWBqhxvI7h4S2kfwRjZECe104ZDaes+jPT1MviHvBFBci0
rTfxSqALhDoakEH0i4fqooWNoOWB6bFKw+QYPzTH4bd86l7jPTnlZ/IZ/Rg2nNLaVr+yJ3gluYyk
MZMVGpIdOSLyeNWPTaAFxhHytLf398q+uLLEZ/nijlSYnDVEk2EJEPi4/Zid/H2M/x2PguwROkWR
I0eCi7fiXJuhhlnUCGNoyLL7KAsNLX7pjEAC/0v3abKm8WKUHB3lkM2l52j1cxUfbo9T5B1G4IEv
QAsOGuKgdrEkwpKjVGpoTUPHLlyrdpmsuUl8p9a7yHicZ38uKq+z3CnxjeKRIAfXOOct7SK+JQVH
efUNgjNRIbs4zeNAcQsgVUvOFB3INukPfde6sjX/nNH/fHvYa8sLlAKSaUDl4CIQfGbN1YTMCodE
nQ7J9LdqoGdU727bWN2tl0Z4RH2xh4bKMhI7H2lYsLvBKrxO8UZjdm35WRv3RXzszO/py22ba4cf
r06+pwAIWwTpIM0pzVKBSXATeFob6tVurL5HxlZ5ZdUO5HnBOods5IJ8YDadpCxMjYZp5vxiE+gP
EumjzL5P+mbXB38bLTbHhSn+9LmYRTpbBUt6nYbNDmEB8YmNju1dXe/ACQjUZQrKXOKPP/utg8FX
Z2kXnOzQGuKyU8IWmYdMmeUGQ3TAY5vm9wRdk22duijl+MDTBAy63wTfoAzRrmHjm1z1G9C+5aMO
RxPUAv/zBcL+kfqxM8Eqgf0zdI+ZSt6MZGsdV8/BhQnhYUoz22EVIFVhrNZBryQgIgMJ/cY4vgLw
W1MpLGFJ2ynNJVjRDul737rNn49EcdNANT3IN3BltLvhUCB9jCzqD5Tk+0Pzt0bLumcSUGcAeuzO
o5f93cShbE2wcJ1oUZLWMcXWmtTKH5TAYlvzu3pDooQOma//6MAJJpR5dqxag4kM8mi566Bf3e+O
v9VxR8FS8is/qs//Cw9wYVC4UVKNKlVq8jGdiuO4kz22pTG+rPrxK+PChOCuKUvlMUN4hitDfy3a
+zR2qe2lCTqYT0jdH40C8g+pB/T4sQISLLcNdJNBYW/sjzK6Qhp9cHXokBka3AbbcOwrYePVtwnR
T9EinmM2ht8GDWmRnngyn5T8rYeQ4Wg+Tp16vD3dKw9CLkTG629gotbRYXrtnpIe/BKaFA8hJc/y
BGCMk95HKUdoqffz+FwhcT8jB1jK/b4z5MOYNJp/+xPWfDHiB3SYa1DgXDAkmUUjT6Y6s1BiHYgK
9r3KXK37refebTtrvgLQHFCdQL0YFU1hpFWPTrTcURiiFKRZkFr/mNvJvW1jLRIAjRR0/qDwAqk3
welqeY4lsrIxbOc2yOQzaJhG8jiOkd+MgbExcWt7BXBIDd2c0EwHf8b10pUOlSLVLMdQygePJdne
gLIgPHpLqrshs1z0RO/lacPo2lvg0qjgcTsJZXhwqI54rf1N8p2FblXjh1kf8XC7PZVfdQ7B6yKo
BCEsRxMC+imsFxtap65NWLJqdM+l0K2wuwOVyWujokk3/9CrnxVx27QP077eZTqg98rPJv1VS8O7
mdr7eZJcs6uCUSm8Rot2Lfvj0BfSlgDPlVuR/comBkYcyQAgcfCYEMkwFCNJclTLx7CUD7T2zR+G
A76iwIFUV1l8kKD8nTq75G9lB2MEKhV3S4KFT4Y4WZf2BT+NZqWxB+gMeyFTj60lvaBLaiui4Jt3
YQN94WiTU1CgEjOoVpcqhdG2YzjjEogi+m5r0LWHjF0dJrPt9hrwdvQTcPnAmo2tCeabWTRuoJKO
NBng2sjGXW/2ghpU1yI2hQV1mKfa0wFt8b1rSFr0KqXDh6xNDywm0j5t1TZI5M7PqZX546ywjXlY
OePotORwcWTdkecXbqhBwquHlBm+RJd/tvVf2aGPYI70mOQ59F12tjrVV/wW0I6o0qNygbSP+Pru
7Qjtj6BUR+kRshzxeIC4LfTgvBGCc3MSlECpANo3Nb9K/XvXOmH3i8bRqcjajR7MZSsEhswV6LDB
UZVEBuN6Ceyqt4u4n6eQVGE2PswUjcvanTXsbSuYyG6wnH3DpjuIXx4ZWC/kdCebkFP+Wxnxv6cx
8SkcN4IaOlQARCrvwVatmMrTFPb1HW0QWzW+M7gzgJcP6hBA7NL+YW1pl6xdlShYo0sFoBiU0EXY
byTNE8uhphQ2VhOM+ugm9NC2rkxnlAoArrSRYES3dAxKJk3eR5azlZBbWQFOWcxBFHA1KJQIh8BM
IdtgGdocttn3mrJz/wtTdIdu6dZr0a3D6b8l2YNAMNplOukQU8gwxX+GqvqT5B+33fPS4aggcAON
NtK4nMpIOAW2NtGZqvIc0hFwWrOdj46eblUEl1712oiw4xTQgSaWMc8haIwgdFc2qHAFLPJvD2XN
CrDq6CoGjwcubeFKSwZmaB3p5NCAdgknXihK97MYXm9bWZsw2wCcC3z6CCxF0K6dMYsZUiuH5jTd
MdVKoaW8xcu88mQHHxluTbw3IcUB6qfrIyp1gFCWhMhhQk/ReDCVUyrdk+yhiHpUcjVfc2Iv0buN
47g2NFCFoUINIB3Ph19bVZtMTa0IVmOzm1w2T3kAfsWtCt7aMkEqAMTd6BYDL5kwtiS3jAKeSQ5r
/H6XR3vA915kx/zVQHHu39fq0pQwoNmpCpkUhhwq+hwM031et97/zQKf0ousgB0lsda2OizIE6CF
be06WrER2y8vDuRQvoDyqFxhzwm1liRLVQsKZjLHxORRspPb+1qZNwaygmjiVlBoAYUk6NjEqCCt
h5I2Fk5PNbiJ5+BNRF3tpPrVidxX71u0O8uthl5LHSkNEE8D8SPifKykHxQMSg1jffJJty8G27+9
MstZw08jzkBGE2gLwFCvV8bpJanP+kILQXMVZEUXMHT4lcBn3Taz3M2IpPDg4gVv3GBiAWLskKKt
yayHU5O7uXwk6G6CzFCab+FpVwzBF6DfCBzImDPRkCWV6sByRQ8r0u4yM31sIvtT69FLQsrvt8e0
sjh4xIFkBFy0aFQRq6V4v1XlXOVWiJvSTeT3Bo70toWV3cYpGnS0jIImGIBwvnoX54ZAK6maSW2H
FnB6oL9qp6c+UuC1meP2Ga3QBCL9MlIGxAV43EsUKm5/wHI2gU6BB0K7C3cQYgUuRRvkOOupEyb9
PaWy13b3ZocUXrqBtd+wI9bexmmI+2RInFAC80CUZmjbhhgqBFCLj9sDWkazfEBf7JLYhmglv57Q
cZLVbhpyJ2yc+0k9IVHgRorxTKtfSqwc00F7vm1v2e/Ltwd/gKNJAz1ilrCCtWlUOWgcpNBIiO7m
6qFXTnLNHjtbdmk5eHUCdj/H16N7Z36ai8TtpT8N0xDI9FAYR/pyg5hgJay7/iC+FBdbyrGJahWy
LYXqU1u40g+DuMeIePFrdRruu3tpd3sCViYcaC6oZaIKD+4uccK1OOLyF2ryaNWSP0u/cqodOqkN
0mhCOxcgeJtQ7sVegiF0NCIk4OoAKFNfD9A2WAwx89ZEpxhIj0riSzFSzoMlfTIW/+v5+LLFfRqe
RthQ6rUt0tGuTGxmPlDbmE5p37/ZPS0AleysXWZoxcZk8gDw6lUIc4C0os4Pn41eDWEzdY2GGm5n
WA/y4DfUfmjMPWR8X3QT/EZDvmVtkXDh3bu8JwSlScBZZSEcjZtGJ70y2A/U+mFa34c2vjM6l1it
W0FYCl0cnr4p/rgcIWwitsIJRX0N63g9oUUX1UjH5PZDN8ymX7fkEbHlvhsiJJ6LyfAMB01mt3fo
8ojyceJQ8AYz1JZEP86gkNPQnNgPbVdVkOoih9qCUE4dy8oB2I47Ddp45ySXyD6vq581Ug7QljUa
10hm86V22ndw6TwCjRSFkTkXfgtOzOD2J/J1vV53lPpwl/F1h9SYCJmxmOSkUKewHzKJoBt41ryY
lt+bsny5bWeZ/waNGcCQCAkAFkCWUoihSkkZ9LiInQfzHuP9NpP9XLlD4xvkDS0xbvqifU5H5BR1
spXxWFymnEANrZR44KJTGBS51wvfd46eDLRxHqSsAIFZh8ZFdP3ZGzHiskEBZvCURniIdwOmUwh3
DCduwBWiOw+W3JnvU0xx1yiJ7vyw1Ln/aEkJJz2x2PkxKzY2Oo3SHJRZ8DXNbpxYZvs0TazikMz1
sC87m8kb8eXaNBg2nr0q5EaQDuR/v/DOdtzLJQUnwEM3x/M5tgDZTNSJ7TfWecUMuHJ5XwJAw5yO
/NqMWYOHolcjNJlbpLmbEfw7rtJBdWCmUeOas1nvc2uyAz1nxoOiASpdmU3sEVbSQLIzK2ioWgRO
mbON8S98DoCdECqChAUgepzl8vrD+nZscjnLy7BU1eJJTxNlH0cFeYpipfeSFL2O6AyK3NZuJ/Rl
gRnj9sQsDtqXeWgYQQ+TU8GK05/QFJqsCdqQrNLxq0FOg3yOUiQ123+GQ4J5EtwSiBtR/AVNoWBq
atMiA9IqeXTmnv0pSgT4Q6p0h6kvZLTPJPTX7aEtH8swyCeXtw3wZ6sQ+uRmZdACWnOPZv9bH1+Z
UvgjWrvSt0aFdk7S7iLJk/TMv212cRtDSQMuC5sM3RjwsMJOi5OhS9vcTh8rTe8OaqvGu24mepCb
PbTtp00xxkW8IdgTbmRWY6Pi2Y5RWncte26l5xxNIAZytF4JEqbbg/t66l85ZlhDVAPQM1JlYDcQ
vRYhSdEjE/3IPG03HJwAco//j7Qv7Y0bZ7r9RQK0L18l9eJ225EncbYvgpNJtJGUREnU8uvvoed5
Z7ppoQXnYgaDQQJ0qchisVhV51RsxEDWxSQ2Qm1XRVq0x4DL7pv5kyaDETksGrfaoqUU5StwPYBa
HNlK9G06is6aUXb9AIB0Qh0k5VjFolKAJsV2frQp+VHlmb8Rh6xsKkI6DPtDYvjVeq9PqTnYttYO
hCQW5hYvKSiSk+e5mzZWd81ir8QozsBoO1sUGoYN5Xl2ACrMY9m9kRWHutrVWRoRVL8HC5MjDP+9
Xgjh3KV+ShQC0msyeZVWJToY0Z3pviQf2ulRNxLUoEJGHt2y2d22pLUtvJSoGNKoVb2Nw0kSPj9q
AY/7I7LIWrPn+VbNbmXvkNGWI97RAi0ZMq/3ztOaUpiFSRMbBL6LKA60+GzR8VFOxbit08r+4ZLR
TWAq8RTHzCpFKZ+XQQ+W6jqZay+ivRNhHYspCvJ9ScujATJOoImcEqC4DcHS4K8PBLqY0af1SjyC
uEnZv5HXhTl6Cyh7uv57O0UYf9ohbR/szXzX0zuDtCHXD0ZBjq5mb2j9dn2vZStKB6SfpkU3IHv6
mHt5SNiRDlk0f9nQUYZib3UEOyDSUagYqqPFWVn3flm1daIZSedYUd1lhyk9l8E9MsbIiYIpIXG0
n7elvj7Eb0lVHlfzXEweq+s6EXBw1TP/6PyonsoP4t6O/bCIMMcjoud6r98DuvthPjeP5Y4clkT/
y/xrPvR7527rqL7193K5/12GVxu8CJioTB30Q1cnRq/FGnh5nMmOKL8zdBb2C8eMl+Hb7TV4E6IA
anUpUbnReD6VmY750ononjIdbn55YN2+LeJifMzQJjpsTZp+E5QgSgOjHA6RTNiDBuT6xPaYBSAQ
sdQJuIEiYWhx5ptHyjbqXWtScHngH9xpyARa11KCrvWDtl6axAKZPxID3zf7d95ms2S4CXvFkBmk
s9DCeC0izSaG53reJloK9iQUIUQ8BvoSWlZn7foWf9ZNlY6pUaSOiDXRL8D70KjLvObu9haunFFU
NEFiAaz366Pq+kPYnBaIWhzMV7BHvNeyPWtPwJJgmvsWYcXKqiI7gPqxg6ADb2ll7+oGhVqk5Zqk
HuaQ6VPC0YdWAjhyWyG5csqxxNsJncK4j5HyUDEigU0rZxG0TXxGxL7NdT1yhqXd35ayYvkAnKIo
C9465ARVKV2+tBUv5jZB2XrvpOMJVBVP5b1WzN8MzX+ZyXJos43T9jZfhSDjUqj8qIsDno/ZPNR+
1yazVt9V5eeWIyvGT1QTIeNT6IEE2BZ3UxMxTXvO+NZMpLUNBMgWJouaAnrclWMhTG/KqTDaJO2d
/TD1kRDDrtfqjVtjVYzMschR4j6mjF1rmS7IaQWN3Sa5hoJuiz47rff3c+P+fXsLV9wlOpf/k6Pc
Tn5eOCP6HdrE8e7MlgMM/8lgPBzONfkAXP5Ge5f8NdUswT+NrlPZ4PqG8T4bBlrlDufJ1LH+ya5L
9/NQV0GEqmF3FrXZ7Eqj3CK5W3MzaJrAg0MiBd/SR3kEqdbWpjxxyvyo9zjcbegYP5Fbray/wM6F
9xX42Q8aKTbCxpXFxVhOlFXRoITKp9oxYKBFwW/AipQsTm3umP9JtH4dT6x6cgBoLXrfiwINldDb
W/r27MviACYVQl2k6lVSvwpNCJRoXZfMHkfHhEHyzx34Tp9uS1kJ5pA1wbsYUCo0e6En4NpCWUt1
raA2lKNzdezy2T05bVDEluZkoOLRu7/qdpw+l5hzFrfuoO0rvH+PGx8h79Zrg8JHID9k48Ela0mK
M3Arv6+IEXSJxVszxKhG5Nx48GJMdna3zOhs9ITkD0kdGtVkqHck46BWb8t3AzhlCgnZSbymUZtB
y9b1YtRdr8ukSZcMyETs0DzSH5eStofb6q7t7KUUJdIQPkfRqkByEQSm4w5vFpCuzV2/uy3l7SGV
uuDi9ZFBBFGDIiUFmrsrKNbUGNp7q09LUDm5P0szP2RZ5kS5O2y0+Lz1dRAIQgyIRL80zsv14plt
QS0tgEBHn4ODkRs/TSOtAVnnW/NS5C8p5gLmMBQDTTQuyW6Ea0nIcHqAMPI+6fjfYvpsDS8tfebp
hk9dWcArKfI1cnFDMWR+J6ut+wSpO4yGBENhmLcYD2yN1AyZXQEWwrwtwhrVNhCOoCiM0hLuYzko
SlFt5kD8BYPDE/TNjFHTtBwJ8tze8GhvfKkqRtHN7Bu2TK2PhnYQ3SN5vmM0JuOvVIBLo3vy8l/z
3N0B6VK/00ZUucq1u4zNRJAq5kngfh7LQz8/T+Xn23avRjOvIuQaIhJFqUF1aJmNyjDpsi7xqu9m
R0OOdlLBrB3gLOECekEMwQkXNLPflvo6V+bSJqVYeA40q0iOA6S8r62lXShvmnSGu7b35Yfi2fzm
fioexCk9s9+geT/VyBjZoQf2bpKdyq0R0qqtmsCAwG2hQo5kkSzrXEufmTukaYqySkFC5ycb87vS
d+PWcGLXDpLbqr7pPFeFKd66IbmZ08zok4AgBbrXwRTQhh2bATsTNgAEi1bNp2mCdzrabPLcnWay
Lo/6gYMj1PGctDikRiAker0xyTFtO8+PSFUAHecWpCjjRnT6cjRBC47nRON2JGoXsfy+rYbqRKAF
GkCxU+hqRFVEZc3CuzJze7KIxJpFedBQ/jlUc34PEFJ5TDFhZuuOW9kiebBx1SKZhw4G5cgVTT1a
lJAxATLQfChorz13M/Xu3GLMd6kmOriXZkFiUe8EZr40Wtw0Fnh83VJEeN6ZUY2Z5GXTINeoaeZd
CWEIvegm4kZNQGBdJCGjC5Q9oiy48mtTyrQZo6hQq0jKIQ1C16zvnYB338hi8DOxSgvjm2x717p1
cQfIjHHifrVsdGK9PcKy+0uW19H+hVtWcYJsZFZT1+aYFKM9npD2edRApfDV5k2/K7Sp/jAU6bOX
WY9GI8TGQX4tRV4fZFlCgudHNh2vWrX5nZgzQR3dmpIyM9sPnKTTHnPsZpSP8iVCjKJjQBcggYOh
iXOw0PrRpSI/os272dGsGV9KUrLHqrfMqBw10HMSZ0QCQ2exNXVeiFExdEfyFn624d7JxNEBa5Oo
HkF/CJr3wE5DPIhAMlunTuTq819usQR7oYvsqAn3I69bEQHwudMQH4LXvLdCh7F649m5cj2gGgv6
XlA3yxhfbcBjWYXZXHoxgZ/9x1CbcTZrLMo/+3V19CszmVJ0Y5l7BIIf8YW3j+XKMbkSrdwQKBLn
Nnrex4SZzqNTpR+5a3ydguqxE6dKQ8r9trg38a80d5TeJe4dFXFbDfm6Btx3EwjjE6MsI7+24xKk
vuiQjYhphTUGelp9fac1aFvJ7P2G7LeX/bVsxc5tJgaPe2xKhDcbYdcCmLOYsSCHQXuhqReZQRrP
DPwddlcdMALQ0/0ILdMW2Wp9XFv019cN2GiBLFFDt6DUF4EpdNjvcgiBQtURBwhg+ubuNzouNoKP
Na1xReFjkQFAUVoJsr056KxOLDhgpYbaY4q5aA4P+PvtCDSPMkdj4f0ErMy1G/OtnAZ+6U+JS50n
ke/dxQZA8G87APXL88Y+riwfinA2mjrhr+A75d9fRIq1l/UoIrlzUvTtscgxp8b/3M53NoA5mP8a
GsFycrrgA/NQ60TdGbrOQR7W3rHzfjI0fmOAyeH2J6mxOHw3HqpIOqCIhcScusbzxFOnaTH8O0tt
vE6HqQNrLtqPixkX8W1Rb7dT9ksCTwHlcXmrr+OAl5nFFrokVeqMYYHgf5fWFotvS1kJOnAVwR2B
+waN8kgCKGssHKZlBTeSKhP9jpCiv2t0uw4b3x4P46yZTzMK9yCFzrJ91lpeDEy8F4Nd148dsYiD
QVLvXAU122c5bR/6mhgHTx+9KOcDS8FpOFhPAYh8NwLelbgQiRK4FgepXqAsVG4N0ZDZF35pJXNG
Y2Qs7F0eD8FvewjdZu+Afm2OyrCnIWgwihgEi+zrIs8dD5utZOKKq7v+FLmTF2aKurinORSf4p7c
iO3zOOEvZVjstwaHvcntwfpQHLaRb0b5FFV/5YRbwViNhsWsBNdfSHftyYjL/U/rlN6zqPp42zBW
LB2y8OKDKwXVrQpnWIZaz1wDsnrE96z5bHg7Hry3H+xVIRS70J4F80Nz0PXKgSJV5B1mqCe8egZ/
376cux0ZMUok34oSpVu6jj6wdAjnMNYHlxE6C68lFZbV+r1bWwn55mqYR9oe5vLA+B45Ne2EibXj
0TFCukU2vXKGkQc1AUhCT5hMh15LLccCRlosTsId9zS3sx05ThXs3r1T8MOg68FNCy4idfCLZY6F
PVXcT3pD8Nireoxa5fy89EW5kZ9csQnYHZIRaBYGFZHaY2+bgphTZvpJ6WhF7GBcYWwPNo2DGrQ2
t5VaWTkgTnU07IPqDXAyxdR1q+tpXnp+orW2i1Empr8HuKl8vzvHAwW+HBSU6KBTpXhaZ/XNpPkJ
7Sx+JxCFFrhFhvJLj5EmT7c1erN4iHvBLgZRMAYJhbi2BU/LGtIUJEg6U6+fqjSrrb1m+hNcFcB5
m1Sib8WhWQY1XQv0xdIolBioAPzNbzxPQ6yPCVMYlxOk3z1rDFPnMA40tKolmdu9DZy2y9sw4+kB
f4TJ5ihLZhvdysqngLkNH4LuB/wH8/mAUlM0n+yZ5bVVni2QcseF5j4NBeAA/rDx8lSeN//Ikc1g
6MXDeHP1xsTxS5fFyqtzTdPgvpwDP7Lo5MRtBfJ7AKL4gQcdiCzNNtaQ5dqIeBWL/Z90xLzw0BLi
qSx4NVPsaeuVZzxffljVxq/La/jCf73+OhAHIJNHq5V8QV2vYZmbVWrRpTwTMu+4199hhns0dmJP
m08mmi/d95U338iT/vTiTgumzAdOFPI8KwOevYrqBrMCmi+3z4Tc+VtaKTdn3cDwNcMoz6Y7YYeC
hwXhnNv3JxE0x7JKbktb2yFJ/G/jJkBFzpR2eqETQrtgLvHvmduLHtU0myJrMpb4thQ1HPhn6YDB
AyYZGFAArq7F4IVNe6Lr5bl16r2tH1H84maE5sfD4rIYr2BMhfLjrtxqHVcSL2/kKgmGpsktzXKx
ZS59DMShp90+aJKh2VJwdRkv9FOOs0Mqw6xb6DdO4fxxCz+75iwwCOLf1VPiUQ2MHb2Qq2d2JAS/
tZ7pO7/amjuxKsVGRRtDUTGfTX2Ij41TtpOj4bAGzWE0u9Cldjg2G+CBVfO+kKIeogD4RH3JKoyo
/uwCfdljBP1I9F09/+qs59tmtyoLAYCsmgNrpU7LRnYLbpbr1RlRvoPZURUS6lWhxybPyoNBaycE
lOidPHqvJgegknS4AHrirXJt6hlLDZhZUZ0N+1ePwRZEgGaset/F+Y8QFAjxDEJ9EsWsayEp1KWN
z6rzZBuPwtEfs955nObgfQ/b/4lB9QN5MZQI1IYOQamYzaqtzt68r/iLZ59ZFiMpHVdbQyvWjA+D
iP6VpCg0CvRza2ZTwcTDu1zOM95IgKwKwOAPVPxQ2YV9X69YNlrT0PQQ0Op050+gecCLbQvwvOZu
MAXjXyHKjeQSTR8wkbQ6N90ulR2GJ48dli3mglVVcKUCfivDJjXdYAnbWip9xObznd4+lhT5Mtzm
t8/Omip4AiM2kcmqN6CbaqlTlHKd6szznQ1gWBoF9hPmDd6Woj61Xy3sUozyGkDd0O48qyBnnWPQ
NhEL6GMX45sx1zrwt6mbxhqlAES4XQ4eCJDODD0w/TUGE4R6n55oPTeR5c3sUNqjtuu5CxKJYspi
gL9E5EzC3s2ztXy6/dVrG3Dx0WoejxtNg4maWJtRnI32YC07w924l9diG9nVDVglgjdMELk2116U
ZSZ4X4JH534Ynlu7+GB2mEMFwiQ2/BotvrERqyqBISDAaAP0WaqtgK2e1fVgjOWZYth8LHpHv7c4
A30RL98J0/hnyy9EKapxbpdTWQ7luduBBWEjJlzXA89KwJhRUVDp9RYyDgaX60aAfOsoUi7NEgVb
fLqrhwMVh/+Tolz33JqzhdiQ0oFGyq+akwPWkmB4Wdzh4x+YGszAlRS0Ekl1bQcdWmKaWRPluS9e
HO9pyZ5GsnGXrCqDUjoA9kBxoPnkWoRLQNZFeoSATvk8j6gbAq/jBk+b4fPaUwTVjn/lKDe/HXRg
BFsQi9EBBI4N6KI0kDBoMzr2/AgDr8B6mIOiY2MBV0NPBygVNLWhXIl5cNfqoaPD6WaQO2LgWRPl
5MPIgQdpokmMRxecVXn608y8CJi7LVOUP6wG8qA9QfpZdggCKXMtuAE132SNCAQIsv1t+juot8gk
V439QoL8+4vgHbgCG3Pu8Lib0udxOqXGFI7D59sGuOqI5CgpHQlXdFwou5ZjzuzolnjC+eygF+A5
Di1jF3RIS0WbqYe1eO11bNX/ZCkr1o0CfN4aZFWNv1/qMZzsD2l28GzkpJwtzN7q9iCdjEFRcr6I
2tiRu0sxZzNCKD/T9VCnLKnrLdJJNSP76uvw03JWKqI1R81DeZPLxx5zYM+Z8xSg/SHlYVec9pP/
opm7vv5sfyztSCdfUr4rwY/WWaEF05ziZgTE3WT723u5tr6uju5c9M6CBVx9MA9av8wTqKjOQmfo
wngyBVhwAkzLoE/jtDVzb8045TwEJPqAEECx59o46xTl1kJH7Ejuap2GbfBAja2K2ppLkQcbZSQd
fNLq63U2ggbz+ubqPPTaqSyRwqFk13DwwguDQy0Sg9sjrB1tC1eyZjxoRJZTpbGOqHpcK9e7VW+0
OtI3+sg+ooIcjVN19webdSFCOXjVYKMDLnUhwo/Q1P3RcB5Ki6MTcYgmQPn//4QpJ4/KOWaa48h0
1L4amzMaZC1e7DN7OguAdG8LW3Mpl4unuC0N/DddmUJY1cwfHIJp0IUdkhEkWOljR9gOnR672xJf
DUH1xagABqgAInkPrO71ftE64LmJUe9n2iHPEbKZ1kPUaRSxpJ6b2hfmMl6GxKdAqOqDEbRhaXR9
XM+1+cOmPWCcRd5SwBq7fPhJudcl6GAsyp0zzsW+WcgS1Skff2UBp0Xodan+KZ8wgDd0hypNBmL4
KQ43YGwPWoXy723lVg8aHDMAHGgOcNWQx/Cnqhoa6WMI8kNGmPXH0djK5K0KAWGeBFbqaA5XrDHN
lgzkUXAdWlqF5nKoRRvq9sttTVZPlewKB9Ifr5tX5O3FfUY1wvDiqPAIxETr+8Jb5l09Oe6GF1yL
d+DvsVqolAHAq9hC6S8D9w080tDvNoxxSndgEemNjeO7qgvGG0qclIWEvXKicrQrYzIL3B9YSgKM
Irq9UqvbgSIoGugNsEmpIGuQuFZF5+PXneC5KsEzD1B9vnHzr2pwIUNx4Lqt1TYr8GLuRurcpTXT
QB3obyK81sUgReMgRAIFglT1YtOXXksXZ5Fv5mU/k/Cr/zCHIovM5cgLDIH5yznqtIz04eA8317D
tdsQ7YbowMGDR9YQrwVP84wGZOLigsLcjV0H6q+IeGy508RS32ujfjYd9s661Gs8cClTUdYYdAag
pQ3bY+MeZMMPYCTYdXyK/0Q1Hz2rSIuj0iCPwMWaGmCR4JjWVp1z24pTv4zb0o5NnQF8qIeUb9Wd
pSWo3hWjPDGcDcGFBXbta3FMH4XdZAK2Dgi4eMytuD2BRtLVToN76L8eg0+31Vuz/tfpH5hnIjEV
yip6E8vQYICkARBUxAWVnAYG9bLe3ZayZh++gY54QAAQY6iG2RQWc6jQsFfODFpZFMppyIJ7odNz
U7M/eLeCpQ5lITm/EcWS6yWslwJPycWqziloQZFT6EcvHNw/0ehCiBK1aK6bIttiIlyqwa4seEiK
/WJNUZr6sTU83V6+1U1CtxNKC4482IoNYppHKdocNih0Htbj04QeHzFtZJO3hCiWV9ZBNeoMQipQ
ppRLiundTuzoxcZ52hKjvMJBNFb3rYZj2w+gcz5U2sNWbXJLgnIpCYpxfBmXKSWnjBrhIHjtDoW3
0ewoXZp6UFHw/789URNXc+ZMmdViuXyniwS4DvnyBzUyGWAhaYUqArzPtR07wE3UqScPDeadecGP
sqxiVm3F/aurBRp6SScFSlEVRWawtg8sDXo4+m/GH7JiiPCA+5MjeSFE2RLUpQd0d/vVucBQN0Tf
dG63yyFrwYj/nxC1eapqirHNpaf2jVP7QtJ70DVmG9a7KkO2pSEPYZkIE6/3BNNgcG3TFMFv/sUa
fjPrMObn1t7Y+S0pigczZr/I8zGHUzYeWMxLA+F0IsSGV1mXEgQ6KvlI8antuqD0mSezLMm5c9jR
zE9VH+wtcgjql9veS27um5OC0vz/yVHsOPML6rVNRc4LeAbNINIb8KONoAn10MVk/SBCjzYDri3d
lBi7HlDp7iuKXPj3MngeHr0srOyt9iK1Yeo1BEFCH0GBBNSjkfDaGnpMrNIcrMWZLckCFPBkmRiS
eEdk9yneK3rY2b+a5VOL1rDWsne3l3Xt4ILwEvc2eh7Al6Q4UntheKUHE9oRmgOKMOCC84rPt0Ws
JvyQcwPlq43SBfJW1wq6lW506DJFQGmneWTq5GAX86Mnuh0lf1nzh8HBhDVS4kG21Ti48rBF/zIu
WKSVJKuochuNtW6RIYPzW+pvGgarADNITr0eobz9+7aSK6YCbjIwIyA0Qbyl1mqX3MjnaWrJuRyd
I1J/9tDuMTCRbTUDrcuBJmjSkSQIylq2C6geWoNjOIutPU929yJG747NgJjgOfp+fyv51v6VJb/l
ImjN9LqlFevJ2etPmHYKrXKx4aNWQrorEcoGmW3lgEcC6ogWFyAtehGaVplwUj1VEzkGYDq/vU8r
F65EqoP/W9Yd0atyrRNFi11X27BFPf+yeEPob5U1V/zUlQBFIwL4kYUhZzA5DQHjrjXnQ0bv/CSr
0YbMu4O9NdlqXSOkltEai3qB2p7Y8N4xiCkDlcz9pZlOolv2p9uLtmp06PdANx3q57jlrxdtChYP
nPnQqR8i9nfT32fBMWs2LsVVPTDPDF2cYCtA/5AipNPTVtPh4NlEj8J39vn0/mALV9R/EuQXXNjz
omdBCoYmnJ3cBRTpqQct1u2FWvGmVxKU04ncvEXnBRJcEDGifYfwv1FM/QMhqAoBrYouUQmYvVYD
3CpGnRHcF9S7b34MwV26u63F2k5cClC0cMdmtisGAVYdphYmqm+cwbUjgroWwNyocAGEpZxBnevC
RpkYCuiiCW1AjZc5OBLTCz1MD7XHJ2PWPzrmVnvtmhVfilVO5jT3ZGQNI+c8fdC7X5qN/DcPl2yr
zLR23+Hd+J9+yp06IQVVuib0K4lfnFNmalHfj2CRcoqEOB/IbHyYi+A7G20XxfSUbrz+1y69S/FK
mJwZYrDNBuJ5+mEhn8Q4hks4zM1uduqoSzekra8qCgrI2KBsoxJnF6LLSWNBGkbr5EsXmnaskRPm
Y25Y/aoc9KZCAsgE35Do4aUsKf2we+ixWIaTU58YOQXVhulL01aiTNkGCvAboIH4P2XrNM8uebbg
GoeIdHyCJpul6i0RyvaQ3Ou8TEYKtj3g/qm8Lx6y7j7buhfWF+xfVVT63coLtEz3cbVWTLa+YH44
uEOCP3JGIChBxIN3LNLR185Ib9BE2HJBzr3/jAkeQDfcjc07mcZlhGyCK8d+pezA9pvXQoxZ46nW
Y8ksTWMxlWwhWum8k67rHymvr1dwCUt4+bWUuWdmbTSQ0hlujM1P9aQFwpGKGBDp93tYXBSo4QB5
JvEz16KoNjKP9gY5B03N4wDcvRHy3/OGn12zNDkUGXIwJO5NW5K2mI4AJS/8UEGm0Eq/LWYRk0Df
qnqvWRpeLziWqHWgUKDc3I3o/dohFiwa/T6Hagx9Kyq8jXfmqjISGSqrETLMvl4yYtS8z8AfeV4Q
hojPnR773YYrWwtGJf71fyJUYvbZIm7eg43yTI1Tw8vjLB7c7AAeoCiotnKZa3cswHYIqvDqwqNP
VccqqnZxBD13bbbHw0umnd9vY0CEo5df4o7BgaksmKnhzZwjFrG0KtQwUIP9QXMdUPb/SVASDLQR
k2O9Po+7l66iJzb81slzBirV25qsXqiXgpTzn2deYdoMqqDZMc1OcxlbT84z8syz2INik79z8uir
J7iUpxh0OQDExGUYJ5dO9nHwJ+ptvHzWDg1ItF9JdGQzirI9fjXMQwUM+tlMrQOGXoRVl++X/nta
8z+4OcHoiJ5/YOjwClfutJbW3BsMuGhL/1y3SYCsQoHxYQH1NgStHVGwyIAKDCgGG5maa4vLgz4F
iGp6fS92hXUHY6g2r7W1g3MpRDk48AJVU/ZwapnrIGtw6nr3T9QAjYOsq+LFo7K7l/aQikFAwki7
sEdNsnN+6Vtze1fX6kKIcm9amaG5JsVa2QWgScNveUCDcYxvn5wtKUrIO9oiq7oCUhqW1TEGTXjR
5LddlJblVneJXHc1crJxAaCm70u+ablvF48rwMZYPvjwz+Kr+5t8ZJiedNTAkcq/bBWb1tw0OMyB
qUT7E96kUukLSURPA42BmecccNCJL4yPf3dZ4wOPp2tPM2Mvwh3MDZtYPa2wafCyoG/dUktPRjaC
HYpUFFdpitLnFPGqCy0mYnf8dXvL1iTJ2Tewv394p661K7Rca2tG6Nlwzl3D4iZ/AtFJqPENmP+a
aaC1C6n6AEyEQBxey5lG3oggY/Q87NI2+sHfOYPk1Yde/r6yS6A31HxOoYfu3Q/1GW3XmUhuL9Wa
yV2KUM4QcFoTaxwKEfmXabyvXurxHj260WD9Qmkg2kRKrLkeYFrRMAkWb5ApKvedgZIQs/yW4szO
4eLa4fAHvX2IBmWqFJ0xiESUS8HseDdlHBpVbRoOVbtj7tfiG+d736sjWhkbAeLqxYrGH9mCg05/
eLxrI6AY7Ks3tIa8tEs6mj/VKBFken9flq4WTuRHxn6DesBIl42tW7PyS8HKUoL73zRoB8Fdzg9y
1MpciH1Kn8hWY/Cambugh0dyGwOEAYq/1rAvHIfNAcxcGw5efUqHw5+UPNGF858IxdIpeBumDniq
8+tiFdE8nET2+7apb6mhmLrbWmU26TAMo3saQb9aPHhbLEJbIpS7wiV5GnAfIrBSwElgpez69Cda
yO4YZMotbMj1Zljg7vOBaaRn08qWPZjUjYhb3m9nNrLdbUlrrgHvRKQLcFOg9KlECWXGGoMJSPKn
fgQmwxB4yDnoKA74pEeAufYPQ+q2x6Xtje+LMLcK+6uL+Z98tR2oIYVbOh5chat/x36l1fOf7Zec
eIvjC6ehnt0+04isY+II+Q24SyJeL5G9BQ1YPacXQpRzqmEMCsZ6+PRcZCOo46Z4FE+FbybNuJGb
XV2wC0HmtWmQNACFBnXgidhOItCQefG6jZB7LXAARxf6v3XMmjXUvnpSYUZG66T0bOV6yPlD53PQ
t2rhLr5tfDLOVUMh3BF44KPTGK29ipkXDAOnO8161UXDzGlMNfwI3sj8YfNGWtPoUpLi3Zze7Zgv
bNyAZhbn7Dltf9vgiu27NGzE1itM7vUbtcDPhtYRwM/Qc3i9RSM6vuVgR6j1G0xqC6AW91ac+EM0
pyH57m7OyVozCRBT/itPUU7QArMTSpiEtQxnT7hT2PI68pkbun2+mwEfQEfxdBiDX1VX7fPRPPWD
8zUwp6it3A3PtbrQyHC8cgVh6IGiu56KcTDLnJ0H/TTm1n7o0shj973zMR3tu9vmsyILDwOJV0JK
DXGUonfhTLMP5Gpx1prA/dDOuouR0pSG2ghAltfROrZBZbfhMNWBOTJeA28d8GUIAzD4QJ034FCv
LyxQ7Z4BbonSz7Wzp244BWFrYrxbuwusAiRJDwQMvTr5Po3IKBtfjBq0uflvi20NP1hxO/gYmeiV
JMsY0Xltau4YYEKtaIqzGYDqde90eejKsbj1+8N6yJHZJFwRuMKV+Ic5Tq4zcyiA1yjbPVA3XWjb
xbQDHms8AubWbngGuXXKEULuWpf/yBEtanyHsXwjfEOPRR6AVF+qlMXD5JgbUlYOzpUUZfUwhabw
rBJSLCCfQR+SF3vmvnMy4z/24iKziO4loB7VIs7YeF1u87E495wdPDOhjXaXbtHgrtrBhRB5VC6e
eg1leN6DnOScAhtafkqtX2BOsjauhVUhUh9J7oJToFw9lUaXxvCgiTCtU6Xvfi1z5PNqI7n4+jp4
s/cXYhQXUszObC7pVJyzKo8q41S5HwpbOzTOHI29/RHjgMEy9mSw51m/CzoXYyinGOyIsW0+9nhM
810wnb3yZZ5BNHLk1hFn+axV3V0NWrTS+ODcoXt2NzTaLu0e/K3Ibc0noZEUED45Ohgkk9cbIcyx
rXMDk0FIjam89+1d9U38av6giwyn/l8pasqS1ibonWxIQQiK2C6qKryx+i3+01VdkKeQM4hBxKGm
eSdqoMospTArSlHgWZYoAxP4F9v79H5HDueCLmrkiNF+IQ3vwnqNydOGfkAJ0EE7dUL87G/eF2a8
pFQ7ONmMDHaDa+S2zLWzfylTOTFLro2kG6AcrozIpS8TxucOG3fF2oEBml7ySaEBBVCfa72cfhqR
iAdxD4o/YK966LwftXfI9rc1sdecJfBKuAGQh0OiVFHFKEljZhRiQMZ8EGftCK4FFqd34N2PxgMr
QzBDh0aIsQIh3ef7avft+QuPrNOz2DnHLOFRZ4bjnXcA7VTIo+quij+zEGN0DuRO/Nr4Vmisnu3L
T1Uyn2Ie8rTw8vJcgE2MdD9y63BbwFqTmHUpQTmA2iQ6YmKI5tlyqwPqcXt36kOhfyKYFD9RC30s
J+482SL2vDpkWwD31/70GwqqHETpWGXMHqCg+eR9Bdv5gOEr39F+WT37H8RL+rV/mR7bPMyfkPK7
rfm6FYD6CK1jKP2q2evM5kIvSQ2OlzYDHp2wJs5BJL5xbIyVmB0/jmwYrjIAUQLlznRT1uLC5uUZ
jCdO+T0di53nlsdmCCUBYxGC9y9EQZBhYu9E/rLHI2qQbiX2QHhmeR7Pm0WPNS91+UHKIQvohHka
GRDNXs5CDtzDZEST6UU2Zmwu00bIua6+pK7ASTMkOFc50nlO9XxgMK9ujpq0ihcTzPrp19wPq+HB
emA/JrMOLbE3RbmfHoy/9HmfGUmNjI3YatFa1fziW5Rz35azltUudtx1Y2/5OWpFONfH2g2baqt6
rY4OfI1i8MBAUxCyujIMvNaboNIYOCNQ9qn+xEofmJ0+rIwHrT2ls7dPsyJM+9gLPjXFbmqOs52H
5ig2MrGrofflR6i21xSoBhiAlOMFP94LeK1o6R6ysKjD7FP/O5hi43sZzgA8fOo+bWH/1i6MS+GK
neXof7GpBfC/pCic3O8oWUUd33Bf0ju9cR/IniPWBqUI+p6vlzko+NxOCzTkdwSBr2meOnYa6Q/d
OgvxgtaOP7ihgENBrylI2cD+IZ3Kxc3rLA0LmINtRecimOllq0hf1Mj7bHUmrGVQQb0N2k+ZtMWz
QInq/h9p19kbOa5sf5EA5fCVSp3cDt22x/NFmBnbyhKVw69/R9777nbTek3sPhiYWewALpEsVhUr
nBMmNBDQgpccirS3i+ipkgx7qeYFMbWtHkMcsNJ4JD7dNoosRu9femsCbAbXFaRf7MMlV9LEyCOM
u47U8qo5s+fMC+r3oSbSIU0s8A4/S8W8SzihMssl+pdcRDJofEachmrI9cZKYkSVbJCTgyWDTWBE
IbF0NS0mQ7kvotCpAVY/I0JtQ51k80z0uNngjcXJRKzFH9Ci/34Eo01jUMRJowFAQDRe0XFnD4Ap
wMjnFhSWt7d5TW2hQmhTQ6eohDO+Xi3YijSzk8MUq3XM1pt/AbUw7O34j4m7yHkfrPk5lBQwCoK+
OOsbyqQ06rkwzzqeOrH2UdJ6sCMhMThubs3LGfChC4SqAjQTxtI06TDn8ClQG82Vx8eocpVfZXTo
gMbOKwavWfFLUYxdQQMc6rQUoga7fJEO2Ymia5TcPp/Va3AphLl9ahnNaTpAiCE7P7uB0Jz0dgK4
ZhCOox3t8ba41d0zURVe+FIAN8pIM5ISmMIhpAWGuAWLO8rPZHwMRwkIHT0JeGDsa5bZAK3nMq2F
q86+hgwzTpYeIRjNQYntogKbeJZ9BnXAc/5rR7UwQmNwb/H9bOwz6WFopSLwRlql3mhS7+Q56GP9
rrKlaJ9Nh7ACS7B+lK2XBOjGg5eJ+gYw9dF8DiVez9LaNTDBBoNmY/wFgqbrKzeWg1gDkwqYZwpN
t6bRJm4cNhLnsq1d7IUZBU0RsN3fIK+LclYmOqrJYe4DP8oEt4jRrh81jjUCIbrYNVX/CApDjqNf
O1AM+8hAfEBcgT+u1wYoHAx/oAhyiHrTBtqDQVOH62rXNvBSCOP6JKlUpQE99Ie5fqTzixrNnEsn
r6nLpQTmiIIZCRutxOZF1n2pd06AQX0tL3ciQCUKYyZ5uDyr807YgXM3Se8ERKypRpIq9WneDhhx
Uwle+e6QxWjjNI7J4IbZ7KmK30ikAFtuK3tAbeV8Nu+rGaeRTrWA4enlyNPDVLrhaJIg+xlndpvy
TN/6OQNMHXiiaGWXF+27iD4AEqGlpQUnCSQA9CvFREBKMZO829Zo9aDRLI+JdkQBGGi4ljIDP6FP
A0iJahBo1LENatPbElbXcSGBOWihkeZxbLFlpYRG1UG3zehQgljs30gx0AOHPCyGv5l1dKGa5V2D
W2GMhtOj9LPksMbJvy1lzXZb0t9SmLXkcVBFAB8A1tF8JweaYw0fKPr1oEuVZacQeWiyayEKkNdB
Q4OOGGTxGW0rh2lUcwtYIXFxRD4vH9O7Diib6NQL/832LdzuMrAmYD2YhcV1kBZNMP4FRTkhYrCG
Z1niIbuurudCCrMeLHUujQXZNeqom3XTo9kvVdTd3PDe+2umeUkxiiIaftFUvtzji8tj6GndGgEO
KtNjmJPSrjRby35gVIOqqSv1LjKkt1Vj1TJcSGSivLgwQgEs5MAOAyV6AE6byapCYoJ0o2yj1zrg
lVpWVVFbkKmVBQ/724mVaV6lM1aYFiAyG6Na24x6sy2KlIIwBEDwA/TJz8aE91hZVIF9hS0wy/8r
mDnECEiYY1zAz+vLiHl3J6sfGLT6N/oI2jIVXJwLTqF8fX4xmuaCOQBabmApPjpCU2RRGp0Tia0e
GZDDUMOF9QNh9bWQMIgazIrBZqAASjol2Y6vVj/Dq5S+lXacoFla2TdQ9qBcswBiLPPN19LUIuib
FizqB5PG4AqYN8CrtPDS6lERBwx8aUd34i4nLsizfRAeGdXTbQVduXzoFEULN1aKFzSbfItCRZC0
LEuRm0L6XQnpjyqqbFAKGTYAujlByqqwhRFQAqK5IpqM8zK6eszAko1xMnEqnLHOertsc5CfAzjN
RUDKA25alQdEeEylLefJBnxxamqDNrSAQBgVDLj20i6fGlucC1eOoz+3N3L1IC3AjANwHH6TzSjn
lSlTEZcP5XJMD4TZiLQShuMdsIYlHKXhiWKMSjOVSSQAOucgBcgAxB2RxoTUEm9eZS0xC83ElV4g
dYE8y9zpIYzphPICZmv1p3gha3bSc7oVSXBfHqjde9pOsEFhs729kSv370oqY6QRFiRCLi6RlB3Z
Bvkw/NS5LWG5U4ytAocViiYLzB0qjIwEIZv6vDMwp1kPPeBnRBMEuMPbbRkrrgYuDdPBwLkHWhP7
GgYLbWFQcB0c1CoaCVBA9mKYunPpKo3klnH+BuioVvi8LXRNMdAZogLyARPzqDtfG5NpyJKyVEzE
oZjLSuufGfL4Au98VlwMiluYQEOWBtMMbDNurtdG0uIBdWjDxk4t0LSFT9ouMmxReOai364pAzp+
YSyAfKSgdeF6RfnU6YI4Q1hZvOSW5sU/lSQgQ5LbaOj7F5uHKSAJ4+pwLd9Q3iitRcCLYF1JqZAw
EEQfTVi5Tetp4ijg6qouRDGPNWHO8MahuMAxmgLE9ucwPE3mfY08SUV5jnlN2TF4AmOLrBaKF0wW
uutpl+UDlmWFT72OTs9S5XjltTwlXNeC9gkWCkxTMWY9SYfIGBT4EEwRk9CqEPNO6KeZ7DQTSNzM
fpy/g2KXWOK/mIldsBbxlAchB9rUGIVXBD0dwgTDw1QhzVtf2XjS39aKNRcCGg4YdCgfKKyWK3cR
MqJ2HyXIqAEXa8rOWTcScNnvwKTpxrwy+NrlvZTEWNs+iqcu0QE7E7YLLW+sU5IEo2ybWiZy9I8n
ijGAymwmY1kCh6SKPmn+2dc/TZXT1LS+bzDkuLoL4QxzcWs9t7LSwGpENbFLIbfRIFuUoRd3HHex
vhY0jS0vYkz8svpd0WyuKdYyjG5fbjIEL5zE9PpS/pbALMVUaNio0LSDOdm/0TMU7P/NdAs6kv4W
wQS2wdxVXbjAJwXyW0RJ3f+aeU6Pt0+MzQGUShEByxDYAXQLMnbLtTa3b8qaUQNA3QJSbsC9soZG
p1NkTTHQPsAqUXeUBNVdGmwH8/H9tpw1g3YphzmOWkm7JC0gpweRAPBVhST3/7kEgGIjwbIQ/cCs
Xd95M9Cs0hiBnFVLDvphJuXl9u//atJkA5BLAUwAZ9FBkIN0gVXICCjrXNktS7Bw2uHGmE9D/DkX
2wTl93x2h57a9LUFRvNsV9nPKbdIskvCLXWALyzwAEDWdATA0xgbRbyHNi9m4dMktHVj4rsME4i0
wscYPnKbcdeOD9UsFNAAMgJfy5i5oVJGozcs+L5iQtVVQl8x576uFZwRef0tgllGEMq5VQoh5obz
ZBPKd1My2ProoFP/PkjQfa4EIpHQ9DhW5xbMbtUpLR1tMvxSSh0letLifU15fS1rUdPS0wK1QhcA
HlvXOjUpoOLsO3xTaJR3sn6KpncpqfZyoRxrRd2CsIXXpr6s8puSob1lefcss2bMRmfiLPcAdARe
RPkgSZVHjfduyUjnez1/vq3Qa/1nYFla5gAxpwvtYSIAGsxlSWWgZ5l3+q44iBvzTnFaT9v3G9nR
HlM7d/VTfNfez78BU+iohNqTI6Ctp7VVJ/cMXyQ6b0Z9rf5++VFs/X0UckkPU3xUIOMSqckGYbfd
W+omFk0w8jZOCxBKtbsbwUpmxvFj0YwPZmu+otPXu70/3E9hbBYqI23QqHAhwn2+ETbpMd8FnvQa
bIA7eUj8bhufbktcDpc9fJw6BjIBGAO0ZEagGqRUHhef1WGaNRqIPL72FLDhnOzBmlZfimH8Vg5N
l4UIWzz2J7my49KFE043sE8tR9JaOQ4cqiagpZG3Q5y02K7LQKxWeyUxUMPsKvVkafW7FbZ7NdPA
Ch2fTdVJU7dAW0MATnip1jm+bc0w4mmPhwhedBK8wrXwphNyuQLG7yFV/GA27KqNvLHkdaWv3Vi0
ZqOVAY2QSFEyuxkqk6JVCXr6YCqInlQCujELDNNiRIL26p+oETilqlWBqNcCuBuagsmz62Wh5aBt
Rx17Gm3NrRZ7uV0/Frw0wureXQhh9k6ShxBAzSq6BlGr6QFDWFk/QWZ3W9/XvApGDf+7EkY75qhH
A7auxQePcI5+DU0aUMh//2rGjna0MVK6/OrJzZycpHvFTyg61FSnPYgfzWPxMO+lH4qXbFUbr8UH
oCH40vjcxjuT13qiLAfCXuvLb2E8myXWeOxY+BYrcsJ99B7Z2g/NQ9cUKuGZG+yUg+TBsRXecIja
/eijpyh9UPf52+iW98Gf/L49pl5KxmcLzQbO7SNYjWouP24xFhc3tI9mMYhCaBPMmwtUWNgDNwSq
nTvFdo6k946+WS0xodD2tI23o3Ac3kG73drixuA8CniKzfgjQ57keF4UO0eKKnuJnWQbcYaK1izs
36uFn71erSDSNgILFdTa6e50r77jbOdtjUYN7vr3x1pWipqAoxZdN7RvH9Xt7cG8wPXvLtRgKLXl
pBBV/imd2RYdHvPX7Vuvsb1LlpAGCPDw+bq+F/PdoG8kk1NC5O3Q8u8X+iboczdkSzuy0O9wR0kj
8VgjePv0zaoEESo4yz5lpAdTO0pf5nsK9B7kN26fyFrh+8LKwFZdL0aC2wt7E6KcoDzK9icabd8S
Jz3K7jncD89xRT6A0Sh76YO8n/Ca9tMf/XO24U3t8vaUMTCJGKhqipaQw2zelSOitIgXnC96+3+b
MAQP1wudJTGsqw7uQEW/tUJSR3ppfVQw74WBGPeFf3tfeWrIGIIBbGpKncFxFwdvfO049YzV6s2F
EWCTD4oeNXW4LKZ9n46CPZ5SP0MmaiKyTU943MWbmh6H8m7ihQqruflLyYx5kKO6nKQKCwNRNehn
CT0kPQk38luzrbaDbx0xyjaAMI6jp8t+3Ti9r1byizun9hFGQwOo6QxsZJOUsddopHeK6VMxT1HH
URaeNCY+qYxREAD4HB9qB1ObP/pNug1tyY7c/5eSsN0OYySoYywvhkRwqoh6qZK5lc7xF6trAXsI
ZoBQ6MMYxbXeZ0ZnUSTesBa47miHbjLFjUY7f532PNi0dbW8kMUoRx0VkR4m2DcRbLbIIRJrlsk4
Gn5voV2mnkCS8kMqSZTlj3FnoBE688Ha65t63pM25TWAr9qUi69hvI05ylE7mXAFRtwn9jwaTypV
uN3Wy2/5ppkXUhhdMdRpCMRFM4O7zJk9YyN6ysE8INyIvd7jDbSveoYLaYzvMSdl1JEthvePSY6Z
j60xONT4N0HthRDG/ZRDKlmjuNzxQnKn6nnKBY7m846G8TqdqrVVbkGCVfzMh30p8jou1p9tF2tg
HAqmkCJt6CBBUF6STnWDZDslnZenLnpJ4mEnRb1TgvLBRMbw9q3mXTjG0ZSZnojNohD5Z7zLfepK
e+FZReZne1vO/3Hbvnocl/Za1ibW8ViPVtihG1VOgf9bdJou23GXdrFNx7yQHFMsJw0PunQaCMif
h8dEMkEoXM3GDKqZUqGbTpaK2A+KXMc0bBvDHVqFwoNSWxb8/Yb8/Z3MDYl6VHmRMIEFCjx1RDxe
U+KG8sM4cHZkNTTGa3JhLMG40LdMsDTLurLME9VpYGPChgSTFwyV0wsfnK1fvfQXkhhDJ/axYoZT
iG7tJrMTHWMz1l0inMenFpOMzyoIKnRYNJBtKdLptujVNYJkWwO5OACJ2Byx1liZUCg5KBvlnMSJ
IpHetFw9UHY4Z168vnpyF8IYVVZmsey7EVMrUTz/nIZQ2RrFuJTXItGueoxKTeA388yp5iWEV+8Q
+HLBbYsyNibwr50W2E9rLcrRJtwGvy1kR+PhfpIP4eDV4X2CbiI0pdze1tWVXghcPugivsg0SQii
HgKnZvCBdox+peMINJxIQhVJ05xo3t0WuNjQb5fCxJgFmn0wZ8We41yB+QOtPbi8n4lS7CapedEl
zAPdlrLqLsCrqqjAOF5A+a6XVcYg1jPHJjl4Bjj1Rh+cV4lKQh6O4WolFs0ay4Fh0h4k39dyBvQL
TkaJ1RRANJgxuSj/KWN/EjIi1Q8YTCVlhVZaXk/q15wcu4lANIV+YPAVJThmeXEXlT0IU5YJvvEw
bfRd5A934c/hyRhI95g/6lt44d+yQOY93RSPk1ci/dudqo7Uz0i9+7zX1KpJvvwgZh/aITHTcPmg
yTY8y01dwy79ep946bPqpffKW/I4c13dYj9v7QLjTKNsUoYggFAR608efgdO7Qr+bEuHP/kD72Gz
plGXK2T8qgGkG6MWvra88D4wXEYK97bOfhEE3loPc/nnRtVitNxhFNcpjxZYmo9WYx+Qad3LD/VT
taF2t4ER8qRd8BZu6123FV9vf8K6Pl8oFmsOcjDH6h0+Idtqjuqnu5bUJMCrl/cEWDPnF9vJPuSC
Wg7y1IIgwPjU7SOlO+BggzDs5faC1qzNpRjGX6GxcAbbGcwbEuUiUWxeu6nCUQs2FunDuTb1AutQ
7qtN544owgQ2fVN3xDiWR3UbuvNu9JWTZg/e5MR+VhDVLX4n3nycnPEYHYZX/L2TSfo72hS2xokM
1ma80GT4X0vBjrkkcxIhh4nvm4qXGo1/d6pNIxJnoFyy42PhiMbvwNrreKbc3vjVOPRSMGOixibU
c+BowUTZgy2SxDb2KjGdfCsTk3Nx1nzYpSjG+MxFX+U5XXTJ1bb1A9IC7pLx5CyIp0qMtQnVVgHX
EqTcje8P6XYkDendHjr1AZqNrXWfc3IdvFUxBqeX2qmKI8hrHd21vM5Z1sVjheBdQ8bkqCI1Y6uH
kFkiwnHepZBxe9++GlpvWDW2WUkD7g+WgWlkjG8iK00Bl26XO9nVHe2F3ovbrrf7u+I4vpQw3937
L1DA3P6C1TViqHMpy6JtSWHUw5pjMTFm+GirfsRMrDX+bJRno+OkG1YNAeBTMF6IsVggqVxHAhMG
ncIgb9F4rpGq6GzQsyWWM4c2l1F63dliQAAj9Ig40FJ5LaoEkmSRK5gSUE4G0O9Nb8Dkixm/jJLk
9aZsowRLOsxeGJ0KnCEMz91p+a8cCCS393W1yIqBPUxvYoAOVK3LY+EidkzEXB+TAEuWWnug76Hu
VdTtwSrxIxZ/1oBS0ueRWEnu5tphVna8vsg1GAUQWaKHGzGetGBLXcuHcc9MbVy606lqd+kfdRqJ
CqzIYtgMn3niDaAiHbbSuButd87SV08b2GPL4CB6TVnEZ9GMNJVG6CKXzZ7Aro7lWwzIBMwiCeqm
7ESvzX0UoZfhfoSNdqs+im1F5omShR2Fx6W1eOVvVwwdB+AFA0I0IDauN6IAg5pGs2UWLS1MktXC
qSutU9yCT8/CSKWbZElEBnR/A2IrfeNsxeJCbwlnXGza0roWKCYuQETmRLV0VpW3PjxgxmU7J+qx
6YCYlodu+Rn9CxYBFb2+qOCi31wDyOb1spHlCMu2w1wOqF9a8y42DwO9H3lojWubuwywmAsWLm4c
o+VFGdd6q1vwLnW/D+NiJ9MOK6vOVSTjtdT+mmvpBwDi/tze1zUNuxTLJA+CZsZ80Qyxst9iMCGk
uSsEBQmM6q6dOs5VXvNtaNqHJluAq0U3/fVOTroi0HbGTqb0E2SCJeZtucxRa/4MuEeAWl3urMw+
bRs1iyIBCS9oRmiXyhuiPrUsnDRxpw7oQKXEMfurGXsAsqPWjvwv4PsYMynKVfnXaA7VUBltfoUV
wP+rhhT1o7XpMsGjEapMmJoWLVQQ4k0lI3Hbzq5JzV80EjnFs9UtxiQNcF90dFOw/qETxEwVIpyn
otZEkJ5TBRO5Bm/+bjXsApqPhkQQgBHxvr4+yWFKqJyaAu4EcF2UbdemREwNzEX2Tp+4AF1RqR0X
Nmo/t9V1dXnAW1nQdNGn/lWrvvAFwTxredQmYMHrzYVvQRt1Zwg4arq6OiBOaKAUgh6h4/56dbLU
yplCO3Snx3G5NwtRsVOliVwrEJNtO8uth/ynsp8o/ldpvilDpe87ZNs5uag1kA90X6HTdmndQ588
Ewu2dZ9YAjKOh356CFOnjgcC1kSiaBvDcMvZ1QTlDkRR1dw4YRG9yeomUO8EJCHKhcu6DTf/fPMv
P4fRdHBjazUGbtBqaiSbDqAv8/hcCDzdWjOEwMHECDvQGjAzzxh6UAkXw1DBy+SN4RrWz2ms96WB
4WAdII5NeDTkilTlP0RRhjdDIgwuHgMCGGLCf18fuVqDw0EzW+mk1jmgN4fEF1tkcsDcl8aVI+Xd
P1NkVh47qB9gkDxttUY6jfq2wf1UYXRnkdMHxNyWb0KYrcylElQeMRYlD5bbqZjqmAFI9HxbK9j4
6JsUxnOhUQyNmDWkiI/Nr8Kp/Kfgvd78SY5VavNATJgge5EFb7WA5GK+B4X1ZcUX9z8fLAV8nqJ0
KutaO1hBID0FpSb+jsY6ccLB0jjmdF0ekDUWnhpADDA7qCaK2UYV5PWGP2n7Ee5DkAtvEgzO3WJT
Iv9Z2d+SmF0cLLGsB2GWTmHpAnixsjDXXtwljlq9Ndk9QBSGgQdQz9y0v0Ri9AETYADkBUj99WYu
qA5jqUzSiRbzsBVrmj31dVF4mKPR3bYT5yctqbOJ5Ko6bsJRVbYczVl27yKm++sDEO0gS4veu28k
j3IYJe0yRHnKX5J3uMzxrB2HH/mDeGiPBW9ocOUygOzub2GMMRX6rNVLSDs1Md3nYu1mbWpPU+ty
FsWTw+wqym4lVQCocBp6vD2j8L6rTCc0512l7Ggr2SmeS1quCUTPins6WFszTXdilPppKDvS1Pu3
v2f1kC+WzcRcAPyRwmjQsOwQ2Bsq8l/zHXhk7ElS9nGm2k0hgna74ezC6r25kMqY0ySNC70pIRWd
PF6rh14QxE5ayF7b8zhrOPvNpvhGoUwsY4AStRIwhdT5h9EcZ9XgvQLYFBerrF9Bw4Xp6ftkQNyJ
JYn5Z278AAzArpNMMkslZoZkTGELmwguQ9RnrxRUAlQrW095fFOc02TzgBrGzcuwh3IJOSXxoO3M
sT6qib7X2t7Rqm6bZbXbKrw9XrPxuDyWhGTAQtLylSu4WHxYpapgxAJMxRtmDyWMp5LZ3vV+8UjB
dkP6t9tKy0Zg/9nsv+Uxl7VKer3SEeSe2sjcUKBDoZzjlnlvj5TauMT2DErfXAM1iSLajRV7HPmr
SoXXw9dbFx20jDW2rBQV9N6UTgUQgowpuUPEa4tKf5yBstpbg69Ns91N+r6ZD2qTniaUfeZ4owvA
OFY4GbrVM7/4FuaJVo9Si+wDFE/JkGtI7EYlmF+Z3IQMc0xGHoLH6tXFwPrXE8KQ2KWLoVBljY6j
nsa3CkBZsyeppODlsdgqxF8nfCGGWVUjmU0xGKV8KrKm9uYclDY9QNEioopJLwDQA8kvOxkaPJqa
JLBzbURzbksHVzFLy2nMOd3JzYi5h05Ab7o8vcXGWO0NqwkAI5Or7izPLTHScnbiRu2PYU6T7W0l
WfI+rPdCSgZg0198bNpybhd3YgitXlfVUD6lQXXf1uUp7Ezhn4eJwPaCf1yIexWDhVmKzaTrDSnB
LunTtAHYtrE1GwmodEFpckStGjhgjyDKAUgbRksZTwH8EbWRYiqfjFT5mSa6p2f+IB+BC0Q065QC
hTYTf0VVbGdp42pjGdpFaXH8xuIcr/YUo36gTwLUEcIBlKGXPb/YU2OkM0BRm+YsapSIfWarcYB2
wk+qh04oP90+wGVBjLAF6Q8R0BfkDjvxLMTCpEpC35z7lJ6ESn6Mx9ILadsRKs5bYabQe4wOcxwy
m1fF/BmGN0yMHYAUBnNSCpNGCysBiGrK2JybefLMtvcX2s30ERdNaGavnX7U4F4Sz2Hr9oCLGJrt
PPho6OE8ctme86/PAL8f8poAsJa+4ZinTRINk2k15zl+nu+BawwYq6z3keQKNBSPQEEsuAbA6z9R
MJvoPta9XHI7lNDcSNu100YcSHWIJD9WwDpzCEqMXgGYfI9m3U64b048jJCvRzd7WuiyW+DGNA1h
HGOSI6NSGlDcNGe6NX7nH7Hb2xXmj+ZN4LR78aF2FfijZlN7rTdsukPt5qdh3zrzvXicNrzx4a9y
wq2vYcyXUKqpgJpGc5Z9EDa7jd25IJi0Ea/DMQbkz8fkJOQzdDjPhJX7ISPVpEsIl5FxYtsa8m6u
QqsQ27MUA3iztDv51dCw9SUsJmzn7fvx3SIA8Q+zfEg9IBMCpWU0tWrQe9e20NSkpxujqM9F+mbV
1E+jFtnC8FCmkjNLGoD2h89W+OjM1yGTOHr6PfRYPmLprwDUh4kfxiQg8y/3AtWbc2oBVkSvt0qV
PIaPWukkqmxPrYORQMye9KCkGgwC3vgfnF1YMRPKQmmOdydG0jHod22T0O+OwbIibs9q8hoMLXAr
P5JQ3ip5QYA2QQD5RtNoO740NWhM72gWbuqotdHjooU/Yim1qaxyIgK2JLLcXSA04HsAIYrxYjZH
IoBXo6typT0DdQJ1gUNZ20Loo3F3BmJIaWnO2H3Go68nD5WIjrCcuqkic5ILy74zNwDA6wvIJWb0
8QfzNNbBElAE8E/nsKwkklgTAKUHEGlwdv/bGxFLRWcNyl2QpRhserWvowlFob47q5HdhCC0clPz
JVaOBsD3hnNQOmLpdN07R+piTK4XB1gFoLDh2KF6IC+5PvPeSrpUTCLtZM4b9NtMx2m01bEnmrZH
DRsRAQHRxbiZua+Z73fOEiVkrUHkhbcEaCxYw5KA28GoZPPkCBtv+ztGkwsCbtvW9xxT8t0BMJKY
iwX+d7DA15A0+RQguwDuIR8FauczUW3UkpzJ9iQSee0GsI2b3o1909Gd0Zbc2Il2uSfuQ29+0Jzb
O//VMnW188xXLZH5RQRQakoHSi7JPIEjxh6d5N3cFdvi0HsVcNuVvbTJvMwp7Q90xtRu4wz4ER3d
E3wAAPpg9ySZn3rUzzj9ZN+CcOazmAfJnCligwKleRpsCeINtyCUCI7BWT4744yc+vXxM4onNaWF
Pq8vOeWLaKPTEfj155D8ef2FDhnSHAIiEo62s7Xzv4QClV8GmDceeWyflyUKQ64VmnmavQF7rmy0
zbyJbWmXoHskd2o7se8FjAPssK/+7fNe1sMcN6oUSP+grw0e5gvQ/+K4C7lq5THurVNUnk35rkJL
W1K/xfQuS2KOO1s5QqR4MciMLv0F8YON15Vej+qECqcYjfKVjUYdIA7LFHEL8jGOSDlHqX5f2aU4
lqx1lqIZqlwJJwOw6FXyO2/+8dbBJ4JDW8bAvYKH2vIBF1unVaMi1XUfn5WWoibQEJN66BK2EUDY
UshDNPt+UBJqoChFS0szMYLGa2mqEDZLAgTSzIgESkjKN/lVbTC0xDmmVUGLsQeVGxwLG+Jk6tSX
RavEZ9lEKRtV/TNF/qzaVDHHi37XB+wZuiKXWiRQblgnisZbICUIcXI2ThlqC5GauSWAtypMFpYk
FmV35GH2fH/0WhgyXiq8GHYGGSl7ZMj0lRRtxMm59cC7cvdb3U32p0CS+xyEFKGf2r37JjqtT/GD
2hJHI7/nmBfxGOPXULVbWikWr3ehMabaiu2oZMlZf67s2Qk8umk8u3u9faXZyVqYk2sxjAsbpCqp
E7QUnXMS+BrRyOSiOG//BsbytnZDH22/x86pHfQZ2wp5e6Z26PD8yBeJ/LVhuf4I5nZkCFiMJsZH
0B/hRiACRrd60sF0zyQmqjO6D0CdtTHdQahvEhjXzNbu0cnBiV/WtPlyyxl3pie5FOoittwgk3Sv
gIshIRHdp/Xp9qZ/C1Kx50D5Q1s+IMdRX2eW26iTrhdpm5w1JAbNIiKNrYoyMaTHYcvHa1wCf3Zz
L6Uxq6q6Li6HoEnOza/UzQAZZxGok226si2jMzdHw1rnYTKDjM7s/H5qN7OvA2U79suDZoNkxWkB
66QTdJaS2hd9vKHsz5okG8FJQLxiOehvdIQtj7bgq1767bOBLwncJ02Dr2M+O0qSvk5lNTn3nuL0
++2MyToDncyzJy9YLWSyxV3r0G3lJ174+NR5g6eTcouJowy+91fuFLtxJKfYER4i/1+cH7wTrAMq
nwATub6a49DCWwBq+Nx3gIIxN203O20lbXTEGYlCcvHptrxvWT7oC3q69S9oaYBhMvKA6WHlQl+l
57LRtwXIAMpgqwsGWJQ4DWvfU7mMJMYa1F2FR90ISRiuVbwQlGmdFxj7rPJVR0Bu4YdYbv9/a2Pu
QlRjIk8oKNYGypkkeujGYx+PpOWt7PseysBvgfPVATyOlyETUMR5WkhlKiRn2XDqbp9n5xDB6LyN
lBS0J2iMUBGPzvte2Ax+epISQj8ank1f/QYLCG3wY4ijWChMcR4izFbE6VmfNrVxH8R74DPJ0u/b
O8o2ucCky/9bj8drTLKYpY7yiJe3mKbn0bPQZl+5+Sd9SBx5ixZ8v92gmEbEklSc6itH7LcExDL3
EJYTxLYHUMs+lo+N06Hvf951nujRHbCf8TkyZ7HfTTYCRNzCJU+H/C7LOJtl4ZCl8pieI8EL7tBa
lm6mACkG6Xh7U9nximVTEXmI6NPRwaQMeozrOy/GePfSUMzO4MV8/AGQQIJAP3bRtE1G8uQ/HA6v
/sfDx0fwY7hP7wVKel7P6spSkVtexvj0pdNFYY41z60EXaZVcQ5+Fp7wS3JTriP+ninDKhfQKaAW
K4DfZcPuiUpV0NdjcZ526kv3M7oPf6K/wtc2wtMEnIjhFLzCsN6lIimpk/Du6GJdrk0+pIOaEmle
QFNZbAIdNAhtXkVKcabOeEBVYB/6r5JtkoXVK7ubeG/q747xWhxjVqUp7UEZq0PcNt/kj+Bfym1Q
8x3rvb5FM/wG8BnP2rHxWtfyWz8+Fc/WOXDFTfeKfmTzKLxlz7xIaCWjcP1NjAEWrThZWEGXLRBd
6ul25Uee5g6O7JRecORNsCw6c2vHGa2mtI/ruDSKsyAAw8d8VLI7bbpXO9uqnxXAmSTO7Wu0OO1b
8hinToXeGDUV8sTgKPeZo1T7WOWNIS8fzQgB+fQXrxyykGhLwr9fRM6xHk6KUYvRual/i9Ir5aW5
VhYB8COEbTryToDBZhbRF1bZA6IoOmvG+9g+CIUfB7yWo5XLjqgfs6CgTEacaC0h5MUaRi23RhUc
Wed7xVHdJ5k0nAfV97Qk3haXEhhzgrRkIQQUEqTwqRwzEMw9SNmdOPml9m7KXnlWw7160H5hFMBG
Dfe2HqykTi6lf3MWqEjlsgwM5bP6M6zs4SX90Lx5n/0enPCOKJspcdVtTLf0WcHMLkf4ihvGrgKa
F9DsSwsZkylXi+J/SLuu5riRJvmLENHwwCvceM6AHBrxBSFSJBre219/CerudqYHN4j9TopQrKQN
FdpVd1VlZYqNWBYIeRKjQ7CzLl1lSY2C3YN4YiAXDyMCtDIkcPRer181dkGlZH529gcO4hgPGjKi
C1PInl3WBHN208ZTaz+BiRR9k9wnhvNSvAi/ky19ChArydvIM8bv+CE5dWey4DtvEv1/jYOWGjOJ
MbIZhrbsykwbQhg/i7v8lZr0SdnHNoceu4AaSzcDe+JYa9NpuTgNUdYXeT9Zy8bY6us9YMOG177c
n1A2KpuM4JUNhrGp3o32qGsjYauP4EQhGVyvhraF5ygx+xEyUN1CLv4msmcNTfvzYjRFV6M1qRiz
s4imbNPfZc/xjt/mD2C5XFom9opjTTETp4xo5hHQuXzmdt4h38RHf+Xv6WNoxAt399wKXU4e468K
PYLbVWBIhViY5P0plE0Yre4v0OymQ2lHQhV4goyzKRFe4cTIgwDOudtKNrZA+5G/6s/hOn5WT3Jo
JEsLxZYzMHtIdoITFolIJO4kZqFKPArz6UlyFo9CbHSPlasd8dLcid/Bcckpzey+K1vMStUjB/JZ
Li7O0S5Ah6W3LpzmNVvYD9M/cnkzsgNiVomi/1lXVRihm/gkrslRQKfw/UWaHQfQgRAfQyyJotf1
5g68NoIwWFGcIez4W3ygH2JpCK/e7/tWfqjbmZHgikeJGah5Zar3XZsR5ChGF05WnOM3ava7x5Xj
9DsDL8UHz3g13XVoNAsDm5k7WATBNbzdVM9l3EOid1Hjk6o4J49+YQjHeoVtt78/rJlThLy+jEgG
m00Fg+/1qPyUi4qM48oz4Q9hrBskMX1/ichgzggytkBPA70BUm3m4gexTsK3Oa3OAb8JgQ6L6EoD
kOD+SG7vP4RLU/YexcBJx4/ZaXKsl0VepMCGqDkKjrEClQLIZ9j/PyvMUEgD+HlGYEWiTxz0S7N+
sWf1dramgaBTRJ8aNGSWnlHOoNJWeTDR8NtR+k043QGziKIgHXXKB2MAe2qbmbq/5UT0+EHkZWFL
zE4kdIaw4dDbB9WV6y3BR0okQ+q5OvdtrRuJWiRmUw6LjTHzZiaZVBn1cxyrazMybbxh8AGvAd0y
kQ2wbIMKOW1NoTIAkRTeSPTeju9NZYEqZlGcl32QYSsqQNlMjh0dewASXhsfuQTQPg/4jHyAPh15
9RQ0AAkvVbi0K+cW89IQO5mAsAH+rlbnOkV1WgJfSH6Sl66pm6ooO5zpKy7ud04GdwXNAIKQoV/9
4VSH/sP/SisTubs1UEqoCQZWvlqDl6F3SssVjC01GkO2puy7j0T7U4Pf/vuDMpExT8IAYL5hC9V0
zOQk4fP6XKkBfZzYp61xpEuChjclk5+RA9GPS0SdhHWZXaSOw0g1jatRTNC2/C55tBxw8Tj8Ds0h
IGHYxmtlh5qvYJn6ZuGy/gGAXd8I2EQXthnf2RTtRBED25nBvR5QjDZzq9wo2/ZYOcgIO9nmd+Yk
1gtU2Z3Yfvpzf4Jv6ijs0JmgM25zkW98vzkDguloq/yIll+DrPKNFxvIsTvyql+raPhHEeNR2PcP
6Xap6n2DEWA/gT1GXdJ3RMQM+Boaij7U177aeuobaHLV11CC1iOCvMqJCpA0rlJuXCW1DopQkv4Z
xAJAmX0TGYqa7YOIs7IqNMsMDctWouNPx8fGX2X9lzy0RieYTbbWiXN/Amdexch8AIU+CWQA5CYz
6wcxX4UGDbAjPrrR8n3l2wq3gyb8a3rQ90uX+Zy7w82HsiXSXZPvuT6iecOTsuBIcybN71aKDL4L
rPvjmfNpeJagcDExCQMVem0hCANJ7cOoOdMqjLd9naWbMtVKkzS6bgACXyzYu0ndT6uP1LYI9NdE
YslC7qohUmMOSnsIX2TjED7Jh/UTIG3f94f1U2tgj9mlGXaTqbGagu2/OQ8r9KFu5Sf5k985zoG3
lFO59vYr+d1YGcZjazxudDv8bXMb1yUGfXcb4D2ewGZpfC8MXZzO1r1vmlb7wuGSshplvcE3KWDW
03ahCmjZI6GOjioGqonIJLrJM6pa+XmUneYtjQxwNQKRrVrFegATemXXz2K4479rflMJH7olQAZ1
7w0WXcp/3VQ62VVi7oYyqeq0ruLmLES7qj2IubnGhPhOauqW2RndDr8bDETQdmiXK1N4tNxFYckf
NMO9+WL2ptC3BNoHWXPuktUQrQBMz8gH8Fp+aeprTncreasnbtIdi3w0xG4X55uAfORKbMaqgXpJ
kpgi9zaiQ/eglpauWIP+2ALvHtkSAmZp2wlO0qGf9DvflFMXpMFzqzI6ZpHda6YOkb/mgeYPvXcK
K6PLK9MbFMjOGtDhab+iZNVAh80eFUfcBJ8guNppPjDNht97C5fiTzabmQdwhKBwgJ4qJNpYyGSl
V+BLVprq/PZ+/ABohjPqTWGkJ874CEDlERhT+RnZfchVGr4dWtPPzMR/4w8hKWs8PGztLTG2v+P1
swgejhBX+xO1KUBXA1LWf392oHDBGbh/DOdOu4rLHLklPEtFgWUmbsoySXp1wLNQ3cSEfAZKc5Be
w98qt1Z0Jy3rs9a8hGHp3Lc77YybGYOsw4T31vEcZbavmAWxh6xdfe5kyPFVY/EuhfobCf2DHoxL
CjlzV4IqAjyJ0gpcKbAf1+daDMsgbZQJtyvGu2Q4V3Jl5USyVGSmlbdQPIIqsyqWcpNzL4krs8zx
KMSClMIEF9aPL7qRn6TCiJ+irf+M9mXg1kSbNwWD2xCLR5qN21S7dFWsl6itbyoB8BQo50wJ5glf
cyOB2KlBLnEtIJsC2U78844Q+lb9PDyBU6IXAVCwESAepSXFhslXsiuMjgIIUgM/JKMEdD3nyRAm
UknwjuHkQwYx0wrUevf30PzILkww88vRAjmp3qvPBb/KsZQ0NVqBrlrfibhtbmY5nr/dB8QXu5f7
lmeyBpjTC8tMckLJQ0FPKAaHIMYpN5CuwUn+ao3PT+AbsJy8WeKS8i0dP5cw8Tf10Z8FvTDOvDkE
yU/HhlKAYw/StkUfJ3yKv6XwKcDDC2/ozepXhTMsEsPd5gCvB80EyZ3qlb7GYboruwRUg5qKyQMy
GO1loOBFENUDLpE5qRtZOoAvwkLh9KbOwAybjQn0xPPbTIR5bpfvuQf1QX/sX9UH9dCvmg/9RA9L
abv/Y5WRwgXcWkDjMbPKpS+0it/j5Hi9kbxEj/kTdca1bmafFIOnBlT/uF/i+amyiW8klvewRD41
k6icpvyfL2CWmohAFCQSljoXbTU2vVWFNPw6IrsEPJwCtBtJYZPuz/3dfVO8/TvTIFtAEI2OFY15
mmkc8VKxwjOI/+w3CvpZfUN6J7YkOoG/QXs3OfHDXkNw+STFZ2hAcJYAEoiF9Z78w63/+OcjmLdY
V0EpjSqYfC1uOptCu83sAjEzWyV/vT/eWU+lQ34ZsQKU4W6AsH6vC1kuo71i/BKyAylr876BaZVu
hnJhgHGFOlgl1FAl9bnfc2/yWkYgtBuflYUJm73lIHL1v+Ng3CE/lqkqdnx9jr7FT+4t+tKftb30
VBzTbGFA8/vywhRzMiA/lo+BCFNgDhfeRxyFQ0xNaJy0O7LvD3pn1L/uzyFLiwGszdRni18UCVlN
mc02qmTkkyLB8Ye0bvkLuKVfyVaWt53Vv0ShUe3Uc/IKChLI/C4YnnY7u3oXhlnlIakiHJ4VOjpB
EISXe2Wlv+m74sAjJPhOnOC0pO0253amFBYuTbyLsCmZdQxTdKGmAiK+ujggqKZKuZLD51J6Lotx
XUP8A5WlwoDoR8ENRk/WkmSWqTjJCzfZtkw8M43SdZY6WbW07DNTcfVlzLI3XSny3oCgA/pLQrGT
0X3SnqjwK40saXzwOKf4VR/GbRx+3F+D6Wa5WgIefXMAIU80HXirso3IpUa7usFzykU/mg6gv2Li
EnxshlPhlTbfeejoX8KN3zTsoQMTTv9nBUC8hoQQvukiFgwgE4jCeV65lDv6g+vpnNVLx7QGYqfc
Dq9UMUVlnzWO2BlIgoXDijRf90d9mwXDJwAWgM63SUgIYK/rT8hyjdJAryu3UdF2bHC1OZD3WKht
mhGHlzlTURFrPQTDJi42KrWK5CRw3+MwoHWrOOqrtPzjc4aomQ23sCA3Hm36MnQg6SADwiXEVqVH
uW5K9I1WLghyrFbaF9x3XZ274a1W9LWI6/L+TNzcBZM5RSLQzYD+M8KV64mos4QDO0hXuZAAMyW6
0/vAVKrTfSO3z0nGinBtJZO1JB6UvnK75FutQTVdq5beFlZFkEEij1HkhMI69RKzaNbp+NwHwcL5
ml/wi3FO5+9iz5GGyrKP9me3KcyQpiuVq+2wSE2VGzbVmFl8YEpRboDtNol+/eqLvRS91/UzKGVs
j0JrZCupFUjxTug94/10fX9+ZhcBydhJo1VGYY45EJmQkkAJx8odAUFo/HXvVWbcbv69ESS7JrZx
SYLWKGOk0bSgrFWvcluN+6iqoFxHk6ABaupL1A63WU4styKiRg+SPKBifyLji8muxIbWTc7XbgvR
XiXwbL8/jAFQytJKgBgy2CSmziNxnSZWJT62zaPYb+VmHZyKXeiheyqp9yB/ooJD0UbwHpih3aEf
NvGObbHJ2lWmGh14PwqzKJYQG7P7ZHqaTQBQ/lY+LesjRRt1tXYjjt9FnWxzXWsMdHgM0NwiZZCu
0k5c9e1hoWiFp6n6gTjcqIJTFwBZnMRGFDvCW4P4pM6tWCIWh119fyFvnwiYXtBpaSqafFCJ+Ulg
XUyvNAxhkUCv3S06i/JAwWXpHl3knt1CvP1J/QMI52DdtzlzTVyZZPxlzYe+rJQwSc02OTTAG3H9
ozi4LQKV9He32C84bUbmWpogsig06Si1SmytK4CDRMbJb9zmu67RHK8Y+mPiPQ6nri8NvFPXgbzQ
kDZzBsGeAE5CtJNMbZhMPNCLQKmmcte7yOaMVpJ36BfxhcisiEoXTE2vDGZwk3dHDh2tx+gyYN7f
JNNLyg9j7wJzZeUC9JImaj3wEPvv91dtdkwXhqa/v9gofCv4ZV6T3m3rlRrnYPjfNsMS69HNGx8P
iMvRMG8qrapwx1YYTRe9+uFH7r3cH8RtHo0xwOy9weOVIPRhQOYNXl2DqZQODtoiUPZUrGJ8aF/a
hff+7QKBx2DyYERAZRyDu543SWjiSPVo72ZZkK2onEe7uiODpY0D2G4bYUkS7vbOR3kDDTRI2KH3
FxIC1/ZGTw4BySh71w/UdX2MJd/wvMqGqrs1RtjwfrjUBX67aAAwAJshwCzSd2wPdiuBpgrFuN6N
NR1p0wAt31GqLlm5jSzAhPATWKgIMLDhmYkcYrmhWiBjIttC3ZRxojnAMYBamuSR1ZRJvoZyUbSO
S8QW1ZB+t1oz2AGEbw0/6X0bLE6+gRaT1gFEz7e1qI9Xol8uJZmn6b0+j5NYJQKCKZMHJlZmBwet
HOiFSAcXgsOGrgcmAeqQ7zRL65wQhO739/Pc1F9aYxa70vVKFga8e9sis/xKXktVugAcnRsQWBY1
POwhNKuyLGsD0pJNJ0WDKwLs5T0HMrbRQRFfCP94fyzCTdiCBQZ1MigkQLWKpn7Ga0axF8hS0gwu
zTOHxu+kdDQA68Pa7I/lSfXR3qC9Uq2zCkC36fAehI+Jvwr1HZgOcvQet5/yrzRQDW3i5Og/7n/d
rfsDD8dPNR0sswLKCNfHqlPVRB+KbnCLyN8HMqAgejEYBU3jhRt5bkknoWYElkjJ4ghfG1KyRhU6
rh7cUasffKlcCwl9vj+WWRPon8Q0o54AQ9cmVE5qKqnDWChPEbKkvIzBkHFhIDNPC0wZsLC4lKZG
WBYaNmQKX5SKPIBLNgW3IfzCylf52irlrDZpow2vclC165SjpZkMQ2UrgEFv67KsTJBoC9b9Qc8t
IOIzFYr1mF5Unq8HHcddlpchP7hypR5lbJy4SY6gN1rdNzPj7hH5arwCNi5UtllIVxyr2BsKGdyg
o48pWDGiMbXL8vewxDY2dy4VEdANUOmiiM6+80e5UoRCjEa3asOvMtKtFL8YqBNZoAw+F3W1VJ65
fbYhpr8wyJyAuhZ8Uet8GGzqVQdtGD7/lNJzTADcNgTtU2zt+1M5u4EUVJ/AqQLUPZz+9ZKNIHhM
EgCV3CTc8o1oCVC9UGIwmtWGj7Dal/4MjeQMo39Uwf1apUucqnPnBM2IoFScMkd4J1/b70K+EMFl
ObrAUI5mKfr5ihPEJRmMmw5/DX4PLL2o7eEBh4iKOY5DSbmkCFQkL9RozedWO4BN1hBqy0sUI3wS
1RWalsHCtco5fZU3hSWOwg7MPhVKs0H0DpnPMCm2ZS0+Lcz/7cMZH4a+HFB58uDauCH0FKq6TGV8
WM8dFcBYBNGknC0UR/5ZzJ1Afu+WcrxzhxQTAUARoNnofGLiSkFCqTySxBGnxwfXtegAU7FJ46UI
ZO6QTh25INEUoR7GFr0EIdV7aLWPbt+3MZrLQ7BXaEVpKBQESh39c38eZ15keHyDywk9TtjIrAx9
TfNI72ufuHxWk1UWRM9azMkm8cV6D1GEZJWUvGq3Ur/UuDJzYmEYDKISaAF40Fpd71+ggzVpqCgM
Pwnb8tythM4c0239zTe/7g9xZt2uLDHvkIQkIp+HGKKepJtCBuUHqCXpoJ7um5kbEIodExHa1E/J
OgQpiUe9TrPB1Q6xiTNSvDxmsilSM1sSxZhbs0tLzG0xpCC+8TJYKiNHV74AIzRL4kbo3ybauWqd
fz8uoIaw6QE8v2VW82lOulAvB1clsa1SH0As3hI1a9ASg5DHNEeB1Dvftzk3QgQlExQTlDg3XVNC
OYKSNxEwQnQkSO6Alm4wx6UgqHTacAGst2RrevldxI6xr2lerOPuJSZ5yIDjB02FsMsWrMw5UrQK
AEs9Ub1PHEHXZqQ6UxOtkAZ30AFAbLJj1qWW3IeOFyqbKN6HnF0CgdKd5KBbpWP9wiHj4P3RlQci
mwHS8+6g/WnGz/sTPeNsrr6KOYU9x3ccF+AZ1PvoeNbajRCCGAf8YBGIg++bmp3niwlgjqGn4RCS
BqkUX5Bio0pR9RH8P6jJGTp2bthhiZcYwWeeISi5QusE7fFwMux7Z0j9KIzHAB67Jq7nr3KP2Drd
tPGHrNj3RzfnZCaiRQFOG76bRbx5/Bi1pZiNLsB1zbrztMHhJISCoTgWm/umZsoKgM9iTDyws5P7
ZHZsNijwm2M+ulH8VAovSfQVq5/1UQutYHyoy5eYe03zXZ1YwFSCyW5JA3BuqHh4AKmI/ljgMph7
kGhc1UHbDLMq9dEqSatPLRihI1VFS3Lbcy4VyVXcDlO4isLN9ZkRQN2nDzxu3A66uI/iUzYcxd0o
BCA4cHy6tEFnx3VhjdmgZT/mPpcpoysXqD22AAlrgV00/kLMegu7m7IRuNjRUoGIEh0c16OqBzzQ
fYkbXam1EkitI92eu7r+K4X8ZlIB6JXbobxuudLswj9lZXnIjkQnSGOH0baAmrMQGlCZjHNTGB/k
/hzkmhF16kFJF4KSuQOL7CsQaeDFRQcIs85eX0i9JnujC8Q2tMlK8dSAet5so5I3dRq0VgUybDPT
6v8gS4QeA2RskBeV0RzJLHsxVHmlgjvPVd8iENwLlaX5gIhvkqK3ktf7h2lm0fHKQskbb0lg0dne
wQidTgOCP+JSEAnaPE14I6+zwC6bOF/fN/WTjWDSLyhzQX4CQRGSbqyKSRjqXaeoHe9qqn9WYpJY
mYeXc9zzgjkOJYEsA9qQ+5JDI/+ogKFSHnmnKUmy9uHIHqErm+4jJSiNsVEiqEvIqqO2beeIQeAb
Zaw3h1CAiLoW8+U+jzLNTssmj5E89Pg3se0bG9lm0QYWIjnFA6GPPfU1g8RtZsXo91rwUjM3y0+9
XUNohO5kidnleVMXIW1S0c2afVKXh2Q4aRVKBpq2sE3n3OGlJdYfJTTIirGNRTdRHeAXACAd8RIq
bZpmaz54UGMwg7WBGVEjk3wnfB+8XZNCDrbnft1fYAkHl1lffIiCmJDo6La9kVBB7a/UdXwI4VOr
kpBgXwLE3eK2cCwuTUzb+eKxUnPJ2OtpJLqRvFOyB7VEgwHeEl0jrNR+31cPKpCASKrGw75WBlMA
O1Foi0D9hI//yVgRDuFGx6XH9lTxURVVtVKIrky4vci1phoFSyHeFELfzuc/NpgtFJYN4es6F93B
TEUrVlaJmcWmuiq3UWkXnhW//b/GxG4koUV7VZxgTAFS7zKQWYBg37dwi68BNggtKTgSoOtBKxoz
JLEv81FLOcmt+k2vfFfSaw1JsK/Gc5LPQrA55769W+8Gc2gZQ/ll8jqE8aRVLYwlBUGfi53pBOmx
T9YkrhaM3G57EWUkVZQUuEgUXplwBJIslRKBxdPtKFrXh7QGKzeqSgvHfJqZ680A6gE4z6mWhF8U
Jt/CVQnUtDhFdmtHKUAjP+45kwvcUn575sMlfOTMvKGtEj0g6MBGtlNlngJx1PpVFPiyqxTJvgB0
jLNSsV1oU54BC6AlFckjlCUAm77JkpW9SjpRrTAkLy+diq9L6GZAfKckQ7RPexrYijRqThF1/LrL
VVC9NSp9UMU6WxWCn607OQoX1vL2xYxP+kko4dLHlTi9CS78SzmGYCZqc9mtbE1944hRSJ8d4Gbc
6v7GnDbe9Wqivw47QwEfMaj0blikIOYFSvKKd0dqyUQ0sk+ld+RhqcXhdh0lQUKojFc5GhaRTb4e
Dp3oj4ZE4RFBFvEKdGqZIZSibiOfVi7c7jMB3mRrOtfQf8L5Zp5LOq5QIlcy7/Lja1DprxBAtAWU
1iNidZXdqoHZqJWBlsVaGwG7WgWKsI4gwJxtAg4ArXMJIV3gb9o/92f6ht0ChS+08WIjTzONZzTj
AwoFtO8BalduBxKtGkygTXfKi7eqGD/amjcL5CzjFmS1PjHF8BhmAQp/x7J4zUh3LoAUUVLhjzhq
C4Hn7XEGHkrCRMEbItPPOg2+7boSRIeCy3NbNcmMbsgMtCVqJXWy8aXnjHxY8O4z74TJJKxNm266
Rq83Q9/5KR/ib9zkcWgTgPU9K8zi0PBJZHI13g0k1Iz2odANJRKPtLOJHJpeq278slk4Zj/JoOv9
D1oj8ANPTV/gJmb3v1ZkUdsNVHK70tNtQY0Sp/D4fg3t9srNpJwYecZ5QItJreFpmbLmgNhGH2rX
fi9sj8k733yJjqKAjNoDgKtMMBmVVaL4XCC5Kt8bMrVV7leNDuxKCw0eDMLxQ22SXRE6uWrft3y7
AzAFF4ana+XC1ZA6UsVKwhREeg5OySFDx0uCSNZM9C0XnSq6EHfNZOzBy4yqhyCDihsHYnIWFwY9
jeMBgioVl+4zem6GDgTgK84NkYKE3Fxap4bcGZUuOiRfwEHM+AaYhruD4MPU0cyioSMx8Ti/bRRX
hOxdkIiGLr13HkAscA6EBmYQg2bSKXNbrAz/E24iK+08Xutevh6kQxBufD+2da1f+K5bbz99FqoH
YE7R0JHLLIGgQYIzlDrF5WRhLVab3Acl9shbaSY73r8HwfKyCIk0Ca34EKsE5Oh6/lvKS50oD6rb
oAW22JfgSZ2yieHghOHTAPzvsewOmbSh4bBT+aXH5O2NI4uA2RBkTrD+N+nZpktRItFb1a1FuwPN
peI9teE+bJ7i9k9cPKovPeiy0z5cjVMf2CuQW0O/0D4/3TbMUbv6BOahRNCHXfZBp7pKbvKcI0Qv
wJ4ieXrQ6l0IjvD75+v27rseMHOwRY0fU44bVRfhrwL9W0g2qfkALImWLQXsMy8Z2AIfAX5MfGls
B1iX1iOtE0l1e4qmyvyFovSm7PgRWG4pqzfIToQAXqhW7B2i5nR/nLMLe2GbmVVo+4RgpxVVV1dX
QX7KvEc/3ncLzuPnhDJrB2SHiGMCDmN0djPOAxAGOa1iMXyUOIIdUsSeFFi+6rXgQUirsLD0kEch
uS5EYDqCGny9h6Li+9cg9/PCCNEJ7a17UgW/CwjWvHK6DlUZFFnShzDpwebQZgO0inT8z76Vkhh9
GW1AU29dRyHRzHyMRw1iGcDyWq3fqV9oTQ5yE2y9WWIGPV8+a3KXvEl04H5n45QNwCkY1VUoJrjd
5W5UlS0IQ7jGkaQcaUI+ACbQ5FJp+kdrLja7qI5/12MFbSIwfoCsVPQgkxSXACIpNOpfO9J4nZUG
Sos2TZFPzDQU0a2T1YWamhGE1N9CtW8QkckZd0pA5wWOMBRIZXOAjqB26ku83b9AUS5iE3Q9MhhA
gA8fZdJVqdEnnpw+jPB1r03VxCCRR9vGPuLjuDDz0kssMI91oBdstLgHRVbN7Uci+hCPQoatshTM
TWR18th9KAqtErNKWhRfGkHI9BU3ypL/O9FzeBzSyFnhBJkEfs0hyVrxeYDk637wgFBbyPUz5xzo
H2ySCyFKZkfGsRIPQFSG+1z9ToTW1OLWHF/UHmysyPehAm7+qxPw3/YmkYvJucK9XTvWoeqRgxNU
CIhHz2DugDvdagCMNpp73w7jUf7agQdD8hIoAlDjXdvxg8rztQESsZz0TTnNQkeKUQuc/R9YQaMh
+K5Rx4IiOmNFirq6rVNoqFYgAGy+/FB1/PHrvhHm5vs7lAsjzHEeiqQomjGP9thD5lB8kwzqWKcR
fJJdad03NX3vhee4MTX5r4tnB4f6eV/1GA8qQ5a2byA7cd8A85C6McAsS4pItSFhFu2VTnzlKTES
pbH7UtoACWlSIm00r7eDcFHLl3G8N3anY3AxMK/P9N5PMTC/8v7UamTIQf9nBFECzucSATqb+Ppr
bBLVAKQEJMfsHi8JmDp9Dcba2paoS3qTKKc0cbT2mPq/NXDkauNBVamRKwefvPnoxs2gLd/H/7L6
cfMhTB5CznWhkzp8SB4AZSI8C0pk5OPq/pLO7pmJWVVRZWCUfuCGF1OrR3nW+S22J+/7lppQg8bK
wq6ZXb0LE8zqDVAgUbgWu8av6AOQUJZaVg5VpT8JhOruj2bWb1yYmjbwxWi8IpO6dhpNUH2THLzp
9Gsxmpi3gfQQ4G8owrM4ajmX+I50dbQvSWpq3FepgYp/iZN9yQiz9rFeJ3mD87bXRpeDBjlpD+2g
LszWrGsC3uZ/RsLcHh3QZhIavqO9kKBNFIT+3JnPwD4PZqfM//WfrMwPsyeK7dDGul4ZgbSDDwE6
zBqPYKR8zlXJKJea0WZnDeEFlAiBPUVe6doIuk+7lk6i2GrlIc6Su3at9Znn1ICeLGzqJVPT31/s
tC6Led7LMHde+pI2idUV7hAt1QlnDyfYu4FNhOYdZPyujQwTEYAndtG+KtXnbtS+uMpb2ANsruKv
l9F/aEF59Mv8NJ5cDCRRqSIloFHZI+vZgBWtfeClZJcmseXXjRMk9anGMRXa8MDlkVm0tpL6gV0F
1IpEf98p3kKucnZiL76HWUOBj1qPKv00ZmigdGDl+Mqjl/ubccYjTVJZyIsAqY3EEHOPlWmLcTbY
J2nT4K2shStFyDOLxupgdGSpM5uNWaYpvjLHOMBcAHOu32MZ0QIBkgq4i+6DH8mzRrrXtITYQryJ
1A1XiehLT+w0T61gid1h5qGIWAlIJ/S4QMmYZcLiek9S0qHFUycsDVJBToZrAOUZbSpEp7B3af/v
75Urg8wyRgolg16O0b4GKsToC4iBQj9cW7Ay48GurDAHpELUIaUShjVk34g2cvQZrjrFN/LIvr9j
2JTO3zW8mEDGf+Gd0YR1hjUcmkequHnQWY14AJ+AfIpwVqTM8MpDDYGqZim6/j9Mo7KCQu6EYxOv
vYBEYo1EQDnuA+Upwu3s5w5yOwRqzHxga/JgyhkC++GxV4QHvAD/XXD/3wNHx4aAkFsX2Vwm8hRk
SEFuuR/bxIpqRHdggYkf70/vzMMSuXdVRl1HBc88S/Ku5TH4ULQm3AffAHuWriftYmj2xeMeCUu8
Mr/um2O5Tv4O6h97EhPHFFXmlwRyyXuaOF26oftoTZEsspruSMrIiClqtu+VcB7SGMKFti99ldUf
Xj56sZnKEHE38t7mj9yK5xcCusUvYy5+yL3xdSRjJhSU0wVD/OWtcJUFa7rXn/Kzj3hzpbk8tTnQ
ZBYmGpCQSCXkNDV6rkGt8Uvf3J+qmSsI1LPY+BADIuCiYb6nV8MaqawBEab03SvvmbawFLMnWMIP
SP0AhM9iULmwITx8RbiXen5Hu5egNQRq+fK3pgsLmRW2PvF31VFrUiFpgEwUS2qZCz5fCwGiZZ43
Iu61SyxeehFqkDcBDycmZ0Hk0V+o7pG2AnGDk/ZHKjtF2Vgcnv+K8t4v5JPmPwjRLWhnUCoA38/1
yQ7wobTX8UEN2eotmLqs6AHwfMcX3pv0MY53haobrWal+SqQngUrb95HaU1RSdDRFvkfLPSkWoeV
gHYWKyeoojFoHIIx3E+anbL8Sw8WLt3ZM35hgLkFR3TjA2+MneRVL+h6WHVFvxG1rVx8lpL2qxdf
QJ66MKbJ/TMBMarE/4xp+qSLtw0fYh/kLUym8bMUbP0QCbNYtO5PHFtp/7utJhVqiEqBAYFN2MFn
ZnyYaLCSh5kdo+BoR5BDcQRCcdfqde1AnxPEqaSPrEDivFXLB+3CRTg7uSinot8CSfabmnWidEVH
KQcHmv8WX7GLbMStKYmAjh9NTXXvD3n2NYFzhPykAvVVFoLYEtHzEwhr7gdJPsJbWT1SilW3ltt0
G516Anni+wZnvdCFQeageCSjpdgjH9TWB39EAAEJ3/sWZicQPIxTjVzRwLR9vVWiIOflSAsiIEwi
EPf+ThqTr8z0Q4lsL81NTl56288blNEcg2SagpN+bTDMwbECOEW4V2UKPy7tw360pTC2/QQavbIl
EZtKSyTIbDXw715FeASMBgb6X6Rd124cO7b9ogIqh9cKnVuWZMuW9VKQg1iRlePX30XN3HO6KaIJ
ezADnAcD2k0WuUnuvYLJww2aHkipjCT5KemnAhIM4OjD0NoOB72It+Uwez5MntZQKYB9sTzoZjhL
+7h4JJWsV9HO1ABgBbgThPYPdo4G9fo0H/A7Sp8pQgX6t9ufk4c+vg/0MgD7ARdbnxjKpM0gGUAB
xQjLVxJNW+253Dmb5Gev+tsvVZCt0XKytskjoPMQMY7yu2yPJnT3SaZQKkwQl7+FuzsCzd4VWYLf
wmyIt1qlRprxNlrTpmwf2uFFi09JIUm2wkvjZUx27l6Mf15HhcYaJvi8FH79fF7bcFkjmoYT3nNI
C3Bf+0MW5n+n3GZPb9SSgE+4DjnFXm/OaoGaRe74SfOm299vf1ReVOtDBG6TVq1i2DmbSPCVN/N+
CPs80E5GukkP6Q6qrrsu9lO5uIoo+wDU8N+BAed0PbB+UYfW7XIU4kY/M+mrPkXzUR3G77Qa93PP
VPLJ/JXQJwItx1WFvpotSbjiz8n4HgYDkOKhfv0TTHR4shJljJPd17/zkda+s2ibIquAJ5g/FU6x
JRBARX9XIbuO6Aed6jvJ5LObHn+YMpkLkDMwFWD1Xf+EJSvmmnSo/Sta8hV8HTiUIDeuSlACXqK3
4DToaOvTNhgyZTObf5MvL8Nzq6sYVUyAiyPAgn+oGddBY0GP/peWmIFqBGobGs4fYnr+s9wuRswt
Ny3LrGau2aE6vIJRCwxtjlNcprUuOggYaO69Nw5hDy5TpbSv1EWLAbReC79XR0CDo3Z6NsiLWp1K
q9kYZiupsQgzEuABcBCDIAeutWzFX2SHPPdyK+lUZCQgADrjuZ+h/Jc9p2UcrhTm8O05nqAeO06S
apNoJ4FMYELwwQU1nI/rJKPeLI6DUnBu++6MW63sucpyKb9KTab3Ahch1qPiNso4aUuXK0hCtXc2
FEjPpF+HufFn8nZ7O7DVfisO9y4qE71PFILiPDXnsOjjNDAK6L1Z+oBjBScs3hP5JLmjiK5dl2PT
r79av9at6taooa75xm2+zr/c6mUIdaYhO8rUs0RfCtcDNNlBwUbZiJtH0pYGyFgtUm31psSNb1t/
JqTxvrnw7sH/mHq5yrtJejPQ586KMvr6OevOygwJ+F4GBOHRMP8J4oE64iJpgivHJY1MpYR4BYoX
fdrruxRcmXBJqz4EI1kJOsXQdstEoHNLUy8wxmIInQlAtdZqLFB52/qlGHOAhtywInEcJM7EbktL
G81V6wZxp5SBVxBDskdEVyNcinAnxK9mWi3XXzkfjCRLVQVXo34O8m7vur492pKlJAwCPisaP9gj
YJpeB1E8C93pvClOUEGuSzx1X8z+/vYOEa0gJuTK6qyMOsztkHSITRfkjeIEkoCvjW+0kmFnRfsB
r3hkEpCSsUS5E2nuutpMVAwCtaJAwdujhJpzZ5+RrgcdvbJJkjaFk3YRj1tNcNDyZhcloRPRH9rS
3IzVFEhr06JB4eaPpYu2DECU3MZLrNGiutOBpqfb/pIjpWhrZKlz5EEIYqgyaFvI/HFEX+oyJPel
rFHpKtjOFqeavKJOHarun0owvm/EyxDcovbUwurbeCpOQwO6E2SP9CBVk+noNQ3ZUrzsoLvfr9ta
daqDktYovhhYLmVSaA9N76ky2yHZiLn3ZLEWyuBYGHGC117uAuIhQzCITnXIVEFpAbhTgN64U91y
J3Dyqr449dUDjp841LIzFPhOYDzHEmkd0bLElRC6/uCoQ2iLe170Nlil5VgXJ2s86oC5DmCVKk+3
N7PoWIWAhYPeATT+Png354nVtrHGvl/lBSOdgDPaD5oXSveYcN5w6DBHTDQr+Ow3tEa9jBRwGWyR
YJ3Xram+ZNZLQq1DnEApaHGiRMr+E16vcUwAsod7A9x72Hq5uA9BPkhRas0pTnoH/M5kPVR0AlTS
PFTGl2lcI2P5Vjp54GTokyZTGHtQo749waL7BBDdwLvg+QSsKpeQcQyNYHbGbNwJwGzYhvCfoFnQ
z+5hcWikdH9IumNbkskxQUwIWvAArHPZbDWnqtLnEh1ZZQU2++hAcsH8tKx5YBcvUDX44/ExDQmm
oI5vC/7b9QzHdGiSqcB3TfSTnn+j88/2ta7uVllrTzCPsHeC3CMYjwyHzo0qp7mDNrANXB49mjFI
bNanpeuerGH1Idb5entQonIKUzeBnOM73pa3Ns691HVGFq1zSt1fR8hW1B00TvI2gwhJ7n0pvHI8
TIXTBxWoa4GamPBZLto/JDm8f0tsT+iSMJm1D9+yqbVW1YayPCltE4z1z3UIXdxGB5mIuWB32tA+
Qq+G6cdoNrdKe3hJ03muy1Nrosg5wSLd3Td7wwsAwDTN3zSXXeeFn/PfgPy7d6o62iQaC9iEaRWh
w75+U/uDJrPUEpXibawapDjNYS1S7gzEXocDcIwZ7LIdAPo6vKNjM+yTwNX94pGg1PBt3c5vdupb
wQ4GsbJegCDBXsXnDsg6S8s5hVvRCX4wvqF+Vuo01DzIemarJNMILhgocOLSjRYIOEHvM3GR6wyi
TQ4dAXys4khRs02e6cCj28lmqrwdhQwiata6bKOwA5V7Ltk4BMEQwVUNPAQuwcJ0FQzQuC9PjjZl
d3OnftdiG+AJL048fyqqOnBrMBPiwrXuBrLWW92d6dOc0wRw12mNYDOEx/ft3Ss4N2GGA1g6I6ug
v8h9cnOKqe7GeXmiZCwhLFMMQZogITmjLoPziJYxLqnvyQ9QDh5l1ebQXEoyrzg562+7XQ6jCilo
POa2oyIDpojwazhDQNYHzwKXAl6KoNaMVBtTWp60tp3uxsSJoxhMQWAPExJZupZC2xKM3RSIgGDR
JmA+cEpE8zTUUTG1XaRNdAQUQp2O80rnjdo1lWTihbPByHUeEM7MR/X6LOgNWqrL0pbovlbVNq9q
Y2vRxNvklV2Aimym92Yc0/3try3aYAB6MmAfiN4fSh5dnxprDzTmaXWGO+IY98vy3MK601ehg3o7
lOB2yVwkYIFrvBO1uLufVgAXDaB6earbg2U/FJVsCwvG4kBHkXGa3pXL2L9fbGHwC9x+JfjEtfU4
po9K7E8a+FXm7vY4BN/pnZoI3TLWlOeRkH1KUEjRFnynBOepe1eATmaBMLXoMIyZf94OJpg0qMPi
VsfcE8H15XajRkuP2ImG3Ug/Zf25pDItG1EAA/mOSWag18oj0OaOwjwzw2g6SFVHuaGBBdT1zvb2
MESfBvxUJhOFNy+6LNefJrchiD7GiPICJJ1XQmfSL8zwdgzRd7mMwX1+m9YpaWY2EqCFmLpyVNKg
Aw7gD+1t2bWCkW3/GQy3URcsY+inI9CAloExr4E2P6GAKdkusuFwVza1G5cyrhBFGbZzfWjh3+Du
1ypIqz8jIX0YDnd7iXW7USYTgaZlu4KD+Fa/TEtoy3ancKEByoLWs2ajLMH+/WJ3glgHDXLqlifP
RKe+xSMxQhdNphErWmhMat2AxA9Qezy/uwOZo0K7vjqpXfzqxfdx4sCKyt1BrkOypAXnJGA5qKbi
mQBaCm/83httajSrie9TN86xNbvOdxKz3KUmMaLbK1swKHTrEYKh/lGX4t7lTevOCVW88uQqRbg0
T3X5ZnQZ9EolrxHRgw/NXh2GtvBzYmZ419/IKmnt5LVenljd8VExvw72j3Y9UUv1J+XoBqsRTPC4
7yU7V1R4Bz3YQPIGJRVj5LJcMsfsdmGUJ7XqYcIG67Dx0aPTcYKUgj2Tc2W1qGAdHVgQ/vnMAt8N
8DrSH1jQ+vWAyeDFaGFhUbIXbm8aPqm+z7Ov6k9/EQe+pRa0X6E+w7+/aqW150bDFyQNrOZmv+oO
Q3umMjyeaE2+s3pBQkGO4o8m0gGaXQ8pPRX6WzOdvflFk0lKi0MA4wA/BRQjeNm/YcV9VXVKepqV
F+q8JMCFTcXD7dkSpAoXNhE48Bg1HUfT9VdJytlNMhta4xiGhTZiV/7N57gIwGXwqlbn1oYo/6n1
zkB4r2vuN+1Z2g0R7VvWwcKeAggFohPX46iJVoOnVdNTo52B2TWcEC+0WJaIRFFQQ4C+lgHcwAdj
NKouY2trGT1p47F2Ybie/xjJc1o93/4owjAo86IGj6oysGLXg1EWHS6Zw0BPQA9vy6gDA6zR+0Cq
6c9LObPzCMro/wR6TxYXB8Xi5HmrVCNW2OBBebGPEHBT5OkDLo3deGTvnnSCC5v1JSvCdLMS++R2
3mGdIUrxW/W+/PGwAed5vx4Dx4SL2PWwoQBUL32CzhmlL+b4PbYfFfs+tf78MLmKwh32pB6mSqNo
ZBfedPAiK1+gQiXTaBWlWebpbMKKna1KXmsSzDI9dUx0r4C4qOAtNm0xl42qBnEBGx5YP9q+bsg8
qwUJg6lDuyzzARWlc+smK2utyXSAkVN1mzAqpnKv9ZKDS7A2waIG3xDXLBtNM5ZQLpYM2rWOQ4cF
FC9zCceJBEtVbXIQrmIoOtxeD+znck/2q1BsuBehvBbw9MZFqEU929l4TIsel5k9al7gc/5OOroj
WnQ7JFtit0Ky0V+EjA2qdnMP7L87PzXghh+hKO931hpqSy25dMpGx632pF1VXXEQqrai+OvSVPeZ
faTDS2vfN/n32KslsykqFUKLETwLZgwEDwbuAMamiNsF2n2ntYMQgO63SuIvdROtphEuSeKbKcyI
A93Bg6Fs3D9vEVwF5+5VEBMpNb3Gt9Tp26RD8994sKUGE2wE/Ne7HCG3Np0+sRLXZSNE/SwL7VdF
Cxx47ak+dC491V8UnxbbxpJZ/bG/eysut1DxSCbLRDE4DfpiYz2ExG4k88ey0q0Q3MJc+jUmagy8
RJcE0xYARDvowm4va/DLRsItSrhbACdGtPw0HTYyBQbx37bfX8DQr+cbDGBQdlXsYZZQo9VPssND
dJZhhf3z53krnKqzRy1mnfZivzyZ2/J3efCC4jMQLJ/a6FApwRJ5+x7msLczhmRUHnfxgCNzV08m
KolK33Z3HYHFQ6wpzv52FOF5cjk6bvOWXlfAaQGjA07c78PZL/wqMP0iksnei9ISw+8yCzfU4nji
s0LVXiO5hcroGQ0f5ZgogACEaP+j+iKZOlko7iRGm8aAah9CTXrlG94UkMQNtRZlZ/256/f58Eih
lHN7ImUx2b9fJHhFXSBr3yBmhV52O20AavPbbNMt8KjyjoP621P2tyMKF8i/E/rhoaAnCpKyiVFq
27zfgqh7+++Lyq2AQeOigYcIXNj4Bw9MGrqYxmDnOEbgnR7rY35QIudHte38n0bj94+wvNuk4e2o
oqvGZVBuHl06KcPoIGgbkuhR5gApOoahIQONKciYMIOv66+kp3g5K6YHsKH+XYPFpKru7PIJj58i
k2BERNeZy0jcGoydRNOSDFgXpwmrdPZ/NMitZrm5PVvCVXcxHm628MAacTTE7GCag2mqg9k6rt2R
5E861cDbYjgLWVHr47pj8nu43+N9h7eoxY2M6iR1FQvolw6Ah42mTdBfUmXLQHCpYFFQm1VhLvHR
D9teimY2iqJAewx+ToWyycagMaytPmp+R34uA1iwc3ocv8aWZF99/HKIjDL6ezEVEHZuTnG/tgeX
Anszap6/gZQ8JL1CmRu0JMg7vOsiXdhdneI+DWSDqZ8niGvi6doZT7EpwfUIOLBXg+Gbf8WcqsWq
A9hTNOquIs/ZUONxmUc5YKVt/01vnjRUTbz5BK/CcjtSB/gHDYJJSi2hfwlXDSp66Mmr4Fp94MEp
rWHDwqc42eWdgeajtT7d3gqSADzxzSi9tm6KCjgOp/Fj+pLJeJ+CoxJzycRBGMSTtcWvk0fuGkPZ
OphLPTF3eWdt6u6equeR3mfL4EPxpZhVnyyZ5GT5eENDWIY7R9md6Utx+22xPHYDmRG2iPAEa3/p
kIdJy6hX3VCKXRTOIjwMGGSEbT/u1jFDgCcfZxYscXxHucdjWjKcjwkew2HNFxDV8KR8Nwm6WPlZ
bOnJmiBCnti4QS/+AB5kVclsBWVh2EAvwqCABpgnC1MCYsUEEzp6XqzhrwbDkKsunDRQgryOkrXg
Rw/xih5SCb2x6QF0SoVIavsCkjVsGLHkIPWGeh24slyQAm1PU4W8fXlnlj5ID16HZ+NdNmxN/cXq
jIDEsNtZcuiTEEDVJftKmEIuw3MzCY09LY1LbCx3CfBGvyvtzzosN131rBSaX46hAqW9cnhxMyvq
9WbnVJAhU5jooVTS4+PxzQwpUbFHBQv6Z7z1mdtVblya2IHmtml/krQFnfx3Bma5fNIZGPH6XXQd
itt1MyksJWsw6qyl27jZJORuSfNNNS1BmYYVfBu0KaA//zyHXY6PyzB1bPfjspQFK8w65lM1ys5u
9gc+jsoFywG3H5zh3KiaVq1UdQU6UFXxBZ2oSR8JeSLmzt7OT4oi2R2izGXAuwj+OqCdgf58vXCL
Va2puSBaSsZko9VQ34gXZUHgLt/bg1P44wCCPsx3wtvzKAnMY2uc1qCWSxC4ZP2OHZnCAhbq1tbK
PydAgd4Oxtb/hzn9d5R8ynRbvc7sHMGm9JdbnuNF8vdFV4WLWeTh5FkBIGlXsvtI5fqW+UQsAoFg
6mtUcpkUJxrmYcNKfUxV//p7OVCvcVQY5pwWVBGn/q0k/V2dnLuflXLQYWVubHUjjlSopo3GwZZh
dYUfDe4o0HFAJRxVo+voDLVXDgMytgEuK9mjmKI9wgU2aKbftz+YMItcBOKGOWaKWecWEJ/t/Hs0
A/uU0agb/AIU9P8tELfbsnKZh7XHiLLvCcxy/CVMQUKRPNNEBx3AGCibopEJLV62PC8OOr1xstqo
MZq5fAGNPe3ONHm7PQ7hCkTTkkHqcQDxMg1ulcw1nGRw448Uvwy0QHbFEX6RiwDcGEaAZfJZR4B6
r4Wwcwzgqii5f77TYz5s04sY3FGtqE4xVwZiVAfbfzL9/ACg9uHei+rdbyi8B7EPwdaoDX5RvG6D
wA2ejU0TvZk7RfJLhB/s4odw61xdsyIzFvwQw9pn/Z06bdTm8+0P9v5GuTVYbolD+qrNugox2hMc
Y7tjc8xfk5/GWzf7cwRZ1M0YWK1fPyqf3V0TDhI5At7SGWsRh+fFELmFz0QWS21F+CFyNlj3weqX
B4gSlBCpPZq+4jtBtQFijvjZ1zpq/RQbow21T+lG29LX9av+o/yhRdpex7/cnhlhkgEEh8kAAMLA
awEMZW5kg2IgWb8aoQXI40nb2Xsn3f1vYbgJsDOV6KRBmLw4lMnZmN5aSMXQndH8Aqr2bzLAxZi4
Y3adW3eNGbDcmokPcWqoXgaTIWnPCFctrHJg0welaWiZXKcZM/YKxR0QxEmeQNvzbeVr18pssgTg
BSyciyjcutVK0LYzHWh1B98mHcIh3hnmabK+j84LWq9N7waQxcsBW4WK5+1PJkxycB0DYREAa0gN
XA/QgIdlCkM6XFa0Yd6S1TD9xW21UCvbhvqNa8gAwALOLwaLFjxew+/nLZf1TJf08AF38TY313Bo
wCTyizAfQss4T/Xg4/YZtLjsWw85QfMmB4rClKwc4W64+AVcTtQgkgZBU/wCNZisby38czO6LQ4A
bziZ7DIont9/R8stIM9OJrwkYqSkFRolye85/6zE0ADJvt7+jqIrLoQ+NCbqw/Ag/G5wLGD7+qw8
Wc8JDOCdsHO+0XS5t8gnHe7geiPzhxAQ8iH5jVORlakg+8+7Ksy6BZ2kIgEAxWvNQzdB1LU3+ixK
4SsDObG8hD6UvW7wxE/3w1IlEch7ys7ru+HTlNdGwMwCDlMfK18qL36lTjmgXY6KtQUTn4CCV+pT
CDtEYzmAX0QH95AnrQmM0uydXS31joCxkv3tSRR9LAj+Q64IoGYYZXFUrQIuER0gpMVJcbsNqrHw
80mDXs2j1v1zJRPMHiyK3jk+eOXq1/sOdspTbkPt9WThcNLbiNDGV9TN7fEIazcMGclYPtCK50Uw
GCkw7hIklvnn8AJufbVFg3LGDROasp0kVQon799YvK5U1WdmmuvYVSjM0+ZgVQdL26uWrLQneqFC
Vwh3MrznQFrnFrpqrrZDGK5+JXocrNNCwtodv5t0TQOvml6zfCg2WlsEpllCkHJcIsmcsozIXzIu
fsCHcdZjD14IUOZ1iDIO+C9f9MD7Nv4go69M4fg3FR1IG8E2FKZWwAlwyUqH8V9FYLZ9KosdEKjL
xvJkIxJOKTDU0GMBrRZtseu1mJp23TWTghzVhlB0W+H/tinMc2I8uN9y6o/fb8+g6NrLINv/H447
7bK5SIHnRkpEk/5XWzxp8bgleh3ZZRb2veRSxpbDh6+FlY/Omw1/JV7kYIYJUOvBIwEyMPAI3Sg/
i26+y9y95WafgFL9NkOv/i+Gx4wpsD4ZZJhLIkvsNGOXjOUpL/uQNEd7AL0MFBB0/5JccpKxj/9h
dAAcgWoEeY4P0uLtkOuLlgMDXzXtplHqSK28Q1XLzmzhF7sIwy0QZ0VVqswGFgYMoSrZjtA5AbIo
1OP1kMLQW/KCFLZBGGKJkQYd1rK6XpFqEkPr0wFLSK++zv0ug4BlS9udCadJSw1aWm3RvEqa574z
JaFFd4PLyPx2KxK0UO2qPI0khJh4CKc1i8zbvlMO+DCBNz3cXi2iLwg9Nh3dYVyIYDZzPVKtUDK9
MUGd0LoHaqcBTc/wJJMsE9H3uwzCTac9w1fBibFMCmeXVJqfZVU4DYGXb4dShukTDgjHJ3zbwFwF
tI8bkN1W5pBYQPzapRmM2kKDVYH8JWw1ZMMShoLREuN4YgS8/JuzdpozjBOWpTHax0xbl7BS3b0O
wL5kT7MFzu8z0BgYAxEvATRqrwdVGYu9LnUMlK9bwzVtDofkqwoJslzmfi4aEhY9xoK1gKzFLYea
FjCQh0r+ackPFQR1YUL+N0O5iMCthX6gvbsYAEon3bnKoxEe9fGeyqr3om10OQ42zovyTJarI6Qh
MY7U2igrVPbHR9X0myc3ppE7jF9ubyLh57kYE/v3i2gJFOEHhwHa8RScozU1QJQcnGCunWRjOnhQ
3Q4nGBzWAbxaNZB7YevAhbOzyYL3Cc6ULpn9ZT1M9g+IXOr9gTZ3ZS5JEIKxoegP/OZ/zFZ4ESav
Gqp6GlhCanZLdwIfPLHjYHSj22MSLDx0cnD6A1/5no2upzAH/YFQoMpOKtjQlhs0w8FSZBtWkIeu
gnATh+bCbBmMDZDTaGiDZTxDaps2kFyRZHFRIPTZ4N/L5PuQHa5HYyzWung59is6hwkxI2V+sZXC
H+wXoI0lq0H0gQCyBeAbzT0AprmlrutLqWSxAhKKto3zKKsOEHhcZY5vsijc1Dm1lWvdiiildrAo
ZIV8vXnIZJdNAfgF/FEoVwLpjzoRHujXEzcoDbRS2pyeSh1NXeOL66JiNZg49Z3q5HXmyejeFADO
VPSyiem+5aq5TbYxWhqJdjSorAkgqoxASwZ4C4gLMdEF7pnU06WnJgiM6EdFyZz4rgsYqdKetYr4
Cbk3i8DwwmF8Jh6Fc6X2+/ameJeT4fI+wgOXCxwwvCotLlmaSr/MpAOgm+YpLKAP07RvlGObKGj5
jQ84dTakW1Cf6YJ2HtTAok+T2sA94DzbEFU4Wsrv2NkM+XYa7igwvRPcWozfFEUNRT+m+rbs4Vwt
OesFEjmQc2BgAzAjVWCKuSlrS1UZkrUDdB+mOSl6JzbZFZ4ZgOCTBM6v0vJrskSKtgaOMvr4VaPq
V+ldPp21OfM7eL/gufpp6mQvXjZXH+ZSN9DPBy0bUlHc0lJne8SbFyBtRa9INOOSvK3Nppe0jQU7
31VRrweV3WBED/bvF0cBmc028eoUgLTioELY2HjFe8lz7mUtcAG/HDh/FM7YO4bpb3OBBi3uTKuF
2oL3OZkOY/LTod8phHEqIwsKNWyn9Th35JP3mrW/YU4G0+PPAzxVcfY5ar4DNV3y3QUJgjVCQEkG
eAi0Lu73TFgKDqDkTI8/D/pieBtWfbtmzuNUy9K4KBQUHpkLKdhjmITrOR7jdI0b5mVQpnnoJnvd
yvxqzgKPylAT4kh42ICwg0/6QbTKXFPXrAH7f+697dTc1fbzIgM+iboGUOz8Nwh3uUMLV6HT0ADm
r7uwmfICpfihuDSwiHXnzL+6bWahmrCMG9foPydxFyYwVzLGDUE9GJ8TSDDl1P85kA62k4zVitYW
o61wnzNTXBt+rwAEru2zFm/S6WDX32cZfU2wJ6+icHuSqrXVgyMISsC23kkWJPuF3H6HZSKwNKDj
odDEU+QtbezWPgbEtu8OIIKWB8s7tu7x7XaKFtxbkObA/sYjEexcvn69QF4JvX0I0KEP6K61DyyX
Hz/+RQwchx6aOy6Q1tyl3G6B9IdfDWrk+hdrPZUELGAZnUC00hm79P9jcCfNohZl3LSIgeIuAJNm
kOUb7HWoX3rh7dGIvjmWFW6vQHQBV8WtLCSKsbYTgEHT6s5MoT9OZNK7gvuxexmBW1WxB/x+WSLC
su7UGYAqbwMVKNAGQIywLMlwhBMHWjacLkBqBY/mOhnBFhkTNwImlD5aabSYKKYekuj2lImWMlQG
8PdZtRsCv9cxgOpp9SVGDO3ZcX/A8W94aggYn5Jbq3DeLsJwpU2H4unpDAxp96IA7QmfQajBq19U
57GT3RIEZTHcEWB8xHA3wHxyy63SKXFXCtw2LbpPjtl99oh6V9jov7iZ/UVT1C24+yCwlLNkvwo+
11Vg7rasQBmkSGtkHJ3MYWfqqO93PqRafVNtJQlINEZcY3XmQQAoN18pJrCxI8oIfdMVd8ZV23vT
r/oTs7B7MtQuKGx9c3uViK4E6Br8E5B/daCWMuRFjytBXDXaveX0sIw3aH5H5r6MynbINm2h9/DN
08CeiOEBZQB1EnhzuwQphMD8aUzHzYKC/ZdyKlIbBEWLVhsdIpEbmI7Nkoa8qMh29XP5nQPxVcMl
EGB1S+OUeE9Jk95nsJQ14mPq+R16N1lJwmFefNf680etx1IPFjRAWR/sIXIwE3M9wUxZeAn22uKP
2g9XRXvVViS5W2fJmTuGmHsQrkSui/TgcZsqprRxah2XFaODxHATuVnvz5YbQiwVvqVHozwSeNGh
Jxh0Lt1mia85G9r8pOmuj71QrbeeHVQzyscQKV96P/PqZ2OQ7XzRO+fiV35Q5+yXjhRxNYCPUkZj
9x0VM39ZPo3GsFEgkgsg+LdkWp9pu+/GO2PI72+vXEHiAab93Z4S+gN4ol/nN32tlSbJcc0qmHLY
gx3TQIHP6Lj4JDZCwFr/x3jcyivqKVfWCd+kT0/gGPnGZO6Jt6/70h/R/FP+KhzQeFBIRw///dF7
8SZIlcSdcweTC4lSX3GfFKPzbWfyFZh+KPqXgXSSM+kdX/5h0b0LnzB6Ps716wmtkcyotcBcxprQ
9R1zUBKz1E+M/tAqdlhDbs+gu4U+tVm7KyZ1k8ZO4DbrU7nE+1h7LNdTbRgQRc4+9dWm8jbEcL/e
/uSiPGygrISLAJoU8Na6/oWu3RCnTUGj0ccR+AwFxH7d6Te1vkT2aiwSup0oFWPq2fTjqg0MynW0
pHYGvYJdwimvqsgsDFh5YbODU2aQ+6az/K7Tf6/U3t0eo+BuyL45AMpMsBHf4Tpq31OoMQEhDOGk
L4pD/XXeOevz7RjCeQRtl/G7gI3nCyaV2oCP3+D+6WSvfW8zRgOTKk1lDg2iOHgIQBKO4UQAFrwe
S1yS9j8isnp2qL3Fh49pQIeNTWTlLPaH+KV7GYjLl4reGZTYuIh2ybApG/Jldh/gYDKa/XZu48jo
yPb2DAouV9C0AngKXHUGwOfWBsAt1di/o3/jp5mYZ2qe1TGoXedQ6jK5O2EsqLCiIw6hJYiXXc8i
fOlH0mugY7ipCY33aYgqyJXW3l2fpzs4d8n0ioVnLIoQ/wTklmAb98VS2sBTp+WvVdkUifmkqT/g
2BBWQzCThzUzwxjbHGrEfzGrNlqQTI4CJibcm4UW3tjBVhe8choWvmkESxKWsqeECDrr4fWFYg44
d9Ar5b4dpJitLjMB9Wwdj+xGhcHiu2YNnXUw0V5ylS214+JI84YcbbuZo8wdHxKNeJ/TRrfOGrQR
JKlXtOctFfws6G9A65ovGHbOmHhNMQEr34Fj4b257cNMZDdL4WdFu44Vs/AfEN6u11HTO/Y4GBoQ
ROZ0N8GQsJqd0BrLg0Zs/Lff6qkXdop5sIaHvF83t7+teNqhpsP4F8imPKmUrgZ15snBQ4EUcH6L
9TFslrSI1DrB43FqxgCprw/MnMZhNswuOE8zDXobD9dxqJWTusJa+PZvEs47MGyoMdmogfOvSrWc
qyK1GI4Mhsl55vjr8pIPMpVr0f7Fl3U1CA4ysz9u/7oe7YZqYqKjXROuAH9EalZ7fpwO2bYZyruu
fLg9LFFAFLmwjpiMK07y6w/t2RArHkfw8brMPpfTd00F9flsru3BTvP97Vjsx/OZ9zIWt6hWz47n
lRGtuoQZw+qxEpHFdCSHonDtwhcSWEa8//FqZifNxW2oMt1iIh72bOY19QaCNVmUJG68gSYcnFyX
ad5Z6rBExqzRyC5WT/MpjdvT4pb29vaARUcNo0TBPwBdJ3zP619iVO1ij+Bhn8y1hg7vCMAhgTD2
ZiT5HBRG0sPCwPsypf0oSRKiwxTXQAhggQvr4BVyHZiSJjGzGDM9Gm8tCvaeee6GLHT/AvOM+peH
MKhN2B+cIGo972YzxgABGcIlxzXzHfoETdgvRPagFw4JlTYbUEMVKpFcvl9GHAJdjZPNMgDvbftz
bsD6N3/D81+SfUQ7HcVSQJGYPRWy/vXkmbUZTx0jLJTtI0j6fgqXL71c/iKfwLjJgPIvVgZqzddR
QCmHUOyIHmuFW/oZz4Wn3kic3eqRWFJ1Ec0c7oioZevvkDxui+tV4hHLRYM1Y+m88Z3qbi5+Wonk
uS2ctosw3O5eVjqmhQuJR3Rw9fSNTJbvybruwqGwLgCaPzAa4JlHAPrn/Tt+0WsfkrgOIbvnwFcu
KV9vb1zhWP6Nw78X0ayjrUtx/KVdy4ysE5h/1LkkO4jSIZ7saOMyGXSLV6lDYqpzHCRIh5oBqaQy
jLHYbo9DPF//hmD/fpEKp0WhSk8BwqzjLY3d0NTvQSRU/wJEjofBv2G4tezi/tfqLUZSAGmhPQ3e
vo1/3x6JbLK4VDq37VARMMpOWuL6StMERHUkSVP80f8dBbfvYyBTFLNh0tiaAy3HNgldkM2gG/83
CcbD5QZHrg3KI+/xAfS5R5wYgQYz3xj6q5GDH+O+3Z4w0adHexD6ZlB0BOuKTejFp6/shJJ8AiQK
29FzXjpL8UH3CeeslyxjNi38qc5Ux/D49YCU5tNlatdLvHoQCLRxMywe0vEV/PoKTiOJ8q2dSaTN
f3xlAQ4ciCgA5/D/D3iEJgfKw5mwOfMZFI/lfnU7XyXA8uv5fmq//+k0grgG0su7ZCWAA9y6y+cG
giMUeIGOwujybalO9fRCoJV1O8zHmwIknVGqYPrCGr4WlzyVQl9XvUWBSt+mERZ3VEdaUEj20Mcv
hSC4zoMGAQ8bk0d/q5VTel4LxMgEfQ9bDV213LRjjQNugeyRHeAEgcvysrs9NMF9jMlVQ8kRsqwO
qsfcvrKMaZnKBKV4SNdm6dYy3owpznyA2wLl/0j7kibHdZzbX6QIzcOWlGTLQw62c6jaKLIqKzXP
s379O8r+XpdNu83ovnEXd5EVhkACIAgC5wACJ1ETMkYFTeZpJ/r/tU9DNgqP8GosLaa2L70gSkVU
gVK81OBw9UoFMNHDiNFRng9cO9ulGCbOqkXUqma5XEarhsSZ26Lmr0sH3XTvr+USSC997VIOE2h1
rZLyGUPYO3PInKRC++2wH5SWjtNpEHk0odfxcBG2sB3CYJA7MBmXVM1xLAwhMq78MU0fpaYFCsLu
vkKMDBNjORhJxfMF7BJPqewMvKTKTShncXTAvfIpNiMnSD4AcvZ5X8oS686WbZGCeIvfB/6cDoQH
JgPKtKyyEjwEHECK+Sb47YM5YBL2vgzGBP4lw8SF9btND3IuLc1XpD5QRyE+1FlM+3CbDRvTGu36
v2wF/JcctGUAVHJ5Z2LrZILitwAjTJNDC4jFMQhdMwJtRIVZN04+d3PRzgQxbjuOQS75ZZwcxPaX
n7/M9cv9BeP8Pgvs0YMzBz2nRXJA9/ovSxSIpXeciQ12FItdLLZXt9SmAtNEWXJIiLmvexriP5A2
u/pARQ/4M9oCQc6b3GWHUq6kMsHcr7RUUARoBgJmd/rjP6keWMl2/tvMOZxueA9s4N+2oDIeGuhC
rzcqbGHEOA9I12fSRp07WugLur9XzMnxfxrhEgvW5wXdg3EgANapLdgmkkOcUpmaMZEHUmdE3eXo
wOHIYoEproQxy9eHaD6dQeR2KM3H7GN4EAKCYkhq2SB92CDW7fPVROyOc0zdXsu/KrJrGamTPAhV
cujUEu/61brMMKGVdL53fymZk/5bO/RuWTJQo7F17LyGX6E3ofQN8zn15acZlXS/1Ein6JupfW6z
H5HEI4245Wcy0iUV1R0FoZZRLIqj3E+7wHpWhqMEah7gs97X6KYAKIKAhPFbNI1dRj5Z7BtdDnrr
ubF2qvk4Aw/yvoBbS4Yq78L4g3Kvxo7+dRpm7WvD95+LVqY+WOzniURN5naoBIwvaiXyRrCYY/Z7
j9B0g354DGEtqcOlRoAGnhW5CoVnlPqyiejAw++i13p4BTW3l3VkxGx1d7QK15xexYgUgG/xLVer
ShoXnCh5bZbLAYw2BuwfZm6+Y815Gl/0SVGVo/CMWRyq1KOTgS3WijnPV2zBFRqjWARei4XbWUfR
d9mCMzGpUBmVn8fBYftrOsTvmr6ZV9roFF70W/VpU8Lj7u/pdUT5HuhR0REESk+RnQMw1ClXQy2N
Dnqr2gliSTWv8qf0K4wkN8jdiMelcCMoo9CCIggKysuQA5sDGII4jnmCTKNQNFAPZCvVerNQBbE1
iXZSupmNcA+SNY6at8SCGwxVSEDuLVCqTFoQG0pR6B0oLxq8idu6OWduZvWG4yv1cIizKvcMC6Dj
VjmEXhJV0ouV5Lys8dqGDHwD5iNRzEerGvs4KfQZxnKaOTqU0YRBa8GA+7SF4JWaX9n3t/Xac9D8
uqRZwOLDSxfbz2j009BLYpwfjGPQEECCxoeGkzJeW86lCOYsUjrNT/N+ESERE33KHTHwwJqbz/Oc
btNgjekS575StyQidH6jdYGrir0D9kGUmcBbyw+1bJsBmS0M7u4Ca3nh6lUVL+0co+HJW/5+5oyg
YpCURIM81bQzcSZh6ciaMycbnA1mepIP99W7ceCioPZXPxa0zk/LOUoiyAP8rdl+6DXRum04o3Gl
XGcF7TGNEXktxtaVWqXhM0aGM95YENvUjQC01MBknFFI0IFVs9jwmc5Zk4p9Yvj5AQ8SQG+op4de
+PCDvdSdsmLblb+b8hfIScyvUXpuQQaUFxJtohQcH9EWb+5Aeck2M/qIOEtzw57xWdh6xEeMp4rM
Z3U1HvBwPuCzMlsIdrq5y35IHwqYVYn4Kzg2AANdafvBa1x5N/OCxw07WLqHFsfF8qDD63JN4jaV
KkOPi4MEtPUWWAII/uAbQcqQ7Kp0b3Ac6/oGgy34RnRCGQdtc4xj5V0X67Ui5IdQzU/JQTaRBmUv
AbfuySLvfu815nDAU42r38KwdalX09TtFMtpcRjaD1UdiOVvBxt+lTk/virH+or8fWqeGm1nRAXo
xIBycn9X2e4VoNMhEKJJA/QFS387i0k+dYoY6Y2oHiqn3BUPqac+68/yJvaCDXhcnq2f4WE4aSvf
Ve2aWp7OiSdsReRKPmNVmjmOVYYhlUOuN6Rv8FYckaC3weeI/z0ZkQym8kdrykGj63Nkf99DL+7C
jO7MgVSXQT4igqsHmeZe6SabbNVu8zVmUN1xO66jVeDpbrwOHjVPflaeAI3mgix9la54DcHXR+Py
JUubwvKGj9YSxt6GSpxBSI1V0KW9Wn6o8gaXJkAHepqwUopDq7nDyINuYvvQvpcesM94PMcQBQpS
TLJa6WU5VlGlHcCX/FViOMvO9sEO5B9PPike09V9S7veaSQayCOR4CDLWeool6YuTqbedLKgH97T
x+CnmoNqnuiP5R5XtTm2RU4adxWtlr4Z1PUAkIE2NzQuXEpLUH5LgjSxDrLldL2XCttKpRNmRHh4
c9cuvEgCbSMmcZb0jfWgpq8aFORT69Cv+23/lh+rvfzDd4eduU4e41XjhLv8j8rrNrmp35lUxm+S
KUVJ3YfUKfzyn4XhC50PpF0ZYc2L+8svXXgJox/jJVlXB83YYCXL2vaLNzBua+tKJ92hFneAa7Gm
Vzn8GWoqzHUNzsoEqLz3LefqzoOr9vKiiil7DdwP7I3bL8XYmJTRP3QaidbKNqFBsHrQX+5LuaHm
hRT50mCk1C+zYR78Q0bcN3r/t6/9m1GBuXiaXSGI4oQf7x4mjRiPp+HJ70hJZGwZR9TyU8x2ocMK
oRysN6BiYkfCqjSWR2FQ/IP4jCZb4bfl5kf/h+jB8OOI+m/W08xpuWQHCUH5hHsE8FkAoYmGP4DS
XC6dP4mB2mlScBTWwTbq7XFrWc64ydxjtxZ/1XvzoXjTbN4wwK1Fxcw5qpjoLsatnm3M0YZKm0M1
DI9g88ZtpaFDTBQwMCmkdiq34ZyUN6wQnUZ4lUDAxGzId+Z4lpWB3cqqhjwKj/muWxkZGRTSPPrg
2+QU6q5SD+wc0qxl8NxAs7TGZLw6SFqjWUgSXBrwGPBZ9MdJaAnIXThedX3PBb4IHo7QXbMc+wjM
l7tWFz76QpswPWImxFzpf2qRhG/hm4DTYBe54R/tc+Tgc1wtISORcbFR9gNwJwfpUfqdY3rnbQba
KqYtSc+jYrgKjowgxiDVYawCMYBqUUBGoh2MBowx6/uOdhUvGBlM5jbJvZFKOGKO/QKwx6tUcXdn
EX9mbiMeUapYwc+Hp+KhobFtPCT6unu3gVEB7kN0sfOA468rxIxGTKDvfcUPmhkiB+fX8JLKFI+Y
z47Zbnz6+ewrnEB1ldEz0pY9PFPQEvsZIKaQVsH8UuI/xZ2LbG/eW08q75X5liw8ACPPxRMp3hSZ
xZTkzqqkRsZeFQTDxAJKLIBXp+ZaGAh6he8bxlUNENEIucB3HxkKOyzaUzgqyTzgvfloCmH82MVD
YwPBkseSdG3iCA14WlGtRRYGpi+XLxRboRrCXD0mmd1rjoZL4bYtnmb1+b4212YOObju4TRB1gZg
kUs5qjalaSx06hFtz1KLCTKBRuaP+zKuU0P1UgizP1k2q1U1jOrxPfmAOUSH0E3f8lf9d/+RvN2X
dX3h+ZYFlKUFLQC5ISMrF2VwHEuzemzdMfmp/sx7gou1pfzO/Kck8TQA6qTJdsiojpq39CzLAamB
A+hZGtEBn7lLeezVN3cSdM7//4MYtxvA3RVPqaQeq9dscooyJjHwAFPZFRWPo/tiFBe5waI7WoSX
KYWlh3cJ0Gc+p5Rzh1EYTT1uB/pukWD9U3VmkKGEdkRH+qM5fXx8TeTYEYXjE9eR/1Lw4qBngoNK
z5M2VNSj+YL2IdOOPwIv5ATk6/vMhXYAd78UIgIWzDBmGUL25bH0fvlesrI2gmetAFTn3l/K60IR
I4w5PfECgPIsst5jX69FFIYejYMSkBVpN9FOJ8FT/6D7tsBbx9ue8u8dvHJ7sBFbsxhjIZNXBVhk
Ko0c6dnYC3sUVJ37Kl4lIoyGzCFqgWpAihEVjnb17PWvAqfEcp01Mr/PRBZDGruk9WH38nNW0Vi2
w6cps7uZBsRwGnhlZgOC+fc8OWDXuq/arWXEYQCqQxTB0QrB8hyUijDgTTfUjvUOSK1bf9c6/iPs
ZNVsp9U/k/Wdxp7ZfmwVWaVrvnoUV+MutsnvJ43WTrHjkdCzI4loY0GJ7K9S30qfCWrCaFaFyECo
PtYnV2lJuxV/qE/5trE72yQKrV9CxwKm0RPmTTlKXt06GNlL5DmT3YPJZFIzSz3WoRNs/acnMq+E
nyDr+wJ2f7gMuN4XeCOgXOjKGGeFPk7wL2JRNTK7otOvrVVNEvu+kBsZ0eWKMiaalSA2rkZBPQ40
9vKnah+Ad8OusaAK7V/CTffWcILYjcPgQi/mdMJgU537FQzTXBVkNzocn14++OIA0JbqLXIgEV3K
YOJclvVsm9SkHZUxVvVjCEYKqXwLUp5XLxt9JQGN3gtNHmAc2JmMyEqz5YZoHMt38ctw4xjOLDRk
clOk4k5ih7xM+coSNAWPLOgBWXrT0ETMqFRHhZZFihScGiB6neoCpcIazk3z0Ihds0anA1iE1UNv
hbxgfBUgF8nI9TD7B9wIcG1fLmaoAPN/zsbgZBSeiZtuhdR14BLzLafW5YIuUlAaBkYprrlsOun7
QVjGMfTTqtBVIsCTRqA+R+PBSm1mTzcSO11JLW9Q69aqol0SL5KoJaiAmr3UTUFjTasj9zmhYYjO
+h6vZhQssQR4gFL8W0lnjj9f2T0ey1HfWeqfCMfgdL6U1ypKWAMxPDxNG9EJNoEnOQPnAn9dL1hk
wPpRgFxoq9i3v0wYIyvq1fAUeupm3I1b3Wt2qhs73Da/G5ZxIYlZPV+pQA+rauGpdoW1sMbU9aba
1+uElo6/lp4jT9rEm5rXG3CdADEKMouYiHHUDTPEDpvwKVqrNH+Snn/ED5VnujxqNu5qMtafh90s
CGitPSUPJ5DsqseZYi331ZpHmsBVi4mJlSwGfuJDLWFtrgw32PifuPBsJEdch3se1PFNQzwzkmVr
zyLkkJlKmOZQK3p4lN7yD4zkru+fKleX0e9dAmwTPAt9eCxUQa5gkC4RlfAERGpH3wTrca2s/EfU
Qe7Luc4HIAgvZWiv+abAZu0dRf9CT/Q6OhXO7Mp0tlNb2/Zb3U68mSpgOCjASzyQbv3KEXwdslRg
NOIBTV+QbBG8LtewK0C/4Zdy/G3+wUHDS0r6ZazUbUz/oSRmt9RRAoxKD0mt3Xsz8d3SeVOcZltw
zs3rTAATpOcqLWZzZhbhUET+vKik4Nr08LN/+u0CvXo/ueEh+IGHMd4xyltC5lQrp3gWyhbyJkQq
gRpO53Y2KqoS50p4w42hGEA1ASWFGTFMUF8qFqWZWmGUPj6hrInndVt6MB8lJyTVUT3c36zvBuPL
k+xSFHMJLKLZSNFyE58qp96lbkVT+2fvZiRbR864HkoyPcmP5mPlaVRcG950GH9/YkyMNy3L+w6d
uSfGGc7bqsV3DJvUk+AZ7Q5jzwURQXOau4ETrCJvcLv3xEtf4wdrpdCWAqDH4xrV9TFxsSA6c4cM
zcpEhokPKe3WbtAFToVD+/b7R0zqfb2KXN/xnfi/buiCJSuYzV+6gMH3rjMuk2QyOJcGWFbvorsB
YCDgq5h9atriY7VrPzY0fi731ZvE42y+DqyXchkPytJ8KWZBbvChbqStLOE9WeSY2HVovZTBGPNY
hpGJ2YLFawQyk1+67R8zl3dELOGLtWMQhoK/R0NTNrLZS5cR5AgQHq0Kl9EwKvo0aZ/+xAveLJQJ
2BKgypkQ5ngtfamsuwlCxJW68VfiZvh+k2/cCA0W3cpfNat6LW1mB4D5bmEX7rDmlYuuLwsqpjwU
1PwAMwdWPsZSJqsNlCht0pOeT2RUepLwIK2X/WBX8lwCYxNpF8cgXa/TU28m4NN+yIDEBhB3ISFK
f1BaLvLKLXno6wMSjWyIos6+GIF2I+4aTU1OjfI8drQV0GrnBMNBUDA6LzkaWhD8TPSKTl7Vmhtj
qjxXO7vAWHm508OClIV7PybeMiXcIBYsCUxY6iJjSrWcdXBFGUvsg/oa9dXZztIU3JV9/XFf0nXJ
AwaFZ/DlYgbASBjXpdUOM+A99aHMTt1X8yBtM7oLvOq39BLveYgvNw9LdL8ChANPg0CbZtLfMolb
kClU2WlO50kGy31Q/lGHLhJoFwrFH6NtwVkRGu28w4h58z7J46TTNPCHvS61hYxWNivGRacR0t+N
pnfVirMUi6qs2Z1/H7MUkR5PQVC12SkptmM+7SwfA2EzYGnA8SqnnwXOBBW4q1NQ2cpLOKIRY+BU
1W+5lqUDAQMtwoCwZPuENTEShmxOs1Npahtr7I9Co/Ie+G7IsJB9oatHwWPEFcFFmWVdgDpwdjLB
DblCl1EAzoTe4ljwrc22MLm7tBAhaGFu/tKulgFVVZuz/FTbvT3bEtJZ09NtFS3q1gYP3mud09lx
/TSG0AsQQFVV8OgsY2DmUmIuZaogS3l+akiF+mfgWPTJ+ShXa+OJl2DeWkNgJAFPDA1SODCXv5+l
fZrRV2XrF+gBo0+8+urtlTv7cUYPyx+NfKrL/OQ33fBoCbX8rk1x/SyUXUfDZWeJtEBrE3k0Sthk
2UghkdEYq9BRR01g1ZqZlNKmTJde8NAC5tV9R7l+KwFWEJoiUK5Bmxh69JkvbH1jCgDO0p/Eki7z
n2EdDbSan6vgTxu7A9qhrMPQe7EcHYXQIlUX2lNzCroQcM+rwLcVwbEU9DlU4KHjOPF3A8+lE+Pb
UMXCazl6ETHRdrk14ixWqS7Uw0mo1lUguaX/qwNKXxmDOGmg/gzIpcZJtIpkhhsJkef36NsCvkEG
7pWCZu+j9d4KO7StFKmra06YrdPwqwMMnvkIEigH/7qr9zFAGXs0mQNsMhypDkywonQEVLREPOqV
74LqNtq+Khtb9H/nYuGED9GfrF/VyS89frcG0qAd/v6eXB9hgFFTsRuYI8QYABtbEUTbGPP/wylD
NwLJ9V53xC4VXTWOvhoVqCu9bH72nZA49+V+n/bMeqMYqmDwAOUg1PWYsxoEqXoEPl40A45vvjZ6
o+iCk6fID1NxEKMnxSCR/2qNr5GAfDkkpSU55aPyS/dkYQOk8WNs2LFp0vhhnGgZUE16DBt0cnrq
VjVdTbel/RQZNiZkjQkTn9GTDCBJwLeVNRn3hb7qI1opL9YfmYdrc91uuyAtQi3gPgPv32RbmnOt
GQy/FoaTmIRo8AXNsfpoqetGpwbwrud9V4HnNbKNZ43qWy046sa+qkdixCvzIVtwF3i9rsoSMtml
Pv8ixrTHWh2TKfSHUx+BA9MdKjepnhKLNkFLwVK4mvQdmHDwKlLsdE8PP8AQHpJaeAJdRta+C72N
mW3fXMMY91PozIYtZ0BawrFqS2hc9tdJCr4lnU7tNrDb8Om+oVwnGmivl2SUDAHJDOAN9r0jAeHT
OMtjctKI7U/ONOLm6hwnoj2FnLvMEn4u1omRxNyfEtmIVOCrJSdAsmveqEkSrWcg4AwA2ee43dXN
YhGFvqpvFiccdMxBUPlmn1bznJwSAtwUcAuiTaaeCO+OfHXeLGJAgozKMt6mgP51GdQas4tTdGBD
DLgAKDKkjspmyzvVvmvG7MIhdGCbDLzLGuwNRrLkMjPkpjg19Sis80AtZFqKkZ+spEovNFpMBmZ5
0latV3PaAb0/VYEuTodkSgAhXonofRKA1lzSXDa1ieb+BDRxPzQG9H6VUROv4q7rg4dIEMKQjBjZ
kYii+PKxKhULpqmhwZ1m+gRa9rKbQRoihsmAKFv7FgpSoT58pBZg9t1uzkMFTD5C/zMq4kqgYj0Z
AiewXR/DWHNl4WzHmBN6y1nsCVGt8yGzpPQ0uq1XPSh2swrdCE908cOHuk5HkGZyPOQq/2QkMrsM
OKl+7gNk/cDg2+0jZZMNNPIQ4Ga3pYLtH7j9xTckQkmwFqCeD/Y/tlukm2qwsKEhCveMh9YdGhfd
xQNKf27TO23+qm6bzxCjDMiDOape1bFwRmOUGdMMYIcBjgyTQUil6U9SlGWnxjGIutmHVPdaZzrZ
9+Ushw9j0BdimBVNjXDK2g75dEezlx/HL15D2XWZjNGDOf0aqwzToIQAf2VsW7J7UJyY0P++pZER
wxQwRKOfy7JZ9HAqEiPMmOQhREMGvb9c1yk0I4c5YTSAujdWhm1BE4wLlVw3IKpngpbW2MSEN+B2
60gAPgXAtHEbXDrdmejZ16JZR8oizh6c1pP/NDbpX4EK+fZ5X7Gr7GjR60wQY27hOMfTUEbZ6b0i
8xZcj07mckzt+jlikbHwDqAJFCUr9pkdORIed6YCMtxHLJu3S3bHZ25d9pbHnkuRL0+C2KwqzJRB
CsoOEnGlNeY70Vry8lLSL85l9NaiLZgQGFMDNhLeJC5FjZKZpFIU5CchJO/FSAFNEZD1+v7O3DhA
Ud3DiIuIB1NgDTP6FLWlVKrS4SZF/J/KY+71RGxXtOFQQtx01HM5y7qe3dg6pL6CkEPO++wTa0+C
U5uSzdHkjYHfWrRzOYxJF6kyKlYEOf6zTBuqP+JBxeGY2lUeCEs7l8FYs1qFXVfqbX7a+hrBXNfn
mHNuUTc981wEE9cEUL30VtdguVJPXolUcISfCj3ynl6X1WDj87mYZTXPdkWcW0WLJGgSe/rGrXfL
kKJn1Ac1J8fwhVc8vXUanEtjDFqSesmaGiiFaYSPJCL0i7Mxy8LfUYclxUhRLNRrHTf31lPteMP5
9ZvR+ez72WmgMldNFNbw8/pmQYV3dPJQ0/XnRBVSvd13S54BsCVRo9aDvg6r/DRRJJzgsBZoZYOh
DrMy3LrgrWTgXC/GN61R7Puir5d9QSLgyjFJ3MgVbI61cVyTLdrEgz4K9Qxja+3x2COc1TSyA94m
8WyAcc4iHadhSrBw1Vfsqt4fa+thKFNzkuO0lrcyrlav97eKpxaT4wyxoAXlBIF2dPiT7TZrnkoc
t7GYWFD4qegrIgS8q1Raq7/Bt+TdV4EngQkDQ1kJ3SzCMc39dnZHgss2z/c55wx7mIWgjUwTDZs/
AJ2jWtXOBld0wjkxb+YAfy0ZE3SX8WzqUkE2wBUFS55ov6vI9Dm4m7VJBe/z/pJxgsEVYE8dgOuu
VuA0dkhj63nnvIgiGYj61oQkp7wpF875eX1TAOazJApLaHNtzURvcPmR2emmpLwlvJXgnC8hEwxA
Hi/5QfkdDDTS2yat3dnW1vVWxYAvpSnlrONSDPjPMRtTPJdbFjSmWtTK4j4J+alsY1u3dy/JI8+J
7p/ZGOu9FNP6VTy0E9YPZUPVazyRrDmK3I+iKsvgKw7iKEc1bA8X1fZoPoVb6lDT+F9ubuf7w0SD
vGzaQQD8x0n8IqRxZ0pDXAx4UfR+RACE3eVy9bki5ZOONGqgeOY0KTqAH0MaUZX0Hznup8ZXtwOw
tMO70N2Wu3RDolKFIQAmmCYB4PhQnUD0dmp735AsIpxwfTsQ/ZXArF8G0m9RLNL8JB2Lg0DbjYKH
2nh13xh4ajDLJ1XaUIvAgEBW/ROleHetPP0zAUwqJepjhKoJBGQzSUlOzN/xy30J/yHi/Huh2HYM
q8O4zDRBxH4wbZ3OD46SOxs6/dctw9/Z9F85S4A4y0H9sEdeBfhC1AjEVwAAP76kDsc3OXvOQhfC
1ky1amFVA7WIgAm30dmUe46Q/5Cy/VWEiZxx2WtTbcQIMa65ytD/LJBk1djxQ7rmuedyK7sOmn9F
MUEzHepMyVpcDePdtnM0sKKRnv6Y9zld86pitwPnX1FM4JSqth9iLcKr3uY9IvqRo8p11w+z/YzH
51YTSXWHvZGajUEk2ZY0Ij0ID3i7IcB+JA6wc+3DIfkTUWMkMrIrTkC4beig3PzGVEInLxMRZK3X
yrBbHhOJTEdPIsYazUZAD6O8s26xgKttO5PEhAVMe3ZpqeFNVv5TBbRGSScklr0d9yVdc5LtW+XT
5Tn231oxEcLI8jSLemg1YewloMPugzrpevP1qiBLkTm2vxjBHcVYyALUxgaUgyEs9MIjrdz7oehm
NP2rispECLOyCh8BIj+9/pxDcsh+H+///s3wgFLoArmwFN+ZbanQFQwECKS/9mjb2Xp6iTOCzOq+
kOVHrpboTAizH2VZ1aU0Is8xVzhIVy+Y+fhnEljS+1rACFIYIMUO32eiwrTalbjmpIc3N/qvFgqz
FUrZ/V/We1g9cyz25i6f/TRTiZKnCH2cDRZIfh1W2kYm6pqzzzwJCrbo7KQp29JKMNyKUIbeutY5
+od/qAITln10uaFHBgLSp54OtsO9Qt+OVWeLxERjIKQNU2jAVAG0c/hV0KfBFnc15ejBsVX2uSu1
akAxqZAyPb//sj6QYX7+I2dgQ25oCa3UyRAQnuZ1stoVbr26L+HmsXW2UIxPT1ObFRqekE6pF7yI
JOKWmxdLv+PPCuPPZgG+rnS5J6mr19pWtma4xIzI5j0KchRhQ6uhDnOcVHCL6iEgySmnvJv5jc1G
u5GmKWjaAOIM+86WVT4uFK1SIG3Bzbygk0vygGdRt5KjCymLmue+h5Fyq6whpXEU95dEvMQDEw1u
Lq/39/2Gj1/IWf5+JkcqqnwUF21w//eWBZt4tntjQ0BghiYX9AfiisJ20SeqkodosStwE3flFO2s
I4/b93qIFTM35yKYxZqnEmgrAkT4PztneH0s3ealdERbeqXJZ0g43n7j+LuQxiyZVRbS3JZ6cXr3
965YURUIGj2yn/rP/a3hyWFcspbNoU2bRQ56zEeiPFD/gXfx4slgvBJniKDpPVZuovrKf0al0Ubv
PGgDT/d1uXEOnq8ZW2lOWmMwkkUO0JNJ0XOLCTeiC2jacAFGYyja6VhaFqsdJEmYsVbR6+A0xPQi
jyjIF/nuf6uQdSGKWTJfGIDfJkOUhilYA5cWN6QZhQWEDijO3ngFn5s79Fez7xPuzEGbGNSJ8aIZ
uDdcgfb0IXG/OMfL7WhzJoRJU2Q1GLtuhJCExN52cuYH1Elenu/bAFcKk7FMWmsZoQgplaOu9skW
oPgv0tfL9MYRxFsyJm8ZyzlBm8T3knUf0lo/OvnPr/u6XHdbLRwf+r8oOoFvyD4FF4M01IOhLldk
f588lN60yR781cm3o320RyvE7sf4Ou0KG30Qzn3Z37/NHKUXspmkBswvJpjpITsLafpZ25HdlE5v
1+EqcwJ13dXbosIkfw2Kdxut4M1o9woVnYkCM2T8UWQLVki0xZiG+pVtDKfaKG5aELMm2d7cy5tE
JcGfKiF1TLJftULUicTvwy4P7MBfd0FGlX2aWURaix++uRLA1PZmJjQcP9B1GNWndl71uROnHpgF
ex5bzI3DF6gWGmYrMbaAnh+mYN3nOQDAawm3X8kutyAoeols+/7y8kQwvtAbuNoq1rDUxGXq6ruP
I2/w4lZWeqEF4wiKIOuT3Ir5qajJe+XIVAnALol1fObN9t6KVheiGF/oWrUAKzu0aZzYK1P6DjTE
mlYpXd5dDC/jnI034vyFOPUynbBCGZj5GcRtxT9ohZJ+3N+bWyHk4vcZ0wdrVdrO6Bg9zY945TfQ
0RXSnKxfi7V8uC/qRmJ0IYnJKSp0LiiBBEnTSqb7ZmX+Xv8zAUwaoSZaHSv6vDwiifSX/lRzFLgR
BS8UYNKHUWqKPI/hKigNe6pTp+Rj/cXZbp6vLN9wdjhVQyQPXQJDjjBz506dMylrXr3p/kaga/BS
Rp34tV4YkNF97YuVapevPqcT//5KAZz7UkKizK3pi9gJ/6Ug/WmwCC1syjljeWowPu9Xei+ZFdTY
9ijUvwz/LSbZgprx78B4NYGTSs2oVCJeUwqyj0hsHywn4U1i8FRgnBso+nkwNhPqPiIeJVO7sntO
J+yNu8KFFox7+0KugwVoCR/RBn3CrsxrO+cEEJ19dRqTqJF9HxKErbjZL68mgNIa3ZfA5s2+3vcN
XWT8W0SNfga1J/yvIiahAToRqjU3vt94RbtYMcbLywIw0EmLPXnH3UrGKW/Qame8bjgp1f24rrNA
MxhBK5RchTInD3ziq/uRkLNSbIoLq1atOMWPi73tziT7E+3biltM5qzUt2Wcxaoiy9RmCBEPB6q4
P5e5Sp2APJ533eUEk+8n9zMxvmqEml/AwDTiuuKRfhYOJ+jelCADXBtkBqBouLrr6CbwEXoFTmKg
m6qYifZMhk9OFnSrtxpzGX+lMKG9yZU5CiwZjrI2iN2k6wrVB7cFui4Aswvi43G7X4loKi6QWCQP
+mrdYhS/e/tyPsTHDa+OejP0/P0a1kSQi0eKIELnhBQ/K/sH+qs5q3rTCM8kMIdAIRdFUPmQ0LbE
Ap37doC73rfzm9HtTARzBGAYsszlHCJesW06pBQ8XkieEky2F+NxSFBb2Hha225EzF0IkkPKMQ2O
/X2/pJxZeNqFlTwMEKKRsCcNbh7Wo4uxmOJ0f7l4cpjDQO3MJqpaLNdEf9aza2Eogjray30hvBVj
0rx6NKNGx66ctvXORW+iXb/ymJd5tsscBFE/jEkxQITx6PbbeM2LbDyzWlQ8249GNwqrarAfGDQe
7Rbgwsf7a8QTwIQCK5/xro34f5qP79qhc7l91TdD81/H+L5sn2mgxmOYZAtEPbD3PYu8Jw8jwbNm
ugnc+5pwtuJ7UPBMUDcqGOgVICj/XZBHeHr0yfFxiWO1MuPkjdB1eidhtyuntSVXpBrelXIq4KE5
wkxpX1Pj2anJ8ZPXDM+xZJY9XVPDbpmBXBZRspuYvG0Gon3eXz+ecuqlqYFDqZzKCjJib3DM19/S
yljNf/5ZfPl+AT/bpNHsrDI3IGSgWgHYLVuiP+qHfyiE8XvFr6YUsCvw++oVAewh8zB0RXntObde
lc9PUXbaEAdsO/WLwdmjtcI4bE+99lS9J676a6uueeKu0RaWW8CZIzGhIG78fugbGN97v5N0J9rt
T5hCfEpGTBePG+WV0nG0oaeUOF+YHv0fKxtnH8CEirgLUg1AAIsR7oN1sFGPJjkatvm/3Nj+imGf
btV+HPJwOazfxdV2+m5SwSRh8eu+td+u05yJ+X+kXddy5DqS/aFlBL15BU0Vy6qkkn1hSC2J3hU9
v34PNbsjCuIUYvrGxPSNiZ5bSQCJzESac6iYYAy0rCg9nF4P14A+uPdXz8xWjDu1VL2YH9pXJDbT
dx7GYtAC7Bl6STsb9EVg9UUaEYWlQNxHpID1YGHHMFdGBQqhF2oYjsMGWnVG8oi8Io8WOmuQn/zD
LaQsRtBF5SCH2EK8StP7cPX4mpnaDSujxrB9dE0u4TlPSwXlq+W3J77b2vztP1wIZTA0MPClSg8R
+3TtONF7Vjlm8nRdyOIyMMg4ddboIMSmrq8eGmV/yXVECgB1fs4BHqeuw78xfDMZ1A0t4lDlBJB6
n8F8FAMtV9jIT8OWlURddBTfUn559FJRULBWp9gtepZO6MOfmn01xlqWX/MzMdQFVcGZOmqI387W
YAY3BpHNmgib+rC+fi5fHS1Uxh1D4/8+GNqpg7lB9+sccuJipdnai0cm1DFi2sDQdDeH6ryNXM7R
NxXR8CIqANSLiWrGE3w5lTv7COrOTpzvahFOixXzrX8CgZB6Bx/yGBBulVosX7JsImbiqJs7goy9
5wYoynYvYlrWEtqpSUZcsZa1GPzN5FBhfpjmXZpX2vS0Q2WCPLWWvxk/P6+fIONm0VSul7RNQtCL
o4EiJ+XDVuwIXkYYRrkuZbIB19SEjvR7I/AA3oyWHAANkQ5UNH8V6882i7IQQ5YGQ9lOiqgS2cJw
8/s/WwFlHUKxxnhTh9/vMQtyyJhtDVP0e2WHaMeNIfBhiBXs0FeZ1nnz7dA1XyObhYawNNkwv7F0
41XQiciKcVjI1NcgmseRoOsXdG/M/n+GZtHeu+1VL/d8rCglAH42GxKcHhoMCXPH4KZwL/yqRVUY
Yzva+fpJMSwsPfvO6V02laGnV7hxxx3bM/ACHDWwGCq9uDyAdEy9fmgyp/cR82cX2FcDRqd5qLex
ex9bTCu+aAFmMialmQVAQxfGXNdBxlZdZTt+I1g9GSTz9e/emTrmd4FXCegoGv0AsFlx6IdhjrN6
SM4AXH7wSQjMFLim64ez+M6cCaJsmtqmTVXy0SRIA58LpgNZbcbLCj4TQcUjYHIehWSMpzYkAdHp
YFfmR2/Cl1sBYWWZF3VtJouya33dD+DYwr61sXkAqh9eEKFlsGKGZY8zE0MZN2PUx0KLIOZptMbd
jXpsdqeckeZb3jewdmKKH9oMuoKfyla14wAiiGxqdWid/LV7RVxqVtaQE9kRLabKTRHIL4P3LU6b
dH+m21UEujCOL3I8ZkdneABKIbkZTe9JsBkebnn3ZpKoWKg0MqONFEjiwYh9DCwZvEwpFsRShkXd
nsmhbisoVxtOAnXk2QL1Agc/x/3F7LOhoUMDhCDTiDpd5G86uY279AJ1A5qkak5xx5RuZneyL/nr
uSBqyzLP69XUq6drGh9CMGa1F6vevfWktMQ/0IhqV55r828Oai6V2kCeqz15HLCBEhmfUrwra4DM
t8gJsQRNP0Tr3lwQFTD2Qsv1Q9rkZw15weRZNitym5HRvhyKDSNFuHit5rKoaDGJeD+rS5xZ7SCC
G2xhulVOZRWwFizSiiVzNJdFWVdlaKCEKo6tndBy15jkyC3A9VvXbbjA0o7p72dXV6skA8TeEFOg
3jmhDgPX9AimCqh8a9Y2WMh8mEEmLBxLLGVs0SMraLVRTQZqdC4uQA4t+VW20btc28mhfxEeVDa/
/dKlnm8pZXrjBO3LMfAMcRPGnDQPg605mmM8da+B6aNQpukmr9jpDXPUiKk4lD0OW6nXlQuWe8Eu
Y4DNLLaAkAF2bLFiglFMSvifL8QvZhUpTVQxkSfFccQJOX3nCDvVTBWbDHcs7VkKar53FCjZP7UH
z+yIqzEmAyVN3kXbJ386q3G97YmhpdPvXFsTZU26ruhqNYEcoBC9pXbgfNR2dhBBIsGMqVlLouyJ
McaF3+UQNToyyv8gGEJhO0PXIzO4mX7p2qIoa6JwssgHJQ5K0yOidK0jSR+DfDJQfMx464K4+mKp
7bqrV0bzWhbtfw1bjTwqCFPlLxw1gBtTSploYXgJqmFqutRQE5LgTO0CL/7MvH56y9fu33K+fPrM
xCDiVji/+ZJTvXSOYGerv+gfBWwmELIAoK5jwIlaCqfLXJ1o/aSHmH2czozbK69sFsMlPQTnq4Za
PS8aIl2V9juDq3xg3QKtgDedDNpxo6zuY+f9+o4t2ou5HGo9ilANQatBDnD0/4Bql4Tu4BgrAcVn
32L1+n8dAK2IM2n0AfWhLKeeCGkgFSZv/fbP+LBhoSWJS2ZpLoQyFaPXXcpgMksdKOpSIv3Bc85S
BwIsI+t4O1oOXq83vivLdv8ZrTeGy2JrWSxTzL+AMiJJyItpy+MLxnaj5Nv77ck/NIQnh85F2KUz
tH7Jw82lUXbEG5tY40ZIU4A6gERG81S/XteSpXs1l0DZj14eeigpnIr/it66NjA197qA35zLsBBz
CVQMookDXysV1nCxxAnUZrQy9IFrRHFT8rT3T6GZkM65kX2rv7et101mfrKs5NLTfP4JVHzScJox
+soUcgFvIEYiVySfLGx3lgwqGNHCFFwuU6jVPLiFXduvvsVaxmJec74OKvYoq6wedOVLHTSwn57R
RWx7Votuk3t+a9xcPzjWgijzESS8kKeT+ZCOziSmNwcUPq7LmH7jitGgk9+1n3vVUMNPIhEkvsok
BXUbuBWs61IYOk7XssVhFMM+hJQOagdw5zEwD5/XRbAWQpmFTO4rneOwWVaIYJfE5mjG6Jhi9RUu
2gPgReoqoAtlhX6SG1Eh5HnL5+cXyRnd+EZeX1/Gb2rr6bJ+C6Af4QUHMuewHLGOLLAddaOaPUAg
IiLm5AKvfsguJpMubdGoz2RSRj2SEj/SSvhdIMKbOVExrD1Ft6rVmrxjlsd/ukbqrMQyLy5xik1E
/C6bHEgRxfvEiU313Jqvgc25/DTg2q4YWrjsIQGuL4q4w5JEK3vbFRLANgWkHVatFT1XZsCT/LyJ
emb9Yyn8BLTtvyVRO8rJMEaDBEmKCI2vHYXs+9waV43IHCdiiaI2s9PUvBcCcfJQTmTF+90GEPrs
Kuz0M78MxWxFlCMEnG+opxLOrIrXSBeD+1km8h/BNrvRYekHSxblEhHQZkWUYEmj0wJxPAoAKSeZ
1fEUYkSFlSNarGnPz4pyj1WnZCmQNDHqAwQmyU53xgWJgHo1vUrQMrjN1yiXmcHq+kVftFez/aQ8
IlBZ+5xvIVXSV1X1UDQ3er1S7vnknm+clCfXpS1WH5GuBN8XMJeRHKe2NC40nuNjCa+Uo+ug3a7b
73p0j/1NxXYuhtpLUOAVgDaUp7e5QRqZCNviRX1j3ePp9vzWxe/FUHsX14COF3wsBj19JQmepmHQ
nUe0B6AbXt+35VP6lkTFFA0of8fKwKOHt1P7IyG76QnJijGZhzMFArOn1cUoGr+cDsdKdvvMAsI+
PL1ks67Vsu/6Xsy02JmYwNNkTg0gJruxnN5q7Oq+dPm7/rUjkXmxGkb6evrqK6dE18+4BJQTuYdb
/DRmpDgU6O7MmBhTXzb7lxQZHOYAIZ1opifzOFuUwAF8NCihcROUnuA8hZb50IRmvJbWgSOe0Znv
treJ7bGUcFEzZnIpC4/2B1ktEsi9oKLxUt7flDen67q3uH8zCZRhL9DFGCkVJGy9PYYPTdh1xgmx
1kDZ9AGk9yiXQQJYV9K1f+g9wMMdu2rtd38zvYsU+fc5UQZIyS7+UPKQhQE+S7jlSbY6saYNJ+vy
UxcA4o3xagCgK6DHoJPxsuzXSW7IzdlyWW52+rxrP/3zuK8f7O9o+OdnUgerjM0Q+KPUAFGlctJ9
55isgitrI6iD7QAB3fkyNuLt9obVl8r6beog1b5O1UbDb6cmkyds4X31c2to/+EbXAMw7eYsWbeV
Bbgee+fD+d693z1cP4OFmYGfkigfUsAScu20RTFxgVrckS0Mxp1qEce8u81W2xcL9822bIwe2oyO
wK9C9DVloryKh4nK+NJCAfbOS3cf3ut2an4AfHpvtcfbwALdu2uuwzvbbKy79SG1PNN3DPf9+g6w
zpFyOmCNjfj2go9wbpEbZfjN367m5+5SrqZp9YEfdPx4Tz5Yt3whrTb/8V9TdnqjKJXvK835Iba5
Q7oq3hICDPfo3uJYDGrXrz09bvdPNhx8lz89lSh440URpw2/YRwl6yup615yleeFJXT5H//yJHnm
XduxkQxvMlXAjmY1dl5XQJWGbRw4Pg27AV+tEEIYWfGFPOVPHaGudxandWhMOgL0+9vKsMX8/pTc
1g5SytbufdcAN3TY7qSHWjG1ffAW9CTaRSwo/q9eu/980X/N1XWCN2j6dMdAZm1KJAbrorOb8toV
ydal83Q/kNXa/vyH6kDd7EHTspbjsbE9MRk/LbFUjbrYfYHGz1jFb+NRFpckPuWrjX3cDeTWtE4N
2a1fzfe7ZmuurAnbbSNFVsmKYxmfQOW5r9/J33RL+g89+QrNZwoeBgLGOUasZ/vSEFS4I8vZe+6F
iMT+AAvAdWng2bsaRqhfpm0mrhONUesSqGVJXMsgbm9xbzF5j1EyrdYccS8OxgpTkpdElq34sEeD
jOJyths4W3dAelv0ifR2VA5PdWY24vbcA9QfbLmpvVcI75PS9gt7Pa6b1VO1Ouq8Lf1RTwLY3VYy
KHxXxk4Cnx4JdBKCfLLflEC2IPpeuAUqCPEDtKUmbpOQ+kb9FNBF6QJ+Af+H0Qq3PZg6Qf21SnaP
n1KEEr1+uFjCXZVZ0U3rgcLjNtsVtZ0/aE5u1vhc7o/+qkRfHRFRRrqV5IBbtDLznYfkUroSwPex
v8knvLSPPe/WzqpwPgyiYMLVRcXM5Delve8gNIzXvRU1qGkjpaG88fa47Y8lae+Ouh2YSGSDiUw1
A6twIp08uSUBwTS8WW72R/TwOlxNXEdZQVON1MRz1ARssERed6s1sCButVVo25qNjPTeOPnbIkMZ
46RvUhvQnp1ToHSevClg0BvJYPWCaXxoW9GVa6KkqPgebgIr74mrhlPflLpFgu5Ug16z86x3BdMZ
Oik7c/fKv6WrzWO5PZSW8nAUW7sld6BPy6wUeE+Sy1knb1Pca2elIEBcBaQxSINsDqHxCoDDAuoa
6qHtrGHN226zuc/f0spUVoFl6g1wY0JHO8D32bWpFUDywlwbWjSgIyATiEdk7zzXLtZ3HZGAiZt9
vneWeFy/33ePikRIsLHUzeDqtxi42KBbdk0uH2pHVhsVyj9ypN6bJEPkYcowXX9A0XTWJOJcQF0R
fWim4UYHtLociX13IYldWrEFpK8WHMePrdmCx2kTW5+NABio9YW4G2lvjqdD6PBEuL3cB7CAZwS+
OI/2cHDxLzsdKXpsGjJXLb7F8k3s/lp9PyjoDDJ1/Ch2gjOfAit7G1cO0Nkz/E/B3qbEAdfSI4di
/7tn528dIK4TNOfKpLPCwjYS+7B+NJMPeXXMt4fGxEoBKKGhJLwKwY9yLlbGjSBsE9JY8f0HvNwA
zd95O4DHFvt3DIoSuSDv/Fok1XrUnM0q2eTk1nj3MxJ8htbw5Dn32g0oq4v7BjXXTY6RYwsXjSe9
jXz9mkirjctlludDKwO7MbM9Ct4rU3l/jU2gx0q3E+zPprGqyiTrhGBr/yATyrmHpCbDsdom9iUm
ZO3aJUDiDQsz074t3nCId+JjQdaD6WFvPmGrgEdK6u39+1N6fEid/hTso1cr651xzeMyNMl+o2L9
1w3akptVAGQka7IkY8iXNp9qEGkcF3otenAlB1e/Jy/hYWrISKw6JfpRdSYYeMPFUW1C9H0z3BFT
PhVTCWMlXRLZaAEfKaSmsA3PZycEnn7joHfoJncLRM7SjQEzmu0ZL4ivtVHO/cfaqahLTYOIz3TI
LgfycjaAYhCaHkGWcn19kxeaezCBMNvkySHOnAbP+xrGwbn2/GSF9h6oN9KhfMJlUUDnq7FrXL+z
az/FUW8wX6+TUb3gTIuCPD4LDxHZCg4uAGtZC/EfliWBUkUSJRUQdT+XJRZtILae350Ngmp/xjuw
kBilz2/Q6x4BD6u8YSLILVQAprV9y6S2Mi6jJvV1yASyexbADYLbJXQ+O8baWCHKz6VdP37Wb1Gf
3Eu5GLUFIhTrlvGVv9M/P2Mf6qADvxIuoHObAnCDxLZyUADc35GcIUZkyaFicUCQ5VyVQM6TA0A1
QvZHznzZn30bro6sQbb0sLV5cvewZuErLmjYLB+kftXaZhfHj6tSSKfXC4pZrNcLKxKmB6A0vS86
bnq+PGxbxwmsc4Q+kow8nhGAOLdkbbvKavMQEBNQ8e+DufEtVrvMVw84ZYF+rI8Kxj1ZTMq6x/qe
LGt/+348rkvyjNDS2eYktdFE6TjQ89zctlvPAtUU8N98Yo0ojpqfq1Nv2nf2Rt7ewTWQm9C6/YSz
djcf648DDw/1KJH9PkAIttbt6xr9NUl65bvpOhxntBUAGxAFC87Rs/bu3urwqS+Osq7wbMCwWupI
ZAcGw/zIquAzbtPXe2CmEtEogIx6Svukps1SN/l3Ke7HhaJHr9QuyPpyekxYZ5/s3WmnV6b9dkZL
TEAQpmVWY1nvId6CA3I6U7SmWCZCK5Xg6cTI7X7B+F/b5J826H+kQk24WMTHgHfBcp9uH/2T7D6t
9pZbmvpNTez1yiR3+CcmZ9BWoNo2PtBcre9AsgmYjDVLWxmXka5AcYGmq+106EBUZLniaS30Wg2k
/yWQpWJk4pcrCQY/rVOQ5uLBchEQBnVP+hpjopxVbVmnvGTN5rIoe6wE6CsDpF0Lqxna7fqPR+6m
s7x+RZaCC1BVf6+Iss2DF6ZxrypAeDL38e1baiavmGZgIsAvQADAG87kULbZSPQqNxTI0fDg6+wX
6e0CShCg3WYALufQkg+WU2Lff16c6wtk7SKVAm2qCBXe5GsXedt/0eB77rSOsJriWGL0nzFGEBnD
GBZYnpV4REqJ9yeFUiS4gdeXs5jpwaAOOERF44t88acgJdDi3Ot1xGh7AcNb8AeXNYcXZ4DmoAte
EanlO91ac5OPCWGhZFz2pYrCXDp114VCKoawnKQ3t7eVm9nv15e3mHKdC6CUfkiqi1BJECCkTjpY
uWaLnvnsu3xlGw+DZ+HoWMRF/0Em8CE1URPAdU6dHT96MTcYuNR7A/BE6iZCYry2R9vM7v9qdd+S
KD/Kga21kSKszvIeotGqLDxeY6tZ8zgwjpGZXEwBTdO5/7cs2vkBQjy7tCGWVVgK6cA5KRDP5TGp
BAh/DahEhLG4Jac0l/ezcvU/sdyPfipgccnzuFYOK1NEITbY+HfX5Sw9xWBJvtdFP8W8oPLkEM8h
JFLytWxJrcPZxRatFOI2BUFXsvcQV+Bdv4lQQ1cPpUZYRmUpvP/xDdQ9CMD+UgXTQQ5IGMV2vdZ3
gn1Xvv3jTaXugxdxHKbTcYgDOHQwPwIqHedeP/zFJP9knr83lXIDkSiWRjt8LWhCsUsBtNA5YNda
MVc03abfLvRbEuUIQlWXh6THiia+UAPQWS3G0zE9d5im5zzEShHyFCEGKpmSWQpKuYKM5y6GIUz3
3AF05Y1qcSsfEoWb6wq67Aq+F0iZk0gOMi7w8fRLMTMSrxJgLr+GzG4icVKxa/tI2ZJG0g1QLuHE
5FOHjCo4f00ACKPAWCCwNUzPCQE1umphPTfJnnP9Y7Vm9fMxjpJuvEi4KhU9Gb51MKv7pgFmjOoX
lhrYrff5X+8p8G1VWRQReAHkljq6tBuKS85hsa3zVAEk7ILJgzuWb13Of8ykUCenNsY4+mADPz8Y
JDDjnvRAbPVJZYlokkns0PHvhjem1IWD/LE26iDlNJHkVIZats5XTIm3qmAjF+lsmMwbCwc2E/Vr
1qfyxNAvp7uXEh6zsYotWnesFlyJJYTyA4Kqlr4PkEcMVxjb7DlDnqxey3Z5Mm7HU6JPI8zodzML
BCr5+vNyEtc7WO+MbO6RI7UsjKBaQK+x+LXBbLJfikJ/bADtO/J0yLLphLHXvG6WpoFenjdvd/NR
bB8LdAASdT0Qzh08VNGuq/CSz1AENIMaMoZnQP9Oyc4U3o+jCHZhMDEL6O12rwUzPPyacKeswg8h
lGNKu6hDPyiElHZ6MA7ysbn3N6pbrhQ7PMWY6Z184iGz19seqfDPBg1Zn9mJQwqdDBi0YCUvlp4X
P76H8l9GrPRlpeF7Ls5etHmZrHq7PdRo0GKNlzP3l3JhKacVjVpBlOVNdZgYGMj3d8Yz68W0YN5/
rIjyXzz6bRMlgJj9m7+50aEyHVHt67qyeIVmqkKZO7Ep+VIeIKO48XYXW3ZOeMMzQnnWOihjF6tC
5PM1sq/76Ca0/3CrC55gf+Nzf+wWZdwwxiNGFx4rKe3Kzu3GRhM23HvKJlReCuPnouiG9sQXegWO
tztjRploW2nro+R2yJ36vtiz1rWU9PghjDJyxoheaJnD7glH4YmHIdm7GqqfguVg2PBF3gx7f5NY
KuyJ9dy4ZvaqrHOTM3e2JBOYNo+YpbsJ9hLqUCiC2Z5z2Kzb5+tatJT++vGRtMUJWrFIph3Rewwr
PIYSil+YddY6J2/XgbpqJJJLVnhZATM+Eo7hQEbFDEbzwptJansRikdonB8KOwqsaNxcilNVrvji
jvGZ02dcsVkaZbMi7KRa1yg78Ka3UR79bf9V+VzZ/BYAweuImNigt/cSgCih88AQvnzVVE3CkIUM
9hrqIHtVHZQ8wEEOZvf6hFplR2oUzDMr3HT7REd9bzSLkdjhWT7CczX425h0W8MqLMaXTJJ+bQM4
YFWEObr4iy6TFznJ58AsicA4apEoF1AGR/X2o3Rv+nWIUaZn1N7uIiJvMQVnsYaali31d/GHpyx1
Jl08I2jxrJIaM/4A8Wjq4pLeMVa5aHVmUigj7ceFKmQ+tps3L++cGT8jK8/CxV32BDMhlIlOAAkl
6hGEIJJ4UDGkE+I12J15crp+ZAvZkHm9jEazbviSv8gF5ABz+Fa8k/ACXF+XsGzUZkuhrPR4SfW0
ntQTTq09fjwn69xixNbM7aJstKRgtPeSQcYA5gxhXWzbTfVuRisWD8LiVftey9d3zFLiftCiZval
YdDu3uVuVadFjur6ji0bPUWTZBUJMhk5WlyzmZRQ5sOsKeIOaVNgi3gPRmxKW/SKIKzWnWRtPk/v
MRHdWTKyBMrDZfXOUPHlIHP2BZSOy0Hi16MUdOenPiOAEvQ37dZA58I0VhcRfpvt9QNwKMG8nK2Y
r4lFYzoTTun+YEgy18cQ3jcY0nYz4u1s0to2w2gvtbWi/1lTFRnEp4YhU4sMo6CRAuXS4Y7J6FRo
Q5wpwDTMPgMX2z5cy5uSKKNVPzYRqc5gEdwWJcwWHwEsUn2M7/DnumB1jS1al9lHUYtHqUcb1aRF
3ATOpiQ25fM9AP+rx+sqtnxhdEHCgIsgS8IXF81MxcA1k4UJCETOw2ZEJenZvGcWGqbt++UMdLgB
nlcxbUBTnXsgRegDr59Wkj2pL1v5lBxVt7/tU5KBq/flxGqkXconKBiJl3CcyAPJGnWgOebXFc5L
unP4GT9MvLNTZjk0d87jnwOqOD7R9sJpRN/NXbAqIsLY0snH0+sFqCjqELqoKpJERbxDzud9xKcd
TOmA+YrLObaBWbnjQd7ar+5Yk8rCZASuiaPMapgLRajHZQe4GXBDlAenB4S/h+4rk1spLDi0r1rf
L2kieBUUTcN1occF/OzSlZkOfblYvROd69T0NVOFtGRtm7vn5xHBYP7MYyL6nbGtS2okziRT0U3t
jV4etlX3L1h8dFTtpswGKHDfRUckJTJ8DJe4dAPnAqmQ0x8kL+caLDXwyF7aJURJCO/ULCO/ZOWg
qoakaZPWqJS6tPE4JhcAiKObTScS6ADLzKzkU1qAw5h/7XVH5QwTo3amAayn/OAlzym3HrTXKBBJ
W2xyAe2NWdsSNV8LAYb5ecYHLsz6KWix/v5ASsEqMQ+lYrpNuEqaE2984u8/PEBmPPsmv05KNuzn
UjAyl0h5cTXKWkn3sfMSkO/KTVLBKlfS1IXIeU+q6h7GvYGCUGC2iPGBR8FEtV2KX0XYRN5QVUNR
NeoDgpCTtCHCByjAq9zdGhgq6M0Dx8zjLluqb0H6lOedmV+9uwxjPenYA5DdMRT1FBPZNpzsTgB2
+UaGJliHV3FbmE1Goo1xU+9ZOa6lKhyO999rpV8NUiu2MV/iE7YTnnnrdh/lvnjMtuMqdV8xRQp6
+7Ud2eto5R1YiaSlMEqUVRXTlYIm/gLEHRNPTJJiwJO6nLJm6PVj9rMsDIdDfWcyqLOU9QQ9eDlk
7OubLDanXMoGgcvqHnlJghYazmKlPJZvzLdIulzlCWXRDd3YoRCtbFO8wqZmWfsGgO3BnrMEt3xj
Fv4Wnc5MJGUdPS8uBi+Ck7UmWrPqBMZuYI5h1BhawwaDWZSmSCBJVVTZkHVqT/kxacFSIsOlu07I
m5kF+CP12O3ql2gzMJI7i6855Mr/XxjtcrwmBX5KBWEPGnItqA0LoG8SAUyUsCLBxaz5XBS1i2qY
xMCqFbuzt6rfASAVHETNrXIH/yntAOW4/l5ZjUg7dg2j0rJU4gQ97/cqKW9jNMmgdilE145GjpFo
1zVBn0RyqtGTga5wVpC0GPnNBU5nPDM9aVamMfhKphxTJCDFCAMHmDXCoXXxbzy3ok6EfpKuiSoV
ysZ4kw2poUwBIKBM0E41vSF6849orQOb3Vew+NBEoCCLeIPhvwqlnVKschwQaGBVegmNwHrDtSPh
L/F4VFNwIJO2yY3aKlINIKStV4YlqZOLcAERot6otteI9afEacKf69vwxYD8K3TCyK0+0TAb4lfL
32zD+THmcqGL+3OCJ5tsCs3TIG4SifRNR4wgd3RgyiQvPABYBUzW6LfR+KeJSSmdEpSIkifl1UjQ
066Ub4lwEjMiDo9I3dnVZZ9Ln6lYmgnaMsW3uCAxj8ZwEmemelkNlQuoBk1lVOQXDTcAchBlAxPK
oNeSKxGvdVLUn0E5GKkf7V2WA5b0Nb6T7q/v2vJhfkuiC3OlJvgXUYSkyDUA/41JDP9t6DcxuLBw
ei9hsIqQ1epchtiFAquC6tz/L/BrHHF2WFO05gOcrMeoo4AeO9TpJHNTMzP9S5HORJuMVg0D/Kwa
FVtFvTTyHGrI5xBEpuOhumHlwr5eG7TWzSVQl0GXuDzG+Ex/1nL0q3IeUQd7sC8ZxkHCzbjrDdK6
2bGQTeVJDNwkWHkF5lpAzhKSpl8Dnq0yRcniJVCLdnse+bQI2jqaQ+Hq/orbgASyVQ+JbjXF2mA+
pZZiY9hEiZdkAR1VCm0UpY6P0wKO9GKln/uWM1W3AN+KbRYf7Z4d9i1p9VwcZRLHTO4unNxNNnh6
ue3PGSDBNPtxqovo9ucdkqbMJMeSBsxlUjmewVP6Cp3qHXjTkUc8Ag0sB7+L6qYA79jFVm4h9lsr
LEiexcBzLpZ6ImdFk4bjCLE5sKyBB3EEhAJMEZE7RPeyNUVG/LpDQ2O5zbcXK9rnNqqcjPTSpHu0
bk5JF/SAqRrowyndzJXGS/WKn9oL3hJLs0fzNVmx5i0Wc1gzKXSuLovwiPNLqcNVLsnbkSMooZig
6qtJfRfvoq1WskYsFgPAuUgqjshrMQFEFBY22PLHeLacF6vdyZZ/067kdfwnsBnWaikem8uj7knP
ZTw6OSFvX4BfKSzMj/EQg+gbBZnpffbOSn8uvcUVIDkJAi4mD2Lun7FDzcVFOrQIyeTWS6xAwwu1
D+vE5EbAN15f27KOfIuinsfd4PGi0OhIea+kp0ohpWZpGNLiAOYrOqPMkLbobhRAHMoawKN1tND8
XJlfq6EXyFiZhdC2us03ngX3cqtuI2Z/4PImfouibH/TDpzQRQiLBrBt9u5QEs9CdwFKaJltVXec
i6YBlqIsPWzny6NuHF+OfYgG5+lhy5vNwbf/NNaI1omMWb6XJx34fbn/vTz6EXQpu0riJIhKUuhF
bQpyYCWqKaAPa9zEjVVkiZ289+k+z0Ozaaza7sanSB9JBwyybCPJe6OzOg8Zwk1YuYrvQ5XNS+N4
jWm8NMY5ybeearfJnzp4qoq9EbyPADDJ1kPsBMAY8+0cL6+Lp+w6+chXh6hfewmDznTxbYlOS03Q
DEWWgBL0U1uQONb1BCjM56ftC6+aOTo6bfNkWJ8FxucsZpPSV9RB7+lcHnV8Hi/lVSt5PbC5B3RB
GsAeeUBpz3Jv3VvNvLEfn7WBmIqZrDf1CvgkoE72j5hFeL9+J7+Crl/fgd4PtNmJkqLJ1HfkMehu
M70bzk9PyFmMAFAFrt+4RqtCj7ERsiP2a4RugnZ1V5jF6hPM4qhFbk/Xv4KyDEB4B2vBlK7nZYT6
hkJtfuolPR/5QbKT84M4mkZKuNeIw7Gbw1nWyHVh1GX9JYxa8cBfxkIX/GRXRPytVBpEr8u92FUM
+8NYk0rlg9KLnutyjjV5AJ0cyciToSNeYvrodc3Nzv9nq1IpP1W2nJdiVC7ZqRhhTqp9IZxUjaEs
lB342jmAuum6Cno6madD3EbV+C4Y02THR2CUr16Mxif58HH9eFhCqOOpK2DKJ8B/3qUSMqHdrZAC
GU+OzYGVLls6IBXTCgb8g6bg0v+88SWWU7RJnuy6FNj1sdvrRGk/OkHZaJziFCk6TtOUoRRLi8ML
QeGnPB3+mP5+9hYRLqrWj22R7LSIJ4nnFrrvhG1kVSrDni0p+VwQ5fwktRM7Ma2SnV4lZsxv8vCd
VyXGahaFqLCW6E5H1KdTsYqhjIAhmoSIQYDN+qjFleEzKAYWZAjoSxOVqTtN4hVKr9F130R8xac7
TY6crNwMBsiH0BnyXyudIAoyGuH4qbRFl2cvXZgMiiGnu6zjTiqwCvVKNzXlOepX1wXJP13pdIUg
SFPUqQ9Wlg1K6bxWbzKgwaa7uumn5ZRawZAwnezMoP9LgijwMKiyLhp0jU736kvUFUK6E6pT3BUm
su9mEu5Lw3cq5eX6apYOB+/qf8matu6nOveDGrcRj8PJEsPuIruWQfre/feqPKUmZHnKtCBMnT5i
dmf8JBBar5DSXaVq9S6T8sThLi2/k6v2vwR3+tfewQuhTqCCypouH0cZn3Fim2S7kF/V/0vat3XH
iTNd/yLW4iiJW+iDu42TOI49k9ywkpkEECBAgDj8+nfjWd9Mt8zXrPi5mCtPulCpVCpV7drVlbve
P2VSbtjamtLwDraXm84BS5emtIx5zOkEF1GSPWIOQ2AhPUgtJ/z9rfHQmA7NETCK60OH3KQkKS42
Ee2M9u6HlZ/e8fN4pwA2apku0TO5yh9kX1eViGS6t7wHKo5u9Y6TD7f8rwjt5HeUu1POsYJh3rvz
n6I4s/7XO1aBpw8hjofKuQ6VyblhmjWqdFFWzyEIIoPSJZiesGHAK07fQnIdlEcOSN0J06IbLiwE
OApSWovshgylL/vR875ifs579hyE7hhhgGonKvTXJ4UUsqZtYoloqva+u2yKEt9va2zNu3j/idCf
AlS1jVvktoj85LPnPrcOkugZCUwT+GSj3t8Wtqa4RWuoaMHMgBG5Xk8B8iCLSl9EYyZOHEQcOI9W
JXbprA63Ja255UtJmo/pLaOek56IyAq+bkGAt1ax/P3Cf2UEBDtpTUXkZXvDfWjTfVs+jHJDVysb
A4wETJiSpdLtaFK4BS6GtDaKaC6+TWN/ssTdbGZ3ZbGAKDfKACsrupK1fMvFisyJMCM1IGs4u1O2
60COExXWljWvScHd4gHMY6Fm7WkrknZrVIYSZWR2Atw+RoLxO81fM/LYO2qWW7Rqr5ar3ZvLVfav
OG1R88TTHGTCEPetTdugbT+3pTy4CeYZyaPbfPHGvz0ZOHiK8QNLIvdI0F47RL6ThHAjO3O6M7Y0
sHJTXH2S5jjKpOIl96GBVN33IpqHjym5+23DhwjwlwD6j3vc10I44BUcDPOqy8ieMFkp+WzJ59sC
1tfwnwAt4KkK5Q3pIoBSNDI4JyE/Df7hf5Oh+YmGSmdqDVlGPXtSyfPAwENSbjhxHZyzxAZXmloW
emH0Vu8qDtpKaMojfWhbWffEWp/tiDcm4Vg13UenTqoDEOzpfi7yKrAN0zpkbpefutEvQONse6j9
q/zz7cWvuK6r79KOSQJCD5ovCmbsSUx/G+rH//b72rnIzG5y4wTKJcW89732vk/zjRLUqo0AVYZR
JMRB+KPt32y0OelNREQjaM+fDOv8+I4loCaDqBtvFdPTtk6NOU2MHL9vgfHcTs9ju3VSVzfhQoK2
CcrJBI2nTERVL8MSdXS69XBY1RGiefOfZ5AeBTu4nhJizGVk8O/ZeDbFt1Zs+ILlI994wAsR2iIm
ZyRikhDRA0lXolhhH8ynibUb8e+arlAGclAoMIkPvOL1QXLNVvGmxwMl67+b3bfWGTcErKnqQsAr
T8XFSZ3ifrDMDI85362PxtA/lMR84En+67ZVbYnR4tOW5AkfCMS4Chz3wCGmxiYRwoauXPtaV9Pg
OsY421hK0gcW+2Kzv28vYm3PHcshLl4JGLapR8BC9Z6pFl2Jwb7DHMafxPhQ02QOunmrlWB1LTZe
8MhLEJx07d1jCZemKabXRG39MioSVN4W3cFyH+oGjLEG/0rQdsSoPX+kKRYTz80vQXO0RAynqmm/
UPfPMX+YabolcWtN2v5gWPHcU3tZU5EHIK8v+q1rZ/nmt2tyfCANMBmD+dqh7EtuoeBFy0glhdpJ
K/3p23I35wDROSTMkaY2GdpgvD8rczqZMTvcto+1sNKxqcMAdXAw53xRwMVZElM9T6PLSoSVNdKX
aXpulHum4mUe3KM0xy2g/LpC/5OnuepkrvF+IrhllffMURpWG1fBqr1frEdTZ2v3c0UM/P7B/uX+
+XXj11ddAhSObAXoIgBXvtaW13eug4xVGY3GwWNZMJn3RbVlc6tbsmQnUEo3kSzXbM5J8OCqaCKi
cuI/mgKp5WTck/ausN3dVsb3lWXijflhAC9IPSDxDdLFyvtk6DJkRIZCAVCA9r9ATcl8N7NJhRag
2aGZe+SJdcA1gVufH3jbPNacf1XM6EJZz26okiTZWT737/K4Q6dtU2NEjd+PW2+4VeUDeIGsF1kC
eU35Jall33Q53lnKC9qf3Oyhmd9Pe4CsDehGF8USXJVaRD4WlUtlKRBJJHFozX5YQdbIX24fulUj
vZCi3ZB+1zul7UJKney64Zi5H2b5zP66LWRdXf8sBSTSehqKA8A8FXhNR7Q7d/4hG546viHi1joW
EZo/Ngkf8mTRVi72Y30W7kNdh5spia2F6OcBeVAjSSGl6X9M9bOSH3p5/N90pT1iPA4Q8TAsC7Ef
UcvxrfM8798hAoP/HDBB2xSMD9euwxVVxVkqRRQzgHMnD7SqBuYAIf+1uy1odVN8PPYYdsRFzH0t
KImdBnMP8JwcXHmwxiwQqRUQAvbQcSOsX8xU9x3L0x2dGwRpLz22MHlnm1YH30FB12uAyH7Ysfhv
Y/prYPwuLb9PNN5Y29rtcSlRO54FA1S3bksRMdMIcv8lbqrgtva21qQdTabqQZYGJBjDeCfVp6Y2
g46cGwaGVBm53T7nX29LXHP3r97Go5jrgsz09X5hNpUpch/ndDTxfgmmKgRES3xz4y+35azZBZLs
yLCDjNJ6Y4DOUM20bmCAM7ur+cfivp8Peb4hZG2DkJW2fRNzvtC7o6lvKkte9rMLz0Z/Ohz4Tf6O
Y4QEGHqUcMkTzNG81lbbW4TTGpfjmIryKy0aGRJaphFXoDG+rTAddvuaESCe6SzdUC54arTFUKeL
MR8HXsGb/TSoHluQeCY825t2VJvoSgKFrfR+lgCD3ha85vAWpgbiI/eORq/l7xcxWcMrWrfpgHPV
TPuap6Gf/UQj9G8LcVCQR+XNNhGs69E6Tfkw2umYR9QryJOsE1Dcjs54rjsVb8W4K3E7AlzAfJe8
tYsSz/WC6kz2Q8KmPKqy+NCk2UcnHQ/K7nZzcxzpOa5GhBomwPfOsz2CXNlXj0T14LRlPgC/uQWc
vJ+hFI3pLbeVsHImrj5sMecLTZNBdWbuqzzCiPqvqY8JpmgXJBm/43TDV+qg8cWYrkRpm9pNgqZe
3+dR3k8HYQZNes7m5575geN8tJy7uI7IiN79bD/mHNdPtnvPUoFpJuiUsXF6rpdaecosYmRKcFe3
wZT8sgE9rryTXfx5W86K8WKd/8nRDijqhZPfEi+PwJ4Tf+yGsjx52fSlVaLbOJ+rktBua9kmTijV
x9wybza8oZ7zyEnEzvO+pSkmCI7kcHs9eqPBPxt3IUbzAqohcVHbdh4RtCFSPwuRbQhmER9mS/3I
lQsf0OzzTj6oBL291XCgfnd07bEOSnPes6QPzWGrk3B16Ti6cOP+UnrSvkkSMjd0wIHKQGNln9BS
EvCN0u/KtQSXRwgw+eiMRNxybS9zYVQTKt04sybL7qSQu8Ibn4lsHkuzfxnZuIUeXBWIQXUIjpZK
na+dxTEemhQvtzxKjD/SytuZc1B97fNhl4+/bm/pqju6kKQdRcdDbEwaSJqmL7b1xeAAjqOXgjAk
+6cDmhFui1vLLDtI7OE/JEUovO61Knnu87ThRh4N3JxDsyn53qsHQOwcMwm7EdSNY5Ojowudt0He
FwB5q6S5c2thYZJo/iOuu3GXSrQc3v6uVSNC5ytKo47rYXrV9WexwR6VZ+KzWnFGnTloZhnY/dP/
JkTX9dT3qQWqwwjkKGhEjAZr47JcceEuAl2KwhhiAs/Twl0BUF/NLQp08CT9nTs99ksmLakfwZY3
7W8vZtGIFvBClgtPDoAHAmzNh4oY4scavs0Tzjcpu7u0bz/dFqHjFBd3AxkUwSCiKFya2juBV0qZ
VEBh3dycBAOnp8KjmwR+i3Y4G1if5qVCp3RZBQ0pvtoDD5Nx3FEUIAY0nooJZatu65tWLOXqm+xr
S2lsD4U6xvLIz50/52y+KwCacMssBA59GJ9KjF0Wltqp7oOULYzZ/M7t6psLX5m72UYwseImrr5F
80tdzDHvOQEODnBC90RUQQMzn+oz7Wu0YM0GZgOU83C8vSurG4/uGWRj4HDf0LWILK2HbsCmNB5v
wzpt8fqwzPl0W8qqmi+kaGo2E4yf6RMfIVl69PlHAqbT+OW2iLWY1gU05d+VaOobshacuDXUV2Iy
F2IqG7GXKX+x5FcMZjI5YWgsde6MZouSa/WY2mxpDQHpDQgGrk0o720peqCwItc8kvKcqu/ds9lu
+II1T4vV/SdFOzx1lTbz7M5FZGQeOrfssdsXBWasyLqzil2mrPmeEl/+wQcuT3U/Gh+Q3UKrjdEk
oWWAeojxFjNReRxvhH/rBvTfh2lbW7RVKoaKF1G7V5+Mjfts3W7++3FtT0nfTjGcIGCbpghar9lN
48+MPt62nK0N1G6Lwc2dVjIYTp+gYTWhQT/9alNQ67OthpctSctyL4JyU3T+wmUJpMN4SOyH+U7N
d9L5/efPlaUsH3EhpGvzoecJ7HHsz81CHxmfGKg7buts1VfhAedgph9Kk3rvbd43yHUvmN2OY7pP
f4C75O0PHwws1ffbklbt6z9JOlzLLrsZm4+73KLDee4/84y8xzldSNCOFkmQt59sOKedMD9Y6lNF
nm8vYYlZ31yuFwK0I5KUivOOQ1nW4MG7nssmDUr6iZtflsAkQTPotPWCWN8fzyTUs4EK1TPtpLJi
nk7At86qbI9zGyePbRkfE4D1SzgrRPE931jl6ln18ApGCeS1Z/Ha7iq4QRgEXhON+zX371vCA8/Y
QiDqLWP/BBEXUjRdzoRNYzkS3CRDGrljWPHdAAKX0UW7qQ16oNltA0z+feoRgA5MYixG3qILFW8W
hTyuX4LawgN7s4fpSHLcOYBkdd5O9DFyLf0TtcRW1m0lIkepYynfY1IK8fTkqBrVggbC92Z1GpB2
2g3pX45zLsw/uwdCt57Cq3tAlnZjB7kIULBd70HWcSylX+JxJh9MXEvHrrfDxh38DRzVlqDl7xdO
RtHR7MoKcROgA6FHH2mHl0YyBbcPzurZv1iO5sowG91QBcFycvMOUPp+I/bRm/r/MSZsCh7aDKVX
W1uF0QJ5xiVW0YizBcYTS5xy0YddiRLMF5GRXdLtn+hmN9n6snwXsBGAaFFvu1ZeVZR1i7gzj2z7
0aXJA1X+xqW8anVIsv0/CVqqoqB0RC8C7oDer4LRoYGdmd+y5N6oG4wMTaPR3QqkFyf5xsddSNTe
7ZOIs3paWlOK1LirSYrOOLWnvUBkD8Lf1L8jw4lb5m5Oiz/aZisDfFuj3puKEOapmDnFeiURJ7sr
76pm41Zdvbr/XZ+nF4QkbxH6jVhfMzhBPyefWOZ+7FwSuHyrN2FrMZqL69N+9PNFlRnqNQ9bz9at
X9dCqt7oQJwxQlXNeTze3T6v6wcK7RQE0zzQVKFrSWVGNcw5Pr1q+lBydVQV2aXTfBKz9WdWOUOI
QuqT9PunVKZR2m+h+lcX5wOag3Ysn1A9r80GgxrW0hjTYvBBYKNd5bNo5Pjj9jLXAJfIXwMdAUY8
5OheO28vvJ9vp6VTcFFEyHyGM6rlY2ntZg+vxsQOq/oeELpuArHkGY2HWTfvc2Ue4iK963KMEqXJ
YbKak+TWYWyyaEjJOyKmy6/TvGbdiZJnI77ObIsgaVlQ5y+3FbAW0OA1b/qubzEEepoDc3rq5HWD
XqCyOCWy3fOsOahhQrM2ogO859WdcPnutsy1iOZSpubScsJEZdBF58l3rtwwyfuwrL/EUGfe/rot
a9WOraUj3ERdE9eEdkiUW0hOLYRP1HkpASAsG/9UJePXHFxPsyAPLlhtZLIfU+9blmNy4Ib4df3+
J34x8wv7YhVPS5ZMRYQ+MlB55EeU7tGu1hxVYz503efESHcjAXBX3jeoEIkhxawSJA92fbpLe3kA
iPPgI/aa4zl0xdYgjLW731oaMxhbgKV6EcdKuyEtPSjHmg5V9qH8krcb0cXqW95yIASrY0CK6G/q
nDiy8vHarTDzsYjBsdV+trwqLBPzc8usUMbxnrVowFZbql92Vr/HLiVrjwGrAKe7sk0432EOshZj
dIYPovs51j+b8afjgMJFAGHW3BsIK63Y3bdbzuX/s/ZlFhFFHwRq3debb9oJqxSVuLvNOqTNY8VA
s2KYoZrmcLaBWffLc9Ldy0xteO/VE4YMkAvyXuDc9Lx4V3qDUskApcd2VHroi2mdsK9kQFl7bLKt
JsZVM7oQpxk5AByFzNIREUPyOR+ao5E++pt9JVtr0iK8OZPEqtweaRNHBk3jYyDAd6s8l359svJy
f/vcrgpDDxZaCpF3donmNVg1NOiSg+3Y0g+zYS89DN8wv9VI5M3Zxh20JUvTXqUaJuSSD8rEnrd4
z7U/JiPo8fohbrM1TH0t+LEuFqZpsc5H3CmLsLTEbBh6ZpZ9ANw3LHAWbqtw3fNeiNIuLydTZmIa
NhIL5Ecpq/vcvo89Y5/wKpzoD4SuigMr30R1rTYivFV7dBlYq4HytN80uM4GkcQXcLoWS8Nu+CWz
JhzqDSGrnh2vMxtlaRA86JhI0MBVVtdDk1bKjiw5t7zc5QrOPD506gtSiUFnbXEnru7ehczFlC5u
Ewp0GckHyPTlqbS/CRdd1k55ZB79fHvzVgVBdcAUUNTCXz3bhSA0vTGhugZXdDFOx2oCH2QHFOau
NRM/6Ppq482xumEMOdF/ys9MO25pl8imG3APFUkZWPazymRAtpKDr7HcmwsB4FXEtC5i2jedaSZX
VVfDKw5gvupY259iinKsV1th2bOgJcWz5GYVzH/xtjjWgFMo65CW+d0MTvGJbZW2VnXs42q00foN
HWubKTuz6HsfVir7D02L8aus6gPXnfcORxBwez/XFGxb6K8BMyLoofSW78SLqz62XURBQJxClFLP
avPEL45K1++lEG1Brm12bTZ66P5P650U5xKYrtvLWHOVlxK0yBH0JoPdpQQ7WBWh3f9tqSNJnaBD
nddG899tYWv7Y2MeCUgpUHcElPb6sE0+XtoJwjeAT6qwEfxcj9OpTT84PU7DbVGr27MMxV347By8
Rq5F1YCQIAhgRZQTHkrQp7RAV221AG4J0Q5ZSbupTAmU5/nPQrVBlu2LsvgfV6JdZm5sDTRzKHgt
1JkZVkjEgyG3Ts6qoV2oS9sZkaMZqJZQlzmE7K7ZomtdrOiNHQPoDoZBF3Gbp61h7jn3/BmdhYo0
X5BeDeWcY4aTex5t89hW9V9J6m+obdWwgdU2PTy1TSDsrg0AnKlG7uAtGmVZE3kE0BrnlNWoHALp
jCTnbWtbVR8BfBg0M+h08jRDqB03btouR3O+2eEuBvPekXGnDm9LWTU3AqQEmkHR76TbtCodkRpj
ib7BHOS63G7c0CW9hft4EMfbolZPKmHoT8dlhW5tLWM1Gtz3pIkWRX9wD7X7ItPkMILrkPIPtwWt
r+lfQXodvwNilcYV2tzq3g+kGvf+8Jz3ZGN/Npajs000XYs309yUkUfjYCjZD8k+pQWmFpFkf3s9
a5YAmjRA7JBfBKOm9kDJp6poXZKUEVj5gbgibp//hc6ELYNbs24MEAEVBPha0BqjiSmU4/Y9we0z
TOp+MnDF1kn9M+2tz65EZbyMn24va02B8NiOv7S6A2WsGTgbyiRpTHTRNlKGgv3kNrInRnsQw+Nt
Qau13EtJmqsA5WcyD2ZbRhxEO6E9pUBM+6332LqMHBKT5WE9ye7kJrlCH4b/sydxEvaOaYB7x4+4
0ZCwLZ3kHefh8qs0b2JkPFPjiPNQOy+U/W2ZoPo8p+UWE97aaWAegglE2GjNcLXF24MoU4AT4Ufy
ek+683KbDN0Wp9CaNwZFBXC6wHktGO5r10gKxpzRRkOgXbUJyFd3SV99o11zbm1jz3vkpDNr41is
2Q/OBLoFPAYolE7WKb2kE6gjlmiknJ0gVZ8w8Bj8qoUJbtUtN7kly75eHgBlHcM84yXKoH+KbN8X
fJcgIRDH8+62sa6dQqT50JUPwI4NhuxrSYicKnCDemXk2GPEPSvCBM291XZHzAA+1EW+gYFZex8B
S8aA3cXEEaAAr8W5lnTrsgMIGly9ZUB68qEd/3R6/z717h1AgPCvzv5INjy0Trj3WggCjs0m6H+i
oB3Rzj4mjJDRSNFm66XIKqXdY5y1HwWSBCVzjo6HjO0swrLiD2Yz3JM5DrKhfYf78cHoCsZgtAD5
uruzJ55NNkUfrj8156Ghf5TcCetc3dFmqzq0aj3IXAO0jK0F5OtaybDJvLI8dDeIeQL36vCBAhyo
Ju+BbcbeK6JQjQFfECZ7EDzrtf0UnSC+jxGBERMvTGISVj/uGkGBF3i+baergvASRCAEii90sV2v
ybZqTzQUO9hYDx7zPonyl5jOBqG//+j0THQagEjEspDn0G4lr2U50mLoonAN85QA1lia7fE9LdNX
UrRT17hj2jKFzokaaStOHzMvCXj1jpD1SormRZy5S+t06QJQyviogMkkxpNtYLAPUspdtovp1piJ
tXMGiQutj/96B2i7BJL9wcvqpYOHEozTIUXo54/Ee5kIbvR6X8kqqBIVNOYfCWjm0KBzum0lK5cP
2LgRtiwsMzjvmuVXvjDUUJk45+4Y1OUvPDTeQ/5zJUN7brYElRG7h4zSrQOUxh3mBl75/R0LQY0f
03Io7hwd35EVBWqRNchsuP2LCqQi5CP3t8AWa2fKNkFgwlAaR4lc01Y/N6ZqqqKK5sytjv1E6iAu
nZ+12XwEo5bcuGlWpYHHFSwHqCBC3PUJ7rk7en7O0BuSzCdpY0JO0zxhJtJOiK1pgyuXGkbzLK4W
6Bh0iGqGb3ogbczcpIpS/1nGwVyeOLmnw52zxR29Zm827jFka5BC8vVWlMa065rEhohIU+1F3J2R
H37IlfP5963hUozmLkZOfBRk8ypqZ7yUjrQM/GGjn2Q5mdrzFm3U/61EU5nN2lF4Dq+iQRWBpX71
GJbxnkWAvYwBKYMX4GIfF9nDvk3NivZYBGleIID4z6b6dVvESnSx9IL/K0IzaDp2bM7QCRtZaEAO
sknJwO9mwBP2eQaO7dHdGU19b5Tk5bbctYgfOV/0CFkorXhIDV2vrRYIDjvqgWSjks7Rr8v6WGdO
H2QxxpmVJoPrRaB1HEfbexkcihbkmoa54M6eceqeUPrkoVlPIK28/WFrZw6t2BSob3Q6AmyufZcc
0sFH1jaym+no+RSPkfkwOQ/VvJUXW0N/g2AbHHhLWIcrejkqF9s7WqrFgwBHweLeaWLNYc5PTsP2
dPBD1oUmSqlD5t+B6SdMPvmdd4jpsJuq7NPAxtCWT8TdAkutmTSICTA4AMtHJlU7NXICe0SSVVUk
Gq8JmHSTMHVjFd5W8ZoLuJSiHRw5DHalHNjcOLYS/lN6oZ2CCZLFU324LWr1esX9iiZCB7S4yNRc
69ipKjuzZlEhGfSLNlY4AGZWZ0uRcjDBYHRfW3ejfT8JAL19eiLN+A4XDmweWyjP0Gjy2pJ/scd1
UnJSClmhdHnGWInyW1vXwcYZXtMn3nUUTxHHR0ip7do0YGRI1zfYtdbYZcVxlvEuHTeeIVtCtE3z
xhLUERQLqQBvQ/zFwIttb5HrrQpBsgFXEWg78Qa53i3fjFunoCOEpI/ICYSNfBBqeMeWAA8DECiq
TdCX5nn8oZwrhDw1GvLbKqDFQ634T9tDR2LxnnABCKll2iqwASgYXK+n5aCh67qmjrhsj1wYPyb7
L6vM7nF4b9v5yvWNG8J1cKxQRaP6fNuJmxl4l7oKLDldHPi1cTC65MwonhZ82HnlH7fFrezTlbjF
j1xYNe3iEnmwtopYPwVx9d3KUWeqmt/3E+jIfS00MQR2rzPvLqTEY9mYaWzCroEJFl17TO4yL9+4
xdd6NQlDD+OyPy46Jpe1XkoxU1j0WNdRa7Dj4Luf0uS57rMHEM4f5rbeVdV3QGlDwWXQxuUR4JEw
L7qN07XieFFOA4vsK4soAB7XH4FGClFkfVtHrKpPlZRnsUW9u2IhaPBDThzQzsUbaUcLVYu+6HlR
R3Ih648/pO4xwQwxp0yDeNy62laWg2Q1wgrUyRzK9AYQShLBaDHVSI1YzryD9TffvDTFk+22Ha4t
ClV1jC9CfxZAZ5pTGtw+nufJhr/wu+JQNrY4kUHwgxKuFcQ1+vzYnLobZrmyOMTiqDBhdSDO1ocs
lKj7DQokbZFX1Pt87jGSlNvvaH2H6lxs1dIeCdKea4PoLOYZ/ujX6MDw2bGrjfycpb5xdqux3TgB
K0pcdonYSzMNxfiIa1FCmj2SuqiXZPgfDqOnnLPb9FlAZuIchMj8gFads5E0WFMiBCKLRlEcAp/q
tdCx83ujjEUTFbH8bqQLRN2Pj7etY8VLoUsQDe/I1KHzUadDzGLPlGPqNlHaPjBQb0i/BnPFFhPW
mhTkyNgrwBL4LO3o5l7MRUW5jByw59L5GSVhaex/fyWXMrTDy5PRbh2ey6ionPDYoP/PyjdgGGsb
AuQAXrWIlnyiZ8A6NdktGzKJW5HfsVn+LPl7mrhBPYWeMMDksCf6I9PpLE/2Ti3RyUyOCcXIvSbZ
9318d1tbi+1cP8ywCHPJcrt4WoDQ+Nq2RCXbGUyeeKSTJJLuN2LJQJYdBghvEW5uSdJPKa8L3O5p
hdaLJ8q/ljF67MjH3Ph6e0Fv9wYLgh/A1uCx9mZvWk5JNzkKt/sPawq6rSf51s9raYYavE5Jj4go
wnS2nUd3Iie7/20BWsjlNiRL0h4LGPZt2J9u//jbA4inCvjuEV7h0gFb7vV2A7AwdTXB58v4SH2M
w+5eWLrhI1dlIFeLrIEDw9JR3GYjkBhOKHZAPrLsBdTFpv18exlruwAf8q8I7S7zbNkmzUhgtWwK
hHoBAd1tAW+NFSxUcLjLscCFqR8LV5jpVGBgbZS3owxSYvaRtGpU5euah6MxzBv35GtIcX0OrwVq
p6MeB7QlgYomkipk07Gud+2zavYyORjnTDxYasMQthao2XEihDuaqFdGpIqdkLlNfBpL46swAUx1
ZCk3POZitG+XBxYI9HBThPjLhl4EjmVspKJ3ZizPcIad6NBq5SIOsAa5t9XfjdPtRqsygngaNvzb
2wt70esymAvhlYf28WvBKp4zimEzyNmoY1kfSpHsMBMgbtMwyx9v28zaGpf6wcKpjgYqne0crWO8
FzYCLJ/KqAT7HcXkJcxuYOXBjnlQMRqQraDu7UFAdyEohXBL4NImVNNrlVcOghyzjRznZ7dQbG9A
qVfUd/X7mvqEzemQO/j9YcyQePgQBzz5WGVBzjaUt2KPuOigNkQgwIrpVBALRafvzHaLoP7vofgA
W/DQk1duJpJWF7SIAbk24hx99klZtphJP8ZtlBLvrqbgRfnSG1U4N+pceBt1wUU5mtHjCocgBAp4
K+lIB8zrLWfbzDrcrVlQgdbGTfGa+Hrb6laFYA7JkvdcuF60kEpWxpwwF0IS6KviL6o/FO3LbRkr
ls3YhQwtpDIscEr1SdGBUMYMWcHPmDcajhgTMWXmPq1/OkMejJ2dbbxYVo2bUYS8iLVwsjTjk8qN
yTSVHdhHPgvxOAxbOeNVo8NrFkPuUaUAb+W1cyhYhWa6qu0is/lUjDFyNOMOHmm07f1tBa6sBPVh
DNgCRStyuG9WIhrTmYaxjzJQOOydoVGntsv8rUtkub01gwOuBm9WVL6BgNJvrc7o0tjv3T6axBwW
fvFSpexBWdZhyLuAlMPnqS8/u7M4e9mR5GeLvRD17fZK35oKYFeA9yxstHj36Y4e9yMqm8RR4E6J
xT4FsuDADRtZYXuIA2nnxT5NUJrHaJOTN07l6bb0txsK6UgcehhqgVySfrq7GmFh1zAVoeEuVP4c
FJi4x9DbSzaeZG/dyLUgze9aiok4iamKcn4nisNQHwa09iQPBtna0+X8Xu8pKu24uFBtBFcxgvRr
G22zWLKWKMylHniTg8S7aM6mI9hegDg3zGYwWPp+GYdAn8ugHhPrYJhtdbyt17dOBh+Bbho8ePEa
Qd3w+iMyqyS8gwVH5RzvxgQMEhjIa0h348CvbB/yskD34KCgaKgnoMc4FpM3gI6RDXv+qU2WVsko
rcWGmLc2urzdQQCKqRF4/HjLZ1wEIy1qJwXNJVgFvca8r51+fkgN9Do5qvjeUbByk8ls79xiegIQ
3dkISF4zcdcbCppWdOeAYg6gcIzdu5Zez2pmY0WtyANx0eRiGNaMCcQPxd8D3+X3/vx5snlgYjxk
f/Dyc/cZP3Sc4i/ql3Cf8vhkkizc4mB7q3e2tDGDZRF9icj8Lwq7UEhpCw8dxakdZWNb7ydpSvro
C66a0Eu9Co15NSo6Gy5xpVEJ5Hog8lkaJrDVenlY9XahumLGOCOqAgetZ6Xfo72RBSA1DdzG31UF
3U8z30vy++4YRVvMDEHrIRJh6NK7Xm9i8aJqC8uKnNLAFLyceFGbdc2X24dmRasAAwHJhecDuE31
XFFTSAX8ewKtisw6mYpII6jQjhf0Dh7aA6gINpzS21OKOwzxIEBkC/eongdr+DwyWk92hO5KG5R9
BFxaPwrpyfKBj1XGNix55c2C6pf/yheGCv+b8l8lUdfgVWtFJtmVTehSTHMLamcH+nwMePM/lGjD
GX/bw1/L1EIRk8eeHFhlvZJh1MOnfld5GBu+RTW94iLAEgurBBYPLCVMe2DmDR4VyPRZES1dJcPZ
66wyLCop8G4p8qYKgdfF3BBWd/MuSWe0oJUGqBtvG9DbSwaxt/Wa0wcHxBteZwwuY8ZoKHyEYdlH
5JjYbgTn2cHikp68OTsMvZttHMs1mUsMDlI25E9Qjbs+GiDKn0fQ61nROLFoIunDhApgUDm+xKgP
M0p8vrHINU0DrYGCHwV8DhR31wILw2ndDlyGkRDDX2mKZkWwTdolIJagnbwTPA+Nqg2aXG5Y78ph
wS2A44/bFTAYHa9rydSW2QifB5SgsWfj0H2v7NIPO96qaeMSX/EEIPDAJY7+H2BkdXZ0vywRaGKa
ATieks+dQht73ux7Ai4ixCa3beZtpIlbDfVTpF3QR/CGNDcfjFoqEMJhEoCbfm+IVAfbkOaG8tal
IFEMUCfOvY7LS7ysmi14oAi46iwop7q/y+thCym+tkX/R9qVNjeKJO1fRATi5msVl27LwrbsL4Td
boM4BQgQ/Pr3wbvvtlRmVDuz07MRO9ERSrIqr8rjSbze8UMQCxQGx2O9cktddy66VI/llZFmw0qU
my8lCs+0RCclx6pMUxpHhdF6i9II65OhaUmcpPIqSNWPS6fue/W8Edrg9/3LmSQDr4/gAyE6MNNu
GUI5GuXTNJPRaCMBwOcSmu6YLfFOpThwknCjC2OiDPCiwb0iDIdjH58KV2c3RKIq1KEmARM+XaAx
isrlS1mJNGsfZEFw8e/fZg0VOViNGaaWsEyXYa3UdSlq0Ii/ai6v+ZASE8NtEg825qfYoQoNiUMH
JnKXusEQEZX0qAIgXAOIsoIR9VP/GmuXhGOQJomg4wqFlnGVgcEYpOJYQZ4vIYgodSNaZVmg7NcZ
J+P4TwgBHBxKrqKaxI7EmE1yKnK11EZwzZJKeYa4Jxzy8+ffvRlcP+qlWHUCs465v1tJEIdKibHk
U8NC1DoT7drU29Jre4RApMnLWfz498lB7kTU4lAZwcP6llxzDipgukX6KtWrhrR6u1ciw9P+PlQH
+m7+FXyM06IyQ2Zoyg4g1Ed9FQnlaqQCELa/nb4x0euJzBq29aApgYX3MdNMK1Ih1Fft+fiER0uA
Kp/+WaYGbxLvp3sYCQG19jtJCaN9e2RKjPJvYCQ6iopvdSL4BVYcZYpznPESBFOEVNSz4RkUbJti
N6RWXSMGpwgQzlph0rADQm+IsXYRyM6867lP6ceqzw4tmmIj4noAm2VL5zfZOFldAzRMg+dbfwYs
CFT+wxMWQN4eXnQuTTxIQUkO1rOi2gCL6STUm1lY4pHKyYZOcwWjgFV7gOtm3+JdCTUeSpyfFB8j
modS5FSn40ORFfkyN2qO4k4YIjSXoc8CXaZo82E5awDc3mRih6ghQmWeCLPwWUen86/7+jpJZayU
Ic5EBMZOXR8TSQ1yqZSATBSfSpLLUuXOEPz9vk9mNM23/ggw8d9t2zg+xJaMjJen2Tk8ZQCIP+tp
asUmxnZSQZRpqc0u9n1SkxxhBATQK5gDQa/9rUQUR2mWd/UZkZ1ybCkwglvgf+gGp6IxTWVc/gzz
AAM+/v2VgwXs7mAYUQuoizgzHzFhGTtaHhnWfV5+SDeQe2G0McCmi0ggsh2WQgcgvhCgR6smC0kV
KI9YGGfVMty5ruzlouYcHYuPhyrCKANw1mi2xIQV2waAyn1Spe1M8hNirdftvCQfc39OSoucyOtG
pdQTrB2HRzYT8IMoE6sI8uxkSgWIRvOzZR0X1dfCW37eP0hGdX/QYK7rgu6UGMkYybfeXjjBMNs3
+eO3R9m/EoXZWT8mQYrfdtaX+Tacx2RBvcDmkGETRz/IMCrUClJQm2i095/XKinI9kLm7q+HFaEb
b+9ZnPP69tNXCvuDGhMSn4OhqvTxUpbWYea8rbvH7fzxl2sL7uZMAf1FeWLw7U/vURxD2qtj7JGH
ScrxGK31zKnmg/UW0fl8Tk6eTXLS2jJ9isn+y5xzWGXzGD9YZQzGoIh9IlYjYUA1vwwQ8s7jcjf6
ob/m7ocmB9r/c7cE7hWxHJ9cvHlsPT78eukdSoXXT+u+xE/fILp4xyX1yIZrTIiElvtmqDRB8g9n
a+3UZPsYWY/uL2KfyIwGZLGzngWHQ3OSyyuajCo36K8NgjiQ/HwuDu6mX70aZGMXVr1d0I7s9yLZ
e8/3abKt4f+6viuajGof0+4im8i0+VY0R38qHYjyOVsUnxAWL7R2O974x7S9uiLI6HvQNTj0wZT8
joYKkSzLC+hnTO+zNf7ID3m5IsJoexzK3Vi1knyFig/B4/96aIx664WWx3g0SP7JgjQmg936l48+
Xnmp6z3R6mmXUh5J5kn6454Y/Za7TDieERr4PS1SZPYPvyjN1/p85y3QV+HsuNLIOM8fBBm9TswG
SZ5jKPuW9ul9Pc84SQMW24X9fbabTR/6ShGPELzlWiA1LfDHfZWsRUQ8iycO3/NLd+Thx7hBEopq
O0CbsduRrjOy3m63/vxRm/9+eCDUfn8H2UVHrE9eKnTa7/yRRLYTLRKiWhZmoLw8XKx1RJ35/IGs
DPIaUko/OVLCgiP+OFTGgszqpr6oIi4tWi2tt7eahuRCHjTfPfeEervP8IN7tByjxTZRVBUmH1pR
A4NLB3613adW7UYWyjCzr550Sy/Z9yS0YpfrFDhKznanVEYhp2i7l/yz87xeRw/rxHOckMwfFctd
6e6KzqhkVdT73N03LhzNYIelwiTRiiSDKn74RxISXoc29xIZ64J2hCrNR9ezti6W4wzk0X0gtm0v
9l/cSGU6/LqST8au6EZ2DPMOErN8q3dYTPhghZbHiRH+QgkQJSL/ZGLymbH5wzGexfIskcHRm5Na
A4Ry/gBfuojJie683U4m96+IHfr6tyL8ocg4AAzJX2b9SHGZzt/auZJTBF7tuifejgeq8Behwh9a
zH1Vxya8zAAv6mfk2XqbWb7zCMvyyyU0tZ/2u90n5zi/O2R/WrM/BJk7C5RZHpZaDNNsfTSP2wGw
4hZW3dPyQgYyx+YesiIX+/14WHj7MCJfEUl349PDGx4SAh/FedhPu6Y/n8N4CrM7KbOkBv9W4vUd
yebZ3uLtf/oLOf0PEXb2+1zmQdaewXOReKcXtXKI97TwnhvyvzHzLcpXcbQhNfp5KMCM+pH4NKAN
UTmhJTsHwsrmtzxdkTgpFbavZ5HsP1tbLbY7a7GwOuK1HeEIynRsDuCSf+sdiyqZpXk0nDDJ6MtE
xZ9DZ+ONNessi+N3uLej3L4+2jw/x9EJhJbCPtoHjR0QL9zvjiJZckj9hSv/wxNjS04XwNwf41H4
1wcsTCc9BVsFeRPtt+wpXYb+7oRgmdJ080r3MWd65jsxcUf12ExM1xhZINbHUfUOzpsz979tmUuI
jWfrE/wd/vDkZdrP/eGYsS+tHtaDPtJs6LO2qBVrs0C4IjwsPz1uuMI0zPyQTca0FH1TxskJsrlc
9nTtCMRx5m5LXBsPyAUeyvfNNMdysHsdu7Ir+9gENSsKyGx3fva+eBzxRFMeOb7SNjSyAHFGHDnC
6oHFeuwL909LDODlCs92cGmNsdI1rQL138ts1Oy1owGDm8L+OoLPe0Px/Cmbv+/PgXbSvm/p0FPN
Xb99EJ88vLy+dtY7HuCcW+KyxUSVwBABDF0yCv0MIZ6BtyE9Wim1OHHVd6HwjnLJjBVpzCjNxW9H
clif5m8fAsEbHwEd0W2XGOQ9Jk8RAoaeIGTgmP3JmA5JfRUICOOEF8Oiiuk0WVYKGQ+E2h521pLz
+6MP/MHa1e8zrGlYgpkBFx2BuYkXCFL5ZyJ+9nPeTU2q7xUZxjgqsMGBOrLxjGBYX2/s8XF9X2en
H25XNJjQqjWOQZ2YYCUjZwdGYu0cSbs0jlbix+vIPVkXTmcOlyJjAC9JGIR5lo+XI7ln62ASzHBf
KF40Hs+9TAeOV9wxBvDYnHVs1stkv3Iqa7ypy6pKrae9t/viZVW/h3LvCQUTOBlDmHWKgpNsQMdy
Iktb2VDfHY8pjvCxVQpJEZVB0cBTjMEIf//VkfCDIxQcwfuORK4t3ynXu1MGEs9rhZZPLUkxU204
XGs+6smdI/s2VVd0pKTEFugQdHp3edDct2whXEi+8bySd2jTwdMfSWCbAEyjyopAxe2s1zGaYG1E
FR0p4XK5eT/e4THGIQ2EEnC2oFTaB2vrOBfymC9/pcRGhEuXz4V3/7Km3ccVZ4yVwEYiLBk94RBl
kpED0pvzx0edPpzJw+rVS6lBudc2ZkvvXRtjM5JyuJwD9G74x2dNcC/U9ryd6WcvaOfjvPy4zDHG
okjDMMZs/2gsEPHqBNzN3UdlrMLYdAGLwfFa38AK93hjLEZZBMde0EAQK+jeluutMz+TYVP/ot7X
bvcPThLNDiiYoT9lLKOy76A2MNHDp5wRzowwx45OlF1UWq20wECB8XJfUL6Lfbes3RJj4pkOQwTt
LCmh1csD0ldI7Mxd19yhZoJ/OB5yIhN9S2yUoSvVNoW2BOj4SAwpTjKssD8qsubE3tTNWBLikRtF
7h5vjMcva6Vqhw7ksID9bPVUWpQEqMGWvl5hWMdXL3jDUI5/5tFkFD1U8j6Jj5Xso2Mvy+0Cs+Od
uEe3LufefkYzt0fJKHiUH7P0MgNv1gEvI4C8HO26dxa5vfe8QeCGvT/t1y05RrtnsWDOugZsLQ9r
USP5u7iCot3n6acPu6XBqHVetcewwxScX3aWc4io8iBiWRSl96lMuP9bMowy99WlMAA+IqM6sRSB
AmQXIclov1Ua2swQcPCkcJSye1LIhAC6EZ81oQY9S96uKz8RyLBGPoxrpTiSx76C+gEtspX0fUXZ
7+qJJ3Djsdxhg22TOiHEGLQSt5P05AAhgAIjcvp1aC3FzqJHnUOPI9/s+0cwTWk4jae2fj6+R073
kPOMOudeZMY6tGFSY2IVDPW7wzL2lc7SBCd9PiGxsORI9kR4eyNz7LNHUI96Nhig9by2BLImwbyl
eGLtO8JLmU8U325JMYZBj6SzZgQ4OHTux2fSPESgw8sGTeQnb6kw9iDKCuVcGKDyvD40z2+9bZLh
tGisShsfjnubauQ1JWQjvC7XS2G7Xlq03KJujMrP/+ovWbQB7VgA3vwyCv5RI437G8BXCKw8fh8G
T2IYy5GIqdEMPRxzR1ET7OK5ToHplWvEohZH/Dm2UGaMRjOLw/octshRkqV1agl6zX8le55p4iiZ
Mlr9K3881ABA7LpRLFWytgzXJG9vW5+4LtZGR+SZY3hHybtjQRQm1MirIEqAayj7h0toq6RaWSYJ
gaJhq7s2WvPrHgqHHhNt1FJRSRHAwVCS2EblYoVqqk6t2YNpNbwE3kSB4EYf2ME6sZRqMR1PEk4l
eEPIXRBnO0dZJ5wf5yv0BnG9Jc+PsZCsehOcw7IDexbM8XZNsnU3p9zQlycijDkJ69IIzgOoNLRb
ZD1B0uucESI8qS4sJQoNPLPMiTTYpva6701gk0NKhu2zsStRqmq4qaCJh9/tdTGhRhUV56Dr6jGg
P1gDMl4XK3DXSWTfF3ne4TEGY8ByxnNnjlYyI8My5/w6z9T/GEs7RZXYtuAiey40YiyOJ1obcwWz
1I75avJ8GOdiWATlvK57IPp/n1lric+mI302EpG82uMVnHmizYLQxUYKGCMZpKw1gtuZ5Yjr2ilf
4cl4ScGJbP+NJLCoT01fHdFND1IaegYOGhAr8WeLKldN5uFC3Fe5fXFLqO8X9znEMxpsg3uZa7Xc
n+BPZJQ51o5ko5/riBdRttZt021aQiXyRBt6svI1xxhz/Au7TkPKkybJRleWnm1loL5AU8NSB95r
iHuTjPmYBQhJmwp0+lHRIgvPr9RBzhIhFoejiVTb7U0yIcmsHvpMvpxkdOw8rzFC3Tyqm+ENybYQ
pTduwm2ixHdLjjEhUovJs3J8gKEpYn36MMgYzC25Ve7xq+84TXYEH9P/WSaqINPR54O+dSzJ7hob
xajBtr2zSu8brIlMxy1XTNxRSUWfaOOT+VmdIb5fDiciuh0F+oiNCTNKYuJ5umXwyI6u/w6XLJBv
mCoZMKPGw8SWpVNAqUgS6yt0eNHxtEEGLh7mP1EHYNuFk+ISV13SIzhuKDYHCDulprygapqXPzSY
MKc1Z02PHY6j8VpeXmykOMgXr47yF2mbP0SY2KY0suoyBCByGLtAazrPKJqONug4WuSu9w/fL3/I
MW8lPemAcdIjCliuD+tsTWuL7pFG5BzdaAx+SsEfKmNAdxWOalouawMWAPvPJ5EA/opnIcZDuff7
jDFqz5KRzCr8fkKe17I122zwBvO4HVrTKvuHDcYQlUV7CS6XbwGo301nWK4d/IMm0/OnSfNNeSTd
ivYevJnh0K/4iaPC0376D3nGMPV6FihVA/LO1kEHtI0JYE4oMNGJPFqJPySYuOaYl1qkqCOHBzho
NCJvfR9Nb6FrowkebaWLL9P64gjHtMEF0smIm/G94O9WOoRE6QDyPOBJFJF4lWzSV/G3sm3muY19
wME+9rj9ixMniSEWLFEZIewAdsmweVEzMwzaQfT7oB6wl0sOX8PkjEXz8UlEjW84SqvCMHvvaEpY
RodR0A1ipL85ZYVyPXZCYUBeHYciseme0XT0ic1UQZBE/1Tv4jQkcm4bxct9mZl4KY0tJIBEwRDF
uJ/09mj1Y9CLRV1K/iXxtZlGjsChvE/he/SH0T2QGAeD/jUsxrBhqJgwkMpKQlifkEM6R9b+Lazo
NkWNMdxs57Plo0Dd3Fu9aKSzTgScSk6zqlcb+6l19xxhmmQYGMfYJDfCXrFg+AmAnNW8OaF5OELK
QC4tteZhdUzFI6oIuBpAWWCLE4BBbg81zTDvHJ5DRHdnegBuaURMnXQnknQEidoFeugvsaVtAs5J
TxhRAL+N2L2yrAMOnfHgoSGFSlNJIKvIpGi99gKUPG6EPkoEc52AEQRQNLCbsESXbTvCzFAaloUJ
C7At39qXYCUsFl/A91cfrPuCM6X2N5QYp5CoXTicIlCqnKVOYt+0k5mVWN6yIQatnPvUpp4DmBBR
TSxKGNeQsBvOi7RUECDAsiUkIesyt1uJDCESIzK6ZB5bqmDSoh42wvqikdZ9QonL4ojmVJEEHSvi
CFMx4m+xF9iHl0ulBAJC5oW0+bh45yM5egjQddHN5vTo5NQatjwYuIkGEANUseBlNmJpAvzlVlpj
VTwPvZgpvlzNY9NrOo2KAPej8ePJNbVV09NGB+wAuX/eUw9xnDWmvyCrmE1kZ9HEDrgQejAzfSTG
7XYpzct5RKSXHc+Wf/cZMQI7jvmO8FJAtMEc+y1/mRBr+aWUQcjqe2qV7+LYX1A9p2SrzUM0VQok
e2/x/+T1LKIv2JRcWvJCJGgnBS7d7IHnQ6ci7ZsPYsxDPDPzcypIpl/b4WadOsdFTd9CTyD6Jk1J
u4ntIiI7Xmfi+Kv3joGxDkEXBWqIKXU/PRLzMVlBkfbe/TudiLGvGANK9O1JzxoAJ6bApvb71soj
YMgvL0tlflR50dxEmHVDh5FYozHrehaCzjKeN3Zv0rZzzI1Cap/aaW5hoJ8ssNb4PnMT7+Yboowb
i89KFjYY8fdBc7AByNOKVhG8ny/oI1X9+7Q4IvIDjDQPE1UpT9oos9Kie5etriaxk1FVI5uFTG3t
UFjcNO19CdFExt5GXSrEQ4Zjtaq5YF/oJqchx6ZPKCOWA2HgHphZKpDm2SlKoa6FtOgC05ctmeQu
dvlcrMEdaPgkbM/z9kV166cYL0+V6Oo6TLCw1EkSGqJANx8eT28pqc4kSf1QdXkIFD+5B6ipiKU1
QD4SwTwjVOL5EmaYzg/8obS0GsO42bxQTGxkQZtwmjo6D8z2pzyBHrZJAL1jhJbSmLfCJRexmKRM
Av8g2r4fUVQuDjxnrY1Xdqv0t0QY26eh5dM8VSDyfNj+dpylQZfIdTkza9aSzCvctWMt1xhD2M4x
0xp60fbhdbGwo837ZrORF9kDXuM7oJ+TxeLo0MViT995yZvvct69Txzv5erpFx6HUAtUfKKFDvuP
DxPZ89Yq0M68LonvbhZomhoWixkdbA+tAtgkwnNEo+L++ACgWZjAMUCLIOt1h2MI0NwqCFANHBzs
Ela9weteTz1JvWIrvPJ6WCav5A85NuGRAWQsGSoz8BXjRGPtoJYccIaJ8BOXfkWBkeSwlIEO04JC
5eTzY03eSiLa5aKkJo024euJXJ4rKnFs/3dzNHuMwDfBUmvAlok4zNt7PJYn45IXuTJOxRakJArd
HonzSFz0Ha0gTk/omOEJz8Q0DWIIxKIjIAmwT76rr9fCU6dBXB87xcejYmahoRTtOaUVbDfvHSns
xtYRy+3f7xvn75Itw+kNUUZzMcsezJQziFYWtKYmGEs6/g6subM+LD9N6/Oz8Kyu9coCarPIKd1p
WBt1Iru/7wZvmWeUG/ucW+Fc4jsUJIKcYpFax124Cx7mpD/ktvaifAj+fdYnbOQN54yuSqKh9nHZ
KH5+JG8nmWhzoDDzouAJfbwhwgQqYSzVaaGCiGVu37Tfj4DMubgoou3u8/IzWLk5PbbXKqpz/VJJ
reIbbrR9fJAXwud9AjzhZKdN+uNJD0QTFIat+HZGIki2MFEwd4lirS6L7pAS+tRxrNnEBAXY0rDp
AcBhgEZgJ/aSPgPsbdrj9DAqjhmG0PbrtU+EcVhw+ejq1KUq3YvLnhxz8rWT5xymJ4/1ij6TaROU
C/Zmq5dROTI0II5VHKekPoKX9TyhDy/jjPXmaR8tIhtZc86dTiRHb7lnVBMRWn6MsY/cbw/Hd20B
zbx4aLiEUbcfXlbFfAOghojXhjBl+m7OnFFEvPXx1+OZjwOolrNVPX+uCZiDe9RtG00li6/+Yzzx
0LK4VaxJbbk6b0Yl5b7WkM4AbbRjhCgFPqf7ORl2tp09vCurGCloav6Tfojbc2Z0FJtPW33AWjc8
YZzc8mH8XAUtmK86T54n3sSghBQcFp0iowKYrFu3opnHOA+NGW4U6vMxW87dlKwARGCjHnG0esLr
PprA+bglOOY/rlxKcQz182wAwaW1fkMpEDL0aFiPmuWixVQaY1aKBAS32jNpWq/4HMOGa7JoV0Bz
P8iiv2R9cmbKPN1Iq0/dX+7St3HoiVcQmQq8bk6W0VR9yArdvIBiQ5eWk3il23qXl4Kaj7/RPeSe
UWl6f3qq1glO2Zzv1K0+N+zUVjYcgz+tPlesM0ornSN1FmX4kAQdL2unnQNvGoMh7nG1WsmLE1kU
FjqLxP+iDjsVKt2cAaO5JbaqzdQEpEv7Gf1smKso3KpHwCt6O+781UTEf0OMUVUlkNtLW4sjn/FD
m/tNQVWdVKKdaFst4TxXJ7Jnt3LMqKgkyEJxOo3UBtrmsIPi/nVRo81xN1ZFrftmn3eQLNY6wHCF
EDuyoTVrPC8M0qLChomecZ4HiCEcMz/RBn7DGwtEZ1TYeCxXMHrGulwA5YUQF9NEGGbD2DHN7aOl
c9zaRMPFLUXGDBVRkhyTMyiqKCC9OW4y9zgnOOk4/2iBwdidejhnRtqBwslyVA87eje2vVnguYPI
h5fsnPaTV8QYa3OU1UpWc1xXaxmLmkjU8r/jgwfDcgU39TJHsASLt+NoOji5IsuYnMjMYmmWgGxG
lus1hkkQDzlzwyLkF1l1Fp56Cy90Pj3eMA7PxBiMiUmxPirtCxB+PiwRkjjODBameBJs4v5a2XhV
LvaCldOUxpQnq+O9/XgtXPHMmJj4nNad0oF0QaIHjc4IJhbgTFZok7TfbbpHqm9n/IMn4LWpYRdu
ZL0RI5cNouI4UoW79TP6OHcDx91I6KriiC6PRcbUxFGSmkoDU7Ncah2tUCAeK9H/ZDziRgnZrRFn
tTKSCMD6fvQa7aVPDTVU4bUjyx1PUL/bH+9cGgu9ezFngiYmMuQlWqnbZIPZ6nXzXK1m1sd83O9A
Hh/hH1cbCaP4G40gnF/ZuvsKHP/jiPyRfPxvJ8ymzeKwmw3NqK+SPSO4TpJQd4Wp3chWHu+TmmhN
uj1kxg6dc3WmXRocMjRUIOK7M78QQo4U4vp0cTGjufviqcjPaustScYatej3SsVcxZvl5KRb4MuK
c/QzeFSwTKtb7oG7E1rmq7CqeUWI707Je/fMGKQ4DtUqPYNZbJ60sCmdngXr0UFysnHLgKC/F33L
Yz0IXbLQo6W13Ht7+vr6gtBkoK8btBjdP/2JdvHbo2AMFdbMVdFJhBfQ1qX9IeDlMp+5rU2RPWnI
531ivAiQrYwY4qmO+hrnnnwB8dRGws0BFtb86M4yIv16HccV9RWSGZZH35EPhqG8/wHj6d47fSYg
0qKkyftYgVP9+JXwVhlMFJhuj5KxSrVcyF3Y4W5jqC0BPpu9ebfvM8B5LGBjwm3UfhnOx4s4wPKp
4dIpSYK1Gg8RxViJgLKhQLrGxSPs/BgTuzQ9keRPHNUZT+jHCQL9UBNRYAdC5eyWvhg04THG4hN/
ma/UD+UXUKM4FCbDkisKTOBT9fIZPQGgkEQ7KVu1jdULVBXI8/2TnA4gr+gwZgeI0nokD5BFkaL+
aLsPLy8zOjZfIlblPdinReOKGGNwsjP2OY/PLf9skuq0Nb7a7Anrncklt2u/XzZoqOWhj4+Ke++m
GEtjGn2b1zOc4/HrUGP9jLBoeIuipt/KV2wxxqOK4jqYZQYqueQwwmCN+BWPT08jSBLnunhyxwQ1
4uUcanWPA1wec2tYKtZgWBY3SuXJHmMfcimJsQ1HH8PFA2aNLiJJPy424DGO1lfnmQAzeub2I07T
1JFRwSpAxWBRK8TYhCtSIhUzW1a6hSGEI/rqlnjEeJ/cgv+oPD+F4j/E2MGtSm2FoktiFa8Ka22l
WPBhGYQCu4JLadLFYo/Av9liZ7hKo59JYXhU8brAIJJJigMXx3H6xXlFgzEVfYUV1qoUfKcw3tqI
oHnClcgC4ESpy5G/iaYFGPcrWoy5KAastu0D0DK9tSWjL8uR5hc7e900vFFxeVpz/xwdYyzQEoId
VZIAC4hLGktTb9t1Y5/mVk0d//Hx0TXpyV65q9dmtQGKxeLrCwiB3DmT6RfoFceMAbmYQRQGFQTT
dPJxijyYO81cWvKaCCc6/G5PljEiyVFpmjgIoQDL1gJSNB5oI0pHvkQ+CLWjBd3ndLezeEBb05HP
FX+MSZl1bRrIPfh7PqwPutOsh93maRQfyn0dTVmvsc0Hu7JFBXj2zI22TVvKQZeqfr1AObTAUiOk
R4Tn41w5INBCsPm5tO67t/EXWUXHBg+sUJCQG1VYZINQLE9Vlcmqr2gFdqkdyYXXxjNGMywFrDlE
lyDqbwCYZ8RDzcOg0MWRJ3KakYrQ99lvng+bDHeuiTCy0TZRKhhtoWI+nVhv9XuyEelhmX2tD1jv
LCPVY/Wr/wL+dspMXpNlRENRCi04DSPZ9dmKjuPgf42p58A/k9pyAQZln+kCQvl5/9ImsyTXdBn/
oxTNIHR9NhpNHfx+gyUBU3JlPwHXjheUTAnlNTEmXBUL43yuspPqDw01yk0WLIb3KHVNi4dIMalp
fyj9CFrPtdoGWMaJ4zygF1p+SVaL9gnogzyOJtN014SY6LTNEjVqRkIJKkFAEHaQTwe6r/uAKQbJ
UflYRuMP/rUSoI8Pf3+VRI8V46w044UlBEiE6PKmX598FAruATLOBwvA27TGgxVkKutguDrK3Tra
uE7L6DGMiWXxTvJ76PMeY4zFGuKwUWXsIvORqz+sVaSqD4InlmQwLe0XtbznEau2X+B/7g6Ttk9P
C3ugL3mKpmwKeBve90y6+uubZayNLJeXtpfxPag6OZlduJfH1vbkjvssmLpR7MQFbhMqQFhxwtxo
BTy45pJ1ICTkZG0eJMDJOiHqA3uesk8FfteUmEtVWsEw4waUhj3CZyGlOjGdFpYGbaAwp2Mim0CY
OCZmSuuvqTIXa0p9pl/Ki+rHJukTK3PFM1JnwwPqPSMaloTs7yev3jL+JitM2HNhoDFZBa472+nU
YlX6uepV1T8cZoBbKtDwSGYkclTTOnllZQXEVpGJ3dHGywLghfYuh2neBzCXiuWlCBMlRfXRjxm8
Y/ew5LeeGNEwe1dEiv7aApMEfenKRw7lSQd2zTpzyXF1EYRLCtbz2iqfUaEVX026WjVIPSPUILr7
QkX0RUa7gbcdffKBe02auWkkZEMtjUD69EuyL5WvSHMNre5NgD64zpJejVfTpGKwTNAtni4KzJRx
Tn1KwPWxqxiXPsNyRYZ30czB+BDpSEQD1Gu7fi4ew12Ukqen7iVCXfPzPr0JwDcTb7M/9BiGswzz
HI0Oesv4hPg8mlHNakmAQcDTC9qZkf/unRVwmc2VCuTSwo7cHqNfnvwPJttMtBxKiiJhleMYhd16
hbATExXgfbqfYm5JVEik7zpHXZzH2krvdR+7nTIQNO7w9GxCt2/oMuFDVulRgOk2Hc9x4FIDNONQ
YqTV/xiga4/KXPF/5UD+XQxvi/PaE+ZfOndWjPcFTExRYntcn0v4gtBTXzCG/IGZ1t3zQVkclvXi
M3R6j3PpU1I+Tgbo2MmH/U2Y2bk96/4EXI0MbWJ+lzwcfclCQadfZs6YxtnVy8hVX+9L2TdWB2PM
bggyLPZpfgzTVoCUobcbmwgjur1YR09sbeEpm78v9sFmv7BJ9PxdX0LTAFoGzgCsTjBDwPmU0ekx
n6JgXSdmhjCbiTUhzKfU2GB5Mbta8I3QSS4ZUXTf+KgEtzo+qJhTmp0WnfxaDDpRu6+scJJmF3fW
0byQo3giJ+m9PK3VuCIxTGAKJFAviVcdVsjl29ag7WUupA2VDL8SNtFgl4D9/Z3x+kWnntXXLHzX
Ra4CqP5U9OcTtnH6s339JZ/nkhkB8rcx18HMPu2EeRnQtvHvn9tUmHhDlAkT+0GbdUZWCr4gWhVi
Jyf+FGa2uhwQzjiUGFs6W4v+k4helh2vG3PqWX1DnPFFaZTpUWqC47xBs/E+SUUrfNDkx/5kFSXW
BguPUs5Je090d0NF/ggKCxlRykapXIyT4KsSLWsnMOhMwlq43+3yA5DB8u+ymje/AvJLV8mgwCaW
8YznDDiyqjDGeUgFTL5JOHNZorFEfz9ux9Lkyb4INsZIsY/C41zyeI43ygGtwFySgYWh2GL/A9rM
aAxREKtL4IcGddbF5rRX7NjRdZKiXrixaWujo4dmW45SfkvsPbqMcFUnI1YjCXTr2fz8Ui2xSA4g
8jWVPSRSLH8toqCWOsStHdfPLccN3RjhcxzN96ltamjezN2Uyg/3T+NnAvr7NDBtg4MAOBNrJlWx
uGhaIAV++WweiVEnpP1A8emjzKzK3AtiQ7QTJ/b5KekMTcY8Ge05yCNFRqO1/ktemjuVLp54kFc/
S0q3RH5kNAtgh2LyLvCRJMs8OD2dHJYnq41s7SFxMWxjPOiBrWJxMmCBHHhgFPm+ACMhDX9bwscv
QWs9Nkqr8gz/ceuJzLJvUynXwK4coOC//diOgNJxbeUBJmwW0YUjaT+z7wxB5nzFUq2irFUD/1J5
5zOardvPZq2vB7vabDIfJts5IjsoeRy6P+OsW7rsro28PeUBTjzwl8nX8pBsCpLZWBabvAXOS3Ic
m+XQZTC+XsyH3T7d7XccWZ7U7D8HrTMaZqRFOpNrI/ALlYj1/3H2XUuuG0mwX4QIePOKhqUdunEv
iJlzhvDe4+tvYvbGLgniEleStJJiFcFCu+rqqqxMtaLVSqcO8QuiGjjs58Ye+0fGwaJfFTquiggR
4kkGqnZrpaJ5jzqvedM5BC/JxtF7NdCBaSL8CjThwJlCFMM1B/QDfcTNWJ9HL9fp+vw7HuOcyXdM
Ykpo58ppylAO6ATMMId4tc5uSKj5mm9cA73K1eta1J/bfGykndic7GjZoxjIBbvUWYNApWZ0GyP6
czb8UD3bW7X95Dn1SzQsdr3q3w6WFenS11evfV0Q5S5FtuNWnjpVKN4DXgz1PbwnJreH4uZu6fSI
dNA78uoiCTicm733Hu94Eq5ks922jLqK9BJPSd5SVtVnsCrIKmdUbamrbdar3X7KJBPRc11BOTU+
pYwsoXrraCJw6/bkMmrQoduesp8vAjMObTJ0BdSceLuMY0ejw71byeS2gvwQTjnilHoHP6p3ELpA
TcpDgejvc2MPLzYFMkO4LSVJhNwhRD3vbcW0FKeKiE0mVKQHP12ypmT0Qu2U83M7j4nOX0PokIS0
HYdVnRiq/KAucilAQKJq8bH+bEKkV8W9cP1itUhvLhZS/tIimcBjFune7BQ02IRSipQnZD0zpMww
l3ygbnJDNBC0L0kszTmOUbYbDzL8jUUAcj+XYdcqaZDCVjNiOw6NZXBWewk/z6O/UAHmgfSXfuLf
0j3qVYDVfOPYtOuaLOGL567+uw/h7j8klXOpThN8SC6q/C5QVqKjs6STD7X0pyJxrWbtgq7BY/Zw
nOebsU+Oa5j1dDeEMPm63nZa9tcwPj+36/XaysBmV+4TnGKR7Pufc5mr9UWPz8yYFcg/cD0ny0na
2ROEchovcNBERqfS/QQwTBqiACNQ58jV6wz8VWva3WcVRM2NWjHliIjdzv9QOtI2ZqkYC1t9dJIP
5xdXCNKlAE2g/3hiPVN4r65bOFFJdbYJepR84gZaa7Dg9P2bjpogSxTnswPGEojoQmYZ7tel3Dyq
koAKw7SWoF7L7BtMLZ0mSzHAQ3kXPy8oSHLg6QlpZnE6p5njdn1dexdW3gFkQOLA5sJDRr2LPMhv
E4MisS6CDsBxXxPuQ15zA8EE99lKYNdCoA+KsxBtzp439JNLHDrLQUnw63JuBg3Z+iL1gem4DNTB
q+wuP/DtpeveSmT3MiKnhM1f2b5SufK9YbVgkPRmUIfXoP2SJNKgR1lyU40b1Cz6oVriKz4ZUqMV
txKnQSW+8KuleHGMHKYbYxQFh0Q8D1HRKZTGlTIHItqNe+EMyYEWQvTOSwgYq0QdapVPiczpSWHm
LunxRItfInchpPgNSKcfAEIFAVrnLAgipphDqWrjMsoF7xInqOG9yGDg1xDHJXb7VfFa+zWAeVor
X4dsy+QfVQaiDBHM8tJ3mhJAV4I80AQjBkuBIVek5sbcJq+n1NdwzC+xQhhXpcUjr6i+3vQ6Leix
ZEBkljGdjSITxehCW3zLBjLsfLt2VHSgM4qWrjzRcNCh/tdBIuJcbR0CyaEgVjlKrX3N+2qh/eX8
fX5EZ92Vwim8DEjTuKsnsZVX1o5AO6J3oQLi7XM1eGeJvPJIpBlghCc4QJoOPGKivux5LbJCTc+O
q9D4kr4syRa0ylCs1l1M78xckhJqZWAxGd9s4DKZOO6Y9XjJ7XmcsWHLZKo/kOyllmhVKFwrz7fN
1o8JFanpSU61hLIE51R0anOsRFLzS6fr0aXgW1ioECIMRhZ/Ggb3qHIlQx/4lwqdyZndM1r0hRXO
f4TA6MNOzcJz4RKW0ShhNcZBrVoGjdqjpOD6OhsZlK0IJAl1pnlrqaXo8NEZIcGMP3CWELegGn3v
YuMsyMO0jf2LZ1PvnpE6L2Vg0dcST++dk6sZmqpTNaT+DD9x+BnQWyVAswBtsf8YBK3gO3hsIbRX
Q5aMm8TLadeJRdUW/iXqX5QTjo+wiS8oM9T9gap9sPgYxY+IDPyg0bKZn6Rm4d6deZmBaAYVFma8
5qCMNpkIn4qHgvGo4JIDYNCQciCpRNKf0nlLdapftzkYRTaNWtQ7hKtUcexSI3f1VlbTb3cfCluH
QthnlME+OFYFERaSEGNQd+9v7r9u3GM3HrrovHLgxq+r0K7rkcDHxQQXPGyV9OjQalNpz8/1zANZ
wo2AigAHJeWR2eXeYF4MdV8NXnwJ2E0GPYwv2tHrQMvpdbp1HAMuxj/ThcVwqndJAzLkqruEYHhM
cEJpG5LhIOahUQFjpmGgkxQB3XBhcqnNBGo3L84HIF7wrlr7VtvRhXYXrpWZg3pnb7IFYhEi204A
ewl9VXDdATn5fFYf45lxQDxid0RSIgTE7ye1ixNGcpUkuYC90oUg8LX9/v/oThujosleubMy2SuM
g65K0S2SSyPb9aFbc0a1VlZIVruFlWr8mqoXzs64F6YGOUWWIIIARAs7TSoA71FRHOelF6e4Vp7R
Va9Nunk+czNPR3CJ3tgYB31zAFJ/1MbNYSOz3ytWpYO1eKZMel30qEo9tzW3SjweV3DXEi9IymT+
HCV22aqp0gtiibrXke1KwDte6swrtdhJOLdWt7Ymxyxr8iAShjK9SH/aAn5HpdeetwmDV6rai+9l
TcrGiFL9+QBn8qwIPBHfiuj8x630y0RxM5lBnXOJ4kvZxYOm/IAAQnoPE7uhDMgOe9ymKbU41OkX
7ppHg4p8dhWe3dqiDq6yoYRPnwlUllFz15IBx2pVIdDYmESJJUnvFfVal/ZQ6nJpNz6yLasekQla
9HrEiQFJ65OzlCt93H3IUeLyGo8VwunpezhLuMbz2za/eL4mCJ9psuXrhYfIo/eFCeQQkEEQWby4
x3D0Zr6ipHQoRxnyC9i+1a47FYAZ+Ee6FazeTg7i8fnyPJYcFBkEb5wIdinEDchc3JsDGo7rabrM
L0iGNrUqMaSxvcL06p1ol1pxZI4CGrOVMES8+VfMTWrpsI1+6P5A4wNwmhVk7xCvTGkvgiBuY8bv
MN4OYDtQorlI/wM53KrN1imJ8lJbGb9w4zxyeo2jvjE6SU1KXUsDvQmj2+7MXr6N7+AUDVq0ZsA4
s6rQ2GHoRDJBcnISbBI01vNJn1tiZXxN4NxDd2x66LOycTimrfKLMGiZo7adbIYdUMWKoiVffkWE
kibPLf4yMT/Msshi0CAAYcAbeL/MkcJVTl730GjSuM5IUVdMEkZlWF2+5q81qIpyVdETiji0FiU6
4xt1qrY8GY7A2aj+uhdJgsrbVx4gh8v2GiKzCK1GBUSDPFJEZHBJ+dL9JBnpABmp7Qzstz6ph23n
WUVsid9sSRrKyjM9w9tkkTnrUXsAD8mRdA4Dk0DSNt1ETMf68tAIxcXjVLqKSFS8BTFxc6MIe8K1
n35q0s6r4hnhRy8cO17j2xP3gyKTIIC0nyQKGNwMTtaV2ApQ3ikBuC7sBjAqVqPxFEUpTLKUTvOk
dc1oqWLg/xSQz36+SL/Nd5NFuhvFZFcyeZSJtCAWF7S0+4omAXAkbTmwcg2b8jp8Ay2BEpBjJj/Q
Anc/BtkOAoORTKcnkmyVAQmHFUubvdaLWlBZbWIqw0tEb3hKTzOjcIh3FLh9+iJ9+kcu033uzW2h
KInCcq+7e/5P5ehSuoFGovPWUevC5MSVqBwkPOp+8sAsYo3yX0PFLMN9yBgDZTmhwQqk2KV4c2e7
Psj0sMkJ76mDiUYJD7/irShBDUTCwfymzHW6MJiG9O2L9117Wq6wSOXgr5cW2FdPWJjOx97OyaYY
78MbT+pXJScWMl9c2FVgb6n3fW3GuRohl2bSGsg7PVVEaKsOPxkke/F61ROzMH1jqfwvjMs2XVYR
TQOILkGEwvy+Bm6+I28oD8RkcnHh9u1V+pPu8l1lewYDEgj3HG+MBFoz+54MRrhzVWkrmMEOCqpI
z18i9Y2A7RKSRDQ0yNBrSJNXaPleLMFkDX8fLLweZ1KQMnP7pZOHUV+kXFhSUnGhpZIk5XVs1xZP
yVEwsaqh4S3Ze4x+7u1N0st51nFc4WJmmH1hlKjXjIq1A2hBZM0zHNsxmB2/j6BdXC944JkyzZ3l
aTmSS2gxhs/A3jiEr+66EY7DB79tZVKWqlh/DL2NuCPVgnCVCtga7On5UWdnbr3bmeYmR70NRQfb
HzOtWCzxXdIh6Qw00LuLk6D6BmpyGmen64QIHw4pV6merjl7BKc8/47/x94UQSaLZjAQ801WQEAl
tI3j8TvW+Zd4KEm3TrRiMFgRr881jgs96j1Gdpao9ZV+y166XMuRaNlVf+mAKH8kK45jVVjlZtro
Qag6KlWqSk4oMBvVxrhrwn17phizHTYOqbRYa3Yuq9bfwaGBE1mFmiMtjGkmfMfaShwwBUBTsNJv
KfrmvDFtHymx5JeXvtW8DsHjVUwVIieRVbMbms5JkFO7QvrHr2ZYRQyFnIKsIPkyWVGZbmLBFxzs
ZV53IrV+7TpPlT69tducxCVG15lq02hNQppaxqNZ+vV9N2PMeRaQHCooLx6yO+WPV7GGWG2L9A3A
ID6zhuCP0PhqxZk+FAtqkkTsQkQxe3RvPmCSiwu82mvpNCwvfGhHAIki7Lar0JbLdbfgJWbSfvdj
nXglcUgKj5MxVnq1pfbBeTDorz2og0QSW9XYyoaMXzW27ZO3GlQ+sY23mhqRhFT6V6bmxjWyLSgn
4KoirrH0qpp5EdwtxOQAoWOQ62N+/LjQZjIrDnhV7I7PT+kjYRRuMgnpRTwI0JvycErFRETas3J/
d3RQfuTCORIsYR+H4F+VLmK/zmuTygwJTEIUEBPbvEKeVq+6jw68iL1J+/vnHzSTsRk/SMKbDp+D
is2Y6bvdfrIb9Y2I1ZdwhdferjNaxH2ImipogFKbARI+Ak1kBSAelXJeIiL8jVbJEoBzbg/iaQlW
RhHnDszK918BtLKY5UKFPQjO/jo3HO91SP84JQAGTrfwTpmzhT5aSZJGuWB+mrvMszBsW9GrLsBj
V38QyFDIcCNZiPoDMt8L08vORAzyiEwFSEVCUDt5A3pS2XTpkFcXrl3LzLt8pcA5LEkg/1FD1+SE
ksiunpfhig0X0itz70Hm1vTkXDNiFmd+klWX4g/zHXIc4XqNF0haySCP8kmp1ryWnkTB7HYl75ME
KIO0WMtLD+2ZEjAQYTdTMDn0adKmEDUuqwuUhe1zcBLg5j4k8yQjWbyXNHbhiM061Ft7k3Pc8Jmb
0QzsOfQKYoMhu82hMZsFqLgcqtaWa8KEKs0QqbGks9IseNPZyEthuBF3/3uBTFZc4QYnpaq6utQx
CirZOuN1PidOt80qQS+UgJQM2gBy1RHPC3tt/OVpdHprebLgfVKLTIkWo0tQtmqdICiWYhIPukuj
EvgTltpQfSX5n7g/lfWaVWy3f4sr0n08/4xHBpixFIgImYNPoWnuN2C68Sgh43VCJGECegTBL2BB
5zU2Ifm2D1Tlkn1e5d1BQA3HNxhyEex4LeuBXqulJdjs0hEYR/wwIyiz8cgEj6yV4+m8+RQv9Gsu
T+HSm/Cz3za5jjSjPGZG+hZimsMXla5D3pY84r8ze7nV0sx6Phm/0d/DF4B1FAkCGbe7NFkTdpRd
Z8u4vDDvqS68tEgIVmyk8rRO+2u8UwBxKk3ghcvO6NfgFjGdCCX54KfCa2tVFKiD+e8Q3N16LhE6
Ivkm4INNe3j+lXMeETm9/37k5IRmTs4qgYBpKlK1z4mP2zVe5xnKtC5B1Pjc2GNr1bg/FBbKB6Cy
x7JMwiuBiaFvWha4AgkIskTVHtAvgIem1r+H5972dKT+FupVsyfjxuRkH9RSEoK9qiwvVYhsIh6u
nrNLAi2QFh4DMwXE+7GNj4WbDVfUQQrt8d+xKaAayTY12uI4DVl7HX0RNphLNxyIziI9AaX083md
XcQR0fvb0g5iyHvTURI1UlY35UVeMfvWjUgxwEpQ7yNp4QIdL+OHPX1jabKAzNBmSuTBUpWASL5N
KMFwy/zt+XBmyjjjVP5vPJM1c7mAaXiQqV2QUrtQ3+I1yK0EGA5uIyYqndretnQWkokzESC46nmG
ERlFYKHLcT+Fdeu7vNQIoKeuPD2AbwyzD4Fb2CO/D9LJ9N1ZmbiE2ulkHyRZ5aVd9YTX65985MLO
tNrK9UqLXtw1990hKccQ2miIj79zpLUbnbY79MF2u/C0hJCf2TrYNSD0HatlMnrw7setFAIytwFV
XqL2zZcgtd0cGrSl+gaHN3TbdP9mmm/MTfZP63tRPlBOecmTnzqFuIr8nYX+wnGYXUseDUHjcorQ
WbkfEyLwYKggzXupFRI615hDN0W4BAieM8LIMm4WmkGCX5gsZcZ0NdUHQX1xHd3loZhbgex8qa1s
dsMA9oN2LpRfWHl6h1CFyFOIFOtLoUV2pzEa/+OBg3RAW2qBNkldtn0S2/I+tPFk9I5gGQe9IeH2
gFbovMVqhXp9fjZnkD+A+CPPTyPVgCrvNA+mtI6s5GlaX5hEzc38wnzTtebqCimNCjkuiSApjYZj
ngaNhyZs1mi8kgyerBs0hnVqvo6WLvq5HXz7QZPVlsJBqRM+qS8Sc/RFkkZrql35oa/Jgeryrgo4
GtIZRiyrLNeuhnfWFCG28Sr2C65x7gKAgJGCtjgUQMSHh0zHdIXcNEV9WccotIM7zG72gyUd+32P
bmgk1yM9VpuNlq2YbbFwjc/45Tvb4269uXwcLpebkMaqdCiqD8y26tKFu3vcz1PXBcmkEegG9RJJ
mvjkfuDLLB7q+sLFAJp12ypbO7UVlS+8YyxssdEJ3JpSRhwOehhR4wCKD/9yPxi/YWSp5t324rZa
9Q44EyBZJoAVCcgft2jk7Dcu2Ghk0moWCovPjT/knVB/4NG3AWQSUKSyNEWtDl3KD1mUN+c0sN8H
HLHq29mD7LvdpAu3wXTj/loSUSWEKAtyQFOVzyaqnTQK2PpcRyrbxquspbdeACUxrzoEvQ3k7MLE
TjfJfwyCrHCEzaB5b+KyRJ9mg6qQ6zPFIh+MvsGGLxf8+6yJETeO0jswOVNQDqTEoyRU/OYcxaj0
sh6aX/6hc/8dBJoPAT8SFBTCJ088UfGoJPaL5swMokEpLzkXqq6bL4zjoewwmgGEBEsz9jnSCne/
B2uxZpphNFNoollsZFNeyav2VV65FqMlGqVLug9Nm9xmiGKmdrarbc9i1Rb+bmFDTi+a8UuAluNp
HmUxsH5PBswMcjkgWGrOKLT4Fl5UMugI1JiCXNLaoy16w6Z2/Z2uS1Q//rlpWUFeBiIWSMzgOyaT
QEeBXChhdxZRSfD1fptCHT7Y1ceQPwnlma/tht2K7IuQ6MEOTHsL9qcuByOXga1CepTDJQ7tool5
JfPyIM27s+97JKeAe5QvqEaVvF1KCy9XblzPe58z2uLQ2AEcB/Chk/WWW55qXbeGLYlWcbUqwYFv
tjyKdRR6muHPUf2SmlgL8IITJTPmPdJUf51SF7lC7Ys3r1yF2WtbriP0unPrkDHTRHcCNauIyKwA
wz0x1UpMdSYE2jHnl+6eR5d5//mTlRIKp6UKCVNVSTaLHlhGRcXPPYbKNQpVhVMjhUSf/2Z3MADV
8gBTYINONqbv8U7oeU13DmWtKq1S5+p1tm5WLK9nbylz6sGTpNhNuBM+aqAD/411qMzgcY1IRJkG
ruj1ryR6qLpzXRz5riYF+o97R8VxVh3AHjlGZTMrkQvkYWwq0JmUpO0rI3cL3zFO7P2+UdALjSsR
XgLRJj/ZoyIQM3hYdvSZzkKKZCwfI9bskwUnML4+7qwAwQGgNRj/afSJoAp5fxLylKX6Di3Z50gO
VS7a9r3R0i9MoD+f1IdeXZw22EEN/tcOvPi9HWwjJ/Txn8/dXjmlhVquOrskKAefnY1MqYWrNqt4
s/lo7X7trXxmwbc/3Ii/5iVcvABSjSnTe/ON1EBZL4V5YeN2W7/VM/+jYVBOZEZA7rAw2ofy4e9o
eUSx8K8CDwTnvbm+Fju8RmCOyc45Y0m5VSZ6zEGHKVD9UiLVkFkeRJTLONsGdf3l5+UX9K9I0Jv5
kpufXWHgJkURGwkP+cnMc0OYpMz4LV0B8uIuModgW1AvIbc46nESp3sJ8EhOZNFnB/c+meRByHkU
Tn3mLJQ63x+SM58QmTrGR3as73t4wxS95tb7jmJUgJi0MIwXQva5ZUYjErAzLHIVoBO4n3dRdjKp
zSLmHLXXQTGr6MDWMEmDfT46Czm9EPY8ZCXHdca8ymgKgc6A+HCNpX0Sdo5Eg2gQfCjq6xoKNp/7
vX22G1BTb95qDWBv9eShidI6vD4/UnPremt7MtsxV7KK640nt9vV5WuxzgH6rwbzuZUHfN7vEGUB
sDYEd2ON6X5K6yD220pKmPMWYwM7JG/inQN5O9VIiQmyf9MMwRBtnxk11AcVbHYXTsdfX2PXfa9e
FymEHh6u//kgxFBg9cFST9FRjeQEUS469FlrQKmckvPn9vP9fRuSgdRGa+ZatCvMtXU67XYHsG29
PZ+Ph8LDaB4+DKqkigzpw4eu2RZg5C4smbNU6uUlBl1DJBaEQ/49SHLIHXIqiwjy0AwfsZSslJcF
83NnTAIiD5ciyNoeOLjivnERWhbMmUNKMwK8u7AKLwJe6aA0n10bo1H50rGCXgkQKww1rj3n8aiE
9vwzRp8xPekjdywL78bxAAbcbwoJbUmhx3fMmRWNNNLzFlXtr+yVDY2mvfgIZp6b+y3JT+0Big8n
hhZKVPMmPqyoBbnMQoY5i+kuZKCCag6dgtt4B334qkUHwCBYXKR1jqE4WpldglceindiaHbimYtV
0d2IAukgPhQMOt0Q6MPFxTewXZGddtuhTNQ+1rMl4b+HmtG4VRBcYrHgkfB+Z+9nqe8qMHsUODqI
Fbz3Ye2jKMZbDBi2TlcwIT6fo5mNIaESCFzyqP77QKAC3FsYUdCkPXPvQKaDg/rn+e/PLPnd70+W
YBDdPOH8Chzqf5H+ENCrazdrWTCt52YeIvOxhvq/YUzjEQWllaDpMYxPvEG0XqsXzu/CNE2BNbHU
u3lO4fcZzdGULfPx/PMfCnVY87vvn6x5JfQNLTb4/ZEfUsL/2h2/amzV80m6YGvmArgzNXlYKFyb
SZkCU87229eFbXB4PpalqRoD1JvMT+Y7AtePv89ePQO1+sU+myUD43+/MeD3YV0L45YKVfSjqcNG
RruRVm/Qd38deQeWWeEWNvEvZeuNxcHxkhbYNR7yQyVU3hR1z6h4gQEc8gdYOr03up11XQJRzQQl
d+s0bvkbo2hR5Io4xjAhXiES6suSj3+fr9TcpQQfg/QS0oN4MU3fmCEllmE3imdt6W1yYki6atT6
JYCI3LpdqHrNHNA7U5NdEfh+J/FJDym3j3At6byvsuslotUlG5ONoTTIVngcbNA5KYnq7eqlCRsv
qMmFIuN1hQcBOl/wJp+cHS+S6IqKmHHrAVFHABowQVHbq0t2Hl7PYwvZjZ3JbEEJguUpXKNnF2Vr
/st2bc4MXwCh3S2xPIy/9GxEkzmjwswpEh8jAhu/s/AUnV2Pm1FMYkA8kIQ0DPDbcakCG9tuFvNB
S/M0OSN8KhRZOeopnaHregR0nDc49BUkx6XDOOMB7hZkPKw3h1EErL0YPBhau0fjOySc3moLwdHM
eb8zMX7CjQlXQLdCQIHbX1xt3bWjNXpr0wvX5Izvv7UxBVgFYEcVA1Ahnv1jbUavirYkyzlrACE2
qIYQY0vTMFcKXNYBsArhhMpoLoDPzz3W0s9PHsjQLMpSPsbPl9fgJTWHHtLozy3MRV/Anv1vBJOb
WHYYtnLgAMaG/VTFrjp26s9KMU9WtLDgS4OZOBOpT5OmQ6bzrAnIntQkPS8MZfZ0QGAWlUf0gzwk
aaIw9pqaAZ89OFxT1Vd/So1d1HWbuY3H5Pd/jUyWpEr6vIlaGPG0TFf+cRpxdIQ3vz5ZDVrKhbyv
8espXsosMUC3I0CkaikKfijwI/66szNZCzfwm7BMwO+uQRX48JrYgsFYTLtIhjzrR27GM3Hs7cC1
cFoYzxi7xFCEP2emtrDss273xsbEpWM96NQPMJbXV6TlgfxAvAIt78pV2c3hcFiCqj5g+6ZzN+7z
G8eliH7ldLjdz75lb6UjuZygkbR+32mby/X50GZd5M3IJu4+HbKi9UMFoeUhMnh7M4DDbWk4S7M3
8fS8F6aBXGE0gV2q/mZ1PTwfw1yof7fVJn6+R1syZHSxPNu1u0vs8/lYge9BXTAzv9EUkJ+BGpIF
Dv9+UYZQTopKEEZl0gTdkT9ojLmkSyx7c0YYAWU1XPJglZui6xqwjARy6oFYl8hmrzN4GYEFQC0W
4og5R3lrZnpoMnSY9TUUEWTTt/BWN90F4PHcvro1MDkxTulKVDXAAFAw1/zCvv8JVv3SsZzzxrdG
JsfESduq72gYoSPoMZYqd0htcc+sXK200n9xz9/amhyUIAfXkdjBFmsyG8dK7aVwfn5JUAOUUAsD
8mLi9cF7BFbnDvoeg4I+UpW3gwEx0cJJmdteIL4QkEFEBkf5bc+7cSyV2ARh4XAcXkDvnFa8JWtk
Y0hGkBOFF1tDFvX131hEzkUG9hzp92m+f6Ddvkohq3D21XSruqu0M7tVsyMWkIcHQftLGTXp9kur
9aCBMXpQMPX81+xka/SpEzhUIHPQotAEWg1OCVrfwG6nXQ/gd7te0XmIP0tLBjZVAKfZUnT7m42d
vgJuP2CyX2hoojZSig/ATA8GrsDX10oLt5Kuvrwcj8zudPV0T79af5/PNzte3w92R4gKumbHrpPJ
yU4ap43pLBivQ1hGb2V8EcGZm4GaebUjOoPlds4B6nXAEKuLo557zf2CVP6v9cmxFxrWDyoW1l9f
YX1tMCFxbNF2zY8V2uRO4Lz1tcRcArjNxhq3ZierDVULphJLmHVACyb/TVYQLB0VXJ7P7ezhuZna
yZJ2fsbTbgErtKjtRxbSTsUzkvEWgtjZHMLtaCb3pVRWNRU1sFOuwImYqtv2WG+FSAO26vB3wYfy
c5fzrbHJrRZWYUUJEYzx2zFR1kYqZzkvyvEbDGOfrR68ORrC9bHju8OIm3UsvqTMyMGcET+DiFOl
Ui/JDyhAXe10XV2+Lig1LFy8whgqPuxp1F9RBkaBRxAnrrFyWlEI5fY/Id77e2RLSFJJqmyOfKCd
NS7F2bb5l54BBJ0mYayrf/6EICuHDHBhZXoFuGWpBbqM7b+y/l7HhJZrJOSamdfr30WfN+98kPwH
pEEAomMKwuFYN0r7GEmgUmcP2aaDGM45NT3DeytsozRL1bWdP4nJkZW/B7+ilmpo2bafb9YHHPav
B7z5iMkuCro4DYcIH8Htow2HZtboFG/Di7LNYc01vHX+skStOPqWh3UCSAE1R3S74Yl0HyHlrVRw
WT4gpZs1GRmJoQgCqWzhGM6GexzD0YjBIEcFOsB7M1krp2jiy6Ec9Y7mV3uwWx7wDA3gKn1h580G
4remJo6FbSlOjKWUPwOiNtjCW2J7hMlN5fMqBQBhsipodq6y4WriAvXRXPx0a3jiaxoZhKzckPHn
YuPrOH1ERMPAkkN7BMJBgQuXFAtwmkIDCzV5oxVl4AN7JA3nrMxVoX8LqlMfmDkvmG9dBGgyU6h8
slSymhka2oVQ/wYAD/+cQneTju+Dpmro81oR9NJ0/oA2KN0vMXTP3ER3ViZ+LeKrrGHxbjsHwtX9
omrSQOVlMKLub/+3Al2F5C1WmR6vXpz2sRcFrMWCwEqTExfGTSRxeI6eM8iNOBFnKMNr6aHWjnY7
NyFZU5wAti554ggXjzUWzvvjgO+tTwacVXnd5Q3TnulGG9D9kFec4aS+mvF2VvFElKwiZNegZFqw
+3iBwK4sgMqMAxsjzU8Cjjbqa7mXU8CSeiNqVpRUqkM6ALWZ6Xy48/proRiBC/qwbi0I0OxQpCOg
vGaVEqf5W9UL99lMKIDPAQng2FEMHOvvXXIT4fKuy0qhUnRn6U/JH4bikA9WSn02V7EB7cIJd2ht
LdFDzriJe6OTOfB5xL0MD2gWRVe6zJR6UatNt8kliFMGVt+/UxVogmw5bb9TrQ/2LQNaQspXh+Sr
57dVcllYk/FCvHfE998z8ZB03rQ+dn93HnKtT9ZSiIsx1cUEzZ4Hl3npVTZItUWc1G9s+WgWJDWg
T0CKadp6OURtmjNN253pFesSiT9KZWe6rGCW2Wcgf3CSkYvxLojAyX9S0I/YpdustMPB5potF5E4
f+mYVq28M9ebIr+X/XwhtBrH/ewDJ+vUeGhpK2kgAIOWe88UyjP92ltTCTssnMaHRmAgY7EN/zcV
kxWQwt6jQOfZnd3iNXROEviekQVFH36YGZR4ltA82GscYE+YgnhV5IR1tlR5DJhDEZ0Y1qDdj4U9
MeedJMD40DCBYjga1u5vTcEfMplzme6sRL7c6UmchcTlQ/5L6eXBSIT8pwI2fF8IuaPTTLemAqAk
Ucb+aiM5XkhCjr7oZh3Q5gDe/LGjAkRykLr7RRncHlKv9MoiLapNFBlCbn32oelYJfpgeN3/hznh
X1voVwRuBkAkQIqn44bQZNc7Vb0JaUqNGIUoyf8h7byW40aybv1EiIA3t0AZGpAUKYlS6wYhysB7
j6c/X+pE/M1CVRRCPdMzN6No7cpE5s5t1l7L8fKDHs4bh0scntWi8H9AQiAgFRWc1WMaTC1DKYra
+10/vIb2nB8cR9I2jDgXtg7OW5MdZOfE2PHpZ+wFnUDYt4vfGKU0eKY2Z0wdFIP+lgVZ1e2MRCq0
xwmRv+w+YXblxdEi2zmmg5lZD2VQMsZiN5q9uLqDtBuv0WT+1LrKqPaBYcXfbCNRPpWBrEAzNDkd
M/ttrz9q45j2u1pS6pe8KZhu7arSeS2nSPtdzmX9w+jU5QkgcfqpSNXmOetmaZ+FAeomuqVVHwd1
GjS318qs3FVLP74kc58/MZMEo2NiOVK/H7Sx/qEWZfqWz0H8KQmirHCNoiqfg3TRM69aDPNBq+Q6
2s8DJANe3cTR1yhVZXpsA51kxujH+aAu7eAcQcRlEKkOZRp/0ssiKoFTOvNDozeSfohiVboDl6O9
mUEiw1lcdpoMH2ucPQ+5tBSPRSwhQrPIc9jtI4qKMBTkkA2Hcpx+Xayh/DZarXWbyPX8FT+YQrGR
9EXpaUVjfy+SLKv3bV4O8HaC/I/3GVpdH8NaHWRGU5l52+WGUide1xU8zVnUtblb96r5GSLHqd+3
RVKCb2Vw7nsUl0Z6008z0wJBDwXvICd1Dmdr3ZU7pyXh3ad14gQubErjP3ERlsttz96ZrjGM6L7M
U5hvYTfXyaK4S0y5Ct1NxKohXxQ+5t29jdUkatVxGn2IkovJU+ahbKm0mmN0kBdnzHYBTuOlb0rY
wfLMiT92ZWfFbIiGIu7Ql3wKpXYGtDtmJf8eVBnYISuFTFJFIAVMpgK5I7ti6OZOrUx72Gew7aZe
ZcY5QLfU6h7s1KJwFM/QDHiBZgkaIx6jB1jt8n1TLfWPPliaeucoS/dLqsIi3RWDHcMlO8IkKJDZ
0T3jjTjkOM+lG6XP8v7AEH8zHTunAaGoZdlUuOA3rZepHWV5J81GCIH6tMxoghttuFQuRHkWA/VN
Y88bUb+4vCsXwmAR1WUxGwOt3MqFJPNQRYU5j/5oVl43Hk0tOgz1LynbAhuvawziS0KBQkFOgT5R
19Ypqi3RKOvlcPLtJFReFsmcXMdpzQPkUDJvQw0Yt5+6xK0LmyQbXqRdH1jSobTmmnFGB45TvU62
hgEueFC4BAzq3jD2EbytQthJm1Kz0/PJ16hOe5qFhF9mmr+vP4SreJWVk5myvYyAMn4ES9fpGZ76
vi37WF980zIOSKF6kdXd9a1J9WP+hUTvhsO+ZE7MVRCNmo6lrjHsy2IOermEsl+CDH7qAx3JnIrD
mzfz8KHMF8vTEKDfX1/j+TniCRJtCjIRho/Wj0Rmt9bYTtLix1Xi7I2+z294b/s7nvNyVzIQs5EE
iDf09NwKe3wyckiEPazVuR3aqeSjRrIfJbHlhaFePTiDNNCFHaSNxG6VPf75fExwyDIumkkZeRXC
WSMFukZNZF82gvnWMIvvamePxymGekEPluWxMJXOyxSpPlzf0wtXRtCgMw3KCy+q5yIBe+f8ZAmd
slLVFn+aas+p1b1sDzdj7zwzFe7NOnyX06ehA/2q3cZliybYgvRWFWyBwdaVZbEDgnqXThNdf+q8
q99BzNk6Q1coPvT8sjeUhFeuNZoDchkFFAgoB0LK35gerhKC+CWmEpMMDEfGfcq/MoVuPg6/6tjS
vV7pivu8l6UHWV6Wz93YMoAd5c2OZkR2WzSTc1PUUfWRhnTnzsUcHIo8qR/tsOw+Xt/c85vPmgQF
lOYQ1DB+uNrbKlarVu1lX5vmx0qtv3SVpv/9ITU5pg7bRnpCo+XURjXHDdIzy+QvYdc9qChK7TjP
8Zul9s7N9eWc3weQX9QCFPCfVFXWMxa5NsRlpFWqX6a17jpGN9+0+ZJ7+tRNG/fhkinqYBTT4M/i
xVjvXGGWyUT04FNMMUevDY5Aj6+v5jzkZMtEN4WJYIG2Xrll5PIiketofiPH9b3atYxrDob5UoB8
vyciAN/bm5BhTmboOcuMbvx1++ucnhMvfgCjceK/MBmtimGNkzWGRtfKV6aDkY6zGzjoPaRvkq7v
nHnfQmqjL/C/yONhCEuvmG//yw+App2iJsVNJM5Pj46d25qTm2IH9HzXT+EeSVsvk+s7S19eFflz
rdS3haX5iWQ/yWPrDnG74dEvfGZCL9I37FtCIPz0F9Q99udBwe2V+fC5UfTyLrEyW4fqIqBKd329
Fz64iA4YlRPXRftT7njn6UbNSrpE72Q/l7WmJERfUP0adP1gpe34OkpxsG/VIT0UFv0lbaG0cN3+
+fPFWK6mEUcIyRxQ5qeLtaNJCjhNMpzDinNvzPGw55S3xLRm9q0opL+c0hXnS/1D6KPQorRhbzi1
FyiSvNSOIftxkZg3llIUd2FgZwc7VIcPWRrkj1IwUo8orXqrwCyWcvpysr/ss6pTiBWcoaem1Syw
R3tgqZkaeUHpPM/J/FoKqs9+ZEbJeY7K6FObMFuub1Xuzl9SYdq2SSfFg7Z+SSHDiCYb9i+/lgsR
FFCP+6dMfN1MXeDMXtwer3/VdbVZbPOJQXHG3x0rLUazXO8x6NSjK9X/pHZ6aLX8CR1FF2K2uziK
74oaSv3RUjZsX7g+MNGYfF9iMRIC9dT0kmZaZEq16pu5ne/UNFToEg05p9pIN0ydP2W6bukm09ei
zU7V4dTUzCAr0PlC9Q9In2wEk+uyktjC93/5+g2LK+bZyPhVfypLknC3mPo7uzAfliD7KcftY8dY
opTWt1Udv4xLtFffxnH4kjgtLFHSPkiZBZKBWSe/1Roq2dH8cP0TX7i4OqE7UZkIOnkCT9duz6ZV
JVOn+obG7KxZenH9LSlGL4Xq6Lol4fJX9+bE0uos9UuYB8WIJSvaVxJUP7Qho+z+83UrW+tZ3U5A
XyaigKPqp+mwk4eHzuwOgXFbOVuaUhcNUTPEw9OSgWT+dONgx3PaKWhUv2idx7H5lnTVwR4NpiI3
QOOXDPGAouwBqwnzgatwwUimifFoW/WzJNsV5veyMm80bdxLqbVxVi/dA1JLcjk6t+C6V07VCSy4
dvRQ842kK25CK/9MHLFF0H0hNEBqh/VARwAjGbpgpxunALhXwixVfK0NQm+0+/G2zZRwcRtT7RFG
N5a9iWzSTWMLkRWkjfczYSj8sU732dGtYWN7zxdNS0t4cnrVvJvrOLaLJH2ImlT221Zd3KFd2iNN
qHR3/VieezOkiRFWILuDCh5ixdNFp6nF68mH9PMhuV3M4KHr+tvQ3Igsz98HAlhcpYZ4A1WJNftN
N+dSKkeL4qcqrGbIHdeVQRVvuUeL7DucYs/aFoHo+eGkbYZcHhT3CCzgP0/XlevO6AzUr329KJZn
Bfr1XVoE5p1t9osvjeYWv8+Fr0V3XiOwowfKKle3TqLgY5dLQ1jXqcV9VJpouZgRM9HXP9e5GZO2
GLm4kNQBmbMKZ5KGBnIsT7pf5jriRnraHscy/Pv7BnCMMB2oK51VzsXp5mVSkw5Ri5VIz8EzTVR0
yj63N271+dHDiuDVxEcJWpPVfVusvAimTtN9ewpqn9QRbiCC1ue6bbfAaucunmOMNSGoxTjNOipr
c2WJkywxfKnqkqNR5bxYciHf5JmqHWkhz6+R1G+93pfWJyb3eGepskOYdbqLjBAHeVF2hh83OtOT
UZ8kKN1SYdZdvS1D46+PBiPwMDrj83GSJDen5spi7qtlrA1/yWvDs4elP/Rtt0UKc2lRQiiFVJR6
wRlji1Olw1IzX+BbYeGWy5OTwnCSqBte6dL3InuHXIOrpKrrUftchwFT7XLTj+0YEYFBz27NTBtv
7KCMbpyOZgAERuH++t26sDQGCwQZJx0lg0ng1Qbq5jQ4vW74qVkNOzuK6DKnY+XOitNtmLoQv4KS
EHSTrE5QiKw+ljYbaaMHjuHXtpUdy3yW7mHCMW9Mpen93mrC2yKL+ptZMjVPH9XkPp9mZROzIW7Y
aeSDkqgMVZhOIRN2stUNjKchlIegMH1HLsgKprtOD/d68Y+ZwZynuKUCw7JJ58LV8o/WZtJwab95
zyFNgsKAuoP483cxfNU4chgssuFHqcUQbxtNOz1ClYzYu9rY74umyLXpFUIwS45yaiqcJEvqe9v0
bZPh+ntDa6fxQzLHGUrr0jBpGz3Jcy+NnAsFcR3aJFO31liYPMuiWkeIwJdKlJibzGp/VVMgb2QH
54sSVogODHqFxCyriLJdTAnvKpu+2tjNd3VwtEOm0e5y47TdwkJcXBFxngp3Ci50TXReWgD7Mgl+
SKeLRrhGtXZEgBE9Wn3jUbhoCFILmrkwecHCcPqllNo2inbgS/FYF69ZYOU3SMVXG5QSa+YSkh/x
uglysj/oDnsFA2wTGj6lGQe+ETrlV6fKHReycempGZvhrh8N+T6cFuWumKR5n8A7f0gTOT+2ed6/
1Ep2qydJ5slpgKxyUgdHWxr0bzLwxy9JNVdPVjSau6Hp0p8WrcUNN3/hq6OiyVgonwLis7UeojU2
pP5xG/hWHgZeGVJONXPjo5FtQuLP6wlczj96gsAlqSusou7emujAGmrgdzxf6MbIUfTV5K2GkrSQ
4h91adafkE+tUZcxhwilyXQsX4fUULaWvMYfiq9FgEo4zImgJb5u5pSZCn9eEtl+YCfJrkrk6VMj
RU63s8P0UCdWcDOgvr1Lc8K6BmajfTcHj3HuNE9jNKYPWWq/6k2i3Wc4/o009cLnIHwhHmNGlwO7
VlyTlX5wuj60fbs3509mSFuyzMPqeaHYsnE1zh9FsjlUHlHvhciIIb7Tq9H1ospVVOnD6OSemf/Q
mBlqemZd0VD8W9Erttxh8hiKIqj7QEeumSRnLWx7o7Tyh9J+NJ3GVRZ4rL797YMrWg5UB6mi46fW
xWCWQncthc58KejM5pPyU4dFzTNDalbXLZ1lA4wD059kFIJ7A4/CylVqqVNoUVhmDwGP6VOWxqL0
GlleFhjJHVdnOFy3J57vk4dVAFEgWOKD0R3El51+qkhodfd01x+KXNY/zpRZdoPeMw0fjb+WoDNA
p3TLTok050WVp2LD+lm2hXUCdwrd+Ae6E6vV9nXQaU03lA9DGuoPSQEVUqVO07GNul+pFMVPZSQ3
XuSkysfryz47ocIwga5ABvFWrHt3Wp9r4ZI75QPoQWdxNS1ExUsKghAec1hHpkO+dM2vpJrmv72F
GMZBUWkm16Pvs3JVMaIYQ6FE1UO/FOBMiCj3HKfYtbOx23h1z0M3YQsWV2CKeGBgR6ffNjEKSN00
OJ6Megx2RVM5fjcRpimlonxYIjn6bQO4vwu6CXSaFcbqB8WZipvrO72GCRJT8CuEGgNNRKG0Jz7F
u+BptMMIKENVPSxKY37UJWArsjEJ9IKF2q+KClcyzsVBhuTzY270xujGEI09z2WXuYuTmndA9a1D
FzhvargUh8WBJsFs0AJLu+r79d965iL//FQ6DjReKLStvXcVD4ZTxU31kAaJvs8QpS6Iso9VYWtv
1y2dBQ9Ywg/TzQQ3SM99lR3T9kkVUwIHtzhKvKvNAX5beco3/LC4PqeXW9wuMbsHVFW0AU+3Prbb
oI7NWqMDGnTprh4KlepvY+bPXSsno2cWnTHdXl/Z+R7CAAEflQhgRVlj5fvJxeeMW236tb6Ey8ei
ThGaKcAX1U/VVKLl9bfmdNrCMieL+3xO+mX02rh0fWb76dgDtLLo2toPsELLhhvLUdj+NVpDwM+4
UUKhj1dsXeuq9Katpdm2/FBN0T4LZDsZDgXkneFGZH6+j5D2CJYlGF0Epnd1eTkyS5MWse1PQPw8
xi2i2AUqln4cg8jYIpY+P46nxlavABW8yCigdvJ78D0uGRUcp1Ni/7W3J3UDxEdJCPQN4ODT42i3
ZbTkg2T5cT2oR21pkHbmFA1urAMYH0eUHUyjY4a10cx0A2R07vAJQ6l40fkhWCCkPrXdBsncjEbk
+Is97aohuI+nGHRA+2kZlGMtfbp+Ki/sJ9xg0KNBuM6Q7rpWGXZzOSZEiH5fZ7PlzoacSV5nm6mz
ES6cnRLYr8hxoFEFhClKRqfL0u1aIQepSl8205vY4r1We0XaO+pW32zL0OqlNmtbCwqjRIDPHJC+
+F2Oz1YVb7wVZ9vGasgQZQO+SdoCf2Zg3j0VQTC3URxMJbChLjkkZfmpkPt8o8J70cgfuBWFcwab
xZ+/M9JEUiYFNlKC/RADZDTCPn6Uw6IoNpzvRTvw1/5/QXi010/tGE5GycixS38K4+B2zJHioa+8
xRq8Pte86pxpwhhAXcwhrHt8UZfbgp7MuDdnr2LwsO8TN0j2jTUfp/AvXTu2gOlBvKYKznaw/acr
Gs3ZMiojMO4z+YPdTV69s7pud/3mnIULf4yYouHnUAABRnJqZM5mUalwzHs5MSUwrFHyuuhW8TqQ
Et3VsxN+7chV7xYwesdQW2LP1lr9i9yb4bM5NWjxSXbhNnrY3hVV1nhTrv8oS0dDNy/RQ3MjYFjH
r+LHMnVBcv6Hjn+d4pLfBYm9FOZ9+GpV+4NxVPbDw/DP9S1ZT9YBAKE3RaUBRVYaEtRnT7ek0pa5
sfPMvgfcl3uBXpTMXzqSR8+nOdIRnHbF3KCzMNX2LrHj9NFsGUGQOrMIKQn2wV2p2vU+sMro0Wrb
4MGS4vJTI5fdS5bb1W6cR+m4LFGQ7Jo2lHddpzi9a8694NG0wHe7kQKid8NzrWMTFgWDoQW0DMwn
ddOVQwFcnS/TYtr3ejaTGB4Vtb2V+m8p9Y3r27dlaBV/VvIMrqO17PthuQfagN6q5ubxUzq8/gc7
PKNUCKlq09Q8/UqLWnRdrGPHMmZXWsy9U8TfKr3eT4t1uG7qwqUnPfzX1Mq1zGZfynlk2/ed038I
cvPVqg/d/NAZsquq44a/3DK2+lCSBU2aCpPgfcqywt2D1LzcdFtsGZc+ksODCNkAmQJlqtPNU7M+
1gZQ37BML4U3anlx25aNfWPP/aNuzcrGt1r7ZnH4gH9YzMuLico1Cbo8aFGglJgbG2dyU7Pod40a
Fxsnbz0aRAaBFBABnGIxFwe1xepIpNS8EseqI39U4woNIiMM0MyJuuFLGw4WQjbWqH5vx1b40jmL
Jm9qGZ/x5EntZi8tnf5Tb8tFtGtCKLxd6upaqLlzmeqaq4Xz8jaYefZsFohk74tUVwPCp1BTfshV
g16GPPfNaO9o+pDOxmpYb3XFzpyfqdASY9oXlySQoauLlWv6tBiJId0D4a8/D5Zr3qBAJiWoP21s
5Fkmy0YS4UKULuY/LMoVp8ejas2ksO0+9KGy7A71Y+0Wb2L4NX+qtt6fs6MBmJfGpUqpjOT7DI6t
zH0cWMoU+k4CJmewn0H03+gNMqtyIbmd8m2oUXfREjpj+ZeF/yvhuuv9sJ+lLezm2c07/SnWatU5
5RqljMfQ76S7HD1Tta+PGey3I3JfUnH8S5/yxxgTUsjGA0Fb92vHrpyNqJtDP86+xJq0H+bfQ/Qp
Q3VkmL5eN7WOJfmaliwaVxZfUwz1nH5NqUs14OhL6CtJvVODu4k5hzna4GI58yhMpFL14Hkh/xUh
5akRxygHVS6t2G9y+6EPXgMlPY4RBML9RmZxBk9iOVhiLYze4rvslYMcHCcIIiRyfF2R7g2rHPca
eUZXa+XHsWaoL53KaZ8pRngwQyX9MEV2e5gj+M7HyB6OzOOoz/IIbL1UCK1rIpcPAWH9U19oL+XA
4CgA5XGTZf7C9iC2TvzL0Jb4BKIu+C4K1gNmR+IxTvyI0Rv9Vgn9ybil35t/cO6UdGd8b38Gwe4Q
PBe/+M3Xv7/4u9+XJTCIbTJo/C8fZ11NNYsgahUaE36PaDf6waW/PEOv4CTHaURI57qxM7DMqbUz
yuI5BsJea1irk59RWN/G1bxTF/2ImzlYDpNI8/0A0X/xBV+aWcvGWi+apznMJIBQ4KIec7rRNeM/
zSwbia/kg6vXJaC0gPalMbiMKrm1PPEsGB8M45+w+dK3+i5KQOhd34ILfsR5/xNWV6FU0tRIDZP9
nr+Hyas1d/Cf74ZO9rQtpNWFN0FwRYHIoM8n0vzT1UaTpcOtxWqD+Wasf08B5KbDt5wpRzX8bKT9
Ro51fophDWJnRQeAyOHP6Na7UzwWWpc1ah/5SuwPtuk1NkwrYMKN/O36Fl54gbCkkv4A7QKqv05L
7CAO1YQI2h8OBgRy9UPm1l5kInHWbhzYc+9I1UxoIQBp4W1dV21HqZLtUtciKlqqmLhAEeVzvmVk
TSdBaIIVvLCoxVCkW7dkE6Vd6CCGsT/uJz+4M70XU9+HO2nX7LZ02y99pPemVnFCkhXMhmaYqstf
kuSFz4Vz3zUbmdjZoIpYEIBiaKRUYi5t3XMyk7mNy6KNffVYv2hf5T3TeG5jHZ7rt2wSdC2fr5+I
S5/pvb1VxJrWs6EmPfZKpfWyapdFtJ7mrfLmuas8XdXqPqXG3KJhh5V42cf7AxgnZd88O782dVbO
wx7w9aSZeGSLAu46AJesULMC04iZRfliafkHOSyPpRW92E16qBbHi4vWa/SvTgiXgN01T8ss/a6Z
Q5X6m+v7esFhkkGRGJJaA0tg+acupCaMrqw8T3zrSXkyX+2f5u5HuZNvEPDkn+vGLh3N97bER37n
P5ZprhwBt/Lb4q5SGWiy3pq6d8dpiyPq0mnhPhMhkHCQ7Aq/+c5QFtdRndlj4ptS4hVI2vUGzELJ
Rsxz1n4Wl4BRCQr+qLKKzOPUjIADhEW7JD4N5+fkg3kHJjR/yV+QBPDR692VKVzzN/2Gx7q0i0LV
hHECyv6UPE+tRnopRYuuJ34o9y5qQy7jzi41mkHfCLUuei2B9xPKB3DgrINUizxe4ZjG/lfjYM7u
cj8i3p3t21sSoI14+OI5fG9r9WpWSzIpmYStEeJLx/3Wul+IEiAl7Lxx44G+dPnem1oFxG0DcRrV
4dhv98b+P/3lAKfoKIPA4fU6/TqyMqhRGDDj0CYdLFb56IrAbPf3FwlM7v8ZWa2A7FAxl6khnEQJ
26y6p0or3dR5Dpstcu6Le0UV33JI06i8rQ6bCuGI46R94idWDsuMlDzJEnxc15dz8bkHfEVQgWgW
ZfyVlakuq6bJuK+zOkzHJlJ4Jp3F2DUAhGlP2D9mSZPpmRrZvismZx+MzpZg33nURowMxA+qCK4y
OczpdyOdn0z6h/jB2Ih2kmPfN4yh7yNZ+z23lbGbdHKL68u+5KUcvAcTwvDogaQ5NRksejMFqbjI
iXOkWLPckPymXgKr7cYGX3AZRDfAHMDzMYu9boObldzXYxGmvmL8Ltk/QgItbTwxSPvXSzoxtPqQ
YdT3lZ5IiW+o2R6M+l0wGj6EGPvrZi680yLXZPwFlhExAnm6cyFT+kMep6kfj069r4IiHN15cd7M
BFFJmpHIX8MI7XaFPYZM+Y+bEKgLn+7kB6w+3SLFDclNmfqtIn9VJfnYy8ZTNks3gWyO7mTrj4mp
fanD+mYWmmW0OMFPJjX8MwmUrlOWI2sKMnl3fVsu/SpqbLgd2tzM7q5+VVGCxYPdIfWjBomFKdln
y4tVGRsVykuHiXYbXWfKehSJVrlsnWhRD4ZNrL19qOvvkfakqPGNQ6Hm75eDHhqlKJCZOOzVlYyp
Q8Wyk7EcrdkrOuPB1ltb/3VLB0L+91bWDrvXrDFo89Tv9yYYiKj4rLS/SmasP19fjTiTp2m4ELNB
E9ABWwt+arWaURucZGyWzJdUp/CaoSpJScf9dSOXTsB7I6vFzEZX6WEpZ36UQeyqFu5/uN8W5TpK
YcyAE/6cXrw8bNBzNiqeg/armr0m6k2T/L6+hEvHi04UOSYcstAorPIXpc4DCCVqTISPefAypbd9
sDPz2+tWLn0NQLA8NoAKUO1ZbVTdB0YzGXhEDXrqXwyvtZ5hMOe84Xgv5UkAY/+1s3qpm7YqpVGJ
Ur/6mhENSpEbIHgcDIErh53X1PIxyLO7rKrdZfYzK3osFH3jvl56XU9+w+qjlW3WV5bMb6AIVvyk
a2X+sv+p7ht7F5X76Pn6xl54R4WCgBhjBi9Pfe70hJAVxq0xJqlfSv4c509ThnJlezOmUNFWW6NZ
F447BVRKBahz84iukfl9E+uhlSgpktmL25m/Q8SdMsvYuFQXTiQjPKBn6flTQVNWJ3KQ6mgMmplv
aL/JqJNK4QEeGj7iFp714nIoBjMdBmLtTPgqCe2+bieVZ7pvXLUMvWW5m4stzOOFoy+aqGL6ScxR
aqvljHURt4ll4VZtk9MYenLb/Icd49PTswa7o4OuPz0E2dgmYdeaqV83P+LleRhgIoMVMG0+Xj9s
l74Mg3mMTXPUCNxWTxGiGAjHGQ5LIQ7WxgieoNDTsiNUXRsX+dKnwVEI7CYJH/QYpyui0YNQaB9m
voEgca9/cWDqsZK/z+yEqxA4XkF0ssa4p0M9BPnQYsSM3dDeO+GTEj3U2Ra65EL4RCtJILlEMwmE
7WoxTJVMbY6dNg3cOE73TRPfpmaN/Ko/lOFd1Nt3DEIcr3+sSyke9phs4Vjwop9Nj+V9My+jwuPk
q89MDPSufCyebNhVdv3PIQWSt/HRzsujAj/xr8HV8ajkhAGrVBj8pO6znfR52Rd7beMluWREoNNA
w5EkMVZ4upmpsch5PsyZvygf0gnherUC73f4qVdfNvZPRAirCMLgVaR+CM6feu/qViWQ9gNd1DKG
Vdx8byOXc0CV13pdfiFxN2/1LC7drffWVie+kKtaom7KYRxCUOVvegjfpNx628VR8TddW5dwWO+q
NUsZKpEh6exgf79Y2c30jaexGPed6ZWpN6T3cXJoq11f36WH61sqXN01y+LWv7NcmZqWT47KVNND
FfnTvv3Z9q799r8ZWd22IVyWOLT4bFN7/JZ8T/9ZoCV9uW7jkntiEJrUmeAfyMrahtxEvTNnud92
yc+S4Zt2YZrJbHf/m5nV0yG18hTNUp77VWvcFEV0u2TzN0tPtsKmS8shBPwDVifLWDtCoG6BVixp
7o9MQbs94zWHdAxFo8HYqqZdeg15PwA5CV5FQvPTIwBqBACUUuS+oyWmpwQM6ppoXl/ftwt3Ccg9
GRk4UgpD6whiChvHGRd8BLVlLzIgEmhVj9YomLgNS39S39WRZhIYp6fQvKdJs7q2ll3bWW9PmZ/0
d30buUb3qGZf6vLYVyAvfsjD3Ry/5eF3Ws+1YnhztxVeXFyrIPGhmCN4dFaRdRI0pTaNHPdSvrFI
2qr4MAaxF24FS3/O9NlK6akQ/gFcY2by9MtFLdyO/C/34V486N6ye8vvEH1yNerWxd7wUtor1z/j
5c19Z3J1WJY0nFN9jHO6HsNBvhv38j52o879oNzVt9Ox8IwNixcugilbTI87JENgPsTpfeegFKU0
nEHGNQZZfizhA6M7JUUfri/rgheEn0UX5HHie62Zh3qzYu6jCzIfATtGd49LpniN9twFr1K7UTK/
8FgS1sLcoTN/As/TyuF2MDPXRsptKyC/cYc8TKAETPJjPuvTbdWTT+bMYD7ETGD+h50U6s1i5kAU
FFbPNMUaVc35j2/p/jD86v1k+HsACeNm4NXp8eNKIE47/VjaEJRVFEaR33dvFTB82WAUsr/LGV11
aERf/2gXTgYVWYAj4N/EeNnqnsNh1prSMsf+ElVeUd+1oY7g9kYyd+EuEx0SQgPgJR1f12Uh+czV
1NDph+nP+dLvZOO36dDT+Hv0iJjz+tfO6ljEVkRgqNMOs4wXM7B2vfQ9KV8AdW94xwsnHR9P3024
Rs7gKiC0FWNqoK2NfShP9zYJwy42FFrzCsFnnn5bhkrZ+EwXd/D/LIIZPj0TeqtoFXMHsV9ZmaeT
/qvJSwHHqomc0H84EO8srd1hViWFUgS0FNsAKNUos0Dz+9RbG0nKxYP3zs7KBzp9PQnKwNjPazp4
WrIzctLILWIQcVdWzp1AhvKMDnSQAt3qLjG/FqSGXQCiaIzp6CjpzaCNW2nqZSMgExnWAZW4/jjp
2BrymFDNogu7mOFvGLV/Xv8oF/wdy/jXwuqjDGGY9pmChVRu95n+HQZfr5GtG0l5gLdgR2rnXTd4
aUlkwnTl/6T4a4KE3kkYATYxSKv3qYAZQZ6b1+smzg+AJl5bgEwCosHmnR5pOH+CScnx4VJle2WU
ul33Nm31Rs43ThiBGk6wAYNNXxkZWitdeurkflkFh8wxHhPtc2zq99E0PUV5B12LdXN9Wec3FWg/
DwS9XJwRPvV0WU0g6Q4Y7txnSNsdeIimD6H9aUj+2iGcmlldH713sk7qy9xnggB+Zat/XKpHcwsl
t7WY1esQV0EXNUXFO2vus8yI3bilwpjXmds4v67v27lPZUGisUT3zqJNvFqQ6kiZnchjDiLoKYir
1w5um2pqWRYY2sjcXbd26VxANUABXciXMZhw+pUCuZdoFBBJRwmd/ZjimDS91nrn1U33m3mn7aLM
2XEXt5eWGdGsGFJcs+dJodVN8lL1vp4lza4FormDqau80fppiyvogiliB5gbwC0QwK/TBAtsVTlH
yuCncYBU0pR9nVBmPSyW0R+vb+OZm+BJBxYhKD7EKJO8egibwFSluh4Gn5bqTrKqXZRtlEXE33Di
wE8trLEReZCZbVOxFm6r5Pa93O+x2ByWIu1uAO8lniQ36kE3Wmc3pZPy+foCz4tNwj5PPH1TgK+o
dZwelMgulYIgdPCHH7r6rHu3ioUkUgHGE+ZMr/HajfWeHcw/9iiYkHPR3FnPOdl5aaa1zXqn1it/
RaCh4KHvd4u08cyfXbeVndW6hjqIGPlUsTMdQqN2LfVTuGu0R3WzKX/xNFr/rmh11bReT9TAYUWc
+PoVYtnb+JeDzlWzj73Pv+Vdetj4ZltLE3/+LtkJwzhCTAeDD8uPD9EOjcWNx/HMK4q9g/2byidd
Y56wUwNE7GE71uzd8qOMvcUr1d3++rHbsrByhmVFxTEXp6A17zNoTYPWgNoUhuQf1+2cZ6Krpawc
PNPbvVobGtcrfknaXdx80HW3u/GDwa0yF22ILxPa4wbSh/+jYeFZ3n2kyqjDJQsxbDypToVM7XiI
6v/H2Xf1xg0szf4iAszhdRg3aVcSV+mFkC2bOWf++luUv+uzO8uzhA8MB8CAmpN6erqrq/TX3hJY
R9q+V58FWZnTxX14sWrz/19YnJoy5gIOq9awL7FwEP2XRFihfVkzQW313AvZMYxEzKZw6oYfvXrI
hY+VibvJ3lIrRu1u4BanNJ03XxykBmi/tEAX34qaxEbzpGW2x684iiUXD0ZENKQjfsablBoTWNIj
Adyr3Z4NB8J6uIyFNZW0pWm7NEENqQ7QTh35Yb/nB9Jv5F24ctmvDWH2uRcrDzGGDDYwhCb64Jtj
1D2trMmaAeoaDASOqUsx6Pcesg/FBo0DZfAgfPZud1Af2N05PEZ68njf6Mqk0RTvSeMDOqv4/T7J
SiPnSj0HPjFb03ZbtAK+DRAdztkWdf7/i6krQnAPJBmWxht0ngAIUK340qX7DiRTfw1Q2wskOn1S
N3G/z76A3dAjya1Tu+vMKrTFtVLEorfDEw26ICqKfSCHuR5NkCUeDyahfj9yH+xMQ24hQ0UCAolV
VRc/sEgro1uKXv4anHukKYNdPDSVMhvUC0FnQ1350YClpYe0DDJkK9t8eSr/b3QwdnMttXGvRnmP
ROb4WyNk+P25guRc2A0gQsIbF/0YCI/pGF1tlR7NbNhzRfWYRW4SHMbIvb+tFwZxZYK6kPK8KJQY
ZKd7nnvPky8c1zI/1uj/P3H5yrGdtxYVWl6Zmk/1xd7m2wJdx5B42adJjUTHp6C+D1AQ4dbeoMt2
UOxFKfZb4+Lazuzc+k7AGcIW0HpVz1Qk8qAMI2prO2Ah8sGI/mOJcnQzAwY3KjhMTR7pMfR6xIwx
Y0FnvIHIK7O34PNAGq0ipQIRTQ1YnutR+ezIj2qR9MC4tyQTJ9Ij+3V/LyxOHLR7vp/R4DOknI/E
CVMTF9jQPbtNS98CZSIRZUccUue+oaV5Q8IaFWV0waAuT+0EtRykXkzaAU3/LQmHTVK8qtn7nF/j
2n+P75EeR3l+1o+YcSDX05bkUR+GQj4AJ9+5NUMyzixKHXiT+J+hSSDSu7REDQqyeX7PivWwh+IB
mKiEKNDbKlt7SN+igmYzgBrgNyqHCIyvBwS6J1+RQigINoJe7FnTy22WcQaZTIldbvK17twl/3Bp
jtp2vQqJU2bAUgVCvJO/GN43wvGV902Os4Ey/kc6F7z3rgZHrdaIvKQ2xBic1EVGmrMkhWrzP3If
AqSGgh5uJeCFAaRBO8f1DEYaM2RRPQ0ukF3QE5QycaP68lrhgpq4GyvU3ZfFQRIKCTT1pLeot0Gl
0nOgWXyCqB7Tv90/TnRDA22L7p6To0pImRq2YmbPpO9qClKyD/mDz/YhqmpNR4LYiR7y4ZkfH/Cy
Xat20Wi5P/ZRjAWJFV7uN8XLIFRLAZxvg4v+cDDLGWlnEnDMSZvogK5f1Xq5P95vHNLFTXJjjzpq
mZwpIRZ5cEU7aZ6lyeggpGlBsTlDLS+ze2f8gd9OaI34k9kktiGb9z/hW4bw3idQvrKbc061BFkf
lX1P1GODJp8868w8cmq0rEY7BY0XPRce27gxqvxdbj5HgPambIOCoa7muzj4lZemDLHBYdcUDaKT
pymz41p6UBnoHaq9XjCnuik3jcxte7HXx5V6wPKmAWJJRdYf+APa23uNLLdtoAwu1CVY3bPnX9UG
wrD4O9CHyhp4O9ga9+eN8vx/Vg6QvG+WWpR0KO9VjBp6LHlmcAfA3ESjyEsUdPxRDEkPJmfDU8YJ
nG9oWr9vdnnHXNil3NhQ+o0sxvLg1jxe950RZr0lIT4QvRMKPLEYWz3zyhW23x1abdP7IADTSMgT
uZeMQH5LY6B+pV4PocSZ7fKVr6Mbdv7MioJKLlgxZTz6qLA1USG+NXVYikqMiBx+JcUD8nuJiqrT
BhxFSs+QauutFh1o1tQ/dmfmnTmVCMgu9RBMGBFNqD5WQwo6K5LB/gKmEdmDgLuaGZ42Et9PIHtn
Mt6uQs6AOxSFi6wFBw6IqQ1JOgk7BWLp8mnMtwWYle8v2tK04BUE0BnSqmAKoUOeTu4z2SvU1q2G
hxTSRUX4hL06iKEedxl0Al2/IP24X5NHX9ijaNESwAeIthbQBtGzopQZVNKYzp3Yl5rL7Um267y0
hiw1hf7fHizzCsAWiMvAU4LSDg0U0LQUrQ6i2rnicCzEgHT9S8xYMo+s/A69MuLTypRS2Yw/9mb8
KOAs4J2j6U07kcmkiRM6d4zb/HkYfN4sYBct3qLOok3IFBII2YRYzGfe75VtkkG/8v43LFyMIOkF
AAhMmnjY0KLQhZgkfBVqnfukBjwyzCJh0UTJfCVTpSdrXbXfBUfKTwMCDEwSfBwLKknqqkgmrWWy
VO7dWB6zh0mUmKdEaRioF8a+DAqVJt8OLXa8UFSj4TdgW85Q989GrTXDceL3zKRCZFEWRn30QLKF
8LiwWiVS9bYp210bqmfoRgqGwo+yPilg/O68ItNLDc4MIreNKUD6s+LqwmbagLOYHrqf4tiIpAV7
tyWyI1LBdSvA30hCOa24+KWNDJ8HKhDUQADopTbyELClH6Yx0iJJ9gr+9UeR+aH0j135UAvn+4tK
5+2/NxYAw0AcoL4IqTEqckvUpgc3S967omdq4gZapRuNg95WUJCi/92BdBBosNex7vVUYYAqXiuj
07Ci//sAhMWQ10UxkEZZFl3rTwpT9m4pWt6g2m0ZWLMEbJEbID/cVdMmC7cpKvmy+JNtn/MWBMel
DLqYtyzyT/dnY2mLy+BzhlYlVB3wDLyOMKVskjpRKnqX8T7K9ueoHeOCVDJR8ofVAJ1KefwZNwpP
qIUDuA1E9bUtkI2lfZC1vcs30Q/AMEmsyIjBwqP8s2MKHQrALb+CBlpe7Aub1G3qVwNf5HzXu4LH
/BRUO/LsvMAV6m/zpLYBbzHGFmw63EC8bDL4ZhUtN0/gzalGH4s2l5pZsEhfD3oqGrBZck3vpuJO
jDZlu5eSQ9weodbbmOGg5+jSqYodF8GFTkZ2mNaYmBZX+OIDqKNVtWkpjvNuEwLGlJKUDFJmeScR
5OEtqMWUTFyJ8ddGPH/QRfIEV7gcRTKWORq5h4GrN2Wq7aV2Lf+4eOfiAP+dWerZwvSQUNMizOzI
1A4XlwaLV3khb0JmIJCxQ7Zm1nsLrEgiqWTfPzb/ZV/9NU7nWL2BV/pRxCCbxDrIsl6YyLarb+Z0
fq6dlaBreQWhjIirfpZsoPYw41VIstewpaTvJes08XMGfOf4JHgv2oqp5UmdiQeF2RrendeLFwb+
wIds1bt99qsPDzKYqj283jMD7WvIheWe9Ttvfv8vk4lOLPBVz+T4N9FT3mRs0+GQtri7VNDtWBKe
SwW0lnVGI53kqG2zaRsn+HXf8DdV8c3hvDBMXQXQq1KTXOpxOCcw8D2BqvI8sYCbFPCB8IPBrF+c
R4QNIWbnQyZj0/eHolEdDcFd30Q6ZEk3kegG5alkn3mvBf2xjVzXgKRay3ckFh21W3lRzv7i3idT
UUJd9s3Q5pgrcAslGxUZNr93GmatZ3FpapBWA8vlzKmJcI/yW8HQ5+0EsQo30g6SFZhZqwt1QdIX
T7JlH/LWRgJeADAPJz/qs1a5TIbGh8kjueadeOaAF7ycH0Bktq2APTkNk90LzoD3/f0VXDgawO+w
aAICxzpeI9RXohM54Apmng07nbaD9ygJG4igG6N4LKU1hsNlYxAmAN0wbku6D8MLpyFmUgnnMAMB
suMLPZQJiBz/ZNGDn3XRSvS5sNIY23/MUf4NkHEOVO5i72qk2nu2pYz/0+T9NUADKKJBkqA1zvZu
kdR6ycrmmH36W9+WJvS49WvE9PPGpDbu5XC+Pc/FtVAyRS/WI4azk0i3MlXfuJV7P5xykWIhNHHW
4Yfz0bMHIByv1Mi3iJvML41KbIy6OTINUZqNipPiDSyImkQgeapj5VVbPmwO8biWoqbTn3O4gwGj
zw7oPPQi0e244F/mffSvYW+y+UlTvOIhGJNZQb7hFV3tx/i946RfCO6VrRTVVUakNvtH4PWfb0Cf
JD4A6FdoQV27804sWi0QsGWL8jHgn1BLhzS47Pu6yG/un8SlG3Emd/lrioozonLItUqQcTpK5Vhm
TvNWIh86hvWeZbbhz0oyooMHHhZvTQV+cWPh5fCdHUBxi/KIQux5VcUxMNzmKmG0HlrFQ9SsbbGF
sGZ+9v41M///xf6th6yIRtXrXXZ01HC0unqX60NRkfbdb+2qPbY7dSKgJkpGkE9mn9zKBH83r93s
8YsPoNayKbioSqQAyeDNYHUu5DdCEputXevN6ShZgvXBkMk4RCwZjYcucRp9sBsdr4jceVxZ63kt
bz5FFNFtrs6pB5q2xffGtEU1CQm55GGATjkwKCzIRCsjqd6iyEb8R2rxqXxr6oYIk+5ND1r71Oit
937/Q2hCzj/7++JDqCdFGef5lIY50kLHLidvmH/uqU6dRoE4gZ1CWTTBijwpkd7h3cr3+yl+4iqr
mfQ6bo2mtMAAEh8DdKhm/0gn9efLkL3HA29ONNNE3jVCYE0Nw8EVuvwt1MqvsdkF6ef98S+uA/qx
Zkp5MEbTjwtVaEaJi7AO2cAxyOqCPNljQ0OuMjP3GjBeruEHF8/aXEgEbhoXLn3WMlQ8+rSNBhdk
H9FWqKf4cwyibKWffPGoXVihjtqgCV6icCXmLm7FPUSL/V0hBIGVS432fH8Gv6WEbrYySisIdjRI
nNMUKWrLZlXYYAoRT3VWY41b3uZtNM2fGSuwizfsFmv4aUQbdlub43jMbX//Gm9GS/toLX9TmK3F
2b2V/Q4+JUWv2w3+7Mzn0Er0tYBgKTjX8FD/+62UBwA/KxAFBTxAxAckH8nAISvgHaD5E/M8UUvH
85+aw/+SibsyS3l2D3wcodxgKzPFIWQ/cu+5EzZqdpQAA0tPBQcvc39RFtf/YpzUCzKPVS4O1GRw
lS4ct/kwVGbedtVGVsO1ruulZAwGhxTWrM6Ic0oNrgLLc+qH1eDmZr9tLN7OTpzB/JSf59UFLf5e
tjK7du4PcPHcXhilBtgxw9yWkMF/Mr23gyJYqBdVLu6rOpBIkAs+AQBYWQn3lm/oC6tUQJmCTU/N
AgyV73NzcKRmArT5WDnQU6uyA5iPeA9ZXZNJ17zG8nr+nWP6Ucm1iDQ9VLZdVmqOPN4NKDCpTL/i
DP/L8fiPGfoySKAU1zYFCl0a0vynWFP1jt2GHuGVL/+9ywKicM/MWuy5VJpA2p+fuSTROi3RgPHU
42OuBY2eG7KOn2q6gpxpE0IxNzTgjDfSMOmNZwGebFeZbwCBZIjcqc7etfqzVDbMp8/85ocdONd0
WVx7siyVzq4+jtreXMV0WSzgKKWe6Ud23T42kauKxthvUrQG6BAvzw0p3kWtShpQHGn/nti9sk/t
dCbUoG/NYOmLzNdDM833sWI2RaUrxVr9f/G9hHtXgEQdGJho0ThGyLpOrHBreOIbPzpy+y4zYNux
7x/d/7Lc/zFDhZue7GfTDJ5wI8YSQdOAUoioPjfpEa0+ZolmJYQ8PKAiqpFgr0nYECrgajnij1Rx
2Pw4MAVJwh0XdzofcitnfG0OqJszZMRS5btmcMERp4txoGeeJTH5Y7tKgLjsOC+mm7qMBi9XOo5t
cSvEuRWF+1h7KMvovdBOWuRkfrGb2HdhekrZbdQ4Xtsa4L3cMuq+1NYA60uDBl0BLoxZivJGzTdU
g2aQ8hHuRSmHTzHsZjviYAyFzO27NJXWZnnetHTMcGlQoJ4CjSZGQQkQgf9QyyeBbQiIcNvQCvNt
yq+VC5buCpQWWZA6zyyJNAOJOjYCP+QeTvCnn/+ogw0LuvC2VOz+x/2dvWQINXYke3gNLcF015XH
SL06M5m5Q1kaUwEnxrTnouqdKQ+PqrjmrRfqe0A5IakJ+b1ZX4ryDGOM97nXoTQ65Yodt+d+SCHS
1ulquxW0nVZwWyH8rWX/2NX6HZdfmqUuQZ9rhFgKlNENwRBSb8PyLV7jfFjaHhcm6Br5JA1jnjHQ
ZOzqt747VtUAvT0rTESixm4Vr92uS+uGrCkHFAIQGeAAuN6NTOiVApMzo9sESOPEePYpj3zrqH3r
BKgU/usmQeM9qN/g/1DshtLetTFfrYYoCKCCKQKwUlkd/yl85DxR4pV74/ZMX9uhj5gaR0noww6j
bRvlY1LeCvSCPt0fzO1r5toI5cqbLoEAYwRkDJAOpc6LHrtl8pG17ltZeLjDDMTT5uoPsql0ehti
hyPbASrvSgOnD+oPRD8DD05ac2IMv4a0SLfJ3/jwixlfUmmnjF8jMghFwBgSUAOlGDlB8zMIf4mA
NozbTC0cXtzwueHjpunbHkoTK9Nyu3+vv5eae6DFQ0npgTpL89M4PTZObXQyQSuL7K+ghtcsUQuQ
AqiCdhlYqpRNoG5iqTRj/xV9eTobsUBrrGD2FrA1GBkuCKTD0F+KLu3r3YtBMUE8aBhZnByELnDq
wqy650EYSNm3zxnYglSrr1nSxxMBqCQSWR0NtiT07IbdtJ3OZZ9RBj7CHiWlDb/WpH4bJ8tw86h/
gANMRXmY+ry+A03qUPMj6iCcZ6pVOZK4AL9wF0e/VvbkwvmarxQFSDhwQ9/wWgk5p9aA+fCuWOGK
HnQOvV65qYzPmvQEqZuiPHZyQGLmufIldEESKX8smMcGMKPwdyTtoiD6mapfCvreoNndvkGEkml9
K29WNsjKZ9I6IT5XwIV5Iu92YsxboKQ1G6UMt0i4xqdgbNbaQb45Da5vdtx/ALjMVKZzsY16QoCC
LUljYFndXU6QTivJUdZ//Pgh6j9O+9fX1/f394eHz+0ZKTbyuyeJ/vXPywL7yOOgv2/m2aFbQYtA
lnvQtEpusAfOgsj2YEkWGJEOvh3azU6wPUt4Su3JkTecmR9lk7WViCTb6LxK2317P88qZMrMvw7Z
jZvW9VDzVTmB5pkrAZhArAaCUz7IrZj32lmDKC6kylHWxH0CBpIZKkwrz3BBpIRVq8guuw3eNWty
QOrykJkyOMLvTzA3X+/0As90O6CXRM/KTVpuZIVIGFtNdnNyHHUwg+tvR5/8EklpnPbv24D05OW+
yW/syo1JtEmBQ2aO32hSMgWtEQW4yGXX2B2qk3u0PqyDkeijroXkh7U5onWauBaBW3mqT47j6M7W
NG0SYfDG427lXl14EGKqL76Gin+CCWVzNi9kVyGhmXdGfQaQL3QjR9fL/bBNkE3arkGb1owKVFUZ
OxpCtAOmAA/OF/1j/FEmpvAq7KcHKJp1Lw2UpJ/955V5n6+pO/NOAzjZMMITPCgx78bB+DgcreMx
M6xjoDPkoyQ/5km3UqjNkXxTPRiY9+eI6J88yY/Oo3RqibOyEWhdGYSe89SDGAavFG3mxru+faos
kf1xqGXXO7RPB6vaJ6G1f+UtzbTR96Nzvx6B7/w9bpU1eOLipr8wPHvZi9IFVICQHuZheOIMXs8P
2nPV2WWM97/VCG/3p30hy4RRgiDquy9aREvQtbEB9B15yDY4YSmZ9p127ieQd5wG/+C9KqEePQUQ
HluZ2tsQGNBgSDyBEQptBtAhurYJImKmDwdfdQusqGSeCzt3VoZ1ezdfm5hDmYs5zEIoKfeep7is
LW4BuDUjKzQZvSOvr6imOaKzCsVYs0idVAARWiHxGcUdjM7odd9hHqpdfOaeeCO3sEGd7OCtuMfv
qgR1ZkDkCqCnBolhcC5QW1TmypH3kxqjBEd+twt0zSz1H4EBvnI9ISj/W7mVkafSLrelXR+AhrDm
OUhtn7DWU2KETmQM5CTZFYnM6BEs2SQm89e3+Fdhh0ZCGP0V8EW930mb5MBsGt23PD3YlODJf2Ys
dWVEizvjYkDUbpTTKg0ZpVJco7D8x3N+XOvj+y4QUFMGRLoKekYQhM6KtNcbQ0GZvkk7RXEbQ9SF
nXdingorsjBj5uTEH4ExOf62trnX2qqIusutYBeQxm7sGIvoPfGYB5B7O95Dv36vLrhA1GrwegG2
coHuIVK7MFOTUHWhMme25ke1Uaxpz5vEd5NQ917vn5GF1BiwERfmqDMCc2kyZZHqtib60wHNtxQT
eSCimZ+5EVqRHZiIqYli3LdLN2/OjvXKLnVSfK8OxErAMGVb3Tab/CEkA+lAI/Babjq7e/DM+wYX
/Ok32lqDaAVYSejezamCEHeUDKrr2ZEhOM0OC2uxTrnic9bMUMGoANEwZE1hBmGgM2z8R82OnEJX
3u+PZgE8AW0WgMf//3CoZ0cCiWel7HvVfcs2aMCx4kcgYp/8g7yf7BYKGQquSCQ137k1w/MPpo8O
mOegm45WKvC1UgOUEcrniTSqbrMvt/KnvE2MyhQNxR6f45/S6f4w581HG4P0ArIXIjC/Cs2+w0Ze
yfVdoLlCaYYigYdCEc1He8CaPsdSNIvs838sUfPpN0IAMbxIc7XA7HUpAK51XwtG3D7LZs/p/EpI
N7uw24HJULcAuxDc9ryNLm6mGq0rzZRmmpvto2f5mTfWJM+WZ+6vAbraDyFBbvRmA/KBcYAMf/L3
rCWubPblWcNDA1pZElgC6fQ9QCma0sml5ooH9rPc8l/VbxCZmfwTv/KmXLSEKGEG56BJFUms6wlr
U09slabXXNBnlE/RTwXyaRaKmWB3nj6VlW236JwurVE5jiaWu1DyWg3puRkuhiaZ/NF/5A7VTnlg
Y736gPQkn5K1F/7CxTeHQn8HSd3kERqYPZ6DWe0IXoNn8Yv71a6xHy85qEsb1OWq5YXChXGnIaAN
OtJ/oiPsWP3OrWaFPGOh1qDiDkfvD16jaDyiYQdc6EGFKc0814hrkpz684Y/jYYu6fWeM7fhMTnf
9xULiSIYBICLQy4GTcY0i2TCdhmjNjDIbhVS2gGepNKuxf0ZoCoMnnnCWykwAIIOwVK93fU/VllQ
Fuf24guouYX2sA8xK3xBZaCh65EoZmAJP2pb3rw+8AbIPd6Tc2SviSve+hLgIObiGTAlYG4SqYfa
qFYpBzIoz1XYyfL4TVlx2+k30/TW/QlesgO1dMwtmBJniYTrI1jJZV23Rc24rFZsEYf+LCdfcUD5
1pkFP7ArAcL80648pIjkAocsBl4IYKOim8dGIYbMRxHzbsLACcd9lRk51BlMXmiFlXhTvFk3pOFB
WYdyFNSzZgTt9cj4APCYcRIkl5keuHLLFjs12hQaUdCJ5jGvnvcVQskkOrCAmfjP03CSciLxZ0Rp
uiLYwxfrf7aO4j0XiT6dOVSw8fev6jPPHU197iudRc+TvxsHKI55lucbbW00aF6QIZ0E/r+UtK9x
QprOlEsE5ilqYOch3gn+CkLn5krAKHGFIq6chQ1v7hwR8ixpNr8os0D1zLIeIXSqII0YgTjBTMKo
dAK+8M2yHb2VnbNkWRVn5n9o0IDseN5ZF7edKA1gB2Qq2ZUHBn3dA/jlfYEvNvWASQ4lLbWVOs4e
JW1cK/QvLe3coYTELEIlFFuoe6NnqtKHgoIM+A1wEhxhPGhsxFspOwscKQ5pYLX5FkTpcnSY/G2k
HjMt1kvuwPY6yzkBo08gS/6hjbtpsuqK+PKJa4HGLD5434lVUwBVc20x+UvyOywPaeOhh9Nuk3c/
1TuJtLGu7vi3bCuJj6w6WWFEvN6q1L2Af90/nLdx/PcOBquZhNQfmgupgcoiOEubCek4SNme8H6q
gD0Gl2RbFr5T1M1oVF3CG3EldJtSqh+bRAZX11g++3LaGjznqbqkeUafZr/TeYTQi8n1RkiVkPBC
KpASfHiky5Rhc/+7bwEgM9ZOAzIN8SyGQMeTQsD38uSryVmo1WQDir/0gWfkTZBA3yAEgL0boJgn
eIOlFThrCIkLS0qjfxW3hrtSJAkyxXgMzplk2rl1OYDyUTV5bhFByqHh8scIR1asegIKE1JiJWO5
OQXKS8iteJ/b5AtMq3i5g2ocohgsHQuKniyUbMX65zS3vV4XnJ6zOtbuGyM8980WcEzJ+yWudlnN
G+LawcIsxgzZHLyDJVqSRY5zgY3rzD9HraaaLINyUe+xnjnmXWDXIQdR3q6unSnwxC0fMJ2FvhLS
RlNhqBBuN7W+bNbCyZu3hQhGFV6ToO0KfRBE/ZSf6Brwrke1f65iEZm2qNZlNpb0WSzbqoR8tFpA
Co24KVVb89kJmmh1ZjVhFG3UkV9DKNwmCfA1IJtHWR3CNXAd1H3nR2xYgGLDP3PPaqCn8WH8zYKY
a9LRUBrhnSUafW9moSl4R040a98CNCcXS8KmxyT/ye959H8XTgq9rYREqI59jZ0tRdtcMhVuJwmG
pr0oZ1/UFWZtHufwlFraOVmJ3hzc0yC2nu+7C3+bShBnyNMeO+rFk0ng470r7NPHVnkoRY3UzVve
/xp30WSn8rTih74ztDe28fpEhQp/gknk2vYo9Dy0DQr/zKsPcB6e4T+NDKBxJCi2rarznROLp0ay
WM/gjeozeWSf+hfRHAdDinacrpgiT4ST5Kaq0XtGx5ga+PfXnM7thY+lvfhI+kJqS0kJytw/gy5R
OzK1PQimoGz9g4S6YXPkTHEHXfk3wXeURwZevzI4nZVWlum7MERNFZgRcApnEOuM37ieKgGdoX0r
qf657mMzfxzLl6w0B9/2cl32fjXMvivssn3PpogI4j4Yf1asIXO2AlzQIBEus5Fj6EzoI0JZm7CF
mXSGyNjTiNaEhyQxI+8EoQyxMpnYaTXCJab0KHyhQuo9a09NtKlAJdEgucv8EuXHABQELXdot1Pz
rmhkgMxruAmf4xFyLNm2kdYwnN+05/cGT+URRCbtxBRCTWf5UMsWmh1JPTyF/kHr9HgbRq9lSTIn
jV/R0oRLG83579kpyp1YMqZg7zeWLL3ygzF+yf7GZ55EIMPzrTIaLTy2Vh9lLyFC9QRvQ7LhjDb0
ce4e0cP+pMgW+OyVD0/cKN05iTdldgTKMJg1yPeyYonTISt2CXClIemYja/qBQrH+UtWGYVilsOu
skPlsXhDk8r9m3DhBkehSQZAHyEacisSlRAflbrxWUb2z01syaUObHzpb8CE3xkAayWED2210cdD
3qBdzUT7W61n6OfayqoujwdxTdRj6Vq6+pw5qLtwIkkGMaO+9vzzeEhFtP1adWz0KKIHLMmDl2bU
RdEU2dhQ+TU6jYXTeWWZcl9twg9TKjL+mclImibgOSp0rVaIJFtgVqqylKDjfGX2b5/8iI0R/cPZ
zxzCoKe6Hi7auwWxqvzg3LAPDG6eaBoOga+SugCeIptpEs24HgmYk7YcguZOxXEMxo2mrtLa3byz
8CXCn0akOb9Gt1ynUcGXYisE51yVepD0hdqD1PKDXXYKp/djne1rJVHdnOtPfsM2u0zzByNPR5CC
BRz/lsutpo9sEht8yeVfBeOtQb1vn/b4QgiTQmWABwke6Peu5wr9SEqY1kF4bj3BqcLI0JRKB5S9
VuyitoK2M2tmk0UdlOSeIuYlqfZaZcUK4Mo/7p+Z2yIlit1g3kJYiIVTFZly5HIhCqOc5vFZtmNA
mrhXxRoPcFaxqPPehpecivDv8RFUQef7lm8BQrNlqPkKuGEBYZSoWKUDFoOvtSA5y+VDplmVD04e
J49PincW5J+Rckhr4qHdgn1oZLNWayPz2LeCdwcwBgTZLKWRA2j61rNAVieerhbhFqagBdjogvQV
qOCKCVYegDfpJeqT57Dh4kRzYiIyiLviMy+nwnmAG7Kivq6B4kkgIVJFmS4OebBy1y7sZhThEIlA
XwNJXDo7wWTA+IZslZwrQCL29Rq5zbzVqGvk6sdT10jI9xVw6vjx3PigjC/9lyJsi4dO1dcS+981
oWtLyEKgXwdgJOS+kWO6nj2lSr1cCOLkPCbT1o8O4rjlKuXgtfvyXE6i2efvxeh0OmILgxE99/5+
u02AIr0DhAu4XCA6yEGZ/dp8yjNi6wVecK64mQYr6kk8ouPT6pJDVkUkrWx2rXfldr9cm6QOVzKC
K4rrtOA8i4nEfEsSgUMD1vs0Sb8YJJnuj3AeADW/SO4qqHmBLAiUetSBGtJ8AFOlEp6FoE+MoJ1q
wuaszvRKrN+3dFvUx1xCFhLIPk2A16Aj+7ys/YFTouicZ7tRfvS7CbQ/6DXjfyGjI32CrzTJzNLi
ItLvZfWoNdZ0AD8PaWuS8bt4rYJ7C3DB94A3Eil0sE/PwoXXa6s0RRTxTBKdG+bQz/QSvJ4yT9Kj
ZzETKbJNelRRkhxJfRLOmnyqBscvkOaDrFy2MjW3daX5U0SkDwAXnQnSqfNUsENa5eDKOlfiV1G4
XfVYMychhSRUYPohkT009UdnaTAE1IrFrQe5PoSXfMtDmdK8v0xL2292GMBfovaDy+Z6VuK8HHoO
ShznVhAQDmltZldC1ACXm09OpJSJgSBh7f2yZBTkTOD0wVrgZqGMSnEdcGkQxuckUFVH7Gp207fv
XNPtgEKa8MSLtJUX00IG5Js/ASsPgfGZK+J6nGPpQZxjxKxO4k9x3IwKB00GvDfEmqTPA4LxOjS5
1lTXYMFLB04Cbw9a8Nk5O0aFWXzfFhEe4dFZkbvpwIHhJE7R69JU04rvmu8V+mQrIKDikGD5f6R9
V3PkRpPtL0IEvHmtgmkDsOma5PAFQQ5JeBS8+/V7wG/vqhvdtxHajZFCI02IiXJZWZl5zgGJ3xJs
I7U9P2p6mCDBAfkjKYLzWrlkrjln8dTEvKwnV5sP3wyUf5wcw1oggp6QdkLc/iWhdeGFz/+MEoGm
VJ248UCGldLUtR1zanoRDKmBZCAcKpOjXigaqFkGjsapgJakQsNzV2M6aKeyzPn3Z0PDCx/YJRUd
j8sIbApDYeKNOjk2YwzA7LMvlWYoBTQeCpzHbG2LXt6ysziSjIBHQZ8QbvLF9LIuCSeGMQKuKtis
10WoqA/lbhKmR4iez0oOWmIGiFU3QlugMywGVFcO28hsuApUCPqUWwl67O22Vr+0eJRAbcVF+2wS
VyHts4O62GwoNyHRDXgXGHzOP7UBMUaRTQKWI9u3CtKugOoRXbqroQc37QBN5WsnWePrubr/MEXg
VYeCGTIfCw/OM2WU5FFJjkZWm6Dyhu75EzfRLH9Grluq7BYv9EHf17wJzC8frEVB81FdDhoYurk2
aoBUY8k20/C+WExikR551kUex3RAqPU0vY/l8JiAxv6QT1BwU3Q/o2PR//nXexH5C9Td0KEJdfnf
GP3k7ClSkBRD0aRHUBMBbbuXFLMvLTkHJcv7bUuX0HFswVNTC1cJZlUIQEl1ehQ9YC63b1pqN771
2r5FFAQCVmoDhLkrEqpB6i87xNDv2gQHdbUafRnTouNXhzODFOUsaL048pDjlaYkSrMj0tO1yUQB
jGMJJKb//QV4ZmbhoEudpVncJ9kxm2KglHfgmgrFPdhjhrVc55V31NmIlsGtWAYh3+owJT2JzsSI
9qr/gXiyDhUY2lhIgUX20BPUvp5WVlS83LnoVUYTICKxWUl5EW+Axz/uqqjIjmg3s5Bw/xiPtRfb
3/GhJnZs6mgu6c36Xt1D/HXc4/5YC76uXE5nHzB/4OnuHdUIbYp5dqz43CCjaqRWkIy5fXucV7Ip
mOCTcS7iikBm6NwvWHYsTNW/b3sT1HEi1HrBhWlz4qZ+Fqudmm9WrF65m86sLpyhqtcVFE8wOO3w
Vf3NCGpTiSm/DRSZ4G1FpR21xs+H20av3BWwCSpsUNPhwfebaDmZUD4QA3AYNNmRS/CiBDXqJy4N
KFm0XUKjLuKcthcHKudsraH0Sup5fo6jpwaNZcipLnXfUcEJUChq02MKdr5D3AyFgKs4kFsaFJyA
ZiylnPSnOff2EvDJ2JAhZZXiFow1jEZjkr2EQdx9JZxRd19479UjUtFdy4GSw9CrEPCREkyylSAX
lcnHqjZ5gTKBRySq6kJFMaI3/nKQDlbsIWEyQ0rRUCwhHcJPaYiCyGyHuEo8CHkPOWW5ihtBVpq8
N29P/9WjPJOA4ZbGBYii0vmGFlmnKGVRpkdkEhquM/WaCAHoEfwHzaC9q6BgrdMkAhtUT4HvBbL1
9geIVy4jqLT98wGLIy3LfB5DFAsP5XjTKjxaSNsI0tTJroYau0QTMM7+BTvlYOtoL0VpxA5rouy5
FgzLzU/FvYUvmOW0eWwCzHhEjOypVD1UW/4Xn4lWZ9CjgnkeGZyFE+8BfB2LeErBHvYdffCb2OVC
GaS8lR21ZtfbakU6neCRRMugpZXyxvl3GTqxO2pUKR0QnCdb37dQpkxEWiXbbthWEW58UmqEX9NR
uKT2ws0no3yOHl90a+Jldr6qLRLk3DQI6ZGNm1Ldt2VCktBGflACljmWvts+shrk9rtYIF3yNoKB
3t9FUGBJAP9BAbPc6tKLMVK1B5rtdYwfR7Q3ZGZVcqRfK7pf8wB4Q+Ehj/f8/HQ7/1YurKJ+jI30
iKp+ZwatWphlNvrEwJRbKKeqJE0ztqkqbo0d68qTZu4UBG/SDMiBws25ZWgr+WWiypgllQ829SDV
aDQYpzslK4uVy/laDIDCI6RHEH2Ds2wREhdaGSjVFMGhS4IMPut2tGKDvaDMs+OTcq1ccvX+QFAL
FW/06OPX4lBxiC+jFjwuRz4DzEkw7LglDWixmmd1tFEPiF6TyRzDtWtrdhaLwFI6Nbu4HX09jPy4
bLNjqRK1vNcUr+X3uo0DyiX7YnDGauVhc9nFhY0O8l5kllF0RQPZYgkHpayFEJJ9x7FDDgKdRVDL
+hTRrF6TVnxFMUS/DxENxRY3ml1NNZvHTYqmfgNc1tOPMO58eeWTrvkz9MuA5lZD6wwq1Oebii8F
Lmo5DrFRaHQ78NCidaRRnkSuVjyIUId7gZUB5bksoi06dleel9fSAxJclIGHF0rj4Mo6N59ofghO
8yQ/QpSIqPGbNqK6J284bSdJTj40Tho8VHptRWtSb1ejbRgV5VkHArnHhYeUhQxdRB0s9woZyoea
z00DwiB+bCVdRiue0Vp97RoXWH4SZLai1nCNeAsWFmD2k4BCXgiRTvCK3Q3Ri56avE/BwnfbjV85
htBpRQiO1CByVstjyI2NEguZkB+hVE05aRvUHTgxPGOtv+ZKfQgdTHhxG3N6UkWTyPkylGWr6kUi
5cfUrZ64bUZqCvEs8vgoPP6tiLjG5XgtJ3hmb7Hr+invmiqEPUa80JZ/ZtDG4/d0d5+4KnktoGd+
rKGWuHp7XznxZ3YXF02eC7U+xWJ+7P7iHZDI+zz8yDVHYQUoM6DiVOnEVzxwdPHDU83tfXxOYaaJ
NQA61O5ZYbF0pZP0yvk7+6J5C5wElNwkqz6enfkRRfIZJVCYHZ9h1w9ECL/rYZUs5Ko9tKrx4KcE
qHPJLjSOaaTVBeyNA+CTGyRbyZY54dOANUdnPeUJLbwZJWN1JaWbnphf2d6vycvtnf3bKbHwvXNs
8j/fsTh+WQfIcWhgB+xBQ0IMIqEgTEDnin333f5xatPN0dJakN3xqf98eFhLv15LBZ/ZX1zjdd5J
pVDO807QzgoOwsrFq4XFzrBjPoYf4lEYmQ/B5+1xX6t0nNpdMg9FYwuWiQjjbumoEIDs8cimqQ95
C8eUtreNXXkgndlaXqtyH6V6iDHq2r4DC2zc3PvjyxB8rzbGXEsRnZlaXKWZnshslDAs6ZABXoNM
DJDB3b7u8bQllXwXv/doUfT8tYz2dc/1zz5aFlaUIEBQEeJEj8KGlaRllPf4F37aJd/ozJkSkwPt
CrPKJ1Fdyddcdc4nlhc+DNun79MJs8tLD6qAVrrYHiA8txocX/VZcyobJK9onFiyaVS9yslqgJ5O
hdvPPY+KnQkAO4ABf8tBd1ibazuJXX2Ir7zSUl63jfgO+ckMRUKjWmMvn7fM5bH952MW7ipvhTQc
BKxzXHhdaA1413AUqguAwafo29lnJreWF7u+i/8xOf/5iYecH70gl8E8S4orxHYDXlT5DX3FwiqV
yPJwoiIEtv8TfajFklbD0Buj1AyuWN2hpUaleFR2d3zm4RHHdRa3gpNZOqELe4vrqPcFte8VCEQx
qwOoPj6wI3IXpk8aIgB9GJKvzAw9Y3PbLSyugP+2ip5Q8PcgmbA8MpWABrq6qQZ3LPeRX4EoGLmw
8k9VEsn/0lNbbsOVOGaxhLNFDegjsM3PHaAIuc+XcCqrJG3zHrpbZukV5GO3hnmcF+ZkW14YWNwm
taR2HBcNg9tLHlNCUvn/fs7ORrC4LiQknXm5xQjUZLD6JKZtQcA+kCgSSUUN90URFObtZVo895Zj
+t2sJ/t+AA1J0nIwKZTQ4lM8PAwgxrGyMkvHfWFlcUeMQeobhQzVMHQB2tKbZDefrrIb3xrLRzaS
vd4e0/La/29zeHBApBMJ/aWqZQPq40zuseN7Gt5D2msLWUsiE8WpbcWRzQhZ0toBuaJ7Nw2QaOOA
Rc0ALv66/RnXDjqW8/99hrF8dsQAfekFxMzdJN52Y0AmSaUl4Apdq5IkNvmgJdpEJV5dCXvmfXi5
T/+xu5ztlK+SoMPw023x3Fv+n9YtHvmVvbq8ExeTbPCLyxgEK/GUGVDT02tQ5JtCS8Q+mhXc38v2
TYqYxaPDkhmfcqKQEWkgFLz6ZC2FcH37/jPUxZPCB1MvCM8x1Od7ukYiuLKNkDY6dyg+yyuwXOOH
B6JMOGgXg4zFVEOvwVBjjtaI4yfN9LPHMrRAczTldg0tlZKk6FSGsnfrdKXNOn8rJwWdJgfohca4
q6G5cXufXfd7yKKhgDSLUy1uS/Snd2Nj4Ai3vFOjjQ2wawO1RcsXrP+boYWDrdRYr0CUhlNsQ+9q
u2s3a8JO/59N9c9YFi6WG6BZkoQ4Mg0YG2KcWsHWiGCGHx0oDR9MaH7T22O6fkiRK0HxDdp46B85
X2RdCFrZj/nBjQS0KEJ9oWoqknbfLRo2NMCp/bu4sdtorWVhEdf95/ScmF24+gmUGEoWYi4H/skI
GElfA9knXLB2Sq8ekP+xc5H6CA1V5ysZdiTjQ0+d9J7rnPEIOOG8g8M/XfBem0UnkakR8c+IrqGC
r4QByGHyCACQjELj1yL1IhZKEAMnAy8R8cDscFZf/ECDw55ASC9Gnc0NR87frqzpfOovHOCJ0YUD
TNu+QQMUjEKr+UHn0CUYAqPFduhlUJR9ALI98UXW0i2P8xrmeBWxlZhr2R71n+WFe0fySgP+YVlC
F6BJ1YuTANevZLkjNc+tlFiNX78LpS3zndVq47bsS6RWzRDUdTmkcBLhqQNYSgzZNgmghvSuGV6b
+rssWLkelumwi4+b98zJnd9XUJQDzx38mqrYip+ZjXHvt440mH7l9ZiSR2HcFhC8v70s80m6WJWZ
Cw5OGZHa8lGaZyzzp3426wd0CpxGomkWeBVnfEyDYuk69y/zfv8Z6InFxT6QxlCsphYWlSdu8+zf
C7thJ96XprGNVkKO647rxNTyNsyiNCwHmKozS7CffVM1FefOguirk965a0wM173WibnFvZeXUR6j
7XlwOcEcJwpFT9XlfrjMLB5yupbOWTYrX8zj4iIMdSOJALcf3CJXttPUboISHbYiUVwV5BahV8sC
/uhFQjozRwYggBgiijkTrqNK+t/EqzP+EaRZBpS3F0uqQkGMFYGIT2kdsfMU8bmQVrbN5T5VgaSD
KI+O1zCAbAvXzOpikAImjO4bWiMseMS1wOLSJ8IAKvXIgeI3qLeen79prKVoLGBAC/JnrqI1SOiQ
z4hkqywZlKP/iEW3EoteHdOsdQYfDHDYEifjg4mxmVDHcaW3Hv1bMYVswX07t3fcPuO/+LLzQ44h
nRharI/IN5DMG2EIp1ukzSdSjNJmfJFMgUQ7zRqsaFvb35UFCbQSQATTuO8/n9Y0sq6PFsg8FPpw
mfxWgk4cHAAB6qBUmGBRpQGtqLznzLWmh8sLHAOFMuSMBcbPW/I2GH5Z52qqjm6mUx+KH3ppCbFZ
rxIOXx3LiZ3F2UsgjTdVsjK68TOvkrxyuIxUrxX/0IpsJRZaVv9xzs/HtLgYOCGNiobXRnewE6Jb
jQ1uHwdiuTudjndkAsWUMf+ilQV2FJo4BfzbLie7is7sNv5qBH4ZvJx/zyKyLRODJUKm43vwVEpj
21drKPStjPq6EVBMImAAycKyd7QculQKehhRZbtBmXecsIrNitu64rDnofxjZRE7G2j9K1QOVuT4
NdceeyeHsDBioFR67wPL0DIqDcrKyC4fBkAPQuwZlH84CjgH535GDvURWjywqSV2bPztY0dr7gqD
GgAj3z72VzYpymszifI8jajwnFsahUyWirocXD8h1bMPasa9f6h2xv1tM1eWChRr6kwLjXc9tOLP
zTSCPhpJnUxuEfOYs/ZQGO4UldZtK1fiIySt0Psx3zEwsrwA2qJphn6KJ1djB/ZYuQVGlRUbqSVo
AxxAGA+C8xT/tmL2crlmZgEQUGATCupFOVxDwKglOUanexw55NvG5i1mTXgEcdZ3a0shHUH7sZbU
uly6c6vzn5/4SiB/pr5QYLWWFSqyfY6emoEq0nMQx7SJNiuDnAOT8/vh3Nxip8gzLERpYG5KbD/0
5Ar8M9Vz1+/8xyR1Wo2zZMniZpblEHKG3ef/zfxyBwWJCv3EJpvc5q9+7NFxxFAFtqEZVDmBDUKJ
CAH4WvVgZV2X5KpNCewHy/PJzaOCyvxbqb6ObzxyQX3/c3t41y1B3hWIa/SO6At/KddtituCwzZp
n2LuyPvvYfUj+d9sjQHnSkIPyzhrkqO/AJv1V9T3ZNfoRtdGxRhObtxqZhlHVlJGBBcuh0Ri3dkl
o4WfAnrsjgL3ULx3Tb3CaSxc3r/zF0CWSlTmHuVlR/yUoll3bNLJDbfMakKThRv0qlWW/xQ+Gjuf
PoHX+CH8Tl5vT/Fl7DabnTEvaPkH38JiisWMb3gjwP4d0c2hop/CESboIZCmSWmp7cTH2+au3Bvn
9uYlP5loMWubrNLhi0be46an+oNR5E8BYo50Ukxb5EtWLo3rE4sJBTs9+oAueFtBEZExrWDgsLRB
WGB51QFNh/OvrUx88hWjeBus3I5XfdCJyYVT0FtpqIO+mFyeCnsQoe2UrUbWMhHLthjsFUzlP1aW
bKyVFiRdOMFKa+UHkT5PJKTT5vD42ZE/AdDpeKfT1AFjnynRlfD76mY9Mb24iTVgSZuEhwtoppJG
MmrQUwVSkAPQryv75fKKPB+kuNgvhtoICoMlGYSdYmCq2WQqk53wzyx9A61SESqg/nZEPqBFIWzx
UqBjvW3aFUc7R6UXbv5kwPM1cLJtqzrX68HAJjL8P5HxmQwr5+Kqpzv5+bP9k5+vT0AxhWE5r2VW
POr+SyodxNJM5LW375VMDpApaFHH32Axxrvz3FJeKX6dVtg1gw1Kl5dpM5Bi02xSU7MPOZF2AoUj
sMFPA3DM66r1a9flqfXFPPZBW3dcDOvqTrFRPaAZhaSCV200K6IDxQdQn1am7MXgFJX3SLGTlVTW
sovm99iglWyOI/FoVY2FBwL9mMCCGlPd2LXFHdBzagW2YtZWsRVH5GbRDtloBClnMbWhB8roarLj
mnsAXx1gdRC5QWl6MQkof411F3aTy16aliaP1XN+L35onZnf9a/iHmhfSI9Bm3TfH9Zw2urVBTix
vdhompLqucy3k1taJRnRA1xtq/th6/+A6fMBaRfZRB+RE9CPPwV9UfAKaukXyD6to3N3POokogZ9
TMlHQP84zzXZguqIcOh7sj7cgA6We1fdibZCG+fp2O/Vx7WY8prfOZ252VucHJN2SjWRZZg5sKq7
zT5zIcax4nDm/b886WgXRb86+CzxgFzEj0Wdp2NaT/DdQeopLMxAeVTrG47nU3QeTpyX9cB8Snnd
UaaCYENj5Tar2hjloUCyb3/MNa8DbBxeIOguA7pkcTk3fCeMZSROblT+1cJDnq5410uvg0GCdRVN
Euha5ZcxR4oGP18OFd1tZIomstbNQRx+ewhXqvVo/BdB0IjtjuzTMsCIxFpOtT72Xf1YvvBgv0OL
IE3tgfK2uB1NlYCFL7X619tmr7g5mAX3H/rdBWHmbD/fKUoI6r9arHzXLkJres1Ksu0+5WeEVBDJ
dQoybuVXtPuDcgZUKtz9sPKyu3I5w76KyAoHHG5mSZ/NZYHUtyD/cvdGStWd+MLdJe/510DErfFu
eL3Jnsv7BkSw9Uah0j1/twbbvXQyYCIAFb+s8+i6lpYta+hg8v1CVH03yEDIAQ2E8V7h7pEgQ0Kz
F1eemL9pyvNTc25tcWqEphAMpmg+KtSMcIfogyMzjY7o9JZiR49ge7QTRzUHgrQgeX5UzYDc372i
a/FOoNl9vx0s3hTtzuHRFDBZEKIxb++Hy5MErWekzoDxRscuGjbPt4MRTonGksB3w7wkMgDLa2Ir
S4wFrpVzC4sNB2LC1G8GznBlh7OVt9phx8Kqj92rcazu2FPuCPfhWnbySjR9bnRxmfsZQK4gTPfd
+rHZT+BlnqycJiSna20VVzwF0iGgZAMBFuRCl5em3hdhNuh4/0BWHqpVd5klJQ+ykMDT316oawfX
4KHfCWNYJ/E3nD9x8T5r+gZq4JybgZXIC++7rbRPn5hX8ETe8lt/E96NrnKU98HBv+PcNebM5UBR
UZyB5YDQGqDdAYD4fKMImdoNZSFxLocUXRB95UVHUmh0VlJNWbky2GvGEAQgS4exIpW9MObzo6iy
KQ68pt7m97hdNlkwET0HcHdaoVJYuoN5XKemFjulGasKYNAk8CTf30LVDhj9krPLGom6AJp2MbIE
fLD2RFk+LpdGF4HOMAYFqHkwvur5oMdm5KnbBN4WW/Tz9q65COr+Y0me3T1qlOjQPV82pCKlHFJL
2A8QM3VFWtipGZvVHindFEEL9FWtijA7Oxj3ayKgF4dwaXte5ZMdq9atHLdAA7gG9Ifa4FmdnL7f
BF60HYqfYAKnZPR1e7hX5xXhO7rOUc8B+Prc4shEX6s5zKvQOKJilgNP+LeYBUTzH8etFv3bkPl3
hHCaqHjDh+JaObfHkl5MpwSbZ4rSp3RgZtnlRKgDpNW20jHMnsToGPgzmrlkhzh9SLWC1mBsn0m0
gD8qvsUpIren4CKuWHzTkkQmFYYK8hyYAyMkSDAe/F3rJcexh5dIXOYCEHHXbmehW7LagHjtLIF7
AuU6BEhzTvV8OsKmz9swKUANh3ZKL/5bvPp/ikPraDSA9Mok2XVIOFc6jja3XdNgWVKC4faC5RPj
i7UX+rId9QLGSygBZNawbw7Zh0oZTbzIVUKK4Hzcdxb/dMfdd0ByrQH/lyE47MsiOgFmmgED8fEi
BGcy3GMLKWcvyJ2sPdThw+Dfi8IabGvNzOJAS3k/CmULM/VPt5voijdchgO/gwD1LeD5M1j795V0
cmR5RYhyBEhwvHr3x4+qbdAmKwm93/TLaUg025AUMJmihAD2riU8K4TOCd7ZXeiBitIpbH03mdmu
9pSNx1nqV+0xIBp3hjl5xQM4YA8+sjSbDcoNKFKlnoGa/r8/MGffs7gB0lwHXgU8rl5dvXT6O+qA
hIEiD5xlf/TyONYmNk8F2eDqq3aTlnTgWs2OCnI7t7/jyuE5+4zFnaAbkcZFIqYlBe2ugdZ2Q3qQ
ObDq76TEiZUVaxf1W6yCggIL1HpmlSg8+8/PapWFQOWxIfJCBpGohAqvTU7GkYDDF+oBU4am4cKS
D4OFhMPPuOfNsCQM0A26uT3siyLMfz4E6V1QcCL98hv3nGy5XktHKVT7yDOGJ1EhuXTXB5DPjQYS
bpIDkp+esvYE+EVjLbagghAKTOBzHzxyPueDFwYgyAZjjEA85mp2OQDEb1faLpbt6GHIN5JhyyWw
5xAR+QrsjIS6i/cQ01fW4CK5Pg/99DPm03gydA5abH2gTpEnBR+9UNMC/aJ+fcjufZCdDfu2eBYL
s4BOGGDZnPJ6e+Kv3JVAfs491GANR41t4S+HKgQXRaDFXqK+6qCr9UEeK/gkeWdQXIugz5cXqyw6
F3Ed+hLgWgDJFZGhvYALQdmoLJK0HLyMMCRIwFlLa6JS0eruVTq94T+/f97/GU0wCNOJvFYkMaEl
g/xJgT6GCdHK968i0UQniobiTUsMs8fDiJo8gvt9YBZIlIGICpo8t+dqmWzFU1nHUx11TySmVJBk
ny/UVBhJ26IF1uuK54gLCPSdlXDlIFy43tkGIvwZkQ8WpyWCMA3DLvBZN3itVpAe5I0JYKu3hyEs
YYraPBDk9ngDkFEJ41gsettwfWqE4eiN9N3bd+aGvlXm9Bd0EhtkPUX6OZDXiLxnmME32SIHOzfB
yI++Xnp4PoAXlZDt+/P2L1RUzNdZgObp4UEi5s7t6J+fjOx6WyYquUdqCA/YlG7mppo7wcFvK/On
ox8/rZVA9i+lPf1RDzIgWRL+9auzFfy/tLKfdDJQnSTblNwhyaYckKJ3XMl57c0/OTm6KbFaentO
Lo7BYkYWIZxe8ehEHQPMiDPVzwpn8n+HHFuTB0fJ1shX8gHSPMFnnufc3LIuyXWsb2UN5vbeu8dT
MyEvjGy9r/et8+iZ3mFbWfjLtXa7D8f9rpy3jXl7vL+6w7e+YPG2yqIhznoBX6C+N2blqnT7frC/
bfveMi34fPJkdcRRiUOsjXXn0peNaxFyT3bE+TB1urYlr3mEkw25VCxVR1kOtAlfk5DSetPoKjXr
yvouud67UI1io4eBBuIW6FfAJffTfnN/1dYCCjPHpt9OVr2XD2n0AIQob+ZvkDO/PeeXMfli1ReO
vtZ1cISX+AhW3PNozkWvszgD6AhidOgoh1+cv2fgbwBINEDvD0rHSQ5s8FpwtzbZixA173w/yGV8
hv2S41B7bwdGeLpPiAc2F/pMcPgo9sCbbT82uP9dx7rfOe7Tq0Tp/viAE/i1tvyXNzEo1UHljnID
EsvAjYvnntXvOmMsIhAzZiL6Y7Z1faxZbpbvUf4KVnVWx2bGuyAEyUev9ylfo9u+BpifAIhgxGtS
5Et51Nk9QsRy5lNH5yHIbRdnQ+O0uFe4KfXeOKi6mc022Ocmd5ceBjPXiQLxNwgemIJTbfQtJqhx
wGjrw1ma4L02S/sn9ppjvtb2f2WORLwqEKeBcxdNxr8p1dMwoeTyWsjD2otyhiZmIOg9XEaJ6Rc+
7xii31iiEpSOMA6NBUa65q+ci8YWnMTZXaKlqZmOeWjnuhhZuTFmTl8zzuM1NbCmiF9Di1zelPhW
GQz5c3oV2arFTh9EedKYGNdewf60EoSVs6d4WAN8XzrR2QhWaiayVfFUOd80pWaEZWfAiDpnbZ8B
tJ9ASqMTdY0rDOQB8886d5eoL2BPqBIaX+f9cW5rYCIrpYobnhHVgPMkRYveBGkSqKvLbSB8BHIX
/53CIeUpZH0ASeW45nscIS3rAJrkQ291zHK36sGXakYQn3mv8lK4G0cu+mFpos7as72Bp7EE7GNa
IBzvDeYfJqT6Xqq8L8DR1SugJemqDl2UXcV1wUZCUcXpOTEYHKGd8ucQhGkKjdVwgPSEn6LRRoG0
ojNO2EvEHxgnbFOlS1/LrtfBgi1VAwDZvdx8lUOsv1SsDKVtAerZloK6EQTFopZOL3xZ1zXIwcqM
jYWrFDXIiQgI7fj4J5Q0PwDGT/chaIUW07qfbCYrOdtGrZGNdpTovQjIc9vGn2PLKQjmJKlqzFjp
JkQS0QiyHTVoprEiYyJFoI4pEhnEO2qolmZaR7FyJzOdZdvayAGIE4oILHm+1IIISlXSyafjFKP7
Mulqibe6WTOMSmWiZ444qW20waeg/YYLWPPVBNg96FKWWUpR3QVle8qjJU7X8IPB/qI2r0z3Bxxq
pYnUvdxz4DPPQKmxBcp5eCzTpAJOnymFG6Zq05ldIdQPQ8YHr1OcNZ+VnIk8ZSDV9cQ4MRp0MYEy
qdREo3RinmccSUe56U1h7BRTYQk4nYKijkGgX+gJ6AfbvvoeQPYlmIrGqtSEPlSJC0oa49geIynx
8fbjlW3RZOJ3CcERzsnlnEP9OefAYcL0YbJzbV7uQWo1hehp1oSgPuOawIEIRPbsazzwSGKkBKBm
isOKMxuA9SdkbJNepo2R85k1Qzq8tJ6ZufsqKQ55HqZPSpOylATAlUd2VhV+Q6YxrR6YHwnxfoIU
IcZUhI0T9YUvUMbx4rjRSqPZ9wM/zgrwQvCdqCzithID2+Q2qhqxthmQJzEZGa98xazSIBzSs9Sw
RE5KJVINgD1XEvgyaNgp/rBpIZfckqqsecE05CT8yzK9/WtIHQBJMVc3wGYrA+A0LNebF64WOnAG
qhPWKwiaFqLmqliB/kCfusxKCxDkmqrcGchUy0l1TBJR46HSYoADn8vqSDIrQw0g8NUhQwjOLGGk
49iBIyQO+fBHAUwSlCXVqDhFHAoClTiNwSSPRig9wmrYTADiwWwjHZ3y0iS0466H2jPnacDG6l7N
AbdmCXnEkMFQJlmkqMR0H0NfGc+Dz6sPPabxoeUbw0lz9DJTkIEPXx2IEaGbFiFFTgV+Qi0uYo30
MslRfMw40IkHihr6RBwM5LLaLsD4mY8tRrShVV/5rNewopA9/AY2IscbqQKhYxBHOPoNbr+ESA2w
ROjeb2roL/lg9QJrSWGkRKtTBszQ0CcvQps0CUWuuvoc8mHYClw2RiAvUcJ9roVGaRV6Fxh0xqpt
BmaA5QmzyHp8wZhgg/CZSFq90N64UsqrjRC3aYc8bOxP5uRnocWX1XzDM4XzxlhA8gGUquWxKJSs
dTtdTDFbScTNajpi9pU2fQnKmLbFh0aTmuq0UTIhAqdHJEKelvGgc2qgCPeMzo4SBREf4AEQbSp4
qwHRrnwpld+DkKIPDQxaVTM0I/qVcNQAXxxNpCDUz0prEPdNNYNoSchHyXMeZcNH0ZdJCHRurEGd
JJwXNTUi1CS1uACpVQ/SkXmTwSEYYlPtOB8oFJLkKhxWI6ZKbk3axEubGDjNzxYCThqAXz6vWJJQ
BpGLBtgaBEijj9oN3oM96XkpEaAVMGIhut7oVUsQ4lGB5JDR450sT01BeRAqvqlCw2TQoresI0Y1
8oaVD4EI5sGo1h/aOEeMGSdBu83VMH4Js1LjHK3Ns1cjl7hqqxs1cyZ+aAsHNG1MIFgTLrFTlhm6
F4ZGFD9A4SUQTa7OwGSNQky/H9ognvNDgHKRKlVTr55KpjrTwDVPRpFwd0gJJ+lTD6YfkIPxLRPQ
KSjPIkRSAJgdvP4bCtL9SCRhaj7rVjMaCymC6GNAW+rTyOJaImKnKw9gR21Kquda9Tw1KaoiUjEo
CgWqWAJ+6b8oOpMlO3EoiH4REcyILbypqlyuyS4PG8LtgVESCBCIr+9Tm+6Fo9080HBvZt7MTPr2
Kigaj/OQryDKbb2v8i6OqxnfHVGP6uq1Q2qLrp70F9NDvN+CdPXS65y46mkPuGnKtLf8aC+W2X/7
rKb+6Ugmu5RyYMbgzU8MbEUcVdP4uM+jeBxTYo44iTLdnCI9hH25iWlZT+GW1O6B6LiG+GA/IBJo
dpFSZ1UvOWR6xdOXAetzLFMUTLzGrhtwM9yJWKbSIF6L3NrkeJDNRBpBbGKBRXm41GMZhKDIZROZ
+QdC6OxVt1vzg55t67igAyyBk7zdzad5q6b11ktvf+kRaXaXqfWpgYYk17A6h/POvr8Sj4Hn1oYN
eiNC9ngvkruwXkaik8LOz98ZFTm8QtTk0JwSZVZbCG85ftaJz0uoeNH4s3lb/CuyoxeViul/khBH
GV4aBY5bVIFf7XfJZEgigR5sWyr01dVvwPB5f5LrjG+ebfAi4lDQ6XBfu77OXmybs4pG6WdLaUff
Yjz2oc4+cZ4niJz8rFFM67G4yyqfx3dRpz6e6vPuIZEe6qW7xssYq7Nfm/rfnvT7eJZdkj0hKPpA
TqJs60/D5g1LMafbxAZtUYudKsBQc/I2Ha4EPWeeTzBzxP/lutYTeofQo6TZjWmWe76F/+Slnase
5mCVzY1ECa++7lVu06sN9PIla4XqSluNs3+ZUtlPD3Xbeg9eVY9/VJcMry6xhPQszYCsIK3HtT3n
9bLhBTbpeL7LjziWn7TnPtwRaoUrBDYAQJ86Cm1wwW7dvgzxYus3HfWTeRLj3NRfkmUJv8pFCzyu
4c7mh3QJneU2d5g9MWU3+e27WnYfNDeuoJmoPDhuln1yG0k3VKmlW44FYccyrt80ZuH/DjuMCtuY
ONxuqGDbuqBwz4NLtUwDtR41KEoeGdmGLlmn9rL2QUu6DdafZ51NYmT0eNmSWx3iiPp6qDxsTmKc
FL1aj6/HW7VXQX3yXYVVu5/p7VT71RB/ymx2dKdjXsf6ejRGowDFBDG/o6GhCQ723qpfXp1n9VvF
HpKF5yELO22r2HwqrJ76iWpBZJt707224WfFU+mTzfbo28Lq+BlWaTBeqoN/bM1Syxfd0mIWOXLe
71Hg7U0ZMVDzOnv18TtZfNGcyXOTLxLm8F5bQa9i26F/q6ukw/Zzlf5rtAtI4I9Ll7JyCMUfAIXm
J0SXc6+y6kV9UbKeKB9WkzQXv1HHWDZr0GCPP+q6K1tlp6bQVAyPJHHtv+PBClFs7Tzl5HO1FWK7
1PANDZdYVJDCF/OnYS3/NCQKTBepV/NPDrr6OmU2mM8TR+NQRm0iyCwWzOvBNpm6PVcyi5rCHhKa
1ymLx5iJ/Llsu6z+3KE2onDxp/CZOyQdil449UM7ypxizi1NhWs39tHeH1jny5q3XIitbXL6j8G6
v8GSdS9BXx0M+y3yd86p9pGKaDkYyULEzoRSI/8WqiSl6vBStTJaELnHvJ0behc/OuQ57LgNxqXJ
X9Y9k+/jHlTXXoUwOl6eXPvDF99q3Lg/WU/ZFyLeqqoc4oqwsMia4Gfe+CA3zTp1fI5FxHiKJnF/
I10t44PqNW2uWe1Py7mZ1l3dh6s/2nObENJW7P6BAwk8fxyf5ngx22deEfV3Kwyw+oALG2zTNHr3
dUJjfE72fnqvwhUQvBGU+cUxEEJQeM3OPN28hGI/L3ufZ+fe6Ib2bsJ7imKkittTsmpfn2hmDkXp
fkAUAagzxTVkzdiUXpfl01+3ZbzzaK4bfDK7VnZX2+XzwrHF9fNI+6XN1XSJvEtq0/a3yLNxeAp9
M84vGdpMycbkzhquce3Z7sS8N04v2RANpfJXDF9sDJTi1x+VRhgN1Gj+TuJjSUB8JgodCGI1uTvT
76tSybdo6Wg4xngjs9cT3YQ+ZrHbZ281uSy2tO8TOACkduj97W5Kp4keLHQ9HueEk5qgZwPhTpBO
ooDfN4IiijSM1oc6YeJaJpJflceb/hSurcyprAJxP7XrjlIyRWhbHMIbj6L38x2ysc2+12GLa9es
3Irwdne4+iexyp/2SMdjMUx1CjG1Jn1axLPsCYscPhw7YUbc76rOBh/32XzoTs2SWs20x6hedN97
f3yxZmBsuZVYIC5mUCXedJgXW9aTLvO2xassMfHLPGyLOMezyeZi8uq9LowMs0evyZO2dDFEScHQ
NvzItLRUohsy9n8G6gYfiNjGDxN/RtidTYYnZsxo22XUy7823PrPQd/U6ixGw5bsUiXacqBqqsuh
7aMMH/gsYYaiUzxTElv37PtNZy5+yEHDiTJlX1h5zZvdGgFW5ze1dwryAW/nQYXmad91bc7DwUQy
tlS8AP4OvT3LOva7cz31LS2UFSTrHGE/lH46qq1Mt1V9XlPIhTroMEWlcDtq2tjdYhNuN58MT2YR
vi3R0L1iq5+CM7WUw77uyfKTH0EhxNP5E/FO7AZC6+KAlyXDsf/bSRMQnJ3UHIONFbk75+nR/Hbr
fLwu7Ra7U1QBcfCfdN0Db9bgcRuk+rNMaFp565n35sIh/hXoSPtn33Qpc5ZBH6WnEM1BXQSE5b1z
Wu/y1Nddv9yqrHHpSdDZ/RBDFfvku6XySbbHnp5zb2h+OLpVYKE1WZJiGimHcPIdxBODuQpHgsFx
6obGa/PXLVkjfY3bvsF6MU389bytSUu+HkfwTcKkoqw3egiKMBb1jyCOrbqnmdABJeEKbtkKj3YV
YeVBmEE1TPqcuaAOznWU9rdx61x2xt6r+T0NVj5r8OjmFk59NN0mOU/j25jXA5f16s+63KxCRDJM
UtbkVinTXkRzLPFJ6F7auyWQ5jueyYKbcU4wZ5ZyPMqPKzQr4sMfaYNJAm7KWsZjcDuGfeqvZAEv
0SVoqHdFiy9uqTGNObg8ooCEaS8IntK64+TelT8/mTDQFNe9F7LvSYvCzU57YfNJm8CsD4lZaRgZ
EYQfQSCbU+sD4N8YO24OfFKC9eOkDJmSHZsYw+RmkdFYpCxBoPa9q3hdYTza09zssShNSx9wAht+
56/brwzbgDg1dbJ+O4TWe7lMRtOMeVCVT9LzZxCYBTiqyHemO+6jJNhbKqrFiBNBGhkzXayEsAxM
XAfkVzCXUGRZR5ZBTfs8cULNoXpIu7DyT9rfhs9RLvOxoDnitDt8FUflFtVxV0ZZjd69n2udnSt9
9HisSDWhzyR4JODoa6PzFnT98aY2TS2pPoZaChdV3lTOQwqHAMIOcS9oT/76h/Z+HFOyBJeU6nrh
0uzjiKBkptsLla5L/jQ2dV4B9vfZ02jqLQcm3ANFddnzM0hRwpFEmzoUtyFK5M88mI730AsdEx/W
2/+F8tjpZaI1wKw8xq1aVK56zSePFb+FPfdfFtVc4yuKgm9eJyz9RdIDf+VAVhM7WbnLKDiiad7X
j1PvYM7yQj89Ig4b4jl9XDH4wgvdDRkBIWHLGbsS+S7OQ+eRENK4bJ3Lrdt9UXYV/h9ls6fLj2hW
2OQ1XW3igvYatKfZ1uOX2Nboj3JRCnyjkvDNTm7GmGymNsLuNGYz66zREdbyuucOzSP52/Zprsr0
o8IHHDSSA3yuow85hl5VuSwB0wBDPnCObS3NUyWd59F32YwJn7DXT9XmxHEW/j7WJ8JFougp2Kt9
KXuOg7/D2Od+YWNfP2qjIqDBVs/fwiAZsIv1j+VRiEm3J6fBaYq2wdX1Me/7tLmlmZ2DS+i2KLx0
noUPbnqp2GRBFdkLXM+GF0ny4f3Wh8avT54Nou5mOduf86QbvFPYpgBMQElZW05HotunxHld+7BF
naqLOQhwUDEb6UZEV4k2Lt20Lr+jZgnGUwK0Is55iCC0HAPZCrw14/A/waAr3+boJ4tBu4nD8xHV
symtCbdvwmb2sySullsAa/21DOvJ/PRWL6d6ndcEF281EOipmo5Ypy0Y0+9b8gFB7igh73Tu6e1u
1H4zlaMLIn321JrcctAcd5KMBQSFqmVwy1YakHOeD7K9KielKKB+cs7S2hOfp8UjAGlqqKp0YXeO
hhP5ghHzoY4L23PgM2tthtdJ9gOQ8abT7NotuHqWHYWVKKwTuwHu1xEDOow+kVHSxaIqA1n7gMsS
ZvWSTwZkeKIva4h7xK8Qd2mvPyHmlGB6pokf5njKzK2uP1qLqd/ZYhVXBGJ3AE30cpk0SxlMezad
VhXuPztWmSajfOgpekfRgmvlzXjabNjde2sqPcQyXgQIw0vEtL3nBqTMiscHUmCAcnbA0s8Yq5Nr
ntO13QyZ8TMRlbu/gX1L/WlpVp9HSFYEBZhIYM9z6Pa3aARnYO38d0Cd3p0CzDApmBRDn5Qykybo
knHLhdg+qjaQokX8C9ocE3ZP29m/hmPG1do5pP4nTDx8daMQkboMWKO/LZ+LqsDFTXbNHLjw9zUy
1S8qMteUTbe3pHuO0xjON70HRLlnky+9+y5Q03Y5LP8qYJLg4ES0TiHuPmBTH343AljIrS47oe4X
5pKoOX3rp6C/3+ohZcx4jKeEdEpmZN9ru/fjizfYOvCL7fDbsBBdTvbL3iOgnvbdOSirtSJ0F1Sl
BF+JksIftD1Opq+wtM2AiL+7dqdC0rrbXonlrr4nzZH8nqruUN97RZn5PHOFJF9CLm13d1R90Dzz
lDvZYP6ccLXhUxc++EkVVj83bQ4+mJrGT8G4SVuqfKh1yf6ymJtF2URcD04hPwyDUyyGWIkv0yYY
F6h8KylO/L1Sb27sN441KXHZpTRytdjKYdES8wQxp9hZVr6I9dMW77O+q8NFBxhd6XRSb4PzAr7F
aNP2qe+6zjsllLl8aaPb12HQLSosuiX7Z1DdIgDIIQto8xF5yPSTiRRRQVVz+PJSVY2Xl9x7G+4i
q03q9X7pvCzkwFaNd/KoVrd77EGCr6Djy+OU0cBde6oI4sqM7ZJHd2zmv3oQxjEQruLlczT4uCRE
jZMg2HSLtN65FrD0/E3yTvbWTrcl3ffhtM7Zbu8tbBXH9Ie/BJVbsD7K2bjxfXbp0II86JTxXRB4
Jj/nMb4N++rL22I1+uQiEftSXRH29sF56iqBjx9mCQ0JNQefa7We/4NaN+2KTvQ+Th9CJvBBQXR8
PBMJ7OU2+lisSL3xeKtMswcAu3k+U5kmGKGrNZ2LODCou7wQyKPsF5uOr4YeaTi3gnP0RDZPNV2w
yK6rK/Mh0dc4o0rhtYnWO7XL4H42JJpSQ65jVdnzgYaMeNnNDt3dks+xetgDsaanpiMt75T2i2y/
bQdH4l1XUd5UYHwuaIKCa2JJ/kZ+6qOqO4L0bqnjJS1yHYkfTPkG36U3j+5Pu9RZ9Rukbs9euF4j
mhCnPpSJRlIkNQGBUrHWGdxVO1DFKpAaSvvGu81xrAG6TKPxN62AtmAFECu6HXDMxPlx46Qyfnnk
pIr8M1Yf8sFLGrldmjFTT4SZT8jivCOiSjPzgaNgY8KhbKdRHa89dci711HglS5Nhy+Q6FA5OLZq
593nbW7Ft3EIcUKaDmqJA2Os4c4dfJ5yFL4cT/Xs6+yayk0nT/kWtHiJjP38X9BGKYpctw19MRLk
ld4EvsZP2TZ3aeHmJTinHVnDVdiq8DxWlHznSMvjYde+SYu6ypFHxiQ7/gmb3s8erZ5WHywKIIwi
Nd3TkgNnbvCAt8a8Jjrc4Tm09Bmw7HqK3bqXMZD0LiQI5yIaWpGQqQqr5HEXTqL70nyYXJ8HL0X+
uVriNqZVu1dLdd3eIWkAXlDcjWkxjpqOqKn88J2XKZ7pMPbHftnSnzbnYxU6buw1a49KFFkq5x9H
ki9RIZOBkquZ0qhmFWQTIv2xXQBIN5O+BOCYErwgzZj6mCaxF4AAjlSDLfW+9EDuXoGKs+K4V4QP
YLxY0z7noyOvAhYjNjyNZhol445mF02hO2ec1l82N6pfBvjuubMLdZjnG13GhFXetQPY03l0dHpl
0C88UxsPZiI/0Pr/lAyipYjHKfg+NJ7+VYe9txaj3eVrTIEVn1aa7v08h8a8bLiPkOdFXt63dVCU
aqNQyflo3ERq40eBCX+R9u9NetCUy7SB6knDpnrvB7ICWvUB1C803ucd0UNLLTt126nZbbudbD+k
OfshNm85HDQY1dI6lIQAKaqcmzH/7hqUlXcDxf/ngyHCt7q1cHhVMJHOVG3WPQ2eAYIOXGN/1VVG
ud+0A8KNAOTsflZdn162QHV31bzhD8yA1IFHBVAm35FGnjXqxfkNCiihoOlk+uzAAN65HKLf6Hxg
hgRsOBxbdcRfvI7bnY5pHd8jXiRe8JI7vfCMJJQhUW34K11n8XkephEGI5imvvTEYjnEotC8L7lf
vQQx/gtiOfIvTlS9D7VjMaMOWgPQP6wDiN3eBuaFsbakO3M6UpXIuk6+reHWtNcpw/a9iROfOB54
qE/7pgjg8npHiO6eL7AzOu6sKVMqwLs9j6XG7DJf/tQZHEgB+Cm/pnWgAMIADV+xglDbGen/nJe9
dj62dkEzR2UyUETTQ9iKL9246D7D8q0rpr21vxtfMUfJpQxQGyTbtN2oIW0MSA+VXTItLyHNxnjv
LuNc+c9TNflZse3gXKXQO993jf1tuZqRuB5S2JkJ2rdQwiXbYf/a26r7t435pMpaLRksUrekX5Sn
dIRFW6TfYfvJpM43euBSzYPQV351+Llu4vYo5q3Nr11ExQAHUTH4LNv21UxHON9N/cKiisk60jSJ
uL6xyZ2+jVNHXDQRLf1bM82HJGIz39U5WTGJKv3Iid9HFzF4tspqe0Ug0D9LHvNprZONFTF/sBo0
xct37S36E8BA/cfZZqZ1pGr7tUzR8Sj7EAhHuPReBh+zK3bJk7eoaRImNtSQ/lP7EeZn262petsj
qDbWoBvv1oVlZfw4/EZv8QGZ2wyNma2VfpjWZpgB3MKZesgP75rBVdl5jhKHEi3tm1/5sC8vJNPx
Uxe6ZXcBn9yrct+i/ZcXK6UubjXjd1QSVD2iTtr0RFnp4R0OHnC/hQ5LzW2r8fhXfkt+Ti/dNl46
St63rImO6QeS05UEG5PoWV4jDw1tKTNvunh7baaHdc5hmtPIfayybrLHLd3CJr7BV4QNdLkv5d06
WpLG9nQnyaNZvCO8dUMuv3VstRik1iTRf2CxS/CVodrI/KC2rFFXbLj4wH9HzSX0Oh2UHNzBDwB4
lV6XfW7986C3hRdo9tSjjeJ/DZifIS5b1wDnBiTQS/LsowugHGyrcbpPDirZUwgj/CNVUOOnijPK
P6uhj5FMQO8jJaf7aG/0ZdVWin2r8stxLDgzxT3w1DXvgmFivsxNgBTZpv+KHAIK5K1b3jOaMsFq
T3mRFuFiX7Ihlt+DEFIiDj8YZ8rXzQvuJ2p7c4nkCgheyG5SX1UNSfNb8MfZw9j6XluakZTRM4lt
YoWOqGV0OgiP89rCQX1kJ3PwF37iTIvzh7GaO4LAwM85T6rsOXFp/G+dnF+dFxGMQVG7NvspiLsA
i/BXHzYYJv6SJp233bqGORHk0DSkiJl8LJDdHFtyNc2igQzIMvXmc7LtHLK7Bzx5YTw5nc8sO1AB
uOoYHd3hFAP11mOjKufJ50j3bfs0JxpsNAU9QQkRo665p26NMQhrdYVhaxujIKq4cmU5JHGrysiE
jsp1EsmbH+QH4VOjo5VM5qmHt5fZtNHs5Q1QWuT3wwUZDFPyLkZyBOuZKai6VQRf+zD44DkGPHbu
drdVWaGFTQPO7TxZyqHJaX5WKnpReBkQ6ZbD8ZbA8eI/9vGOaGRcFxjJfZnrEy4lwn0Ne8ONL+S2
eGekU2N3b1q/Y2EeDbSYRUaRnm1K11pyoGYrU1K1i074pre8INdJfeplGO1P9TYHMLwGfu44e+Hc
Hed1lK553k2d4mo0w0A9JxHCv4bz1Gbr8waatp1Uoo/mXo9W9k8m9Rv/auMh3O5yswHXy7nzvWck
VXtza9Mhz2g3d/UoZl0vFOFebruvAHi9pdEZjX6NjGt9B+MTj+2XoEr6/E7oDNJlHbwk4Q0DM3+r
mzGYriqQYPT54W9fItqztGhw2f8w323m4bS7fHPXvNIZ+F3nMX2uvXH/g1YMOIwA4cxekPmRgQda
GelL3x9ivlQOslXHbvvPRt66XgKvUvqktHB76R2G4I0t1gj0HM8FwUJ39ywbu9Y3i4Er95Paqv0B
4d1CpISAmS2bxAJH+EBQIJdyU3m5foQvltQfG3NIMmROTi4HiKxYzDi+1rIBqeei3Y5z0CfMTUxt
/iEs8rfUXftJLD/ocuqXbK/hQ8KsncNyRscwgXxgv3VeemUfDTz/cZHeVNeYKFBYfO9stjCh146i
uvCREcKpAfaX3LSxXk7jNuocVUV45EAfqpo+5R25ywXxUFt3bnfNYpJLtCMqM5Pevw9IFUmOM+Fs
3w9+pX6ZK5R55zWRUfNqV9jz77Xw+hgRWoWBdxLogZp7H6R9MowNPE4ENC3fgvCwI35L6cRus1y+
ZTW1mMfWwYyV7VjjTZoXFcFw7ZuUMDRlFTNeAAwMuQuo1RzVo1M6hi7Ksr4p4DFSdYdWco/v1YzM
9gxg3e6Xcc2ZBbVjvgcXKlSRngFxFCMGfPLqzrW1efIgsfTNMc7Sva05YNa7L8YmvFdcPc2fVWVi
eQgcY8tFl/nJfnNbn34KdLY017ra5VGqxgW4lKYIUR6rfWBGG1UlXlXrcYDONZ446LchFdqvnp9F
M4kNmc4/L7kn1h/xGHWsrrjewvuDOgfD1yo2pjT8WHk6lq2DjkQwsuILNQTcWn2ViU+4K2X5dd3h
F2/DsOQ9WGlKNVcuM/vnChM8r0Ukwzi4YGPZufMUJVXOKlsyBBnJHDf3Smysyg2R1X6dtJ+qv8Hk
Hy16rQih2zLmuYQTm/XufRVxL5Nzt3pVd0WlsfcnL7HB+MSpPDyPMuAa1EE2bs8DPy+/KbMP1bsi
rtG++vi78+hcV9Vjv1WUt7u09e/AYy77U9BnnMwpGLX3AHtITMEA3otJw9gE3Z9tT0NCH2YdmXO9
6xj2FBy+uutagAEUG8cOI8XBvQ/nY9+GgPwxkSxfPCid5YO2ge+j3hRoEgGpq+ZuJQ/zN0jEprwC
0U3kTsq4Ki0sHN5wt8IEwCbn0oQXT+Xedkn8BAt2F3aivk89vYTXhJTlL5mq2uPmuS5srtbCfxez
iavffVojz1mZOh9gSbi2dQEWA7CL5IVmg/54Zcwq88b1BDOOGt+zS8r1kXNZI04z4YeUZM6Wm6dX
zzywzREyiEPG/X9qoB8rXDgFyXnLbZieYrsmwERBOKbYpu2qe0h1Zh/yqaMFdIuHLdMSH/FOFGJH
2otPPHt78VyPYCRKdByX4Zyg+OWW5Fr1R0dbYCpq6amHhb1qtMd7ISl6TOFbsXgnqRSm12sVNjDb
gD7QGAi0mLDJoT7PnZrS7kevF/+niic7gTkYdHjoLnJTmC3LfsAQxyRXCR280R/hceSmLubo6+ap
/QxpIrfrrqB67joVfezlxd/Z+53cU2irdOeaNnE6lVNvDPmUh+8vNG5MgN97tReyCI4EcDtM+u4o
xvijvzJrGDl0KyoQd4oBAHfzDt1BycqagsyLk+ijgpjpRRm/TvKTqpBN0AYOAjui9aiJnxzn+Z/U
JNnVadelZwm38nLoFLQmX5XPGHCVHe+cHEwaTfShL1EOGXqdqnn/unkNA/65VvMrgP74lIuprWiB
ZvfWYuixXdtJmeMy0NwfqAmn6K9iNSUFMA+VTRtELoYyPVLIxXQLUBflYvmXeLOLb3W6Bvx4PD96
0CHX4tuRJd4vSJSlRXU3pq+zg2kr17wzsqzUgqLM1L59xCPD4r5ChRLcApfneBUuzhGZuS/NN7/N
wx90Z+NnK9F4F+uW+31pURsHNwPt9scL425EOJ5KU/qka9cneNeZmcKsmx4xOa4ZrGo6RD4O4uBr
hhBQ3zKHRug/A9y9Ig3MWLbox2V7D0wRTzhfSusX664FqrKaNX9GM7YtVIAhC643kw+6MKf738wO
B8GCJLt6l6W2qCp2ouWPK0oy/5Nl9/QnlScbJSzfAuYpiShezdyGVwxAc6QBSsjwrCKwtdOKZJd7
Jo5ce6t8bTTwQ7+oq9It3n9sVyars3TpgHRE498dkfC4N7NosNg1iOTB93N0imYkiIS7gEsLhcHe
1Jd07URY2pCigw02q/G8+CFyxD2FwKXF+tAPpuG6M5qm0S3BKmyBI7mjYoFX1tHwUBv5+22Wnf3c
oBRXQHFUEJhhdThhGKDl7Uxp3N28PA/GRyj0/EsO/z+cs3j10MnPMk3K1RuO6K5DjrrfwxywG7wD
WfVZthu1wBZNCh1rByxUpm09ERw4ZvtXkdIflaCcZNNu6QCH38+5ac8mlXFQ+of1YfnkOr2ajjjN
IsmE+rGlyYik1tkqvYWr4JnNPn+Oll78TXTnvSHJyZ5tZdAajDNqv3seBvxr78JhKMd0s6jNJ4GX
E22A+71kU6K+72b0xyJTLpyLPu3q5BmyImow0pOeDKFZ6jgI7wY4OpYd5HKACh+t8dn4c3J8bQTw
bQEC1WJJvUS4nPbxuA6XOT2SzwFfJy91Ytrp04eW5heQuBxKeUztXEZK169VZ6joJSvrHqKEtR8l
9JQX1c7zW0NID6kvDjLxuiy1B9o5+9V3zvtDXChBj+okqxFozszs8DI7VO8/qixyt+iYa7S2blGU
2u0CvMwv773vWXYYOs++ZWjGblFc/Vxggm4fIRIJQg2WsLsmvpzR+Jt+f/O8eHGlFUAeP9USGfqV
ccKADx9bL8B9n5MYKKN3L7JyCo1XasifyEbmSi5REJr9XnLEfYGHEb9NgrrxbhDz+nNCQ9GcpiRm
d4Xoi7dbazLJiHQ2O/uiiSkiWqpxc/Mti7dmu/BuFcfgEnnvdp6y9NzVnMPlNCzJfr/pujIZ2o44
+rQxzWERY5mIEcc2yfICFOGwl6yv8vRi215/wDJ9/jMbA/GfWsN9RAWsoi+eNPP3ePJItySEyXVn
lVarK9f2EC/z2Hfct5w05jKkXeAxwF7jMYWAY4SeVaKPqs8IMtv5tFiBVRllRzK9waakeOxpCtEy
21Is5f1xBNFenPT/J+08muNWliz8ixCBKqAA1LZ903XTiRI3CFEG3nv8+vlas5GaHHa8N5sb14Wq
C+UyT55z8rWz+/AYN6FF+yxrAmpMU9K1O6ln2kqXQTTChhmMCnfxvPXk6qT0qEAwxvqLHHJZLeGH
+E8DjbFKCLBRFPAkcJGtyYyz68xtPR41OwCFJq5CgAGcnL7kZtn+JH5OxtsiqcFs3KHvvLVRyyLc
R6zCr1aVSfJqm8hBwKS4eVZ9N4BWWHXNE6pLeg+vGhWE7doJmyD5zgKGULPJULvViAQe91te42zl
WHbyveR5PJiDOb7CwU3U0psV/KVK9KpZzo3pfO9Gq1KblpszIjF0KuNZJCeVHKVnXum88PX0ZqFh
OCQlXLO3uo5HY9/AijZX8PWi6jrGV3B+nANKmcvIiUEVqPKCB68R0WTpHjTZb34SBtnmpvWcUV4l
45iXB0PUNffaOA/WorcG6iOqri0B00H4iXXdTqrxVxAEOwd/nLa3H1Q52th6xFwCu5l3geYbwRDB
xStlH27ruRmSTWg3VbpTTZC5Vz1PtLEHI6YASldY6vCOsFux4nUMzU0gFfXxgGQMzMML2oeo0WTr
prKrL0NYOtOidDwqvgLO1KOj20iseAxTTFMlsnaoFSHl0DbzKi732SnvyokW64RTtd1voGALfrU/
QYunC8cIwW62uDQohvf5tqqNwr5hO7rBemzJ45eBAAhfVCgt7C334NwtM/Szxk6bAhZfCyuMz5uU
tE43B+MVE4fqMa3burvXTWrZ62Iw/TengXESpSr1V0Puhz+D0fatRdBaUXQ7upMBIIMkK7yRWCK/
gWzot75wSYGT0VTeQ0q2b0I1gdGWbBPKZVCMqRR2jz76J6gYYdYQfio1chZn1zc3TdRO4X5Q0H+5
p8xwWJm1VU2bdGg8/8Y0fcnLNXiyPNIeJaTfet2c+Hux4zbeq22QK7BJ0+llKNpEbIWoIbx7fqnF
Te/MVH/GfJ6sW9+GALMRrpwJNISQvVuuc0QWVQfDJ4XgBgqWj2W4VdGkSggNhSjBA2zl4u4YzxMj
GZCM80zbxq0QwLIBp1coZMgUosunjJJjvskABOZl1fiSu0Fnyc+I/QafktqpS/oj2m6dGXli8M6d
mjDFZjxY393EahADaWtAvUaP9wb/iiacwZ+JxYahr99K6mC/9GTniAglxoYPxjjlQbgoDS8Fxiin
+imJW1MThBvSKK5bM0m4otKgfKkRvVE86s3i21yO/VNtTp31oMeAVlBF2eVfZZ119rLP2sFcKNrE
Ol/pLFDCHI1g8y5kOGZswHmogBJjgim5HEY1eRvLwwgDrY47F5txasZradekP9DU5vAwgFQJUuYI
hKbDhbj4YZczwHHrFS2N1VFvWNm6Gbz5yxRq75ghVqqJl2Xs3prAlRnNnv02uOllGHtrWFxRcmub
dR7cj1Y+WzXhk44ymAyEVxMEymL07icozv0zhXHxrTGpEK3x8DDSddjCdeGaDl0eWvCFYRHkHb4h
uVDhE25zSb/rBSxryjzjmB0sX570NmjuBhJAemWs/dTg1fDTMP5BYd0E3oM00OmjU2MW95h6GEYu
2Ym8L9CrvW9tE2dPiUuNByVNlgHLkr+KTZNoh93kh61cQoRtbyj9kr02hZ3dwX8+SavHRg4LKSb1
rXbNOTtS/yR6GjFaDlauaLJXcCuLV4xaJNyfThUoJwTAe+/EdEVWc+SgmchPBGczEoN3Ax+BUlva
uQ3sKJKwdBkkUaJ5l0tq/77iv/4G/g2CvQOKVGwiB6oSUQdEe26xVlQrhJ8iu/XpeynWEREvJBgv
7SFFpqaVDYeAiDHaD248d1vTzOvXmOo11quzNfXk/aKPFm4cVr9GNTqvoVmVXBO5iJdx7yXHwh+8
rwIpyKtrxDVExAC180q4XqNWeVcgD61FkbzWQ2eI60gJdBJQ2aN+LQPd7JOhVfQrhiunbqx2iLqv
ca06f8ERdunpQTG1XrlOBMO5sw3Yv6W2cOSP89SiFl6N3gthNQ1EHUQJuDz5Abo0GP/wIbU/jayQ
2/njSbMxhQs+PfFWn7SqWiL/bk2CdEX/zbLJxPCtayzgQbrej8HOs0sbzag+Ke8oJhHQLw1KSCH6
xwl9mYTEfa/q3roFrWg7MNa0/ZGPnoveRoGEAjcho5l/ES+NX0aKbd0mKEvC0U3gwp/NF+RSw0o6
YYrLG/kdybedjN3Si3zaTzRVkcuVH9bILHI7zB4L7YQl1JHMqZdtH1fY9oveKOBr+Pk9uk02m5a9
eUWg7nsr06jCRzoc2Mb1LDNRr+Kx86e7xgkzYt+61PZKA/IHhGAOdxWHAnJHXYv2hVZajbPsXCp+
PlY1PRU6b3zxoy4cXuZxBoyupRN1ULtO23QIEvsXcA3rEKO/9HcmHU6JvTnWrNI4W3JJ8VCxknZP
VxEbZtbKrWwDr43hBHD48ylUqgILpW6jqWpCqI/M6ynSSNtlFtlPVVBV9G/0JEQcJwga8LTAMDoa
EnXdE4XfHE5OigYB/D/y/ZUr6+Ga9jAxsChf8kB2nhyc1kdSBBJVZEtVdEO3pnW22S+65qSSVoZJ
STdC7mkvKGvKa7CR7rVPRD8sxj6ebjOSvogH0PfHbd6fKJtUoc370eSj3PUtFYs9ZbW+xCSwyX9A
ni9J05XK7/iA8QhKB7eVMkhk1Ruhk4I6Q28LBEbQGtFIFHN9bIyuTFdBWpDxG5ofsVZ27X23rA65
AVAoLPTMlh2heID5LJ07ZzTfHIesgp1wonYORkb6aHq5iXwXkuASWFO/OK523nIzLvhnUO2XNjXN
G9LYaF4WVJ2+BD4h89Ie5gLpQOcn9w0iNrHwYC2C8gLOLaCTg6/wKMH5LYGZf3D7VsEGJj2SQZZk
tDZj5I9ioax04rwHGitwoqXOvY1msz0GkTEdQylyc0WJOqu2TqbH31mFImURq5b6oUeK+kwdo3xG
gsQz5VlponaigYV/XVO5/JElPqqFObF6tQ6dMHnAVrUn5a+s7k6VlOlPdACe4bGpskd7rFO5xiUN
5mQwj/GVT582FHm5ia+LUyqX5F9Yfp5zBUelvuUONiB/+Up6cAmEEZWvNnwkHHBQ+TTx9whGJIRF
dkR2JWyjGla1UhrhSEC/hXvTJA8/2lXu1VfcXf1vXAfs6oZEqwu3Vabyl5EuaAp+V1w0T3FpF8Ym
ylPvLgKf5G2NTBaWiUCq602gEawELKgIZWxT0CNNbe1rgSayQu6UjvawznKQzC9zpoLjMFLYuwHq
NB8S00vr61g7oNqtVVrR3eA2qr72c+tEzO60CNfpSPSOECmZfyAjpn5EnkNgQxpI4ZlCcfDNa4id
+D989dtywXVZ3bCgLSLDUNptIR3u6nnw9DJPpX/AXCrq1v2om/vBoIvyXlEtFl/92ree7DZuvs+2
GCp4Sl0ZLuy0JGWFsKBbFwJFlhjhoks0fQhd13emfW2m5nyNGqbw7tFXT49WnkCIGOMK2f0pMGuv
mtINR5YxReaH2oNq2pjGnrGKy7qCQBkNlr+WZsZjAZHK31Eq6J9bmVsvQC8xfYO6NsZYvXE8bxmE
Qf06e54Fybs3J3OB6CP6Xs+6/aaJ5DiAo40cZYR8+lMSIVFGbMBxltCjx/5lMJKOUl7Hrbih8mPZ
N40YyYvRFLU3KeJXJHI64DoiiU9WeipGexF4GZTpHiCi4E2YKRF2lm2imsAd09nYJnH+vR4GrY8u
qiFYfu4QPBighv1hdAaNOYNFapODuhsQbhF0+thSGTmkmgyRars0q6K2drYVwkRLyCnc1URhTy8r
O2ie8kT16Oc6ZEJUfl1/3duWae+rpigp2YRu/a2sjabZ9lmKljXsunQl6shxuL39vIKdTz9Bwi3z
W9nPJvXovCwAXGMr2wnw3pOMrc7WIBOq4fyMc7bsY0ke19ky3A0pl8UVengffnuUGMNXop0M2yWK
XdFdAoGm/UUal2OikfqYAy3ASFOXdz2c7kpUBF8G2UKezVtiiYUl5VA9Tra24fPNcEr5uZ5KvxCT
dtEeb6/+ZxIiUFpAWKq4H0rX+qZyY7pLzIlNWERFmWz6qiufx3jMHt0onYEkhmp67Xisf/bQVJyT
UKo75mFklCs8uicJu9+E1et6o3pU/gSHUNWe9ZKG5ekqmFw/WyK6y1PWg1APHiDcykVUtTjptDa0
sJXmd7qLibvoi8JrAsZVHQVfWj9MokcLPhf1f+7V9LGSY/icZN44wVVsuyPocF2yFWfENF1gev2O
ghBAvAraTG1MgVx3UQJA/nIn4sxVY83xXTv5KHRRnDUwXpDGPaV40PlwdCXWLbQanRDZTFH62s6l
h+ByMKCr8jR+Nzne9QoSaf7qgr/jPoUWsV8h5sDHIB9Md0mJenjBIW6y0SLG8QG/fk3zPc80zG1L
iHkLNyJ8gY0Eo16Vc4y9KtYdL0i8+nqDRXFQbX1YTwFE8Sapvs+848RgZmI9kmd64TKzcrj9ZtTU
93BPxugK3lLAv3aGMd87mMsUN3Oadbtqrmt2CSWliL1rOxChKQy84NzPErhN298lc2G/1hLS6cKl
9zEmuvUA1G1oBD0QihxYU0DDzZNNkv4DpUfWbjO/Fr/x7ajkeqT3E12BqNHTNbMPTqvRyQiGPaZm
c0eFz5wVYpGypMBblbKwlm5STtinMwHjzq3n4gsAGaWfwB/yFy7d/G4kJjCX4LQe0VITdac292H0
gxugEwtEYaO+mXCtoGAsY30FXmypHVTYLHmwcQXomWYBGlh3rUeYqJPh1rVhZ3HllbiIRhUh1SJK
Ui6cPlWN89zjyxZ+R7YShNvc6eMb6FOWBl/E2YhNCzejBLAcd4ArVbVrwg5bBRVDolw6Mqan1mSb
rlzOpTugDVC5/nliWN32VBHM7dx4gyJgr6b6+oQlf48wrEigKLjWc6KkBjsfh9A7FGJoqgeqVWjM
Mu9kbWBEiajvUitvk3Xn5uprGwcTpsNEZwefyhOxPMSnr6WYELX0Mp8pmhvRlNPieCJF1n3SUwEo
gjQHOTpxN0Dh2QgchQqJo9nXxPtuNYm7vJmDA8498U0nHHTYCy64OnnMkO3pO8cdckGU1sYov5em
bRrCvMOEhTRiU8SV8j2ovZ1q3uaMfnz1CvQWuuwi82x3GDf0e+2N7h46vqjE0Zs69FVbEcooQ9OD
HjALHvSEw0J17Vkwg8kUybesYO2gqFcuAhXU4dGebn6eQd9mJVKDOLUOq+9O6cwmGSCsp1US9SXC
9Nxx/U3k0z4nXxW1lNiSxh7RNw5QvZn/LpuggplJ1XoYbo1C2/oRjvrsrWUxDEReZoSNglW0rr/o
LDH9svBuKa5mn4CDEoNd5k9D5GflVchNqFYd3SdeNeZN5rGhnn9Sa3PJez+NPhuCo3QnTeXGk4nG
oXKM0m6fGJk7b3NroP/zyU8E4GUIsuD7PDl1tp/KIbR2LZhncKsHzD+vcP3jzpTNHGarwYzd8bHl
TNOIOHcdB20Gjghfqk7G83XjJcq/RWGE3kqSoKLioiYKGUJw+lu5gJCHLGuRc7oUcSsSkjXIR208
AJ4g3RkTCrhXBhab48LEA4bTM+NRgI9RCjknaPXEH0spvV+QeQ8noK+iH+aQ5VDitBBHTHwTmPXd
KGakxJoyAbyL+Fn1tfNdIqLhvSgH/SDKOaehsQTynCgwIhZKs5jIhncnJxHXvlokrj8dbV/Z/YEC
FW8YJ9J+biyPFpwBZ/yuN/oewwOWW18ZqtY/xrAK3hI+wLwOIYabAA0gO+uudpofWTgQPg52BBDq
ZlSRfGvgz4z8eUA5Z8v5WzkHhr+TSWnUO4p445c+d4dN7jiy2baNP/Z3+VhjveLBKnjsNUAf5AmU
wLvRL1Gd4v4zsFfcBPfTnh14Nxe8sNehCwEI8iS3A4ZBsb+m3F3v5mxuq3XRVsXDNP157ywxPlcW
pbhVLUNqmQhocmcZMq67DActRpBylaA1qTp73PlFEr5gOhKRNXSZvkHOiuPJYKfFOrWFchfwLeCq
Rgoy+gIAtyt2XO8ld5bd4/4zh+E9YJeoF6TtwHWNSQZ2Aq6EtW5QYj5SyKdAbVWpcZjCEOC2DjKk
636vu9/D4LSkpxygch3DqiBVBy8uAAnRpd0FSER9jB8K0e1HMJRrb26hTo/0aKeBKh4+8rqzSg+y
ddDAoDAp0FYcqGyM16FVNkwt8Nv5RrqAoYjTa79fDg3YNO4iYiYhabAfPqa1NUZbr/HCk0yrqswb
2aMuoIBggNuV9diPKzMj41qS/5owKKYYRpZbNAhKgh6jBepy8SJopFWsZBIMvyDQk/v50E4xyQzd
zt4WjRsgJOG93hZYi85r3MHUQ1jhmbDCuaO/NwePQnfn+yROsPTYZymst+fWr2xKxrppVq4N4gyB
zqzvMYCJwLMQLtQ3LkZjX6ZiGP27gq6zL5451atEyq7/NlkUvkHTJx0T91K153xTrUUuiyEoLMe6
1wuKO2a+xCYUgxcRA0WuYZ7AdLWwGIB2QWomUGzW6qU8pT0rX+ETzC92ymyv7dl/rk0X1TPlW/Xo
lua0QlreH6q+TjczdNcANr3T/kTED4MHfQgoPD59JBsz4K+5Jos3D9jN6JNemWrpAgQyQbGOhFus
DVROWHfARoZJCHMCcWk5U26XWZ2+JNmQ+tdemhojTO/UXGWxg12AFh5/r0uFy9mghvm2Imn/USA2
QKpuDPFDONdKIqVDHLOAh9xZVCthGG9iQZ2ffaab68IUvqTzia7zh9IOwFFyM29+56Iv3wqgYX5B
nXsk6SAG01uvstpde7oaDxnQ1rCIct/SvxzToJBkUaHfBiLRtG+aRPuIiYRTohz3MrKitswz+AKV
dTXaNZWUJldhsC+cxptXmkJUufY6SV8dD+79tTgZDa2nIuwPXKx9sqbcBBdNcB0Y21PnNuuuzLpp
uEYPgGxiwIFE7KsIhZgmqYYNaDbNm+O6erxBN6KdI/i1tlHHIuxwR42hVG+kHDm0hqER75ysQwoW
2W74Hd1ADC+40UN7CIPRaW6tbjyx03oR3dpoKMJD0mWZfWv2/kjZBEFLlGxgM3hs3CFBGCjQAP+I
wIC/a5QXR9hDcL4JKHoXmyCN4pG/l8Wti8DB2JO19BJ1cFuk64paVIEjBEIaQIkIptrCJ5Yylpoe
Y8mmTkmcOFkRtcFlVFuGXDmp7/lX3HI4eSrLOFGJMNfDjaafh+4ILR8jczZ+6WFpEszw/tqliuzO
OgQNNYNwgZ44GnjUQhQa9VJwWWcPYEAzCk1aj6nN0Oqg2GmVIE+k5NZZmxlvTvt6Gii9nZBgyebl
+V2Rms7hMkpF+3PoKuuY2fhap0vdgfLcTjQaxIoqd0yfKzOY2uoaqk1mfxUYSlAKVoYx3ANRhfUX
OJMhgmoXLoG9iiG9wImRFAnBBvFVyb9Ebu/8SLlo4IBY1Cjcubep+gwO5o8Q29x0NdSQ0eGEU37d
ZGXS+vt0cHp3i1dP3Wz1QMDCgwiTQy/NuE5KGM+OxlFzrOPuqsgzNMlhX1u34xiYgQalDoX1Nud2
fSNz0P2vLrQucWwhIJrLep5a7yEu28q/0UglQS9Kw8AnfWaYbYXs1vgq7KYv6OfLn/aYuuD9O13V
lPTRwEhIeIjEEztbST+o7lujzeW+A1vwsGCS8jGWUYAVvCkJrqtkgN9jnASROcUI84qYN4j3Y8CJ
3YWsykNbC7JMXbdYDWSuF76SYI7NFtvM7thLt2rW0eB0PWTl1gj2KIsDc1n2xYSmCymCMK49wHtM
u3wd+vd+UsofcWkE1b70qtKDn67JQhD4Oq9cKS3+Qi0lO9ycAq9PABtcy6OE1kCMqb4WMw9giYou
C5OrMIzN9tUzibfBBtDBr4toqqw7hTtduCti+AgYo+EetVAAeTQITuMgecGoZQhOTF1lPhRVUxYH
egDTYqK27KY5NrqC9DazZOYetVBAzC4NZVVPdlc6FKq7BtCjH3B8W2VNaGdHYPNxvLIcyD9Gbzno
AVy78BGzdb1NpDiq4RbT6fmn7fUqgpzbxm8XTHDfG1xLLAzhkihT8vzKM3PVpM+EB/+pvYU93EWP
Ms3WGUw8BoTiZC5mI3gK5nTTFWLv7drlkpW64L4sPnIn9SQkI5PmIHQJOfsJlZO75aj5CXS1m7C7
DtYYiaxgh9xmexpWLIPNxe4CJwPbc/9Q2iWrk6W3hWTxzBDVYFp96gbd7ZBW07qv6YBSQ8SiKjzQ
XhA1AdQKza2WjFW3MRz3W45wbW/2oTwECBX8C1bE79pHCKnhlNLv3jWxUD13MlcdbjphUXS3lD/W
/bSLs186+IpN14XFfm81fBoHs3c+Nt4/3tmXngfRSRRK3a13P7ZPxXIa9+6tMtbt0hVPUX5br6xg
m2HHsCzo5njILnVm+WCl/xn/zFcYACSUeCygQP1ORl22dDRVa0R90091O2wgmO+onIRiE+oLH1h8
OHNATE13bMncz2fuRrTiM9uO/ivlcu7uZlwzSHYCc4sDgeahVCW6gt+kncDO6/JEPG73k/VbDsam
LJILW/79dwCAM83Tcp86Tf/pBP+Xd3DdIvPscS67pbpzCKoNJbTbuHr4fLU/HETQvIH97TrifFNR
o7XGFBnDrbCzexh911b3ENuP/8UgpKqUAYjM5Hnr8SQPrNax/f4WM9sv2hG/0K7fe6F1wST7fC4c
C0IQRIGuBldU3tl5dQzdmJ4q8VKKXmrxIN1nr7owxPkOYQhhQjHBTVgRM4qznmui7DWdxWV8gI1a
tusaUamzq9MdHIvPP9n5YT8f6GwrEkKr1iMqO8TlfZs8JP5vqd/q7vD5KB98sX+mc3bUInoWzGkt
4kNTv8nop6cP86UmXZe+2JnhswqTlFolXyy1l013sHi8pjU0cKe+cG9cmsvZ6pfG6IdjZMUHN3r2
1Z1v/7SLC30eLi3K6Sf8dSKxYhtt3fO5Bv+ogjsWxYwfpuY/PC3nS3/W3iXsLaRWJqPgJLhMBWYZ
3lfbuf//rfxp2f6aSoRawIYGGh8sBCiJ8QsTQeSXF7bX6ZP//YD+70wILC1hSk7O2UzgB5RGaTrx
4eRFtqBwdmW2yHE/n8mHi+JRjFc8ig5ct39nQiIHq5mGKIewPHg4ysZYjoroZz2UFwZ69zycpiMV
F4zlAqRY1tlpcftcmOGUpIeovQHdiJobr8POGRbhXH6bFKgddS5cMjezPPju1wSDbyvzliOVmRAG
psYM7POpn5upn/+gs7M1trM9GT4/KJzlOsUELVKSUm+wqo0SYR3NVF4+H/Cjb/33Fzg7Y7TA8J0G
UOjQ6638nuMvmXnUNS9+6dOanW+cv8c5O2izWwGaVkF6SHAxzWAuo7eDHYTpm95iqqcRYCbjxkUB
8fn8/uzI84E9y+XVswRk7/Md23mJMFGHpAedGwfkk/DqjljsoQfAvs94TB7cNzLF/ia7cm4yTJuA
wS/1GfnoG3u2d+pmQLBnO2ffOLZC1U0w+A7lKuzWoUEvFfT9Kr801dML8m6qSjgSnYGis8/ZN56E
50M9bNND1T4A+S7wTEtJ0sQ3f+He2xtstSD0pcsLH/i8p4cr6dxEOOOYBFiOdM6uhASKVw3ANB0l
dh4meWyDNwQNmuP+wRmeRHENMBgD2HTu1pNvY5UeT2sBAWbCJKzcgXpsVJ9d+FXv3qizH3V2GbZR
NI0Yv03HDvnlND5F2CFoDMY60AtRbD7/BO8uxdNgxNYW9jpa0jvj3/uqxANUZT5fwA0eQH4Wdf3r
Px/A4c8/tYbChuk8UwKyhGKkyuk4UMWzLIy6jW+fj/AnzPln7zCHv4c4m4PRj8ojNZ+OxEMLx7sJ
7Z/M+c5O1gPm3ZTF9xiB9JW+sE7/x7hkYq6rCMD02dkA88UBMe+nY5Lf9eU3TBFXxkm8pw+GhxnS
29hhOnmpu9u7A8lk+YwuHQJpdEII+++CNQhaKmr689HAUrrNEEhwJmGu3NrhhTP50Ui0xhZkm7TI
oHHIvyN5le/XQ1CZRzvAgB1jKT/e4x4OUepCB+tLA51/R52PiR2k5rHDY+AOt18DuBL/XA5uum8n
7a0+3zAfjudK8Pk/yYx39kZPgAtkxKN5lE2ySNtHTfyER36V7T8f592DKJ0TRmBLCTzqSnm2VCqA
mwTvxUQG7x5alWzb6imoaoyVbMoz8tgX5uPnI8r3dwdDusQ2oBIkHecXWobCvbGHyTy6Be6qqW28
Nb7jPWczpZ4M169rZVvFVUPZ7spuZvETtK/a2aCgKxxjm7sspqQ1C1TCCz+Is+uxheuOh5u6wk9k
0bXla4vuBYG2anc99hSLltLH0hiMu8xT8R5nz/AbQvPwwkn76ENaaGGwxWLHS3W2EyHTFMhQpHkU
w2P+LU64B5dzv2rru/LCVvzgTJPb4hQJzsJ1KM4bsVKOMYqm1BwvvMOTUmxKx1lH85XljcsSj50R
pc4w4+40T+vP1+790p2uEXqae1ySLoHdv8etaBJJ245xPrqOscEDAQ8QY9NnVyH8tcZ6/XywP80Q
/70z/x3t7JMi9he8fP18rH9ATG+/zT/Fo3mlN/HGX9l7ue8DfBAX+nt2Ezx1T+VVvfn8B/xpd/Pu
B0jSb/JWpZw/Deb+CvltAwMfyKjzcbgKHignXNMs0rhTD85q3pZf7qJjRm9XvW928S2MrAuDv4s2
JLO3LY+W4oq/yNMN8dfgCeZIMITd+Rg0WDihsLoOHbWz4+yryKj94vaMQ1z7Ri+KLcqxVWvNX/+b
X6ABWtnX0gIk+PcXjFLBhsd95Ng0Boer/gJuu/fH1RCrPXL1V8TScPEdL1l0xLWfD/7RTiPiofW2
Eidv1rN7qYuCOW6o+h+tvHnyrhp3qfP8MZt/e+X2/zXSn13413cOqbojX3H+7OliYaOcpx5/lc3p
3hjQOXn5l8/He3+zn2AjYnWATsXzeLauuQXtSSeBeWSGV53jb7CCxhmifPD6CyN9eFEA/6L65THm
8T8bCtA5nG0z4046VE6B8ONH3DzRFy5G8mb45aJKzXVVuJfupw9n+NewZ/sGh0ErS2qGNdxmU/fb
qK0RsJS3aew/+b6EU74Og+Y2KGucold4fXXGcBXpZF2CzteX2o+fovLzQ8xrA0LpKizanLOdNMqi
L3BpNY/5kEZb3Y+/aTc07MYEm4DPV/ajPUsGpEwtaGSkzndSJnMFm5V529Tfkhmb5h3EyXJ4VmiY
Px/qD5R5Pqu/xzpDu+Z6LCs7TczjoDpUX3SWWVJ+3tlG/gyp4m6QlrGM7fFmrup7ilrX2Ww/Zul8
E+NptcRnOl43GWRohcn+wtV4duXCQtJlHgLMosO5vQ8igYuhUc+rAgQRhwsKM774GXpqK6E3Livp
r51+gJQtmwsXv3gf8FOqxfvC06YE/dRnk3OrOIJ+WhOUSIWvsdXedUn3Yqo5XmZpXi7hT75hiLwv
KvuV2uBt5IVXaV1IdMTWDl72fOFt//D3WLwAgKU0EdZnwRihJwi435nHllhiMSgZL+HW2hdG+eC4
egQIiu43FukeWOW/923ZafptJYY4Fgt8Xa+GbTGs4wN84LjaYH33+Q56f0j/Hewsma1R8huWFcij
V6OfKOVN5t7NtFiDuW3uPh/q44nROMChLmSZUp9dCBZWkFaJoOeILmRwNvHKfQ3vsONCMP88/lcT
U5aW0iR41ubZxCBEz1EHIs3JIB/FUzHEPxWiAVKcz6f1/mLhCxLCcpNrKl7nER/WQunsTAw0dw2u
LbKaty3drbZBYQUXovQPh3JMCuca2xRHnoLPv94oQ0xZ2ZEAHWvq37+RjEXLIBryH07k/Ph8Uu/v
MCZ1Sgeg+klteudLhS210gEj5RAyoGws0/4KOkWGk1aRXigNiFMA9+8lxmAar2bteIJE5OxqTlI7
aWhbIiFNlFgCw7pzn2kutbPdp9Z9zSARRNEXVJAYru4SdJ5WeKE9+/uDTdncIQvhuvYoEZ7tlTxE
QVgNNArxJqjshDgZ1fbM+S82ClmcaxPKCLibZ6NgcSYoTQ/ySFBvwoyx4RPKfCkfPl+6j07038Oc
vfZ2jSCf1s3yWKRcgldGdI+rK1ywz0cR7+NSvtkphGFG7PvzGm/ZzKXhY0l3jK1fE9xII3lqMVTN
s12S/oKwtLAzuqvD8b7/fOCPzsDf4559xakEf7fcSR4DCrh2Zl+7w06U7ebzUYT8YE/+PczZV7Sc
0hrmTMhjXuBs4PnWqqAX2bqpQf9PrFA6erT9niyovsPMO7rCgDK7TdwkupmwKLjwa06DnR0QWtZr
2+bt4Vlwzk6j3ebI/ofAPU4wd8AayHxx2VkEtWutsSDu1p9P/nTezobTLrm55vlhZc+H8ymjOImN
CWAfv1q4ioOVLYPxXpbs2BZlT9Bdh1Vz4Qy+H1SbCO6V7TnAe6QZ/Ki/7jakND0ytsQ9RpXYGfli
fkyt4zCJmyR+8Jwr7VwY74MVxrHC1oSCFoksbVv/HdDy4xFO5aCPUnTrCgeQJrqvkj1G7ljS1Yuq
h3bSPduWWLpofrk8LnzlD/JaSMoekszTzUdcetqCf81YI6HxYnsK77Puu9IHJKsLO94KKHHJuOyg
94y4MPLJ6XJgZPfwF+f/Ie27dmPHmW6fSIByuKVC57bbthz2jeConLOe/l/yHMx0s4XmmfnmxsAY
2yWSxUqsWms8aJiaAiBUCfCwVk1BTPllKKV1+/iXdkbTkZUYEohEkfNSup9jchqtPIJ3H2PkBq1U
fI34cYvG9A6N8QGYVVEYwrDxq+qELLrmq26V2REAFFyYM23EUzRZezdJDTpvff/Ut+JzUW2K2Gxa
BwVGoOAftHawDQC0VhxAqIxplacHJbwXuLUf1owrt+CU0MCBIB7JGUIWJOGXp4PpGwxJCbF/wsyk
JSnP/ISqSvWYf4ro3TiggZfPfRNYO1ZfvGk+w/1eV5EuhVOOvsiUpgN2hn+KM90pR8CcA3TBkP8A
9N0s0PUneCzW31nbL+88Nhtg+xL8Ew/Eceo2hCAzwTiZ5J8A4YTBwxBdbYCTNNYATWG90yzc9Dm4
wLVDZ6Gs0e804O+aRm3U/JN6ALikHG6y4aj1BknU2M7LN05nXDSWPGppcgQuFVC1+aeinR+jgC6T
7VsQ9WGa3wKU6O3Lc13WlNB4gl4jFGuQbyPKvdQb9PKJKnBQotM0Hv11Im9G/yBHPx0OMI6eWhmv
7MDFL5xR9Y9JjxKyKQyfkQVsJs4UuZXB7WqAInvAUS0Lziz7FSYFAyCaJ1HISjSuzvzyUyUqnwGl
IvD54zY65c/BGw5cvy+/S3ew202yRTea66FVnbE9V5EWJZKy8j3IY8Fe2Eenun+TQOndft/e/itP
Sf19yqYCXE6rVQ9/X+4AOqKXJgaFy/C9a9/+vRxdVFHlVeEfJTpk1buqycZpjE5N/yJX9VEvYJJS
dTyFfs8xzukqFseadBn3BYEj/DJPHVNWKn3DxR7WpKXZih/yBBCkJXLgqcjX9dh2G8x9MqKs61xN
QjsQog2YA1hjlOgv1ZgfkZgCQG46tCa4TOx+Be3cYPYhZLatXV1PSEJxVZoTahRo6LA4VTCoGHY+
f0DF2ho23DE0dYdfhwyvdq0Zl2IopzYaWpBGHNiu2+1gxWs0r4qs/PZauWcRBh410FUxx0+Xe2aE
Wspzcsgfmg2q0xaGl0htffr35haQU/uvf6uBF8LolyHUK8GbN2Hb4nVgGaa4Fza3BVyr3aUA6qom
c3w08r/n0tuBqe/RPsA4E/HaAl3KoK5ryRuASOoD/qA9Yi4kxVAL5m8ehj2278W7C00PK+ut8B5F
72P/aZw80m8wg+Jo+5Zxya487q8W/n12unR5dg2of8u0j/hDbRt4VzBMYxtaGmO910kTJWXWoLOQ
r8d0TQ2gUWiI1dtArXN0S/4kIkEti7Ge5Vv1z3oopwfgs7TtIqwH82e7yOJM7SSuOYslZtFOnOm8
Tl0rQBhj2jjDCdY2unksFARhJ7L3bsVSR4F1QpRFAi4GsIQ7SPJOxrq150uM+ZJT7BY74yhuJLN0
xBdwfxmWxHBarJtARWMgsAeOmgjJohmYxU6yffY+slZH2Y6p7OIS81z8YXIMJx3W0gfCbzPbyUQw
AVdqqkfjHoCtRmv5zPUtqyUqmgjI0MyKqOVSLcsskkMlSGa1bG1vm1jiprTQR+KA+4lhVa6Ti/kK
nMmizIooeiAiBGHDYT7E0Y7X2tqzsnWwluzcSuzbNmzRvpwJo+xLpujSNA9OHTYPa5aHnP/tRcRM
LYSyGBWKVqWEVoBDB00M7RR631uDbSIvt8KX2+tYvmaqqqF7BEUAvIRdnhDwcFKOy0oePeTxGogt
drGL74uDZ0YMu8GURJkomQMifSBB0nzBauJZwP/aZlvPZN0qpiTKRAkAO+bLeU293W1qEtqIBy15
X61yRoProi082zzKRhXgpkn8sZht1GDJ5uwutW3zv28dbaGydsx1BQsCOuJm2ERWQ4QfE4BeD/+j
NlAGCXgghhBJWFDlAMeB1MQ4xqZggl2KoQ2snaOsUgvS+8yLsaIWXjHB0AhiQLM58YwFLRq/fw6I
fljxCq6VVAPrGazZ+YobPOKbLMuzYMXRFYiAXYCRw1s2dTpo1cfzKAacISQwIwgZ9+l/uKYXMqiD
mSIZBGT6r0oDZ8giDSH5htuwvO7Cfl2IoY6lMECAhUGT+VjA3GvycH7gpGCc/fXzGxrtzjZMpbyC
DwyEcArB4F0SjO+bzR48o1YEWx0CfhzDJImps0RK1zb1QiTlHEDSJQNuCguT7tTTbFc5MwOSPGkt
3tr+sOzCkt/Dc7CB7AY1D3SNUfsoABswyjtt9nvDpngrdgNukfYeWmDtYyztuto37+Y/suhu6x7c
o1rR/MpKjx2Qmx96WKMa5Qhwie3FR+9OMPMvkSRbfuc9MI3tbLYpb3UhntpZUPRVmI38FT+b9cRC
++jvbS4dcDOYAfI8hpGa/+KVRDQ7olMT+4vWYPz+LNYVBVVIANGHzQ0J5st3hS2TwQTluwmMY4aF
X9RVZKvoC0UBUZEVytE3NcrvTR0LhzTFkHWAZ331pCAFe536k+Jv6/QkokNJegJFLukx8q1xKmu9
CwnmnDD//Qmzbp+tVwjKMAbWrAB3JpqJZRyzDwxY92/eGu+qpn7k9p6Zf/A8Q+7vCCG9z+dyKYc9
DQoHSAzIrW3uDsjilRVaujnt+yP86l58Ds0UENogr7O8u+YdmFRWzXrAW3ATeDgzVOS9eAq9qoYA
+wV7j15P5NYKuH2t4Cl8CB9mKwvGJSfdg7sNzGPBQ3asSGyxDNXi1ToTT7sPrk5QcAP16CHYK3eN
daj28rbZh2vHEY4rkPO+g9XtZ4LqZSuGji/dKsVQZYx4YrgBP6kzV/pc5McaZ35qbWVdHwL4fG89
mxGRiDt2nvBbk7s67TOJlMni1W70pbARDsDWA0+x3ZvaY7+aQ5psXZujjcQSBRugVu2GTb+aE1lv
PZkGAN0/wayYkNJh50fiQiiMVpe/t0GhPEXEhRgunrANxlq500943T+128kBCwyCLdDUZx/1J6jo
V4UJXgsk9CUSC8ZJLET6F59A2bfeCyNgo+ETBiuxwE1g5QfvXtxMZrTODiCmNrknVkCxlMpcyKSM
DtK1WuXAj41jKAoSr6XfRBsz8xbaVfpHY81Y47yNN86e7jTQKknpJb0SDn+kXYC4fICSFaZhMQWx
zpMyKQ244tOEx8IkXKf8WJucCUxYE+AovQUu7Q1jXYxbpFCJQAUwFm+a19Xbc17vIchItx2Wl957
sBf+f0pCL06OygiQZ2lVGs0nh8syp6HDvja1h2w9WuhNZ0XRTEWhQs+ZH0bmPChnsO+s9AhCo9/T
6y1gEW0LlkNgbSdllIZmRo3XYCJaOKJugzE1sLFZjQWsKlvceGsPRoA7KQixC1OD8oAjHLUu5qku
OoUzo0BZKt0HjEGl4lTByPtbFwLKlNndzcZKtgB9bdb3sx0wLI5ZzJNmX3vjptChqwrmQnA/4Xz1
k7ctjzCFNpg2j/5LY6FNGrt+hzLfHVre1gZ4ZUm3TZ7VyppMcNV3RNu2VnJMjiBw/Y81wHPdUylL
BZp03VA6KENuP9d2jRrn/Uo58YTlFhejW3QNG4KKeQ+E1ZSSY8o+jtq4Fw7qYfrUfi0G2IptcISs
mYXcpWDvXBal4RXX9moN9JPfMqDwODj9qtuATRf2P1v79w3RVslxdosRLjQgY8htEzKr9PV5/7NU
SuWBHd6C6QDi2y1wME0UjuH0IlZDK2uRlEZHquSFgHqHnTIRuZvZXXiazSJoDO7+UyZ0tqG0S4Wt
F4A3D1l4dUddtXvyrG72njg+kcj/LdlDmyVGFtAii+YySisTKUGBaRT+uq3RXj8ANh72Aoe36XAf
dCewbx/ZYtSGkFEFHoMMTEuVOrO01/w0A7HjAeSJP4MlPkvN5qm0hFW550YbcEvr4pA7wSFHosmt
FFbMunSYsE6AhtBEAPPRG9yOgEFKwad2MHAzdGgo+l5NYGVZiNJZ2cmS4z6XRW1u2ep80gB76jCu
kLEfDHN4aEi2/f/Ig+Z7Rl+Ec0lUSAJQwKGWI6xKuwNY/Hv3pK0jOFR93/xU79mxdGQ8Anjm+HD7
MK/bNuahvLPdpJIf2BmA5nZYIchBT/mxQ0yq7Dyr+tG2vil986QB0ghD5uIJoo9u7ooCrSdt5D3P
E+JKaUX4OY50d/nWt3GKK8xJ87v/YmCMM1nUCQqAkAnLqYG2rOfH0PC73qChnRHELnnMcyHU4XWK
UgkxAAl/7/xsOhHWrxQEeLc3jiWGOiulqvuZEWbetxi1924LNHiCLm7GBV/0P+fLmeOUs4S4GgsR
D9adiIfd7q4+STvfzlGp6lbyS8iYl2ctiYogG7EXtQkk3r9vyKDWri3wJUPbWSfEXBPlU0P4OB3P
8SJ86hzv+/ZslgfTI8KhfLl9TEv1ccxY/aPflE+NwZWZCz4WVVkYtjmGdoDnhWCN4O1/VAjKEufZ
BKSlWbkB17+fa1Kz3ceiWGZwPoUr43S2IMp/5rlQqzOjJLz07NPitfw+HuckFWCKFpD1rSlfGV//
2y5qVG4qdZ7Q1AGEzk+uPAozqTltgeBnegx79DsGRi0PUC28hFK1DloAumdaS4GAnMijiGfC/hiv
0cywl6zPBl0AvYXZ8HcXF80uHx9963Ribe1CAHQhmzrCGsCaKQYjxMPutbgX7Xg3EWBym50JwYoJ
9Fo7dZIVa29nS3FrxdSBNlopFeKAFU97PPsCLxfFe9Dg7NP74agiyJSeGIe5UGM7XyZd6akBbCcq
CZapkYNg+bvCudvc28WxvnfXX4w9XbApF7Iokx9N6H+WIyyutcEZi4Qt3kekXSuMy7cUB13Ioay+
MQwh8HixpleAh7/xJoe2gGmz+UajL3l7Ex2gbYLcD+rKalWTF05P+G3yUTV0+tNtnnUYN6IxlNhM
uT2mZeXGSbxiHNiCjxYFdC/JmFbAtJs8f8OZDwjR9yNIYz1f+b+eXeJDsWuO8ys9s7lieT3/yKKc
ABC+JcAsz7LM3xJsQAB9PUd2c+kJb7KWwTGTrCWFRK/q3ChtoN+Pp9bXhmPVtkIlHiK1xgikzfFv
WvqjakzQiSVBIo/WWHRNSjOs2uVGtmkbp0Ikiwd51SGTxysmimubB3TH2qKDWqPFw4UzDm/JqJzL
pBanxDIYYBLIFO68U/rQPmcb3pasJxAmmZWdPSfH9Kk5Sna/vi146SDP5VIHiVQk58A0JB6AMgrC
BqdWvm8LWApXMRf0z25SbhyMMb4mx5DAAYtxxkPWLK/Y8R6oWXI76451t6qKjzbjNoXyopdWBQpg
Vv/5kn05/wbKvQNAU8gaTBgceNPbxruP2PZt/jD7J4B3woz2Fp4xQLuJbhPWzV/qpblYP+UuOrEF
qVwniQcQxtrxsdtIewEjzR3pSEKAITxaqiPZlQlz98TYepZSUT5DFgoRQwSzp/o4fACYljw9rFb3
eBgYVo89Yb1CLb2OnK/01/qeGaA0hyKBWwapl6muJuujJHd/EmsDTBQ4RxWeuZrz6V1Pvv7XTf79
tDPRQQNkamHEJoPMCe+0HJk2d0+r+7kK8g7+JBRvT6yyAUOnfgv1ZyLlStQGPJ/O5raHyMgBsCiq
7awM4hrQCTikQNuYMQAwaiTRSIdaxYXgiVJm/QGTRLTvnDvnLiTf35Vd2aBqevfNH4bezG6QjjXO
RVJuUmqAgx762E281aK9It+WKPM02+pBXRcm80Vr0QSdLZAytyBEa9qgxAKDABVp5/Dk/14N8ZX/
VLacVVi3V8cSN//+7NxEmdPCNIQ4Jc7JxB/lPGJI+PXmt/aPMqpGF4F1wvt/2iibsh3auYnzmm9A
sq7MH/AQMWQuXnVMsRqgW5MxXEBZOA4lFuAGqOIhe/XBS9hZxQvabkvJBoXw7f2jJGE0Cg3SiiLO
z/iYwlQoeyaKAIU1MjFzHYDiuwIs6h2Y49a3hdCR2l9SZpQZPGlj8I0uqPZ8UghxIWfuM9puorsA
b+hAKAMhgrkFriYBgce6Xz+aPREyVm5BxVFXoqmtNDjN9xNNytyd5bTfgTWhXSpzJqJ3mwwo06b5
kxzyj76wfSeuTcY50gAYV9Kp7VXbvo+zBguvPmu7CDFKm5L2yZSe0ZVhtHblnHpymh9q1izJ8uWt
/0syut7wwI0BcEmlbn0ocQFoosPUTaRPsFUNwJ5Xy4BEU4g+YV1/rgOgSSYAN94A0LqaOcJZUHy/
Q7VnF+f3E2DjgCykinjipctMmpz0ABOvUncAn5e+qkFWDdACW7RHYKSb43caOyM4ZOLVJG+MVXyo
7qoSL82yo4LkfS98T6ktrutmF4XrTLm/rZJUVPjXt2ECU9cV4M0YMqUWfeR3IE/kU9cQwBTO5bqI
aaEMoqPCBNUg601nthFXW4HRdMTxmMvnaciesRLkUjWU1E2HEXQMSUbkCsw5urC6vaxf8FRaEEwG
rjRkYbyUis+kMc7lTm0yV8UT1QcY7nLuHqM7wNLhn4GzVhL+uy6Aid+Dbmkbb6rA4Spngj/4HIYV
xnq0yEo8e0oBrL/1QzBGbeMXcS8/YMQXhPQeHk5//NSeYivoT7c/nZ4b+z2S80+njgRsKzFcR5u5
umr1Q4oJHrBmkqQ/8Aindly0yUqSr/s7VpH5Fwjmas+0eRxXwsDGFUpNGIMVytdgAz3V1MARQJ5i
NG921j1A8Ezgbo2rBtT1pPwKV7U7M+6AA7NBceATsNj1PpQ3rcI4Rrov4K+9OPskyueg4y8IugGf
1DjWaMv2+O1s1PtVBl/6WfzIa3ju1MF40woTZw+3z0FashyYaPt7OygVCoRGC0phytxoo57i91f5
5y580HbqJt2HZrXzo1Vj/6BQaG7Tx9BRNkfMuN6hRwT/3xEtVoGSLhz+bgXsl4FZeozxXgFs8Vw+
NmOZ5q4MIMxyA7ovAPaDHjJ97TqBf25C0HVaEiDSkemLYfbYTin/DJz59DWXjMRn+JMlu4EilSJh
1h05CB0njgF+BwaG3G2bYHL4Os9ATJ9+1g2vPHYVzxoWn3WeUk3gMQPFR5ZQzsSYPX5/Ft4Ygwba
81rLXUyUyxs9FESn4EvB0jhwN0klOB6TKpEZ2kcnOfOWA3Ud2TI6PmXAsFMFHHEUYqFom9wVE0tV
SBXZuJJVvpYeKjTprITxQbbKQ6XuJGGtoX+jwuMIKyCnI+W/PgLvWzJgXDUJOEaXS5fGYBSVos1d
bq0KBxHsxDIp9yXAGEeCXUdj46aW7QwUSq0DONDiU9vcvghLmgcjimkk4EbiRZEG65IDX9QCpczd
D6SYpZn+yZ8azEqEHww5CzoFOTOQrAyi3yvnUGSiNPEBVuqhTwQLraenMgAzPbSpjMGFC9IMkNMJ
CoBeOdJWvjlNtvIcA3SmVP7taOPvtqMTTQCYwwx7dLVoUHUmvpzh7Cunybfu9pGztvI+IAhSvp4Z
lcIlm48JYYDU8BKvAq1vtkVn+l11QTj4ypi7MUFgghBgV4H0JDOVIyhkW6JlTsERVmhEPSr+tUSY
E8B+A4Ic49KXQsG/wAktmEDdni96iytHjYitIK8L8AUSLs9GonWgAUsC/ak3fG81dTzrCU5cuNi4
XDhshB46f4Ws3wll5OHm4xs8j38ZQp/7ygbJkKwM1IvASahyYM0jgOqfwDOJJ10j12vt6MWKAZ5S
r4tjK8ZoLqjxhsQH3fnYttEeg211bPFjLL5khSS/gCoV8/B8UPeYj9dCAT5Dy4W93ye8QQyxD569
QlSeq6zu0GuocbIrdVnBGiJe8mWY8wQ/JrAYMSZNt/olIEKtPGOmi0Vfo2qDz03rAIoUEzDcmFz5
Ib7hc7itKJH8vi9BciSY6kf/WjqqZ+qCCbA0ovINI++h+15nJQBYAr4HA+oIA2mAeBHEl1UbCL47
c/Bo6PuLRTQ9qtpqAIfY1sdESg8ytmSwJ+l4+77/Zm+XRh3zmgqw6dH0CVjnX8t3pvRl68t6DH5p
13r9M9rZBh0DzYYjf3LyBxtB7mqMgpVmjmdMfQN/T4j5aP2cTuYWQ3zWfg8ziKezhLyZ5vqE/9Yj
eXzMzMfCBKk6OpO22635yMonrm0ULoyEnhj0qOLbab8HVMi0lAzPexLKN3DHkbrZxMF9MDBcz/W1
uBRDVQ8CL1f0FgDTTyiz2X5yrAEhAgAhTOzuJFC53z4IeogSOnApjbI+fl7C8cSQ5vfWaBYbjaDx
5qfYHw4HBywUm+/P0SDDdjDJfvqJ71mdFAs341I+ZYiErql64FV5T5a6Qq/3wfmoTRAPkY18f//C
OwVREVCB7cgE5j8jjrlOSC5FU0GeLsa6Fs+iQVsoFz9CfBeDTPX2/l4Hkpcy5sM+03NQ2vgpzIr3
FCRu2ZYkbBg3iS7N/HWAijTD6aBUAnSVSwkcWM36Scq5p3Tt3X+vhm23PQLQ8guv2TvFGhn6cl0r
wXoURMYQN3MyUHvGl6rfSVXLPQE6iwzNZqZeG0EiWn406kuvMF7mF08Itml2UxpoMMTLtXliJU/c
2EGagqmDepVqzxLawW8f0UKMY/CA+IIRxOXmEdZeShknvP/rGcc95XZspyt9r5Ptj4+uX1ZRd8mA
YF9k9LkDwgKJ1qUgFc17Wj143NPgp85QbKNaInV9KJt/HzJjRWeCqH2TajkHNSwEGVmP3A0tFDIP
HlmNhPxnkkysDVyyWOfiKItV161ce5XBPe3AIYnJFPGEblGC/PpTMO3MNrfqjpEoL10rhKQA3kG8
BIAxaicrqZSSScYCE6OzVZDlKcjbb6vFgu4hABTm2iBeOIHrfXlYRVI3YNFNfTdRq5cqrPZgrW1J
EKb2bTkLNwrvqCBPwXKQcvy2/55ZCF2L+qibat/N6nwL4Jw7T4lfjSz8kMqRlGnnCCLPuFYLVSnj
QiZ1YIM8BIGk5757cO6AtQ+wAfwYUIHfkNWGwNma27V3TJDTPjKi3d9JJcrxX4imzJVQKWrd9BD9
+sqbz6r93Jvge1wrxHKcjWHjEz5QLvcJ6g0V+N92sqVigMtsVqgS1utdYVk/jMrsgvZefNGsCGcH
oHGSESlN6bthaKzVCVzjCr8vB8FKq8asa5Gx+YviYGTmrAqkUiqlV5FQ6J6Y+r4bg1RZtMNWASbX
Om52RZ4yLuaSc8X7siBLGFVG+fPX+Z8tTeziuhlk3XfbbambtY8NlUimE4yX3jX3maV4Zu2RBiPb
xMcsqEdk7wnwte99WZH8zasZ30O3ss++6uJ7KO8Btl7Aa3Oi72JSXHg9RGiNcECb9xOha8j0GJ6R
es66Eka5XjDsKnEHWnu3nlblQ7fnhd27gkKSchj/LfDUX7IANooZLrwhoOp4qUPc0PBpGSeBu0vJ
YSKCYI9fX7vnBLWpr34tseApl6I2PCT8I4+qqUdeoHQ8+tTdPtp0zQ6Qh/Eu6BwNjMs8Cb016gPh
BCz7xEoCyZLkXRfeCfxramzEZodOJp4U3FbLbDBkW0O2jz2NEff8JpD0PT//QqpqMwbJ5PFdFLiY
mQbHoYNHDyDFEoSXX/7WPAp/xHnCubG/n+7unIc9hw5v8/FkvR5260f5I7wLrcxce/aXZvWkJ2tW
f9zy1fhnB+kO3kzSikkO4sAVlV0kkualBgEs5shVM9K2wKbOtyNAjsVqI1rJaVQP5VMtkOG9eeAy
c9RORcAoxi8UnHA3zj6IsguojYRhX+NIFdAdeG8CJ9iKsZa8wuobw1VyJwdqrITaE18Bs3tbFxb4
dY3vSj+AqZ4kHutVbCE7xAcBpgCEIahKAG7/UqcB4jOUALIMXN7Ut7Jdr6YX8T40+dfeSi3PwyAm
z7ixS67wXCLllsZMNNImyANXq9ZqaY41psaz8Q9K8wGrhrm83XiIkEBoMYMVUjeoRYW3U0Zsdyk7
EuAXUkt+rI4B5h0Nuz8mJLO04K7m8RiwmkAbTRLMwT3d9vzL5lBRZx44kN8hJLzc4XZmHgcHKI68
WU1qhf4faRv5771vliLqu1m0SfV4JXoa2OJrU2E9SS4FvnilBpAhINskuCLKaimdCorqDPLHlULK
HxDURwTM0YJpxg7D79NNM78WEpuNWg/IBgAOSKl3N4EYt8zGwMWsrePXz2AMT73A6viTGO4idea7
NkPweYpvZUF8zuI1U9GeGRu+FNOdfwSl0lNhzEB1U+C22mOrm4a+FjCtMBA9t8ZTHJzGsbaEPASw
mzNuRKT4aiUyfOBv4wZtGNHfCcoKmG/AuVHfEBeTkEwNvgFPoU6aWEJD3jBcesyOruumTmxhbIH8
wOSd/svi50oy8JNB50nPkA+1ojc+r8LimamtAWKKw6DLqrPtd8X8yj8URul40UchyPlbHnXiYa3J
5aBAXrtFM2v1lN3HdrPX1vlBtYL3ai0dpy23OoL1AaxZ24C0H5glM1lHPm8nvd1oIAA6DfJVBeC4
l3es8qtWTJM6BIfrI3ivw5NW2SB3E/2tZhzTeO9/cVuJxaS1GOWeS6W8XxgowA3sIDWQTOf1zyH4
bFe1WRNn9oOvyMyzzWhq6OxRQ/teJSoZQzymHd0jeL1IRdzH8WXXMjRvybrqmG8HHwQU7wpb0ACx
sZFqXuCGxSponqp2l4lvGoZBh5ywdn221PSuz0YFtT1NAPEEFVODerKYEolHea+3Q+Jvx0NIdDDU
HkWigSfuv/hOGJaZLxbzHECCvTxko0IDqhRzoZu3vq3In75GJNEuBmCbGE6r3vO5GWLAPf9pgFG4
TyMLBN6mKptptUoMVvI9C6PWjt0FM56s4/3wCsgNz2BlGfpi5BrNSk3WAn/qvVWkMAKshTQCQ+Oo
xEDADDRKadggRZIEvuzI7ZotJ5mNZMX2GNzr09dtszH/HWo1aFfRZCgNIgHEt5dbK8qtrjcKl7hx
W1joNgbKLJHbTXiopHUo+gRdzozEe2H/JDwqyhglAwAEUrNLiaHQqUE8GAns1F2zHR3muNGCcl4I
oCxwVUejl7UQkB+nXWaJ38UOvR+I99BXbDz1H5xzewuXF4RKNyIptILQoJ5lhhCgkSFPHklXvyja
MZu2UfZ+W8rCcwoK06qkwrYDR+GKpUtI00qsyyh1MRiaV6SxNBI9NftuDzDWPXLqiTx0pLDvM6DK
ZJndPAsokz+ub3/FnL7T6nL+EdTFD9Dg5HctPgKM8baMaarc/7gtYWE38UaI7kEesakEC3OpHr3Y
akJfl2jUGuC4p00IRNS+PPkMLVxYCJyGjFgFMKwgbJk/4yx1rjIvKcYcC6m69FnjG90Rqqqwb69l
KQK7kEItBkhMciCD89xNjLuu20p7L0xMsPMkwmHMX6VpVQ9gYGTFYtePf3j5OVsb5RPbClTKUxGk
iOxj7VGZfurpFJXHzH8SauRDm6hnxAILRgQRrgwjAohLNJdQFdYqD40ui+PU7RXSNjGJ4odxeKsa
ZxDROBicWPn4lY7AIEIQQIlRNEbmQh1ep4ngFVTzzA3HCAi5SYFn4xVokkIziUWGolwZYkoWdYSy
XqWDEMWZK9SaFYGYL+CdFC3gIUiOWv7ztsJcaSWEIYiey5KAocLiLrUyz7Sx1kL0B4EryfC7j66q
v25LuE77ZhFz4wPmBFDrp58qixl3RxA69CmisSLAm1D3+ioAKk5x/Htxt+NYyngVk2PuAdcLLRag
owObLHVWUgGiFpA4FHj+hsHC2DcHSDKffKuY+p4A94Fg+PYKr1N/SiJ1YniHV4eYkwp3Vwy7D/BD
rDp0A39HTkdAdmaeWvK1NuNPK2fd9oXTm4t+cGpAFeTREUidXuiFceSHpYvsxvpj7AAl5DnEF633
ZmVEFrOJ/OraYaFopgBCPBypgmTjUp4f5qruDX3pyqscj9124ICLY4pJ8T0wippXsSUlaXa5Z9Yy
Sg2UGTVIasOvRLUeW548jiPjprGWM2/vmRAl4sSsm4WkRB7NTF6rBnF1z2IkSiwxtAtTuVisPKF0
S3tuPI5QiDbsOCDCm/IUhs5tZbzu/ph3DljxeGTQYbB+vfrZohAnKiC/VUuov/pH/+Okf4z62G6A
gfrYk6RjqeBV7ANxMt77eQw9y2AwoBanNkHdFOi7dNH3qpFd+F7mTi1bL2pGMFqopswZp+tCyyxx
pm0WRQSSMCyXp8Z7clED17py8bo2kgnZHjh7QKhzp6FqhSED+QkjhrmleWaXPDbcQ/I9sSLK60IL
9Q2U5nQhmNhqMIi5mKZoZ+Bwq0hJE5jA6NhuB4Whp/MeXsRAlDRqjwtN67zSGCq3coDhvmPBki5Z
6IsdpSwmXwe6lKt15ZbhBveaWAdHLwlfvw2xtZbutScmh+Ecct9aEWUxMRwXi7nfVm5mHBR11b1y
IrQnSk+ltzVqtM0SVimQqTZUjBJphRI3EtRGyg8CZ00p2k9fZLtIneizwNANRvYBwp+K6JZGYyAR
uNiU3tAqozCvzFW0hOOcJ/RmBkVUQhXK5zZ9jA5ELq1dwX9IARClZ0QTtpNnNoBN7E+TzXpjv+6Y
hxcEW/MvfxLu/m8t7cwmIIYf2zD2aneoXmO0w7nJi4KSZDq3qUdHnWiHbAfStGmrOxIKRbct0kI8
A5Io2CPQz8nAp6fuCs93UpQYRu0W7WvUmp2ldo9pQXSZIWfBZYAKbW4l0BDRYMiDsgtBm+pCnjZu
FD1M0lpz/eoARepJMDDQOqT5QlDqC1oYAe8yBl5nwHl6KQo1kRLsgFLj8naLGswH+ow0x9+G7tMh
qjBh/b4VUX0BugzAxlb+XWaa9sNj9b3DTC2m51gDikvxBz4HtSgwwQEyhe6hmMrRULxebdykNQOw
fzppaWf7cKcNPzjZNQArV5Oxi5uNMq3FgPSot3OWfNR/ktcqZjiE63IkdO38Y6ir7U9h1PWV3sCp
dl8YJATsH9pcCYCkEYbhxYOQGH1pga2RHoh0O1bpZtYm+mgUETqAQBMsODx1NEJdqB1XjK1bqWB9
8gxpMtMChNa3dVpccHsqOh2RFc+dhgjwLjWg6lPJa4G25lZTRcAQJD4n1WYmciR1akeA7VwHgG7S
iD/Zcr8q0Uxdg/89It273r8E+i6Sd21r5sHb7e/6rXpfLl9AQzPm/ecUEz8pV4FkPmq1VBzcSiDq
gwc+6FVX2dInYI7WYOub/FUgk7Ew+3I/iVaf24J0l0Qk5ddaZvXxDs3g7WoUrKL+8izQScsGeDlt
b/qKxcm8/a0Le3j5rdQepkmcx4LPD25NDtBKFBj+4NVg7hyY4QJC+ynbFUfFfExMRBJfDOHXQdml
cEpNUWUM9bycBqSsfxLzMNqoWcagfPiYi6dPB4P8eQnJ27uyEkzXPL68M+Rfd2LPtGszMwOSozn9
oopSnCEPmV4qA8I0sAzE9rRO0X4YV1YGQgHfUkiPGXvPZIi9NlyXUqnbkUpGo8uKMbjNcBwVxGdJ
DSbNdSqwOpOk63t4KYmK0kQwUcphjfU5KXHurD+jOTitPWFUrEH7hW3uUaX+ACQjSVcY38bEeEVM
fmfCWhNWnfp6FoXa6/lbz9yfkaWDWgre4KbP2V56kQEjPq0fEogKYI9Ks4HC+V9GRKwTng2AisHw
TDR2ChDULjeDupWTgLYjocUH+OWX0OyygDTyPm5lImZvcVTMjZ+ABCcMFb+2UZAqoC4zE38DVpgq
knChDzhQgcOyifDpBI/3fzbcZ7OJHJUU7++Shm5Y7847SiRZ8T6ZUSkZH3DtkfEBIEpFORJuHxbp
ct8VPzTESfdHF+LHhBwwk/sUb33y8H+kXdeS68aS/CJEwJvXhqPnDDkY94IYC+89vn4Tc3dXZBNL
xN6rIykUGukU2lVXV2Vl/ojf9mkdn230CqLz+FM8fK9+QcW7VJS/7dyaJh7QJKgNo7cE0KvrL2CY
OBTdJBmc5+3rcR9sP6G/cziiVBWQU761bftgngey2XxU64OziU2fAPT7uHq+PxHT8tJO+fIrqOXn
4prPXD7GPIABsXxRqoiAIW5huecOHJYTKz5xWwAXfj1UQA9ypazywQlG060UM+Y08/4w5pbz0gJ1
pMvKzWS/LAanSkA5J8VEEHBwI9vjFEOK8NwcFlWSb2PHqXz/z6Co9eOGsAfHcjY4ufG836NYkJHt
8Pj6un/39eNTsX/CFW+knH7qyXoka3ftkSdhu050mxDTdDKOOD4oLQFffVidQ7Ix0wOaY53fVP82
7k/OnGcVJnU2tGSiPZTOEIrMVKBNcNi6ZBLjfQzH9xxdzYm6sMyzdgCxxtsBcFnoo10vc+iOY5hM
ZypHLnxKfaoIrlgZAIr69/6I5nbtVFhHCw2AXhB8vLaUu0LeDlo0OPiPOiJJaBiU+Y60yID+R4Zu
aHQ6zF08HVIteXP5bc06Avd638TsrP0zlhvt5q6oIFUbDpChBvOzt0vwMOCiFy9fqtUtTBoNMG4b
ydNwmw5OI/Z4YKU4hynkSIvIX98f0dxxv1gdjTqMUp0NzKDAkNvhTaWhzp/V/8a6QP8SIS5c59RR
dL0BGpUXMzYuB6eNGoOLAR71DlK4kK6lKaT/7sZLK9Ql0SnQoC1SWEGqaJdMj5PX/ZE1j9ZDvmrJ
qd+eTuCNas23D5EnHywx0J9xfyr/6mW0f778BMp1AjvRumKJDZgbr9uMKBrczN6yjidcVfZ4eBAe
U7L7gCDMeQUcRawvuI65pfxrnBHQFwh8A3WkBx6dg3/7v+kBEs9Sokbv90c4tysvLUye/SIAqvJQ
9sIeA6wiYBZ8Q/aec24Jofd/rCS6Wf57HLTDkBJeqWJYCcJVQp732YROOK5PEjLizql7+BJJh9ij
BckDCFb0aS7Rg7HgHxeG+heKXQxV6UIIu6r4iHryj9qP5MSe9f+fTRTx8PZDAyXoJKhzwbV90Sje
gHOB7u0qlSy3UNeFtoQXn3lJo1gITA/YqpDWQKPQ9arFUSgKDd+OwLuA9xp7sl+j+dxYR3tiQv7M
08uN8pHrq6Xmspns5pVhuroGMbdUhuTn6Aik9G35I4i21Tv7ULTERaOcuNIess/7UzoXWiBIhOIu
rk/U9KgNynJlWAtZNToJQExDaooABYTNCe/k9yhcyN5M00afdthBLz9aUFk8kq+nNR2g8lN1/Oio
Q0qa+NxwuZELhH1lwkdNyDdJsdSzM/vYuzRJrWRYp1mWVMKIx952AMc34EK6t3oHeZXlOSRp9BS4
hyXM0OyrA1k3cNlCQhVt1dNRuTgKHZ9GodqqozNGlhZbRc+SPsqMRHgJGNKxu6Yx0a26vr+SM/UH
DiHDP1anq/jCqtdofaoV7ui0EHmQSdqaABErot42v5yuJQ9QyAUFQPLq8qv7lmfX9cIw5UbLuC1Y
PodhXnsINhy0S6I3NnvzBbvcJEsMaHOB6eUoqU2UKa6kaOlkzHvsIAkv/eSZHfePS9gSmjv873qc
kH0svICCGJK65yM01nqJII3Ofl/pWwtZpFX7VDiMaaOLUQ8s1nA4/WuwzI/HBC6iWeX2b2g228eF
S2p2wOAmFtHDjIP699K6WFaucIWg07TRQaZeUK16Jfg6NKCXKiuzi3hhhp7XKmtEbYCZNN+3x6Eg
HRxBCoY3VXuuIWByf8vMpqBk0D4DGYSAGmwA15u1ajjIGuc+63BkvWbMk2c+HT/fJTSNHj/X69Ma
5CqWxyzikm9vfAVgNpTMkKNDGZXWTyuaJm2ammkdduQdRsp1SVjycsLtRTjZQFspWBUQKLLUxslK
zy/KJuwcRDS4iWVd++S2uIlJelz/pKuvF4iaAz+3qWpyXjku8VcfmxWIcxTDe1mY5dvo+/pTqFkG
wiBXYi/qnGeBCEeQfxDOwgMOEKLEnoTq2LX98oYeuUN1PD8WSzjVWxwTjuLlTFB+UGXA+ztEMK86
r8Mvev/1I0esyTjiO3n39SIewW15ONT6QPz3X1Tr749/frX/WQnKI46RWMlRjZXIh5ekPhbKQq18
ZhdfD5DyfHXXxYonYoC5AX5269US9XHqvqo98mCmKPPsNvpq9a2ai9Ic0ya6vkuvLVPHVW3YTimz
uENgWYF6isWL1NA8I9EiPQaRi1KttNj2uWMpPcTpNskXu42XPoC6WcdaZccuwtwK5DU6vKMY4xtP
wmq9JqJhm6y1yTdneMSlKHMmNrsaOB0DKv7YR9xkd9siNAPPV2w9/ZzCFxDib3TfXDEPKzTL3t9H
M8n9a6PUUylhlDDhMxjtdKkhIJ5733+256fo8SnbrNe2ZL7ESF6nhLXeEByShptK8B1Z5IebuZSu
P4R6MA1Sl2bBn28pzOk4d+b7e/2kkXZK0Oxl/Sk0Tna6Jclu95ZJ5gE+nJynthuQ/i7c+kun+y8e
ubiYeK0psizF5mdWz6/guygQW8m6tQaPM6j0Tz+KuTMVdPnzhHM2j5rxuHC6Fz9gOv4XH9D07ZAk
PlZlIgMEExmiO9wfmISAgNjRzlcPjKK/mOYGMxDvH3174QV9ezNfLwbl3oZBlZKWgX0f7YVut1Vz
hwO1iZvqYbHwjrzlnLt2pX+94xdjDVWt6bXJlRZmgpLeXjSPa6i4PJjc5qDzuEiMpU2/OL2UcxOq
PG+aHCaBSpAszlj7Z4+0U1yAd+UJcKfdLjHguDfo6H/5fhS+5dNSX/9MGvl6iik3p0QuA8nd6bSD
1GA7ARWAVmA35Q4LPZFb99tIV/SHlxdIU4BCwhQGYkInMCXuMSeAqGPpV6uFZacJvhEZXn8U5fqi
NCm8sp0+CkpFR+Qacbcj/XmyvwgcX/AAnw9u729hfd8L/T0b7vj8vz1ysQdGzWeSaLIbEXGfEKPe
7S0FvbaucTr1px1hHrEVgLLDu3ThqC3s9D+nfGHZBbOOG7GwLBTFGvkqa8izbVB7ehiNVtby5v2R
zsAmrmaYhruVZZX5SQ57pfFafOyFHeJBYncWSnQPGOLZs4yFRZ15s12bpKM2zeeZKIbJ3HD3ri1Z
wcZdiUd3Oyz5zYX48G97XUxmnPzPDTb1au337W7MyPGYgvDXI+7OfkDKLZUJ+JTP2EaLChZLS0k5
rVrrq0ybTpSc2HVlu+i4TyDFOK6ZaDGPMp3OexuWir8i1c3zUoOtwTbCgLziiiqIhfITBro+PSj6
l3p+y+DHDOf3EfQG24VtK8x+gAJCIgjZTOqe1KKqQ1yFYYooSQQhfoPUZqFbp2h/Up+CTocA1Tp6
XPtWvRVOqFpkODqBpaeP02W1UscJs7cI5JyBjGCfXXwSdWkVXqCWdYhPGh7FCEQoe7hyslZG4Edd
64sckKI763gLLEzF7LJfmKWWHa2BSZEIWArQUxmynqtvSZDrbmEnnH7/8P6hqG5W/cIUteqZImlx
q+HeAN/xY/s1PY5ZBP+8/pmiCxRLj7+47VOJXbDGqT4ceAPF3wwVQHTpWuXz7kUAjJcFWVBLfsqa
nPj1S2O9hQdpY4IkyHhEmwAYu3fysDRJ09zf+3LqxuNjn+9FMemcxuUPTcQ6DCcs1ednauLTBgCa
FxAmdqqRXkcthZsWgaZOYRMyUsoUsSAb5eL0K+Z4ACINXR0melhWKYpnW+9zVSy2j93uBZXlWU1W
BORQp4bV6y8YC75qlRoFy4aNjbCu143LlDrrJgdeVUjKKrFxf0tw05iuJ/bKIl1oKtKW60I/HRyD
4Un0E4ZQwxa3j4yBzbhg6ta7XpuipncAT1U0+hhcp7O2dNxuVX27BxcWYhbfKBZO1e37GsZQJIWH
mfJfNMKOa7O6bHuMy/X1oCDodzUWTtMMenIyIaMOhNUCjSGV8w4qdPsNIwqxoNeYmu7f370VaAlG
8jIc1YYc9Mcxte7P4YyPAnIeJGJgxkd/IdotrzeIhppdH9beiDmEsigAY5/H07iSjcoCzjdbE90J
zY78hovqyDO3MND0IhojQBOEtgW6j9mN8KJgGmlwwmYzdGauyKAmOlQ1IF3gfVXqLxA2kDRfSire
3hPXZqefX1zJLc/7fFDALDKnJn53BkHmLvR0ZiGEu+VSkK4NUUcvLEql9dGt7jwjyZYaR+RDou0T
ePLQ86dtK/2zso8BxAA5ZBsnbebjemfyW8gPOqAbtp3Mkletvdm0NkSNzrWOPzeZdWYJSwb03i4B
Wea2NyiOkC6buoxBPnI9LXIdjnEu+aPDDed0WxSOFlhR5y9s8ZmHBiblwszkli9mnxOrQis7bDd+
0zwWIro4vmJim+ZhKlT9nmNTX9XW6rz6iIzYvr/V51wh8oFwxaKKco9K7XS+yJM8EdLR8VxPr7Wj
KwCPFm4ZIUE7pLpgbObhMAkEazw4mlESVyTq9a65IaqQGeoC6Y7Z5iDJwxZg8Hg4KfonanQvKlYR
opR7ZE9KewkLNW0t2gdfGqcWk3ersmxiJHi9eCU/5zKCHQVZXv63gtsqCwQg9SLxxJzfv7RJrWyr
+VrrJRgwt+vRwpuvFEUPGPAflwIZUA19KZTH+ws650HQgCRDzg8oDTxFqECH69K4FWKudZQXuHxQ
GmdWIRqitm8dN1njTr9vb2ZWr8xRwU5TQp3L69nWETehgZ44cG5yic5UD55vu/UCq8bMbr0yNv38
4qCI8SjVcYWxibrCWENqFOVrcay9hTrd7BwiMpiQvCjZojH52o7W1jJUAurO6dk4fpClaK92WUF8
d5DMpiiZdRcmHBHBYJ00vmZL4rAkRcZNO4ParTgo4PEHv9qEqKWucSBUITMtaK0T9AYb2lI+MVky
m+SFP2WfxafQkeTz/krKM5HDlUlq1Ekgc3nrwqTI2nn51nwy3KcY6HmwZVPCFUYQkYBb+/0bi2Xu
DSnfF+ljDh7b1O61few+J8OxBpxSAuftT6RB6zTdqJAFHfaZexLxf2uxKSMqweJJj8M7qAvk3vJH
I8n0CiIWqh2ndgOl+PO4EVCVrL9DsOZuUlYv6hc//pKlr7Q7yY0udGupqvTE3cm52SvrYFOELThO
ah3ErvKwpE8zcwlgWuCs0NSE3j6J8htt36BGUqJkIubb8VxxOmM14jEappaqzN80PYicTUEFN/tD
ihbsl34JizZzOV99AOVEkHgYYiENkPboDHEgye/g/6JEnbR2Iy/s/Jn+AvAqQAx0ag5B0PW3Ry5O
mMDmNV/jMnL4wpJIDpnmHOJtVnhsrdJK7Xi9VX3dt8Zt4rjWGCOtKOiuleAJe1be/5SxwYPBLNwb
czHg1VdRTibOewYKMvgq0Fu+Si7ZAzY7wWcZ85UBUV8VbBvf1nNnwZfOuBtw6rCqDLpyCXoXVLCS
yLkMOuG4d9JRxhZl9RQC5ylSygXa9sLX+8dv5sALnIJuWBTlJrIAKgRDAVaNs67oHaVmgucWr1Mi
yr27sJtnygeqwKng6APhJVhE6F4VSct83lUB01cgWAMdAyt2Da33DVA15S0pFWdEeRVVehcRbmIE
AkARnR53ii4OZ7ncVBW460pmlfsmJ1j3Z+CW/xPcbgp0cIH6wwUGkMu12w1VjxuiUemdEF1QvVUm
O1HKyWPh//DgwkCxEozCeEtXhsvoRWF7LLn/ATNP0+sPoI96EgZwyICOJ89g+LLeO/PV8D4j8vi7
QmVlBV7XwtP5t5YlybDFv1nKwc2cdLAATIDpSYoXPd/XE8AXLR5bJZ5TJbDryBa5nQF5Tes4EvYo
H7td8FCtw81qYdQzV/iVVWrn1d0IPicewKVtbcVATJDoUBABSkZPp8T+qcmus3Zfig5Ya7fe9HtH
X/iAudfx1QdQ5wxzgfBUnF7HuAc4C5Q+rdF/8B4gWmfj/mDnZhiFbxGkAWinBynm9QwPGcvI3sAi
AkX/mYRCRf+cjk9jshq0taIuHbaZG1VArx2AxFDCwJ6mPLeMUCGtem50/EQXXpuPCDAKJN8eiGx8
vbwcWhPtsaBO/DmXEUa6NK1L1qefX/hyxWcKtVNgvS724OCE3xTQ+EM0dySDoBcIZUDsEq0UX+ef
/OKwJGw9g8cBMxMw1JCsUUARS0Mc4iiSo7weAK1SrGLvc0T1fgEE2Pp4ycbuzpOOY7vyIEvImv/v
Rb4yTA+87BTwNfV4T4Urntt4MuHVnSK2JON1P1t4vc2EB+ikgdYIQKnoTNeou0kr8oZRSzwramHX
forab9k/acrCiKSZq0jkp7SAqkigDKHfaQVeiFyt4XYQyPMAWUfpNfyWf/sdZ4HtXpesgryPVmuw
+rhT7e6Dg1KXDWjDqOcfuKWLXWvu3tDmsDHt3c78GNacKUK2af0y6ru3zeZ3SYd15piJogIyfh7k
DnBllCNV0pbtwowfnDh/BF2lVhhahE6bGoIzCJrvr/ZMWQhSIhfGqFNWoqmVVQIY2+6P8kdsgG7d
IcqpXn3ZtomuaBBIMuBc51+6RYc94zqvTFM7rdWEBhBMbnB4u0BYFJBPa/v9vK/QRRY/a/bmg1lL
Cx5szlte2aQ2XFflqVtLsJmQ4lkhr+F6zx3y53DBfcw91kUgsBUZ1CNIEdAbOxbrihlbTGuGBFhq
ZLqMNwcopdk1HrAV4i/Xqk31NTGKI7NWHr6lJ9BePC3J+cyUwrC6F59B3YmtG7qD3+EzQBjPgcf3
UGNy+c34aopHxmk/0WvZo3kPnK/rM4d+Qmlhe027h3qIAYKOXzJaLEA3QC2x6FYZZgEnb8h+qvBQ
qaf72/cPTHtrAI8LHt3ZtwjUMRxRTO2r3gGc4x0KlMa4E5/VDbD7MuAEMVTrPbs0o3VRGortnFEa
0YzfSSQA5GrMQ4sGxhrqQdCqJEuneH7o/3wZdS/jCVywSV/3TqCw1TbyJPUgqfH5/vin+bsz/D9s
98UtVXdaLXB5CSMu/8bzXvNcpIgu0bWU7u9bmh0O2t0AdQcN+01u1RvQuNAUmGg/9M+Fil57YenC
XzIx+cWLwQhSJbWh2/TOczPoCQQgsKTH3PrDBO2SNdoPZUF/25xRo74/ttnTKl0Mjl4rvmdG7s/y
K7/ZW5OgaGafAhuBu1EY5huP/bH61dYxqipLmbXZJfzHNp0ul1NBbYum7Z1WllYd+8xqn6w8mvdH
OHfPXgxQoSI3tmZ68BNhM3rZT+0aSv/CBVboJ8a/YQYtJxO1CDoIafrjvgKBTyv0vZPnnq7Wn55g
tfm5wtP7vp25xw7ihX8MUVslGSPwqPBD76hcZSYpurUltyTYQRlJ0bjtAzgcBUimhfyvECp6Dua9
tkV5ypVEq1D6tceLz1qfLOzgyerNabz4KmobCRLA8BqLpRxRxHziKzWy/LgEULIG/sT3i+hxaMXP
klGFBSjhXIAjSah6oIcQfZvSdLIuTk4CaRBXYtAVXeX1Y8cHZlE8DuOzlPJbVlvKuM/A4lHdQasB
jxcw2kPpRHSfMnj1F8jLuhXAMoEhlyTVgBgnFUT0xm+xRmvfJn6pweQCuo7+V070UQDz4UI+c/Yu
R7oFvQB/ior0yZGkVoNwDVDAxW/ivbqcaMSCmbX7UPhQRCvsIaIDVZ1Re13YfFNan17micRsKqqp
Iup317Pt+3wLkWePBdiD1TOkiffMISfJg/viL+RQ5nKpoLFE3kyGxAEwCFS4kg5966V8MjoG98KB
1OTTblDsTkn10iz4wJlgDDcohHhQJJQQJ1OWhEgeSzdFLSNc143eGxUQcNBwjk9LLxsQR9/OH9DT
6HiVwMIgItF+PX9NVIl1lCPo16BYstf60ZXNqkYy2AK9MaeSuKh5Xy9GV+ytmFeYz6IX3dch61vG
ZtW0l4k3PQxJ5ONI6JngS6CRbWUm++kFv46emhTChuiRUEWPsB7A7zpkwKP0pMheBdBRWSAPEcRZ
Hu/UWglkU85FLTOzBNnbb6jXu6wFNTlGRYJVzQJdFSV2MEqxZdNj7yfSJDmGjmVzailNrbQBkpXw
EBZmTA2iEALxomEIjL7zQnndjZ32KCRtLBwzJevjrThkvLcv/aBkDNlnXIFAuztn7TFDHWULYgU+
PCZpLZWvSqa02UMbBqW27mugJe2yioUcV7scACM6drFoaX0scNssH4ZywyeyO9UQeFfe8xxboDml
cwXOSuPKe4IP9PtzMgRxtfclyVf0EpzfULOTChDOZmUQ4pWniSA912QxqB+ipMtDawRirLGTTFNL
QxzzAa0ZQwL1u8BlIjDx8DHbmJLLC/6KK9U+AK1TwUZOJsZt+iVJCZDsxB+RJftM+JyHllnkZox/
QH1AzB/lpNPEldKDmP9RKRofPWVDKTCEr/kiM+NKiQdMfdkHo652SZa8p2Csks0ACYPqq1Z5r/wS
qybxwF41Vky6ajJR6zYew0jhMxht/ND00QUbP2VRyEcFKSt00kHRIAnlQ9sqUuBAfsFDGxtqQGii
16I+R72nbDUk5T2vUaDrXckpd/KyrhmNGP9c1KSQGvw919LUiTRo+Jpd7rXetiqRGPmNPS6Iu03V
xpJ/YJpGlt7w2+SARyRK177XQl3XkK9Ltad4jIeB9BAz5M2iSeLMcAsQMps8ZhpfpIVKf6hLBprR
zRDysu1lcRDuGl7zoRPGi24k7ZCgYYKtW7psumdiJMRsOBAVvyk6zLfCKDYMSdo2680hyFIIwmdu
VSR6VWZSpKsF+oFBf1WlQ/nkQd1QCKGconXpOc9zZdylSgHBkZjvY0YXGbRHrYQ04iG3rGCSOJIj
WdEZ+JbaW9fQV03B1p2mnNkwpZBsi4xNMXl+V0tQS0VUw6H1rY7UnqBZUmNIW3VJsU6SjisewEAQ
K4D3DsUwrNyAqdizpPaAzIyaXKrvXqco4eeYlblkewMjVyh8yEFrtm6sDTrPB61vcbIXCVgqoRcP
owyWJJyNpthw/iCDtCKHQL0dV2WcgrGl4LQvJk0giMB6jScZI/TefjSkeHwLKpaef/TL3GcOXJly
kRknXlGbjBr0mcUFPJuXpGWZeDQ8NKOov12aMiboWsaXHtQ+HlSPuv5n4ZKZudJBl4yKL7jS0AtC
cz+JYxvhFs5GJ6ihsR1q2zZ0WHatBA5qlEST9n363qpPRfQJPA4p/OC373NDc3+CBDyv2u/C58zc
ef9ivhLA4IaCN3U9lMmYAmgylbo9i6kJROs4G+lklXCSoRb2fWvTb0ZdsKiqI/mHmhFGTzdJpxrn
MuBdZZ1UVhNLYNRnSQ2slG1CI2SHxLpvbebZgSsPMlaIWsDoIVGxsVBOAXiLJsYhlAojrQPPBG7m
7b6RuZIk6LRQPgAgBlQtf2DDixBNqBs1ZH20L8YMGszxHG/yA9dg+mok56UnaUQjRk3w8KrN2AOl
hlYamaoa8mJ/KnXRI50EBr4LPXUqdI6arNOEAnrqAkeSUZclvJED3mC/mu9gCRlDLeSNLSogZuWy
LPlU5feIxcPdqcuBrL4/r1TITVugY8Cq8kZRDjCaHEELnmkAN3+rGtgaSb6EvVuYOPoNJQVeLCm+
wu/lfZAg6BshnjIQwdOHFbLt94dFB37/GtdUNEUGEBlLmgFFgFJklUmhsE9C12r9nVAaoM613DGD
7/3WgoPK1oYAFrwFu1Nu8eLo3didYreLbSpXXaolKuyimDDuZNToIUIRoDVFxS9uXx27lyWgL923
/C+bgKehqAYStJsascR2cc5FvrDvBjNZdTKBuq2mV1+4ssAdwO21tyWTs0spQnwCTyXwwdFUfhWQ
VGITRsIeuVU1JqxopBIJvoen0OnDpaWc/MfNlOJVCLZXBL38DVdvUKlxAxHSffML4sBVu2IOwqF/
jp4iC3C0++s3O7D/tQUetevl69pmlDotxVRKBBAB7klGQPrkfWeG+nnfEnU//WvRLixRXpPxoBSj
dLCkqrrUWiB//M0LhA1LG5J6LNzY4a9HFImlzEeTHYaw++BdDSdxErB2tnr0MKxKp/pU1p1CZOf+
8JYmksrBVyXrqqOQCPs20cMgNQvhJ4E0KQgD/B0TIs55+c/sUS94H2CW3I0xTDC2I5PB5pZSkugh
PJUb5uE/M0UdcTbQ4qIPsR+Zc3QCr5Ppggn+aWDJEs/x0hxOt8OFL3GZluW8Ovsbk/rMvYDmOAjQ
Z8J5OicsbPzbewDaBKDC/lN9QLREbXy/G6MYZMvavq9V9JWwJI5zk8+PMYC1DNTqvWJpY956StD0
IgkANoLpZf6XnbgYXVSEuQoIr7uXfEgPl7VZuOo65cCPODRGinMHAE9UtoQJI0gYPzTQshkYcYk+
6vZ4XH8FdTxyJmy8bEzcvcL/DJGdpehTXYjGlkxQR4HhQb7DDLG7b0TeCuM13lmduNSrNWsE+SsQ
fyMWAxPB9V7hNG1AfNm6+8qrSJs/1MWu0RYQArf7EWA0/AGmSxEJCNo5itLAQHJn9A9qtJFeuWMu
mGz4XWnHGB0zVbmQDKTCSjiua2uUgxwyiNwBJuQfPMHT9CZJOcJUYqnfP8w0ugdmVNTHZQgUgFAf
qbCbje8nYa4E4aEe03WSnQMR5WE9iwmeVUaYP+MZTqCjYWojKcd1JwCIp+QETOvHsM3NUG5Nd1hi
kJsW6/rGu/4maugFnzN1hATIIRS1TZGehU5be/Fjmy7tfrpK/jd6KI6C3ACs2UD+UNsmbibyODQS
H9SgNgrlJU8hFY0g0/MN7ZEl/oEPSP+jSQsulObMmexCiBbQBFD0AVl/82YYA8i7ZE18aMDUiWKF
iZJpaoSWZ3smZzBmZagGAF2ktBNUbgGWtWUoOtWWw32rC2lQGnV28y2UCxi1sAZfSBsfYp60/gP6
wYIaDcVCS9Jm23KfXJTq6bcg2aGq6CoUCYaaMPEKIECeea2hNP8eJIbabBnG7AoihS9xek58gwtD
4h3LwgiL4yCR+F0o1xHSB+yLtqgce3tWoDGACBBymBBGv2lTCMdo4ItSjg9FnH2DDRiBUX++f1Bu
Hcy1CWpP+jnIVupYiQ8e8JhZu+5lA1mz+zbmtuPVOKilEJXWAzUnjKB5BEpPY03Y0OzTlbAfTU3S
m5rwuTksBX1LQ6MctNAG0sAPsAoRx4jdVoHJ8wvPLDrXPm0yyDhNPMUACyBpS7kZtvM8ya2q7MCU
hVUpD1x5FqNG7wBMTQcjltYaGJS7KrL9ZsH0baB5bZlaOLfrG2HM6uyQqOd3IStNNdan7dstKbLN
vLmuLVGrV2m8nOZekx3yyFI4w1PNIgT6gXSqXe8H0vkLIcTsyKD9qqpo0ZlcyfWdlwtJEmp1hpGJ
b0yNFJOC/Gf+hhwhCfilAGnGJ4NM4x9jlKdkezEJuCTH4JpWD8Oj0HwomV2Ct23hDEyzRDl/GALi
F8JNKF3QLlkJi7GMGqyX3xV6xa1lf4OgXUF7ABPuOffcyw8AbPnTIVzwhPMLqCLJwkNdFugZKrWh
jWnDZUyRHdxxXfqMATkdlpQZOlUdhX0o3V0fLlwEdC1sOhdANoBTGtVVCM3QeTFwguad6sv5IfgY
rfThk9G7BxHyhaYKv89v9WYVO8qygshtuHttdtpaF8EnWwUqksNKfhiaD/EnaQHNcmPEF2bFoCF4
JXem+8WHtqjuu+MQaU6r6n3/pkAjW/bM+wtOF89vpoCa9br3kNCXhfzArFhdsEIrcnhwavdbqGXE
eh1CU2XUQVRjlqCT6MiAogyURM3sRVzUFb6N8K6nZfr5xbSMQw54Yo7VCNcjGGOBAkGOS09XaAh9
1fbFLlz9ojOSeVBNbn1/FmYXBMXXicEb/ewsNQkhX6iskqb5IcszfZDwOh08PeqtkEdyCEKWoBb4
NwzKk6oeCAXQDUQZ7Iba85E2zg+V9ApifZ3t9qHrGahvVBmgRkvo3hn3Ac5rvHWggo60NN3DXygj
4w4Nnx+SwT9EbmozbkEyvI0bbSmina4SyoFIIhziJLOAHM1Ng6nAJlxQBsVEC+MakY3kDHG8I78A
aJmL4S7t0JGzJws+N4aw01rxU/00guWfI+GRMQujhdw4YyKY26M6YLhWr38MxDv7prpKAOSHQuVZ
Wy+pa8wEQfgeDcqokqAqwC9cb15WTkM4r6Q4lHmoZ1mod9XC1M5ZwMMHwkNwkcKNMhyfN2EvCWlx
qIKE2/aK6puhgrLr/Z1JN4D+OQRgOSdNtknJidaW0bK85cqiLg75mtcnMHS0Yk3RlLY92Xm6vBrN
+JTrTjchsmJ9Kbc3P8h/rFMXXaYxqPrzDayrVQlsSM498H4wLHi9v/oLvUsvB0mtlih1SdmUGCS/
SZ+Y12CF5x1LQgPE8+JOtQIo6L4tvF9nR8bzmF8FOwRI/+sNUqYtBExRZD1EIxijki2qlgtOha5S
/GvpLkxQIYnkSYVaR31x0Fb8JvwCkZv7JhulWe04093KUGZdapyavUHB6fi/o6LWa6w4McgqjMpf
S1/CKyb0OTTKz3QbrFGb1jbhSbV8c1JkvL9N56IFpH8B4UD+V56yz9fTGXhhUPkazr+UZkSodCSL
XIOFApedensOrwQ1LBYO4P9hEzzTEjpWVY4O+aQUmj0R0s+HGnLovGk9xKBU3SzRXM3PqYwoHePT
NFTQrocW9+jJF4auAEm8bEer2GJMREK+q1c7AfImzVb4nhj7f8MlQfq5F5AEt/0/lv8m4OIGLkHZ
lnAjLEvH3ihBpCSdgHo4jvqHZjRbZWENp+14dQhFsBpCxRi6PIjAkP+7HqeUZ01egVDngN6gTC8V
v1nJEPM2S7zEjPvbhWZrg4LttS3qwvVdTgtTLyoOSf+UhN8/w/t/cXZlu5HjyvKLBGglqVdqqc0l
2+W9X4S226193/X1J+R7cU6VSihhBo3paUxjnCKZJJOZGRE+tLlNoT4MuseZel+hVJI/uqBiqblW
34e/8O/hs+z37Yu3qwY79uQ1d1ob/2ydu7LxpILhm4jyDhJiie586UnwP4rRN0SfR7s22oRgBgSm
dNiMnUGllbP++l14MStI3l2ugKIrPZUVfEHd/XW3rvs3gSJbcT8qnVmNNpS7s/FVKtYo7ad1vVj3
KeuCsigQpghF0CU/s5qLddCSpnHQG2Ll5LGV9jJNjRgKxrX35/bCX80x1NEormUZhwT0GOakjwFV
mqIgpHSKJH7PI89Oc+hfNM3rbTPTMTcbEsrqIPeAli8eg/N6f9prnRZD/N2pBs/KlKcAoNUuQ0ls
DXKxNJ5zQ7PzNqowtUkDQ+gVeg6z3GCJfhzVbGXaFsYDQMeUHJu4LSDJfLlEVK1ytAAFGE/u5BAv
Zf4Lze1MXysxL7gCHAFxBoJcpI/np7gUqOBb7obSGV7VmKtG+VCoVqPbt1dnYdIurMw2f066lmXq
WDpUTI0qfAisETnj2zau95IGnwadKdKJIgTh5xpI4PXJ0Z0QVo5EBMB+20IB16dUtibeNWYWasSI
Kjcy8jYqDF32Ct5XQmS1dbRWBV6aU4INBrzM9BuZHSti0pZdrimFI9KWx5q6EYOvSE0NlwbAwq8l
ca9PVowbVwZ4jQB2QgPizFXCNOzkmHmlM+Yfo/eVFTJq3KYio9CGGrTSZVshf4gz/6XPbf1XV3ub
GtRxkuOLW01uDdQiCG3Q6wnKpXu9By3B7XWZs+chlzF9H9KTYA5GkWnuylEZtanYscJpSn1bp6lB
vnxlktH4Je3Dyoiec8p9ZSuI+zgKbKbs8v5Y+XTDXGtQjyWUYOPX25+kXh8WQFQgVQriC5BTMfly
czXNGNU9o4hxh+Kt0AOjjtSVYHPB46mMpizUShQdymgzHwCayu/TrqidXBpNOdj3AIJFZOWQWHA0
YKUZyDMgpjTt4ctxBE1FizGqaieL9tL4t9B1Mwx1Q/ZHTpV4JTu7cCJdGJvt4TjzJJKSsna0khly
c+/nX23+HZBft9dm+jGzgxxrgmtJUVHfwQ11OSZUWPq29LPGIfWngG42pgN640FYTj7K4ouGUsxt
e9fPLTwGwEGCNKKCigQc4tKg0nm5opKucXy2UeoQ9QcvMbXqva5lruhOtUO/WECt4St7Fg/RLnsG
SYEe7eGpDjlU6vb251z7jYrkGwJPqJxI6I2dXPcsAIyTeBBiNWicJH2oyTdL7kKarezIJRtIL0KH
C9hB1PJm7u+rWSyAd6VxSvR0BhDqy5Bnav9p3hlDmPIdWMQJzT8HYOapSKqwyRtntGu8D0AeCK5G
8JGuPZev/eXSzjTYswkD3FxDPzTssAHZM9Fi4SZMNu0IhZiVLX19akyWsKfxNkcbyo8jnVnylU7N
USxqnEYhvlFL/b0MPtiVtVkYDlLZkohwGQxlYOi+HE5VeN4I4EDrpKYdGUg1c3UlzTv58+UGg9jG
mYXZ6jek0EM0MbcOWlxAyQfJuR2zH9fy5XM4O059aDRPbAKiPAkFzg/AgOpZ2Shh68RqcuyeSYcI
vt7pJaCKwUviP45N/i72yW6o3H0M8U/wPvaqXRHVgOK99+yjPRj4//iYpYZSPGVBdkfG2AamSXBP
t7fcwrriSykCVBmaP1fwVjY0Eh4nReu4rBJ2ddwGVlsN37eNzCE3/z8f/7MyW9i8LPsyH6rWScZj
40F22Yh93M/qb/9BTXpDu/c6oFP17KEX09f8L/HtcLQ8OV45XxYG+6OgBAkPdAlIP2TLZ07cZsTN
WVoNDlqjud42oPC/PdA5ycM0UFjAmYqIEnRi836tNlU6MU/aAQkJ4NyV9+gUPjev/V39ANqUDTFj
0IgGD8w3/dGqdjL/Q6zbXzDt+JmDayKCZrT9IgwEzOlyCwl+1EVCJQ9OBX0JkviGlB3iqjZvW7m+
DjFMwDJVIIZw9f5EZWcTSeIsycbeHRwp7bcEpBEaeCrS9E1eS8hdtyhgQmWMZWrrgPizOi3pmaWu
TolYV+XoDMZo9jvlkD95YB/ujc5MreEAhPGDZ/wNN+PT7REuzeO53envz+wGSdCkolCMzrv5sPby
nrx9vkbnP3ua3bOfrcphLQNJMjo6Vzef7aEGt51mPEb2WtfpQnR8OXuzGGkoqQA6BlgajM9kE5rZ
ke3UXbodN9V7Zf6utsNGsImDrDS0J0vTtbKVHbewIRCWA2CLagNgXzhgLsc6spGmRZfJTj90kYH+
fu4Kb6EYcPVbEy3IoKB4aVAXNNmnTH4tKzsrfTtKu/vABZc8kpQ5GbdtdjcOlrymq3Z93aAHa9IJ
RHUCz8yfN9XZOpQ+iJdkT0L7P9rzjWwECGyUib+N+xyELGpCbIGIDcrwCtnc9q5ly4iRwV4AOrZ5
DoKyDBlaJC+dEj0mHXovUpZwsd94u6x6D6BAfdvc9bmHBhcFAnXo9UHsPz+VGBVDYQxD1QlKctSE
3AbRzUrEsxBJgmVDRDoNATnTNGXmatJAE9QUddWpfSt/CF1UbXcj42yTfMdOcpc7ssAjmXd3ZWIq
ql1DPFB6kOzAlIx2NZN4fT5dfszM60IX+p+Ry1RneBRBSkAOEqivEIUFRtDvqmbLIJf8PL5Crm2o
t7KtN7vbE36dRIWIE9qqUIUSJ2zAPN2esaIbwCmhOoUqoOHTUKRHYG5o+pKHMifNPvaPcrOP2F6T
OB2ZwWI71D7BLdV93v6S60rVz5fg6oWOC9LV86yxoBW0ICMAlPSLxej65mp9irx7wQgetOA+AReJ
sEmKY3GQ9/5edcJHcl/u49P4LbmWzOU3iW7ReqVvFWaABmhcuUiu4zEwLmkMRXAdlzKoPy+Ph6is
5CwP8XVD/dWA/rLWHxPl718V+tGFgGf52+3ZuK5RYDbO7c3eOwKY4zqSwF7fbui+u3N0yAS8/Hae
/qwMTJku2stDHpbAJ4Q5Rwv+VZeXl8STGFOkOco9xH4ZEBoP/Wh7J0DdNBuo13jTMd71J/T3lRn3
DsWrLtnysf0Yf9H2KNijasm1PdJHjWxToTdyyEoXtrAJ1DVBjeur7vJLZyFDHZV1S0mioUmm5aSA
Jvy419S1ZofrSw9WkA1BazeOCUBfL1da9qXeo1WnOe5gROXIdRWviFMANFnvl1z1uaoCwhJF9lpE
dA0RmNYcMS74vaQJcjyzrAPYPSRCqzlB8aUdhEk81EwrswXR5rCtg/sBTeGNeBqDlSEvzuuZ3Vno
og2u1GhVreHkey2D5xQrnv+rtWMTJoeyKeicJQzKuhOGKBs1pwlqZ6TRtmX1RtH6ldffdHhfOfOZ
mVn8jmKhT/S+1xwt1jZaFxODDvlXiaRsrLeJFcRNvnJlLdyQ00WFnDnWTkZi+9JdpKRwoWYrak6c
f0QlGP/tKtJOgKrzTgi2fi9Yt0+GpRFCnQmQzYmTFfLFl/YyElFl9IjmdH3KVe9Nk7tN6D6lgE32
ZbIyuKX7eGq4RQoOwTNEYi+NJQGwqaBr1RzwTBIujGAtytKUrhxBC9Efmlp/yL5RLsTrbnYl+42g
Ac4sqw4BuVjKwOIcnZL4VdWAyVEtAkfpLR0CcVYH3n8KbqrPKLULfcJwAzKnKx8hmq1qcE42ibWa
UFgMGAiTwDeHRzLQNLNJ0JpgbOSIqE4axvu6YByizaaA9QVAwycyB+rY0MA357puZoy/IV4A3OlE
Gq8oz56+zbU3HareT5Dwbpu7OFhLjV0X6XFsAPg6UZVP+L55J0I5jLXSMVzh4D/kmmLI0Pgtq61r
ginzt2uiNbrRTsEDlGzNQXyp1lBciw55Zn42Pb2KhB3cHcFpD1Bm7YOTOgiLwqw8AMgwm+iN0Adl
ZRcsOSY6zyE6R9E8g77oS8cEByXt6IBLy5WraoMEVwjeS+gIruy16dvnxwm0sXDv4xWJtvrZcUJz
BYDgTkGs+IwI37JUftKNu5PH7V86t782AT+KBnSdbeoIpmFZd/s365v/vvv98tQcwDX9xwdL/RMY
tT6228ft9v357+MTeAPNg+k574e9axwe11qmlpbj/JNnl2TOurauBnhrPdZGH77Q4dDRwm6lewnt
GrfnZzFKOTc2u7HcxBsrNqiqo6DFPi/3aHiU6Yua2tKnUNiqaiUvyp7dhfnBBRH7beNLt9a57dmt
NeldV2GKtVHiDxXJy640gWK/beNH2/OWA8xOd88V87zuqeocwLXY2xNjDwjUQMMkg+iUTnpOVmT1
nJlQ2PGA699Xd3geQ3LcXHsiLwWgjILDDM34yAjPd3mkNooSR7hnvOFX1m/b6Z72eD3eB9VB1Owy
TVbmd2mLoSYCXiuc/giIZr5f1KwQJs4Ep3BFrgFC5a/UEH7eFvPJRZIWZ5eEFwbeIJebGB0FKdq4
YuLY0Dc0ds8j/yamyr+oRY1v1/x+CIzCJNwK0cXxtKW7+P014VDMOP1ZA8It7fPzL5mdYWzoVXls
p7Fqh8FxlQ4vsF9ohFhxp59FujXi2UUHfgZ/SClGnPBhD/7Odx26AZ8V13l59/5pP++Y+f2jcWPq
xsNX9w6RJp5zJJjBimf/nmi8IvvxkEFC87Ux1mjjljYUCC8liI+ATBqJ1svlGAufpUHegDsCjB3N
sG+VbZa0K161ONNnRmYzIGh1CRmhijg9zgqGDktQoTRgFM1+3965i957Zmd2QVQU2eK6xmAar4f4
Fq0AFCmiYSU+Wp4yYN2niwiIgekrzhIzYslSfWx74oBHCA+Fu3bYSuD3uD2UpQhTx5Kg75oiL6LK
l0ZADNJ6fpoSZ2BomXwFJiF/oT2QokhOZJ+3bS0uz5mt2YEui+COKsOEOJ5+GL/E0MyL0pCqtaB5
6TADYetPyRm3948GxNm8SW3TlcQviJODzDtUdlUlGoNfmH3/iGCqRzFR10+3R7ZwL2Kd8LzFNa6j
/2Dm3QyszF4eK8TRtWE4MMkvrDqQNmNOjhWyRGDiCVYsLrggxGKhj62CEmHqJ75cN31QIcgh4FBR
SvAahcjwtNXz7UEtLNeFiVmWgAaZDMIInCdSpHIFbb0q0iajnSRrmjELjk6BN8AjQJz+0WeOHo+B
V0cSDBXFH3SG+EDLD/0KlnDNxvT3Z04x1iL1aAkbdfQLY2noVupX2qEX5wvJTFVDokND8HZpQidD
G9cD3LuPSQp+j+GZEDzxVQEcXxFgHLdXZ8nlAPZC454GPgw8HS6tyV6aQDa8I44gZ77V+hk4q0cW
cbfyAZ1KAn/TZP7KBv7RP59dMUgTUwraOGAlsVyXRpvc9RspETFEEEQfKbiaX8PNa2l2kH4sIKRR
GPceh/Dk5vTw8PHAzBMfoBl3J0Ezzui4DAbAjq/FLosTcfZNs4lIBDQVgusB3qPXz3XQMyNiDaQZ
UIiBoDJvtVzlt6d+yZfOZ0G+nIWwBAsK0HAEalFPSnkK5V0crFRoF03gOAEVEPYF1vjSRJf2CRiF
JOKo433nPY2AUXVsZX8vHSFoMPuvjdmhpXsgUg9qFefk2H31Uv0lZJV1e6bINBVXDnNmY7YnakUs
G2TyAanYD/vXysKb2qjhO3hN41fEy3foQzX7d4WXNoLg5+/MECbHApUrB3ghM07fuxO2z44AEBQY
0KaB3KTr8x5/nEhJQVWFGOatNSCNJPKtZj7+G/ciChIioJ9AM8p8V7eVOvRDRrHYmqfasheDTirJ
3vOB7ORGTu4JMFPmyqwtTBpyphB/QuMfSNBmk4Y4PZI6GlNHoy9DvMMLKINil5xF/zzAANyfTurq
wPWD5PzSyZKhGbpSCijCGEAYxFTJzLhF9b2rWLeyZZY26f9MoVh6aSpOtbLQNAH+XJVPodq+qr38
RgOp5qBD1wwfWrL27UmcqxqhCD1BQNBJgw6vn5znpUkvZrAZJNR5ryEYXOJB9Yp0jhkbId5ZQHsZ
8X3Fwadl1yazOuNdtqCNTcotigG3v2RpLyO4gs46sr7XwKZU04o+Vkvq6MJeII+i+K0j9rltY3F+
0ZZCAOFGJDeXihBopA2tl1Gn8MfQQA3sAXrySM1oyCkrD2O4uW1ucUhQ+UHNe9KmmvNro3FplAO3
pg7o4LgGPFrGftfjy20j8tKFiqop8uQAwqCBcHay08FXhWBoqFNC1cfvDh1Ys3BvD3/7+kGMects
nQEcKT4UBBk6dQPGvtg9pGPF020gnPo24qhz8F7w+OB2R88HeRJEvZoHca31+BqVMDkbNhHaTtHw
B9TYpbN1fV1WZT1Qx/UTtIortl8fOjz0vJ1cm5pkEMAzjErW/8U6UCyCOmG9UG+cHeFlpzCwdijU
kTooUFNaPwpgaNu4SDauVDZ/KhPzk/zc1OSBZwFU2QEnIIQw1Rit3eOXhmL5AD5/pCsAUUIX2Snd
9ZCB1hEJ3CMM6HlkeCB+H4FdjPmDt/n2LH4XYBa4rxv+/vGxMfR/EeVRtH2goxO9R+L82kQCPdVi
MIg4wUieEQQ9k5IWhtvL4sp++wmvrqYDwT5kWdA9ConAy+nwIcwGKkcdZzRuqngX8daU7MGq+D3K
WFvJvA/4d8u/Yn6X7XKQvIEkAlVfycJZxzHw2zvl531x62tmLytpoqzOPXxNTAauNqYOrs8/QrfR
6o2bHkjihH5lKAQ5Ox34HAgrof0e8ivVbsgstZPBMtvbIFmCyhLasoWDruzQt2zm5DBUWyU8sBDP
6cio6wgEwe+Sv0/6gDfRfdXYlQBqYLx+DcK46ARQNVOTyuwIxB68nZYPBmnXBouZvTXWKaw5c0Qh
BCP42FOcCi3AhiDqBXTz9nQunTsoFaNePb3pkJ+9tFBFUY497jGH9g/1CM7O4JkpYEBsVq6opYwN
QFsgdZ+ah9CAMdtTKFp4gZ9i2Ursm4y/g5PJpIiNUJPjuJVAi6ED+0cMONMJghXW9xfjX18qJz+K
CrVliF9T+DNwZj1GJjIR3AyNtQLKQoYAWjBQ0ZjUeohCZi/NtpBrqvghcxTvtzj8TvsKjGa/i/S3
rhWWypKV2/KajANH6bm9WVQSFn2h1DnsUfYpekdXsQsI5lWdQ33c2nnBxcJIOq7Gpn4Iws7Qe9tN
dz6CQjI81nIEHpreiCVLGRQ4IETh0XWPrGnyVBVmLH0MkjFCazAReF6c4vaVtU+Ry7Ux2kbCGrJi
8VqY5m0CcaAnZN7K2Tdd5hVawpx4x/oPF5x6PopNO3XbQjxddfqVWutSypye25ufSjQiul/AXguq
1DFL3jT9TWx8g9xrmeHpjznDSQ1yhDGwSPQI+kJXG1civblgwk/cdf4N87PIB1HBhEZwevde9A03
fQLNOA+gMyOZur4B+kNWHxHBGAq1xwREp71Fxd9iUJ5KH7pOLpdWUbuTy8yPDNRtQY2EchEakWfX
ZC36YhlEcKkO6+8oBTJA2VeeG4TsY29bhCvnxwIMZaqzo4SK6B0yiPLMhQtIZAiZlzMHahBKZWkP
GnrPHK//KIw6qfgI/o9sd/vMWiokntuc18CRZc9d4mWYdnRAg8LH9o1+K1gg7+EPjL+lOCdAh2ZC
4NIBENtMVmrj17BFbNuzMc/zEQMpKr+a7Gu9XVfk0OY9Oi9bqOWZpNr4Q2XU1T2IcpP0oMpmla0B
Q6ez8nqN/zvnP50oZ9dC03thrXWwX+j5XhHemWJQcScqwE/6/oqPL/oTIl9IhKE+iOrC5QURqr42
MLfEth4kDvYoQ6/MGBFpSA8CeZCVwojWikXLR8mZzdm1B+Jq0KyicddRFEvddBR61ZhcFILR+cBJ
/Za/SO7f2z61FOWj9o7nIRiFgIuYDZNpYQHm2I45gSaadfouohsni55vG1lcN+RqwVUM9ko0OVzO
5VA2kpqVjDphmBiBvHW72KSuVauVIawJa/68nK+cBD4CxnRk6PDqvTRGhBb96hUOAqC/zXAX7kTI
omNDco+rqBJ5/FnHPeyDBQpVuNEU+CeqYFty95DddebH1CPl8mR399LxP7GRIpQDOQqqKLL98uf2
rCx6GN5ySDxgYq7ey75A5CrtcJBrfuowFx48RIeoMfEKsaOh/xWVBSjc328bXbrpIUuCLmO0g6Ij
YxaOiFLWoB4Oo6xSeBohGrlLNo0O6rUMMYm08rxb9K4za7O1KOoyCgsNDk1wJObypyr/GfBauz2k
xTck4gnAG6FmCj+e+fCgJ1EqCz6OfuE1aSoek8+22jXds+e9x/U2rnmDxj4xwG10DFMnkba9RkH+
kaEX5DPUj8NEFNCAhmrIrVLJ32qv3pTBJmebvNve/taFnYAIAaw/YBsHB8pP8vXsBItUZfQ70MM7
XjWAOf9DdU9ADvKoeyjDNcKrBSwC2vHQTo7mPJSW9PlLKdLpkOnxdIQh0EdcUmx9fzPS7VCqPITU
a0r5WEdmhCRdy/sR/1EGJfCz1q1s/8VzbeoNBGeZhCTbXC/Yk8a6yIWWOZJn+ZqVZZvk1JSGhsSC
j9Zo6VStXc9Lbn5ucRYN0ET1wtCfjrUAb3VvFD68NLIytwbG66uMuvcOIcntpV0zOdtZjZs1YTzA
5BBF1qgirq+f+/g+A0rZiztLFbQVpN6awenvz3wpwfDGqu0ng3t3n1TBXeT+KbwTxBrMNGi3t4e3
dFpNEok4WHEnXlUqtUZWqhIZHCeBUIlQHiS27QRO0MUIAl323ggrAdZibg8I7IlFbQLt/cTBZ8Pr
yi5F9wT61GS0yLB9j1eTt80fFBvMgfyXahWc7KeahMSfI5Antfy5MkaKp6+VxitLO3nL7EphSFHp
GDbwrSBsuZxpyWsHCI4jPwxHtqj3KefVtqaMZ90aN9PS+XBuabamsZDH4NqApdj9VYsln95CEmvM
OEJ2TFhZ0sVhqdBpBXoPl/98hr3W96Bq7FMHxSdEUKGtypBpIZkhiWu54Z9Gp6sp/IFooP8EJc3p
pjhbzShvR68oAjp1nwThDkCAke5I9jWarfAR9Vbk52b0AkWG+nOQ7oJqMMADgXaYZqf0zwPZyNFa
RXLpVIKeIlrfkEvCoTzvzSoivUyFBMnjpIPW7vhSSieVWT75lQvJjmYPipe9Ksrb7W20uMBnRmev
twi1BdKnMNrizBX6b3QumnX23QAngvrlys04xVVXk44LEQVX3PjIHF9OuigoJA2grOGIQSIbcYwO
QiEu1jg/Ft3ozMpsdzRjEIvtmCMhJ+2HBJU4VINaoOA7aHkPaw0TS+8u8MLgXpvkN9HpObvsOwVk
gLi6kQZ7r0Xzc4SKtwvSnfCOnbzXeKXDaHFomDrsEbzwoQlwOYGjVIRxGlZI64cfrMYhrn5W1Zss
rDW1LC0UQUSGxpkJC30VINMgVtpkoE7PnoPRYfVKqLnkdVOH7U88DMX52ThK2ro10BHUARcz14qP
HiQQevpaQPqn037f9vDpiJo7HXA203QBinMFiS+ULgxDwNyACLVGueSZ/BSPqME8Vkhfr53MS+k1
tI7+1xqZFZ1QD4ll9E9TJ63YTsmOYgZmqfCjFHZS+tsHqZZrlBpONj8+hLFv5qUEjp9x38elBUF2
PkZvfQW9+GrH/FfaJ9zV793u0c8goGIIYLvvkeQODhHUUsTdBAMeqz14J3bgOmctNu4JEGGwg/BU
AHIkvQOJdTNwITlRL+DyYN6e2YUr+GKss5wlqJ/dAOQX1Klk/9TVG0YEAy3xQFIdAPnpdrW0VnJa
8ktIcwLnidQlzpHZ7HaIHiF5hbVMaGiEqXhkQr67PailLQbhBgDmsKuRSJkGfXYx6G7TDKCppE6U
qSpvY1k3qAIiADFBRin3PLpy6SnTAXHlnzoKr1AaANHnvBuKin6UNLVLneO7xk30uqAV83XK8L//
On6G5idUufk7fvc4StLGlNdX8WtDYqN9uT30BcgnAnRgpvAYQ+EZvN6XY/f9DmhzGZ+i9pbS8ISa
CTlE/pY0O3HctX1kdE5dgel7L6LZbfTxbrERu4MlsV6j77hKK6JBDOg85H6BbQPN2PzZDDVdVnb+
mDlyjWZUDzDJmOzcINhG8hFdukZbH9EAzhuJGIkk3KtNf6gS5dAAGXF7VubnBz4ERxV4ZKYrBVXr
mc9FlV/7Kilypxi3MjhD8DLONjoAZBDwbMDJ2pxkIVgJ8K5ulckoZGhx+CoiodoPucmZF4ZjLY3V
RIdXZmzber+F4rFI3qh7r6OMAjp6Lay3wfDkyf+0Pv9jGKh0Da02TEYR+9IF2JCBxFYC2aCkpn9r
6lmh1pUQb1jrRJ/iq3Ovn+wAFEQRwIMJCuXySztd5Eaty/TciSJQ06hxQjh5dWONrKze/Kb5sQP6
Y4YbE3nYOQo2jMUQuf2scAYQLEN2kLPRM7QusNX4WVkjGJ8fTz/GUMKZsnRQQZrnfL0ABG6BIIFW
C+0aj5KQphuP1frKsbs0pKmjETEyaiNoxbqcugzpXJfq4GjKFQM5ri0bpE0Rese2eunE1fjmekzw
wKmsiZwy8ALzMwFDhsoY2p0c1L2RyxB0zvZDA6HO+l7bJFDh++VCfQyp9oT+CvU1d7weK7RXcCIB
JTxthTkviSh22UCUMHfituDU+4USmaFAypuAbChYI49YGOqFsdmboIkyQLryKHcg5YfiAYrN+coT
+QraAlwV0vPo02NgE8QKzkyg/7xOaMsiwMJ1O9tLB3VXfGvbCnwYqFyDXJmj0lmsZV4mj7jcbJNV
iF2AQ3QC/szCrYiRTillWJXE2OoryYjABR9W7l1C88fbp+X1vr40NQuHGyQRp8xPhGxnFQbIHZ6i
eO3xtmZjWsezw1EoQwFUgUHspF1KJt2JID5qQQLZrayuX2+PZ8EBL6ZutmAJi7sEJPSRA205Pma7
IoYDsoOoABnFVpo512zNNnaJbos0oFgm8TEjtta/Qoo3Y0acUOv2oK6Amf/nhv9ziOlLzmZQ60eS
hwkskXCbjUbvI/yeaPgGxX/y/dLMhackvOti9AG6aGiWmH37AxZHilsVj13Au5Q5SFuv3cYHhQcc
soPKgVe+hVVni4PPY89FFPty29o8Tp1Gq+A2g9+JgIXPoc41HaAyKEaQWiiQbz02+UaFqoO2FaKj
Wz2q4p/b5hZn99zeLISksQzYqwZ7EXq9RCs1709fOR8tkBCvJKUW4oSLoc3zt/JYxXoZxTFuHOhF
HhIffUpInw9geLa9MkclENBeoeR5v9YSsbSEgCSBvWFaQDCjXrpQVA5MgdQSmFB7wQxAs+RMUpZl
+hWtUS0tHprnpmb7wo8KqpYZTPXjGzrNoPnNZbm13Qy1+G0WDRsFZJljxwUZzeIo8gWuTaqeV6iO
3V7Zq6zRjyedDXq2b3xXHRuNZDh5doXTWa0pSGia6KzmlN779/KHd+weamuENhkEOoBzSXujWIMx
LXrz2TfMIzQ1KjxUTGJH9d5xf4zv1HWAUm+eky8xXbmv1mzNPNmNEZ11LI8d6m1StLL56PQR7AL6
cn8ItbV2LUH0E03MbyrUyBBooEEFmPHZkxLxm+xKFAotI3D4NqCdvfAJoXBIHm6l8SQ0f5R9Ox4D
grpKYo6lNTQ2cdc21RTRzz8CpClIfIBUA98w+4gKhfshJJjhpDBkBZT4yXsi88TlxZ+x594/TvxN
XoUcCPpdplMDu+lyK5WCECW0jhMgrkv0R2iijld+GkpBbXhhKzVobaJFzWnbZH+TECrKPBbFOOUF
Gs3+xXWHbCDCRhTjQAsx22pV2Pe1WMDBNbWyxWQrY08P8SHJ7vt4jbZ6OiGupvnM1mwzFWJIPIr/
w9HyR6+CwuaDsNabd/12w8wCByerU9SBJb2c2UghedNA3t7RIWaPWm+ReabPGB8qs+w/WKitHBBL
9tDejvmbuP2uuNpILapj2hYxpCyO3pTm/CZk57WHgfzq9O3tw2jxmgFQnyoT1BBwjNnDNPADlg3Q
t3Xc6nUIoU7KW0nnYduD9k7iosBTjxhCoVny+DWQlZNhaaQQzpiobdDEDf2Gy5nNlDIN/DZKHAH9
NkniHwXPTijSd01kCMxC5fL2aJfsTY9FNMEhbIB4x6W90lOUoJf6xCkDca8JB6mc8OknTzVpqht1
06wlIJaOPgqINPYBphay45cG1biFGneiJrjEc9BU1O7j9+Djz69e9ewp9b9wHNA1TZIy8Ngr2sKe
NiOD6HmCc8+FFjmHRDKP0UWmQUm7TZ8y3324PZ9X9KhYO0heoNYPuJqOfM/MeyiUr6USGtzOOAaP
xMUdlinOULwozaFWnlu9e4yZe+wUDkpZSxzQQXXntQ9eIh7zEdCHAlrMwZcQ7Ju32x921cv182Go
yWIHQZmDzqtAupejV86NMyBdwl3QaoeyLj4VPf+jpVum+byDw2no0FMrcVMIslHiIepzz0f4iq4O
2y2JIZbjgxBu6jUS5ityoenb0FiHqjG+bmp9v3QKhaD7mfRC5lDyDRK2+1EOOUMuGew8nnBKw8gs
H8kYmU0LuIi7VRlYtsAnLrS70e35uFrGmuzNjlCQqCNPhpcxyvc/nQhncXyYlKordF4CDkHX0FRw
gag0PQZdKJu593R7YRYCvgtbs+O6BJsucUd1igVModlAA9soMPFVbCaUrFzBa+Oabb7EC2JWsUkb
S/EtBeJb8pMg1nbarbxWr2puPwuKNklIa+BcQTB7uaAhckZgBMMxVnbyJo2ANhQTtJXraFqLRKOJ
RNOPFXt0fZMma11IC/cfth4yriq2H4guZhMKIcIhTNogcTz0HmQB3UVD+aIjZX973a665KYxTq0o
oCUE+h3ny+UYJehA0sqtEkcJwmNZ9ZYYdHeN99TQz9jTzZrwkahm5wZbr+p+q+pLrK81yi1kVsBO
BkYuVHcJaNdmj4WiKZVxdFMcb0SNDZllgMHr5HtloPLCbkDLJQBTk1oKyHwvB1rHfeRrJQYapH9Z
7O0SP7G0nvwZ0n6v6alBA2poXnqnddqRiQBl9ObtL1hyW1yIuBRRwVWvcFty3mpqEReJk3mwVqs7
kHpyaMvxyhtWzu8l54HPghhWxHAhwHc5VjlVsFhdnTh+JUqcNTq0IiCFZkkumo1vj2rR1M8tgXod
0kezq7dCKYYEfjOZSq1+0kQaquouQNLgXxmaVnACviFouxwTXrJFHdAO66eo3Ktfgo6adfQPUY7T
bgB7EXhuVcjUI6d4aUQRVD/JdAQSgtwxq6Xyn67MRHQzkrXy2JLTo4w/4cBUQFfnfBNukuVQB0YE
UQodkkWPWdCvTNhCjIK+LZBzou8XJG7z0pHWtuw/nJ3XjuTGskW/iAC9eSVZprunusePZl6IMRI9
mfTm6+9iP9zTxSKKkABBOkcCJiuTkZFhduztjFVZPNczkrZMSLSt4gUQ/J6ENLXBQyRp5MpIQDmJ
L8GUcOKhkvfA8xvmQSWadgWzZjaTo6tbV2nJVEdtXzwnKXgFqpqd69Aaum+DW1EBBMhgfUA224xJ
rBx1XmaRbVaIxKF6+c059MukCxQlz1++HSYmN792qJTtAfk2elDk2f9bdF1dcYSd60nOomlT+5Xj
VXS8JsyfmdU6eWgdb+x9JzkE+lmkEI09StJejrQR9sJGBTCPES+Gi9aH25fII+taWjyntWwerTgK
DrXQRzcfTOYgNHGsmTY6zprYK7xvvRpQaaMEwtA1OJk1kXYejyUCTCOhjiWLn5XcDsBjRt2T5XJ4
iFt7sSglOYkpBu2cV6Y3OOrgxUqSfyhMRfIyrWiO941g6zDAxgDBov/L8Mrift9EOyOjYJmA4Pm5
klL7qS4d5dAQFz2qopIfw8oJD/UgJt/QI/nj/ZW3bBw8BIgrmjp8j+W/v1lZjqY+z2104iRjPgai
PxeJN1Xy6f4qGxEWXSPYUCmpLUzfK9ckO9E8tjPKkl1wqKqfan/+Nhj/7JZDt5Zh1gFsHI6WIsvK
zcplPjalXHOMIuUrZgmh4yg/DLP2UvazASZB24ORbTiqhXWNFgThB65idXvnPBrzIi0FejPao1K8
KARZyLpeSk3xjezcn+RdhZGty/t2zTWjfyGY6Gl7+rbt8MkOL7H8o7c/dpn8kFOVy7QXHRGIRn0/
x7qfF5/rsDyJvTr7xguwtM7QYiCbWUQyrs3GUQKpLucevcdq9qTxR1Puxa8bIQ/TgKDYaVATb6zf
GDmThxRiTZrT6VlJDrLjD4Kk8dD3X4fsqzJ1bph9ztLDsDOauRHpvLJ54o0X37+m1ukncwwCjeyx
y9TmkOvtTy3tNC+1YtnNhb1HRr1lPwvASnG4e2h2rg5SltKyy6epJLDqZoCWsYw4Y1BGH5Se/k/v
PFSgQh7qPqncVJHknVhrw+8QtBLX6QtFIYWd689YUti2kliiCek0rtFEXnpJ0uxYayBOi8UV7xzu
htkwnUccxPgWYfMa5aIFU9proqYP2X1TUB9Ohn9fvKG6yuA2c+qw5VqriC7JzFztZ65joun1OZxE
5JbGOL1vIOR6dkqVUR1JDU92FVo7La4NR7pUqmDIgqCXv62ChUEbGfSvZ/EMvo16ldO+67vpnMz/
oZWLrzFVsGs2A1HaKrcC1tMpw4TA1TSPXhSaSHke7jvrrfIbMAlQMrSUlu706jXqGVYoVQeIRlhI
j4DxPvXw01WWz5COG/blxwiVWTcF6T4sDIttdmzzfysNQSzLzCh0HcsWeaJXPwFSvNDpYsAaQRrT
RvvcdH/f3+SWJb5dYHWMfQOJuGFkSE8WT6P8bSwD9/4CWw0sCPsXiA/nSJCzSk4NIUVaHvChiuxY
9Kf6wQl83S8buKGN3Fcq197rn2w8fxahFOEUBTCVAOf6NhfMKibxFKIIF6ASEckXK38KGDLS/LE8
3t/d1vHBx43jZxQOscKV28pnIduibJC0tcD5QZ0je2EW71zmrf0QmyiACpgNg2j8ej+mnKplI/Tq
WRe1182qL5foDzQJONThAxnxTs6x/HGrkhMpvEJ+u+hsgJ2+Xq4ektGe+hKFsIzmVzg+Wp1+0vDQ
brSzsS1fwdmROC1l5ps2DEVlmawmrZ+ZomTq16lehrQr4cTeMfKtA+T9lBfUDjmUs/JJczZ1Y9Pp
NcFddhyk6FkRp8kaaPOLj/JeM3PDJODjIIUBYQWw4LXC+CaSNEUdpQlq889mUH6dndErkmqHkGBr
CaIsIDsIx1ArXz1XaT5A+F9h4HXTZ25hBcmh77K9VseGHSDhiBfXKCwReazMzgnwf5kCsEqt7afe
Ask9jw+mmft9fLp/izZWIlgFLQO4+rXZcW1xEv1WJhHL9jkHCajHf9ryq5zobiXtjJPentsyo0eK
CVSMMtUaKqZKuSj0Hq11c5btl9Gwhx9hRXnz/m5uQxlWob0JHoeiHH7hejdyrCaDEhLKFFH/Th+K
wlf7QPG1sHUegqQNUfy2BeNQjXSw22lPgvH2LHG1xKRgiXEYENVcrz7WrSh5McvnZoDzvckS44Me
WJkflCM1stGKdna74d8X3055FaQHFc11oDiqreJEuhDPi+CV4s5Sq7xr5MR2M0Wy3o1NkbzMDaGA
XedBAGVJYP5l9gJUeDEYe0jO24vOx8Xj84swJD7D9eZjMx8iMyCLi5XpK9zQ7zT5e2Yeu6byLGvP
LW8k0KxmwldjMRygECZfr9Y2aTTUKqF5ioPO/aYR1Xc8jAGNAKjiDyODWNFBKirD8UFr63+Be9bV
d4M9qJE3pHXp9lovIZQ0zpbYeXW3rIAC2AJrxYVTfr7+aQ3M4VZcyeIZDpsp/NAmH+rYq4edWG/r
uFEEB2UEZxzZ7Oq4kzo0kj4PiPWaxjxPYRmcjCAG754mBnTT8ScpqfbkwTd3Rj2UK+xw8Oukr5/k
ItETwokWMRNZknKvNPJHq0qEV5nNz/tX+TYvWIqvdOyJvwjUtdUXVvLWKAuVxaC5d5d+iJOglTN5
UwDsPnUOVLx3Ht8t50G4btocKlW/dWZQEj4TA+B0m/STKv8QyiGyHjXmhR8b/U9i7vn42xeYDb5Z
bvUFh65xZOYIgbok7Xurls6j+R1U0Z742JahmBQ9ls7uMge8OOY3b6IOj2VlFeQ7/OfTkIXHZpwu
Y09+oGbPMq3t+59tcznee9Ir/PxNTa0bpbgTE9Zvp8opjsCSz07396xB/TH9jsQeaGjTBZJuLaOv
BgG7uQo4FQgva11XxHP9Lk3/6Xz1WNt++rvpXORmlC9f7u9u65vR1F3aLDR1AVhfH2aadlIDgZwA
6zm6VgM6nqEaqDt3DnHroi3iygYpFmOYa9uPwqByrA797yDTvaKRhT8Z4XeGdj9Juvn1/pY2UEEM
RjCVvgjFLjHAchHfGIjSWEEkpSqLUYdFMvgcDeVxVL1ZdmPNmw1SPHFUp6+W80mGN3QwCN6GF9m6
TPHx/k/Zsh28CvSXgB4W5q3rX1K0Y6llFaKiFapIMAzGT0392QrPhryz0Obz8XalldWkRhaUQYRY
aAr83vI6Jkuz3+gHFJH7UA5u0Llx48+7TCqL678O7znqZcYVDgZiyDUAKG7nVBA+VM+zbHoKRd+Y
4cOsHh4g0nUzhFJoZH9JRPZlFntViQ2cH+0D1PBIZBes+bqYVed6YWbJXMHX7KokF0Xs19Wlrb/n
lu6WySVTPhrqT1nMoDGe0jLxu1x6P3V7ecfGNyYwwtKYxqS6vn631Dir6BFx8vlkQrCVe+rATdX8
ndBo46LixEESMGdjLRiMa1OySmvOokBCn5Z5phbAYKw+ZVH++b7BbtzTq1VW7mAqK1jzclR6kyx7
NE2POSSX2suhLXYMdnM7lCE4sGXKfz03NYRlbBhxVT/bfXeQ7eyxE+pDq41/7u9ncxkLvRAFdsNF
Pef61KQurMZgZj+ZpDl+TXHUS6usPUXUFnZc3MZju+QB/7/UYidvvI4kC6MPU+Ysoh4DSC9GEnpR
In2KWwnmWWZX0wqCrmCvqbe9Q7qTUN4uVPKr9C3uraDWjKR+dghSs3P8O9jLQTdtArwhHZRlBHMN
CDCCkrC7ipaEN3GZsDiURL964hzScieF31qJPq7CKoRJZInXR9hVTTNNSV0/hyAr4sz0tfRxLuJj
1f593yw2gBwkuwQRQHMcYCrrkNZpFFUaw6F+Vkql+5CWU31UxDT/KgwV8gxRJq5Q9Kc+tubjLKuP
bVwqO/d5y20s8M1XgAPwoJVlJubc1crAL7DSzDfz1C3Hz6F0jCX9WO2xuG3ZyNu1VqZpSnnQ5W3P
ZTv1qPW+WP2v++e59eHodynkiXQuCDWvP5xUCisIUpTTi/RLmJ308gfYzGCPjmVxPqvHhsolj4zO
oBl4qtU2wswQQ6MpSIi3p1KcNO37/V1sBOgKEF6KBxqMDZRpr3dhOo1ktilBiiZF+UvEPr/nUvko
J/y/yo7tQ9ZmsluVlbljC1vfh+IIgfpCWc3erhcO+0YazYFBsKw7COe7EX2wm52mxJZ3ervE6mrV
fdYVkSETH2R0PdBgQC3xJIrpo+60B1l+n8kHtTrdP88tE19KceRyiGXjgq+31TWLUqjMtrhBvdH7
vf6jgtit7zy9DneqMZs3Gp4YgljSHeAgq/sk92Gs9LZZP9dC/SnFsnKESCn0at2ofCaalKOipa1X
5mGBMg+Aty4bnJ0Eb2u/jMAD4CBPpvG8+glO3odjElIZbJtHETvvSGA+hXF8UkLlpTV3ynZbNoNm
GfVO5JcxndWVS2iW1H2MmFikZAdem5xpmEDZedO27vXbRVZBR9gUAGfVqH1uYya0EW913kuDK+b/
4PdhHqb1ydUGobJaRmKyMwo6QcDujPJFVXIPMoHHJnF0H9L4vanwrU3BdwKaBxSMfkOHErQFUx8j
ZXbMoHLrpG/dVqkHPzOqc2C2exK8Gx9q4cfCb73iXdZVfTmx6GVnQfNcty22Z9pQr+VlCoIuknb8
yFYWQJPeYQYaozBJtq5vnKIFqRPVXQsRpRAMXvxTJAC741DX/GmcHTSRzPFoz5J+zjpZOzZqXrwM
kVUcozyywcGKfufLbmyeRgP8BuB9OOq1xE0V21NjjUnDKwfsLLRdre98U9txNFuXnwYN099LZYVM
ZFWhctSx6qI66p7Nk1M9BvYhrp5aq6Gx9lCW5VG1Ym7+w33vtmFGrAknOXk6mZe9MtrGshIGhbPu
GVYFmx7zc1b+3PmeG6dHXRECIcJK1ljHCEWQj7iZpn8NKTvjo1A0N+lk799v5O0qKzfdZGGl1XPd
Pw+zK6avXeuXyvuBTvn9ZbY2Q/y4QEvJyvlK17apjkmQtUU8PJvlnyF6jNCHa3/fX2Ljk1A2pk23
WBuZ0son1kpQyvQWhkW9PIm/CGDVQaoenKI73F/oRheLGgblcNA3lOaXhGwVdTeTPA6R1AzPXQL8
forEu7r6RmF8inwNOh4nY+iGMrXmICGkfKytJ9353odep34sul+D+WM2X8oCSjM+aK1Tp3ifFS9m
/8WMTS8eQIm1KWrd1Yf7v3rreID90UZyHKCZa1BcnCMmNwcKNLVx4heOXzGt0xhfYjPesdvthTBa
C2fEC78KpKYJ5mnT6obnRixM3099pX0M4/L9FGbpzlIbby6wBOq3cOrgztfedZzlcUxTbXieTmHy
MJgGbNJeYg5uvTvvfRseGgYcN/SwKL85tOWuDTjus3GUEzgIzB6cDO9F+5T4cfS7Uv4R0j/3P5XO
n3Ud6kIgYQMf41PReV6HulpvAb2MVfJwY3RHfPi4Rz5wex3RigBfhRAMxTJCkevd1HNlhk2+VKOz
WvUpormDHmfMRAw7gcpt5MlC6qIbTOeAm7k6tqSZTYK/hPpIZrauHDXAj+2THJvMYubenMnPw0uf
Zjvx4MYBUhWCPhOYPv5mXdkPRitr5omkVdGrS1abPxSn2HECG5Va4Bykj8wYcYogKq6PcJQb20xj
Qs5unGc/mxXLKy3kNtoI4ueqTbxej2s/relUqZHd+CNcwgGUGTtXYGurr4BaeD94AtcaGZ3IhF3K
lFLKVDnAEH3Qg1/3rXHjE9LtfmV9xPZBAV5vlMZJ0EcNJS4hhJvHWk6/oqfQVQcXoSutH9r6P4EK
plPemwS4vd6E8jTGlo1R3DCXvb8tqvSGQZ3Pqp/jMDsbFFbM6BIu4LU0fKfpn+5v89Ztgb2Ds0Wj
vkZlam2pqg4imlHZ/nkC3PggtEL3VTtK/KhtpwdLK/cY+jc2x3ECcQTjSOiyFshSu6hU8r5kvbI9
gxn7JgK1c6UGdgx96h/1VD/e3+CtB2ODbxZc3/l0ykOhVv0zhO5nlZktJMcs0FUzFpoG6olpstP9
FVdHymMPBo6EloQaCoubLEXRQ20Y7aa8VIliucAAiwdUiW1PV5L5KWuNvYb1yqu9rkcleNGJ5Pln
ruPaXiJlsI1ALsXFYsJPp3kaU+CvrB/3d7UGc70us2jeIay6AKrXyaalN3ZG45BlEmZTYAw2HpWg
y9w2gbJ7tgbtdztl6cd+CCEfmSbrKVD00VeLYXic4iDf8bArO1p+DWChRVSFLAOltVUk6gj6lbGq
NhdJn5qjMsdfCiv5bBqQrzhhDmtwUA87vm/jnHluQQXQEeOc1xWLIm/COda05qJhwQwfS9FjO0QD
Yc4c7ZjQGsv/uj1eQKrEiyg52c31N9XLXOvErLYXKVJS6zgZTgD2tmOA1UljiSA/NtMKoGVdf4vK
tLcPkiKKzi01KfwdGKnxV9f00oe0m2rbzbu5DlzTngvNhRKkrA91jTIXRMWFHLlMGIudusu6GfX6
61FSRzcZJOiCMbz+9UwA8jxVdnOplUwgLRYm1Tm05twvSwuxiqaHhrQNwuLYdGZ5SqVR/gnksUWB
pKuko1QlxbGQpe4xiZ3mqx4IGCdFUO98znUC9forlz4KaHX6GDcVqDSdoykqrOZiwesB8UVSf2ik
EHDYmM1eaGcI2jdd5hkmuihKa0puaBfKzod+vTVvgh5+xJIkU894naIltbo+qnIKhBVSDLvMQWor
fq4GRuir47wMCAcWeh5zGTdfud9Bd4wAG3bHGmxo6xbTGP4aUO0EYDa0FZGZ0lcvdo5qU20YySOk
LEVIv8SeoENDDhOlkCgyi1/xNPatV2QFwgxBH2qfDUaBoODQgnk+ZGMXNPCFjfLn+87j9uogxwJV
AMQiqD4BT77eZR3Pk5kOU3spVQUK57pRGEsmdegNZ7fMvQTa6xPlXSE+xgPT/VidaFctSaossxa0
4n4QZqrmtU0SMYwR2H4ZBsGX0SqBUErRdK61jougzt8zjSmV+5teFlr/ELwFBC4o6ZKor35IWNax
kAzsq7RG5wCh1ufAzNJzMcSUehI3NpPG//crUpBm1hVCKN7yldewGt2oU31uL+YsSnfhkvbbWUd7
pDPDA3Y2nIDCtQ/3F10FSq8WTJVDIzkwYYJY1yHiPrQZnlLaS9HH9QfahjG0RkXpW1U3HYgGm1On
RDpSAxOqE7NZ/JflgfZzj5f51DUyQoZCKe86PrcpzNrTjXz4XgQV/P+O/ifNm/zBROnRS/saRnnT
3EObrBuyy+5ppxCr8SIuaPRV2mfItLvtQOovptzEnzKzQc9Bl2e3skfzFFdFfNDGeDqMXdl5IdH7
sWkrySPM+Qh7aOC1lVr5ZTGE36y+3evOrUKf199Gpg4KFcgeVI2rWyd3I6NZyiAuYUjlwW6Z4uh1
yyM7UdyKwt0Hm0bae+iLNe++SWxcd3qPSy7HcBiBwMry6SWJntZgfemTAg31OmwY9nQks5NPgc7F
3zGB24CLeSBI+SmEUdTmU1x7l9nqoiFhjuRSAoD4kOnMfOkoe3m2IZjuQDUo/nZ/f8sfuLrZjFng
GRnTZUJonUfGYRIlc+zUF0lN5qO0GB61771u2ea2luIRtRbqtuvhZ5o2AzC0sLl0YwCBd6v0Wp16
lK2E9D4OsplIT0K2et7JIjeWpeVusuai2nET5pjxDAZw2Zw6/VAMYGiAv3MJHp+w3UmxNuyTMMpY
rBO4ISXT6+9mCcVBszNtLlVb+21meJbZHswJ0AJ4LWGVJ7QW3PtfbiOKJSihwkAThiE1iifXa4qh
LtK+6/oLnsn5FhrZt9HMyoPIcsOPjHQ6OKMGbShhq5smErzapkNjNNYN4Y59sEe9uGFIBogu/Bb/
WLBC179mhIc2aIq5vzDOq3+MxnA+Zn2zV43f8NCUBuHmVOB41G+ohAUNhiqO1f6S6vlL5wTH1JL9
SYKdCCLaGkoxS/s86NFOhL5hR1SNmFQG4clprx3zqMxFYQ11f6nDrncjADlKm/+Qm+hc6eedr7q1
Q5564LNwGDP/tPIAeUkW3gRGf5GVNv6kBVJnnnMp6R0vaYPkxUy64mMa2MJxIw0/7cuI5iH6U1f5
Hy3U0+MAO7Wb8oy9hCIe31P8/l6hDXwmxm0e6lRS3vdaZOx4ya0DWnTXl1Iq4cG69RqCD+tGEQ6X
lqmYwXB6UCf9T22shCfq7HT/iDbuGpVOphIYR6CNvPaRwhy0HO503qmx7r2pnpHHy7I/baj+iPrW
bwSgTL3di/u2VoUiinFUCtQGGf+1fSed2VmdiIdLbRqfmvzdXP3us1MaEIe0B0OOdqbCNswAn7WU
3F4n/tZJoT0kQhrbcrg0vXkeQwtq0a8FvKwiPThacSr+BMO051CWLazeAhoV5IQ601qLFu31Fu2J
iZ9UzoaLtcg8i3yyH/rM7I8hL8ep1eX+BBlteQ7jKfVzw/6LOLM9KNQ63dyJTggW7c2Bb5jV8gji
5pa/btDzSmghaJY3w2WgjvMEP2p7mqhMn+DVVx+kbN6b4NlaD0JXQB3cP97ExQbelKvmblSkjmf+
ouizX4KSd7l5P0Ot/ItYtP33dwZ0I9EMJbkFeLYyqLx1WnNO6vHShcn3ihKOM/8jjOlLaFY70Oy1
ctcSPVF7A5NKE4qMf03AmPAIJbITd5fJVKfP8Gl+6Zrku1z1wpeTeX4K1czxo1qzPjOnUnrZ0NQv
oTSnyKbFceQ6sZHkyNMUf5udicroODriU8PGjgEVXDdKAtVNynQ8wZ6iHgeqDjs3ft2vYQO8cTTp
lskCtrKOH5pSsuy6SYdLolsJjANSlz2QOtifwhCS9b5PzmHe1h+y2A7PkQVBs6KCOh/MgkwXgd6j
iFDpmuip+C1dk1NdJc6xc4z2XPYFPN+p0h51CUVJObM/orYl+ZHTkecwyebleCE/Fdlj3PegT/t2
jwdj4+sgJUCvxSb6Am+xxvCOzHM5dd4OlyrthA+wKP6U9E34OabndhiGvs7dqNG+MFo8ee2sDcfC
msaDOtWJ33fDfOgm4KFj07ePUGgHjzYOyqtpcJ0cIzRPxWQEbiHHGTNvlXxIulLfMeTbl5/fvxB3
LyQb+KwlhH5za2pZTbvAMIZLMIuA8VVJwNKEpsd9r397N1mFAJJHH7fovPbO36xiM1MupwW+QG+l
1i9SZX4XquVwzCwZScuxU3d2devvKccDcFlqhIQz6/kgxWy0Zp6j8YLEnIrguzW8g8BqXtSO+4OV
lpHftnb5PGTGHg3j1sqwTVFFAUYOvmwVSaU9tMWBwAs1owhOsRp+SWYoW4fegAFaVqd3baudRDPu
1bNvnxwaLtoyIEztRmXg+/o7mnlnosVWz5e+PRGB+TAEjR8ME8kB6TQJr9ljQVtSp+vnZlkPfpLX
QiT0+9frWTSVpiKJ58sghpMax66mZGi6fqgU3ZuLPXqPzd0xBoDYDCEKr9z1alO3HLjRzRfYHTq/
dipwHI6kcdMNx1UQv5AAUPpTtVSdTHPesaYN66WQziDSkl1TRlztdaQ2AxiRsx3U4zQ+JNGlr3/Y
/2kRsixGvSGYWsP4WqFlZTHBmFkr7Y9Gyf04+zGYf0f9HsP0xpdjN8id8QFhlFvzaDG4ZimD3MwX
xn2i+kVOno3ui5xOHgxh92/9RpKz4DzZDKe/4HPV688WjYFkypkzXcKa3EUDb3yIIz9JvYYihO61
39o2c2sVYKTh7yy93LOVfZr0boGEYzXLnOD10kFQ9q0azvOFTmvvUaZrB483yD5iLcaTM0aVKxkx
xTkjyv3JgiApqvp4J/VYdymXpw9+JEphJmdAbK1d/4pM7+qxsfgVhepr34LPVD5801V92/VAKN/f
8tZ3fbvWKvcImy6yK521unj2EWmZqeooj0YWebwxO192w8uRJlMmorbJfVhTPM7KqI5jqcsX6i7v
aADYA3GdwT81SP/av1RR70TUt5WcRewQvMeyKI59FdxRex/LtJqUS2xkDxJZw+e87GIXIdU9sObt
MbISArUmvUjIa9bgeBOl7KYZAuXSQGWrfrCrP735KLd0s9Cxv//FtjaFs6ZmSFRHK2e1KbXWasvJ
YvVS2EP7VNR25Bo24vCdaKXv95e6feY1xphfn0LaDMqaF6OtlNoKjUm7JH0hDnR7Om+c7b0N3TpK
cGbU1gn4lku/ngoZraLI5UFWL12vf1LR3pBrx42N2asz/XR/Q7cvAkvhUpjTIssCDnx9s8gsTHOK
LfUCi9p7TfYV+V01y8dwkk8QLZxqqjZMu++UpG4/2AJZJLUjyQJVu1b+hvdpSJ2216CwD6A0pZkh
IU/Rw4O5YxlrMCGOg5UWNlweAkLhNbSmqOcwS3K2J8xWuRh9+6NvGebrClMc8zJ8r+gCDJEEeVNv
KaGfKtXs4n4id56rlypu/yVB2uvvIYA36HES2VAJvD5uSn39oAWydhFp4db531rw9f733Chgv7ZJ
lhiaI76RUbGNsEaTUNEujS4niat0WgOrSQBruD7hv+RGrb/GVTwUPnkGeY1m1BlIYhB0rdfEUjce
hq4dJS9SjTLyMlRv0N3t2nznIm1066C2JZ9hKhyNEualr0/CqcZIJKOpXSzR6G6WZtapS+v+qQyd
yp8Y5PCMGavXtKDzlMr+1UndtGOGG9cMkjFMkPbS0tJZvW2DkVrdUHf6JbF/at1Cp3UunPyYB+qO
1924ZPAhLSKsjEcvBIbXe50CLZySrtHh4Z+AtvRN5maWZLq1yMqTIYvkIKoxO0pZG536Udtl9771
WmQLlGXhoVnirjXLViiJpFb6Ub8wsPSkI6GVyMn7qW3Ooxw/hSkEBtqDHv+MlZg+AgzchuKL/H0/
d/5949y498DOCMsIZxj1WYNTrMAYOyoP+gV3zYSIkruIujwxSP75/jpbH5YsbBmsVQzwmqt4yZHT
tk5UYVwcCLCdZj5NiIAMfQhH/c5Kmzt6s9LKfapxbZehXRqXtK4B032L8/ixkX/e387tU0o+ycA1
HRh6MES21+ZTC0ETuR2NCwzlsW8M4+CN1Egg2oFToGPCbVK6+j98KihcgD0bgINvkK56ETTEibZx
GQfKu8NkAf2wM/0o2mpPF2nja9F7odNIYssQ5rrllkWa2fA3/RIK8d50wNNF8juj/lPBrX3/IG/D
LYp6jHkCeqGzSFp5fZCTiCOnrCrjgujSo2Q9Ci32IxlWeeWXVv9dqMf7y20UNZYiInAl5mahBFhj
zoDc9aJrJ+OSG7Pc+T2Rg4rJK9NJ6eax9sYqcp5CyHj/svMCIvOWpuTJkgpG9ye9ghFoUCbjuVKc
WHZ7s09nLzO0RdCJcUBYuIw2+qOreQQO38qG0pXCWX43WZYwXS2x4l/3d7ORhbAbInC2RAxO8fn6
9LRAMTstVo0LiktqFbtWMLmZlJ4EQ9C27CUKIirySwdIfhpGl53vfL2NLGDx1dQLWZ3/sS4W6hrR
11LYuVhh4ull8HHImHFrvmlR8tx+s+THvBvctj1mkbqH4dt6rqiILhqlKrsHXne9+bFKAdzBDHVR
x5/xbHjgBn+kzXsg1rQKmTrXEs9UR8H4+b8P0MiqKAADOCeeXqPB8nSZPTAq8xL0QG2CMewPUd5K
56J3EIhQUdC2a1tBdkWM8KfT7Trc/+wbHs6kZEpouACugbZcb7yCxZj4qicWhdHYD8cy8w0AxF4V
a81O5vW6l+tkkyeKdRBtYrr4BuoRRLOhTRHRWjInB2hr/cT5XsXBSwpkM9C8KWqY10QWL+yPZv05
1Bea8fNUnIXxLMK/s+nkRLGrQDveUESBPZViytFq4ajQHu4fypY5LFUM6pTAqGFsWplDAEcZ/zbT
LrryPahiv2qcP3QifVt9t9QcOtEf61E7N+keIegGFmvpML4OHCMJwFFdf49gLiU7IXAiog3Pqhae
guDMV/vLFqMXZMDC3slVdtZT42RprR905yhuz0ExHmsjOmeR+fH+Sdy+TcvPIdLkVedHvYajbyqS
MdOpeZRNJrMKh8H2pedndfpW7kkhbK7CXaL+QbPrtrpqpbMRQQd7kY2w9MQMCX+a1PqB5JVcBdQv
lRD7Xz/tC2MyIMxFcg4fvq6VaYktgiCGsbOZh1PQBMJPVDV3835KzvcP8TY+XHiriNVRxNRJYVdR
RC0L06xb3SSKcDyRaXDTNN6Ql8/zqB3tsCPvM4ku2vf3l719eFlWYyBgiX654aurLSIjAslmmhep
+DzV76PxdxZSb917dTd392aZ1buhSkU2yaFtXrSkPFLn/1sBr6IV3UsyMDZCJApZoT9IO1Nbe5tb
3VAubpF3hAAX3tX0PFoX69Hea4lvmCUHCJs9MStjDuuWUh91dWWZkLpW9VK4iczwKRpF9ZBlRe6j
09oebAF35v2vduuQl6/2v0VXX62NZtOKUmgqe6YRfdpElOP78q+wCtrD/ZU2vBxLMbpB3kwN8KZc
XLTBZAwpdlk4P2OkRyznjGfy1Ew+F+pTWj/20TkSe/ayucE3q6rXHq4SvQGInVVx5oCGiXV7N9xD
xSxu8vqpWba2zCvz5fDhq1MUKAhHYW6YdDZ8ZT7vSlZtb+J/f/7K6E2hg1jq+fNJ8dys/RwqX81g
j9Znb5GVjatZ3RRSt9ysUfFry3SDxHgn9H+dCnBU4PHo0SJgaq8reaGTmBDSOThfJwwPDdVDr8uL
P1T/+uN9g9v8KEQbBJiYHSnr9ZcPezFWqhRZl8QAWGkqSeUJwBr/YRW4FZduI8UHhvCvV7EruU4X
JqHLUCjlgz0oNIBt4rf7e7nNNaCypWFP5L/AGLWVgaXmDNA4aO1LIedwp+eV7GVOZqPu5TSPUO3M
7lBWvzLobnbC5K2FgYzSRV0eZGdd1UCZZJokebQvwTCjXWbm5pGZwhxB4Xg+jImVnZVWbU5GWpSH
+1tea8VR3Vqmy6AiIyQgNFqTFmnaAAJdGuyLIT7P8ldUhI95PJznHE7G+McIIjdVzrohHXrjsV/q
OjRIGXd3E31ynaY8M2D0iPz2KZbjR6tZQI27febl1V7dezRsXkM2aqsw411//DDPEmHFEve+zZK/
oXARnztJDgjcgupFl/TSsyst9Smj6CdhzhRDEQqBjDPyoCyUfDvSumOlDMYLfVDZqxPd/pI4gwkW
1Kz8TpF+jfmcfoxladix2o1XlJkQ+DNJfkiDrJVXFJ3Q7WzCK1qz4iWT4cuFX/bfIvlhLn+31XvF
+H7/a25cRiISQiCadQxnrHHAUzw54v84O6/expklDf8iAszhlpQoy0G2HCbdEBM8zDnz1+9DL3aP
RQki5pw4wAdMqZsdqqveMHoZilKa0G6lxPjhNYDqrge5AGrgLc5Wn72m2SdLSWGj7HLUYj39IRnL
h9zapsYdhfwGHxM7nmzfCtxp/KV771kU2Gnw6EM08po7Xz8otN2krHdDs7+reQ5VdtxvK/O1NW9K
+T6vIYdu44CGaqdXK3nThxHWYhExKaBIgB7CClyKnAsqrQ2PU/FBnKSctZ1U3oukV9Zr2OhN6gyx
Iu7k1uhSDNhUNrgqB5YPNjgb/7ZqCPOypM83uciVhcAagjL/7lVW6NuG7IlIfRtJBsq5Rw4qMGK5
2cgpkkmBlja/h0mbMDnr41DZSPGk/o4AcAQbWQkz0anJw2u0SL0Owl7etMlW0FBG3RRB1KbgTKPZ
2icbrR9aWRumrQlp+TD7UccAej1UBOREQ7ujKeQpoSE81rfkjN4zVojSNzWIPUoQtUz9ItdiqeUs
8wTDbhMpjhxkUa1dYvbqV39Sqt62Bq16a4JUjOyqq7OvCb4wje3Xuc+jRbNahDD9It6A3QTQ4cmC
7whWyOVYp2PdbsYePbxbvTN4X1YVRdqt1uZ6uEPRSS/2dVO3P8ROkOStgKKNutO1sfyRUwv/rvtd
mrlMkec7RptN/Q1WsoZiJ5OsFVv0VLMXsaVVtHLefnBmP68GCLtU5WgDg9KnnbFEqdFFUwSBgwVb
0GhqbD32q8T2atDKjixH0mDHLZVUBQmlwRYEWrRqYCVPhoA7sR1M1niXl/B9xcmUXaUD8mZLndT/
sarE/5Kmeb3SS13mrBA3MIFBYYEbfeYILhKTsDasZqoFCnuhWOxyCQ1WqRiijZV33l3Yy83WC8R/
TZT/NyjAWIpHOEAbiweOWEmhmHeh/jDGN+0XM1c3U76VarcJ/7VcMUdC0pjLnasIHtBieJUYwKhT
Ct40lmJ7gf7FKts9daF/fF3QDedo5N0Ed3bmUy9yiDQs1EJMRcpBAhtW28geOmP9TlHWKCBnRa85
EkcM1wlvUZjAi3M/yQpv6rpGexijP0NdPypRueu7+zBL7abTHgdT2YnZsYmtn3G/plK5vHOIDeQM
kOm8VhjpIrZWWpMweWR+3jjLjUUunVY7y7RbI6psCYqnhFBfu5I4zV/odDudBl2sFQW8VpxAFHxQ
gp9B8iZgfRf+6xtqHhirn2lFO5Q/LGIkll7HgAH1h7aM7KCJNhWcEh+TmZXbbZltEAeZJ+CklEGo
ISyBG20beJJcSeaDlGfmLqlNiOKgxx1oaZIrt4288RPdd5D+qIHDmNO3Wq8L1+ysb7Eht3dj2ksP
o0emlFRIA49aozwIOtaMQhNHe7VDXd/TMt31pGBNxXhplggLEx0sOsKo26GzwNo7TZTCCXNEtY68
hzDxbSWeMjsQ0rfOF13Ru/fMXaneWZXhiLNCiSfc92O1zYoRkF3rFOlGE16M3t9WvmRXYEIic+33
nVWjKf9SJkSXkZ8GZmlJXG+q2Bepp3sPkvQe8BGj0pXqY7xVS3+TiRO+OBTDFO42qb7Pq7Uvu0yO
5uiA/TACmgs32tLUQW4w/FHqxHtIobzZeSiIduDpKxnYxTEiuknvYN6DZ04BghQYBZLC5Bl9+Vcx
ABxE8o33LniOIjyEXv2q+b2r+ZKL6DC+uWto7+XzkkFiP6JgTUZlCjHyxRMmyGWaP6SyD6aa2b6Y
uiJE8hrOyvVdshZmcWQruhf4ZjcKD3I42o22E4o/ErZ114Oc1TLmwczcBVwQeM2SdJ6u5zrBOSL2
LOGhMuOd3Hc2Yrt6D/xA+151CIMnteeYReMkY7Jy456Rf+fQs5MSD0FoAXCuT0OnUSNAQIn8gyeh
y2dsBNW4IbqmP3lSg3RyZU+K9itRuhehbZ5wYP3do2/cqKRow62c6RSwn8LEMcfn63Nylnx//DBg
XRTwmRx6xKc/LKBEHutl6h+6eov8CO4djoIIUJm7ibY34LpDE/Kz5xSTcXwCGvQf5fx5NhHChW0j
pTcSqNw2eovyrWU9t5UrR9m2GG6iqKMOXTlhcWvW6oqZ3fmdxHOBRya3InN5pmACHC1SPLngNwvu
CJ6bSLS+2hBJx8hwTJGpK0yIVBClr8/W+b00B57lckgraF8vJyuIVA0Gt3+wQvnQG709IiaBKeM2
ToP9v4b66PMiwiZT4gdtdPpdEsnwpQSr4UPpmeamMSK3VqVp62c/IHq4/xyLEQHxhXA5V4IXQNuE
yoWUqlOCNRawBPp7N37m3dLrm7mXKwvu/NuhovIp1qKkbshJUUJqwup8TGYGu9dv8nHcWEgRuFlg
fosEdXIDMQ73vhjVN//FQC2SNfDEtGeWiW/psZyoXCQHIboXfVfP75Mq3FjtWhfrQsYGonculkmQ
NkD1Lc4zqtlVaqVReuBt5rQ+Or7VW6H+pfCwnej0Jp3dB7syEzZabqykpefXkoZnxAddZn5TL7Wa
FXNIPKvBHJdf1rwg6ivdpVqsHK/P5LLCxIMHFX3ePNibIhq8ZAGVSG2YxoCDrNZ54e1Ah84BXlsA
KBrkkMGJyltKHREn+6ryVpbrpdizXjL7D/8fOpKLrYE6VjYIGJ56iAX22H+pZewEAjo1SFbFsnIs
lOLbvw8XMDFlLdbObCB1GrKUWlmwWgXTWtyVw4k1q+yM6Bvz7MZ1AxX5y/V45y80MCt0XCHwsP8R
2T+NZ8pjnimDlh6yDuI7ZY8+8IVNkQ999lQNeSTvrNicqhvQRrH553rsSwtolrvCSpbVSwXxNHYz
5klZ1xOutSk8wmls6J4qarb59ygzCBWKEQcClInTKDLeZmCSRIzGmyzlbBOlR6uQxpVy5IX0CewK
wFq4ioDOuStOw/hpL6Zx46UHOou2oQVO00Od6m5EOARBMLiC5m8b3Q5S80Xw2ofEXMtsLiTRcH8A
95KkzrrDy9UqGrQYLG3E3hWahi3qUeOWRnoQjfSnrLWei+hSYMe5wXE0NJ6TqdNPo2xuokocXQ8L
iV3WJK+Ig6VOzGPMnjGKjt/I7dZQUtUNab3++80DOoYSPA910N5LDmM54XEfI7FzaCzBRRjqceCG
r6unalWR+dJdgMA92xhKG9DMxRooRSu2SnWemsrVpdt652/D/jaC1bfFm/b6eptP3NMnpQbDwpz5
wejLgGM4XQhwqeRWFLv0ILde/AXnYG+Dy+jw1CeWysrT5JWVd2kH81pmDyMdJKOueBrPaBUr01N2
kZi8W1Zsg/1Jucz728xfcyr+cAA9GxvwXZ5rvGXP9BJ0lC9BqwvMI3Z9x7hDwEb2JfFG8630PoCv
v+ka6GxiKlRbKxU4pVHR3YA3i3aRXuWuoqTWPZl+5AA4VhyjD7tN4lfCMfV9yPZSbd6MVmNs6jrQ
7nytjHe0bx/9shC2apQVuz5S/FtR6YHjN2X3rprByPM0Txz8NktkVpVqP8o1D93cMF2qeh7UybhZ
udsv3QqU4GC3c56Qyi4+cJeAZ6WkiDejML2T/L8GomdLUuyyhxy19p1RBNP7XywqWr8zjwbFzmV9
PBVMT66GKjugFHBXSSNGP/dqkD0Yzffrgc5XEycY5zFvTTiMrN/T1RQ3TShgDYTFNkkTlvCplGwa
Do94Mh7Tbnq9Hu18X3KpI/UKR4iSD6o/p9G8iTelpRfZQdF/d8bNzBBKK7vq/6p+cgdW/Rm39OsR
PzDmp0uYkOiHAX4AI4uNzWlIf2jCXpQwQ9EC3M+ALI9NbsdCaP1pEEOa7Bx6LQ81xapyh5oDHIIe
J7ZHJRjyr2Kca28y4kSjbXTF1NpGriutXYixsp+aTP6et17xYgVa+dMHRdJtxDT1oUFqhfajxtHT
VQFwrgzo0geDGgDq5gOvsrzeOj8rwcX12UFo4HAVok09HJza+BqbvaO10Zoq6aVPxiuOXh9TyL8W
x80Q+HXM0ysHTKHvR7jZD342ugn+soEn3lhKDM0zW1n95zuOQxNcKFJseEaw506/2djpeImPfnbQ
kQwrLDfTf5RmfgssoQ6CrcVj+voiuZBVE3BmncNdmcGbi6zaTOXQAKGNJbsoNPQi0Af4lgLQv/X7
wnuD72J2TqrE5ksA2lwnR0sohw5djjxcoA1gnq//novjR8yDDQL1C3rB6finKbGo85cZV0ocO2pE
lzDIOgwVuzijhWjlR19F3Qs7XGsl8nyWLXcLNVleK1g6znnwaeSWLokoxmxQc1A3nS44cbxTAvGf
n9lMM4k+jSimjnvlNIonDTgEemN26KUb1BTsJHruaPX0+eQYYg8vJN5S1lgB5J9nn3NQlDOQOwIK
tSw4yVbcJeI4cfb06JSoj7yOVzLPS5OHVOHMf4TZTm3zdFhl5lueb8328YhE5OR+8UOy2vq/tP+V
Ga0NwABo4PJJHRiepJCzZQcfD+QYjkUpPA/eiwcSyZ+er6/D89RmVkhAs2gmUfCEX+S4jT+Uyjgo
TJmSbKdOJcFtHSWbtnJXrykGzt98ufLAg6HCxfNx3oeLyQvHqglmQ/pYyO88/0Us3kTVVn18XEht
fo7mj9paU3W7tCRAp7EI4QBiq7GICe24Bg2JQTidTM+tDW3aRIiDuNdn8UJ1kMIgYohsKWQPyNlP
hzZ20AsVuc4PUlDgrkLX+CnISscbX7MbzOA3hanZ8VoGcWkxwutkC0M+4bpdHGmd0sTGJMOfVo27
In1NtNtKXKtGXDqnPsdY3A3UcbIu6DCQr6MR4dr9VECGR1Mc+TgFQuPKary08j9Hm3/NJzQoMrmV
oVQ+tmZasm1j2cmMwlaKL1Hd3GjKmtXKpbUBvAawEGrZ3A2LzSz2bRQJHe87TQMsEjXkecizr3Xg
Luww+HGIB1skKcDpFmNKBqlspiwuDr6eZdt6MpQS6Hsr78YhDW8y5KlWJvHCsBgTr2MIhnBXlpS8
yYqSIkva4oAlSeD69L1t1H7+0S6a/g79KODD87vBBMWw2FiDaYbRaOKnog6y99i1SDWZhWBsVjbW
hRUxc+kh8aOMQ6RFGAFQe4xTweyqQlW2fy2G4D4WX9Wq54FbPCV0nhtl3M//jwbXVkHdJMC+BgcK
O087l1L+xgvUlTLZB5Ds5CSjykg1h3ofPwoq/OKb8u7stJoxHzqjHb4nYxxGThHBdN70o5rfNKUS
ik5LWyDaKGEsbLpI03eqAoVuI7VpqdlYwRs/Y7ARP5vRwxnELxvZZhVWtTNGo3pETqyCo1BZwdbD
bsjYqk3QD05ZwWIm+SwbCBKIBv8RWln1XQEyue7Q+Ozfo9YcBjfRvb59zjO96W+qoooVu0S/qLaN
3pLDrW90c+Uy82L+6I86eIoC0d2VLzcfeWdzRImNcjeL/sysS46toreKQCeLLZW9nhZ7T0ypete9
uM9ANTrG1BijHQZBLdt1hQZJZ4mzsWAf3puYCqzot5wngNzaMxsJyA3AOsomp2cL7k28RUHdHPhM
jZ0nyj5Pm41i7aREQb7Wv0W82p0ge/lxdJx6byUhOjusP8JT7OJ5CSJ2KXQcZolktkaiH/rad7NS
l3inhE7g5eFKpnt2Ys+BqBrMfp503pa6AmUZtVE3FfohNzPAMGjOJBUviNSuGkj3zX3vrezRlYBL
2TartBRgXrl+gOlht+h5WmgC18VG0lTbiN8F68vKyppzksXK4kIHgQ3knMt22XYKTSNoepHdBzC8
23JS5XdKqP6dWngdkAkwbwzzSX2tSxgLXabkbtH3+k6YnX+u/5JL3xTUNh+Vs5A4iyWF3bba4ZsF
mKySNq21U6UtxbqV73k5CNAXPipJ7TK1IEFLdUQl9UMDsLGmw0lPnHN/ZbuuRVm8ClKLko3vZUSp
bxuKmka2U7WVBPB8obD0KYTTKKTewR9PdyACr2g75Kpy8KCMwgWUpRsv3qNt5ijJFyk0V9blR0fm
dJ2w06CX0EWZd8Oy8BGIOPZUWqQeSKFSBxzwhDL1qInbNDzK8dOofhflLyIlalHNnIa6VdWNLk7W
D74KfShZuzEvDf/Tz1k+iRrdHxS/5ucoyr3qIfOp3zfWl0Z2h+iuz1Z6LOcZKTAlkg5gBLPdBbN9
Otms/TgyNMHAAlzU74c4M2y/AA7pkc25oE2rg5z63AVcKcdOK0anxPXcvb4/zjIRfgMeTGic0AVE
0G5RmJGVIAYZahiHhPuRTtcmTr/9ewQ6ANzBYNGQAJvn/FPCaM5SVtZUm4dCFFQnZrNvxKRYc4e5
8OUoUQAvpR6DRtPySK3zus0xu+VIbXtXUN4BAN8L4YO6x/hywzP9n48VKiJ0UABuAHVTlpo+XYhx
ayfETJsp3moyJfQMv1Y119ccac83PV0+Hi78L8hZMLSns4cRcyHJmBrgGNzdZXUT0p8Pj5JnrezE
sxQY7P/nOMuNL9c0KkTixP1kmyihxOEXwMjbYs0/+8IlP0cCckLzgT99tHQ+rYeQJW52sxBRxqHg
mm2t2KLvJ3YLFnnjJZ6w75rJu0GUGGUzbxDcts00jp/M3F5fmGc6CjynVWz0eF9oypyELxJXEaFJ
wfA9DG9Hwe6xXUvTL4G8zVL11YNuWu6MaVMWw2OkZS/FMLzSH5wBr0lcrvySs+rezAzjspxTDw7B
JSlC90sQsbVsHXij0E+WsnpfJkZ/MypZvCXx7iCfepJbNr6x90ZZ2l+fiEvhIYKj/MsXUSgznK6x
QC+LyMoIL/QWkqp+vSkM0sAsMvCSt/YTYuN6hnettjLss4fDB66KI5DC5oxAW5x/dZWLWoRqyaH9
WcY2CBTvblDtdKXidHF0zOn/RVlcmyGbP/TnKOJRdLqn9q2LHPok7+Van2beiou7DJjYfwLNR+2n
hY3QT6OmE4GU3KZU+CV5v/6ZzqeL5gDPYAoYQGyR9jn9+yMuZugeWntQx0cv/KZRlAyndzPbe9rK
4+l8ylTqc0jbAH1DjGkJvPNGIUZBrBoOk4WcrtDiozI4gveVEmvZq9Q+BQft7JX05vwEIuiM3MLv
DhP4Jall7JWg13x5OEjaM3gxsg9U/p8yfVxJ1i5MI2/hORaeRWg0zv/802eqWxFbrMAYDiXsS9R+
7NbMoOkDzZdepLBcSag+DpHTVaFS26LQScGT/vSy3Y58lhfTqhgP3YbT9LtZ2oPJGe6Uqt2qdqw7
6NLYu+9vL+3XaifcJj9A4Te70A0Gu3gf3otjcZs5ay+/86XKj2IhIYtCne+srFL4Ylt7fTQeICjd
9yA6CgFjqmxNav3SVFO7hM+j0ik5e88NZlQJtCbHQ13DXu+fggDsfmY3aG//u3TA/N7/HGxxg7Um
BAyMW8aDMQUsT0fMq40l+g9Kkv7N1J9Vfd8JxX1e3ITCyoq6NJskHbOGxgz/W9KIRUFUOy9uxkOg
70ND2GexrYNA+ufdD5biP0EWu3/KcjjEYjkeqN7uDDW0k368a+/9YDsJa9/twlYEfc1/qIfNvO9F
yjbAa7SMuJoOSgToNfyu1LIjir8MZSXpuJABo5tBFoDnCGgtYCKne7Ey2HeZ3k4HoYIeYezMb2ID
n22Tk+MjL77NkpW87RwwgqD254iLuy7u5RiNECIa7eSaav7cPk2IsTnUo/BOHvL7wSxussGWu5XI
H4/AxUEwq+uD9Ud69/yRCBenDUW5nw7fvj2EtvtwvMvtH4+h/WjZqV3aof0wbEjx7cApHX+7j7fx
/Ac7cH/9Ku3almy4Utun56/3r/k3x7S77XfPfgvs0ZbtascDehdsqWvb4Ua2jzdst42xednaz7v7
+9u/x7vA/vvn7/UV+cFvvDaixc1aWeZg1D0j0uzcfnTv7jpX3o5bAMSO5WKPcgfM5dHaevf6xvpR
36O2qTnhY3N0bnr7Fui7faPYK5f95e/7aZYXl3AUV4Ou+/NvevSydFsVu5RSlkttX49/VkdgefX0
vJZizH/pYiJwNlJnUis6Amf5G6rz/VhKWMRFETXxUNjGRbxyJX/suWUM1CjgMQPLgyayGBg0UzH2
tFw8SHbu/MJUiH/j6+ck9te3n4Et2gf1eeX7XjgGYAb+J+R87n26KdNQ7abeIqSqfNed+CbZCE5j
p87rt3nB/kCHw67d9JvCFB+cv+ZB2YPXs/Vti2yj6KLPoec2d4vsfu/XNFUvZCgnP21x2EtjFIeG
xE8TE2WrCQXPPlzfw6qpyVPCbT2GB6VGN0UVV47hi3MCLBmnJwXaxxI9JdH1l0alEg9G1z51+U2W
7mvzV6y2369P/vkAP0wc4YLOxyM+AKdzD+yyGqvIlw6o/tbNvVV0dlrg+L0Z5c7JJGVr1H+uR7xw
GMNlVhQsYTgjoVcttnM6qUkjxbp0QJ1NnVI7qiVHjv72CRpe2Z3e3sZdv0dm+mkl7jyU05U9c6jh
6FCFniUyFytb0VqTd7MmHbJ7wbyZVImCPPYr42/U9WHANtlLqWdbydhej3uenMxhyX8AjNGcW7bm
oqTlrG5N6RBhAOPFd7Hwo8FjOXwMhZUKyHlt4jTSIuPsCrmRosHgWzaR3f4U/VdZ/JKV8Sa49VDm
vD6sy58RLBzZEKglGGynK0fsjAYdc8ZVj9vp0SJTQDPG07AajSRUQD2ksP74XLPXw14aI/NFg5rW
scqz+jRqaKG9pqmZfDANOJ2WGzRPBta5ntOGPwVxZUIvjZElSu99dgRBI2dxMlViGE+RmcuHFAZm
32/C2lYhVZbmNuUmLR+ELrYTbLSuj/F87898/1m1iMKowhV+OsaiCfRxihL5UIoP4EzbuN5m46vf
9iv55IW5JM48PDIiusaLw630EiUs9Uo+DEXtmPnPAE/CKCxA33HgW9ottivXB3ZmaUYF5CTi4usl
2dBNmlHz9fLYjhOsP3I7674BrBEUpxzKXSds1NrCH9SwqfTZQmDBFdnk/LEZftdaeedZuya1+xLf
JpZZHRq7zNd3iWw4mgLJJXCv/+KLKwCUJ8fFLCzJqjv9FnmUyq3elvKhENzIo3oQVZvMBZAulSib
lrZnQPNf0/K9ULtCBYZUlRoJRyXQqNOowSgVoFo61l2g/cGnzBmscCsqm4I3sviHxyseApXdGkjU
p9bN9SHPf/fimORKYLXTHoPgsOSjSlrVT23VyiTlpoaEUJ27k5fEKxN74d7B8o0EFQ009G6sxb3T
V+VkpoHHSoiyF2+YDuWkOHnYbgQ9QxpB5HMqVMPrlcP40szOCtSU5IBA8jkX31MPqr4SqJQf8u43
0qQ9EUYBr3tbISs27TCzlfdakDfX5/Ri2Flv6mObgRiSFx+0K+WirgT6D3C0x8qthXEz6KltDntd
+lbExZsuuHJ4j9zkSqZ66XN+jry4bXMoFLER+9ohH8oK/n9P5tLgQnZ9gJc+J9cASiG4vOGNu5hW
JQmVLPIC7RB5dOBjiPvN37HcC5gj+F237Y9lZOyuh7y0NYG7zOqBFjkaqJ7TORUnjS4xW/bg17a4
bcYXGd3ZMtr1+ZuYGG4/xba0kkOcTyaPR5K5uRw/680uJnNEBUHAy2U6JHKkbNs21Pe1YFT76yO7
FAUsCqnRLPZ4tgPHQJ2UPCimgzyR348h1nCIxv+rwRT5CNcoJROaC/A7lplf5WH/EJfldNCFKXXN
ELEuc1DCldPk/C47jbJY+Hlq6YBdeCd1+IXfG/ijbbF8JbuXTWFveWq/MncX4nFvUnICJQJXcgmY
HaxJTrw4lg5epOg/cs0aXakzSQ80L6hsUEXRytaeU4DT45I89kPZ9H8z2sVBNluAVjzLSLqAyUCy
8JoAwiU6jkJeNt3KNpu30WkwFPtNLKehVLPNlu2gIBtAiuJdeahS0TZGXu0D7/LoWfPfJ/NOiVa2
2PlknoZb7OqhFPrUAhsOxDFytGR02HBOrb1V/w7IOA00Hy+fXoAynSe18UUD+Fr+OymS+yCMJruV
bdkIbMG4EwRtlo5uH1Xve48J2/X9NmcdZ7M690OQsuCptRTyMcxCt2Ly3EMKf/7P6O/170XyHiMa
eT3O+b6msjaTv6Bfw8Vars2kDoNSwMv1MFX+rxR+DBedl67ccOfrkSBQPWe1crA2y866hKPoYOap
ebCSNHQA9jImes1Qg5r+vxnPp1CLbE5PM1MvEKKifWxmtqEW2TYc0KL+L2btU5TFIuz9KerykQGZ
Xuo2zYTt7ZpM3KUF8HnOFssPmf8663w+TGpsMqHInBQkQGu8mnqCLlP0dn1Al3bVp2jLduAsB5Tr
HtMmaUntWq3XbvypeRkt/z6uxmllPVxoDLAg6FmjU0FZ8ExuVp3qKuyU0jyMY7aR0Uf0mvqhtqSt
GJmbqbu1mnaHB+pelVtHvI3HxA5baSfl7Q8r8r4Vz3FnvFuxZyvTTpF4/NAqDGLpMVV0e/Q2BpJn
rILdCBknV+0u7khJn69P2PnnmdexTDmKxIIbcXGHTFWI3jxoOjQshwnsLHe7vGmGjertM9VcO2Mv
lPZMgzuRHiV5KQ/2xbJWh6SwNEgfJN9fI+sGBnqaY88l2EGFOG7Yjo43NH8V4SlIZbtNhX8WhIBV
PIsDk9SQatDQOT0Ma2GGnAuFcuhQm93QI1dsNRLXsGEX0icYFyaxyB1m9fxFLuOXggBHL9QPpVLY
WY3p8ZY3n/EFH9rqtX/MgmrlmD1f9/TBUJMzUTFBTv2DfvbpkLdyGF++VwGR6rCGEMzya5FSdBLj
70Jpdf+Y9oI2me0MybTnr0g/7HQSJTrMYd0l/nHMEadnD/yNJ39NQGB5oBOEgYD5hBVKl89Y3P1m
SUFWsMzg+LhdSZvW/ubFGhAFSxoqj79ZsCVnZWrOwFDLn7348kbT5inuk8FxDL+CV9hr6qPwjc4r
bmCOlUyuou61+LUIDpmPPHf14Mvi3aA7lWm51zf2ckXMPwSGKBpLsA1gUCx2miilNe7bdXRs1Ahx
4STeVlWDxaViZDa6ZP+4/ohGN5L/zKUVhCoWwxYQ3UsyVY6OZTfh6iLbUgCHi75WsnLkXhgWyhwg
zaigk6ot1x6eV0XcVl50NE3hbkI8zEqnXxGUYMNfc1U7UwxjUOBYZ48qUIEg6ebf8mlTaWmimmE8
RMcwCp6G4ns67cTupU123fBLqzepqNuR9CijfwrPiP82O1EI7YqCcvSuC8nK++jjAfQ5lfr4OZyd
dA4sDpclsA2dXGmsxS4+jlScwShGmWJbVl/YRR/cWqA/noe5QClbvobKe25uBy0O9lix9XdMZYBf
RJ3uri+yS78Jpj1mGWA/EG0w5ozp0xQZII9HaVDjo9cnr7wIHmOz3Y5iZ8uveYUFXL7DHA3VXacz
ocijHG4n+srSOztsmRdejryNZ7URHsmLJGYcMH1qkio55vodJbJDFB+hvwbqPjf2tcwyFJIbXYzt
60OfR7b4GkgJAz5CNJSKzvLijJPKN4uOr6H3qh2alW0Uf9tgTVH7wlk19yg+RN1N6paLsXWBL1Za
GSbHUDLBpSPbZOedKawkm5dWOqgkznOFCgNIuMVhUUSG6mlmnxw9OaVAiAg5OUnQ7DNtpwiZXeSj
k3SBg7iBjdPvpjLvuuQPyqabqhVsVXhIwbhfn96zTIGvOlsIYGTAFUNbfjFyPYD66TVyckyC5MXy
sHfNq98aOkqZ9RvtYfR4PFsYgVe9k+s38bhyfF6aeHooc6eOk01foq0Foc90WInpMRtGcysN4zgr
OK35FVw4zVA+YDMDZTHQZV3cpFGkZr2UNukx7UDnluF+nF6nNHoR0v9qPOQ2yIRR0+GRdLpROyFM
u0DVmc4sp0K2h5G2sogubQgAIjCsZ50Abu7TCKE09QrOiOmxyn1esr3+2xvaaOsJ2SrieJ6W5d4z
6fiARYW4RwJ7GipOpjJvyyI7jjsR0bled+PxZtCPXvjcyk/C+FquSRNcGBy2JxSOGR5FF30xfSCA
pzQt+VBxJ2vkqZ2AsauyF+W368t+fg0tRsZ1g+HUrP6I39xiQRRW7o85hP2jqrw2e6Q1RYAh1lvT
3kfVcyWviRDP+/pauEWS5VWRMSVjlh1FLY9dY1S6TVs07+E40HvprOpWMf01pM2FNc8QaRMCk+QZ
vUTa6F0tebNJ+TGS3qc2cTW1wEPqGGZrWL75hFgODv1o9hXJAkIZy0PN81JBTers6IdOg4kuyiXD
G9XvjCaHqCQr94F6aYlQGWNxUG+BpLh46HoZKOkAN4BjlEz+PUyJcOs1cfck19mwQTa03vW+OGyw
/paANGBIXFay7OAvNW4yPx5ctRM7J9fkApVDpcYkXlRsvVQtZ4gKfV8OgwhHyUJFtoeVEAVRfodi
tXRjeX3mwOUDvaw3rVtxXrmhNYBTK8Z4X0VFdF+XoWZ3QSi/JdJkOB6TYldizyHuBxi0g3rYVSkl
SphWX3qhbDa+IAe3cZUUt3ISiI/1VKGFa7TtSvZw6QOBIf6AllH6XXZiKpnbhn+YH0fwnTvQsZlL
zj84mhFFzpAmkttVRvVmJe3auj/rGXC78P6D0EmCTD61zI7Rc1XqVBXzI4hlW5WcTpJ35rTvw+Og
7WLciktxvu4Kt0vb/fUtfmn981YjTSauhUT06eFVCOZklk2UH3vTfMmtL11YHI35TF7Jiy4dJZ/j
LC5QhGvknMJsfvRKV4nfskdRFWBEzh5GEO5/NcYKquLSWfI53mL9N2WpznJoOa4YP8zuuYdvbN3G
yOoXrJ7rU3hpq4HUgeZisON4yZ9OYU7PJWxMKzuWcqjuOzNEt8SkCNMnzfv1SBcnESgS0kO6he7F
8oDs0hyTCAaldvf5oDlmjRwhjrhN+xv1u6958lhbK0/IDxWU5bkF8QowuUYORJPidHSChX6Q0gkc
kMFGKkBr4CRV/QzV1x72oJZEWz+9MbXYNXMnB2Pbk3BHtnbDYxo1jltsSMiy5XDTWPf4qaHQPNit
hrLMmvHKR4P+/HcapP98C0gbi7lpAtMKIosDr9jMXSJH1pFQc0i0/a24r7/VhY0JEI0B0W5f/v2r
oLL+/5EX9z+wPzP0tDg/Zo2JzYzu1uhUT3W8wxPaLbxyK5bBFzoZKzvq0gqHxAFJlpwNaYvFCjfL
VAqUqMiPJnI9NVqeQfY3tH7ryWtkPV8f4aWj8VOoZfrZFnlWVTJzq6Hly9UQOqqU9A+mPhSOMsnV
1tASyosJEP/rgVfGuCy7DFatYDKbcyYP2cukt/Yo3RdlsRnCb0n853qsS5uLahWMbV5t9MoW8xlj
LjPpXZUfAw/0cvmYT8cpfhTNaCtbIW7lD2K1srfOND7nc59+JhpEoNRpYi1ODl5acqG3cXGcJKO2
y6a8ybRZ/0MpVSeh4XNndRq9ungSdsEw/Q9n39UjN651+4sIKIdXqVShk63qbqcXwWGsRAVSEhV+
/V30wXeniiWU4MF5mAMY6F2kGDb3XmE69lnW7JkPLv5oLlAtd/JfgNMNuw4GjEdPF/RYJ604Grji
oe5bbaTUa1cFICpobAPDj3tSyTrREUoMb8ItlUw+ZFNoVZ08ujgQaSJQ7cv4lr7C2rkqn1uADQNX
DjuR65NHeEtLoVHVxtP+NIVb6Ee5K9Xz4vKvK7t2oRQt0AR/3fS6vT6+ltVX6JcmyQe7+AC1vKH5
LrwUEg4Hz43vL7QbxzL52YGBBnIfpW4PD/brgQ1t7c/YRG3cL20EnBjqFq+96YdW7kXMGF6H8ldr
7pzpYeJnRofA/7jQx9mGmCvkVfNhfMy0AymPPR0fBKVh0j6kRVCRLfXbm10PPhrIVGAtg/IvDcuu
f6a2FE6TFdAHc9z5Ue9YOCXPnnjqNO3ImuIN0PktfaC1ZzbG4MkyK16FKHZdh8ysqQMObcLMiFQc
Mj7h0U91WFcY9RIW3KAPGe69AAbY7Njb9vxiFHN1yM3B3w01KPX3P9RqXiZlW6HaDBoTxA2vf441
MH0oSdvGVptGTD92QAGlp9p9qEm4nE133pHkpfx5P+qN/t+f5SGBaKBugX+oqiShQjb3i1e3sZbr
eyKCptMf0l80awMvtf/h7VQBQOV9K+t9CVg58dLncRzDsV1w+5Mv6ZJJOetjS353ULL2xBarZu2c
dGX2gbq+ZHsoG6e1CfjZ09DGYzt+Q6bqhwSaP4HlVf3JAPsfut8ePSaCWBEZmk0ru5tVic0jNUTx
rAFiCj/k+pv03lATr2ZtDCuLGajhqULNsYDf2Vcf752nkTlwcjD5UkMLKPeOQjAotPvC7E59AXtX
CPCm7aMGebfPbT2MaPU0k3iaDKuFypZd2hGBHtTX+190dR0hwcdeQh4l5ZGuf7NTaClrLQ3ryJgf
GhtIIJYERY20F3Ln1avpPGZJuHArBBtrI0tYq0ficYHiOzJAsEtVWJtOYaFRTgbm60v5SAMP/zPD
AmnQfxrjv3GU67MvpxKsXMRxqt9u8px5TpiQM22/LtwL5w7yXk6gex1o2RuZ/u01gV0iBdXxfpJ+
3cppymjHarfCdsm9kI5J4Ga/qk0hsa0gyl0EiVz4k5S4LYw4XZpAvHXJczqCM8Fh8FccK/pufnVt
iJSgUlHAYwdJ6N/qXMF2CGRO+A9IRAgwscrZyGyWWP084jq06N6sxJvQ6GnjI96WsvAShKAzaoBA
o9/gRNE71MQE26lYn8HXtVhA0ekFvOiUQxYybUPigk+ifWqSjUzoNs+7jiv//aJwr2Xl2Oom4jrO
48IfJv1g+Qcoc5t/a34mJ1H6BiPlMoHs0pTDq2pMj9SQ2os728fbKRuSkNgmAwwgtf5+5yEWrnkc
hyj53NAC+USGxHA4i+uUP+W99dz2EGMBiYGkuK5Ye2wL8mgkzQnNko8bH1LezdfZDWLj5kKGgzcp
qoTXE8qSZWZTPrMYDLZ+N7VINFwtc4KxKuC0Y4GdODe7zikAA+46sKKmnEMqfuxOTcfbU9s3WzWO
22Nb/iBku2iP+DbqYNc/KMFpZ8/Q4IrN2nglTnF2RI35d3829ozePgSzpq35l99SnQNZ0UNQoHqx
ea5D2oZIaA86Yiy6InIzmHrDCmgeY5TRDTbvQA0N0IgJS5gl1UB2Y842zsS1QwM9d1mmRU4DxbXr
H2AOfZWj+4TF5gzILCmU4yik95YZj7WN732bm/uI8W8o5VYs+qpZSn3EWJvl2zQVSBV+pyP9nbb6
w+LykJvjU+74EL2YA6jMPXYCcM0MrgKJdpjt49RuqTWvjR2NIknBQ+fFU/WohpL5cD+mLOYLHNQp
tBeXQDom3B/32rDBkJLVW9jq3GB8S4uW04BaT+wk4tC1kBTS/H9aqz3qbBNPvHI2okYHkKacZctS
2cQW08x8GnweewmJmNaGmvBi2kNmp0J1bhHkrWlgCAMWxrOzBU6XK0VZypLRCPUtSQeDCtX1SkLX
oXEXv+axn7w1zs/Z3chQVuYRNR4A3yCdAnsS9bhoDeija8CCxxoYWQYN/OXZoM/plgPyyqK4CqMc
Apk1DK2tIwz/Yu6sj8Pb/dWw+uchuwYkA0pxaJdfzxLvZnNYwDKPqTmGGo3mUiAH2f2HIFI4FTsa
ckQqrLzT3ByGBBOPF4uHLMvDAi340Tjej7LywdHE/TeKkk2xIfX0eUAUvrOCv980l39b7epouegd
fAkeF9BKcykJNfM3M7572X9ZVP+OQQX+e6mWMzoiztKfvCTFtccDvzi0EOe9P1krfX9cKVLnFe56
OOvV0j2ph2IsGgNbkwL9kKHCLNA/qIKc7C08n+cPEBuj9QHZZ/YuhHe4H35181xEV5YdzetyZBTR
52UKTRMlRmfGu4sA67fV5pefXTkHICyCex3QVZSM1MdPPVl50nS0w+JztL3JCD0QQ0xHC3ATOgKz
x3ND25WoDT47ejpF9we6tr8g7QpZXHg7AWYgJ+IiS2tdt9Ebo+7imZ8TUBuoKIJl3jIEXSkCwKEB
tiJAMkLM5UbEiECsZDCctotZrheoxIl9Yxp7+Co92saw91Py1FbHOWMn3xl2xWLubZtsbL8V4JT8
Dei1e7BsQltESbYNtya97kElqbbTry28SRO4VhEtmn3plv44oODSSjOO0QgMt6sDprMnspjHjKd7
Yb/Bg2njhl+dezxwkLJKLSLVlgA+UV4zpUMX58D22JAapRl8ADcKHitJ2p9X1P8FMa4/cArwrUl0
0cWELIfZAYt9hsrZdy8969pJ3wJPbQ1J5rAXy8nLCoNQYPZi0kPvcxzKYHbiygBf7P6yXduf8m34
f6OSZ+1FHJNqpEAu3sV9Elj1m+8tQW98qTePIXl73WxO9P/RCgL+DBqR13GE1lrZMGsYDxQO+8GI
0uwE5l3Q6VY0byndrA/q32DKAs2rxq7sFMFq57fvf029d3StTRSP78/d2oEjm9UWZCigEaMuu4k1
SBqmuY8Z3kda/VPYXwSgguN00Mo3I30smy/3A97ufgmwlIUS6BiCNaw+53NTwHkzJQ2ydhZCoX8H
LmDAfPiK4PbQjuVTMTD4EOeBDaTNsPEOvVmSMjiUuYFRBHrMULnY0CaHz0CD2hb135HQFbwPOmH8
7Zyirgo+GphwSCdNQy1ypj3U6BbHQcFiOE+n9DQ4ezc56OTRpGKXbSFXV4Z0FU3JJGhJhnLW7BY4
PYh8DeEI+i4zlo3j6bb9JgeFF4jvSUEhWA5cL3639pMi8b02ZgR1GHd0WEhd9jClQFPjDWZ9HM3C
ikBryY+gEDQHgxgk8sCY3vO5f8RtyQKUeMZdJrvt95fU6gxIHWi8+oHHUzM2n3ldmYmkjbPQKn/x
5c3Zoirf7Hw5+IsIyhzPtAAXpECELsd7sq33IHuewDQcO+3ZTDeGc1tNvI6m5m8Ds1MOsR0s0hZC
saV2sooeZol+WDbeMxxTA47qYg/rY5wOzNWP92fzJjNVoisfmvTjQvvFbWObJE2QOUsS5m67BRe4
uYkQBdAtNH9w9Eixo+vl5CHJ8USCMXrVYWmPhX0UBA4Opwqtv00vXvmTrw5uGQwvVdlW/0NVvQ5m
tjMckaeSxfbsPPCM/XL5Kxv1qC3DIt1xV4+6GXoT6LlFrDDi+/N5W6CV0aFoilsDxqKAYVxHr2f4
alQcE5pZGWScfluDtWus/i2zm3gqyLNwrYdsTM/OssUKv7lD/kRGlwEPdbADHSWfW5qm0u0yZXHP
tENfd3vynXf+QRj56f4Y13aglJyA7S18A22Vfl5kfKYLRyFEoxwUGObBSsnjgEmgm7ixO26XJ/YW
+NSu9H0A30FJYcQwC5hz6CymC13CyWXgrji9tTGgrSjm9TdramKLPndYPBm7hASM7e5P2MoeR3kS
PTe4DOHAQpvlOgCh1MH95rI4e+uGImig8DXSQ+5/mKHA7iT7ie296oWST/fj3pg7SvlE6HfiAY3e
JAxclZNs6iGtqXc53jIc3lNthrTXnpAw5VpLDiXVDXSjnSKkZTnuRsdzg4Z48xHECGQHgr4DuAun
8ZS3Z9PKpojX2ttSF/w4t0MTjtpY7eFKvmeJhqzI0s6NlWbP5exCewQvxWhMLLHPuQc1AJdscVLk
L7/e5HJk2OBouErPGOXcWhYmPJNmKKGYPCp4FoHzu2/6nfiI+t/QjyD8DyK6P523p9hlTMdWtraZ
jD4Wfspj8rl6L7/5n4YALrdbIIm1xYiGPKzCIIWKdEz+iov81gbJofSqFmWPxQe0XVvKsF80tvE2
+FOxUydQ6gRCR8KU7yL5My7CkJo3FFgMHhuwdMro52kGv7wOdKBtUDw69G2xc+BbUrjjTkubME2X
l2wpgn4koZf/NEGBb2BOXzVhi2pvST+04wmsggNp2Zf7s357rKFrjQwE6SNgMTeo1dKsWrT2Kx5X
5esyPabvifmR6h/uB7m98hFEqk0CbAu/TpWSDrjCtPgeKnJG8hFS/09FLsIBmvOoOO/8bIM1e3t+
IpiBDjwkBmEmqCIh6sSvl6nkKM+5ADaV7KgVCVKrLTGK1TBoE0IZRzZ/1OZI1mODGp3G4z6HIcLS
eDkaPqZ2NGZaHv7D9EkrASnzD4815ZjmZsLRhtB53BkPua/tpvqYwXuZpp/TfmPy1jY+Oj5wAZHO
caAtXK/bPGcsLWaXx5DR+lUBGpbi5TwGGge0Q0elXGs/a2wLTLoa9I8SoiQCgzF2HbQBcxUUB9SE
3OGQJNNjIeB38qY3oYkcpnIP5fDr/oTeYolwcuNmBZJIRgTP7zqitmiNQWoHC/KgnyjZfTZDaz/v
4eQWwLgunEIe9BE/mK9emGwcc2t74TK0crQmo9O31ULwMUlCXm2fQV+m37WcQeapGuuoSk1vo8G1
GhIu06gS4ShCqng9Wu5C5a+Q9RlWnqyI4gjvdXAyDmm1pVy4kp8hN5SultiBUnJTWT8WnNrQNkRR
ZJ6+5Ui2wwIi5qUDpftT5tl7pp19viWf88ceVD1spWcOcj+cL0hprsfXph0qnnnWxba+a76x9+Z9
fi8+JCcSutEUzl8MiPGJ0/0ltHaPADyJ1y8Sb+mecx3Ty4ze1BvWxUBdAGzTw7Xi6/0Ia7sCDk0g
hsrSOfAQ1xEqnja1pU8dUt1zUX+buiMFNwJ2F3ptRllah1a2VWRau4KhnwcUE6JKdfTrkB4pC2vm
JupmKSivX4pmOOhn6vOdm5qf8GTcSD+3wil3cZfSwU0Sq4shCRskoxlADmYP+Y3v3HzWjUdosW8U
E1YDorWK9h9IGjeIKQqHRDK0MLH3EnvZpx4MU1oYdB/Kuq6O/jj1UdOjL5aU6bJxrq7dFsgQZaEG
vdUbIRiPm0UHeVHMbAdfwYll3T51i2rXpD3d3V83aytTkq4g5osEBIql1x9RZGyaeZL3MZ0bFvWj
AQ2CFLfG/ShrecNlFPkrLhIcU1/0UvOLPnZgmZgXdmRl5zR9txjf+GargXDJSmyXi5NF/vtFIKcX
tt8nQx9zjYUGyXameM/1z72/FWhl3mDRDRtZEEax/NVsPm99XvZuJmKjgk2OVg71i5uk5V8XzSCn
ARQjJKSByILu9vVwBE3gNSxoD/NP8x0YoHjJ8r1mZxspw8p6Q1FOkuAMAx0QlTNW0drnZuv2sYB0
E9rqAWbNhJD5/UWwcrEAAwymrfQoQJ6rDkazktnPqyHOnMwIyVDD42fsfgvAK/cVSIhP7ehs2W2t
jgyFM2RvsjylOr+WUB7TGckQM//RZx8gCk/yT/eHtbLkcImgtwsJXkcC+a+/0dw6HWRo6yHuNDTC
6GgbO9ICPzqUrr3rAEnbmMaVlWcC5CGVcCCnB+ed63iAD/mzkdlDXHc+28+9s5y0tvlby1y8VuUe
soH7kjxkVV/SThY3ccpxQJVoCfWEPzULdP3POoM8K63P96dw7U0OkhiONGwklIbVq6RrhZaluT3G
fqVPL1lf2TufcCMGG9M+Erxnw4z5Y+QwYuyplsPgyXDEnpfNlsbY2hpFTwoMZyQ/2BLKccisAn1u
txhjvXfg2EKAi+f6tHP6+s1wyg8zlvfGtbZSlQfEDrU4UL3BKYPN2PX39Lu263yLiNiBR9XOBUJ1
x/U83/tt2aPX2TYvQ19rO+QW5AX3TftYpT5KFhpII5pLtiyyV/KIq1+j3LIExaRJjI6Ipx42e2aT
9JFwfBJmlV/vptLMH4bWBI9v6IYHXaRbyKKVOxeoIiQTwCqDrKUW8H3W501VVWNc46J1uffN7Z77
ygmX/vfCliP8U7dkrVcHfBFR/vvFjQEipp96QLqCftwdGvGVvZcJP0omlRlM7tOcfb6/1leOC5Rd
wb5GVRCdXvXChX8uqROnmeLF/67X8ehPAVwi0A7cuHJXTj4YOqH6CMrOCufOdIVt88KfYH3G9gOj
AbpyD7X+5f5oVqKglQu/S0DKURtU37UecHecGuMccxv+EwRc49SiEek7P7ofaOXUw20rHapgxgWZ
c+Vi18Y+XWoxLHEBi9WHuXG7HWsNtpF43UaRQAcI8OEEgFqSeg4xB9LQ/mCLmOSwWG14YG3ByW4n
DBHQCcZTEtQU1DKulxvLUpKmCZZbN7PIZ2BGuG4RErZlsbNypMpAyIEAK0BupymBSqSlQp/6Mdbm
Z2JmTwyenc5SnGWjz4AP+Nc6+ycZfw5w5b3/pW4XOLpU8h0CTUoUztT3o5VTw0poN8XTz9yPBFBP
w07f8n5am0bJJoIHsUxbbGXXmqnIdNBqp5jPbFd5PUjMTdh7v+8PZWU5AIiPJgkUVuB4ooodd4IY
bpp2S6ylH9oWcsDLj/sBbo87LAUwVfDXYUyEZ8b1atCFKLhTp1rM3WaM2gL2rRp8ET4C3berK6hJ
twawARPMxjdu3LXAMKf28XoD6g4Xz3Vgt7N1Wi65Bqi/F3C4dE2Bs5Bw0sJcAJtA+43tu/K90P/F
lwIfFpVOlQGWe0k5WiJbYjZBfHU8OqUIpvlwfzZvL28UowAHBdEXb22csNeDKlGiwplQLXEzH6vu
R2bCwUr7IEv6drMRamWRQ4gUI0HhEIvcVuoyc1tPo+nzBUwNbz9RcV5GZzf29sEly+n+qFYWoZSx
RfkZEwi1ZiUlQT2Ye7kmtFhU1A/dQct2nLN2Iw1Z+UDoz4EmjT2LR71aw09cCps5f9LitBrDmsZL
ykJ3SwpRLufr0otEwEOPGWvecdHLVj5QzglcnEwtZlU0Lx9I6YU5dHkz62CaIuyrJDK07/dnb+VD
2UDRY/NK3BMqO9chgQWHkKVNtHiY7GxfdFUZkgKuWaXDTj3c1DY+1soSREsVhsUuEAg4fpV9lejM
spjD9Lh64XYdMtfdJ/qjBzwTzE7294e2FgtiPBDVls8BSLJfD60ZDL/tEkePUYnP82nXTXmYl9mH
1ngcX++HutWNgeAHxA4gmmb5aOaq6o7mrA8Fp50Rt8Q6JNNzRtKIjjxwOD202o+5C9I0hUCMvrfq
5pmKJNKyOlrG9jRk+ksLI0kt8T/f/1ErZ9jlb7KU1TTYIM82U2vEZZtHS76bkj1xHnrrUHnvg9Vv
bJCVYqUsr6G6hqIhvq7K0Zwyb0Fbt9Ri4hxpWgWJ+ZZzupvZ3q3gwP2OJi+YmhvfeGXz43rQLUAs
8CxB9nP9jfOGW2Pv1nrcVzP8GlwxgTKbmIf7M7mykq6iyE10kQO7lSXcpSv0WI6rscHc0vug5kuY
GnNgFhvmKmvRUFDHPBp4+YBzdh2tQskrK5nQ406HiWobGskzaMFTv6u6jRWysvnlu8qUzyop6qLM
nmGXrZaklh7n3I3sAjrzGSsErJwAYa3pVjl7ZT1KmhROG3jWmDekWmaP9WjPiR77Y7dLnPQFeh2F
/aaLbzpJn8kY3/9oKw9H5I+g3NgSXYHCsTKPI3dLWlOgJgwU1Jh4W5rfZt3Db2I+2XY0NWTvJT+G
pnzyS/9JJNPGollpi8j8FYVcXLbImNUro3B76ngpw/6rfs1F+nk2vD2rtBPpnYfWNYMZMKSSmwdk
TvtC17530xymjjixJnZd8g7XrKf2DMb5/Wm55Xji2MWcSDUtWAXi+18vr4GKijEXxYOm5zsTerup
9ZF7sT7uqfe1KLIIpX8Pjaryn8EPUlAnOGDa9F20S9Bp/+Sj9VSAY5b4Wz9s7QDBD0MDCdBCeAmr
34sC2ZACMob5wuNl5mlQpPNOWgW47hClgxfMsE3ldD50g7XxrVaOERh2gMuHnA9puYo11NlIrd4b
jXgYbD8QRDAg08lWl2Ntu4GQBVEoiL1IEun1zI+jrdeALxmxxT5NY7GzuwWlDHOf1FtqaStHiPz7
gKUDG3Z7FndFbmaeWRlxvZgwQU13QLtA6gdGxRDfabe8J9ejIUv2DKTMeOxej6uCzyz0TvDhqsJz
98zGsyYFFXY/TcQLJpQsfpMxq/8+k3BhIYrOA9RFJfL+OmjuONBodWcDoIpPdu3uAI+OBvI8QmjW
qbeqPisYQ9wueJIifZbvHVWKxOLZ0MNc04h1skTNDNloaMg4qRkt2ryDkEKYOO3RyV/S/LvfFg/D
+KvVj6MJCZJ5SxB5bRWhMAJpAry/QT5VZntyRp0txmLE3nzyu8+jeCvc17k+3j8mVqNYKFm4IOHj
xlGmVxcwTZt6YsRaQT/qYno2edUcbK//kfjOFljlFvOOM0kymyC5h77EDWVrdoqqKXFixRXM2Qg/
+OUeiPC93ZUPk9a9pvm5Fj9bP+rhMrj4WmTQfkcrF//f3blsi6m5MnbsUBgJgriM0oCpXBxLPU51
UVMrbqqDP40QCaoCe3qDjtX9Ob4ljwAndhlImeQ0sc2aTiUCWY9kBEIlLXfzQHrwJJ/glvo6e2fo
mnD9BD/TCODHT1VH/pbCLKFqqGFbuJfxulEfnoUL63bpRBgvdZJGed+IY1JwLWws0AnuD3flkL0M
pYJHdV7mGismK64aKPNO9K2EiuL9EGtfTnJTgPcDfBPvTuVQsKCKCqcvK9bq3j53Blq81diQ0zTN
497a7gKsxcMnRCUJr0LwS5V4dUWJPWL3xGKuI273O8d9b21rl/6twYZEFF4Gkj/kIgPVB60scB5g
7hgUYuo8GL2NdEn+VOXtieI8pAJQnMI2VBmj3sCpmIzOjtEMYtlH3wVsegO4tLbNr2Io0zXPXetq
FbcRYIrmNsy6k0/KRz3p9rN2ag1giZcWmvK7Yfro2+Jh4B/a4X3U9hykl79fKZfDVSZUmz2RV0BP
4IakUWN0oZzU3G8jf+vWX51YXFJI5C1UsNSS/Wx3M96MmFhKoQVWQwjq3Sg26rJruS4K2cjq0KmW
2hTKkeU7jEEAwLXjpOopDUq9Q57Z2ihtulzsmsRMnwxdnIVVuRRo9/xkJqCkNIPbPnlWtkUzWNsW
6PZhE2LV4j/Ky9P24Ytei8SOp+FQD4+ie7LfNxfsVhDlHoRyXTIzyB3GjWEF7vKYZB9pAgOH//T9
LgajlCzyARg7Tfh2zMs2qIpvFhQTBdnIZlYXyUUQpYiFSlqVlxwz5lQHYzrm2VmUG8/KteP38qPI
f784QpohrdOMYxyYq876OcJN4e+3FL44PJOgFQ22snKbJT4gNprPnTjzf3J9ARz062IOeLX+/us4
aKT8Od4hnInS8PVAEohlidyqESeDdFVX103k+gmPmjJnz6CObY1rrbgjq6XoRYHqCSSfsgLctus5
tPGdeNS+GjD/hYmHO8K/vn6hWRo6EMMtZ+dj7hwKJ6hs9+j1J/FuSRX/qN4SeV5Z9XDD+1/SANl+
tUQ4WM1S1NB8ixO83qrmTDjsETgcn7a4HivL5SqQsr0GPngtsm4sFycN0HmFnPffpx5YKCjaAEOE
SrvaQi/RwNeWRH5HWI21BcrqwJwl5/+wWC6CKKvelnjSLGVOzI2n2X1yq0dIp4x/zS6HmDAwNajY
oisORIoSBQrJvZe0gyO3L9r0AfYvtMs39tdaywogALxCNHRcAOmW77CLHSzg2WfPqHXEjBbz02gn
7wT6ZTvBAPZyaa1BQ9+HzCBeS+1JF553KJcSYuPAZG0Zq60cV3hXwu4DaBhp7qdsQRNo3bkR1I11
/921l8B09myzUbYaBMVwQCA1KWAk//1iuHM+TiNzexcl9xP0nkzjMek+/v3qAOHg/4dQxzGkbak3
COGbqLBl+veh/TJQcF/0DQj72ra9DKR8ukzPJpBpmBub/GuZSUuU93SIxbDVBt6Ko+YBJAGrYxgQ
pzsto/1apfNLm+f/CO2vkVdSJf3fmVMOe7v2qOBJ42LFg9o6BV3mBVn2+/7n2VgBah6RjyNN9KZ1
40JDqxn0Y5E/VMnufhA5JdeJL2qfaADjAYQWDpbz9TJzhz5x6OyjLOnaWoRzzwidcjYj3ix+mIO1
keVpdsy8fqseqo4OQHfgOHT4h6D2BFCJ+q0GVEu63p3OCSzlzP6X3r0ny8bxtxVD+UztkE1j3ZDp
PHUzMEJlOMCMQCSf7k+hWgD6MxIcgHgFoXR3yyMjbUkTns3nBKnSa9YT0NMbrTiyVq8iAmGAFyeZ
x2/3g6rf7X9BUSQHfQ6HofrWY7AUGjTNns4ZtxwwHxJSeQHLGATql9yCRL6bW59lA2Q/ZiTpNhK2
m2qlDA8cMSID8I7Wo9yJF6cTIwsEIglmdizaF285EvPJhtZMI04CejMj/NIGGyjYjS7L2kyDWoKS
NgwcABNU1oxkZi0QnJjP1nC2CCpeGeAD30bnYcze7k+vepL8GR8AouDVyrf0H3Hei/HlJZyDMj+b
zq5PM7iP8n3SlE7gNpUGJ1xrC7Cw9jVhDg35XOAVgNBWDki3KuexJuZ8nlOzO/vdOIFmjea/2PvZ
DFMRwT1zCuZ0riGE6DTpFot4bWIloE06WAB0r/ZBLQoNo1oYy3lpOZT88p0Hz9Opr/6hZPqK7muz
cZnfxAMoCFVLcJnAxUZdUTl1hGaxSjAxnGXyMyNlGKkIufhBsp91/f0vP6WMBbgYhLaRLaNker1U
dXNBa5J4w9nJx33dGvtsmqAalJ4gu34/0u2uQCi046CEg/wfFnHKsJpyFG5ncnF2nCFyxmcs14OV
TPsh+UXdNkiHNhiy/G1wyMZ8yjFcnuIuYOA4TmW/DFPqqjVotwIovBy9EbJ/aTjlP7zsIYfEPQUp
4yteoodBj+4P9WZ/oFwpUaaylg98g2qEQFnhL02da2cOXeAaaj9ZGxtTsW+o+MskBUNDJBPvaLBO
MEIlE/eynAPJWWhnI/8MPD2bD0UKhBKUb++PaGUKId2CvgG0szxUApU4qZ5PE17V2rnk7guKMZFT
FU9oeKJZBE538dROxY+m2qhcrE3jZVBDWZtpZsMJztPOaZeHXXbS0l/Y/7P54/7YVsNA1Fj24SCe
pPZUi7rPBjZjbNkvDdYxRvHJMVg4b70Dbk4xHGDIzlERxDsApXn5My4OzbZPu1EvO/3cZtlXY7aC
vtlVlv5iZeKpNMDSczZW4c2bAJA/EGfQd5fsWeQRyoUADFuqmZNlnbEb90s/w2nIPngAwtTQ0iqI
8TjBLkcb2lemlY9T/vP+tN5U9HBQgx74B7AiHaJUZTKkgKSxncU7991w6GHm1ZSHmvvBUkWN9urn
v9vpa7HE9YGZxyIvI8f5Rj56W7o98lS53vwAy6D5j8wDNFu0ha6n3Z9rs4bGXXKmhGewf6jJ44je
J+ZC36ph3p7b0CQBpgkFCGnboQoR5d5MdeoY2WsFLJr55JMPrMO11IZJ+b4xt/JXK6MCMR/5BeCp
kLtVGz1jSrLKnYf81eyo/ZCm7Ms45vpLOdcGzH9I9dmnhr6b4eARdlRbTkx3PnTl2D2Udf9oOsTY
SLhuZhngJIC5UHsAcse4kb+1WxNqCzp+j/A+dOIN3fwIPZv9xqhvtpCEQKGsAxtGifpWR13q2C/Z
n1GnO8i5fhC7H9Ox+J2H49emiKD67gU0cnd+EUwfN2UTb++vP9EleQDoVrDglMpla+iJYU4if528
EnDGN7d6RT289/KoNH43LY8MQwR4HNwftCwPXH1pGVWqNOIhCpySun41I3Ubg2JmS5ZG9myFvb0l
inh7UCgxlBIFRlWLOZNf7wtSKyMsdn4EEK/4Ddu09y1h3PV5vBiRXEsXByHJaW0Irc9fh2gco4KE
zg7qC6E+7Nxit9V/3po+5dS1bFI2ZEAwAk5tYv7Ks83Sy9ral7eHtOOGZMYfUMXFeMzEr4Z0xLro
gvZUPqYxkLsPUEcQEay/nscjeet3drtxId+cNfKTSTUgZPwmkinlk+UoTDiQCM1fC9zEod4OkKih
uI977wy1l2+VkW5U5G5uSSWg8tUozSAVkmKNoFQcVH76UBg/uPPFacVGoNXpRCoDuBg2OthO18sD
Kg+0NOwpf811q9gJB9INFBljOHralgr1VihlEt2MGqRqEGqmrzPwCJoPneZqS+hrfXvh6QCbeHkF
qUmag9bttBgJtpf2T9roByfr464yn/PpgdL2ZH4fDTjVU/ICcMvGMrlpI+Ptiyfhv7GVHIomJjd6
189fLTdcaJh7u3avDyFPfjDyzIzALU8p4MR2gGfN/YNrZcFA8kQyxwAdhbur8h1TbucOQNr5q+Y2
p5LNZ9+afOgd6jEUaLdaditfUoemO95MeKjB2loJBr02Uo45viQ3aRritXgmNhhlwtuivKzsO5SC
0BIHVAclXRUNVI8ehP/lt9Q/2MMrs6LcDHIeVcvG7K0OCJQNHCggbGD+rncBtd3MrHOSvyIjPxL/
vaQvhbelFnGT1eNxAk4+cmyQHdCeUdb/kA7ArnBavKIhsRQQg+Y7op8L/dDghpvafmdu9bJuGORY
j1ch5bgvDsvSzAy807Pitfk9osnbBF9gQv71H+OX7oZOYPiBc4R70P2VeNMB/V9Q5KPAMAPfrhoa
A1mFFDGDZeBihtXv5qX6ZkXjYTk5YVueKhF6GwXQ9Xn9N56yGrvCZiDiIJ4YHvzPLY0zLchBI2eR
YR/Ir/uj2wqmfMSaz6QvzLZ4LTI/ahO8/lIonU07l7xW/mmcPDwtthpAa0caPuO/I1Q+owA9aqAF
RpgmI/BObwBTTOWuhcAtNaeoTP5Jxz1HrcYeN26HzW+pXOjUoaY2QdrsVf/ZDMVJ6N6RvLN0fi36
JzGluDDc0IMNp1+8DN1Wv1fOpZKMXQ1bng4Xq9eiggGjgLmeLVJHtBUL8iRWR/e/6FqGhAcbDk94
KaL/pWaavGrRQSnq4rV+gr0TpDwPtDnlkJHOIg7duuVxS6tndQ1dBFSe9xVQ+Z2v4XOCLXiERFuD
vViCzvx5Y63+ydBvJvAikHIdscQH3kFHoPzT/Lt9dR//H2nf2Rs5znT7iwQoh69U6NwOattjfxHs
sa2cs379ezQP7rqbrW1i52KB3QEG2yWSxapihXP0r/S99UlvJ3foaP6dEGn7ugfGEzBrs0fBFJ4Y
WzsLuPUB9NXk5SEaG6hPPhL/cRyIdOgd3umt8tSstI3FEDffg1vi6MvZK9PUDRA3AELRfBO/7uW7
wpYCc1jtjXsr+lIYElknSV3MImiUNOagOpV36OTAVFzw1hMBSb0+eMxPURQ6t5e45OYBb4zytzzP
YfGUQOCyAn9Jxon2xXHoHSH7Tt6qnCFkeRt/hFCXvpQAlePndeR6pZg6IMT6CMRKMEHBySIEWAqY
cPcwkY7UGrL4dJYyi6OsLmHe3EaJiKBtR8fbSPu2flJU8Bn9LoEadqriiESY97q9k/9yOX5EU6vU
alHJpKKJXH2485KvWt1JjQm40bT0gSywq0WrKn+rp/Y9ak25fvYBzOf9ToqR1MAINF5k3Yn+M5T9
H9d5th2UxcM4cdkYIbbDjzjPUsq4dVL0qlicIbvc1Nv/n1tAhT3IEadhruVwZjUIlmXAn01JRxLj
w1e6+6YJ4di2amIWxXb4DiJh0+vrQXCieD21TpGHpghMuOxBkjZtEvzVzfo5nfnmndn+Wq70SplP
h0934lYF9+amI8aTf8+zSGtmo3BtNP6RRA/nKKj7KWo+b4JSCWQcq9Cq5Yw1TbvsSX+OlobvymUj
0IseCzKMJ1Gz431XEQxup5b+Em2Dr9sn+6cL+mpRmBWf8/AzPBK1fcCR4Bq/6eBiUps3jt6YYGL8
lEsVZh2c0nhKNlH11NfmrvjU693YOgm3qQUivN7+juVL9vMdtG9VDVAzgGcJvlVd55OpOC2wCqZD
AnB0QbtL1aMaWU1RE1GxhqYhQ17P5RBb1vYxIJS9dcu9AzNOfmR81kJqC53j/2wP/a6I0GorJSq2
p+uCV053shpY4sAhusNjrU5ArdmW5qQW26pYx8ZvMXpNOxIKj0j4j1JkZ+h9Drx1MTpZaSVKuEnE
g5/m1lRpO6kniT7aacgqqyybyrNvppw55iKSOENdw5Wf8rfEjR/KQ7oa7P4kvwQPscux6oCLXuBM
HuW7E2kEpYouRm7p+ZMz1vpA5NKrzEbr/c3t87ga0JntHqw/sE/Qew7YZcoWJ2nVIBuHy5FhMiLK
UzNM/Q3fPUqGVfBgPJyQOD9Jk6M25qQDyyw9jT4RwDeWmjWCfa1BwzZDdRfDwvNvomxxEYoKVzQl
9lvnVvX0KnP4rCi0cm5ypOZ3nABkqXtDDYPhfRcP+lwwZZVBWT7JZYM7E/i7PHOlPCJSeKeVJJvu
8hCA+6a37Qur0PYhi+Jq6b19LpoyG0VfSlqE+Tq34LkXHAUX+fu0EEjwSxdjhoVfsrtnsv7s/5mF
V4sKMEv4x61ygcg8un5YV2bWGtoInkug4mxZBoopik2Rm4rjOhnFTVrW6ykXTV4LGF1Fi080sI+B
fwf9YMDeo2T5oTqCQAWrqTFMSkKbe9fMYlWYw6E7jIRxXebc99XCzoRRpmCatKYqux7CeBs1h761
Oq3YgUZShE9p19z0a1SZIxKL53UmlLIHnIridS3BZooYwkDLuNKsK9GsTsadDj47UCsjk6G35jwz
xz3XKeNWLFmj8/2dv+5MW7KhTjSxhvXzSh0If8gJWcCOhN/qEd4ztnfevlvbO3/LmaygyKosD+Yo
LN+pk5nyB4GvSJAe9JZww77rQ9Ov7nJHZ4Ui8/W6JZgyg8KgDVM8QnCgrQfwsSCFAa51EjfeKtQ+
tdPtdS45wfMtpQxczBlKVeDl64bZseIzO2p705fevA6ZIn9CNGzdlre8OmDeI2MIM3+FyjwA7R24
9zDyG6VET5wD+qmiX6WNpbtSxczFzjfuejN/xFH66ktxnfY6lmck+6Kw/YPwCBzjkSCeQKsmstCs
t9niBUEGESVCDNUjl36pNlWVtWnl6RAYAAJX6sMJJB1IItzexasBuD++8kwM5R7EMBMFJYRfjpK7
QCLC5GjlXdtucUHn9r9e+ZI9R+JsNSM5JrEl0dRUVlpo0bKefQPlJ4bCSCYlwjf0vJ2upJ0gEP4r
z8yifqk+pfvCUuNjIpz0YlsDHbjJWTnGK/bcy00Aos/lXvtBF3JJK8A58yiybv0nEMkpGKaP0S20
AvKXDGbc+DHu9/pD/hIXK4PbhgkI0cbI7MRolWohqcX7sHzt9ccoZcF7MM5IoSkksqRtkXzB56X8
KomcrgVS2KptPqbYySJS6c7kPXDxvuG7Dc9N4K/piF4KDDu2eL//OaQrJN/JG+SuF1Wkz1ZGYKWJ
2T24CaNpZNHvYcIAsBV/mHJodOtEFNuS98XQNXZxhIqHONpy+Jlq+6x5i6qWtIVgVbqtdK+Ma7Bk
pM8FU9dg6mNJk/oxdL34uQ2+09ORU8mWb4g/fnIAwPl4uC1wSeUlIKIb6GoSAThH3e6iGYO0zGrY
DSVajc0dnz7VvmIWESvuXjIj54KohYXJ1GAQskStEQOPRQhGWv359lKWFONcAnV7va5UtKbGUmIF
mAZxa079HljcffRRZo7SsdAUF8VhFBBAtshYCSK1c6kQypjNw0k1mM8oQTLoxQlJ69HyNCUy81YW
LCliwVFc98PgSYFxShDmgUJ6rlZdWohI4EBIIaAUB1Tg35ybD5biWfcpSJPWpRV/SrYpduZ6YnSI
Lb4azsTSmFIxWDb5qYTYFrl5Ut35b9Ij70xv/Av3N+HtuSgq5BTCNOvVHsWxKPFMtdtJmtX4D6rB
CBP+ZUmABEabpIiZByocQueL3I3SnK6OWx4vEG6wQjHMn6qw2osq0M+rMR4JoAyMPabPm3s5VqLN
bY2dVYT25Rjq/OcTqMDIqHWJS9socjXBkquGBO2my0aS6TtOZgTXS9cPHYx/2l6A6E5nJFu+GTIe
1Oaur5f6Foj6CkHqi0UguJigASITisUzVyGm8y7VU6u7HI4cbxNtdDt/25fPuHfS9F1+ZWjZlB/A
OU7Cz0lxog+Pt3pj7RV2f6d/3N7XpcWefwV1SXKA5XB1jfee7/PqSs0LdKXyCaudcTH3hT5UtGrN
k7FX8yNTq3ZeHSF4TwJb0gDe1Ym2wu24/N5DVkHRzRKcNfuu+RyY2b0/95xWnXPZlOo009BrlYEw
UB3usjDceg23bfN0kw5PIr/t+LkqGZlD/SoWv8MuMUfBibv9yKHOvOnqj1GxumitCJs6d6D/lu+9
c0W0iYVoLYep6afcJhpiO+xWt0/mX/YM7y1076Lnmx6GUNUkq5oR0XKf2n7zkfOHaQLCKEbePDI9
B/EmRD60KhyN4RyWHlqYBEOT8owfgc66S8VsJsOoecRIbh3IaLFJDGmnS0G5GjmMFt1e46L2nYma
XfzZO0tNMEjf9RPKNZggsIOmmNaFIDDM16zC1+f/sx7qGdDpHno2Gx7PVuBAxFuw0JiqD3gd33M9
/93rdVvzWW1Qi1HR+SbOKz9bWVcCoIJPcXi64G8ALmAqgBDWJDxX29DypdwK0B2pTvsBTATRf8XT
nGNjTI3PfUrohwaFy6XwREX7fN/jHSIPQ2uLuZI5XBxwVhyp/xX643+i5kk7jJrCuVPr5ACQmxuN
MaeqUtKg/h52FojFbb5TbT9jRGBLmomuibkVEaOfKNRergsZ1lIdoyB2JS+oQRuNFtuwr0OrzSbW
45ElirKLcjaioSUFdUgJ5KBVjOewHcc+AK1TnZXMWTRQZ8uiSUT4NuY8MVITly+qRLIbvWoS4hu1
1jpV2E3lwZsEDPltOQW5LJPvJbkgfdh7d3U/CYodIwwK7UIVQ2kN+rFY2KST5re7xhDBSySGEf7s
Sxnozdte49IHzc/D6lvggxJ5RFUcVqOnRDlRskoddwDeqQE1pA51ua74oq7MruPrBgSfQa6buEbA
rWb426UelRls+w/oNRAjaJYMY0yTsBSlGBFTaX9MpLS+ajMkv32zIpHJyjouOd4Z1xFxKIaFYBYo
+1ZOcYIL3yRupX8KarXV4JM82QvQUcG7XP5VAz0z4JB6TqZ9O2aHPrTl+JT1ntNLXwPnesqnEdaf
ty3hQogsIRUz08QDugKG91K1M6NPmqHwU1fG1KjI8STjMwezcLZROOC9JkX/elvgkoWCxD/zEnPm
3aDcIgLHoh65MHUbpxFIZnWcSb6k9+mpdVMWPcGiMABdgVMGDZuYgKFscNSmAA0FoLoLl+qmq7Yk
3XOyNdO7aFsymoEWbi56OH5EURYpDyBLBKCE2yRwz4GufQVF8K4IKcv0LSrSuaT5S85svNJ7HkZl
IWnc9vG6zVeoRHjjk5TnYANb59whszk8hhXbAwfxs86/KP066qyoeGIc5ZLywBqCRgfo7jPt2eWH
gEmx0Iq0TN2hOgyiHQ9mwg+20YfOk/ireixLO3vwMwtj3Sk/kgQIPiIJhpWSP97+kIUgfW6f+ec7
KL9TaeUUlVyeumkK3JzREsodCsRoLfHz9W1J8yFSPv1CEqVPapGpfW9AUuaEDzkTZWAhZLj4eUqH
ND8cx8zDhoajqeVWVK2i+BQlZNxlX+VHHpDuC5xWkcm/jOvsST/2OHhWzLxUOZ0nDjBZCMA8jMJR
LqhJ5EDq1Abq5d1XG1U/Fq05WHxNDAC9v1adKfS/m2d/2GYVqSU7b+/LjghAIsdjM2P2rC9eKzT0
SYBDBKa/QZ1tmk1dIpb4mnY7JIU5ea8dt0t1FKLGYt1wO/QEBMqrrN4NbeOkXU0SLtwqAQM4Y6k0
BuZrQ58HExWA01Gq3kzxwAlSl7rPgvw+ZTnRdUzZdzZoNtPIEoGYJLgy9xrL773EclSLJwJ0VkRV
YOSbhzEv79lQemWlA4DdTR8x8mlv5M30Ua7CVbrRHjr7yVg1Jv9hWPwxX9c7Fintksr/CL9KePJB
V2WFPKVuocfoVKh3Kc9srZ8Pkb5W81sUDDLoYcac2+UClWSstTDmoXLTVi3MRHZqFDv2gWoqz9UT
WGsaDdBKjCzln4zILalUekjBkGJV8fPKrM7q7cwKY5I4zZ1seiMZSGvF99xWsl83zZ2yH06r7LE7
gnlhrXznFirAj+EHw7gs6fr5NlBxZgDq7VrP8UEKEbf1e+F8BGZtRp+HEhMHndXaimuse9P7KtcP
+c7AN1Y77vF3bWm2vzKedJBthZtm7R8S8op4biXg/5uItmpPEUkYu3eFIYkIHFH+z5lRStnkZeOL
HT4WpPeYM0sfQtVM3MbkLPHFFh4Vu117R/6l3TQmwwhfux10MgNIae7MRtGTznGLdalFMmiV3AQw
aRIfg8LJQcm4hXlCls1D0vf2uVxb5Rm/GhROQKhDkwBdXimkOOvKqmhc/QkL7Ta/0aJZPacWK/+6
kO/SDLQDoa0dNB8zRzN1DXpZTzEhB0HhJkCDQftoiPu+B7TRUFhcvClbjAkzALnmq3V5CSDTQFUM
2UrQ4dEILLXR+YC9zxtXjpSdEGFi1wg+q05yOrH4vr2P15ZkhrwH1cIMk42pLkq9vSGVQx2tVa5f
83vgqeElFTKSF9eRwKUISin1qM8KdSwbV+sHJ6kL1PjWoEcNdQE9MgyfwFgOPQ+UjbHaKiFkgbb0
0U9iB4SbjHIXSwSlEHyhRrkA8Cnk6iqi+ArgUF9un8n1XcLh46kO+D/825AoCUHt5WWnJDiTYvSI
iOEsoHhYU5hbSpLbUdl/G3zFKN2wZFIuHf02Mu8BpMxNgdUlAWR81H2SpfewJ6Tt0Gsjr28vcmkb
AZYAIANwHAOmh3IvkRRpmZxhG5VpVO1RixRSqfyv20IW8mbzVv5IodxJ71dyUgpQ75LUTxMJrHj/
4rVk2poKgLcZ6f7lPfwRNv/92RsgbLJ8AsZa447mOBIgjr41I1HM59trunZIl0uirtMMjmdoHqQM
TnAKnlkeeOm2/uzYFWmk0OMU/Aa2R6llm5tcxegQ4LmY1GhlhrtaMnPnoig97+MCDWfTbMPr3+A/
IHXiPHENiyFgWQowYmSQysDMUc8DQQYNXRhCyjRwVlqsQiD7gqjuowFy8e2TYUmaVf7s/A0jiIZc
bBo3z4yMeKL/GArZDn1Hz1yZ/+eXLbRg5pUBQI2GBzu1KqVphjhSRuha6VtZgG484WNCUHZ7Rcv3
B5E1yK3QkY2q7uWSAI08FcIEMUF18Gs0ZYuVzRnZptBDooEwWfOPgSeZuS/9UorJHvzh9fYXLGr7
HF5j2BoQNjRLWeinAOnI+MZN4tccnENysvcDVnsxSwh1cdU2V6sU2PFuYHBO0Ae7hOvvUy5k2NiF
xkawXM6MjHPH/owLcLmbnm9wLfiwoSDpl4fMEqYHTXRs8RjqrECLHKckmb7EPkftJ8XcgB11qd3m
qEfk0Z0S56aIJ2gZnoopWN/e5YXA8fLLqB1At0oZtpUGl4NHpMVVlvdYodH925vs9KitewFdwZb2
pB2VzlE/dVf3aqLILutdc2188BmoqeONC3B4lGovN6ht5Ez3hg7DfbFhBuL9IAq7JN2OwPlVmUW3
2aVdRllzphqvaTRFz9VEas0cxyljLRft3I08hWRMN1X8nhu28uaX73jjEnR6cukX0IQYd/fa9c3M
CACIwLsKiLg0RLZeDAAJ0TDCGGhvirqr4o/bp7kQs0LAjE8AeBJtxrq/3Maqlac8kaPObeq+UwkY
2Xjh0MWo9O/TVjfCFf5sfAic3kqWnOqTRtS41NYihz4t6/a3XF8tDNCj1je/CTAdSlfA+XjyY90L
BhdJaiG0gMLBr6NRBUebqMssvIlrAwxhIohF5kfBjDpzue6WSwVfLLPB5ZJkI6dgIy8E2IwhGvB2
zFih8+LSQDIIfAAU3mGNL6V5w5S3el0MLtpc+O2oeupxAGr1RtT4iBFZLIoCKhFwmpGfxduAEhWq
IIyVOyxsBHQVZlOTtajk0k7yMGx4+8AW9xBIGqAowStO+9PMdObEwNnTlYEnDm6Uh2BHEddBXCgY
hBjsVhkn+7awhXT/jCuFLCVaQeahC2oPUXnvEU0Xo8sPnHFv+GrdgcjDB7IVAIUMEHloYxHf4x4n
Zuz7FShLGq3ahqWWfBRthzeflnvJQDJN6E5Nnybp8+0PvL6q+D7kd/DWFMFbScNPVW2bTxlGAl0P
zcO7VJOzebKLRVp5veeY35cB8YzHMzohaYoWbfI1rpS40S0x0LXDFP64VTku2DR5HZ54uS//8xMG
8pC4AHbRDBVJvZJu79C1al7+FhXEIUEkgjNEHl31QfqIN+rL7Z9fqBZc/j5lywDp4ntciN8XAzN+
i3eBC3R9giGw4ikFoDJrmP0KVBZg6xd7QwdWaSS1sQR5RrBPml1Sr4SXSH0bqtWAXlFdfhw4Gywz
gMWOAhNFOtKDzC34LGXWDP9CevPySyhrNhWq4heDhOla35banfquFgcR6bjyPXLKzOQzhSQro717
Z+z43C156Rcv5c4nfmYBDFHmJtRuRrc1fhWlVcXrenJSz0Gt+sX/naxui1vSfUwuzm2ywpyAoEyb
1IHcN62zyQ1jEdX3PBzRW+3dGWHpkU7MK8abY1GfQJGInnyMl8w8aJerC+smGeEeJ7eVREsNv+KQ
lCdv8zoJ67bTzcQOdef2ChdsCFqHgFKCqA8On+ZPAYRlHUo9P+FZoNZOxEeFM2oNK1E1Ryv0qZ1L
ofaxTIzAG/pucvUqNyvBW+XFqj1g5p94O91gAZvPdvlKGli1wMMAfCkc0eUuJk2SRUJhTK6h++mR
xzuBJI1WbgSulla1nLtdFOWbv9jHM5nUyXVC1fcw0pDJdxGahIphlZa5zgiFF08LtKAoTAIyT72a
UUOs3WhNiOqvKDeHRJ9+9ehVYghZUvoZXNBA7gPxH23whxhEbKAO4F2xGfyDL2iO6EmPiaZn1hgq
MmPjlkw0rD36rfCCAzwx5WSRvuRyr0h5d4KLA0NB2/zGNmdHJWtLlkNfMh4qMokznCEQFGmCRr+T
J7n29MlF26MEfocsQSm9zk3Z0Eczi3n/uWtQd9R68AOXIA3aar2hMqKlxd1F7VxC9IL/0NHSPJgi
aD1yFxPyptsoBs1mKLWjFSNzYgaT/vkXeqmjC3eOEiCN0sspFtNB8wCrBpaz2plSgSd6VXAMw7Wk
l5gj0NClMOOa0uQnSsqJpdIHvJtrYBmO45K0Rvv431dyLoO2IUbLaWEC3Y9TTiBh1/hmZ7BqmQul
8j8sSwBLBbGTgaj20nZosZaBA2mAFGTwt5i2rXeaPhobbxibx5ZHYi7WwcNb+UDqTuQK/aX+qBLB
80e7RKO3rYSc4fQ1WPyEcpysllPDk1/I4GNMxpAxybV0dYABg5oGxhF1sBZcfitK6WVmpCKP/k/P
s2K4J7drAPjURkns3t78ZVGgYENDE4BOadxcLhIzvwazo1tz7WiKSdA95bUuE2VEJ8htUYu6pKsA
J8Q4MKpFVMw2KEoYJrUEXeJb/zhF0WTLYsP/jTadSaF8RFOlkhbCYrui3spOANbDjZowKcIWtw00
AMD8xZMamaLLE9LFZOhi1RdcIFsAgbND72AxidERKSkWxv/CIAc090eWMhu/s8iokNGEE3E676bI
KKACpFdZtxeGMe/XvjTx7b4bQ2kkXD11oHADS/K4lkKDr4mgTTVK9onSIkWWAFaED5XaJ02lYPQ5
lyMMKtw+4eVd0QC9yoPTD8R+l1/a8nnLNYLHY0AuLrZCoym/Rr6vH7w2Nxgll3mD6VAAJK9o5MP7
BR3S1BVBS5xWNEYsoLtRfBom5aMqxcdAcX0BAyCInufekoYRUi0tD2BTs4+ZKfxoUKEqkKdyqCGz
r4qAcErZmgUXBA6aJ1jsSEuRDsDADVAhgL/76m02IhzogHUuuEGUkXDXqODrtLvaqXpGTLB0Kc8F
zX9/plye58VipOezImf3aRCaILVkJJ4WHCPcExo3kO8CnCwNbtzL81N71gq/9rdZU68ioHsQpU/R
2PJ0WwGX4mxUaGEygaQDjg6dWs7YVYExdFgOD6xzU/Q7S20C2QmHajjqMrgLmzDv900lo7Kv6Ae1
1ceXlJMKxq4uTH4gXQKMLcSq0BVw0l1ua5FgdtoHcQDaJFTi58lhkDGbLz5XekIwYWCWW7kBwI8v
Wn2BF/6oHuuktcHGeJfm+YbL/IFxNRfuy8UHUe6vqHKD68X5vgSmKoeOmOQ7D7vQjj2J+xE4wnuZ
1QS8oFtzRRmrhznAG4syxfpQyHwQ1pDpp5Yc3fMZa1Z8eVU/EqggCEyDhtFUkABKPs9JUNEzBhck
7U9VVyGZET4Ug7cvjZ6VUmetjFKzCWndIqkaAUx7n2r8wh19AxmkaTyBk3yVRyHJG6sYQ9OQShsT
tcc4J6HBAGBdqJJgc0GyCOINhNkGDZKeTRliag42Al1ZEvpUCq43QfpkZuCOK/osRfLR20ZqA07l
QSVZJO2lgYV7PasNZYYvvoFSK62GRwHbjOBWfdy+8xyPl1/Wde3L0CFSmgD2ve/jTrSmFIS/t+/6
olk5Wz7lglVQFgnhvHwN0wic/hvRqylrH1PCSiYvG5UfSbQDLqsy8tGyDBvpJh6JIsIdkbyOnstT
fyd/sHBTFrwMthSoWCg/gTvpKo3uhWEAonvBVZu9LLlc7cgjIxO34F0uRFDXpuvEJBn7EtZJ/Y0V
AWVQTN/9Xoc72/zNIf0shrooTdorvarioqRggJrStaKDMlnN7xImv+6yJv5IogICxJxj4fMwBS3y
s2W8qVJHrWVTkr9E1Cm5oLcEAWTm0v0Up86gr4oOhxdalTw6Y6e+yKn0pYT85+3lL9qns7OcdfjM
uwp4mwmpgo3WhdcgtHivIPK07cO3mrvLhDspYITYCzUY2ATUZVUVuMyYOaQEZm0URshRIG7oSAVd
Ba9w8a5+piLR0alUPNasNthlK3QmkfJ0aQ7OU7ByCpjV8eyiLEG+ZqyK+CEc/ZXMvYNQuW/FVZGD
crbunpWGYYoXLfGZeMoAtWk5BqrXzi2XRrUKdCEitV9G9u1zXIrBsa/oWQIa/twPS+mxlg8AzMsg
RtVN8Wkj4/ZPgOjaiwTZGoBrmKxnzOIVPRNIqXPDAdyb03FxZPCHjElFWl20OeE1LQKrmX7dXt6i
yTkTRmmN3zZFOBk4wyIv3uoWXN96JICANElY1LmLF+JMEqUtvTZq/ThA0qQ0dqo8xLpdSeta3Ruj
WRSTiWSUeXtti27iTCKlIEbap1GvQaLWZSvdW4/drzrF0Fzn3JZzlTgHl+XMLg5gCbzbNfTBX951
pW713Ii8/rTjTcC3Ydze6Yjo+CYgHB+G1fdtcX+qiueelxZHBVcNP/GZWkJcb+ZEHchBRedlZVa2
ZArP/N4WX4+Vyd1XxNxrpg3+8O+epE5sbVkx2FVmhf4SypugZTDDaDXXnw66Zr3pX/GD4QweeQQc
jPn03byPezMgLSOeZUqlbqSRtE2XIuQ5Wf6jgy6eNcqFpmgHGUDMiRRhsppkq+DAwjIX59Xc2nfq
YnaJUpW8jn3HmAW6kbmNuuVCEusYKCXoJMvvh9IMX5vn5rsEC58KGlHHOE3yS3QEih0Yy6OP24pA
3yh696m7G0RaENc19iElUkZWvKOvC7MwGW+4P4Svt5ZNXVxghaJIWkFMZ8WTmW34rdYS//gckffO
Jm5LlDu8IvxH0Rw2aDQ2tTc0pR/EX0feWb0a7yAMXHnENLvvGXnz+Mo7kvnAQsK88n7/2wuQ7wF1
G4NFdHuSl6RxnPH+cIpJZwVmYPp2Z5Yb39QYYQ1TEqV9odeneTFC0uRYwymyUBO8b8zYYWz7VehJ
r4jSNk0e9NCLwuHUVuSt2xQ7mdQh2cbWmolZTufQaVGUIklj3RZKgiWph/jYHtvDdIQjxxTFinV3
r/p+aFGUMlWqmhpRhVWhlxmzSRpPuhmSXNwIGsm+3SFYg9ep2MJMDxUpweOlbqLQrIDG6WgsoNGr
kYr/fcyMuouUFRjYqI8xMhTtRA2aXewP+mRypH4UAhIf7jUkyZxvfW1Odr2JdjOwv3X77v6Lz/iR
TTkndWrRvVJiI4bK0t+HdlfdV7JZAuDOVk/5g+I0gSOL3V+JxSSHARoRpM9oHJEhVqWujvX+FKPK
6j+gASv6TH1pJaV2BmAttGQHv9EhNjNH9g+3lzyv6MqOnImmVqyDWBkh9+y2jCPXIs4gw2gZym4s
LCFirHNZFlJOGmaR0eBFJU4VXxTlocPJNk67naykIeUmtT7/ZkE/Qii3LxteM4wVFiRuvZWxw7yF
gIGA2zKWzQ0KAv9vJZSzj9s8V6fZ+or9Cb5tiE3MpoyrBk1q4x5ZNHRN35Y4X/brY/oRSPn0yagC
KW+xqtIuPqWtYLJITphLki/DJcz4i1XSQIJCrPKxJrMNHexhxSInvQrd/9zvs72jTKhXSLWcoCH/
pK8UEah4Y2a2oAETyTZCReWlJ7rNijmvGoz+J3OmPBMUzQAL9+XiUhR548yDzN7UWtP7VkISvMb2
ffKeFbvUSmz39nHNNur6uH7kUcc1BnzsdQHkNcqnqvVPxVuG9/aT0ZQMQcsWS/2RRB1bgGcnZmCC
4fTrAznK3LyXrddk3a/rNauvnbUm6tyMLIwCPTIQ4CkvoKbxHj2zZtTZ/kUJf1ZD+zxezuVmDhj4
7/gpaEhGeAuj6hYLsX/Zj59tG+Vk0qgSGwywD6fw+xeMrLMpczJaItn9laWYm7QxnQjF06gVjTyf
e5mXz641PvrrO818STHztb6tb8tO80wMtZ5O8uUGZQPEJQpBRllJHI7kK/X0En/iXfer5oi634MD
uFtx2280iJc77z8WgP5csbMvoBxJN1UiCEfwBQAOADQzqR1AP5J3n7Whs/2+ulpncub4+yyFE0V+
0ehlMW9oYEaOd69b8uY1eejXAqOBYDGS/5FEuytBjyPJQ2fnKbfR324+emtksQjrucaSQvkrtOhG
UVtBiuQGJxXET6UFbKjv79sKsmwBzxZDWUA+8KJiiiHG+5LuctKu0i/D1i3P4R4Suzhse4bDWjZM
ZwIpE5inRe2rKQR2jkbu8gOGH1fS9jgSY7MTGOE/aw8pI4gWml4AWfRwMtbxO5D9iWLv5V//FYmT
0nAafUfBhJyKDo/hJB64lgASg6DZ46CTnKHisyGlNVydiTrRLA3MFrozoheaGp2H8XgCFKBkx7xX
WV0Y5quu6JnjvUshGdC70P0O2Gbgv807e3abMgUz3HyQDieN+LvuvrgzCiuyUNReCXbuEY+oTkB2
umcGb3/1wDmTTTeFz9TlspxAtgPQyjsvuO/s9oU3QEDmsVrCF9X/XBZ1y1BgD2ujgKw238nTG5Ls
SWiN7SaxdTR08PdqbSbxprZE3D559Rd371w4dfcaT8sSo05gSL69w85SzX7l40k+x1cN0LqNB4a8
pWDxXB519UY+Sjo5hbzKGnz7V2hzJr9RHrIdMOEq+9U3v3PPZCaeF9VWQa8B2p8wvkGDpJW6F6If
ZnZBjwcHOKey+aiie8gULdf9Zo5tLL2O0Y39jzTKr4ZSGgt1A2mJBQ712KxXPhIa22lkhSTzZl3d
xjNBlGetcj+KVTUbTpY0WWAYJCJZr789Wz2ynuFXqfvZwJyviXKhBY8qU1hjTb+yvUbio/wugQoA
LHYsBWGtibr1sRoGsDIQtHMCs3vRdphNf1tbntkSVui9ZJrP1kQzKWS+L4zg0hlOGCnC9OWesyzm
vrFkUJd7rIMkTHrIeO7NX7v4+CZZTmCFT4qdFsR0kQx7vn3D/uSObygFXROcfB09TB3Mye6uNmP7
46Mkm4PzJgX2Sbai0W73Jr9zfWsNrG9znSG1tvmMzNsfsfiQOt9a6pp7Qfp/pF3XjuPIkv0iARSt
+JpJJ18yVa2qF6K7DEXvRZFfv4e6d7uoLI4SO4vGAN0YQMGIjIwMeyKU3Gl/iuvMCj3qzTHgQh3H
sz6cS8Kj1gvxEcvMG1vkhVTUHVhu6Ukj0VY10I1HA4Jln5z3j3ecTKChuFEl5DkohcTwN7LhzWfk
g9cofZvr+sEPQAA1YLeiYUxgDMisyaIoL6a41/LvahuJZv16+YNNTysEoHuJqKZjHMrtgTZLJJ+s
ljQEcuWlE0dt5uAjGONSXYtpqp3xES/Gulidn6aWVf8GEtJ8/6uvifgcyY46Zdhm95dpxsKE6aUo
tQD0MuPldDEAvfq+oXTH42vUq0CvJPCFMb+H6fV7ryJu21LKYgWyhWNhNvMzoRqPlVHRDWgwogNA
o9+mUU8j/h1r5sXRTdVYTZ8XNVmu+2lJTjQwmnHHmPpfphjZAdKuuKJhD7Hp25tGxEXoWR7Z7/dA
J6PeIra38+PZwBhutsgPX0AB+bNzziZ9pub162J69Nmhhx1sH0+Rez5/6PHgsxhbHoWzXI1yGY+G
al+X7ZxjZHrf5MHP3yL2gYMYnVNFizP8PNYIoIB8WCyc3W7HOczRG//Nwy1aHxCJL9o0L2YgYsQ5
lY0iQmWCch49eYQR9EyjOQfb4IGeychJKKYSBnw7qP55L4VTI8PG78ey6rWaFRWAmYBDJKDkiKWO
+P8DLrw0zOTgGrcAhgusDMD5Sg7wfNVJCt6L9wMfp/cUAHgCZD147ehqYzKpFzGvSxVFvuP6j6Ta
GMLGspPPPbDNLN2Un2ybmgfh11fxFr5TAFWZXw321XUX84NzbjeY5h8sD76DeXnr6nyp88u1PZ6M
dUpysg0XKLDJBJ8yESixaUEOZ9Liz1e0bsj1Yi45xzr9KfW+xV/EwFY/7Kmyg/1NoJ4vGKZujpMz
iVbi4rKKTRlzYUt/VZk63OvKFp32X/g192R7dRsctqsWl65RQFYhWMRAZvNVv/ma9xT+wLTHwCzQ
XiXsqkTGFPBWjNGZNmUhuegJPKq2AkSxhZeYOkkOnYFygE70P8FTHhpYmbBKdENFK/Fv7x3LgbE4
Qc7Xl5fgyvOGf5qD++9hbtGk6ioh6gKEMqGuXIxUy/X5tFaar0zIgEFZTrVrSoppnh/19jLDSBCa
v4mAjhOg/8iplpBGjhOeCfwxrfcfKamKgIIRhqw0JsCKtUB0sUcIuXiSEuxZCBeFQKSNuC2NzVdC
ny/rQ7BOfz2+7j8fuV4U30QZ9wsQjNiMrE1RA7Dz59Jytwe4Qs5jGj8NI/ZKYxSgh0gGoBJ7z9HW
2EzUXOu1rDVD82wotkeRQuHc45F06D0d5h5HceWXeQY6Na0s/6Wzil/TTTzPSEV5iSH558N9T4s5
rGkIlBcd4yvHZpGsjnpMtjk6JjTjHJrS/ATzsViiGxmoWPVyRitDXYix0Zrpfm57ZyP4jSEFq6Om
v9LNwDW0XbMCuoqhGdj2vTa4OYqfr8b9xzKHXF9DOWqh39CsaJ6b6+MMiF7iHFsFMtulnGMY06jh
aTM2BYBnSgRkr/60T7jh698J5TI0doGHNBjn2g3qTp/IkH5/zo1ZoiRfORqdrCeLjP7fc5v30mNe
xFxr8zOGAv9zL7fV0rVMzyg5TvTYAzDkiHEE3VxNZ2hyR2lsPbXRWcDrYhi/g2ggUpAfQ980I7HI
a6qmjVHrg6Z6n+bvr3L58m9u+TcFRkx1eZ20ADFskIRrzcDInBlWAHoG10z2ynr/WvfH8U2HkVRb
q1ox6VtlFGt7iugpJdbs9fISW1znvLcXjygxz5bnnpXiCvgUcLT17cCIaUIQBgPslONzjST27nli
HqRSEAKM2IBSaQbHnMAZb4h8UAlabgLbM/JlxrmkIzWqO4ps2rLN40wJdEjxpdzl9LOjm3jrGTy+
xu/p37Niu9eCswxwDhWVMIV0ABs0hFd3NaVoG9OMkPOQcTliLLKvJmfB7U8rJrVpoSL7sZkYtfPv
JIdoGw804DLQ53DvM6nCxCsV8dZm8ubt8D5nZEaAQS4QXlfYSG4EhzQgxZjSJrlqeTi9kUK2wkrp
+ZdrBBYGA+Y0seOS5pyXevwJHVBkzESpeqKXAYLpGMyvxp9wfV10aLPzrB3P+R+1RwNCjLXQ3DIp
5RDZ3dw8XTVCQiOi0vyxReotwY/7O6DBWorJpfAD7OlEvfwU4TZFC464eEwwBkJJxUJzM2RVl9G8
cy4knKMyxEOHvE3DPmKDMQ5TqVPqSQ1RJafCaunb+bAuKRrm4G2gq2YhUACjk8JIgeHZEfFDftWo
SmRrZpmvao2/lEb7FM4Xyrzh9XP0/D34MjasrqfqOc1zaMtaXnQIrFvDxzE+PsQfKPK9Wzy4BGxY
rV+ruoplEHnBJqz1m0sj+CyKURjr2ZMrG1cqkLO5WeyJbvq2cDSSz8jmXnrOSd+S3oNAqdB8Nwr1
myHTibBeo24Wksx5jeebZ4qRK0vd8zzzEZLIOmG9D8rtmNVjoRb06FoGglc3x1NnIcFdOaWRHjhe
x5iF6Wtm/fwc5skwdnpvzDRMcPpu38YCjC4L6QTrssRbQCd2ZJ7Jl0s/Hh/mD9QwHCZAFkCsR0zH
xDTjoudA/pm0CXR5Wao0Rsi5tlJ0VcIh9YBaZU1pbKCfeg+YbV7r+w1pnlHWO9IMqxMx8ZVEhjHN
vy7GBOmu62oWGP0XnM7rzHhDgy1GcHKCv5wNjTaW+CQfrvR3eLhu5CWl6WqBuW5onmdFtvbE8Z5G
Oo/vJcM8K6JyKZS4L3ehz5tOETqE+BrFbLDwyzrMNubG3ShzXsl5pOOip4pxUCA4aFP15pgM9DpR
yiJPfFgwCRRrs6/XWJEBjBYs9aAooC4ODUkWE0MhGSI2njb079fPI/mmzrw2SoxAu3CRIxds0V6L
5tSBF29eFxnR3hI7/cUDGhypTfXYEX0bC7xgoFUwGafQzS61K4NdAHTOp0ZtI24gymKy6N84Xtwg
9m8Yyx5QibDQXsQsCeR8f7mKqMY4N4Y88MattaVlSZa4wITXtlj6NNhM7Mw0nR3ayYlJX4EU88x1
lXv5PfgAll04lem56msrFWLPKTyH2M6W4TptyGaBXlipIaj/cez1qIyxxESfIpklCADfuOf62qnx
OZNmSIOKi9aULAuJvc0Tqpre+2NjMlL8UOUhJeZGlwrAyXzJRYnFAZq2HeEJ7CzsAqAYBMYi02OC
9umOPvmmOXkLqGeIwCYEuL2jHadP3Nr8z1Lu/ccw91dphRaoZkV71N0roOsB6vwmh7lMsvxyXhaB
5lN3FmN4Q4gLW84y2XEbtLxzJML7CMZhxLC0D7hlyF46BPocEzfVhWAX6cWqFazzttxXraUzUmPx
PbpJdbSXW8oM82NUucwff8mooR+eDXO1a1HSsCpSQ+UkNyYr+UpTydZSRw6pagjXxRqAU2270by5
D1wqKtoCbf9oksH5ihEP8E5DGC+zqLADENu74KBAEw3VwFDBygWK+YWqS3gQO155ZezNHnLNeJxJ
XMjBLAHXlZHCI/r1erFbwmNqxOu6Y4rxOhPkaxEVgClJJNjEJ06xNedi+vNSoy2mdeIQ04BPU/1X
rX8EQLj09351FAQjr3axUnPQvUdy5/dqz9i4EEgjSpT0t71LyTomXU3f/E0wXyfzYF58eKZmZprh
zwESbyTkVbFFw5zF1ODlN0a6//EhMmBysKwJa2LZ3VATtxJcBegqx5fr6W22fkPtXP8d2RuDwBvu
PWIANpJ/o14Dmsydz9xAuwgBaAo7QGfT6WHtO7IJvNMnjNM5DY4H01Iu5aULxlziO16Zaz5p2v+q
NdZMEq10JrqjHbTkrdJt+WrUhYXOyQuaJK04pHm0nCWWNCOF+CxNF1ggKsW/MEB0Li29IUK31LKS
5NW6CudZQb3DYxGNXkBgnwIgB6hIIovdUQoqKiu53x4lS6YTqi82vCwNjwJzG7qsvEyuzbk9xk5g
6DTaUP3jMQ9jzziKU395YFR8KtQtMMp7Hoj0h15tnhqNGo2/v4+uo/sH0w0EAC234MDoIKRsW5FX
6v55zMNYhkkRsNFA6Pdc9uuY7olEOWozCATaY7kQbdlUQGkfrnT6qaI97rLjuh4jx3JHj7G8nVwB
ynUCejq2X1UWsuNYNGGoc89uLN3WMFEmoB3i+JjLEcsIaAwA7qKhBIUGdugmnEqtUrQo5NXiLplg
yEjfyMWU1JWTeMivZxyshJGDuyPHqF5eeqleAY/1KOEaTmYakZNdPZvRYJoSPf7l6kBy8V8eszjm
Xt0RZbTRm+bqGS0fLZof0pcasHgxQsP3ciU9++g5fEystyOM/zikdbO5g+ignVSxHgHH43j2imOY
no2i5aE180gw3qJct2IrRiAR1z5Nij9BNP8XPACrEKN70H3oxr3i61paenWvEzOgI2oa5sX/752u
AIgbUGBegdnE13zfbdujh2b1s9Fwru6IE3/3870EB4cQSUA2vkpgwBffJmJo6HhofY13Ycfu65AJ
xj4ApyvztP4clCgwZnVCRBfjQIlO9ehdKTlew8iY8b3IGOsQTSPNB7hce1wu17eSO3Lex+j9mFIy
J++ri7kKV+QVI500MReHYp3QZP2BnDHnAeeJthfKQLTuRARCoo/PELCmvJTem4tCqpwXB46q+EA/
GDNRRgpGqiOhPaJbGhVBr7GuqshREqlX4x9XdUCEMQuB7tdtihgEbXRrq9n7BFE80TdXEhz2e6lE
PLRKyIIc/ITE28PXbP+11I8fS+5++JEIZKCtQEC/F6k2qcLLNYa2Crvz03Ue7y/bqRN/eEiSp5zT
G5UrsHj63jcFfl8vksHpYUltDQBtnJ5bJGQmfZxrrqM1+qAMSDBXWwlmvhq3IAGXCkX59babHxPr
eF0i92fb5qoxMnTSVgjhD/r864Nj60fVc0CdufnnsMmVQMOZ6sVJyX8liRmX9mPrOMogpIcEIDp+
sOj+XobXNlCu/sXvjqLYvosBVo7q2Gp3LT/qXKjMKSCJS7dp6WOio3xhF6SK5Igqwyu5JyrnaPTq
/LA7FlgBGm6K6mk6KTjKwaPBMFan1dRPy6g7BrM/aY2FwuJi4vEAlnlEmEsn65EbCXoA04WtdZI0
v2RTM4f7/1hco77bFLh3WFujaDPgrN7Lq9Oyrp4C5vdWRVvO7AmZkgl1rYRM7H5TGK82M5a4UrC8
u8+VCT12es/34GYhMdFqwNnq4PGuL0jj6OSyKo7iy59turOwxnSlFeS12MdPBWnnh4Q6u8ccj2V2
7j6AeR9k5VrlcVR2x+Xp6hMPntxTa67/ZJYV071Pc8OsjSynyW9zIRoFKlT+FkVZXk7nVhT/YVQH
cmAUtZQ7T5XKvDu+vKyz1VtJ/rQp9Yg9oTaG+rynjYhRtNA4o602QFjAuf6jd3NAnVHhWTeZXGuh
6I6XbCd7hybJV0L27CqZKV7g1Lo81C3usTPqfBV0txUqsLtE60Zrvm1160+5vpL5p09tM0AOuqDp
4bCbGDveSyyNXqVvZjXm3VDqsI5Fvae9PM3st+DjTcaOo9SeE9u8mI3xuvh9WDTO10Ig9PVims8B
4RVDRt+Tfp1Jvw2yX7xwr/WV3HjnuE0gb/EznewL+fhYq3m/z9wqz2/kSXbBNQ7it3D2rP5fV3Gg
tgJgfyw7gKUY2ZZaBGI5vVZqd9TU9CSdi5OeXv+F5caOYQDdApkD6K7MewjQta7Lz0J3dHMfi1Dn
tfKStsZjMY31wUH+30SYc+hkvQwCpcOtUyyVChEGMYvD8VcsGt5TZTYWujHrmGic0xkNrCQAeqGs
j60UIhs8CloQi2mNtx4Y2ZOANjr6v6nn6VVK5EYGgnsXl75LYwnGeKm2ur72g6kWkeqKzk1S+1lk
5VHaTTnWX+ytO2OEVPQZwKtCZyhGvBkj5KtNkaCFYgrrPxHpGS1cVr6O18cOlYTJM0quAVnoC0Ch
LByndl4czmmMksfEOZqGsD4T2yPub4WEPcCxF3TTo3Fay9Rf5AZc8q8dx9aNNR7g1/+S0Zn7n8/C
YqZ04DI3Y4KenvitML1XfqdN/7k/pDmgw8SbrhKd27gBHSwyJuv19s8VkEK0s00YN3LYObw3ZOzx
RqsIKtj9g6ZrEnNlJM/LWyyrmR7RNpqS83Zuw5iuBMtccO7mz+dCg3ZgBhJ94TrwN5hrM4tUEXuP
MHBpWCVpX1cUm3w5uvDTub8nwVgwd9Ym1wZA50dh0S2JuVpsDryl8SOKcE+Defq93O8mudbPjaIy
nNM5WbWGyRHVyF2/J8LcKdGHe3HG8oTjckLk1w1aCKiBFhfeqzbSk3RPh3nCJwKaFOGFIim9ljCn
kux5k/m8Q2dup9tWaVYX/aGXu/Z0UPccY8z5fbbDQ7+qsPgpfr9EKJkQWtkHjk71+n9/Ie9ExLZ3
+NIFHQEXUFBIPwnv07PjOB+8k+Dx0Vu5gUfrZV3cr6Fsj+Fv/TdQy3izHyONFPds9GwOCJyDSVx1
6ApG/K04qQ1RLaBVLdnx0H1GmunvKTH3XAlS5KNlUOq261NNT6e3M3W2Kf2zXVsZhnmumLbcwkvj
+OS8O8NmkIXMK0qlv/zT09vThZCVaQbkmXMzf5rnnjlMQfRLimAtmQuTAFjWd4sUIyFoxoBhRoBB
utfHKjcCtnZPhLk0nZ6Lk3Ka3Czl834LoK2rs99767oy9qtd2Bl6Rjy0riKry6HMYU9mXrnzpZ+D
F0H5vKr36HlZlTk5W75dOTOIdLpfkV9mOsd47jP6TLXXLw8rATD0IXHvw0i57E4Gt26Zgb5mE+A4
FQIE/TJ7flnjxbDm5Emjq8L8ZW4oT2n/wRD+PVd21LTEEgTvnIBcnqO6gVLccmf8K1P1TYK5gVdZ
xWRbnxg3coL9gr8AixfInAMcKWvfi425fHoFQN+mwgGuDcuyPsUn+2ll9mNeAX3hIZxzz4h5bq/a
WcPKMAgNOb3O2lpTHJJdOImzQs0mQwcoH2PoZxh2zx/z+l6EqGgy1FCO3bK2qH58rP//YCW/z4h5
d5VLIiVtXIKjU7hZY+r4iNIsOTvZxuD2ofSf+vNh+abFmJIQvXWBmEJ6xvoKNIjAwtADJebBR4eZ
bvAegJFC+L3kGKOSBlgVI8jQjOUyJsYaxzWfP12o/Vk5e3iXCwwY6xjw4D1s/+Av/WWTHa5phRKz
SBOwGXtUeVtAFWdoFCsdTqfg+AP6TYbxm9N+gwHGtJEJTbEvTN0aTsNrbBD733hwYuwmhDZu/UI/
9/punKySopsVuRbVIKZJD5mNiU1e0MFjijEZSntuwjbP26P6rCDKtOYx/ZQNG0Nwrxh55YmQe1SM
8cAGu0pLFahIkgKYzFuXpwWm63c7zlGNtBLeqSK7xWJ6ljLP6+lADWEzUAdAZ6xtUtPR5zoeFI4Y
ee+pwhiNQMs7XYgyvCUxGnRvb8nxk7wjP46YijqeYXxw7Mh4IPKtjYwd0c+y7KvYKH4Mydpo1qWF
N2VrcIhwHmuFMSCBi1RsnUE7TgZ62I5kjpw/RnoxO7ycmbx7PJJ8uz80xn6UYSk20xlYWoLcG+id
rT35dC3bTNAfiHv9tfv4EDhwV6PmXhRngPTGMl+sCbv3WjFEVcK/h6ZoNUlPgFJ9LMLxGz34feYF
y5o2cZULbrREXjDB8Pa2nSOhJxM0A80gSsfhqOIINACkOCDIqOIVqAFTJP5xxVD+AkpZH9hTa2Ze
Xh9z1gvmh6ka0GEUMEIiTrnUEJziyEbz6/GPj2TA7rlgNC/DBmdtEt3EBgBPjEKvpguJLhz9qSFc
V3DUCA5YYRSv1tpSvUww8O1FSBugSMhLTIzbo28KbBuBV3uTVAvAToYc0hZm/bM3R0geAFKEZ/tG
LcOAFvNOXaQWTZAuDka3gm3moNp5JrsPnnPBuTe3nN3Ae66i/z1+6eDbiv34+EeqH3fHf7O3g1/3
SuECtHTI62X5n47Wt9Cxjrk9t5GIX3W0MczNJjZiy0GUx2NtJN94T52xCVhfVlWiDgku0bTczSOs
/VgWGH63KkrLP4BLdD6cw7Ow5I4E9XfmwZ1iRxRjrD6J6j44Cmoaua8VKdrtRbTOEsfocRT+ZokH
4tWTSRJ6wFk+atvZXEHWlKOD4377QAcZ41BMu0lYpb0EDdQy4OVuEVtVKGQ0Bl20Dq9uwTMXN30a
MFRcgE4NiOo+ZaZhnMH6j5E1TIUujH+VBRjwxlgLRU9krLzr4SEwJaDRqf1KF7tdxTGv4/HiNxl2
PLFQZC0LexH6VyJAFRogFmIGXtR4AV3v4j1QOnZCsdHz/yrd0hBMxXEX2/z0fHnDGBP3hR91bwc8
MTmoqz9Np3Heq0VMXnJSrSxlBa9CQzoYAE9meFpww+7+Jx9xxzi4LaBwAR+K00JWihgluS6Lg74W
0OzCGwUbj4wH3DFmo8zFOlYC3CpEP33w8wk0MzgvJnW+ljseosB4EmxAjXEshFnQiYoLxgzUCtZW
bKJ1aL4vDft1YS5acnAQniw/OHZ5XFdQG5IU7NFW2eEl8XJVq2yK6FUCbuI2OxzniE/EOTFxfA7G
gr++mlvGj0N2/LH5JsvoTXaWJtlMvJE9nbYqTbGFwIRTT5VN79TTL/TxZugzFxyUZXhFxZH6Rf8c
fFNnVMhHE38kFhXKYrRaBce39ZxcKegfNxseOtc/uIvftBgdCqSw8pQOtJYvy8roO8N8Yu3tCqUG
2E4Tjvdj0f6D0n4TZNQo9+RcKPrguY84YTYBw6oaNvJfO3XDoTUeJQ0EybimUqyXqqr1r7pgnzDT
t+6dYdf6ZZub3ya8YdNwONz1v/jz9n9zx7xDlxkWF2NtXX/7NRJDZdC6Yf8ubC7K/z/4DN+UGIc1
j4UyyyYwbS/Vu0Yk3I65nTgdPP1f2BPSUdkCbBSHvX94Zr+JMk+Rdi7/m0wtzcpYntGhMlsRG7Ou
NaUfynznGR8vvI4wznVAnR0yH7y1Ffb+XfTely0M4yTQteZs0UddGle75vD3D8/6//KnCYwrK561
OI77WOZN37rGnMjIudNbRM1rNJN6Uf2zpmgCY2IqvwHUwbkPPg3L2PYu+j62LX/5hiQnMjDgb7Uy
nSmlB8cAzprjG7vomZdCG88O/r0hGjtZD5OuxYXWP5C4+9bRJ8jHkG6B/AFXtuNv8bdsGUtzmWgT
SSt6hQUyAQYtEwcB9mzDeTFuy2cfyZWxLzPJk5qiAZlZSPQzps9OLZXeY1IZkY9/9aOvGFgryTyZ
4TPm77a9el0sEBcdTJPMz5ZrvL//wgDLCf2w+i5d0Q8XQfNiYSJ8rlNeuD6eoBocAGOiJqpbBm6f
3TYAq5fNMeU8gdvAcyHHQ7Rv2TNmyccU5tXtkw4pRm7p5E2w6M7hgXr1FueR5BmLpE2TdOb1IXQ3
zw2X9Finj63reMJmICzG/Fw8sRLLK9gICZKHuxN6VXrsvD2mzEiFq7oxqf8EaMnDbslFqX3siWCc
9d4KBZni6kIfIa5BtaS6KbzThcdbvMsx69pNXwbGDqurw+Da56QA7Nj7WPBW7QtZISFb0ANAIXgl
HI5J1241yAHBtL0i8g2Qclu+5f0oNhys/ZMKBCeRfC2wW+EQ2I9Pkafyt4TSgGKdXdHOdKsFqgu3
IdMd7IDSIN4w/p+EGItTnYWsrfqwOrXdVzz32G7gHLiK8dhXxM54RjGEaziTrlCMl2UGDBR9I7z6
h4jubr7hY45u8fiDK3bDtBuI7jIRPV+Z9Nrxsl5P8eRjsQ6xQ5o4qA0fqCO9ajwF4bxTtydzQDJU
Zs1UTyDEJTYR6rQ0vOOOZ54ee01Y8nIvQg9I9lUYg6214TtIfWzj01f+C8s1EFJw4W9vS3EeCZGx
IudKapJpAo2/WsbbEnOT6+1xvvfXn8dou0dvUiuRz09CaIkWcyCJ6avlITy0jsOTLMcV1tgkXVAi
Ok36q1cYy9Pb1jo+YWcPHv3DTptHlOMM867dLRIYHGQr+V2U92xPHAtbr11HMmmPTcs5TM4rwObp
FD/wFOyu6CM29WLI61lGusgQeHebR4aJkYLa/W/BxbIUB4V0ne4J/b1ADR93j+eCcu7ALTQeiK7z
/teQLNeodLtPAIx7fLF5jiebiLtUyPKUKm5ZaxtIKG3ngVUt32H1+0EHXq83x2Kx2bhrlCnd7ApN
8BefGBX/4PDCOxrG2VCyWPLyvoZuoH27f07QPm6b/cmg8vbCIdb/2IPLzCbizteowWsJXoBE8HZE
3tRdrW5ljmX8h5dO+odSx183ioWCbTPdl7Jet+vYEBSSqE6gONF1FekHKYeu57KdVPsWA28lfcwn
R6Zsci65hFPhMgWby+ZLfC02X5xbOzLfPMw5/Fh6Wdd+FCS92xz/XqP7PKT23FrLtgVV3Hs2ys9k
Y2KQqSFfaLDiaD+XOBMLZRP0PhcluEvNE8oVxzfLWMrraW40tMtMt97NtrT9Zeycr0O0DlKYreX/
0zqyPaNVHajdDJ0SMFsGQJnhJaPdI8IfDq//kGb9q0O3Ob2BLSkSaXot5f4k/d9oI9OoeELXGocK
T10YnwRRXZBe+zg2T2nmqCQ9tryecY5NlJjApT1rM18I0baCqNxfaLbDs1K8uJ9dbjdN9EDxSlA4
reONQN9IhpwUAMFt3m5rXhTMtsDVklzVag8k0lBsvlh5JLT39tOm2KNy//ge817hW1pgcPxeWIdN
g+fkaBiNSjr0kJPfyGSeOU42RwFkJlqJJnld+R04QjCZAtYWwYrMqelwsmsAUb732qSJkM2iFknS
hgLYxthiY6tHPhFPE0yRboJbG0KJtWw8kPjxkEXCRjZdwRDd7KY4AxmK3tTVvN4M686LFZpH1fhE
osZE1b7PlvB7ikfd0wE95ja518m5DBKcmUKWV0d/Dv88VorxoG9AgLlLFUYjIkyYQ9MxBWS9/UHQ
h6pjRMjrBrWy3fLfaeGAIPNEJ5IWzmq3lyCZz23XQtcUcc12/5ivUT9jQKVX0sE5zbI4uaZ+79Z3
BnDieCZ7NKkx+HnWj/ei6Kzn/VVSd74dkVtJgGNIebrG+ujYKPHfYOG0BEpX3xz/iXB8RQvqHJAZ
4vE0mmX45ol10ptOmp2bPjt+Xv3B0WjYA71UgeWiG9PXkleJGzXhA2LMs9svQhfF/xAz1pElvDsG
j5/eBvxwzwYkGDc9UkNd929ZTplO97+Q5UeAynPPb2HvIyryvaLV0aWMfQlSi4w3rPP5vAL+igCe
By08XmY+VmouMcYa5F7TttIMxIzTqVjFZNlQGZ2hlvwqzLb53Clri0Ox//xH7LHmIU9EwOiBYgik
/NQmyA4TFEwcZc7Tdt5xMXYB+77gSvcNvSiiY1AHLVG2gpLzCsUShKX6vMHg68tj7nhKyBiJCZpH
krTqb7FckEmI2RNuyYknP8ZQSL6eXfReCZO5v74udXpF//BX79wF+I+j8uM5mm+VZ131uruqua6D
2ssaeX2IEBiyxh4AWPiDylOPsIC1AjURUJJ+LMrxEu2ANPMih2I4CVodilIAprQHKtWQJ22ofsi2
Hmmf3hvrsugW0toL4UI7zmPq49MKA+qsOQnz9BL3/arLt/iztBRo6G5mvvBgM8ZdqAEdxqbIXeuJ
aQcBS8QFpP0mbrB8Z+EcfF4ydjxBM6DE2BVfrPQmkHvdXPftgUCSD3EXFqirOTzcl/GOrQEtxqzI
sRQrwhk+QGGcahNlLjzMFcEqCozJoQTEOSvOrfvhvaceFsD2pt9A6+MfD47bfI9CCFoHsHGea585
LzXryWN3mTupWlCr6Tonnjm1seCGc+/GnfiBABlDooGhOu8z5/UiWmHtwZe0VGLiYWHfBjt0vrg+
FI8pxqpca1cQfA30btPTkaG/TZ4enxLPL2S9+C6UeqZAwtrGJpJcF/KOFt8Z2SDVu3Ok42NyHJ1g
/XnMOiczye0ZWkfGdJMQdc/NoHBcQnYopfabVqx6oaHLjuw/+1EEE93K5q7gPJo8QoyRSFW91LQM
hNbYYDv3OWg6vF9nDEMWSKI06xPWSxV4puX88UHwLOltE8bAcY5EPUtKET9f02ZhXPuF5+/dIp/T
Jc9F7y/FT9dCRSQl6/2Ca8Zm+wo6pPIAMdzsszZoamCXA2/j4miGTvomwZyEO1HFdJaAhDVdik8R
EbnmhccEcxplh3nf2IXXgpbn9bp+CwwJgA2/WpLY2MSGbijkizgnNO4ofTPFWOvZLGwKqQVJ8S3C
GuHVk/m6oJwHdTz2kLEUCnC2AM5l50ym3ew8vWR17/fFpKVr+GPol6kI5p8wB4hniOM/jBqAAT3G
fZg2Ulz1o47H7j3C4I60gN3kyI1HgtE3qbj4+UW/9EcFPAG0kW0xKzFHthH5NjysIa8aMe6NYb+P
pEs6wJZZLDKlbOW06+FBaxoTvySd08OJ9F7Z29mY+Uv3fXHAjIZvJWspWO54DWyjqjkgzyh/q7rJ
pT6D/NbbwUX58jgP+XgSZkCA0f3JWZ1dpm6PTErOq/WZbq3AqJ/nZC98oBPwah8wfBU981Iw41nM
AVlG/yFszWs79Xq8Gh2Jn30bfbZlBa+Ww9+ovgzoqPeRXaJfJ0I8w+68lxcNpzYz2m3+i6OTow/5
gAYT9PQthpWWg5el4QKxCO0vKHsrrx8cMv1J/DC1AzK9qgyMOvazFme53zuY730sa9nfehhRsjq0
PIb6S/SIUi/UASWUq5pIi8FQcAEmWVVSYoWfnu0pc15odSsV/TMpke3NEpXZOVc7qN8STaHqZygC
71r27cJD9jw9E2xu6VG+z5aw+TB2WoDZ7KXCUZFxx++vYEW2aSvxq7JspxCsYUQZIWjwS0iyPxy4
63Y4Wi+yPVsZsFhC3cW6wWV2WaJyFsN2ONp8x9GUUe9iwBBjNJogaiYhUMGOQWR5iUfKS0QCwPhe
5rJAptOFb0jq0q1Oz5PuqZKsZjbnfMBjVf2JayFV5y4J+lNdCzR7Lf1NBPyRVkOO0DW1jBe3jlc/
Bwwz1qRDwbCY6pCr7M9nQkKmIa1t8b14qSUqyMTPydVeiB/XZWcq55PKi/NGPZQBecbI6I3mqo0M
QOX4yw+J/7TweE/5eCQ5IMHYGA97orUygI5irhgwT+ESTznBEhtt8VsyDwZ3KIvHEmNsQiXxBC3q
T9BofmPHcJ8eb4yrWRCHcgybyKPFmJuLh6U5Mx+0Xox+z0NqYveLkW7Wb3VHZweSzlerzKwtdasU
AC8IDV7igUOf7czyCxUg2yW0JzGqPxsTz9Dj68Bj8JaQGNjTOs6zRg/7R+h0chdz34T9tsQ5Cnd9
isNInaWzUC2HGtxUR695D8wr25x1Bdi1n/YXw1hnH/MrOdafHrEyx5UpoLUd5fiY0/HA41tN2das
WRigw+h6o5eSxjxjL0a4Uq0EaTIOpccPu8jWcDJfwd7W3sb1fllLsYJ2lTnvEek7bje/UyzANjje
7XjeaMAcY2XSVE0z2cc1T80X+ataZBFZcGe5Hjt84i17PNCVSPfLWu7g8GECfvIu0+sivmAv9GPp
cR6Imz0dELleZl0W9Lfb2n89/uXxFoeBkBjDkdVNlGf9OoPCqDWj9Wm412S7cM1LTrIXfY2mqNpJ
eTh4XMVjbMgsn6TJpYLYzmc4ecSGuULvFxJ7vKEZzo1i6zm1VFyvYX8+4e/g0P12HouPY4rY8o2U
qL4ktDiYtWtbmhVzTC1HudjeqpkW5r7cSwl9fyEK+68AZXvMAEez/oe0K1luHFmSXwQz7Ms1sZIU
JVGkJEoXWKlUwkpsxEZ8/Xhy5rVQWWjmWL2+9KHMFIxEpEdkLB7sHKR2EaSoKqFAuML0x5mzBZbz
GgMB6u+RqdR3/cUY6O04boc17cZu74rEO+c2CCXRarrb27b7dv/kVxoPcBZf7N+GzXZYYQ2RbGkt
BZz10dzhpVQNzidvFnb5yT6TQs1vdjPVqsf41wkKgmVZ8t4pwYEPUmWUT7DvxuZ2ENLzuuEfrp5r
Jg7UIcmQZPQ8c6dpiS0TnCOyxShMcsNs3gEyyCAJEeawBCBD15DjsTztqyB9mcJ9zHvz8YCabbPK
BL1tOgpvjXfehkh2ND6fiOL2qw/bvX//UrJUhpFCt6VcsGjptd7WPbF3fDGcK8sOOxbjWTY7GW+x
Yb3VbfMxs3vU7zDPdXFwchvlkdvfynsPsdy1YqaI+UmFSCNAxtglmGYI7Mj75LVt8XwF2zNlaWIq
nemVGjSnxBrd+/2n9omCGq0T/pdvIrZtShsUcapbWF+Gglby0mMrX+/0WCV2AcdbQ8x27YrebSy8
xiA3bteVQHV2u7IkK6Mwh0ylA3nIU05+tqBqAvUQx2twQJctxpSdIqtCiqVKVkuSkJx5oP4v7yt0
kWBTi2mp7JRPnfR9IVtYmgK2EKfwhKds+2Zj79t6n3gOl39xuWwBUs//iGNQvjNKs8OGd1pIoBOF
u2xzMFfqzwSrCi0nWKck2Ac7jmv8l4/1LZSJ7rpKlKwTXUoyPWy8lSfY0xOW2X9xEZ4+vv80im85
DMKfL6de6QV6lhuQcz6sQgct45SRqsG2NvDocQUuZ3O+BdKYY2aFLagsqziEwAbtkHT+DQOalECT
RsrwK3ArGKd3OKa/HMh8C2XAXsRMUqeYMMmXDUR622HArs3HcC87Iuj07V294W0O/RfU/xbJhIC1
WLfxIOIDgmDmTMzHO0p1B5IvjmbLLvMfMexrMQaj3tTQh8dLfre92JOHfFG5vSR0zTB3HJRjLFed
Z9/OOguKJqcCXQ7mee/FQf2RZST0fpSdy9GLd+nYp2KUiW2h0hVVmBuKNprnYfQ8WJE1eg32z/fd
SkFkwGvvWQ6mv8+Sqj9TT6ikUDVLWMnJcEKsn44TjlY85GKfiUaI1dNGT6EEu1ZlclR9VHZfBtPX
PaTTHY6X4dkGgyGllUUDim8A4g1G/ZLX26Z39fU3oIN9G/ahEhWZdoUo5yivsUUbS0Y/KOXWiImT
xG4xXn53WqG3Jwf9lpP7mPu8/RO458mASdWqVZKN0LC6O91/FA4w5Hx393oHdxDw2moXn/iGYWLL
pYlFp2ywX2PNqlxVKfpDz+AvwyYFD5QmyADfVmkxwJpJYb5ZPg7qaZDBkSm0dq65delqWAKWrtJq
c2o55rjYqK7pikG3HWHLGsvSDyaCOtYvdFreAUb1H6UN+jLgv3X/S3ce0Z4ced0m8vT7zwiEp6bL
+XxL920unvE9hVabqHNBPHaolujMin/dPsvFatJcAGMeUphcQDaOCuBm6314v/RVG9CGXpQ2Cxjj
54vg3Ra4mFGfC2T8jGScCn04oR4InqKN6lZB8hhsXm4LWbKQuQzGsYxjq1piAhnHo+eM4KdKa86r
eTF9MRPBUulnbTOkCv0wm221T1/rn+jPiM72J3cp8pJfnguij7QZ4vad1JsJpWvAmEK4Dp1HNAjl
5I7GpIHucg6OmhOLV3NhNDKZCTPHblSSEcLOLsa1XZ73WHyoGIqmgfhfQn2bzZZIUSeBdlqkbQ4G
JrKllpggXmugy06oCEYvOPosGcJcHqNPL6ONe0ggT0lI+pqTeFeAF/W2sS1eobkQxidGUjOMvQwh
jXfcIFrr3PfiLXHlt7NFklWrIek/QLevIBTt1K+5xBBXL8J+tfkPoE5u9tWGqE10TZgAEhnyK9uP
2id4Bko+mdwgkDgtStxvyMDveRA0FDagLoS5Wwfc7vqBJu8u0JKDfoshvqHKqC1LuqHIJvNkV2RJ
mOqBfj8odpT+DwTTe3J55WHG9fn/xynOZDEX7YIBg1N4hqyXjUG89+rRCNKHEbU4pwFdm7MPXTQB
7m3dA08gnBo3j7x8sLMfwBhrlmGCbpDwA5zjewgeRLwwAkTDBi/mWbrk80Nl7FWPTqVyqiBnA+6X
6jXa374Pi3dupgZjjWUmjOHY4M/neCeJq85xg4bL8byUy5nrwBhhF5clyDQknBW6vd5XJPF7W3Xu
XgtM09odkVYDJ1BcTH3MJdJTnV2yKSrLOiwhkaYjjp4nuGeP7PfcGSieZoxDHhN1kLEhhlI8Yd7b
ghR7rT7d/kSL3muuDOOEVeMySjny1jSqwcgmFtKrRH7lAONi6DmXwrjhoZKmCA0EkFKhO3mCOZzs
YuO7z+sg8nhQQW/HH9cXMRqapkwTY0KMML0sMGelKRDW0iUaroTCZwBA5JwcNawbYtgkohVaqSpK
KsTQfqbj6Bj3KkF3OWpzf3V83xqxicTzmGuhORlUI29bOKiFN/ajTWKE1J/j/6MvfxltZwIZAIpi
OZO1SKbjXRghO34ojurk6Dz94qm22LZuzCQxEHTKxdTKMpwirhKyDfHjGawGE1pINo8iKtfA12Qv
biD3U3d5F5ljKGxesTSrsxnWOij2nfBx8u/26+BLW5k27/NRf3HLUhiIAgO9lU095GyGteVhJOB1
2kn2TkPL4m2bXA5AZqfJQFOSyNm5tnCaLxny9Giw80bMM1q27/v3uGtfu8C0b4vkmgqDUpXelmOd
wVScxtGujX2jpzjyqniRnTXvJBchcaYfg1ZKLEdm3OIiOD3lMVDuy6OgAeW5Dd68y81giDrpdZGa
wHgRSYd+Jdznm/PP+68BucuauyWH99lUJrjpBalKTyPOsH5XXjH3pSqkdcmz61cI8FtQYQSm6u+Q
aAfU1NwM8aKb/j5Utve7GlM1kRpIfzm7WCke3XvbzldOBDunpt2b+Lp74XUeL3udmUgGX0JQghYi
1gfT1jGA5tMbUPMLayBeuB+Sc8dVBl/yE2ZF67OGo3UpvWvVEsFVX4PP27dg6Wk2QzFV/T0kQEuk
UIYD7l2t+EnrC5inXImvVru9LWYxXkO/NhaOYZOjJjLXG4GxaU6yic5jf7oP+KOhy4f1/feZu5y1
oqz3Ov5+7Trgj6bLMjrv4mAO9bYeywHuTBHmHicgoehDC4LQ5G472VO0jraTaOsdabY7VP7vtcPI
adv/F6D6Vo650kbf5KmkQKYG8m0iuljkjCL0T5Os45p8fnJZBRZtQldgxqKEczOZw1SxyLkPqeU1
iEw/iofTs4a5ihap2Pa5siPQWPNHLqkOf3ga3TJNdPQj93YlSJuFpjLGElorxH5RkCmA/1sgWhBL
trwaGyzIuZDMC3a5LYt/5QNmYpnrHDdTbyVyOiFSxR2TUvv12Q66TaBwgVmj9/WWhsx9Vlrs4pFT
iHL095IoXuFg+Yj3hCGJ118osD66r28XT7JD8rxer9FxeqRPG4QwqH59foLLzb5/w1tqB6Dh+N5l
+5odAoMBERL+mVnil22VQAOi3WOBIugypBXn7tC/c+sEmGiiE0GzJtJvDNW25VZWSLSyK/tLeSw3
ussRtugHZ0oxiDOovV7LOZRC5HnE1iMkE+4lHGBu89LTi6SIWNn2j+0y9yWc4t7UL1QUWHBM/6hg
J0WUueFdQJl9gsAGuW1L9AGD/hj1p3EhFkthvKPb4D3OzU8tQu3s17AIZcSRlotYmnt03qeN0nmW
fXX/8bMaEe7E0jXUvPVRGXBqBaOVZAXiaJV2cmJv9bSKH8zCRlYsSZ0AoBjaphxUYKWAGe/XdOPU
7oUXES+GAt9as7lMcVBiKUtgW/gEg/t+xoaw8E7xMV2P+ibd4/X5d8+omUgaPM8gazqn5iW/QPMw
I169FlMiIAbx3QTbOgLtreN2E3C+rMGAVRTGGLcRIHCj+gg+pBNqLmtxk2ADFfgqPnnZpOV0wUxB
BrHUFJtCp57KQ5t8ur88BAHIPDnowwF+gwGfrErGUjMgBAXUEyhEUabl5p850GswwINUvZx2bUTX
FG88y9NE24UjA+8rjxODB6UGgzqdAN8pnKHNC+JR7FQZSQQefjr0zjm2a5r5xr1jd2OfBqNHd29I
OwcGO70zMJcE1EHGVroXQd19Xn3tUMoJbd3lRqYcHDcYhNHC7iwKDY4zw7IOJ9kpT3TuEuMndiGQ
/w7GDQZeUlWPcLGprIZsjlu5sMXPCiV2rDAlmvN3b8Jvk2eTtVVRtEaRUSf9fvaz52gLAsY96JsG
Itzxsj3LYdY/bsNk8CMp4lM1lICsLTDL+yjw4i024DhN9sHmLyPkmWYMeGAm95IJYNehTYzxw4Qn
NU6QNzjGs3+TgYxxtGSzjCgMO9luNFAXQYOkg3wBb/sEVxKDG90gm3LXwP4xYnVNM4L/6A7Fgg0X
5+nJ3LhpJoMeRhZlSqrGEwpK6J0BNRUl4UbcwuuZ4eGtyYCHXFS5kCqw9c3xvO1JEVQEfEQyd555
setiFrCwAX6olkVx6nF2Fz8uCYKxxBVcw7LDu6Il1cWpGqKT8x2ipc9NnNxbvX37Vl+b+W4dKYMg
gmGVYXqBmSDZgxFR3VY22KScO4kLGrVVWNshyI69AY2hcuJGthnAo0aIJeh7h8+UxLUlBmQ6ST5l
eo1bf1l7Xm1bF6yKB7eysEKFBFsVbyu/nFL+vonsBuNskqZSEWFPSFBusTBqBYbn7dOrSbC7zFp9
cqRRo2GP2lSxBkNXTOzhvj5oZ1FK3claPxk5wkHFKbcKBgX9IHko7M90+4lnDkfa0l2ZS2NMeEIS
r+wtSMNUDSmcxH69IDrhvlCX8pJzMUzEPeVlj66U0zVoEEgGPsjg8sGrMS2axVwKY6VFXCTFoF3j
HzT4J+BwAzk9qlncAvliA/ZcEmOAlzqVsj6EPg3Kg+2ElW+Ya7dpoyPeD194s1hYN8r7VksvpJnQ
64+aWUauFeEl1ui3Ojq9CP3uYsqTiAfSJ88IeaIYV6eZUwGKFYiiyd2jYyF9MZDzUT1B2stnfvzv
rJCdODAkZC8a+uFCP94rE9FPqOvSakPK4+9Y7I6aHyLj8BqwoEfmGZpd/BojZBsPk8UmNl+g1zEi
muXU6KK3xQ0Vb6wMtBiH16Qvl19mMR6c/xDGH2ax3MctvXnO1mlbAulYU47/vpAzQAL284UTgC42
wZiqaeF1p+nopmNuR3wStESozgiqMUENa/0P0xLnW9Lf/Sd+fYthrkZktZ1g9gXwC7NdGLgHXd4z
LefwojGOHPY2qNIktSa9gniHRLsI64oSkB0SHNxthRad7+zcrh9ydu2MGA0BkQKF4Hc9yrQ0BiN4
4JHNoz4HaYENL8e7OMc5F0lReyay0rDHyswhEo3NoLJ53yreaa1tu5WISlwCv+rc1nGxK3YukLkV
St8L5jBQHfOHGjTKwe7ic0Twvhf995lOw0Wd8q6roNNxustqYu1SREu0b9T55G0Rkpad6D9GyI7h
5KqeiWIPW385ArIcHR0BoDcKwLzA0Ypa8w1rv06uz7TSTDHS5aSm70dHtB9iu6xJE6gHY/21N97o
Xtj/x2ZYnnaMNxU0WQePE4RODy/Y50BTzKlTbbK77ABeFV7r4yJn1Nw4GOCI2jIpcola49Hr92no
IMzDyi7UhF8/v764xP3LIcn3t2MARDxHqECrEEf5SI4OYs3AsIcDF0AWYxJTkcGIbiHeEhmDvJxP
o96oJlLJYC8bdpqrre1U9nKf+/5e1GgmiXmQdHKmRiaUwgFqrykGqDA8JazAU8CBqqVil4YOWEnF
ohfJxKrK3++YHJ+KNmxVXGPVP1Qf1tPw1tRoG9pEH7ftfqmO+JskJkAYG10QClODpM3xwfs4tK9P
lvvrJ8FLHyT2uT0QjRsZL9w1zLxJomRaOi2uMB8sFOOyLiNrOujI1bwIpLTrwTZBpuvWzvO+2lb+
/81yfvLAayneQw0M5ACyoagiGgl/P9jkcjlJmVqKAGQvXB/oemvydnHuf2ALCJfb7zrRxIDKb9IY
+I+qoskvYydeU7QlVpLhhv+wvDP5iEjqPYHHJr/uHHz70dybHkb+Khv8K8EGT63bn3np6aPLUFwG
C4Vk6FczmMFb0mtVVwyxiOrZZiu7tYpCOKJqERKDL2tFFzFxJFIwYXT/TSLzkVvxkowjVncc8kcU
hg0DfKtIB6Pn6fK6Q1z9wk+0LMS6v0lkbuelF9JoClORliK3ihMeKPMZ0i3c5cZLkcRvkiiuz06z
yE8TSH4zWFGP/OzDNDny52tgd4F1+IQflCnBoI1uUZ6XUhcchi5LsoXqMCieYMK/C25KWcEzL4dB
aWT0ehjxdAc6HRer7g0CD5natDqKrAwmBWrffDPRFfCRv1q+nY72sAmw7AaU2Hb8Uj3Zp4e90/PS
hkst77/9QuYj9PFpaLASC7+wW6MwgVUVW9jb1PitC65AHI1NbPPupBKN7to0P8DI2PP63pfg87cf
wXyfOlOzUyzimEBnrREM76Im4Zkk5YZb9Lz/MPLZ92AceJpGVtlYBbTFq7vfy2+ng/v8VX/wnvdL
la7fNGJc9zBNCO1iaNStHSewWhCPo1ob7rYbjSgkxmBj5WVbC1MFiGh9rHDeYk8JDEJ4MbLA5laN
lx49v/0exrfLGTyx3tPP7Dgf6tv0oTvgYQHbZUt6jDzSnNEmtDgJnKU331wq2/QinEP5nEtU6mZ7
uU92cg1awNh5VFd+dDciTYDNXLF7IVgcgfa98+Yzci6b7oMHbYtA8/3V2e6X1Iji0TLxMy4oIiIL
4jdB6I3Ysmph9RoHRmnAfsPCWMa9ISpzS89rEf4Z1z1Mnf4pQGKCO+i2jGkzpZiXg9zFaiN0V0Ee
0uK5QqQIafHRFjDOgYEOG8pFBXfX2PWwbinIQFoGMiax7CsoWJKLm61Lewoi8vHgxRXR0Hpzn+ek
dBCkVv5+Pfr2PTib7C4BHRZFWPqoR8netLPXvyle/WZtDJRV53KyYh13Dnh6RPUKM17Yrcf3WxwQ
uYL+zJsYaRaBZQInH+4uUkVOYUTM8OvkRKkXlz+GkESTI6QE6zSs9UV95xjYQkz7m5YMhJWVpfZi
iPNHMkq0hcRTP9UEXaJT6fHuDcd7qQyIYeAwLySDfmqHLg51I0zr39HnXBfEPg8y6e/+w64URRct
U5I1g218EjqhOw8GTjW/eBbJh3s9/CFuDMP9m/ObyWHOzxilEKcHOS+eE6YEWRIRvcPULjmCFpFg
Jog5vUEZBys+N/T0qIPP1p33FsMb3Baz1F2L8PD73BhkR8aw1cIQYjq7dbzLvbIJQe54R36u4FkK
ErTba+Yi33KTJYuW+C2ZHbVNVTPq+w6SR6xFe/0VetFnSqbRzgFA3DVsi5duJox5CHQ6uDAki8Kd
7J7tBH4rBMxgedKeW81feJ/OT/Qarczud171MdarQC+FbDcSGtk1963xeQkM3ukx+K0ZoaapFaQI
D4iu3jANjX4XtF/Yt+1jKaX1mzYsXlsNGGCpveuG7ci/Qgd82mqFKeVuJTjBJ211SR52O47URZc7
+1wMFptyUedDQs+wt/MH867z5GN771TPX4LzGfvc9dVLJYjf1GRCyJN5kprKgECQEkjOedt1ZP/V
fQCruGvHpUVcnCnHQMj5XIjmSaOysJTqvSbeKiI5uN723PzgEgHjb2oxICJOKYYQThBVOa1Ht5wm
tY3BYovoduYKT6dkM9nN7mt6DvaF/2XQ1iGOF6ASbuDy1b5mtwFbhmLLovZD36Glrf984XWgLT3y
50pe/30mwgQLx6luIaKzrxuA8doWJoy2fwXgz7Q/eVQ3y6ET8k4mXtaiJJnMlThlmnAeMKty0NdN
RYZt+Svbnp5/xsG6zZx994A374YWNDknudQSq8szucylGI0ulaoWcuO7zbE5ICGlrJHIsPdoIuRc
wIWUzW+imOsgRmOTnAWIykh+kO5R7t9/cq74IiLPtGFuQRZGTWWaEFE524f+1XAxKrcPcp+XL1x+
os4EMXfArMVc69QLIoMmQGLyRLIvVIUwt0d7CGW3MYn01Lidkx1ct8IMuifsBjzzyTOvp3npKiiS
LmJ9GgpISM3gqszsNDFiMdT0iSajqsxWauLwgqDFvI8iy3iNSfifylLpn7MsOoutSW+b9xT2boim
3sa3v3YDmlAwAsz5hktB11wcc7SKVqaXSwlxGXHe3yfy4IN9Oif3zwG3Y2jxCTqXxQQqwkWAEz9T
1fAG3h4fDh7orv0wUMFwguQ5N/5a/FrfR8k+PnMkfk0t/9+j1O3xhGAIL+1D5I8uKFY/dzEvl3J9
27FQOdOQfWfmSjjhbWDgfidE+cimtSC5CXa1r83N2vUx3veL3IXkfk0oy5Cur3cOUnmf+hNo0X5E
YCdxOF93CQTmv4eGIDN7lc1GqCV64uLJbc4b33+Kwd/7882+oBXyy25l76+GePW5TCasES5KquVn
nMHmeIyRJCav92s5CO854RNPNQbCTUU4NXUOMbj9nYTVVsm4a+UfkWCLjW8Zd7dPkme7LGO/oehR
hA473PxDROgiNNdK7ZXvE7SA46lX2OkvYHjN5elZijQUGQ0pkkSTwTpzmj1qkdgbEuKxIoBZmRxB
Oodpx3IkY22jNMMzmKWYdC6OOdVTD+90PkMcgqj+bkztNLB3IcbYVrfPc/lqfqvFOMLQKMv+TA3T
eNqjQRETo7f//qKnnSvCuD85zBMQbglQxBllO95Lvn5cqx/Yex9ED9zhrsUYey6OcYVRK+upSaEG
S3Fzx6nU4OJFtnvx3urVun0PuOPjS0yLuGbfJ8gA9ykdTIxIQEEUqgsH63+wg4hSRvqPdHeATavj
AzHdjugu72yXnkdz0QyOX+Qsks08lg4vFx/uGMsbs4HoPNPnmAjbpt6U5lkpKxxpux8ckFOgwYAD
IYsv55kiBlV0Bo/1eaguE9a8IIChVJUgOLfpMOWTeQfyCOzm+7HHquZP7rdbqvnPvx3bna70yWUs
zQgH6HSugC+HrJ3PC9uXise/SWGgo5hkrekLWMiL856nBHuao0eRPIsEvRORQ7dj8cJb+hf/dH//
2CRbJhzNsVIaC+fZNUQi4Wo60V4NVBBQc/3ifLzFkoGCvRmoq6jorGGpetKp0etRO0mH7mI74rNE
61X35aNtejz6vqVuU30uigGTvm3lXrdyibo0R4xWCYYm3e5hfZFcbqvZIgLP1GKQxJTzFvszCtjG
0cncJlBsB7xlnMfBYtQ3E8KAhz6Mg3zuIMQxayL+1IP96ZUDwNRT/GELMxEMSPRqNeVZg88zwBaC
yD2cSW2bK+NdstetzqV+Wbb2b3ksXNSVKDeDiW+EepqykYLqsTrZVV25guXEp804uf1AGs/KHBDr
yxUmN5XULbvH22pfw/MbarOQUhTYmaEgaXrYnF2Mulc9UIVOTHcReQl9zDiQ4uPpCcVkJ/U00Evp
h+SIGbLV2q1Xekm6FaJ8bk/OImDPzoYJA/VTUXXaJZUOlUmyIZgmG6mmC/nSTxy3zrspBoM5Vq3h
qgj4CoXsxBbGSoN4F6yf13VFuNx71IJuHTUTq2h5Z5ySC46a5kW221UKsrOe+Hd3b+s1l6VxqYdv
jgHsYEwiTCekciFtOyYEuy5TWz2GrzwKucXMhKIZCnIT4LbQ2XXnehe1SpeWuDZ2dK84tR+ulKci
GJ9UunS3waMW9TLUT5TPjOjPt4132R/OhDN3Nkl7PVSLWkIUA3rj7YNuPyDafWqR22rc0abV+cBR
n/7KbXyLZUk2qlyqW2zDkg5aFRTBvT1GtrpBWwVdLvJXBeDZAV8rljOfP4ZSq4QSDhiNLNveKwnW
b1m9g/z/hkt+tmihuookE/jx0LTDnKemgHwivDTUb3iyq9t48D79JFgntt5/gSj19tdbdojf0thj
TOSw6k6Xs4TkEi3KRevxg46oZpWDPgKOrEUHMpPFRE7WyaomTYFm220aOfrgqjKaaGvvuX3fZ1gL
4/M81nJeZCaRwbC0CQttaqCdQnqvkO27Neht3dGVLRRvnM9pf1tDzqdTGCBLmyosJ2WQDt7gF4Hq
7UXOdm3u52LgKzllk5APkNAIzuWxBb9shg06qw1vanAZk2cnx7y1ijhVla7AyTlI0yUuisQYg0S3
PJ8cfTFkn0li4qT2DO4C7TxKSCYdHfpSPUjkUD+X9sq883/YdvYQ7HN3j+iT12ezjJsz0WzY1GlD
Jg8tlNy8b9+9w6Um2KRI7DyIiUh79XcBD7Z4d4AJoqbsVIVqC21xrppkizVJnosNnf7fX1qyT9fd
R/lx2yoXCw9ghfgPorDb5WPJiJXKgkzRxwsd7WmDm2ytxhZ8+1ytc5ufRFuMR78lskm0ThkKI9Zg
pi8g74lt9MtPfr06f5i8Z+X1Sv3hz2eSGExJm/+cp1aClQIVDo+i80v/hq6kbeFZT9rTr6cDtkp2
z2MgxGgQKlf6gOoV731LzfTWD2GgRi5btRklaktgdWgecq8Apd/x+lEpxSl6OThflXNvWP4SI2qa
Mk9xQ1t07nvv7coiZ6TtNwMiDW+tf6BKx5G4+FKbnTUDPnnTJZYydvSmSg9YcH25tqCph6nhvrIV
3nEy+COfY0s0J8iq3cajSyGOxd3FNsHNXBIM0Uk+SNzeRtd99VVQCmG2BgtxUfqxHGfDO2ieMTMA
pcmqrscRrk9xR23s42zrDw0uLPfFSHW6ZUIMHElogT+FFnQGkb3qgzYRrGvpawUfWbj2f2uvDBC1
oSQVigFhaW5vN95HrdlV5Zv3DrpSUzv5G4ZtfQZCKhPWlJS7URdhrhtEh3jXJcSy4SGDENmm23Z6
DXdvnCO7IbM6X1StTKhHeXHKdfxwTjH1tVo9FE5tCxppfRtB4ia34y0YN/PtJ7cr9rph49YvYFAp
OoWprncXuGlvu8HWl+3D2f5ISLZeUVJ4Nw/WFZG9t+c9d+qME4JoDAxFp9Es+ggwtHXQj3t+5Tmw
JZqV+Xe8/vssFA57CatbpR7fsfe26FVTvMornwfLtVx0TuHVth8+Ctvu/TVaQP2fvf349HjyO3Sk
Psfg8AFDhz/54sN972LjeW4HL+Pgj5wH9WJmFWtYdfoaQiM/2xWUnFtDqC8iRSohwABzvhqdc+Zo
iSfkZFhZL+sG69Y3O15+abEmPRfMXOGxj61Wiq6CxZ1GioRg4OO4FS8gX1h3b2K9xWg9LyW5GBXO
pTJ3uY5yS6pBNnRAZvD4sD09ZZEtndBNp3Ku1mJYOJfE3OJT0upgSqKSLPS5q3bR2j3Ocq240tZ4
u32PF/tAZ8LYTiHwandqmUHYBiNIUe1l7/GDfjjFTreySwM+p3YDrAQ7OffuvWKvCzfAxdYNwvN7
tEDL3ub572Busxjj4V02VOkmdoSn/ELsak1ZjG7ru/iSnsth7q4UFfV4siboizGyh4fafsLWK9+w
XbKGb6Pz2anNKx0v4cVcJvNk6dqyj+sJuo2d/eGlKAagYXvN5Ujnmei1EWcGG7Wa/Z+Jbtq94r+B
cnBn2jxPTQOQWx+KCRpO6RTp+Fg4QOthu80wi42O3diiba2f/Jol/Ry3pDFxQdqXtR6HkBY2BNP1
63Xv/6jWO471LYV58w/EIIqV9G3RRpJ0kLOV8IR69BTbocCb+F4aENLnYhgI0TpL7guT2t4LWpMe
0Jq0eiKPry6olcAotOETUvO+FYMk0yil5zSn32rTOo4G4odn9Fc/1F6sof+Wm1VZil1n+rFNGOOQ
55gAhziwKFlescGIBPbNoDni9h1eLCHqOqaedE2VJY2NPaRJiyUFDIaHcgoMmsZN7eljiJ3nNUr4
KWIPbgZnKVKeS2TQqZVKIS4lBVHjpkETsYCGBTwmkQnb7QROQXvRFmfKsQBVxVPXDdRIcIpqYWs4
xJfbB7iIRzMRDB41ei9g24AsHYSO1FvtFYw7nZ1g4e1febKZIGqfM0AqJjFPkx66DLaTP5Z20xA6
R7vhsrItRfXz78OAUhvFRh8m+D6bPiSIstf32O6cPez2lD2IWwlatPOZWgwoCYrQpqOgwlcZP6s3
CQshTpKTiQ6SJ1zeRJ7lMdAUx32rGldz2HjvDxOpYQ6oIIPegPt64KnFwFMtlhYIDnCIlQOWoskp
feNZWAMmeAVCelv+APXZ+TGwJIIgujRbjWYMt/1BelrLzjP1vLetfDHzNDMKnekJK6ukMZMCYpBQ
Vv3j9v39YYUxDKw6vXNRkXy2N7F/WyQPmVgGyD4Til7MYBlggNw2eMrKbtx46f2mSgkeQ//lQeoM
Vgxm0ymWCHEvR4GoK3QXoGPjtkocOGLbXGKjHlsphYg4JcMvEV0Tdi/zLGLZM6JibNCZakOzGESK
Llgkk4HxFy+q0IdvXHmrX4+J7cMxgnzJxkJSfv5sMeKcyWTACRsc1TaOdNxijH+993eXewEU/7zY
7xp0/Wns36ox0DS2oxzXZyoGo5ug9ZtI5WG5NnJVoc1rrqFgcEsWA0ynZujNE14PB5DxS08hWXMf
fcvm8K0NA0eJ3GhSXBsU+vA2OW5rdzvGIPVVturx9FD5XwE/ilkG92+ZDC5hx1ED/npohXTjsZFJ
GxPDzX9EFdkjX83xjct4+y2MwaZJbvW4zaEgFbZNVrdv02KaWP/H6HSRwaSxG9I0U6CL4X2glfrp
aVUENBuOvr8S+91sjrjF8HkmjolbKlMdwkmDOAHRxHFwq32+aV7A5eJwBC1BuoHiKCVHVtG8ydiF
OMRFfkE3BsZ4nfDt8eQgsY+5RY6UJQ81l8JYwogpguzUQQpKCRaS+ipxFRf78DjaLPYUzuUwRpDm
9aBcasi57pEB2chhhX5YzPv++IFF6rxm0MXm1Jk41lFl8gQa/hPEgXvH8SLEEwfvwSAdeli2lx2a
FQzyQEcZyNP57fJYaeTRvdw1WJqKkeCg2O7qV/Ad3T7qxSTL/DcxlnPCSug6PtMPOjrbAybsCdbB
omkIiAwy0k/rjnPv1CXsmgtkfJk2GpmCGruM6EP2swtR3xEdnL5QYRjc7QNJtk+lnXuH1dMT6PRH
O31Bjk+zwdB+stDI6kquW5B7G7UzHkvfEiLMfxjjmyptFOSmxA97adAGYvH5BpfwbS6AcUSXoiu7
saJH7W3Pdi4Sxf9fZkPpjeeNFtMfc1mMN+qtsTiL9J6iaRWDg8iAFM7qAMJb8e1n+qqTclVh3P6l
DnktaLxTpP8+ewqo7TBqPbVxBTvnrfvcvW2vi9nIuWIMAMmnPD5frl9pc3yPsfz5yXDvYK0pNs1z
0xJLXtAwLEu2sI0O7AHMKRqtJF5GhCyHpluDz0n2WvrRzOzONDhB7GJEORfFnFsvdu2lwEjMYQOO
wff3wgGrjWv5JweTyxx45WnFHCGoh+NRKyBK9F+2H+oh8zi4utiqM1eGwe9JazF2nkNCte9dTBZQ
QgmOHSy7iO9Pw0C3RQn6jQgiHIobWNi6QoMOvwd28XExU4XtahunSlVSq6f27HmX7SF++EV+0g4n
zKx+XYIg9Xmf518g+R/V2A62CRxAozh18ErHrQfORWCh/4gQmQ7u8TIei/WduX4MHIey2eujBP1A
jHEodxGJ1nmM5nqCWqCPdYv2vqrJF4jPhUfazfzJscXFXOZcPoO6dMonnWTIv/joWAAoolkVrwCe
76XmwEbMczEM9hpaa4RTC3PB3MuZRNuW1ks4NvkvoPv94Ri4yE2wTaQ1dEEaBFuzSdaBVDIlJ8+p
/NZef2GMbveVYDsA5y4sRX9z5RjsqBCrN10JuTAXYLz51gfix/mDJ4Z3hgxuXMb/QO/GMXdHi2y7
H22gtuhKS/HVwDzs0+4Zjm5Lr7e5bgyUnKQxzuUEumHpwRbL/koS/+Apxjs/Bkt0PcyqijrLkuSP
Kiog18E1nnUsBz7/WAdL16w1TdaZCkwQdq55q49sjamB6Q7hnmXjesdP92u726ib/2Htu3bjVqIt
v4gAc3gtpo6SWi0qvRCSbDPnzK+/ixqM3V3i7QLOjA8MGMewNivtvNcS95iRYOwiY4U0fLOaKxw0
PlTK3hH2wc4wKydy9oBaZMhZt/7/1khpE5SKxU6YsZN7VDLHlgzc0kRhIZcFCM3PrEU1nM3HuDqJ
cXFHaCDn2Rh53uiwugU1Db1H30CF4D7DOMbXg3t4s0P7exijYQYqjCdBj7HypTKhNL3s6zhbzhat
hUDdOHMPS38/EKuZ1XjWOVIaJhnmSSsk7C9aM8AfK23Aw96Y6PJ/W7gaAgedXeCgvn2oLHtEQz2n
olYiu4FFYjYYMJCwtU+/XUDmHGyM5LO2dFWaLvC6IskCIlpVphxII844P1mWeJwdpIjQbUAq60Vx
d1gh2m4JY3VrW3op78eWtrqcLgEQkPB2SB425Amt4dYkEcW8452diUFFA40wrBzOmheG6WdNVKTF
uVSE63WKaRn2EzidcWmd7l1Dg3rJevZrt/NSBPUalbiKBKkRcDst6/5zcM4M5bzqHF0KoI33bASi
kkIAcl5LkIG2DMTPmH+yMXMCPiOGvDUNeimOuhpc0VctF2HL9Jr0AXrNfzMErPa4XkqgLkOnhCPG
PyABVWNU7j5JtnhAABG8femYciiLDTiy3u96yEFk/wrkzNB8crUTXB/gFzBELZ9Mez6XS6KsdhhN
KdJc30uyoBhTR3CBmoenxMqorYZml5IoU93VVQhe2XlRTugWFBpAtMvtovlDsgOyr8VGu19zDi4l
UoZb1/qiRlIFx1UR+QkOHduiMZ4pnbMp2jJMlAEiuqVBD74jvHFkrF/QI3H683z7rBj3m64q5GUl
xVo0YgMnO4wcXWATQq9ru79ah64kFFzWFJmPM1Jam6+fk9jVRhJyZh2ZlQA0SS21RKscn24vjKGI
6OJCUU9GPiybCLSOGLBUu43JYnNYzeVd3AXabqQ5ppHxrpaMx+urasqAqYQqOtjR0x1YmZm3fbWU
cSmPUhVylyR6vygj61V45f8UpN7eo1M1c+XBnDFetNkVAvGqkJzOv5hPjXWMlP5Qmlmeh2kRbg3g
bloQG1l6Y82Vu1wfrTfGakpFHjcFoxPNY2MutGrZw90GVLLocmbcfJZCVCnd0U/+JKbhckNejyOg
GZ0n3Xp0yeh6vxjuzGpy4nJhlNJoyhystRJeGdDdpU3zpbz9un3bV/3RCwl0zmDuQZkAbmks5gi7
K20iguHg8+MyeYK2BXTuuecBZKt7VmWXoerpxEGujPMsxNjEyD0xmyFZ6p2emRWkPqn4Dj/92VK+
9uEW+WpUI/snWTHTFHB3SPMwq2r/izf4V1/R42xh6usKF3zbFOTFQGkCINjPwH4DZsuHbTZblmVm
qGB6gFYC9PioxYtHUz9ED2cWnjRLS9FDbImg1SkadZZ7XsC/SOxs05AjiQIiBUTugRffJXACWK+Z
uY+UwiiTZJQACbFcSbBcz5vQWoi7P0A2vDmhc+f/8TnThE98P2bqXOIFwL85OoL1VIFvWAFT+Baq
6hdLVTFsNM3x5CuDUsXi93tTnON7+Cs4JQ/JU7GFrvr/8BAoBVKqYpBV4yLOgpP4enzm3VfDiQUz
KIj/iIJYBNbJ2yqF9fjo5IFW+zMgYr+1MTIvzv2jKz+59m73PaDHRHpjmBc6XVDpkTTlGlY4oKnm
9Xj0UWYu7I0R2ycW/wXDNdCpGKXK2naWpe+z8x+KA9IDrLrOamX+Qh3T6YFeL9BysIRBQItHsAxE
9TfUts4oF7Bsy2o29VIUFaEkWVVOco5nhp4uAJMhNkf6NgAJ6oN+IOTwBp4UsPWAq2chBmJBCbGU
C03+hG7iMBAFLBSAEE5q1RvXNW10SCGCWTorGEHMN3LyjciCzgv0StwryQRxnYlENVLjYIgeCUYs
H1zycsg/4Hedp5dzeioXZH7mxNkqiMPlZlMeSppp6qhpkJ+QHB04suVH5A+CAMY6WQ6DTvkmQJ2J
OE5adCdq65kdoteelZ5m3lFKp0wqp4FlabmjCDHmjeR66ByxmEac5ZrQfE4CUp2RUEFO7byieQRx
51OKSrRvPW5bIlsExVXTNjcJZ7KSEazrYlAJjx6Yo3MiQfTr0ofjfG5BggarMG4WZll3PPmOq5IR
nCkH8w6DD6TZc4df6UBYGZ/vMdzLewvSXkUA6YFkaLIo6/SwV1pFWTG2/uwp93NHfN/WdzMyv+f0
0G/mV65ym2d9q1rCPtNN9dgcY9kdR0tTiB+4egOAOiB52M/AcVIAj91tbmt62pZ9f5yqabqkSpou
KPRlK0ZeS6Oe9/xKrc2hr0qzEBKVlGXIEXH0S5LMHQiQRq6yb0v+AeCwiAbemaQBgF8U5e9sz0Xp
1pirJB+EgffQAiaeZv1xbETyMX1quxrs9oITyeb4Z3SH0pQwhngXAWOLMZJLO7DfX6ChvCsDtE4F
+/Z1TkwWqzpJIo33UiUdrLnPJiJWgmaWfh9uGatdVDF9CyReV7Fo5N8wdXAti1eqLhybgvcWRY3W
j9cOTKyvJdmV7m1JP4zCsqpLSVSk2HS6YEh8xnsZ6YGtniBVtvyps0cr2KjuMvrBmxWRLCfqyS4n
D4oLsObuabL+3P6S1RO+/BJqf6NUy9VWwZfA+Vw+Aq4gYmQym4112MUY+GCpTtq600unVHTZBlUL
+KxvgS1ayay+JxgcW9bXgysPAFrWQBiLXLtEl4ukXlDcBKIUdDjYJUP+ady5u8BCsRZElQxBdAma
Xhyls6NB67qxWgT1YNLal468xfxMf2Q57z+MwyIISBQGZq9EA1NYVJpVibNS78F74hUkiMz3sLbr
l/kxAVoSsAknEnbWr/j37cWtqSEViGdQA6qIDgjq4NLYL8S6GXnPUThTeOSAoHcSZ8ZRsYRQJ6WK
PV5hCiEp5m3HA5jWepMHZLd1ey0/kgvL/l0uhjqoVOOaEWN2vFfJTvGSvslb/Tk2TiGarSp0GO6L
gmiRmcZ2q9uhRuT/clFUDdZG0iRDQWnjWtUMhVFL2TQIHtLkrU8SmVQymVJHf0VzciIxNNuaYtNV
XROh1AReMSjFplaVrg++PHlcIWyLZi9kvHN7Q394EcuGXoqgFlRpaqbMnDR58xl80s/Jx7sjoAOj
3vdk/gYrMY5yh9mJJfN24gPWENmPugMtn9JjRcLpuhZjibqn1DZ87fenyC5c3YrcZNipkAzlgoQE
GOxsBTO4t5fP2mDqbfDCOGSprkxemY53ulpsOq5JGTKWFdDW6XKHqafRlHiWQ61Nnhg4YYNcLb/V
y8pp/Orp9mJWBenL2LVgaLxEjxIrdajIsxTPnhB6sUSM9k8xO7LMuJM/SFSXEzNkUHpKKHgJkkqd
WJRGY1bo/uQ9SwR2QACT6mv9ar3eA59iRKlWAMrN8BaBfR4s6ChP7M9e82CyVPaaabj8CurkqkTL
wBPOTZ5WnkLlyKn7gZWDW9vPSxHUwaWRkFUZYmdP5guSaJMpDROpu8MsSubtk/sR/3zvqSJjQliV
VQXdxtdqpY0ksRjzaPbirfKabYR9jfr6Z7bNSpLKJPq8LW7VbTb+iaOzmko16GGSYPN6xHnmHv3g
aBl10FZYmJirPGDU0fbe/PuXLzhstv1xRoxrMC7rj1CMWjKd4RyyKMjkOZw9cTpWWk/C8sTrVlDM
ZOgEojQfEeD8koi10yuHClIEmF+oUzQ30EUgXtSCJBH02cvu1OegMgWn22n1vnDieeuTEEldbgDt
KWi/p4ChCH40FWHJqiDzOOOFYkCmQYW0NE3VuOp4rw8+RvFcpC9RK+OdEnn+wAixOw8PYZPswkQ+
t1G/jTnfrfScaK+dQhrMnurRpgLifPtRhYWlBH+UeSY8gxFjTSHDTQCUN2CZNUXgqas4z2oKordx
9mRQ6AhwqPewC+PX6CBeSeGrFLWV3wXmUuBkt/Kv3YpL6d9/fxG4TJjolJp8mr2x2XWPAzi2tRee
c0bpFDUWXh8LZfhH09pyJjCuKkYSlyhSo7RZXuh93wvq7PkjmbQYeFmG7Ue+PSV3PFLicnjUgS0M
FhTRFoEccPsh/mgV/ZYuCMbiESoyruP1u49VPurClpu9bgeIu9GxislNuaUF1gQ91UAK+7bA1dOV
LgRSanOe8nnUlYD3xkohJRLV7WAWfUH0xBo/uwQksqlZ5zEp+68gcMvyjhPuOclSEd+o7iC7Ncgp
OiKPBrpTGE9zEU3ZSVWSgNXNa4IqaBLliahFzrVc1uLTBPKup0T9aBLGoOaqCBnTSjhzEJErlIi6
9WOj7vEAQQ1lIDdjeONz6jG2eMUVBrjdPyHUmSZp2LWqCCEK+L9EELdHu8yFYgVOozM75SHfKgdn
UM1AXKAoWhcqoDqHO36fHyOHlYNYv98GD1IBSYTBptWsJJS9GIB1xgs0+SvuIltstvUAtoP0j+w/
qYMTc7+7yNGEgeTMHrIlmqGPFPpONOCVAOGdLpFoRT7G0lzx3jByZOxeI4Kqk8mrJEl33TgTpAaA
/yw4RTgTrnxO44fbZ7EWLgCYByDzqqCqGiZdrt9Xl86Znoc4Cz8+d+prWZ5Ut3vWAzMMHflJPksj
phYa3pwatwnJnFttdy9xLMW/qEx6GxQeIYMGUGsJ2HXXXwElUKpRqvKeqBKJf6iea8OKtk1oybVV
T7vba17u8E9hyDdJsiSL+ncK40KDajoKykMaCJ6gJyTCO5Jk0jWMOGjNiuKd/hVCGYmpqsQx7iHE
aNxRfY4BS4qpjv719lJWrcGFGNpgJn3ViDLH4f5MmqkZb23/nMX7MDzpyjEdAUJaENZc8ur2iTI4
BiW40BINM1iMmsClcyh4kmgbd32wvb2kb2zzH8fz7+fTS2qTqgclZiF6UhCoE2l4OTrxvFaKTsCr
aY7y4ZxPJI/z+UMAl+CZU5H/JEEPEAwrRqg4EtnoYZnkIIoMZ5jK1I4VfwR8i4H42867xDiMUtHA
gsVC0xO/7RDRzAJ8ecLrVS6R0m/n0M4GLvk1Zmn3HhoqHv9Yz7AISCmh4UEfM/2jnaZZI3kwJSDf
agYhdwWlH1qzRJBRkJlDIGzmZabc8z18EzuTUvm5EHJdtiaBlxqSKVFbuMCEDp1YnZWU+ErFvdYD
yL6c23u6fk0u9pRKRzd9kRlZhzOz2gbpB22TuRmyUrM5LeiJt4WtBcxIMv69IN/h0cX74pcxM66P
Ba8+CBaqQr2Vbmcn2ui/HdFs7+dHTDveTQfd4a1w3z3FJD0yvoBulVqchssvWLTuxRd0vDypSrVc
Uf5B52yOJ31zr0iHKrXL+SHg7bHc6LlupbXDV6+AsrV6Nbdk8KuFTtL2dq4/GClrwn7N6l1+FJWq
CAtFrAoVGiFtbCgefjZT/0Uk1eb24tcs+KUYyoJPTYtadAkxwURi6aCFdm+4EjJNWcN4qaveuiLq
MlwzNC3w9ICzMas9+KJx0ApRejNCVncfPffbzgXBFHCbqgN/kAGIKG7SXXwaPkszrZaMMzMJutze
nxrj33dQO5uUYV7wfiZ4WW+1D21pjXv9kM/oT9brl9u7u+qPKnD8cb/g+st0wokP07Gbilzw+MlW
3SDdCD1qFpZxCl53/ldzX85mdmYc6aqLcimUOlN/rrJpUgvBC7fwyhqSq8sW1wFpLP2+9+rSSRP7
9kJX7Zeka5ImGDp+Uz6aGIS+orelgKyXuCtyq2tsMWQ496sv4kIG5XsEQdlkpQAZnGTyJzW3+dwr
rEIn08Rwa1dtlqYqsFaI1wQaXAVnlivoCBE8PXX99FNR93zB8CpWXRgdpNHyki7k6Q1rixkMfAgX
vaKwq5SgrBQHh1Il/IMybiMWowVLGrV1Uxh0qVRAWg2Yb42I9/6SBkmA31L+h6BDuVjXcogXupSf
W/Av9JCkp1YLFzh8qGK77z/j6j/cBhX+N9xhICbwKrUksZ6CsIXb5EV/AMDkqG1EhPit4EciqP/F
Hl7KohZVIDM25F0tevM9D2fCiAgnfEmDZhqFWdzXu5KVVVm7gJcCl/O82EW1ixRtMiAwQd9TnG8k
5TX9ffvFrl2JCxF0ygoQTGjF8yGiM+XMng/v/T5/1gUrZOQ/VrXRpSDKmSiHsZ+UAIKUat5ygW6G
87MvAu7+Y8aZVcHdKJ+7c4UOiTFSt7cXuerJXAqnIgV9LII+LXLRC43d7Fs4vAbEwsiCg+w1Khlv
mrlUypHwjbFpehFLbWonbc0i3QblA9fsykNUPM48uCdbJ+o2TcnQvqtmBlUUcPCAa4KXv32si/si
N3KViWkjellozkt2x9I1K5A3dXk/oolBybdjG9h6aaUoATjzYDG2eTGZtEkFfDIvSipCGHCkXt9X
sSk4H28UiThQSbfnvDQnazQVWyp2Quzy6qGRt6NsGQ9GxAic1rLngPT8J5p6Kpw41W2LgNVTvpxk
ozjzFs+zPnBktlLH4Uw/NyvAjJv+VjvJmyIk6U7ci8sspUg4l3Plw2x2IdIGt7dkzSD++yxAql7v
SKw0mI1ePgt1A4L060lj7Pna+wV0uyFrsow4/Lul5OLIA64qR3+oBQ8UFpNbhtZQkjE0gyckXRkO
8g80xsVB1iVeA5cJYn6FZtqdCqVNA3mEL2oJn751h4FNVJAA3uIzrMfaomA8UJ0zZF3Vvj/kYlHj
VKdJMAiCh86TIek3vlGAIamxhz6x6hoDT+1DWioMoWs1ZFXHLkqojPGCTicNS1/j+6nUEXxvFti7
O2Oymwfl2UdPt52c9wV7OGPNBUXqGrAtqHqi4kO5S70k9fMEpEIvIfv6cBzcVAM+PQbj5Mfb13BV
M+DwFINHLMsrdIauGuskDCtf8KLpfeB+c9p2CH6pzTa3S7eOTTG0eN6uazN6i4d9JTCM9Op5Xkin
1snJzWT4xSJd3XeFK39UwUuib+vgXkFWmGdIW4swNEFBWggjY8j+0nDgY9Tgr6ZI9CY3mU1xKk2D
VPOrlNuC3wG1Gnkiuz7mySb7air7LKd2gYRZUW6UrcBZY/AnD9DoMb/dPoMV5YiWHUU3oKTAzUjz
7jUzQPMKXZg8A1H8XEWOkbLKrmsv9EoGZee6KetVMYcMrpGdgcscmZMPauMN3WaswYJwHDkrrHWz
LAanqO4xE83Ye+YXULYvryexQw/b5BWTHTW9W8+I1BvZHuGdCdy+9YN9X0mk8FvSDKMjG9m2ahg9
Uqs7LYjIRKOhALEIdd10QW7GbuQnb5L699HXTC6OGYf5Y7YFuhC4s/9kUH6nrhWlVs3Y6cmd3PgQ
bsNtY7+D4gz/YfJz4UIJtvK9St52546wMsBr9QaIV8WleeH7XVN2pVOEMR1RYMc45idgckzOzNx2
k5guCvse7C6I1RrwnwP19PYtXjFol4LpOt/Uok8DZFeT181uo95p3ceQv6YqI/JiSaGcRb2Yi6Gv
cYvaLMpMo+oemkzfzDFSbnzHAuv8XzYTc7SCgY4Qg049leH/3cyFnBxQuLnTuBHQyR4JdvMN1I3b
ygHHGmu8de2aIvBDV5IB863Txel45JWpV1CTE9RdEjyKKgt08lvRUf4YYqK/EmjnXpDGuEZWC0VZ
Mixo9qrbo5Xv/gmXMyXxs3E0jqPZkq8MTaZg3CC5JdrjFh2vKKv8fiHcrnUVUzCRXTc5iYDG4PZd
+sGZuzyiy++jjplLWyXIgb+5NNshv4isX+rETuEWR//B32YAvbvzYjtxajdzUhvpW3MgHFhB4HTc
/pK1RoGrL6EUZ6YPBtoe5tlDv6FsShEBvExxnO+m2LktafWyXa6ZUpCqVgtNZaAOnGHJCy59jiXr
29DqCZpy3gLUKM/wEod97rIw0H70F9P7vdzIC78qgTbJDPVb9jtIKhB2ocMx3C5ofBXBoY/k4atz
Srsn7eb34WWhAjgj1Wumx8Bq9swuoVVjgQKOICyF+wWe8fp7ZLmRJD+cJ+xF/VQkm+KkW0N9J0vn
TBCsyMk7cIFNpra9fQZr4SCojv7JXeLui33IVaXT2xRyRXBDCq/Nb98gZuYwW9ZXMspXcihD1EeD
NAQJ5CSkdfidpcyYXsJMBWM5a9pSUwV0h6MOibiLWk7vS5FYqQMPMcrX/f1T5aJxnI+t+bnIYQfY
vLarz+VSIrWwOUCdR8C4qleVD7nSolnPHFKkE7cKGFnDo6Hc+ayuodVDg0eHdnRRlg2UHa8PjeNl
tZJHtEKCBgCpv/cocYOtoRJMg+msQHrt4C5lUYFshLywLiYTwrYOJNCDbhWmNh8tW+kZkn6Azi9P
UsOKRJDnygK8letV6eHkG9UgoMea183OrbSDgVco7DKA7D0CUZw4jWP+yY96QAAes5eenuW7Z8Mq
GqhCRgy9FgDhWxDkybyuGUhHXn9L3MxzLoDC3DvGr8FJM4Wd2bohbtAfPH7Gpf1BQvh/Fv5PGKX7
By31h6BejnM/O5/vznvnDq6+c3B1Hx8NswcqysPTb/vF/qjMl9odPZA3pLZhBWd2vPljdmz5GCyc
FwxEf4pC90gMo56kBodaQNvL+X5KMqs2Uh1nPqt2g876nSJ2oWXMY3HPc5hhM/xJ2ye5WjxHas5v
FZTm3Jiftbu+iFL8s3JwpVnW7hv8IlEXGAwNtmpFdF1ES4ekKPBbqCfPzVFYzpy/5BUAE6vxBCPV
Pm/FgDK3Tsb2VHwCCQtkzNuO6Car22V5abRboRtoe0AFB90edLN1lZd6OBTIwDezPQufgEmeOAcz
68rEcDZZgij7oMeZFPpI9nu95r3LXWlG/anEhpYCQ9CqO3+5JGo/Y1UqsCSkUbScWK/L5GmH0q9d
v4U6hjKRU1EwlfCg7zGnxZFfLBTy1Zdn8CJic9RNfh5nVvdGkGYQX9aBmWpHRfotxwnposiUuT8+
V5s8Z8p9hYojAYeWENiJPD/dNiOrdwr5AUGUULVG8yyl1Nu89FM9aQUvD9xkPxPj46Vx3DbAsJpt
B293u91Je4PWEUqGHyisGDBjeXsoYPNQh7QnrGecpM01mge73YLzaTfABp6w32D6wMD0Q0cY7t7a
cRtIuiDtsmw6ANSuNd2Y6KkcLfu9l0ICovKX+k+OGQ9AYROUQnLTsKp9bkrb583m9iYbP5+OgSQd
Ag20txkYqrkWDDJgSZdqkffywTHy9yr4aocDIN3AZaNJsdWLrPrIshLqrV4JpJ6QIuaKPiLR5sVf
QnHUhNpSdVaz38ozRaANDgIZobUKhXS9qEzkObUAIQwqqcept2czmq28vb+9c2s9R1dSqOspq0VT
hhGkzA14I++jU7LhbYkIX6KBuXBL3cAmbrLhmS9txnVZe55LJgEpOg1jXzAT1wuM1FCODNA5eDoY
dgL9bAiHIrOzxEZjSTV2Vs1VZPytqWTizLTxmIx6PzcYykFApxcabOG1KtQhRqUsZD0ww9A7Kp60
r6UVI7FdQbvjXzHQuUEXQmP79vxwe8d/TMQbSBdeiqXOdZZDLtcBJOrl9UmdAkvM0VR3NBx92NQ9
0aOUlJpjLDOlWfihPPLIcyiWfOifQWBc1Qzv5KeOwMeIosBj/Sik/xhRDoYmQSwrwv3bRiTcs4o2
y8u7fijXP5/aY6TQpSHtZiyWa4mqbeUoNJFaNJV5n9dnWeVMvjkasVVN22I+tj3rjv18qNfyqc1G
EmLss2V94kSKl/GhUZ588ECDXMn/mD8S9V4bTO1XAVgi9K/ePugV1/paNvW0Sm3qpUrB2tPURM2q
b0rCFQ/jS9VsavRJ23LDKiUsDvSP3ZYXt8vAgKlCD091YjslSoVcu5S0Kbo1QUWnEa1LMUCpDap8
TnyRP3dN1FtVP8+KOeShIpG0TlSVyBWP1sI+A0aJM2IQfz9nACckUziMnwkwXz4KPpt/FVpQZfbt
jVp9hxdfTYUF8xSlwMFFh1Atg7GzUTcS+raTcK+MjRnrLCDflRuBoYWlb3fp9QTHy7XWEYS21AsM
S3mR8iJXWz1+yjrn9oJ+miNDRl4eQyfo1IbdpS59l+qDlE/90gMDdLUmNaeq2XJhYmnls5RaQ5qZ
RcFKgSw/lDp7GTPnMMDwHdEmRe2iZnRAIpRlNIkkdeyGWfoBHjOO4dGt+BRIqomoqYgYZdb57/jj
MsYf5Czwo1D01Abt/emuqUkkH7tQRJOs7/Q92EOaerb0zomy1zp1u+yU5RUIdL5YvVUrxRd8iiQB
rm8ZE8QU0fVBBk3SqUmfiZ5/LAHzUVmKvY125b6xbJ3Mdi4T6en2ua6UoCFy6fjG1BKMBp0S4EJ9
6ngFpbrptCA6oHHPlC3hbjTvQEv3H/w3ZKExkI0KJC/IONjrBSJo0rRoSNFEkMISoY2x/MV/iGZm
RqYuED8k3auK//k4vMQuY6FrNxhBG5qABRFzg/TeRoAF8Dk4H14I3CzUeki08bftXrsD+mK+b+3d
7wpkIKWH0HF7W/SKCoMq+Cv523peXDCMZWZpIJaSJ/SJyZUuP5BsQOumPaeWHzI0z0qEiqrrhTTK
BeHEeSg4Duvk/5RWBdb1bbDLTEyD+ve1LWM8zEcCsXXBa12x6mmrT+lSNpUcbfVZzvwEsssHAJZ2
bm4FewkzdyYf2iY3kG6P/TWzl/+Q8rleNOUtt/Dgu0SDYK20kg/ZTO+V8aCY/BMcjDRmOBhrVhB5
JUmDxl2GxTTqmeYtkmu6MaJDZdyPvdkb5FegOKVhoTd6CD/mhtUSs6bgLwTSiDXiLBhz2Pcwu2jg
n8goLggd6gEj7spuOHz4LyBLlras6J0llbpJSHSPbTVC6pgd+NxsOrdT/9PKABuhIpwzFOSSrhUC
N4hdm8QS+m3E55aTt5IwW+DOIYroVRLRuW3G6+9C/qfxnVR0xHjD+ZuhYZiAFdWg8PCa9cWKCgJ9
nmmYFCUf5ZI3mOM2/ey2CywbCypjTdNeSqEPsSzGFPOHkCIfMzA1jFbnCu/Va7FFGZ+VwF+JW2Hv
EbguY+76MmZ3va9TCzOTqt9LsjIAS8MlN8dH/elr+NK/PJEYAvDdxeN8j4Hf0JFKIj/mrGhvRe9d
fcPiJF3ovbGZlaRQ8A0Jxm8MM4oepJ1fkOEzLBgHuBJ3XS+XukYRsMK1blku2L7UX24A0Bwi7f4U
trFpWMWolWeBCRI0TS1bu6Rjr5fF1ZMfj4uso2L/Yt6S9Z+OYEpVl0bF75aFi03rRDUoDKmQvNrJ
n0TTyTaPkdtYvGMXb7gm1m3TJCyKkXKxsJh/4pbPuRBXJ5qORtzljEjtNH+GhRAX5pC/7w7nbtPH
rABisQA/5MlLPzf6Z3g0zF7LU3ShKpO8kzw/AzfWrpdsUT/Gn9EJEC5EfujrR34+NHnBWufqXQQz
N8YqdbRWfDOpXKyzi5FMG5JB9KxXcTcjVInNu5CM3nBG4ogJDbTSZLbkqGAFZB6/BHnxbC/EtXrS
TWFborEks0veSgzT7yIr5VPMMCZ2kOpW7qfYg0NZRmQoAcQunQQNDlg42P3kCek+nHdpIZpNsWnR
BFIeEtHSwvMgmHJtqu9SiPDS4vtfKeooKctVWtssAVUGYylzI8tNPdywRNf0oHSi92zNIuk328QE
Cj6UIyK8CtOnj+LeajTkiwGoc/s+ruC7YOMuRFMPOR4qJckC2JzpJJ5Q7LNayz/1IPVVIiK98LVt
vyH3ZsoReXtz7/ojGFRZg+2rihqBANC9JMzNITS4PrwxwFCXIcK8SyRGFqcwfWFhVT9bp+E/xPJL
zPFXFLXTqh+hT3iGqGfLepV3FWCcAA935OGgbTYyo9tFWj1XJPkMNH1iEo6OpZF904I6gWlVXpsP
/lnbj1b/JN0l9pNmugcBEDIhCU+1dz5LnlcTYr/kmwNBPvd8Cli8Jssm0ooAKAl/v4U6aG2cpFzi
dLRjY9AUkEyOIuO4ZVbGYm3JYJvBqD1653gMGl+fZa9UWjLps+S1ymNskCx3A3uEa5jbUeLdvrtr
nvfCbPNXFmUYJm4U/angobotDMcYZxkMq5HH2ZMDADed7HYbUH+YDKlrubcrqZRG7VHtaOJBlLyl
BDAR4eDv1F3/RFTrwT6A8Up0PubZDDeK2fy6veA1UwU8G2QFVECxoKX2em8jv83nLlERaehm3wdk
OMfD220Ra7dE+h5dFdH6onwHzBd6tJ4jIRIbLC6d0JRr1ETqDnG2Cxke/cpM2RK2AEwDeekly0Td
RrENdC3jsJQB42TTc/CC0eGHBoAM/YYAt/wLFxQh8VdPfnP2p9SQcHIFxm6qa9t5+Q1UVNEochgI
kS55hQLmXCImTaq4uTQbL0YVVl6bFNNTICjab9U31M4qOh/T4jIXascxmDELaFR9m9ntMOUCJkSq
BXQfHOUaUcuE/xQzGY05RY+iEqkqrlFMKeBCPPfYzzF3K8QgquEDJf9KVTlLHdXPNLvmus8ZIyd3
U9iVPRnquXtDP363nYWxq6zM4BRPExv1qSjz9EEs6h4pi1YsKzOfgOVkSrkqBXaDjqYAfw6nt7jQ
auRKhbLccHIGx6zVDDSch7F+TBQp3ZSpBjTVUg1+iQpqvmYHDgwzzdscKKsgV9vpucht0zLXAL0u
lFpvlmLa5RiXT/nBzmuMYRJACaB1Og/rDz4dap6ow9D5JgZ1k88MW9UQ5CX4/r94Nf+O7gdD4RD1
GOzUcH3ip0pHk7NyNibArRWE24Z73zYCJwid2y9j1eW9lElrG11tphwlVy88qGZ4vo+t4CS4AnAh
Ujt1FcZDXKn54YWggowBarz2HxMD/8Pcly1HbmvL/orD7+zDCRxOHO+Iy6EGqTRLreGFoREESRAE
AZIgv/5mte1rdbW2dPfbCYcdVqurwAHDWrlyZUZT08ZVW2B25uUuG1ewMd9IEJNEckfOoID2KLrU
l1nQpKkl1l8JHn58twGwTdRU9vIdB4uD+KyYA8P9G3/MRutiERf1dx+NQjBH3mJOhXASy9TJYE7n
r7hx+28+PKi8f0Y+PEGocHm3EObfxHduBwlXr1+7YifGtRrPvwgHPtwBEFt4oBYgFT2keKAnlPfU
tD4S7rt4PhlGkAa+qF58vNO9G+MgMuXd7DJiY4x+dQIF+QdoBpXZ5WuxorsxTfKjzdXbJtx+j77M
fz+8OVAmffh0gI76Y/t7t5Vb3mLNDl38m2OGYT5fDPsw6Zd39O67DyK2AdBx6O2/e77Jj25KEAA/
//4PQ8I93/Pviz+I00JiqiDuMEBUbYp1CWLhnRhR0vNRzgu7ZPEuxBAksdhN+oug7Ue0+dm9HRxN
MuSYgBJDi/zk5OFsBbZWMknwffaK/Du5PT2FP0h2FVYJ/Uqt9cNo/P1tH6w6Q6uuoqXt79sOTua3
B+QjiZ+jQWh72Ryvu7fbe359erT3UrvYAEPIvnjq+7n4ya0fslItp7O9qcKtj3fODn4b3i20VcN0
PrvSYD+uqy9m0YebDBI2xP1IT0GyP3jUZhHKcRi21B/eR3PKSabz+foIOjsvxVd6jh9Fpu8HO3i2
sZkquswEMIKf10dh2lxunPsvHuD+DDh8gJiy2FFgDw1s/2BdtGNNdTE0PqCKVXdsryBQ/vKlJvSH
WBNSeuAVxIHKiH0YgWJdwNwWOyTr0+Jt9SSTtsC58BQfn23vR5hxRX12mnp1cjPe1NnV5/f4UYQI
ot/eQxdVaFwBHsG7baUJB+7BJs6/qYInOT/O4ppbj7Obfz7KB4RYxPXvhjm4R8vz2iZQHnavu/2u
WabjeQXGlEyeruFH8Kdh4s66iJJpl+o0qCFeyVZzYmVxBu2uARWHzy/ow9kDbghYow4YFYfnYVe6
0nbn0L+xH6yzZloHw1a48AZrgi9q+x8PFHjov0faiNf78/MNXenEIirJjc6iYOU92cWmbfOx3nTx
2+e35H2ERUHWISR7d1B0OB/kExalVsc5hhK5ysPEulpWi5c224e9T1Z3habdV7oHp5rEuWjeoK5c
X0NKk5+jK5llkPa7+fx6PqpmoN4MHaTQA9AHXdmfb73gVuzQElMLtpjpD2d6lPXT/rY55jtyVAbp
kH61Yt2PTrL3Yx4czxEpSks3GBOBBtAPyG/tBXXN1QrTLFk/w2hAyzTf7CVYL7LvX9zwRy8ATUeg
r4DtBPrswXahtL9XOsB+a111TbzymruovPQgE2TaHLpnlenSSK4RflmY3V+B8B+ese9HPzhjfTYu
wo/m/a2fwDEivg1ttP4mUZW+Qf1u88W97ifT4daIqCDY84SBjx8idEtUGMdigX/D0Q6jt3JN+7Qt
w6yuRvSFR5mpMl0+fz7oh2f5+0H3MdK7zWpgsKXtEN4iZv9+V8B/MYTRl0q2r9P5+fmt2O28dC+I
nn7/arv4YFpBMwD8AMTv0Fk7tCqqZVVUgeLkxn2DSMkEmDeDVo2x1p/f4Acx3k/DHKwY4dOm1qbD
ZkGWbr1UEZ6pxap0LlCB+Hyoj9AWULsRyUJGEOK6hyk7DeqOLKMkN8Aik71i6t7YNe0TeAaCz/rF
0vglEsHhhtGwLuw90ekHzf3di6sXW04NodNNGzU0Kwfc2DCVwxenzK+a0vthQhuEclT/sbEfLMAJ
SDzpaTTemLP61Mm8DT8BLP4Kua41S8nJrc79TGXxePHF7f2Qqv9pNRwMfLD2CCNVC0Wb6YYGp0V/
bF3prce3rFyB1Trqx9B94TOM1YIdmm7Eqi5XT/Fj4+cc6Xl87yqV6IxfyoydyJt52NbsFvoUjZs2
u3LdF4ka0Z2hMoWwOafX4kw06biLb5zqNuJpmXGa9M2Z6dZEpopBDmzTXQXyvHd00qNBzUqqTfso
oYGi4hV1kef6mw5tvkcMJNBqx51scjOe1qhRJi0YfiTKJw90FFcn9anZd++fSMLhHNug2K6tW6iZ
ABfw8/LEf6rUl63t+wPxs0e5P1DfTZW4YChGw03thqCh/7uSqachh7xzIOaHiwkviJWrMo8uP18O
vxzTP14galIOCuGxd2ieGdXlPMJ8frpxVuVZCKyqoMlXUnZfjXGwe40Cxf2+wxjH/hrdb92x+9Wa
/mVTPriLg/lvTDdHkmKZQaw+a880qArfa0yRRB4Xj58/sF+5NgdjHUz5aZYtGZ39WAmaBYnYeE1O
Lk6LpEscWLpOx056FfMv2hU/fISgwCAHRvAGJfufJwefA6m0XWNQrYbVUDRNMju1ycW07TkYR0ab
721pf6VY9Ssldn+zKGag1xnbGLhUB+OKioftiFdXVQ/2gn41F90wpy1z9nxiBSN2KE6adfDC3F33
ap/1UQZbgcQfzj9/6L9gKQeXcfDMwZucW7utpn21v11ZKIP3uOUiZ6jnyDMeeqvPx/tRLf1lMb67
74PFWBGx+EbjeftypcuExHAMYNW29zP9LEgSLjAQEJB8S4PziOV8W4cb8ey8jlNWIsXO7RcHLEJx
+/lVffk2DlI/VbJBhKzZTz3RbOrhkjhp+US76zjlIvG3w93EdjUeSZuoIKutYzZ/sV38mtnjTYRQ
Z0CoB+MOFFd/nhCty9XAOzLdqOCYBcCIz9vz2Es1rPe6e1K0sBIhbdJsJYG3AlpGqiS+dNit8VZz
hJ09N2h+IcByYSlSrb3pJPC35EuezUdb6f4c3AtYIgg/RP9nVMd8tw1wkX0SHFUGLzC4aP1toNfU
rBt2VJMHFZ8T7+qLF/TRcQ8JhL1ShhfC7/jgBXnIKpUVaAP3jp3DLtVi0sVAflqy88p7MIENSZ+j
3l05RZVbDBcXP/TDF8zXw1QATY7wJ4jQq+cg+UJ6ezB3a6sIFRnQZHXnr+8wQ6Iqie6RWK7Fmq/Z
kIKpNm/qFdpATopLMKuy4GRvlUx+/PP5A9lvD++W0S+XcvA8LFDKwOZf7BsbtHavnpLaPgWZu+Bf
3PNhDnA4kHOwP3qQYBhrCwP1UDhkzospziPZJdC2y0lPVpqn/NgbNMRyHuah/WK3ONidfhn8AEqg
bBl9oWz7Rotr8Vjwq8U+YuOGOZmjV4H1Rc3p4Cj4ZbT95H8XJzi2FWlrxuutUcwJrtk0wTZnyHh/
xuuveju+fK4Hy71oYtsIgjbMdmvnVK2kvWmH1EBwp0Jbt9duSG6+lNf48bYOpw34FhBWcAJopfxI
+N/fIuvncIGn7F4rcIzWsGdZVZDThlsE2JfO01cKNx/e5V7SCFsFjHdA8/z5kQ6wazQVqPg3lZ+T
JiV6U21jbyPncwSRZfOm4jUcAxOneP58eRzG7T/eJY5XG7Ah1GjA3/154KWWYVXMaD/zhrL4Dhfz
aQ3vYzQMtdRNPF7ODzMb+Xcr8qqtY4fzhlsz2vAacc+X/q12+LRWoS8uGnDhzhbhgrdkk8durr5y
o/toIaMQjk4mzw38+JDrbLhdiqbAhTK1GnAals5aZF7Upp8/kEO47McD2UcaYJAEe67UfoN99+bH
sVATyhkQBO0z1InS6hwqnef8Isirl2mtIXNv5STfhSu2Jesp41t7JVEqg7jpRZ3F272nMl+xlfVV
gHkAiP5yXYczRDhu4Xm4rtB9DXizGVdasdwA1qH0IZyQxnhtSv4c9b+ezX/TV3H+54xX//of/Pws
urlnEJI7+PFf/2dQun9s2GP7WzL0r4/Db+Lttyv9qJnS7Fn9z/7L/t+H//Xzj/iuv8bKHvXjTz/k
rWZ6vhhe+/nyVQ2N/nEVuKr93/z//eVvrz++5XruXv/4/VkMrd5/G2Wi/f2vX21f/vh93+r6X++/
/q/fnT5yfAxdjvSxZwjC//yyvz/x+qj0H7+70TfoLvsoJaA5AaWtve3b9PrjN+434Gt7qhEQdx8a
8PhNK3pd/vG773+D4BVWMzqZAC0H++WsxPDjV84310NLANQW0Y4Lakf8+99X9tPr+Of1/NYO/Fyw
Vqs/fgfRE9Pxn40KqxZLdn9xEKDHbMX3/Txd/YkVKBOPUzpRWp2NHshWxILMLgQ+hb1GXgWWb1cX
YZRx8Gpe6yYSBcxmBuSezFbVbRDJwMnHjtSnPSqVKp39oWoztnCnSCtXL3eObzEvJb1AguvUo6vS
CH8cprUhrki1a/p42zWFvFy8No6zmFEgJkXUufC4LZ3oYrBICGaQAT0wKXoxwxHGbShCkpg6L9LB
y6k4Md8rdInvYMeGYUdq6gLRXBfa25A0Idoki1fXQVg51LSjSVjLcgWZwtuR85UdkjPX42cl0XfW
UiRmik4sUu7qyiQxVxn0tFbFOKRQEM5davLChXdfZzZFWyeucjb4ewzQmTfm0JqxtzKiS2qFxNPn
BrroT8SFkpIgY2KX7glQoayNGYzI+hwA3UbZ3aPU4WlhTVkbVcedjG/s2lzMsINJrEqjcxifHLA6
LdrlqsUGbqLUNhNLlJAQ6BMylzTsAf1E9jQm3oyP+Auo9Vba9WiBG7w7GorV3PJtL/3WrLjEmTda
GfjqG8NAmmlK8uBKE983jI0rpivU9YQyhmRC+DINrIjeWlBouHOkMOgp8xrrdXJnv0gcNvsnY89V
nfqmgsY64COwVLx+0YlTMkOTruNdmEAyukZ9pO9Pq8gSDCmH5+/msgnX6KYNj5vaa8D4qIYjqJih
Zc4NSnapA13esK6kc1bP0wQOipJw/A6qsVv10KYu05aXlAGK9dgljSHLm3jKYcfolx/WRRCovA41
v7BxHq3s2bMhVm2pxO7NFazwQEEM7WJ6s1lcp3EwFpvaaWmTNAg7c2Cm7RvapPgxZr7ZaGqztCZF
nEWkHbc6FGojVTOmqlXl86xb30ksImQyurw+o9W05LTonqk/THlliuFtL/aUxNKHcEvBCwX2MZ+j
o9AII1JILs51yibJgI7oaQRVUhTiRZtA35WT7m7dPhzazdQXdEmcyYsvvKaawMgTCi8YEof9Sx97
/XezxM2t3emmS4qRkHMzSh/MSejDPoiSq9t+5uRpbjF0gj18ZllbqXZHvMoGvFBrlybcluSsKKqZ
pJ3Txs8en2bMsdKNb+aYj07KedgsSdGU6knRZYAy5UwnlldQxQQrQtKYreAvUkKruIunnV/ragLZ
zK5fwYEBad3tTL9Tk1/Y6P0ccOujPc88aTp3LHei8fkrWlem59Dr7fLUgUVt/1RXtdOl5aTatbRR
CsUbtbphXUZ+I1dhL4poE0rq+BCqrLWf4V+gd0bN3h0mD+4Ru5MLCTEofyezQR9QwoK6hf/iNHKx
a/hQsW1tt5B3EzqsoxOn5SRtyVKjwDL0A3agmimRulgAfgL2zASLDl3P1gYS/dTZAeBlMKUwmgOB
LfoSEKGO7eJ0UVoEiGRtC3JetCqLrKBgi2Vu5XYthNMXSP0OzujEadtMAR6jQqdz0g77nYaXaK5N
WjPR8pQ6WNYZHpUMk0kpb1N5mHZHvtPZ9wjVwaZFGYPZeefHQ5tAanLo1wyM5n7te5aZVsMU0DGx
isELVqAbOV1e+nbX5ZMPwfbbslTTGdtX1/Jm5rPJsMMGiLz83vY20YIcPXMmbeSxaaP42Vl0P+Ja
Ol4m/lx4bmp0qzQ63xxkh/AR8QXod20sdzJWkd52Q6GdNG7aqlwJE4d3sYhjsJvG2WNZP0UFgnDZ
jM7WtdsF6pJFKWt4YrTouYL9k8WPvHnx4iPLLtppx+nQNnlBBtAXBxUN56ZR3uks5r1zQtdDqhNG
nFRswHZCc5GBjqC16qWuTB45RQfjlNErnLWHdeskjNnI35cSsokZ8QLS7YzW7HWRQa8Sq1bdfBYG
gge7cHSdMl+irtraI6Zx6qD1kmQh7SI/90bU8KATamI/qfp60tvJkPYx7ptxV8hpXBIXqnVHnDYA
sHEEVH6CD47Oah4VeqEXo8fjrhN+lcKbE0tS2ZpBYarnkkCD2h6a1KqXEO1KgZnBE7Nq/wGuKD7N
KzraTWbbMywcmtbwzKtGaAWazkJngVUHu0mRpsrsooSCHw51HxPAGeoaDpjGh3iV2y9wZBgsqVOC
vVWlMc4d/An3WrRLmVCblRdNbphOkL/rMvh5wZxFQYkPCWcIkmPcFdO0clgVwg6oKuowa/3K8XOY
xC1OMgasjDPjlYLDUDCAK0AoZNiD8b2IF67k+DR4hrBUDuhWwG5dkB2Lh+5VSeq1+HQczylrx2LI
fCoz5bhXMsaXO7wMaGZXpX0FotwAm8Km4ZuhAWUr671m3i10mm59NDJGiatNtjiqEtmeFvpEOjS5
JrSY2JR1k8OOwAlQx82oVJMHbdE2ay44Y2u07FkXs8sXthqpoPck/E5JXaYl94cXbvq5OYVvornB
8eR5mUubkiVRQONnv0DpPwkWPZ/Ns4UMvRwm93uFfRma0VUI5N1qBgptTNABr8LO9549oQVL3Yno
IWvtqXuO2kj1eSF74a15QSCNP9mFZyV7Su+2lGgkSbnh+m62rS5M2TwFMUybnAABdeS9gSrovfgh
DXVmSeM9uJNHYD8I2iFIknMw+olflxO2PvD0edZAkPaNTt2EXko4s8wrmNTUDVQfRWCSLtahTiIi
W+h61iK8FAoqpkm81OrZqBYUn3Aa8Pq0DEb4gwkbLwncMZxGdoxABfAFesEjeDZpWE1der2UPEXG
WfSJkLGQaRkuaIBRYdxDvn6u6iF1+STQCtkaqZJ+cfyjsfOAsJFW0CCVUT2t5i6MWIoD2jLZ5Al5
URYMjed0qMoHrNn4ZVELdIfIEhRFQuaoB1hHSxDjvGAaq1Xnluaysf32Ah5nzmMYE4EFubQ4t5al
1w4iFljJ5QuOyyPR9Ig9TFs6Vip4Z0xSiKrHHObj3CfKg7FJvthCwjJLLe5TxKL6SeO/OqVFaIHC
wntWJnEMttyfCeV/lEKdsGeEx+JN/5wd/Zx3/euse22vdP/6qk8eu8O/+VOW9b8jrUKCvIcT/n1m
dbrPhn47eXx+fRHtzwnWX5/9K8fyviHFAmiIAjOKC/FeG+WvHMv+BhwT3cQw2AKQCl3Rf3IspF9Q
HQbnYl8GhxwzEvW/cyz7297COPwhQoquWfKfpFjAlQ9TrD2BG2Y4wFShpAKLsZ9TLBuVD7fUBvt6
KMZoY8+ls6tm95V1pwhw7yqKRKdSc7oQ9Pup7q4srW0QTMHjYlnzGoTeF0Jhxjfi8ENnA3YVFexr
NhADmAl2miG+B6HZXfHaWUeFc+HMKvOIPCd+eNeRzj8Tky7fSItDFrrA27pEkzfpVrZRp6J58zz4
JnYNPFsaO2ZXGhHu2QJHqHqrIPF0VZek7hJewaN64aC34hTw5/pSyD4vlZvVETDZoDqjRmexg8ZX
xwgXOLm1nJQzi08Yb+Mm8cc+Le0WpdL2phH9d8khDlHXJ85U0vUyBwlrLRi1tClnyNUG0Xr5HCq4
ggkRnBGCxCmk89pu6y2Px5TrYjv0zY2mXrxWvovuOv/Z03iARd87CeXIY5EYvcYxBYcEG+hY9KkF
oYCdlsOOh+KlBLwqI2vTEcS0lc1vw9HOecScaykXbzXQqEumFg5NjtUmw2AlM++tVWOm21566UyX
a1l3r15pjTuraa+xW94vPDwi3NCVV7kvOJvTykGjkpmti5YVx6KNsbn0wALbrsG5z5v4lDIPpZii
rVZDx6BI/Vr0dqa6N2H3SMNC9cody85kUZpkUfJkwYedhpfXMPeD1iSMo/JwIPB76dEqb9z2JeR9
Dc53FV6WbnNd9peNiz8oGuy6mklzxUyEbSpW16HrPeoG2mF+tTICrclVj0vljl5WcQUlUU8s+0AM
KRXw/VPVu/os9Bc/G2c9rhmSgbxwgg6Xim3aHeim7JsgL6saCuY6BEsGOi9dyNH0aDfO2kwWmnYd
30WhIJQ5+nCixGohuWfLwUOuXQIexIz2rBFCKVN4Tiw0qdAxOrYiKwLhp00objh3XJTtoNCjsQq4
n3FR0VR0/ImVYjs5i9rUXb9B+fk0nJezIbL8xHHH9SxBi6cD2mYrypLAhGnFApWi3Ajpqg5GMa54
EiHcanw9QsdxadHMwfsCtzUWwb0bqfuw3GesYUwreJnTHrmluShFeFEpdTs1sFArHBymajhGWLzG
NM96W7qpH1bXsGCcsT4a+VRNqDKFYgkySiz/3iqtCj8iPZDWlQPcQCexNaCvOYY/Tta5eAOWxc+J
OGvK4l40KiniDvx/mETeDkBn4rLM44JvnWpwM2WF5SkplwvV+POmQMh7VvUbyMtDnmlYtnPLcjvu
0V3ExavV+w1BoDjnoYL3uhc/UNCMbKxcB0E3guN7MkKYDdJtc4KXgl47u/bzfZyFFBE4pm/mTRDO
UIAm4XTucRKuhelohtiuWXujc9W0QT7ENqTVy02LSlFu9+EbosiT2BX0tK6WRzIX4WnZkX2iexrV
FEFug68OaJ/5E10BwT4qxh2D8/bGruw2rzh3LodFAlyorC5phV/vVD0B2yFYYrGJs5qi+dtHoDNO
w7MEwj34Vr3qerIOYvRhtC7ej+BOhP/rnme3hNo/4MqksV/Hnh0NZXle4jI29SyQ65nHWJdoj+IN
DPJG+wxIcuZDkLkop1QzaJHCfpCIHkuGtoBRLGdtxebBAQaVRO6CGp0X6Y3soJoB6TAQHxsP0Iia
bqNq2aG9D+ohC4gasLY6MoW880y5theLpks1X471jNdaW9ApqtDyYVF23Ap3HQVmgsUzelaa2tpF
DQShiZwyKw6XB7uG9qwXPsycHxubstOet1WOqHPKAZzeOyzMiDY72lgjQDnzHFMbntFiRdEAHfnL
CXpgeEYahJW9IBuq1TkbACwh1OFpN4zXdoHGFwnBr+CBAhSASaokJ2GwDhfrzpShl5Zm2UjLJKWt
HiMZrbUcr41TJ9Fsbi0Rj7ktzf08jCcVk1k0N4lgCBqX0opPKILJ08ZvrSOUgrKFAWszYwsLPIng
jLRt+yxGx0qKaaRYrtMjW2D5GMXLRajUnIXOmOOpvzmjp48L2bqZCN1ngFZeEtDvE52rEw8w2gOT
NV8FVXALMVMHEmbFeTBeW4T6R4MLw6RCzuyo6IIwWRqpz6OpvPKRbayAC9FsjimcIOIQb7FUibBg
zdn6OAqDQJ75kAQX5qnZR/EV5fdhbGQShvdt241rnw3BKlpyDb2eOHVVmFk2O2VOd+5Y6piJ4I12
coYR4eiAs+MfsQrzOZbxHkQcoewD98uOzYjZEZGnll3CPFE7axkEzzCg6hGzz/6VbRt5QX2cqIMz
IzRwdES3tZZ+5hWdddMAes+H1rFy0XUkq8BQzvv9TIv9svuOFlR9oop6OCe2BadtxuVpUNT9JbqR
rFPK4agjRmVfUBj1vhWubnY6mNtz2aBd6ri0qFrHyBXuSseUyPSGxd85Si0rlHrK2w5s5W0sYdUk
l8V7ilVR7BocIwgpaitVs8FshZqc0yPvDMN2uKURFY+9tNAA6sVFLp0AbqSlgY8YqevLaBQ6o62t
DQzdkfYpt2ou66VwzyLLYkfNGGWV284paXqyGZjuVjGze2CBpVBvMYSBUhtgdOpHRf0Y+JXJpKvI
kc+5OtO8d48Xb3604kK/1DGk103F5XU8qCHDRoFt1/RHVTBPmQRtA/bjMK6bbF48D2YqlkSBNruV
sw6zSkt4kxNXtSf2VHbHXt2r3CfSPrOXpjyiWNXY1/tenxPO5AkkkQzAHziNDI+QnQNbKcbh1HLd
5FKUZ9wthzNTRaTOexlIlhEgpxeTia0j1WnwUQeXrJ2lBNpbBf50GledBHYB4D1eGD2yqE9j9O6i
X1BUhRFJwYjIoRkV3GlDzVlZy0cdxyhJzXp6mohrJYgdBRQMZyDNEIKYKuSJbXAZVN1y5IaA5YEG
uSs91eS+li5IGtgVwRpi1rKmpWDHYWkHaStOi7A+LiK18ooswBkWq8fRMfZ60Py5me3UmoNsqoPj
cO7TGAD+ttWjvmGwPm/wiEk0PVS8ObYAESVBM23dfqrOhgFtCKGmPkKyDpsS+fFgNYrv9rpwGzfT
vb0TZYisv3SPOj1Bybevd5GqstBocREKAXJAs+R+oy4HkNG8kTh5pDBvG5wSC9L19VQ1L4Fx3HQw
YXMzF+N3VSwDKPsesJel5PnAy43XthTsv/hYUKddyc4VZ1YsTgT01iNQWmVdDzFiK3llpimvx+Ai
Lo8nF4twKSwU1YgPK53WPvVVGSQ87lY8MucSMIzdnziQdAYZpcgkw0JmViNS5Vnihlh2SgV63t15
O7Ah6exw1TUdWxcWu5yo8hMgfGZFJ/uIs+L7smgBQSoNxuAccODLSNjHQcQXhg48D9xi7dd2HpHy
uxf0chdO2Cu70mmqZGjnOyQVdzikj6uggzaHJhs3epNgap6Fbk23BnBzPuHvPkLqLkCSjFOCTSrr
zZz1gX6m0lmOhvga9gU7MVkr7gF/h7/PtNHwB/QYyUs4DQjcOaAFrwIf8tbEbZkyxIKNijPkdeeu
gQGqjZSGw3KhiKajUKPqQWTBXuPJjxEDVSdS7w8X/d0ppbXzovqkJWzJhwnm0HBtIOrGUxFkZ9l4
Yut6N/vLkbegR3IRkI5xm/oqJhZoO/polsgy4A+btU581Dgzzkdbz8742gwTYHZjHupesrVvL8dO
YyWIxrp0ijCNBh23MAAp61XNR0gokPbIHxF74+yyaADOErwouwDaq6o3OBjwFRZgMNMHTtq2walq
MLy/nKklgpp4i8uM9Yqiv++2ZvAT7GdZ/aU69R+BB5/CAj/VXv8tzPC/EDwIUKj898hB9tryx75+
X5Ldf+BPuMAh3xxCgBIAF4D+F3oO/oYLom82aNXo8fRhZQePqH2x9q+SLAm/hRCX9CALgaYi2GWD
tPIXXED8b/i6fZIPj6EYtVznP8EL9nX4fwqygDkjaAZDQRMdd2ArAuf7GS0QbW2Zii0oyIoecNU+
MCh0J/OZya8oET+zfn4MFUEoE6PsG7+86ICHU7OwWPxBmdT10HWN4dwVm2F8bcKx3ZU2haFkz5ub
quujdcfGcvvulfxVjH5ffD6gSvw5PnpMwMfYIzN46j/fKmjkc8HpolPm17Q8d9wyyl0DVG2FtAg6
cxayTQBuci5BUnACGcI6mTpXoTeGz7QKi3MAO32Y9ThfeFJBKxG+2k4fylVRQ6d65S4VRA9Cp5re
5ASaStYGpSwBLeKR9hZy6bQahQsX6F62b6YQQMe5W4WAECZZXmP+oHm792XxRKH9eDuOUI+wldWe
xCPA3nxqmy/bbpw9FHTw8gEToXUZDfl4I4edonNnF30wVzqdWIzi3AApnsd2RPyWzB3hwJNx5t+i
iOE8NgqNuxlcktmUdNBwosChPfmywErLTVB3IiurbGiQKUa7Z+WYH4XYjqNBu62iMGkoJdUaZTDv
GZV14qyBeOvrQrtTmZVVAyPHofy/zJ3HctzItq6fKHfAIzEtlKEnRcpQmiDkCO8SSLinPx+kuHFU
RR5W7NkddXR3SDCVyFzrd6st9mKQarqQfVM/T1razBP3ovnRbVesQclkYhCdJ7JiG0jVM+F7nj52
ud+VO8FTjHfmrJO7Yepa66pzCO+8h5jI8j3bPBNTYRwrCIpsKpf1TEQJNnlWr3b5GDCbWJEeqbZJ
mdK0B3nV42k3ypzxnLNZX3YaS97tImtfbLvOlt8iE7z4ovaTEZ5rUCYzcdXk+1szCuiCiGron4i/
iuMHxL6TBe8ik+++Iv7kwqotdzqM/lQOoad8KMOuq5Z2l/cRrs6mc+G5jCWFCU9UauTU0il8IBy7
y36PaE5rJGSBdsJ5mIx22y9jbt8MIgr8a2pfJPCR4xWPqUdduvMnUZlbIJMRjkMWykdfNwXWTx7Y
c0EQ0BOFJOzGpPZG0h9vo5jadL+kskn3aTaYDA9gVSD3N9b6CTFPQYjekHfWjridoLrPzGwV9Zao
LrZuAjxB/pup7pmZsqB0KvwxCEe3q7yNGw1d9IPKPUn3Di1kHPIjzUBhgopzu4y0CVs/D+x5Y1RM
/dgGeaaanaOLcU+lOaVQ6tIYzgiU3tqMJFsuErZV93rqZuwyd84HQwOo135wIEAUv4fXtfc5SM6y
0dCRu2UQ9X4wOCVloaOX93ejY33Yn82IOMh18h5Dbjx/PRT+1W31Jj13IWH28f1Wu17VzrXV6fTK
ckqUYmaQndHDn6jw/16QBByflGtrDRg9Uc55TFEmH97R5LYyS7x3POYBTpW6TlUtv2umkV1EFrBb
jwF7O7eDcVm0jf2jHgnD2E8z6uwyi4r94gr72hYZWOf77+NEUrjeH3C1JFARV5yBTuhEkGqVBm1t
y2zGVkRIwYLZPWjITJqgHLAunlITtmUC6oEbJQxhsszQ7p1lX5eiP3RaGBfv39B6GhzvjZzVjGUj
o2RNzzkVBVeiqwzT1kbYlQ4g25CNdDr+nJVnFHxvbMIu9QEz0RCJY991T5RyZpO7oyHpWZJ6HB6S
IuuyHdsZlWvpdP5vgWojpVl00UIbKgFyJvOWo9rxEBhuTD1miFbUPD6TFmybe029bWx94UA3CjQg
W12X7jkH4evF66IztQOwW94MRcjx4sWD7PpDtN7ysDQ/TGawg1RG6AjJA3lKF+Ec3v8tTvStCMMd
l+F/GJ4xPRMudJr2Lfy81jSORAwLZq+3EaGRm1R5ow7RP9lbrx2r5FAizrrPgjz/PI4KacPYdufm
Uh0vijWxBAOcTdoYhYwBhHzy1SaLS2CXmbX0+GL8UDAOYmOApX0887hvXcaEvUOkx/wBPo3j98sY
l8bJhrQNazZ+fFVJFTyVbenRHBfzT+00EWpKtXyCSUEEEFcWGgncHoycyLw83wtT1uZFPbXfY72g
I3//7o53zvUdwF9RNjokljGg4w//9I/itJGZ1TmIKEI1ltFl6zKXfSrM5FDlw6dY59lOOoO5jVpC
mA00CE///dUho4mWI7aPbK2TIjJVVofayWuY6NEzc6EvasYE5sADhE3H3ZZxIOIW1d9YbtGu6J3y
l/FMkuZx0fT3+S3LIr7YZuPGQn384zDLMaHIYw0MVVYtYd9EJnLWrJ0e6sYrNlFWpBfW3J0bS3Oy
Qa7XXUNQKfwJ1VuThE/Wns3MeUs1I+EvmV2nCAPRzxdxS2k02HF+S63m70RXm/du6WWIi6aEYX6p
m+bFtoZ5avae4SbT9v2f43gn+HNTPqcXBynuUMJiTnZt1ohhF7bQ4RLB8fhO3F9qY9KfncJZrgeE
HV/ev9668v93V/5zPbxVa7DJWsPbpzU8FmlrQaKCH7yygeOFcHe5iapAKNk/If+TO7NO5n1UB97u
/Su//ibZgoiu+ntl61S5uphFxSgOW4coA4kdc6N8F/mwrO9f5eSY/vuAtEhscgHvlWjD49U1ks9d
uK0awqJJyou4SKNbWwHst9qsPurCV+tZ90N3pr8n2AmxferHnwJ0g7fODL7QlXV+mSmn+u4Orjzz
7TnGcbf45+5MBMJsAB4uNwwHx3ena20xN9TDPdqMD3Fryw+pmDqoEoPBmZTf+OiLpt9YSz9QwN25
gEEBk3vcTBxkkk956GVZfl0r31UwbQSdrQJOjjd7ibwWwrH3fpZW3adhlzii3jZxZvvbJDeTZy9x
g2wHNTEdmqgpDiz85QHw8UsWG/HN6m2KdrmQiU0Xk/ocoy7sBWWvfnGTIHkGGkEJUvUJEI7hNl0c
lp2hqn2FEfKnSKIWw+oorctRQ6tul7IfJiR5VrRVgPlsafCTX512NO5FYwKngNsPLfwyF7/OBwmF
gYJ68LdGH6X3lhgRj3aNaV0adRN0l9TMBE+SdOiNG4mZ+mmsgzHC19xCvignsphtOs+D2OBXHioK
95LoIyyDfXc1z1O/R6BoFlvKZ/myxNIAlR374JNnakxhLY3btCXPfOo2bt+q3+jbfFhVt3SXbQMY
foX6kmo6FhVjlwfdf5xcu34uorT7LWMbwmVyyworU6ey34lJC3DJ2sSSaHdMQtzMahp/ULZhvVqo
iD4aTlxOew8FqMLGaY8SQjvKY9wmVoRqujbn+0oX5m8tp+mHNJPkjuZ4sD/yMMHnoatyWoC0I/Rd
mBVtcW0hbkrTuh4pRpFFh6XQAXanvsxzCDKAtZ0HdGZumpg9bDM2BKBgTfNaeVc0dvpcFl4wby00
CHHYGwmECSksUNSTlQSHxfOrFN6WuOjJrOaFdEnXvqwU2WcbNWvYu5E+7tes8+WzE7Gfwuq50SUC
IWKRxTijKsybGTFB6wK/gul12WeJIPx7NvSBE6JnNb5a1KW/aCPmdqvNcnnxcj9+TvKkr7a5MZnT
5VyQPLNhaof9UYm8/Vrr0fhQW2bwQRTjqq+b7exqJZibTV7xzkMrGIMJ7GCZ7npyGjpyzO3Zv+S5
/J+mdAsEWaWf843Vjn3l5tKLDvQsdO9ourTaWY0bD9exM9AeCq+T1qGbkJDuBzqhVfOZe1h9UUMM
qDnSmsYzn6bLTMKSbopZ2DyGlkZ6ZXu5yrfpkGvWZtQ6PRt8QltqMlXmu1fmfRe6ftSMaLBSiwWJ
9s0Mh2ZqX5xiSr7L2m5U6E6rdHdOcznsSkPXzSYegKB4k1rlu7yLtbyalecUIZC2uBzgQUSYJ8Wc
oTOwuh+RcBaSUBFMwkhDHU53mnn1JonqM4WXZuoeaEwzZQbCBpPo0GGx6d1R/VNDH5ymW8WyrtsY
Yd57TrfVkTFXh7RjnRD+2cU2Qdc1zAVYtvVMwz5moUwjUjpZrNNGGb1XXljeYPRb1QNV76LFiGBo
K2lD25QMYfLjPLhjLmoHpe/HBpoZPu6GXzDtb1pRY8SPvWqwN23mSP7CMraeY5Rc2E3doGnppTLv
89gV1rD1eg1UVFRR9uzYBYy4L6QWlznOyW9N3QsiQYLa/IlSu/kghhalsBYz5KhIRcBvPkfVtYKz
LHfAL2jpPLUy6xLt/6bobXIDhC1f4GGi59Ktlo91Wej1vU7rZ2ej0ZjnhcQ1a2kk85gnEbiEwMac
MJ0vxVfTjSm3ejtHWhMlrv1AduJS7jkGsX2RI2fdQpk0cuctvJqdS7RgODYDw5TTZnAeAxefwtZX
slu2VKTtGreox6dm5nghJdHs5p0zZxpdruVCpcXLUN6kqYliaJB9AtQe1Ma1bbTLwzClBVTkWM2b
prCjYpP3ygXGKRL0uIgC0z7U6K5Q4rqNuLB7XNhhN3nmXVNnNlYEv4wvzGVd+VWXxb9IWIqLcMon
rIesCCLlC2U6t+bs0FYFfRno0I8GIfay9yi0UDzQhebd8oEk9eq3AbPwhb/BeelQPY8ktrTVV1mq
MdgUS56iB49SyPfYRvm6naVTbw2EpQhREwPKKe0q9xFtdGKTam9YW21bdnUvraaPQgYnABUaKvAe
oe3nz1k1DX5IWz99GQoUEFfwsrq9cDo95zt3UO4Qyp7GH4XMXBQXk7l44DGOU2vIhXF5Yec0oe0Q
0WzaTjIwVg+rlWHJ7F4hSzG8Sz1OPgWVaiO0tEZdLHo/dnWOc8WNm9y616Ojx5sk8boHNCL4pBez
9rAkZEWH6FJNCBCaqim/Vcviw9UUiGWJDpsWwfAsUznzIW3j0r41WywBJL7UmbuNU8cXO9tCKhzO
ycpLyqGJon1t6KEPncZM2DfMpLviy/FsAjC94QMJ53qPq8b73FqzeFxqhOKXS1Hmt9bUcRImVmKA
sdpa64NYGATFdIYbdMlNeuEwKiFjjM5jGnmof9shLsOl7W7LoEL4VBTNF7MdH9RAr0VNc9XEJbLZ
M4Xd67bJMw1pG4gDMU3SoB6XTkXN55mqYgxdK0fBUfV1E4fjrJoaxk7lPwkG0UiBsmy5z6wJofbk
r4VBk8zEa5TC0nid5gp7pU5GnYWLn+hvCooOmRt8drVlcFTK6ABjJkkZpKbQZyr9N/oPGvD11kF5
V4vZiXWrncymLCbY5KA1OrQn2NGbucRCpRuz/2X47ZOTuoQcJGauLgGVjJ+N60wfUxu1yGYwKns6
90oN+1U3AAqBEpNIXGLR6JCO32mf0CpUsKFhELArXw0GEuCLaazt7x5SFisMmjRotoUl0s+4vmOc
UConNtQc0+xzadg6hWgzhw/BmsXELGUDvJQP2ZMbMJlU3ne2mfx2cQiV26DoEfoGiVQzHZ41zOsl
Z8pdIZJfY49TaIdsx6mQqFl8D7HdFD9aFUQmEegMEw1TLA8X2uD32qA0QVU8DHP0hK1tqGFe5vhj
xHL/3hnRZG/7WNsvoLTG12KJyWvIGbZdUh1EVR0ao1NP22Rx+iR0IhkguRtZcRfL6ONH8uLSY3LF
pFGTRzaTEmGPkBXmeE3KalgDxZeUGcaS3O2NjfayXYUDpbi26wwblxtrpuF6HtqEYprzl7TLWqxQ
KbXAZqSeYJCYTWTtposM7wYvv/9NDmr5PmRzVuxUjehr43eBIbaW08NPutR2ZLLbfobIEokUghw9
1jgZyhIhllEjAY11+0UHyoy32vUbG60lmGxYdUHxLRYanULk1sVOWMSHHCQSzRePOs25KPTg7HuK
RraixW4QQnFtJlFmeROFhTf398Hip4hniBK64QiTXdjiRum2U56gfqWNbW6pT3H6R7UgBnwMkjo4
g5K8bow9b42AwtQCikhzfLw0VWxKbTCnNJyUrPerbGYbZQgfSZJdt0vlnbne684MLAL0FBcnZKH3
B2X8B5UpKXPcUUm2ZcYLXge9SL8gxC33plOz57+/l73eylxINK4BWmn5r6BaXYsgRejZh7mJt4En
ncA/FirwxhfXYNrVDhkPWfxZZtx5VW/t37/861eLxhomFcABftR5ZXafrYJhwAJlZRLMd0sSNQcx
EzTiaW3sPS/NziDBrwGfNczFZ+8mlgrT+Mku00yLHPOO8gLvQPwsm9kJK1NPe0nB8gmDwUhlGBUf
3n/It96xhJFzsckSiPgnMu+f3xNaSA34bbqwC9Lmpggm8SXrjOFqSVGlTpHQzATTESYRTEcVrf9/
/8xk5zBQFsKAGWTGiob8c3lRpRLoAdNOV2coqcre2wXjOFwMDhNl/QSrnDHnxuX7z2y/8dCsYcZ/
8r2Q3HRKyuTO4BcoFbrQLrrhV8UScPBCKc6YMW2qft8LbPshAq86OlTe1LsINZL5e9LjNQeX6dNq
uzSWqnZTv8T71iRtC++/1khCK/KSLV/RlTijHPt93pjiq4GE46W3muLjMjf5Nk4yJ9RLPu9yJoMw
MnuoTaZm+n21KbEAeqHbDTW210pOzLYrnWK3VFYVbyWU9RR27RwhuoU5RLIm6g4azkCuOBrpFO3Q
KkfnJpi8gUiRl2ig8PdW64BzghJniEIM2okx1KqKvnDu5+g2CxLBz3zub2BuJAwgVQD2NXA2nIA+
giv3WRPpMO1NG5xVOvQRJjZsXdcfImdk66WMV6he1HjuGV9/6+RZ2BjPoQAkMQcnRQdTzS3XmzB6
elZiHgJ3Gnexk8mwCeR8JbLgXKjYG9cjeXOd/U1FYTB0+3jdG4Mix0iV/aqTW+44xtsU6n2K7nu+
+JTQoDk9N7zn9c+4TtzjDdtQX/g11o/in0/N1zX/vekh4T0b40IvkSKwnv1z0SSvPy5gG6LRGXW7
6jz+xPz9cx1T112nHHZtf+7SB755rAAxDV9sKvGsSxAOl0L8Elxy2NmlyB7e/7jfOKCwgBBIDYIJ
BXlaPhr4BBeDiamQv73ca20HD6ZuprA0jPr5/Uu98SOSUhtAoHBKgdmu//+fJzVkFxdsyzypv8xP
iY4tUnIxpu9kQM/jJnn3+b+/oIRV5eFgqVDnHF+wQHgmVG3iU8zdbI8xrLyIQA8+tr4337S4JM5c
z1qPnGMYHDmct05ehR7i+zv5JOtq9jrPYM0gwg6AqdrKpkkoywrJqfQPZscYs0M+6vlj47mi2xRt
4HwWeTbnG9dvjYzc3Cxp9pE76LsO2bHY+lnMvBvpTvox64WLr7OZwdXnOmCqDgJANNDvv7M3liN5
kix9dgpGW5wu+1InnTnbAEsxCPCV0lN+X5YpOEDrGmrju3F8hZvDJoYgsy8LBHvumW3t9bHOpkbu
FLmkEAqwK8c/WgyUpisnYpV0URIqWdqHyZiblz7KmSLax9PGM5BjvP/Ub3zs7KSWQSAdyf7W6Z7d
BP6sO4XUerJYlAvM1ZWdZMuZdKe3roLSCpKWb33lEk4erUbDbRVcxav95YOiQgqRiDRncpVORlqt
/Ra5MzZDJhn9yzZtnWzOfFc+oAoTFoEvvgElq2tyEwDB6TUu06YnkNEU/gP4L4B53867jNmfd0NV
zvvc8IhNjIeCwRHvv+BXVDE3JYn2JN2YbpucE+v42YdFBW2aTzrsYxHdS6dqLiTxPp97s5l16Bmj
t5MNkt5Nk6XZVxZBRaei9bnedL3MyRfKkDvoOs5m9DT+yUFSYRdLSCKiNdWkMWwa6NRPXV5iM57j
jshl1Ymvfp7KCMRlmn5LNQTzQ5EmzM4mlRh5XC5lfOaTe2PFk2INdQ2ByFyi4OTVdEMnSf7rkICI
6HvlxPOl3Xn2lTFMyy5I6QxJPzDOvIjXxcOqNYEqAr+DOnPWFv6fvVgWQhZTnOjQqZbsMo7iYms6
OVOmpqUNfc6C3ZINxg0zF7uf76+EN56WrBuOVZvSnTs42ZTjiT05Q3tOf50bDwns6r2wSIGIUTJf
YGXsfxAZUH9//6J/3JXHv/vfFC4yzNdz7vTTq9MyXjEyPj2vVjIUrrb6O+qaFAsb5ysRrXmvmRLU
oljeRNSGepcZ3WLetFbVf/EnKxugLIiHDmciXNQeiFE66Ld0MZEHV40ZcGZj3iE7I6wol87vpCfJ
mi8tApSJ3cndL61T4iGk4vUOyZhaE2dfN9+WS9SdOWdfH+kIHDjUCfK3+dRP4RdRFLKpJdih0IN7
UE5e7CisCB2J0vry/ff66lJ/2k20ilbgo3hdlbL/LqM8ysosqSX2dKv/iENrOkRqJD0kSdz/dsFy
irO1rcw1tIk8/UhSWc6lOQJzgehjlDTb6JKcoCo0GJKwnToT6bzddI+2VXX795/xZCoCF2WxSsYD
w/varsM9HD8k+IDtRoSvkLVSGE+VmZCWMIOHK/J5LpZ58R6KCgWgWKDyIFLsuy7r6g/o052N7mP/
Ms/a7q6r1+3j/Tt7dZ4ws5mgcptveBUeeyfniRGUds2jLyHjGKPbRGrv2o1z+8xUCDKnTjdNKnzk
0Kse2Qf/P50d6ObaKtvamsKpRvO3T80ACX3vN8RoEFgjnzH718/G5K6qLHdS6BHxykCV2nWMbw3I
b96M0JRFGCRAMxvs3upbMOXyR53Vk7lLqrGStxbderUbc8N4YnrvcF/Krm/3bmpkzITL5pY8Iyur
I2DDNWnEbIWXXDpja+kNGG6PtxcZM4wTyFOym7qyVXtz0JLA+jZC/e+Dcm+MPAFQnJ3U0JuOPB07
zJcOsDDN9dfONJF9WviBDJybpVYbOMXlt2516oV1UiTGtUq0U1/FbQ4ePyrdDbS5htFdYmgZSBAN
imy+bAIRQdmx14ttM9q6u9DQov5jKWcVbZeYBfFit6P7KWCw7C9X1kt1kZQlk9nYvxp0hkrNDKJK
p8be07hCmCk0ydW2HIb+BzZeCxceaN4Gq0FJaakncHl3KNuHHkM0xIFVRoidfRH/dnFLr8AzuShQ
s63zM20dBjLNfau/5nXkvEA4432aLNSiQuVNsPPqoMJ9PRfVLQSQmV0tWU4OhIf2CgWPHfdPEH9u
QgkaSCDxuVAJ95HhcTS8ubCRiXZ0R37qeWI7jbbP1Z1GPVVurIxDgxWw2bpDj4x1ZG7a56qpjE91
75DqGZCukW4WFoPcwOowwQiVKXn7uhub+9iZGNlqVbjBqkDN3/olSq1N2zblJ6Gxp+ySvJciTLzc
bnE2ethL+FqMCBHcWAEfo/BNLvzFzPODtuLqwkCApC4AD2Sxz9vGNLZOZpCH5QsKblJvkzWaIp9J
J0K7Yr04aa86POUVjTYH8mpCRc+gOAZMtakqEkI2wWjVt4jyygDjoYDwLMuc4V1JWa10QVmL5rLt
mybeIWAbZ3RCWjuEc1UG/uQoZnJTUozTjwa2175JrCjYG9rrnJ2eVZvd1MIbsB+mjnpW7HIPtZdI
QseTVt8iOKq+ZElrfdSw88yMKIia2mqxIsWjpYLHABvZxwyDrBeOYLA/DOjEH90yjBY4dOA9l9Rq
3mbGuINwHnEpep10nINNK1vX3UooR+wtXSS2ygT2RWkqGAnpQrkqtbQ/aQD0ZZnb+J+7ch7ybZLo
4CeIqiAzamj7feUsFcw/cw1Zr12PTFyNvmz3CWwwP/EsiEGvgBMJB5PIoTdVzie5Sco2+OXWXvtc
EDmbb/rEdlCyWGZzbc598HvGDcpe4CVMncZFl+QMgpOt3gxplUAvO14jtjaKKGyk0h2MfRej1r4m
Hii/o/yPiFQXNcI8sOHYOnNGvd6P1+Kb4epE/2CnCE4K77TPyyIdAXvJrhnWLCoME6JZzp1Hr2o3
YBcsKKRJoFLmHyddZh8ho4K1hCTWhKXBiDOVmhAmc5NEQl6xlroHq5DECznNfCiSuv2K1oA1Uxcy
LIxVFLZY7cU0I5ixkN8cYJK/NoxM/1TzM6gzZ9Rbp6fvW+SRBhJG6FUT3oG7DbC7Rtgnjl+RX1/5
nypPQlhk0GzXEH/ZsvG9aXpk44keW+jlS1Iq0g9jFef6etU9eVAUpvoCDcLImfeP0DcKGJpcwwfY
hALknD8+26lBiwpTyEgOTWb/6NdYvhpH7de6Ts6UoK87IH42Cl50y5IOENLx+FKoKGqy5boxTKB7
t1aEaJ+qU2a/QUW8ez0F7aHWs8QHX8a3JOfV1wMM75nm8PVRTpokmN2fUsaE9jy+CcKQbA5N6M6y
tMRhnCOLGT7TV9vtnbtBN+aZ1ubNy0F/QEaYrNjTZ54GUEjpg4UOyWDfxUZZ/picJb/EjIC1KUij
M9/GK/SCdwzXgimHcg3fzwknkHPK4LMGvrIEaXwyLxu1EWU131ZGEu+iIPIvsO3Kxw4maqdkxNn3
/np61d2sNwC+hRLVCni/J7ViLeN5XCbMVEbt19tUEwhCFKL/3c2y30NWjnjmHffL+9d8vYa5JmUZ
eA1J5jRMx7+pIYqktLoaE3GaZzBoaXM5IQtBihr7Z3a4PwOzjvooeiLT4nx3ad58i1Cco4I/CmaR
OJCuIaQW81ZTxCsTea+O93UcA1/jAx66r+AORXxwMheU1jPS9GaJIo52vmznkTRH/SUVmfXUizU/
AcfJog+D25ifPGFGjPpJXSZweNEHA6adfHi3xL9k1wpAQCyN8WOpbIc4KDSGhwKo7VPVBMn3yCCU
c1vRJ1+PQxXcLgykTPaWM2BnnvusfJCkGg4bjwwrf9uY7XKY3KBIt4QzxHLXqqz6PvvEVe5KYTc/
3I4CF7J1dGjYHBQyvciwm6SiNKxwNETiHpi2N7yAPY9MuewWBck2Biq+HVDwtB+GMmGuByiVH0B8
DSknKmbCc7DBG9+WySrzbN+0+DFO2xKoh95z7ZaOaCq+lqVn3UwlTyeGESkWCo9zcyDfuB7tD8Am
jR4k1B+W6F/IwA7SBW0SBUxg9ljRnEggzPKxZAt2ti0L2zi3Zb6xskkPc8CwJJSiXM2b/7aX+LZc
YfI9obpdlruJA20TN3ZNYFLafa97LLhY/M2t75nzHkhMoTJGbO7n3nMTGPMFujW5GzLD3maizNSZ
ve3Nm+OgX0e+8V7kCZAh2lEGlUNX1JpT+sVOIP2zfvBBsDxvOdNnv7GtoLrl20bmAbd66jzodTkm
wva5VsB4prRt25uGGJFrVKYt/1onhwh99ZkHPJnWtDa+azQWZONqdggIwjp+/brOklS4POGQBFii
2tnzousq9xJn3zjW4FGgk2u598fC+oIbG/tkEDUGORQIIbcJSbIzk+wxYmzmDEBro+Iy/9nIiDkj
E8L8L0i0+icXCG4JVee0034pW3nP3+n4O3A5vRvcLG8PTZPVL0iD4Qi1GHp5Zkt7LaChsbcsJtX7
FIc2P+XxUw58uFMEwhdKT6vPKYjUHgC3HDZrBio5rqrEj2eLMB5QriUF2XrIFHsHa43X3ag2UBfv
b+dvVJHcjyTTmZ7bME7NLMpsIkJaYnSbVZOnVLHwMxuoo/hMX48h+QQLpZe3HGofWB+8zqcknsJ/
GjTdOIZGPKcX2jRqhj0ilP0w+xWJfl6FiBP2K0u+E0TpEhBEDA0xqroka3lCwLApIju5TFVEZKdT
e+WjQW3hX7UO5TdNeWe2ofbn6QPI0fQlLYShwiUdSQQmAUEwzslKojiMIBmv8zhfnFBUXv2Lztf8
nVuTTzNuuNUjFt7sxp+D5CEvkBJvPNF30V4aBhptMlPaL+bSoNvKfXRsITIi74UQ6WLZz8TR8mlY
mXuOGPyDnx+dgaj6oCI542GyiHSzjxdM3PvkXqaNG6JmNuutJ/DFkhltj0hilgHloW9+AZyzHqVw
A0R/JEaWV+iJy49Z5HuP+eBU8QdKj87ZR7Bs+kZEU/m9mnFCb5vcB6gIuHtNQBOZiU++n7X+jhM1
VX+9h/9VLMD/afY/igR4Nzzg/8dYAGrr/zsW4FL9Lr5Xv45iAfgDf2MBhPuftaWisQIg95A8OOz7
f2MEhWn8h6xC9kGTMEFojH9yBF33P5xSCFIIfFltN2th9P+CAcz/wFmvdv6VMOfP/1dBgsensEtZ
u9LSloncD1aapup48REI3HWw+k3YWtZXz3SJa2tqa0cunzi4lV9u/3kzD39X9b/u/BMb5N/rceer
rQfpGEX18fVySy7kYXI9TAJxTJYwporGiq39gHhj3xMDekBOh8TMdnFqJ577TNlHJG7v1JdNV81X
/Tg9Tm6TX6WFNrdCW/kOhSrjlt6/0ePT+M99MgmUnwxWg57wdNJrENTLUmUFcjNffWvrMblK7Jb4
ubltz+ybr38BukU6fOYHcSiiuDp+I6buTGPpOI2GIGkPBIV4BwszPYWGrL/5Eyrt95/s+Oxfn8yH
qFqlAawu6MOTXzy1ihRUslahlQPczIwDDkFQ0tBOckZkjxVBjraQZ373Nx4SaJ+rmUwb54A4KW6K
rCiRVjPPtrJ9ERKTsNrgCRFWem4v7Fq8vP+Ma27GP7zc34dkiVh8WD5t22nfhG0yZofLcXAuFd6T
LsW1iGIVVXANrPic0fNRkWtTPNl+YwbbaFHeExnu7i/fqDFfjHZDYRTPyqx2HiED/i4RuslCnmHB
MpQ53sfCHOyfyVgZ39rUrchLsBb5lJW12V68/zBvvTsWiE0BtZq6TxlslRIF5yZNGyIilzeVUvmh
7KaFEOu83lXaOmeBe730AYI4U9cFAsTwp8D5pzB3s7rB/AgX4hppey3qyL+0iszYqZbkgfcf7bg2
WX8mfJQUoZS9DDCnQDhe+4FZTBIvG0k4c2Zv6PizC/jQc9NT/kyT/N8TlsuwxcLyUOSt/muUdseX
gZATVqG4DHa8aZc1QYZAPZI/psE2EYHhenJJINhWibsw56buD7qplw1yM+/M8PFX3x4KLpYWzBYt
z5pRcnwjse8pgfWsCcUANCkHFmgD6HtdTAriMEUVbBOkd6bYXz/ok6dfOR3GcawtNs7744v6o8Km
AUpJPhjTiWy+fkLqBIGSfQxixACMw2D0clukzVk1/HFJ+OfFI39gE3Vpl7DznjwveljbJW+FxH3H
9jeY94IwyxjLF4nSulGConRE5nqXecSm6QHJs8z8eCMj65yB9a0Xzxoz2Mltiyy6k87P1BGawjpr
wrxk0K5I65sSmcIm6bqESTXEoC2GPFd4v37vq5YNemudEMvhflLXeRUdWNViWWNaSHOYBzIpl95w
cerFRFWSHR/in4IjHsgEfP+zemPBuxSUnOYuCw750MmC7yPht2Pi1WHt+VkYlKq57jXmbbuK089T
j+cL1U+1xsAnu9RT5Klrory1suLD+3fyai+R3Aj0CMpa2Fw4v+O1R+RcXqoShmGFMzaqGifopbYL
sxG0+P1LvdpLuJRtMh4LvTDJBKfYYDG2g9W7fh3mFbEtpHZGO+Q555rY11dhFfE5ofdGEMOJffxA
yPcTB5imQmpuqAO5qunjRMDJ9v1nef3acLIyeRQBB8op47Qq68kLI/GA+a5MmyE+NinzQ+LkJKcM
1blJ7K+/DM4UptnTrlokpZx2bVHWDom211GyKsFJTySB2Pep9HZlhvsnWBjjExYYT89ol15/HBxo
gNeMWseCxcyh4/eYtgqfqYUtovsf9s5kyW1j3dbvcscHO5DoMSUIslh9lVTqJgjJktA3CSTapz8f
ynvHEVm8xfC50ztxOCzbSQCJROb/r/UtF2jevPJGJliQt4MYOeUrXJol0UUbR11aDVEY878+Wg/B
sOhst1eDCz341/CiP75vi+0oUxZNHnCy6q6jOAMc7NH4fSTJARsXaveUyrlOAkbXT/HBwQD7ZaCZ
eVPLuOcZWKWZ3Vuzh282WzLAC5YHopMSsZOiVY2dOUxd4mY2EuvIL5MAhi8Sfmx5iK04uUu6Mu7o
+RlWt2+SNr/GH5mZYTuL6hPvn8LgZINAIpHE8wDG0gG5o49Vk9+Owv66Mdv4KYt8Wnid62AEsrzE
w3Fh0PiDkFpnz1O/NA9NN+jfJdHf7EpE0VJ19Nt02oDh8p/VYjOH8M3NS4gHe40O1ieMIpOl5Cef
wKcWvmdO+0zURPdQaLQ5JLdgQ2moRtK+svpG+ytKJ/sTO3b8zmylaK01S/eY951dB9JNXTJUdOtp
yUhYCQcMN1cd+wySGaayoBMCV2jjpbqk/9x6L1YLdhbHaoz6G2y4hgY7Inll6tEobscx0v8aTWl8
tcpRKx5Bnq9O8bmbaJnXBKeAuZnos5fRQuwolNF1TXda3Q4GKvqYZYmeHsMaA7YMRZPIGlT2mNy5
lWu8tHAEZjqUAzXX2i8EFYTKRBQ+zyOGt7mwSWwyMrQGy5AnLsGisUdVY2g0d5vaedqGFhngM+R+
t38ZjYbDQTIl8IR7lVpfO1gv2KEafcbP1TWDHYKKaL+VOm63gGSRjuMLKWlwpdwaGhMEoYTiguBr
tCSyuW8IcOBOGCR0BKzkow4beLGsXYedZ9xlCoQQTU43LjACm7TQNbHSMSW71U/kUgyrVj3Lyq3T
+D1BETil+HtLrz77TbOM29Zvta8FgClYYBNAVqTuPf0T34UypUqMdRtPz6bPUCgsP6g9fEkIVPTx
KykkzKLWz6bvboOTB5y5ko+J3c1Og5ey8SAqefhTd5Yll/s5oa8Z6oqi6Tbrp2Kf9A50Shn19RAM
pA2R0jjH0ZUzL7Oz67Ox64LGli7GwLQTtBwhmIb5oNAyRBHBQGGfpONdOhb5b3A0Mg5MMRSfC8ce
H51F70u2x4QTBYhf43sDBU2OOdHwxl2M35EevpLFQ1Ma5gs4Va0PsRY3h6Q0wX/FHfqNkrrdsPMp
SWXbUbnOD+p2y8e8saj4x4gzOozUVfrTHXqxbGLRqa+510fdNimmWu3M1kwRr4PhcFAQSR/gF22w
Qx8v0OMgF9vwn8mpIi6FyBHSMoBvBUo1ePeXeRS/5zxJ9aA1BwhwCvaLv13cpa1DOzcdpIU2tGgE
46LaknUUl9up0hckUklq+xtjqHjLExIibh0qQygo+qrvtprlAK1QZYGZu491jTjxWemYvG1tjMNK
K+xx06lm/pGZNmr+ViOJVUFNxuKDSkJhXS0JvnG82vliaEPeAsIrWtiWkO1Ct5DSCtKBvnoven5s
RFn3Y0WO0VM5cnTYD40DWHlsyqsGPfjz+j5be2i/0glYmYavmtX4n7uFl2gjSM0jM3mG/okP1x8A
WTel/8unt7NwONTHGwyJdkwS2WyQmJRI/F7jaFA06OK4/pCqfqB+jUNBY4oa3S1FPXumKqAXCBGc
1nnqqpHVwJmqHCNRl9QvpMTlyBN03f5pq0V9U5yF6/04dLY6RLzSWxHrqM0UgTz406k3mkEGlujZ
qdKqCWJVTfhmh6wyNoXnApIex0kfDkkno4fcSknIGpoMrbYNwVZuHHtdnkUyZvsEZ4jCxhybnw2a
XR+bOdLV3p6N/hvNQ1kcTDXKPBSjZn2Zk9pwNgmGvjYsDbHgME56eafmFmZftXT5r8RN/DvexOYb
AUj1Xw6wHni3XY18qREU0JE1lQOuY8DsN5zCkgfdk0UegnBvDfgHsf0TxFebQUttjG993iboSzq/
eciUNNE+VKvWR1DAuhM9Ti/icQhk2w2O3Zn4CqzJ+83jHKvnUeU2ECBIJ2qbl9ZMeJyKjZ8Z+k/g
C8ybLdgJ96XTtOLbkrj6sk00AR9kKsZev66pfpHlrtZWhyqz8QtnvzziC7LYD0vVAvkgyq2sr6Ih
BSGSghkqMIOZxGtTJZ9um9wby4Dytv3X4PmYE6OZl2FDzRb/ftoYg4fvE64s73aJbM4r69bmI6at
UGZ91g5yqDHRjHJa8EyLGg5h0miI6qJsqW4zZyQMgfIYFnvpJhaLubskEJplpWl7w6rzB5lP0byV
mPA1KqxR9DJTd+mCqZI1ycK2WXzmo6VYeUe7CUloANSKv2b5QWIY6Ftm6Pyh7HXJ3SAeICa3fGji
3eLUZGfIGgIHzNzCb/lTp8ZISogt+jJVwtKbKzc9EPvmIHQoc/eH50a5yTdgJH0Aow7LukjaZdnw
bI1bBD5GG0CJ5RKoibSfpEV/Z5sWbk50dwLNOfC1mZcypheyUV29fDGdpeF9soAjIqtxzd/lEJXE
rSUNLko8tCynPREVX/EsaVmQF7X3l/DjJLnFntp8G0QvS6Rps/VswUgsCIowM8z+OuYpIxrEX650
9V8OqIytq7OBQnUzRL/jAfDiRnlotMOirKPPLSdpksFME9b4WObRber15k9zGVVYgB78VgKJeCDH
widXPDfbR1D2xp1WT1nLp6746jraRAS5hsLWJiqN0j2YkZAFJt/RuuPDopvJjuZEfUjrjJgEt0a0
Ic2K4IS41vpfdZMuX0kJsT5qtTXeGC66N2qkXZuEFWHWX8eO+LtAJiUJwxEipjvLrKzuKlvs8fO4
CE6a3Dj9rqbxMAci83ps/c3yfer9ThDBtOQfkeEZrKsGjW+awMVM4lWhSDuzXegQdkS1wpeITw25
gvFUlcMbjgf2uRscs7xYek4cWNu42MvrntrT1lv/nYCP7vw76pFjbEphNtD0BoJRMG4O4sNSEyix
leW8fIYyBXinm+z5PiNKydm0kGViWDUNou1MTX77PFljVW+GqHY/yrFhZcZ/79jkViR2DXJBxB3p
w1VEOhY1seh7b5jtz27s8o8OKaMNmsXeaDZ6VncvRNBR2Im61v7CpHU/JuCtrvnOQRcEcjJpW/In
8bSwHZRwm/XUcTeyqMH7u6NHoJJuSJXsoqxpojAD/mZj0EZCf62TGnqQnT6ley3T4C0A7za+AMzg
g+iU8FQCCSCAPBsim26hBpir3yQ3flAgaKAm6G3qh6lfZj+kN3Xo09oZMg0KQFyP0OvTG2vWJxzP
gA6edZSBPjAGIifWNlL3QUX8h5jDk/FFAPjA8z2AM+msrPw6E679vPZ3fzalPn8UrprR8WapPsFP
SnO2Xw1+JQ4fevQVmhYsWj4EBAeQgWnEV6k/Vk9dWiNKLsg7weSvJ+aDTDoLGzOqA+iAY8z67g3x
+JJWDk78KZnZp6msl/w4NgLw5Gxfe2yhN67maKM6DHXMkmRqWv4TYDcbPsLFmqdZRAbMVkiY103b
zPrG7QePprNpp/5+crN1m1bSEgtz0/J8Ikab5THTIvKr0s5tfsKOQrm8BgCnKEW6BV5HPIiDFzvO
lUPCyB5FrgGRaK7yYBCzc1VTguDJ9P3wOM0Ju3OAocQXIjm28q1udPOD5owDsRIGBZknbC+4ECOY
9ASNDIv4RQIsfZVEa7FZQBEE+xRLquZTGZXVJrXw7m7tsU7Gqzofp7CzyL8LnaKg1eD2aFTb1p3N
QB/IIwL1nstfZKq66Kt7QbJMlgMK99wyJdygFKmzc4Y+cQkJiOhR2DkIgEAZecVcaqMaK3xekBYS
5RyNfZOVOahaMbYBAlb3DnF2bu7cYZpYB9gRblpXJ+peE+2UU2ZeS3DarOtPxNrONupWWZvB4vU0
MIDnz9Z2BOF+5xJW2Aex3/IZzREG5ybfe3bl/Nuk1QJ2p4JmDr+c2IIfGZfgEdgNlzzCqV3aK4Av
iKaT1iRS3h4Q9G8GZ5g+Zl453hLAmxORw17/kAu8X0TfmO5BVgMTLioa67kfpvHapyfyeRA6HJee
VxNitJLTt8gwkPhR1gJqI9kP0jxojF1nS9VygONTHTaaNT1FRJdFCG9z9yMdfsIgppoIN4pd/RKh
qBg5AdmIMp1AY18A6yAbpmeSHlnZQOKKxxga4i8lFNt6coqyTWuW5W+fKKa/sPV7033WLc1XeMP9
mqCZxRS1IjS1AFXqpnzqu9L80iP/JTPIStDbeIhLqiBtfcAoid7x5sTQR/Iw4ZubbCvoTnIbdc3y
mRgMa7ox2oleVJdN5j0kODLPSVpkJS5cTV4t7cxpbmLaO5uucK0o7NjzEpyaEvg7eq1B7uu0EDqi
TXP7SZsNAhF4+OIB4gyJrEBcCEjouwxgl05gBO0+x4IEMiRceOUnt34Hw2Wb1A5iX/53OXsTURME
ZScOOclqyv+ShfDvpqxSt7CTyWqQsnWWgLJm8RVd8vQ0xpH2K/MkbJBZA113bQ756AZjOaDUrtm5
Evi0riljlI0iZJ+0HlRwlxQbDp3e3pBu99V3q6K7QjSdHpTZTT9JUDTnPXLzHuyzp6XxlgY5JQXf
tOMfVm/qPLAanbfD7sgMJkmcTDAUYsxDBPTcUIk5jKPy6ka0clXhFiMw0YQkRqjPlsKhlu0ULMSr
BCZ2zYbZyr8vvMX2dtb6kpiPmLudJEN6j/rK+p21s/WrS432BqmQO1yxeeMENyH9+2Qsrv2CT5v1
wiEUN8I1UmUPiEAXH6RKV3RBJavk0Kq0Rl0P8vq3zLsMaLJLhsVXgA0W5WdDGGRSda1+TW3C9qBt
xQsyeFGydZywDRxqOeUWR0Yoi7shkygaagAaxZ4vK+BkAi1It0wWaOMky7bazYTem6vCcs7akw6c
k0l+TRe2cM1fykgyYrYwNdznZr58m5RSt106a9/kVGrfyBik9mdNtcFXffYrE6uANNkV8OUkw2Vs
WnlNwPEc7zgxNt/bSkXu+v7PRtCoGugR0aqxd2+JCpMJ8ZpzOHgjFA3q/zppwJ5Vbkge4Jhcm0n0
XHRdHQeFKNx+k7cie7HVaH3peImnA64+69ecjsuzRL5A4EthwU5vuxUYVWfCVqjqIkISYskJZFNQ
lrnJWYT5x3ntvaBCKv19alloG8waABanib4jVUwwWDBaSL0Pozl4tz7YOO74kCQHs4V9EVhWItmS
Vr35w3Uy2hbA0LqK8G3XHoilaLPrLq/6htW3JgO5qguXNnY06cC5FbRfhESU3DZdltHQKXynDHrM
BeW2JZf4nuYXFDIyggEQS7V0nyK3ax9kalKc1vMmiagAOZVFtDUVGnKhjfZnOrPR3Cxs9mD2Tnr/
VC6xlmydOM+/0PHhZJoC7DMPLS8z35gaT3+okwgmrwniYyu5sVrOlxu7E7Zkd1gSIMqfeuphzGr7
Rypo02waNWt8DKs++0y6H3oh2rPA6J0yKsiHitG4MyVhju0Fhb7fdM28W+JgOHXyWpc/+MRNt50o
nWS7liQTNhyjTaq1zCJ7S8fLDmOAq9XWUjUaepaliPRPYCuPssX0QnHC8OQ19ZPshgPFTHotIS2Q
MDvLWW410gOIqRuoKWzyoekU2B0IaCRRDL7IP0xcW7Ube21FObhkbyrT4XBkelDMY3NIxtCZjeEH
399e7TA3JHekqcf2ASaeWx2yGhrmhiZCjf8iXidl5kD5Leps+vJfgAuFXimNh0sV8RHo2PI8erG6
/68qyrFLlSNt3gJ6+Vbno33VFtRIdu/X498UyXG/CtOkdf6qxT0l6DuyJb9lXANHc6jHIzWWW00z
exJh3fxellr0IcqI6Hh/0LddHEYFeWTrdLExZrknNXKyb2PgefCBi4GgUrJIRRaQLNPiwZNZiE43
OggDAltBKXibVpOxM4s1m662rX/aj+CX0LJcsRAWvQLnpJWl2V5XmzHQu4WkoOtU9mI/p970wdHV
cqFF+qbBsg61kkGgv9KFPu0YGX3rkCnHOkfGm3dD0my9kUnfXOiQnR1ltaWjdqWJcwq76Gxs6dJl
p2/GYgkLVWsfqjpvL0g73o7CRtTnPIE5exVdrG2ePzoN1A6pwq6d15443F1lRuD31qaD8Y8fD72v
9Y6ZruUYpIwej1MlKOfGRNUBKmRxJdcLqWNkkOUaWf7+pDzzJrBlMQHWrNB0Lu14qDmPqHrItW+t
O/H1suA/0OIiuxFuST11UX7Y45C6IBM417ExKVAjYVx7btbJ9ZEbnzSCjwEVbg5x/cAGfQRatW/t
6oeMxLztaLEGZEcX4ftXe+4V5KaimDHR6OHZPHmCuhatZUUo0OZgoGGMi7GgHeI19g22L/NWmwxK
ZKRabdqm7W9qmjJ6IIn43hKM1ly4C68hLaeNK0DcgjfQJlHmtHFlw+epOWPIQHfz5jnvpmJrDNTU
xglj4TAOt6jNQflgs4PiqobDYLXFlW/hHsiT9QA3pM2uiRtj69aufESDYxyiWND9IEn6woL5ZubD
63t9r5Ce0nF31if6x8wXQE8jT/U1RMNp+gjXCCQW6XlX7z+ec6OsOluUBa+GhZN5Qeh81zhNSVB8
aXh3Ve1+mUh0fPpfDOKK9SoQahnuydo39LxT5KdzgDFz6wqncPEIsNW7NNPWmXT0cLljHlol3ORr
QsDpHO/NqR1K4G80RHvr3hwH6q0sLrdssbVNRydgI/wW8FVnJU8AMEEDdn0OQsbODLJVsuqqtI30
xsOa9VLbg/f9/ZtwYrtalRwO8hsbxy48dN04BR0YYDmh1WR10JT2b53Ixa99I5+dcalvTOBY10U3
12QN91RB3NHt7wDvABl1+/HeiXGg1tZE1ZTQnM/v/643K8Prz0JmgToKkY9+om1p/X62KLXXQdmI
chfXKUWtAdCcXzr59SIHzFAVdLTZ//n+uGeelrVOiVWjSZnTO1kXOIDgMRBMCkC7lPwjj71jRMmV
LL9LWoATo9frrWesVeppAzKhaXb8LlHcHbRFprRW85J+agNzrSxmMywLGscKPlcwxCmEWrwo97aP
97Lwl0uJCK8i5JPpuZJM4DAhHVx3Q8c/ovBndtqKrsBgGTCtjdwICTkjcUzH8Vzw2A9intag1W76
3mjK+Gb60+9WOQKZDxUjaWjJQ+51VZhI6T6iOQX5iwvc+ZDMlLAQ42uCfk8DzZEcd5sSRqp7FK/0
SwLUMxMGlj8Gd8/TEYqcPjhqqbPeCALcpLD6Xzag3mdsIWVoK8ThixtpCMARO0wmZ5v3p8z6mE7u
oO1CUFi/IsyaU00OdhbV6BRTgpKRf4xepO9xGRnPiHX0Zzn7l16NM4sjkCIsndgDeUteJZJ/LMEV
zVZ40UYZFAgIn9Gy9Q9zZZkXrurMi4CH3wBZYCNihxV4PC/QcaSZgJMcVDzYD+A/JStWnD4AQBcP
79/AExDN64uAtQJLBWoVaHWn3LgJ6y8rDP6JVokkECaJuj60lxuBex2iFsxHNeqCgr7Ou5IazR5C
0yeRRrfsUqIbY5AXFp+3dxjzGkoSQ7xuuk6hJ00hcZQOJVR4TWR7q0PMBY06vvApfTtvUOYgVmH/
yDKAKOj4DvtGjBmedyiIC3xBFfaILay88apCpntfVxRN3r/Nb58o4+EoZaExEZ6/Qqn+mDeWlsPj
MxjPMqp01+FehY0sotUadYkac3YocoD43mH9Qyp3fGkp5dBCTk0RuH3fHuxVhbTkwMmgsmYX5umZ
Z7UK0ZDTr1JIJHHHQ/k53Sy3YMYMRQqdtHSsfQKi9cIoZ58VXAumKVIq2p7Ho0DCJyF45IIimos8
Jru9qagFBWqyaM05+XBhA3T2Bv4x3vrnfzwrd5KgAVvJVbX98kE63rBBTZ7tkqm8JNU9N5TJt44P
rQlIyznZa7Wk7o6wUZiGTettLAxEQaeK9gYnv3XhcHZuKD50NkdOH3vgKYckNsZmEgPNrKxR1gGM
fbQxp1Lc17rStu9P9hMWybqmoIHnREGYESUlXEvHdxBQOl1jhZ6gEob4IZ0aNSzkwccGtl1GOmvr
BH1p9S+5sdDi7toZM1fWPJL5FwWZ3chyU8nI2yoE5vRFVCO3uCnEhVfy7eRdfySTSiBcIxvdPP6R
umLf2JBbi44hh04jQGjHlJcvLDRvbzvOdRwPoF/YVBPVdTwKBXsE2qA5QXE05T6JyuIgpbNsLTIQ
Lwz15hTprQZM9rt8h9cj68lkqtPeKbAfFPRmlyon0D5yP00erccZJn+10QvsacHgzZd2sW/fz5X3
yCXCxkIXe0r9wW68zBab6WCYRyfaVHHcUdsX6moQ0Q03vn7m4XfXTPXl3his4Qb/Wr1Pki4OG6A0
KsjcIX2ZRP6o01j5KOS4XHjUbx/CyvV1+JWreVCc3pnYV1OjK0QHreH1HzQ9ru96nQpCQrLHP16s
VmwZcwqtPw/BPXnesszJ9JjSPCg03/9mGLm3GWhaT9tWzfUj+ZjzhZft7TTGgoitwBYskGADTjbr
GUirUjYIkmtpdS/eaM7PXrs47YXrWn/38UaLjZ35akFkkr0xFjc2OGkvn5C6U2q9XqYS+VpPxRNd
GQhjdGp0EAfosAeSxpyNX9Aef39ROXOdVGPYKVsuTE8wo8cvEukBwjfwGQZso/3Qr/sszJMp/vD+
KGdmCjtJ4MzrGWTF6B6PwhrZokdQGSVvc3hW8/CE/6H8Yhd8at4f6dz1+JhPBL4dPtLOyRo5yxiO
izYg9dCJjoyacvjh6n7z8f1RxLkL8rEpoNKnymOcApiXusGQUwC9n7QWXJqh6JzA4pm2LuCibZr7
ceh0xby1DEWjqZj7cHLGv5TdgUVB3bSjPY5UMJtVIHCT/C8mFdNqPYCB1ePwcHy3EbJEbLq6FUuc
dA8diqmgyuloLB1x6JT6LY7iTlTtyAZDcYch4sL4b54B94VZw6rsYKJ+sy6wOLZRD29mk2VD/pJo
fn4H0PJiSuGZYUCirWbF1a/BhvP4MnNtLDo+yCRToGKYkV8nyR5bLBq9qqCqT+ycRwiHh0hGIE8L
y2T5bolk2Oco8UIt7VVIBq77ktB/2b5Oj//vLv0/qyP7/+4u3aXVqbt0/Q/+dpea4l827wruUvwV
7ANXaMDf5lJDJz6aYxkvE5URPug86X+HTrv6v/jycfrlE/hqIeU/+o+31P8XdWrWaFI6TaDT5v9D
6PRqSWau4i/lG6/DcLfWr/Efu1PTxGLjV3YSOlMKAM0uSGBX9EJf/NpUhz9uyuPfy/ufxtLjc/06
lovBlp29xZ6O0ot5PFZmx0WuVJqGOqLCH+yVOmdTsMtHO4YCJ7A1UhUILllQRFTFPzMz/Htw4Hns
KkC4g14+Hhytnsoq3ohQWlp6U2k5R09fmlsL9RTtRoZWXlReQwi+BO1+Qxt4vW5OaZygULTzPTge
2uwGjQwiGHXkZM1Bpok0nNtZ26NaGO85irgrpcSqbrpYJvsZHC/pNq5xMOp83diO8yX89EnF/N/3
wtdRlaybLH7Z8Q9C56LnIvaSEG3YcFtYdQL3jQghpuSyixZZ/y59qmeIWZAp1yk5load+0/gVcWl
LNzjxez1p1C3tQ08UGuEwClcf4lEW+ILSCmSadldVlUOBl6QnAdHT/oCDWNSPmpjB9lFQxP51S9o
qSozjZ1N38Z+Qm1rbm/JDNZ9cply7xIA5aSw9/fvw62kUxHCHPVmPzRR6kc6P2eh9Mb02dIHwohL
pGEO0oOwXfFjVFXbG0Sb1a6TWrqVGAcutNvOPS/OWK9mI75qLBbHz8uDPpNEkYcVwWonGuCNtTWX
trhP+047IPV2t4RxIRCc4za/zZMc58FE3NV31ykumYSPNwB/3w9aG1ie+M6utfDjnwLvqSepJ85D
kpuMny0bmd2UuWqv4jbav79cHB8E3gx16olsIlgRktDM0NAl+qrZ1fprEomjb3Y5z49E27kXTjxn
5uJ6d1mqcdwDNz2tkxH1rJHik4WAXcBamrK6sazKvLAKrm/7/2x9Xy+LF4VTrEuzmg/DySiVXRqa
rnRm1NhEW5XTRl0We95YyJUwjNjf3dxyt+/fypN9238GXTEy6xIEpOr4sWXarKVTPBFnXBblri/z
+THrWAzLQlPfLNknO7uZqh0vgB/gD8H6MAKk34DmhBpd1sZekLuGdLH37ZdlmJCQvP8D304rFgCK
1pxtOQzAjT7+faxT0Pp6Ema6Whn7CqUTMvx03JvSii4M9XZaAaXD0bZGlmI4Pq1ckHmlxra21qdM
YJfWpOhA+GEfY1kMeDrc+EJJ9Nyl0f9iXwoHmxLa+ud/fGHLqV46yt2cL0gK2mGwsPdRr0P3b3Q/
/Od3EfMsCc3MLG7kyV3EI8Aqiqwo9AYfQReZVFszS4rdRKzYhb3uCSRinVEe1Z+V04ToQlCEPL6s
3OrcFBIRb2fuT4QaWdp8XQ/jhPK3iLD4jFR9N8AFEenV7Xzb51ZzF2sqQckX+b9lKUCC9Zb/KFMC
s4vOaMJaU5MTWmV/iWb79o3jhcNWTGgWgnQWr+Of6o4GwUDRmhLbiHo3KrTLoo+LHcubudUdpe9U
ZYwXbtD5QblB4P8oCJ2e3DGwgMioCIZLu7qLN5iYvCebl+qqBRr8u5ndBEWZqf345zMAe+1/Rj09
AknPWKiGr9pJX1k3qTc8FUnhXGkLLLb3R3q7WHJT6V0wy2j5v3JR/pzWnjPnIuIv4ZpYxUfQt+5I
rvIusAvPLFzHw5x8b0a7SVuB0DLMQfxcQ5ySOCTi9AoHkAgJPutxq7l1H8xer31eywoLLoK1nOAi
S7kmTVA+aVMVbeuxb27tcXYf378N51YTKkFY56lS0mc8OYwNburNQ1Ln4cDm9srEqxc2ynM+9Ilf
f8YFFV29P95Jk/fv9w4Mg226vOWU6E4mc603ylkqkYeLLd0fipyYX/PgNkYAwN0G+kr+3hc1JNVj
Ndrek6dwQh8SkVozLcd8acjmi/TvuATJsHdSy+4ufGnO3Q+OpbCs1qXBOiWXjGS1TF4y0Kzr1fhh
XkZN29i11D6x2OY3lTNfwpGfec/YxlLrZmn1Vu3T8cvdj8qkmT2VYRaLjNRawfcjNdz8s3L5O5yJ
U4u/ovKf3n8O67w7/op79JXWTqFYe2qnJLg8EZigS1WG5IxGG0+bo1BORr3TyRh7sAUiycUQBQ0w
wisIPLkUCnXmo8LwnCVelzVEpsdXbchZlkA5ytDwKuSNvo66u8EuXZjzpWy/c0NBNGHGISliwq1P
/I/vl12zLy7UyKfZrbVtVw/dTaY6d1M2o7oUZ3buYeJy53OCqgy9yMnDdPvIQXENvN6P2mnjVcLb
5YVlbxdODlu6hNO+72HNv/8oz1wgACE+0QimLL7EJ4MOZrdEQ5PGYdL2yXMXudEWHe180+d6u3t/
qPWxnMwa+EzcS4q5CCLelG48MnNHIwZL2hOlAlBt3ESF0W/tJFGbglPONp1UeViS/Pc/Hxi01eu+
ZxUInCyjTNcxYiknENCJpy8FDucvFSmde5NNEBb6HpqU5+Uv6+730hHqzIrATgHkHEqMtTR3cnsL
C0ltnYLC1iw/eaAf+3vpEIchiq42WQ1B7f0rPTcco1HUYDVgK3+yIHPM5owSCW0bF35yh3TK/Zwv
S/NJJlXxTFfGuHBnz44HVA8WBCf8N+QW6WjSJGYc9PukOsg/wsNixO4yHhYMhKW6cBZ8O4MIbeL1
oGYNC+xNGF1GGg8siCEJl4hwXE6/6lrlRP8thU7WatI+wrv/ACRHXritr8K146nLwOTAwaIEhEdy
6vEykJY53gTYkyGU+DUmuSj7h3xqnGnvZpP/hCOyIuwt5q3eeFgQUN102pzfNK4zHfAptbipbD25
MfQpBgqe6O3Poo7aejuamf/JzUz/ASd2Q9yybZFcO8cKo2oiYYWj6bf1x3n00chZGD60bRqb+jc8
pYSPSfKnQ9H4sXVhe3Nm44G+FcYSS6yNoOxU0dNavW1ALE5DqfQCGOnUIJWyiDCdpmybeyIKSNAa
wkonORxfmck/08oNRsRiZxRSBFpezjc4aR0Igdql9smZigC/jTkO+JgqMJ3A46dhpGOWkpWZhs2S
GIGyF+O5FmQx5IawrwAYOBvyWNBaFKSjG+PY7+d+0qiGO/4FRsjbxdNfaagUk1btGSji4x9SmmK2
MLlT9he4WGJwtIGql/hQDo11aetzbiwakhyZ2XCuqRzHY3W+KpRAORZ280CSFplV7fVgNrAe8tQW
G99QWCK6SYe9K+PhL/JgTbUZp9HbQmf1rhHbINNeSn03YE/YZWu08IVZ8/b7tTb64cAjK0BI9EaH
uDRF0qg4CQsISrTQjHw7JEAcG5tUbgOfzAbUzqW9wNlB17vCbtylinbyZsadN+jWGAFfmHg3KZk1
yRVdoDTftDRuv4weL+NSupee/LpunywIFHH/Z9iTdd3R9JGwAOBEejZmh8IzUf221bx7fzk/d3HE
5LG3Q6BNzNrJhysmvyJpyIkP09p0DvaSQ4TNxyH0yD8PYDjb4TThZH1/0DNVP4Q1iMLp53PCAblz
PNMMfFKFqK0kFBX6wQIqPSL0vtiS4LY8+0PK2XHd2ueVxVpQ012iouFemu7rczu9waw7lIlwIQMC
PvkRfhNxcFl/BElG5oNlTfEVNJH23imUeuLRDp/dFuahzUpzUGlcHjBo1LdjXmnXq9Tszrbn6pLf
4e22F0G+wNXEhptknNOvq3A4YbYuhSM24k3YTW11o/nuuEsnD8snWpBbyNvlXhGJEPaUZbcXHsx6
ujm9JxCk9FVdtvou1s/jH5vRXkzxQNwGXyFHdruBA/aO3Gv71m+TMVg0Y7qpZ2APQSyK7EeH5O4O
FIPbbpcosSgwNOaFz/G5JQmRG/sME2IZFfXj3yPwXA6yxXCu4nS+In1m3E2x98mLMWG/f+ln7zyz
8rUyafJdOh6JE14J4GXiRchz+4qQXevrQCVt3/iQdlZKWBTo/WheCcKK7qNhMr6+P/6ZjQddIpQB
YMsRB5yaCoSZNk5SsPEoLKp/s4x+mVXVf5zasb9ymyQ7GMT9gohv4+/vD3xunbFpznKkRAfEkef4
wsslmdxx4RYXejPuq8ovbtyICvj7o6y373Ri0YtD2L126RDuH4/iYH+l0AHzoSejJkz1isyGDryp
X7vxR7OtyguFjXPrGqRNNsQOM4dv+fF42tIJMukYb0mN+dpeWh2SRoQDc9NIX3thb1Ps9BIj0YVp
dG5cnErIBvGGUH4+uZv4Ixc9A8WMyXdO94Ph/kiwOj84Y/rb1FKMKY75+/07e27i8JVYWYqUnk3n
ZAVPMBqvnLQ0bMEGbP1FKvaos9tvB7pBn4EiDTS5Cv+xw7956aU593o664aZmig64tPvcep6Ve76
eRp6WQU7r6zNLXKx5ApfhHVhJTg3gf4c6uRzWFXFVA59mYaaB0fcc1r4VgiM4fuQltwh1rswYc8+
SI4ykIvZcUDoPJ5AFFm01BekLUQF++B28by7JjLMgDACFaTIhjakOo3795/lufvJUPRG2HoyhU6W
XwtN+BgZXOQCMyDIWpDeMaHBO87o439zdiY7chvNFn4iApyHbRVr6FZrsC3ZljeEpF/mPCVnPv39
sg1cdLETRbQW9qYBRWUyMzKGE+fsHFTVtcet4lOhJAdWv9nPfMjygLCJxiAltjMgbPi9mzg73V/Q
Zl5HltN4YYE7Ebbh3KgD3G5j3udtb7OFJ2Y9xeNiiuhM55oGmpa2zbXw46dRz8RXQNXN755dG+eg
bfp/+xYBC7Nr2ytB4BRaY2Odcs2gPwXTQmgzDHXyTKfZccGqT04fkE49KEPq2JtAz2OMOoeFIjut
sAwctbZywkY4ENMBMD2O0KFe7NK1/tjZIRnBbzwj0ABQLYh5GtyjTYS/zF4Nux10LKUZVE+mOfxl
9en65xJpKywJnHC4ZIqrAGty9Nf+YXTNaadJrFg3rWpAAzZjLZLq+fYbaWBY4XSif26m1XCy9Rm8
4yzSa2BpdghrdnrR13re2WxVikWRBmUnWr/ATp/lJV+EGp1VO3EiyDaa0RcXeHVK0MJe4jFFX0mS
KIZ/VsMu3xt9P37QjAqKOiZAsjN8PfDG3v8IinvHbwFTT1UVX7bNfAZAY3PJoPSpcmP9zJT28hFe
K5hoESXcaVfJA7/93EwNUmKWWjYwDN9udhwXZlAwX3wy+tywH8uoT75apVtKLgLduFRxkv/MLK+7
wAYYlHD7CfFwf7Gqz00JkA9HiGcjC3z7C2a7ift5qJOTnPZ7Vw219TC5Q/pQxMa/reZYB4SFhvN9
mwrvTVWMZRNwg+3cQjSY1J61LMnp1hhpfrGyeHwAKeU/eLpbXJkAT/68b0/xKEKrKecS5MsIyezt
Gr3ZjprKqbAHfuHETFR1dnug7knY/Rgae37KV9TM7ttUHCLeCi4QZTEXsIXc9xcHOnC0OZsrWik8
xsuxtSfnUlh6erZmJ//tvqlX20nCAnsnKGi2EqzaxlRLn20li4f2XbOBAM56d9FrvGVla1qoRfB5
3Lf3+rJyVHmYwD9Sv4VBeRO+GTpcapCnaWFiD90DtQjnFGkB9LmNnrd/pLmxPPS6h7SHOxrnfKjq
z0kWlKe2LIud+6NYOo1sAMwMwyJcur2q3eS0o95TpYKEiwFpnXEqcI9Qefi12Bt5f/VGylWDYQ14
jCkFbQelshavFevYKvVoRITFLRf3uDSNtac6qlwU+KVnQ0DC5d9fHJ0YlTuSMpD9GUKIFOeiFuUO
WBcjA0W+ZHHz4873fHU/yHA4qhxSQK0MamwenVo3+mGhZxvag2gujmBaV0wifQ8yLvnZdnRwMzOz
3836PH8FN9Z/tJPZ/lrqjXOOu9E8o6gxw3WUxte29auvbeWJpxxShp8jUxg7h135WwmIaIfTCYKo
93Zzgngu0MBJtRDG1erR1Kzk+zrqw1cD8QSmjRwhvtZwiZx8Ue7Nsry60nKbLJ3OI96aJGlz7KHo
QfASarkQVazlAa4T83OnBc5Z8n/uvIeKswbakIgMNlm0hv3NEZjXIHcRx5Kd1CV+HIoM7TFDS/+8
/+FVVuhmPffyIFZwNq/PGk1I8VmZFsIvXj+QLAzvhqbZ680rrNBkogGD9gAXaDtFkRkRMrX9EoVz
aVvvWqkTa47OXgFHZeW5akXWDrn2tlaRBiBofG+KwiDu/WvVwqLjj5XYyTsUR4DUivwY4m6a0NuB
c23QBmpYvexZpfAXJ711Hh2/gMFs2BtxeWWKcjj4RdnlQO+SbPz2oLuN58MVHzhhvMziNNtW+lee
rEjwZGX84/45eHWnwLBT88ONkmrQMtuYmmzol4oYhqFYZMajMCByEpAsEZAb7rFLuuTjEjmfoW58
G00D+YDMi30SHNJ9kC325uUS/ZD3TGpH4ZT76UfUKePQbgYfjhfT34lzFNvpEmDJMT5uFnH97XY2
CD75cYewhaPPAGb6sUYsl8z43RBkcBy/eUPp79H4k/JFsJVsPMXoum3sJFMQwrYJE1eb+fM7EYHh
OWhd530bqq75CyHp7DjYBbxE942rVkrZSEezAqTNK6xIHllVUxp5xNSK/08aUbQs43LhjoNPuW9J
cW6oEFEpxlWh4bD1xauV2RMOCjDobCJS3PXzElKkS363hzX2j+Wc2I9o01Z/xVGT7XhI1SrB/gMC
oRhIsiL//uKRTB2EkYPRDcICtslDKTwkzcbeCS0Dmrr7y3zlWpDiAEyG/HdAoAH+5tYU0sSJVRVR
EHYTUhSzvo6PaAB3Owt69erLFhOwU2ZSyDuQ/ri14s8GRF2APUIC/erRLZb4OC9W9QG0lnmNYZp8
+zFhHIelMfoJTnyLzENzA2AeM1VhmcKB5SUgMemWa9egbpydd0a1NBD3oOToEr9GyuVTCtmkNvgw
surBY19n5TWjWStp2onZQ3vqx/R6/5ttRqOfXQvZu2yeUidicCO43c6hojgmQYKh11MOYo6rZqqp
WArjVC/x+HtpQEJ7yAqYKJfW8hEAKZH21YLVOEI9Zp8CWGcZrtHTL/d/l+LY8rPk6ApJAc3OjRsa
NWF1rN/nYU+qf3Se+DGM43G5LP68fnqzLTAAct+pJcsxotstcGo7WuYKGvk0r8Ed1BDFl1UZHRKr
NM/3TSk8wTPqT3L68MmYkri5jdA8QjHVM/YpurE8J5kxoARgSo5DHbLLxBLjn/6w/tYFZf3zvmXF
hmKZVwtdwWdfe2sZPq6s8RcWuWYwo7Zj1F4bQL9wVI57skOvG1XU4HSpCkZdgAbZdpV5BjWVGcM9
iH7I8tTaENcKGI0v+WQbD67flufFGqNLawPGNL1sOceBvadkolovabPEQOCV/C3ANVvR22h6ww8X
+KYO4zrZj0VlGKFTjfbf97dW9VGBz1CnI8+TikG3WxtPwQRdUuuHpu1pH8cU6WQY550zpOBxqGeZ
Q25rojOe5fmbEcrstAPSDDJKeU22gzKCUTeqxsIPo7L5Wa7edIktLNNoWXfKXar9JJanygpQCOio
dP4v3pHWDtolHlD7gYK9OKwujcYxr7+70xTsRCCvvSAoAOa3iXWkDNdW+mcCmDfTKIP7H54hSBK9
CnpWYR/8onafmFYsduy9Xhn2bOgKcDUEPFvU2uAiBwGLiAcHY/dTRH5xHYf049za8+X+OVEZorAC
yh4MB2MlG1dbk+85feO4oQES5orW5RpWIDXC1tt7SJSWyL2eLztTy3KLX3ysagmseSoMF0CMYR44
i841bks0NCuh/cKipCQfg7mEi9C73prKjCZbUApxwwSClAd6DTnwxrE8pn0wvPklps1HgsRJ5z2m
iHNriqEsWRdtEGGOMtRW4DNi4FPrADO8UclMvor0TeWwhUkwTDts8/w0WkvZeS3c0GnpJxyGITKu
jVnVH+EOn77fPxaK8y6LbnT05bKApN0ua9AjByrVyg2b0fsb6Oz8cYyNAR6wsaKhbTnX++ZeR2mg
Q8H6sS7ZutzqExZeFbeVMblhwBjoKdNHqCK9In1rwYkN5FP9h8ziZm0WFZDCLpSgXcoPNC3LLpKY
E9E9RFlfXxmDoJdxf1kyBbqpEG8Mbo48IzEd35FzaOSwRhk2gssUOdqD1q/2h3Sy0lMXVM3OXsob
uzUKBOJZFkje6E3ksM7IiTPci/5wVbrvg2DWTr29FFd/TiBXpJgKpdvsPTCFZD8g/j79eX/NqpPD
oCZ1D0IJtKU2Ppk0cICx13ZDbV6j42RAfFHbfQlPvT5ewfwab4VVscdSh5l+B9UQgPa3J3WqR26e
tXABdeF8zaJecw+oTzuPPkJde9U9hQ+Ts3cMPTEbwVTX5gS1JKi5BYEooiUFPZ0pnh8Kr16uwCiz
t7a9WRd3wqOHxvjyK5U/aPkn5pHR4pr0tGf6yELpYp26EJ548TsPePapaOtfeObk+I18eHh3KJfe
bmYfa2PnZ9yQdunyK72iPgxmRMOBhqO43Gdvo8z5z6UB/wI/SNtSDqTf2rN9fLOZssimL5vz6Hot
2Edbewj0OtnJd18XvuWGysEpCsBUZ7Y+Bi6ngrooB8W1tQDVbmMo7CNc7NGjDaT5g+e12pdZEBjp
wDausyGY/oZO9rKQYew8Gip3x+Hh5wB+8wkqbpdNvgrZ+mix7GbJ6Ng6U1h7ibUTHam8j2RWlLhH
0pYtPYjWdihAitGBej/2QzKq/JAnFmrZ1TKe3QjW4S6tvJ2n93XcKTGOdIdp1RB8bjEMdusLYP4u
uXwzlxc7M0GoT7N7XjN6NvD0T2Gcj+NDkCCX83bHIzMJKWQnSZM3m7qUvI2itZwQxbHyY55VCO2O
UKejaGaVI+JrVBnfxiXx3/klRaXpS66GJOzG2dX2opWdtTghiKP4vJi1dvQQ4t4hXlV5nZdWNl4H
SlAvFelKia9C027RuvHQj8GK8ta4B+5RmaI8D5CAQMOkv3d7MhEn0/01NRzK5BZYMD1C0ZHewKlq
nPR0/3spMjIal7z1fDFmLVGvu7W1zgUiZL3uhMJNBj2ckZHzDzHc23/nVlplD1memJdyMAIIqGyq
wZE7gdyAK3lPTlN1HSWzJy1cXhFChNsfklbWUBsGJVTHYmRi7HvvfVL661/316t6l2WISPMUmDSh
6a0VAYl7HOixG0rJOPtQjG70jjG7KTlM/aQlRxti4O/I7RTVMVuj7nEOGmK7+79B2tjGBkztyqF+
RuxREr79DbyLKAWuuRsWgYb+VT+vZ9cbJxECvGounWmk/8Kobe2JWapiAnBC/1EagEfebLCVOXUf
w5LMN15RBqOxdDSSAO50b7Tmc2NGaIndX6jKItA0cMU67ycQkNuFouw1py68TGh86e6nTtd0FPbw
47E9RKc+ZfRzx6DqDElYMVNkyMOS/t4a1JDAHUTauyFpbnZc7Lj+MAVz9M/9ZamuJ4Qt6LBCRcDz
sfE3bRHb3mLxXgJqtOB7j/3TWEDZ59d58Pm+KdUOUrGEPAWiFhCbmxzKMuvSGiccuZtETOQ6mskc
roYUVAOCX8zlsvMmvuZ+wH2+NLgJ5GozMVC84pD0aAS9M3zUc6zBhiUMza5j26JIaAdTftaNzn/f
Nvk//iTckxtE8dHth/Ryf/WqX8P7LOlxaOQA2d/cVpSNIb53SbbWtmr/SUHJCjRFG21CZMwpf9aT
tRanBLZ8Rq5yo9Q4xWn5BG2FRiGi0pr5uqx992Z0Cw0e0D2EoDIGNba0unVnDYY/E9svjDae5p5a
aC/cp2WuvR3vrDjPN5Y2F6jNIEZ1BZYMzfirEXl1mVfN3UlVFMcZI4Qosh3MgjavjbFEq24VMwmZ
cIqrLRbCzSKawi5GW/3+B1WaAt8I6RPzEKQLt/cTmdB6HAad71ll/SGny/KIlsHn1ZqbnbBLcXFw
8LRWpCo9j8rGE0xZUDM5T0XAE3Z/LibTO+vA3q6+X9kny8myHXsKnw4chxYHfo7W+pa3c8g0v7FK
PM/kMXSDmBG6BqhkXBOkU5JjUef5FwTQQd7f31DlMpkc8ymxMHKwxeUYU9B7c0U47dSr/wS8ZflE
eYLkMl+jD7Zw1p0bqXg+aTfSupcVHZ8e2e0HzNpFVHa8knrBu0yNpUbcXEC0iZyJXx39aigvIl78
91Nqd8cE9pMd+8ptfmFfHrAX5atsHPpmxSGiWmmvVzPX8lNXmP5jLwD1W2DJj86S7Q0RKKJp2rpM
VRCd0HbYxgy+Hs+VPRdeiPBYc03gVDzmtQ6eoA2Saxd16CwaObIlwxuFlJ8jW4lHIo7H1fAAyO14
sVy0kETh4VbgS4Q0i5cI1sohtY7pUosPaz6016Fs34y7wr0RnlAwo//Jx948AQA4kFgRXNLMpzBI
slCGfVFlTzjSPQYTlT+gRMLACEfYJJ2/XV+5iMIaF+qeqxszgTw6/XGBv+c80kU4vf2mvDS18XLL
6Bqjg6pFWK9sJXpGxrUwIgMlN9s6OARC5/v2Xg/kSRgAm/X8nFIF3XggL060jtod6WWEglI7ufZj
kIvg5LUR1RhEyJCw1wXM7MdsGcd3tYWmrZsviCGN2SQgPrPFX3kM6Zs1ZOsf1qR5f9//hYrHhWMl
mVdlwYY5xdvN962lLaBfQJKsjIYnIuMfU9y2D/eNKL4wzwpP+HMVipr9rRFbb4fGmwYvjCbm+yJH
y9Bwa8ZDk3p7w8qvqQYolL60tambpAsag0MEu5C7CAR2ArF6Rqi51fLDTILuZ9rOvfGRoQFExcDY
51+R47TjYxO3uYaagQtSzKO94J3KeUAiqNFc8eaXVvIQ0QyiTs0DuHUkXqDpQwQqJnQzrX+cNNQr
C5Eap2Rq/Z1s9fXHJbvgRWLkiaoOMf/tvmvDmut+VsDrrDnmhylz14cmWPud5+e1Z6TKTNQgs30Z
qGzCU83trWTVMhJVgrSzPzf1A9EYdZ28mBfGHpvqczdNVmjScXgrjoj0iQyO8IvWLK3EzfWCBt4y
6OQ5IUrA67UzzAZuonY+L32Rh289w5iiWYb7J2sjubjdy6iNUNgrWif0gqp4nyeZfl2RwzySwfz5
C5bIKOTIki+N3lqSeOwZ/hW+WoBsM0qMknCpI6ydjT3yydcvKf8+8RExAxHLq0ECva6BkReRHXpR
lV3jLv2KP+vP3pxlRPz5dCjafG964XW0cmPT3nyzdtHg9OiwOTnaGKJmnh6B37fHdG6Sc5qjvHt/
O1WX4MUat8dznYN+opcjBRC1+rR6ZnuOEyvYudXKVfFKy0o7eeeWnW4V3mpVEfpIxjjlxylofcav
RxelsnW+aq4f78RASnvUaiTrLZ57qzM0TYU7Qstkh4meQRGwdP7ZN+ExaksqmDGKLr9yyWlLUpMh
xgSNfXsoB9S5UuqknJTcL88olUJAlSzzR2bMk6NpDv5R09ziYgor23k8VCuV45vEXHTAXmUmrugy
6FEDO3TyPr6KbCYP1frqKmZdoA2hfb1/XBS1MGZXaZnzZONRSIZuV9qK0WyBmDuhmWjRA3Cb+jFC
0Bt+VDQeLacYThGch1JAVPvuW9XfRq7vlf5USwa0KgdmXMl+tvHbvKRQfXsz+Xfj5afWybz4kPqa
89BBQPGAkNsezOf1A82aDQBgqCDwjbfZ39AEU0JH2wlRkczC1Wfmu3eb5SRFSe9vr3JpGKMaJOmH
tilSW6Tu0DbUMiAWa076mFaH0YPoa0BW/h2ar/HO6VH0GrBGnu5T2UR9YBs9W6aYpxoaFfy2hGbF
o34uSzejljqYBzNImwekIN2jsUz2RwjPuksZJPrRcvNg5wFR+VpeKjrGzEIB0JJ+6kUYbwIO7ek2
OkTUXkQKGvO/XjfCsZUAn5ap7ivTO1q/Y1Z9nmVx1wcxRTC6OUxFPhR5bA58W9EHFJJFZ/4+ISL+
0FMm+WENmvY/Z4FnofBS+5PpRcNlhpN5ryinPGGgG+RoHIwL20lcN+2seY2R3J6DfLiWdZ6gUTz8
gZy7cb5/wpSWZHkBVCxk7NsRKCZUqQZEhCNl71u/R8sQPA221j2sFDh29lZliqBe3lDKjXTLbz9p
i1LZoumYMhd7uabQCSA4kYnzkhZ7L7XSlPS+gEQJ1Ldz9TECuN2U4pUysrBjwmT132ueZ2HkjumP
+xsoD+JtZZoRBtrVxB4AX6D6vV1VUfSQpzuGHTIrJb6ZQ8r7Yid7o6AKRwCtDmhX4KASo7TZO7Ea
vTHQkw+zKREndxDeVx+lqifNNX/vh3jZWZRi/6CDkkheBtKo2G7MmcU0o8ph2yGSpgyE5a4Xcg39
b1o9wNxyfwOVthgCAdArkdnbm87A6WSXVcqxGAQELLXpPfaO/d0K1vzLfUuK0Jv3mPSNBF0iEzef
qq/oH3oesVQxNJZ9hsc7/s014hyI5rAKC45iHwHHPNAeme2ddk6/yrNI1RNZleUz0sy9PSjIHZhN
txATTLqXIZxni/dd2tuh5mv95yIvoFTwsg4dafzSY5WNDZT1cJzd3wLVZstLwSmCN4n+6u2PmOto
8cVMtNxrdo9Gnpk2j5nPkAkohKbb8S2qQyu5Vv+r7lEnvTVGY9pEf64k1ckDwqyM3sJhcqb+LIZx
zENnbbXlFw7TS5PyCLx4NtBgH/1+QUY+sMf+AQ3W+dQbif8xMpCivr+VytPEhJ9UASQ33eIyrbnW
k6IlXZzrCjJV0q32MjOndHJy39MOFLrzL9HsiT+RUzd2wi6VbZgMfNkgkg/2Zpl0OFBBxWGEdZka
T0EAW0psGuUxcIV1orY5nYa4/JbGTbHzSVXnh8PD00SflepasNnftV9H6rN2WAlPv3gp0vNjYdmX
el7W0/39VZlisJzRsOeRZHfjgyob1pPVpRzt1v3/Ki93PpUucvYMvjg7i1KdU1tC1AjVA4hjNzmW
Rm0bBrzaDRG4FOHYjfancRZMMS66ZNzxvt9fmCrIAiFDo585b1q32wLPDHQ4KyRCxkdZ/VuB23tI
2sx5N0dm9T2gWPt5YUov1GoGzlJtcn4rF1rHOQrXO11VRfmH6VvcoSz5y8Vv3EEajObgCuJLn2zh
oAlteWpq4OurML42zdpQmnfTd60t4ocqAtQZ6KXOIUOUbWlyGMLigoaoY+1hExXBHy6SaQSGkADX
bQfRotpxhmji+c412FYAiXihrsfWoYuJGcaZ4TQoKPcouBUP+Y3RjbdqCmgPI2q8clZnPNae2V0i
kOc7z4DqrEkUj4WOESHmtoJYRkGUTlPqhmlj/jl4qXNZe3ACjp49GZFe/Xb/qMnruAlOZIlJVsIx
SHnn9roumjkxIme4oS61I9CLNA+idKcPqTGW11hv5lOcTfrBSqj9TVGZfrpvXnWFHYcDAGaIWY8t
GNgJstEDPwMqK4XCMurS7jAIlMudNKkuv2IKGASQceKWbRSxwvTV2RKk29TJfIVMvTqR8bcfMwPt
8fumlJ+QqRIqTsHzXObtpjpR3pRwjtLLnlIaOlVsfmyHyQgh6oM+qqn3sDrKXXxhb3MwoW9sugmG
+jBotOK8Mn1yJIVbT4Hm77VtlEujcy5pl+g4brMf31/SuaOgF8bPUn00sOdD1jZFfCiqdnzv2Omb
qUfhOqCYxiQeboiRGbn4Fw+2W1KwS3pK/sx2e8dySM1DG7nrIciiN49Sb0zJxb8w1XZBOlB6Aemw
Tu4hNQaEw9tq3Kkiq64cBSa671SRqYpIN/PCSteNhsi4UKGlBZ2kmfeHQx4ZwWNhxvrFSQgAiyaI
3tXp2nwzg7nbkz1S/gAJhpR1XphIN69ZF0VLB7m9G0Ik4k+HLAdwYY1j8LOsbQ05CO67a43aWUMw
OjT8dI8YQHVckeCgGcZTCifP5k2pbXiRCfCkhxuq5RA0TTkd/MS3/pjXNIt2ojDlauWkEbsNm8UW
HMnoaFE5EdbMzpgPXjQNH1eoNcOkh7TKTdMSqkYtfvIaw32/OvNer0YViNEpoNRN34qC0OZM0Q40
qsHBnRtBUmYHfaq+Dnqm/WE4UX82Jz5uPjb9UZRdt+PwlPkEDU7CFo/kCfz57UGbvW7QxQxSKDCG
9cdoz/2ZQnx99esxuLawqD15Wi0OstQBNpWRD6opzV43Q/VoSpEDvjTfHD2l2x9haR2D8Yi4hdSw
PrZFBD9mHO3Lmaj8Ei1POF8lqQXjpbdmigyukEwHj+7o3b822kjnpGmyw1zY/YlKxd7MvXJVzw8J
8Eh6NdsjXBV+GvWgIztboPA803ly12Wv9KI6ujICoNbGYDfB4O2itLgL8nkg8W3NeLaOWi+W96KA
5/K8QIaWHrrOjJsTFx2+VVJk5JQHD+3R0/3XTHmOKMtA9QR1CHWZzWIhBUb2xKDSFhlr/LfOS4Ms
21Q9arVXhHU8ewiNDM1Z92vrYJdFfbWaIdrBwqu+78vfsHWaetameQd6M13oNGtrIp6MrjSv+WDk
B9R6/ev9Ras+MB7KY6SNOaVX08ruMCOvFlMytut6utZOb14DRAr+uG9F5QkpNcDly5gNdjY3dEqo
WtJwdMIJtY0fUd/a5cEvizE9BGM07uFaVK4IwUhq8UzZwGq02UNj8NCFXolfNSsTTJkijffYpFOR
HP3EQoapN1LGCiq3z+JDD4H0XsVWuVriBuhJcQZwGN4eZ1tMY6F1gtKCM/nnpuyW6wpmiXGGedrJ
W+TGbcNajqUcJ4IXA0TZral8WtxqpXcTro5exgcj74Ojpy1V2IPlPKUws4b5Uu7NUCitPneG0ax8
PeLeVpAWlbJzm7tF/VC7+eeaqbOLDinDO22CPrCKualvP0IU4SgEPwNMtu3v2iYZfS6OJfU8vBex
vn4xxhShzAh6+B1bqkshA1rK7pYUY91+QJMxt9iDcawQWX2uodV5Pxl1vHP1VMdUZmxgoUAH+dsV
jYWwBwiFnTCpTetfp+qqKRSQz1+WtLJD5grTxx7uNeBCxbQzmaI6obhaQPb8x8XbPNYIYpuJw+Bb
OA/J+NAlhXmI2I3HWMR79CNqU4wwEAHBsbUlmwqMFtxeTBkYLrnytHj9t26OxhPECP1OAKSwRD6J
ihzc/bzEWycjphmt6hy8pzek9hGumOhxnHynONjuYF3efBrhXaf7zSQwxcOti+liY5zRAnHDfonT
sLcNDZJWf3mf5GSX900pXgRMgXHiiNBn287iujYDUVZGjSSuB+1nhtrDwTLN5J9BtB6g2nIPoKp4
jGl3Sf8J5y1hlTy2L8J2z5jyVHdxKUbtV9rHqdT0z00ETdqhmLpmeszSpvDPsy9sphZXrzho87T8
fX/Nigv4LI1EJRx0CBnY7W/wi9giWKbyM9hu9mUMhvXUMab5874V1YGhsM94J4UVWgqb916sZK9w
IBLcGBEqef2U/mgHrT5EhCE7uZDKFHNC1B3IlfFhm00t6qBDfHC2Qz9IxNXyW/dTFRPZuPouu5vS
FC+CD3suXaxtJWvRqS7PDIiF3tispziIkod8YJR78OJ0J1hRfCbZpwigjOcigJ66/Uyui8i3NqIr
NFrpfE7SwrukHlWN+59JcQEIxnD9dLAk688mjbMHH0iJfG1IkfuTYQ7NX/44lT8Crfvum2n//b45
xf5JTg78Plz4LGrzqYTvFVFNaRVmk675iFYSPLzBMJ1MY9oLVFT7B+WIbGWhmWVsYUg8Pr1jrDSX
UmEaV78dh1Mb5/bO/qmt2EzmBsQk5KO3Xylq876hhWsTCdTVlZDEfPKZnLv+wrbR9QPiwcgBaeCt
lTzoUVtr6afEqKydtXRcye5H/f3oZd/ebonBF5w8zzPk+Jv1VLqoe1hnqLx3tv1BrxbzOi9Jesxd
Opz3TSl8IerjQGnpCzN2uNUiLKuKXk5HJFkZhXGw4sY6GJGWXLXE+9vSisQ+oKeiX8UwQy/sdMSz
9+2rziLsgtDr4Itla/p2U4mxGLyqiM6ZA9YvjHB+qe2a0mVircuf902pTgk2kGBlUIjq4aZAqkdV
XpZQBoR2KzpJNr9ALdEGZrGzJNWWvrRj3i4pb8ypZRCO27x0w1cPecuHdfFbJhyz4tx6a38Zy8Y5
JVodHeap25P2UO6ozHVAKFN33jqTPmvcqe/w+etUFU9IjGt/ePq6HJzI+Hx/Q1WWkNCUYSSzJ6/o
6uZ1pWuSmjTghjy/IoUb/J50ZOmQ5ro7e6qIx1kPNCHEkhL6J7/tiyd7Dma/Ljp6fTBOFP8LBlt/
dHo9/xYDaHiE3az84MzW+AsXnqYE/duABoWzbYB1wCSKDDrNcMly65D0NEXGKupRYy72QOXS5W6y
HPm+yMoKxI8c0c36LKMRq8WkZNvPJDN5NPSXtK6Ld4nlRWfRO80nGOO1fwM93yvrqB4fXjcaQ4Cq
GD3emBam2YxaktDbzE1GGWsaPpW35gfeCOvU6ZXYCSxVSyXMo5Yhh9CYLr5dqpa6/eISnAPaN52H
EWafgzlHIqysuJO9RfNQ95U4pQny1vfPq8oBMNxIF0TytMG/e2t5ZB6hXbl6IfbaYzDPSXnQg6rd
8d4qM8SyslZHwe0Vm1db2llaNrLvnpf2txp9hUtTGMtOZKK6EYQMkpOV7gQrul2MSBgkiSP4yFa7
/VSXuXNpulK7eI1WgdZ2mmMWafXOhVCujOeIcwpZzytprb6xOtNOWRldwSKcTKbPxzX43/2vpFoY
jxF8b3C8U4/bfqVaSwI6SbDKmDotl3rqD5B0dkfi8+6QFmVzGOp02PEvipXJx0+ifRm8f0XgC/G1
XuuLxviDMwzjwcv05p2Y03kHla02I+HEhPwgCjdrS5MY6eiCej3aBNrPZnGKL0bj7XXTlVboGoP7
xp2AWbg9Gklp0ZTImdz3Gle7urG2ZId2GOydE6h45+Dxlmp9VNWkhP2tGbscaz0baMM5XmZ/qAzt
ewSXL7T11mMBIutjL8Z/9Bl9B3P09+oziqcHTkd6SZK2HirCzRKNBlBEGcWSfC0O3lVdC6Osnbvz
QRiz7e0cDqUx6HjlXBdv0Laz2sJWLexUtnnKJfikR713Mp2SdrE+NPV8un/8lcbYTb4ek7pEgLe7
OnZxvICx9MK6bX7iHNs/0B5F7GBN96aLVMeEaVbWQ0ALUGhjye60CmqEiH5G2YoznCTTeljQ7Nrr
aSqY8oDQUmSSg7o4ju2wRTHp1O5aPpYuYKxsFjN5GpuqO6WLN16Lmvm9sJhWK2zdFI3FeYzNTyME
/eeU2nx8FFPRMgzpwuId3t9q5QEGS0whBakXSgq3W23A+K+tAxM+Jk/rP7lIhkdS5GY4tPMQndkP
P4CaBi66Q2vpeXp087Jpd+Jv1eemxAjKRlZyGXe//Q111jLungvgFiQC7xntH54y4c5nMZm7sbbC
s4LDhzcFXCZ1sW2sbaRONFgUNKjaJv5D3dfaZXEGcXQ5cn/BFjgfzTjtfuE8k6NLEBqR/CuuDT1z
O08rARXmnbv8aU4o1wZGMfxTktD8wj2lHk0Fzke7DajU7V4KQM4F7NE4BRN27kNkRt6/uVmU1WVo
hW6f758e1fWBoJeBVimgAxjh1tqIZEYWx5yeBHB2/qnwG9iq7dZbfmFMg4QTLgYARByQrUcYoH/R
yKCYEVubj54w/B8t9D7/3l+N/LWbABSVM+aU4B6U9efNauLeDUQU4eN0asHvoLI3PkWMAx6T1BwQ
Dp/TvSxJdfBt6oqy/kCtZstzhX5zHAAahPwgEO7ZKoHRZXk/nIcq2qMfV5qihENgTQOU+sDtl6I1
PRooaTDBrSE61vVWfhVjO55qP9lDM6lcCg3q/ze1uc6WsL1atAGkbhbzCb1Ln8Kd+689apowOs/B
YVqN9ZTYoj+Umdfs9EpURxKwHlxo4AFxuJtkuu4zx3Rod4V2Zzu/5UycnMup7HeiQNV2kosRKlG6
5BNKN/MyFyvIoacMbEW+xOK6RAuy60AUn6ATn873T6Xy6WCoWA7RPae0m0+XxTWY+TYGVdQakfMg
CrLYo6mPIjhokHJCu9rG+Oc5pnz8wV1jlFOQ1qjbg7u4xlcQ/fPFrNrpf1Nva/XOj1PtNjPtgAGY
ayKD2nzrjiGmwrBk3d8umy9LDcYDkO8vgGYQmaeEBtRJ5ofW7W7HSRP5ucHk/CCM6OTZ3bdab7Vr
bKy/4j7lSCSBIwgkyuO3lojIZ2cygUbCP4yUhVsKCA4K3UCYNKeGtMMIoDxFlOoMA2ItsjL59xen
yByruTFySTvntMk/AWXCa1bo5uc8Ktyd0rTq3ZN0J1QOICCAWvXWlM5cRdKXEiXDJOnJJOMNK3+i
Pm0u8WHypvlRcxPty/2jK//RrUOVNE8ogkixv21N0liqxGaQhrso+uRpdhrvgGttqkMbdHrYdOMe
Kk5pkGiExOkZIrLZ0AiBBb+sZzjtEFOHAMQIvrcegz1jZyV/JbW11yBS7uoz8zEnQ9q93VUIcrRg
0emwxQgYfiis3vliaOVwHlergPOkTfVjD+ndXjSpvHUvzG48gsNka49mEx520s2jSIuGRlizN9Sn
3kzeJuAuNDW2df/ScjUzkUQOFYkGGadjoF/rwDF9ZLQFiTNyQ/jP758Y1Y2QbNnGc86GR7nd0Fzk
3QjKh5ZlYrsfuqW0TvFke+9z3093ok7VJoIFZSyAQIne7MZUrCMwMtN+Cp0hzZNDqYPjOsCVsJun
qQ4JdS1El4hfGQbaGFroNlVGyXx7N9aofNRuv54jY2qb02xWCK0XgX8Khrb/+/5Wqp7h/+PsvHbk
RpZu/UQE6M0tTVU7tdTy0g0xGs2m955Pf77UwQ90sYgiWjMbMxfamKhMZkaGWWuFBQaWkAbAFBnq
5VYOYHqijNzKj6GynFO77/9Z2xQsRpxoj4YmmScT3ISHpnwL71V3DhzOHuqbrjO+DV4m9ZKrDLzK
lWkFgUOHsUHWDoJN9cGIGdXnMmVdaf12HaenXq+Ziq4PE8DLCWj85NaDrSMTYjfVUY967zsAQscd
iSCPMXOXG4JSNh83F9FWlWtP4LmjEylz5ju9XKbuajWKjypQdbAPu1bBbvAXHhCQ6aVVWPbjNPQE
lakmi4pipf2XZnP6iIDj+lwllN+gVx5Ji+5uPu+KkLqTBbFx8/HpRDFVCk09PwbxdUKlrfO6so0/
oP5ieTHY4R8OGL2nkseOORCySawQJt/sDvmt26dw75YJ+hEnAciVvg0QVCs2R6bssOljHJ7JFZCo
k7WjDHLfCtR7NIQpp26ZTtKcA90dSOPNaU3vNXXKn8zUkA6ck3Cr2+dMCNpwhmiYg+m4/JRzKmla
K/IDZ8o7qi6meU7nbD5Pqbre94NVuVWI9L2Z1vL59i7uqFyJFjkkKnITIHrbtNUaFJRo68zGajZ8
UG1J9sK8WL6iBz8NgQTbezhnmabW7mjY0xOTTTM03MQHL2bjg94o6RHsdncz6HggciYjjbkVIKzC
BlmHzrKIXcLllzbLagLYy2ZCi1ojbfugKxEaOK2mPyFJeqQxtPc0kQdSGqWKTW9/c5WZFKxo0Spm
HYTFkD5LdZf7calK7yM9a8YfchzpR+vdu8ciq1BlKjhiXOTlxye2SoxuYr1TGDrGO7W3rBeVeYXy
izo36ods6dugMxrtIJ3ZWSkAfxwWoFtB0BUn/1WIiHtcUjhlKKdbSvo+V7m+yloUv7tW+rYaY3lg
bufRYJoB6SjzMRShDHxpbsmqrKEAxTkbNPNDvrQMFIJY+tMMS23xltHRH1GsUT47pZgRv0pH+tJ7
y6U084dowDHf6nQueRtJaq7bohUb1q40IlvgZhRQf67t4IiQyl5/H9wtkRFurjXZNxIXQt7MuLpb
bbEguNL2lj93dfy1a0b1bE1Z9AH2jfk7yYbCXcy+rtzEkH5pi9b7SPOrB25y5zbxGwDjIOYLunvb
7e7MlOkK80LF0yrXc2vWaAvAR7sLV6twTRPqHWx0qzhlbZEeeLWdkIv0jZ4+vBmSrK0CxlAYJkBp
TC9Fsnxs+tr+CnPVvldWx/7fwVaL03q11WCn6WiIfs0WIFNolDxixE380anTZ8IA5z+L2auz58Qq
I2bDVFErooGsfbamSKrdRS5l9ZRE/D63lNOuChKaSggqdkWMq2vV+uhD7P9CTgKlAx7ObefYlIa4
GLIEGd7QWnJG3vTFE9Vj7e72TuyZoVwmECH8j1kFl/esMapCrhLOnBLGceUvSQVarsnX/NNtO3v3
id0G4QW6gDRzE30YQ5X2joYuGXCvLPKUIW0+y50auj3JCrou0cfb9nbXBbUFBQeGFuEvL9elaFm5
2DZBdWIv5XfQBvJvyxyOsC67qxLAJ8DGrGmrft3VpS4vFipOxbpOz3qV0vNAgttvJKt/Qa7i6Irs
+H60CXTuJWUOYBMb31/Z9PzSdLb8ehqk3JPR3ChPmhH3kRevQxGdKwXwesAw6Pjb7f3ctUydmnzW
Ev/YPHRmbRuL05E72FKWfl70MPrMW8HBVGuTd79QqBhW0uLftrr3CtDnEdIx9AGvioVjQxAupQTt
9ehoA8CotXtXZ2r0HgIfrFsl1aTmlCRa/F/cJk7s0Xpd/qISgyw1sAMhwwu+bbPn5qqUCH1TM9c7
paHZJJfRD6fMnMXV5+aIVbN3oChjAQECKcsQhc016RxjIIgjvOrzODsxbzNzQ3Npnsoo/LWS0B/s
795XRd2LQjOhE92nzStra9Ok0tS14bhqT2uotXflIL83lrI5Owug9XZojvCe+ybJdZEDIB/YElfC
XDILCoTMDkJeDHzT1MCG7+0FlcbV+VmZafHIhCTjAIG8Z1WoAgGpYFu5q5fuQM1txr7FMt0ljfJE
IcVSIBlRfx+tqfPLZJqJx1yoQ1GXva/5yuo2WDaRFEbMjK6EtHTyBwcFsNNcyMvPpdRr2SP0mVR3
GFTqGGZiPkvqoJ8adBt9pZ9WE2EmUI5mLGtf2MbuU5RWyzNDBPoPt+/YnqdEW0tMOmIcIG/+5dZo
0hJ1FU0IP56j9Vw5ZfjcDXN9vm1l73FHt1tcZpunZpsYtUsoZwY9IJ8JCCCYi1L35MyUfWK4/vR2
U7AxqDDSXqMuLr7Kq0hVkZnS5PREqoozMkxaSnU3pQJ2RnwqObg/e3sHREEgHRE0vZqcUZgEaWVm
A+lN8+zEOCrplKvWeHB49/ZOELD+ADdBEIhf8WpBc5oxEFsTVbZi+Q9AXnSntutPasFHkJI9Q6ST
RFWqGDG8nbJXy8pQ5w1oNamlcRZm2uTpJXpOWUS0/+aPxJAi2Ai07Eibti2ucs3SfBRQxwpS6COK
+Fmggjv3oCq2ByHtzqqI8Qhv2EIyl62ega5mOhx2wPNrkoTo0g/ZqaK0/mtFP/4vTJGRg4mjCUGb
YPOlohHVgAkiL1GOVZ8p7MeBlaBq0KXKUcV3rxtD/id4OAK7ghDO5akgD4qVLK0tP0/l6qyojeQl
jJcMljEa3JIaszdnVhN09ri44RJBpyuU5hyvc+nG8rDcd6WRHyBqdvwdDS+mmAoJcJq/m+dkscu8
VUuWLw9J4/fmCAOrUoiPVTPxjGlQg9uHaNceGiD0SE3I0dvglSebAWkN8Ix4kiTwo4qxBks7a18X
LdTuwrhVD6LYvaPkUGPQmWYOS3s7IGPoNGQPR6Igaaqn/9K0iu4nIoFgKpzmANDzp8OzSVEoIumi
KKyITHizmdmUh4D2eLIkpRpNr+rZ2mdJaTtUuOitvzAu2vxfonbt4Eu409BdiaxRe0GzqoEvmM6j
uxgkjD7zUqAeT51VfyQWVqwgXttCdjvDWT/UExhHr17V8UsKC6J01yiH4Q5fJ27dnFg+9gpdKp/T
XCiOyPLQq24UMSbkd6XMsuEy0X4wTzFBfQThthmp6TVN+5Kv9fCfOre55Pa1iYzZspRy48ltXy2e
FjfZy7RWQ31GSk+Tg7TuVMk326L9lKaq8e/aVObHuIicj20ctqvfITd21FO4jixFD49JXMxVoO+9
ZUPpA+IjhjICT7DV+nvXLEzMSYz+3BhGeXYsdDlrh+i2T0OF51D+/NaDK6zzOhECCaGVzRM1MPIo
rDNxd7swesfchr5zSUeNd6Yxdro3xar9+y8sgixiCBjqxbzAl94iWzg3igVp2cYhP5ugQLzF1KoP
ihXXQVf39oEnvA64qLOSqKAey0opalzaqxwjVpeRNl/PfDc0TOL+pKl271XMBiCDVpZTCm/qYFuv
rydG6RChMA69F5jGpVEnS6NCw+v5ZmfmX/s1UalFjsZzCHL44E0WnvzydmIK/R8KjxSTQX5emorS
QZqWkPwy5jJ6RSKF76NUNg5q9tcO7tKK+BWvXv5k0eakNKme16tkPeRNOTxZmZZ78Sgbqauhf/Q3
n40eFHA+iDY8m5cGQ1vJpQkPTwbb90GlrrkHsHw+52kL3hOW633KJMo3xwKsUoAwBfhN9IgujcLe
1AwoPfSl+rj7aOpJ6A7hWHyYmkNyyt4JQQoMjgWSpFQjNslc1Qx9Jxlc+0EvUSvRx8ZDS9J0UYc5
UjXeuwFMShbCKCgp8VRfrorMQghfAPCKemYml6PheDTlwi9ItNfvzHUyXNMujqjtewcG0RdaLYD8
qH5svl+yNlq7qmxlAnhwOs9K0r6Mua0GaAU0vddoJXoEtz3L7jqFigivIopctvjzV2dURs+j72wA
hU2TqPdMgB19uIrNU7FA+tEYwHFGl6A6/41RUnJB0KVWurl+em8naCABe+lyuYK83/8cHOLuWJJ6
T1qyyctK5Wih272F9SyIMYR2ML1x25uzg8gMDMUsWwMqsaXfZRHjy8My9uqinn21cNaD0tz2ifpj
j6AVKgD+k9j1cmPDrHPkZUzWYMr69kX0nM5pNg0/s3BpHsAO2uc6jeQXp6lCT1UaNH5u7/Heelky
r6NQ3LnyplY90MkwZ9ZrxT+ttJ1fEmjlrqlP94UWT//dtra3Woo8zMPEfwMm3uxuTWq6xjSXgihU
mXW0NPFDWpdyeaq7pfkkSzVcPGVpf4TDnD/1s63+vG1/d7X0iOHXQo0jgr/cbUb/SWPbjWtAgcJG
esLIfD3u83fmoCiutAxHFM0r+QfxeREERI+MQh5t+c1VnRizOIY6nMmsL5W7dVqt3yIpO3dDrwT6
Uky+VEtqMCyN/KgrWfwpBrN2EBVs3SG/gbtjAQhA5hYY6ubBnOlqdHzkNdBzZ/EnYBReaqS5l8JR
Cm7v764pThL5AQgt6vaX+7tOUaFWNE0CtFGGZz3O5VNfyvWXcS6PeI47prguXFLySzrOWzTj2ieG
3XWM+wDWaH40tYLUYMrSxyKTDvZv6/vYPyomKFLxloAr2o6NHaNUAr4RyYGam7EvySv6f/Mi/YoI
659TpCY1t9SL7iAq2FufSZJOaMpfPJuXW6lRAVVLxo0FVidbXogKjRvSBb1v0sO5g3unFEQR9wL0
BJzE7QrDniUairQGoyPYHrM1LxQGUvOuoPHxY9Gy/N/VXizEeA31pKy1LSOGgyLjgS/a2Wihhypo
uWBkrrgaTP4Y7LaX5KDPpq9SpEsPBjU0RFnL5RSvIw2aHs7WgdGdfSZ+FUUkhBDho4g/f/WyrYWR
q3IeKQHpiXJWokg6xcacfJzJfA/esx3vRzJFHwHIALXfLaWuKKm8K2amBKHS2IHNP862guh0UqhL
0Gj18OTYSCQyiKP0q2HODhL365UKYQ1Yg0w0F35gczk1qZplySiVoGW2iT8XUfw9cvLWX6J1vb/t
B679rGA7k3SJqRLULTZuLynatGWGiBIUwJE8q8iHh0FW14e6dmpXa7v+y2171zuryAwoABOOPxAc
lcuPaNstbEKE0oMZHpjbytN411n9v9pQZx8Mpaofpc5RHmS+tLvWZe7ftr6zsULekmgTLj7l7s2r
poZ5GFX6OAUow5ePUhL/rzCa6IPVZfLptqWddRKdoEZFlYORX1tVqsUcFnuxcUVzq85B5ajZR8T3
l/vIKCl4L333WEVMtpTUtPL1dHIOyhV/+BmvEyIaYPhaFH04qWBWt5iUoaEz35XjEpiZGmtnzQwz
2SXjUxEtN6P4XUcxwvEY06X+a9dKN51ESzD1ErlPX3JSp+J9yzTO1I3VyKm93kiY5yPYJstjT6xe
Pw5m0VPDQqwquc+7NGzdprGpdGXWEJ7zYirrg0937XJoTtAhpo3F2uhWXB4cuuONEvUVtz+0q7Pe
2nOg1LLYPOomeVQneMOwMv+7/Rn3rXIDVSGneDXQqGhzNK1lrCbFoJ5h2U3nfhnmZ2cp+/+1M2l7
MZbxP7eN7pxSsMa20PxESZvCxOVSzUkqnYVpCoGRh73LQA3t3jLKOZg72zw4prumLFppNrKDMpXL
S1Pg+7TW7C05SLpaP9cgoD18sOShI1kcfEDhtLYnkuiZnAQ7YHM2phBaLsoqzuSgMO3M05J0OZuh
nbiyZJvvndCRAjNpH6nft8Hbt5N4jugOnB3ogk1UNTFFbanB/QXyDJ3QVPmaSmwx1E0xooNrt/M+
c9t4oMUTRf9mO4OhxqMDnkmJQCDV3AOv+7GsTnsqSnodmTw3d33btw+zBireLdu08cBb9gfr3XHp
3HiydzDx5EVbF5tYkQmNsuX4yMy4TodieEjGNP63BRL2VDWIuxw8zDsGhYqKEPIFIARI/vIQaXYU
qVrTLMGgz9XnqEqpcEdReZ8wCS6QSEEP7F1fSsFspKFE5EKvdDtrIzOpx9F5lwPbTKJHqbQH4Gxa
iBxDbHanKp/Hz0tnqZ9vH6Pr80uwI4blWcQ9dC6Fx38VfuhDr9lxxbYOAI48UdhiAr1Ufo3LtnyE
VPKrrATwzJAOGoLXVxRfQJeJzeVzkn5e2tUygrql5cVUjc55yfqMBm2W5A9JlscHV3RnYy9Mba5o
NA96mlV4A8dOCwBtqFTmkWG/l1ttOq1hXXuKtvYHEcju+oAZybC1haDYBhoiV8xDjWu+plLp6XeQ
18Vvy+A9meLCObgZ16bIJ3FyQhcOLvM2ep5qMzL6bmmDgbjPWygUvVvV+KNeW9Kb/SpFH44LyG6u
IcqGlx8NAY3E7NoV6F/Y5l6BMuep6mzdtRJJ+nj7XF5HGgKKga/hzgtZi81rUSdIIsJbw5SlDvf1
NPauZLXFSZlTiiGcR3cpGY6HZg7k9+Xtg1bRGpJ1NGup/ACDgY13udRpKNaKkdZdIK9Jc9+Xs/k1
Hi3NpVikPFdqX3oESd1dmdfDC4/oeuohUvojcIPci2Y6HgfeYe8jg21XRFwrYN0bb2Qj7NyGKKQH
Rb1OCLYU8heaI3S9FPtoKNv1fbEV3k1SWpwCJdPN0TWZAF1oa1gGkaGVHkKWvyezdh7Sse+CatTW
j/HSH6HVr92QsElkKeJXEV9ebrecW2GTE9wFmRRGYgy06prSuLxbsnzwEzEJsFkW9eR08dFE2Ws3
jw4GMvt8bahtNHAvLa9gHKOiVKugymODyFVR7uvUns/SwCzElUDp5fbB3ttd0kt8PSGDwLle2svT
Mqx6Ra8Co5jsIJGtzEMKLAnstdPv0jb7RjXzqOW+t0aKipDLhSQmjvfSZkbQTsgnV0FYzaqXWk0M
zijmMslz6kWVbb7Z+XFzXtnb+InJsDqnSpQqmPU6cdWmtt5VS1+eZbs2D2KT3aVR5GJGAw8nucHl
0iop6+qwm6pAb/TRRfSTIkJZS+8zxDJQJ3beXsFjaaQ/iPISiEAXurS3VF0ek6OwlXMW3dlZ9d+Y
VUwhbpGmbAfDOdjJvXvxB1XAKAji5q3H7VSz1TJ7KAOEzoyvER1/z7GSxK+Y/eV3jWK9M7o287JU
Kw5eFbGQy8CWJh0a/SwGgTdaC5cL1eE55zmUnSAO4+493PTlySzG7KDKdAUwwM++MgMi5NJMVNfa
oixGGdDWT1Bz7iNf09vuyQ6jl5DRxA+xVcRBDEjaayN4WXHKbuvTMD0xR64nrJ/1A5ri3omiP0To
R+8Naf3NF27tmly7t1CYX5cpaNK+CdaOYeZys04nO+6Papa79hxCBIjRolS6OcHdYDLKFFJO0Kp2
9ruQR+t7raqT7I1LV2RunFTjv7dd0L5FkhZecFFY3LggM+160nQ+7dx0uttS2wuGJGxOir5EQNHt
Izr7ztuFyJAhymrIhpDmXn7jftHB/5p6GSiFrfoMQbY9e3XK+7pu+oPztOddRZmUx4RmEXyrS1P2
UM0Ikdh8PDt23unTMvlNWVmfwq6YnpD/wuctA+C32xu6YxXdLdpSKKsKMafNho4UI6151KoAldzu
vppH6a4YgctWBPzeUJmKl9KtOjAqLuDmggodC3QK/3SotkqPKejcdHXyJugVa6SioYfvslL/bYza
4DNGZXqIDTX6M6jmsZuU/OCW7CwZIScKTrwmZPRbNcsONaJ10pAyU6Zw8MoG3sDkRAiiq2P22TJb
xUt09WjQ4xXRi1caFSKKQJrQsL3a6LKksmZqte0DFK7NgE7KiixwMxq/iI31+6jXwiUoGB33vpjB
DT8uaR9+d6ooqf3ZlKSDt2e7B+LXCO+IvBQQQAa5XR62RafdWWSqLWZMLvdpNwzB2jZpYPRtRz8N
FdOwKo5oWVu/jFFibyaiUrkBErCVD0ENVjLiLA99K47Lr+x2+W1pD5nh28P1xwoAJBC7lFCvQHpK
6FADG4sQAZxCe1IlSf9ROE7nh1o03M/tmJ86rTbcPkmqx3K0DxzU1mEI61Q0RY1YF7oDYuNfJaXa
MBiMhtcdPxrq9SkutQctkseHeqJYffvm7lkiIqJuAxBBEGIuLc1tpU2IUoD9JuuZXKOkJOVCx2x+
yOVaHsA5do2BxRHk6T8kp42xxjGmdVWBtxtr1nl6aLbeRGc09TR1XT7fXtneORH02/8ztnm/O2cd
FmkAUd72dQ3k2W7PFjCZ819YEdkgzRHCom1LoTQXTQlHgbiFWXNSk864i+3e+njbyu7GAQihQ807
wfm/3DhrqpmvCm7eR+aweAmn6At4uOG0MJH3YD1XpS5x9IQ4JtgeEtCrVhRKF5aa1hoEVlCqFES1
/Gejl47HIzI81m2seE2IajYytN1Za0f7A4HSW9Hrf37DHzwH2CZqppuIYKqbIrE78PnoRSYPs5op
rqw05j3C1ouvRNL6IPX6dPByboMCjBJ9QfgAwC6wHZs715upHstJijMz68Ev5LabvLTEk4ah2p4l
UtqDj7pnkBBaNBcpnKLScPlRobWESYbqEx3oEL5TA7WU7VZ9ezWlByU9nDm6c4iwBowKIVBCra08
wxjldTroDqLBvVLdWXUxPsT6Yp4sovaDvdw1xQtF9QfXwuTNy6WV4Zg75WTbfqhOpa9otew2lKNP
jQ7L781Xg3qoEOwWPDOgmpemutkkC8hHVpU2031cR79qyAAvSkcidNvSzpMA4AelG9SkUAvaBjl9
Ko0Ks19QEGhz82UZ1fYb/eAEMptRfiaNNR/LcI08OZpCat5TdGB+b08Z8cx7BKQRNPfGB4Tt0gDb
BqlaUFk7KV3bnCc76/x2mX/dXuiO56SYRgmWuhMa9luQSMxsImue8WlOAb+50SXnh5o59cFjsHf8
gaJx56D0CnTR5YerzdI0WiRZ/L6dik99W8T3SZSOnt4N9p1C6867vaq9zwcKVHQp4FWj3nFpb2DA
qLUaNF7zbhzOSx1Jv4vFzF9kpdRTJvjE3dkc7fJdaA7Nt9LqoqOxK1epnvAwQh9T8F25gFel5mRy
TAq9jg8FX45Ok9GGXtgM+S+g5fKXNq7LU6pEU+f3tanPDLTp+oBhh84n2rkF03+cxPqaONH4FwfL
IrVmcIDIh66EEkIafH25Omi+rtoJ/szi2hrKQw0dwYPLKnzo65D9zw4AtmJuFEXFK7CTHsl2iiqF
468N2gN4utp5WeLBVlwjMobnOu20YGiMowO9u/PAncA5i9Y/iI7Lb4+f1ewO0rWfV3HyJW3U+A7R
qvp9E0fmmcyomlxtVsWs9FqO3Eg2yi9Jz7R2UP/jSnlXHqpfslGERxianf3golHUBB/E67OtbuSR
ng9D2Di+3SqV27Nvd2uHwXih0FkrfZW4LVNdT7dvwo4nwTczYUQUOEUV53I3jLrJooxuvg+rciVb
0PpgMoyRQcLz6t82tXPpKJ6A7jCZE8PXFz/lVSA7GaDVlYI3bkqkNmDMNrgHs6shV2e915Mm3Jt5
+UVvijwoVrQsb1vfcWQcM2iU+DES020Hq4q6PjWd2PEBLGp3LTPcyRWn+MCx7G0nQzwR+xDqMuQF
l2vUR3PVwox3Fer8P6VRRl8izuAjY1KPiFA7LhPAlYAJCg1cArVLS03SRHNZsIcjyDWvalCwqVBX
9ay1E7O8m/Tu9v7t2YMozwNOqgkddfO2yklTtLLWOWBV+gKueva5Y9r9WWqq0qvz/KiV/KfDt3EP
jHsVHUBk+ik8bdbXjVHGR2odfyjj8pTEyYgks9V5jarWD0snrXdxY49uyzhJV4z5dRNEc9/lGsfW
mTrzbjDM3wjsqd5sUkRn9t50sCF7nxr3YXF3+AL0ZS4/gDqATXWc3IFWmWgc58h8aQs9dwEuhsHt
vT8ytdmLnFezK0pMTblc3KeKVdC005IPBlIUB5d055oQ6xPyQhuk37v1QnEUD+mE8off6Fl01teS
lu8qVQfXZOcwkSOhHIn8AGpdW0WNCMhvXzMgFJVXie9arnbkWlGnBLU+wVvqbfN/t3dwWzoW7gb8
w5+CmwwUYpMA0nldQ9NEsypk0u4XxaYeZYX5O6lOlu8L5b9nxBZ6t1yT/GClO5+OKI0y3x+EDrSi
zSmpzEJ1JoOVigkGNloHrkMz/VmPmuKgCrW7RqG3hEExIFBs+iv/Gi8LpVM1Cv0R0Z3/IGCgthZL
ctmgIt2k3xcjUp+tVgrv26ZvT7f3d3eZDBQW1DhQJluyixhuo1lohBDkp+rXZgFntNhGmLtONR4R
ifZs4fcE+ALtY7C8l+usUktbzNnEM9iF6jIJ1X5Is+zBXqE3vX1VFF5EJkhPmVDt0hKDGWZyzTpE
Bi1ppIByD9DEYSyqwYuzMVkOnqi9fBvQg5gTguKPUHC6tCcbCYOI7Tj0p7GiXOkURv/DVNOBiV+2
7EprBqUnNL+ufZMzjKXQvbLs6oMDu+MA+A0CcgFFXRTiL39DHEY6RLCSNTMz5xvKz82XhvziYKk7
wQ7VfdrDFO/+cPsurfBwSpVZWRTuxkJOA7uIK5h1MGyaQfF1xIWMk6R0ylvnouIGKJpwRilpEHFu
VRdltcqyRJdDf1Va44chT+bndIo+v/nUXBjZfEUnjcu1VjAya10I5YTLplZxdCqaafrfbVN7wSy2
BMcW5XaEDzfuJeuKMLO0IUSEfCkesmh2Wnew+vyLqmbrP4pkJg+LNGfnZtLSr5Gazh4Quzp+6Oy2
KtxeBgw/jkt1dIjEEjePN4EC1RMKwWDCt00OaYq1QV+V0B9iJT1Twp1PDMkTg5fCxs2bI0mVvdMk
FMbIUUWnfpu12IsyGowYwJwaxWHmtlCOBpcy2Tre0zGzP8wj1apnIBTdUZyy44wA8BG4c1+o3Fx1
k0t9dmBqSL4d6gCTkL7/lDR5w9CsbNHfHnH86ZMjIS5wJ9vKnyRZ+TRpPdPac6XyuqyRKQcnTTAp
RXJ/+2DtfUDRkv8/UxsvoECut6tukpDWKjQ/n53hhDzpeHKkofdKkrQDe3vbaKBwBs4EcQzwh5f+
QHGacGqMRUIOp6FTHir6bzWZvxXKYH69vbLdKyNK6Yjq8uxfYcxHK456ReWLLU61/LNq6IO6mtz+
MzRIE8+qqX4SaTuavnnsIpxh3aN5oruNDDq2o5JEHVJv/Nu/aW+3BeCVWpwGTXU7PFwLeym3JFny
O8uBwgXzcHzfMJ3NLdF3uIe2O7x1NrtwhJbA9JBtku9vgR5LXjeSvFQSBfGsJ5K2ul/6MNYB07Ce
V8co/sIlUu1AhYgiLtWkzedNhpCGgpKy53ZZ3KXFwDwZG/5LIuZf397LvZNkwfLhToIivmp6EpJn
2ZTiESGNh1/ytPoOgMU5KVb0N2cWDCbkCLpwxFsb36s46Vok5iz566xa35cxfmn1dvKTRD0iL4v/
0tadgq4ATA8qCOypWPOryG6x4qxeHM5HNqudX2d654bSfLRze6eQUjDUJDbOvtKPJ8VcqfJwB3Vz
ac92N03fgAeGrpT32SnKIEzf/lK7q6ImDAUD0LC1zcgl2RqWSUg1Dlkl+7OVNi/DkgJIv23m+kCQ
yIAmANIEmeuqriKvqBWWSBoFRmxW3/IWALFXl0v1ksVr3R1ETzvGiJogQvEY8a/tmZh7dWbsZhUF
q1KsntY7zlk2QssbLXU6CPdF8Hl5KJAoY/oC4Ayht74Fi9TIDcDA0LlTk2b9gr0Wnct6kjuXuZHD
fQyO905pjMFwV0N3ZjfUlungVl9/QH6BIM/AYfnDars8low8UeOpcSRfmaf8ce4L5SEtEc2//f2u
j6WwIii2gtt+xWvXxn7p0jaPwN5ECFBJSfEDWdE8DeKmlj5LSpmo/m2Lux+RuBT5Y4EJ2RaqwqVm
LFPWR5ShWuc+XZMQLYhGD2J6HG9+0lncK1Ni8a9u9rBEU+XobRS0VZb7vVH2T3VI2qRGZvjx9qp2
v5aJZD2HRiWO2BQRGDGg2mk8REE32wyeVrrukxw5xV8siM6S8PWiKLLlNQ2N7pRmjNRrlbTOOTbq
f6MiGk+JxUDo2+vZ+0r0X2izitj3CnTRhtqqaXMYwddMontTCeWPZZ0UlSsnlHDfbgukv6Dk8mry
hl1+JsVOUnnuJclvTHnwY0B1d93SzYEJsu/N7TKUVUTSyTdCDmArB6kXWh0vUh+LUkhxt0ZadNcq
DeOmjPkINLN3IniQAfX+KVBsB8DI5hQp1aDGAZTUPui7WRFqds3p7Xsn5A1EnR/A9JaGqkelpYdJ
EwdTm1nQ/s3eNZlpcK810ZH33XEVAkZKiZkas2CKXn6mcXbiiQ5/EtDuj556puqcNGmygqYo8jOo
JPPD7aXtbCBEECpZNAHhYmyBugDQM8VsjBiQiz69Z4xO9MwsZ+3AAV5nN4KbxEgLqHQCyLUpNOqS
FDVa6yRBpYSaN7Ta6JmAhiHcp9IHNY2SICF8PnhddrbywujGW0RZ0URjbCWB2VYV4IJy/JDNWfto
Fev0y67n/oAPubOV6CvDu+A5ox29nd0xTGqnqhFeveg6zeNLOveIOx6NPNqpsAjVPTG6A1U6jv3m
hKSVkJ1AgztY5VUKQsfuvNlqw6DCm3hmKqn3Y1lG5x526AMfnKnZajYFt0/NjuOC/E3uYaG7Kuab
Xp5S5/+Px4uyYDHq2M/XajzbvRTScSyd7283RXaNL+Z9Bs6w+Yp5R/sNfkAahHLR3tezlLirUq9e
19r2wSm1+dWbcESM7KLWCcuUzqH481cvGaQ+tajinMEZo708cEzaFwaRZOee1/R9I4vSw1jlCXFe
gXrC7WXuHFZsAw7ibwYfbb8q4rmWEhlFFkiRZAbaOlcusvKKpzU84mo9HYmC7n3B1/bEjX211iYK
i8XQsQdhuPPsdKo8O9LbR3XQ8oPEeOfyU90RMBSgjYRz6qUpeyp6OdecNFDXWP5nLmjyz3qevjSJ
bpVuTiXwJ9ldcb69obsLJEGkLYjTuSLRDtx5I0V6I2gMsJP8//I7ACPKg9MM8cEC90zhPoVmER1n
0qjLBcqdSEYah283JZMfRmnyVZXAM7TILx+Y2ttLYh9Y1xTHwWkJH/Tqs1Vtkbcd3caAQQ8lTNmm
OkUyI1HiZdTfr1NWnU3ICgdh197ZfG1UrP+VUas3NImJINwLS64fzD5SvDrJq4dqGJIHe+zfKoLD
TRd4HpFPQaCHun9pT4+R9MnCOA8g6r0riok3fYjPhF/mOYSj7FWOfRRH7O0rzxPtdPFkkM1dmhzV
RTYbZ0qCBbQx4zTIxhjkaoQ+PGwjditc0Dlp7bf3WhFqhgMEkELM7NneejOTI8lRlyToy24Ixpah
DpJj9U/9YPx++3UAhCm4gUKzeTslWkorcImhnATQ5o27FCFrL5m1wasrqfuLm4e6PUAwoCHXGEx1
CNvRarokyNskem9EZX4Plny5W0btqPV//eSSPwIrJSYTGCZz89mG1KYnvlppACCt/AD0tXrS++Zo
tO/1+WfXNKp6gOl0gbe4PBzoS4zhIAhUGjNvEQMYTqY9QEuv5F/Nkmj+7S8lAvHLV4iGMUrqpCCU
ntHxvrTWKWvpJDVIbKuMi/9H3Xk1x42k6fqvTPQ9ZuHNxs5eAIWqopdE+RsEJVEJk7CZsL/+PNXT
M6dZ5Iqn9+7cdIeiSGYhkeYzrzn0mwz3gHvuvLHq4yCf5qOKtERDT2cHx11ea+A83wggwijCoxJ4
IlmeV+Pzca5Ha4EZVmWZh5jftF7iRdHeu9GoURXuFcjJaHj760d+foCiSWlT8gKfjPLVeaM8rMrA
bcJIpaRAU1JVSh2wSTYS3OT+qgU8/TbIICRBjAe+/1xga8mifDKiqU4hRWITW44COXGhmqiNbT8o
X0GUP48oGO13LshJEYDz+uxdRhxk/lChr5k5/eUM7Gy3oe2Q2AGgoTps3tWZ41wAVDn+ekJfGhfw
88kVABIc/lxPx20GuJzaBoXilHVwM5myvJt9vJDEbNznta0PTYlUvb2ylH898AtvEuTVifuCyBbN
nLOBCxNfHCZWpmIY5gtrqrYLOxhHAGmhNF9zZ3nxKUMKKxAp0Ws/l4DTztL7o1pkquBN0K0YLRUH
qjb31bjeVf3cv2+iek2qyX8N+/bSY9Ip+aeTChfV2Xt1l8mm/G5UaeeZxIP15Bz6bFsumsGsX1lC
Lw4FMQNiCOcXW+Tpq8QQkFO0UKcZDR06YXDHPGMQd27fNa9sw5fmE3ARRGBgkuAMzk+evoxkabQy
rUK4ktAI1aEzphZ2sG19nJzOPqy2N+6ghLzm037KNnmOp8cel/6JEEuljFjqXK9YTbMSVbZgXYC3
0OTE5B4W3m4dbnKxyq0asbbMzPIkc5aVQ4jV0O9G0bfuzlhKeyfwwlpiR2+LH/el0d9b9CMyNJyd
vo3neXYvatDzfdLAS+3iACbPz8Hg/k2b1RXf1gCOURJES1THqo36HsoqHiVx5wYaG1IcLedkLVZu
FrvOC8Yp8mU+QmZoOuJL7XydZNXXF8uUhfPO1qOjk7HjJxmoQmM2r0Eqx/PQVUfTq2qV1J2wPxfI
dg87rfP1Fk0JUR5GMRpfvdWLjo0vKhVbS1GEB8FTp/ZYwJjT7TLaCdWoXKXu6WzZRThu7jqjVJAj
1WABGWIKL0zVijpG6QRRxDlCMyVWqIbdqCJ3f5aorg6JLrFugHw3dT2L1rbyOOwNo4xlYW5XU5Eb
Dio7ZWleGGBpwHtMZHzx2lK6PGRrKO8nYaGCWAgRHCpX4/epwi764dqG+g7IqjoVA7W8HEsduFdd
HxZ5PNv+NCeZa0wXVef01m24+uZ15Zuzc5Uvm/hINmC/nbZifmjqQn5Bsnp4AErTTbGhQjOi2+JU
11FLTyvNlAdkK/MM/8EKSCqSIQhnsTcH8gtlmesd18zQHbici7emgoGcVNnUH110qBCn1oUvk8me
6n439ShVxyaSCHm81YPxvTeacoxz3WU2GL95u+g7Rw5xhLRBlxijab/RDtii47Zlck60HJ0gXZyg
oQOAoSZ2Bu4C7E+hHRTGKOnoj1ausltrrXSxGzpXfy5zYzlhX6tAJOEyyZuePOXRLokC46KDJXCc
gHd+M8c5r5K+XRznxh5FifWWkAh3emHVjDuraOtPOGhmbbJG23Q5KKG7HZoE7cXkNL4bG2YGUbfb
xuaDnATCWqrPFp1kuudNCNnjVAZwwn2ksiXBDMElHmJ/FMsnP+ur7LJmsO/waJw6wR8CoBG5MtEA
yJv124y801XV9P4P5LW4xaoo27q0rlEZTCtUk6rUCcb2jYocI4iVGQ1mLHyd7xVl7iAuM2/8aVP1
/JGb0Xw5e1klD6ax2e91UGO5ZLSNr5iTzCQyxUptzyJGXaZ0RbEmQScjgfa9Uai9yKdl2M11bRX7
1ZyaFslhu6oTJM7a9e1WlJufyln4NXJfrX89yHkMY+pQ5oOYzYb+OvDai9mxK67Brqq+Tz0enfFa
18ZV7kziG0ov672nbWoqbrmsViIp7V8rBQQggcFbuN/NoIiCN2uF+l9HDX7auUGvofK73dInW7Y5
ZbNbqrbL92uJMjJvg5Q7acQEBGYcfbyiAcpEX9zOsNy3mb042IAoDUow1sE8y4vJtjr0+wzV5zqG
reI91CO2Tfsu8GX7E8gQ0N4BoQsz7Yjt70arHM0mcWWeuQlfImsvBcLPVVwEOp9vRWVtUwwqZr4O
hspwkVhugRjOxjCUnz3DBWCxWE0zs5WM4AJdnWGKR8tUKglklqn30+I666EdxFjFs7F5j/h9ihsU
+fzcQdzZWt+IihAo6WdliDjs5kUQrsq6eogglQ0xetJjeacxwgiHuO2D3HpXhZQCks0viw/daBlR
HLjFVOHwZ00gH1AWQs+oM2YAkmrR7S4X0nHicM3X4hA50/jJ80Tmx0ElQvu4bAYRHHd+kO/rtVis
/bahrrFf0bu3r1d0fOrHabNEdu8MeaPetVnr3m/A0zF2iFzd3nqlbRc3OkQr84c0Mqu5QuAgym8D
c5H2ZwTt7PAmnLrK2lFhM951Xd5JDgTh+gA7Feq6jr/YTuKuVVkclOlXj5EMxmtvrmZ97C2Om33Q
oSF7jIK2J6wvxrxHqqpvt6TxS5+XWBgKZwt/1gcnz+Zy71UdChR1FoyPuVWYzs3s1/XPpWi9DYqN
r3sOtWa0b8p6kx86Y9HZpS/gOu86vwjfBaNp1Sm9tHrYr+7Y/vTHoPEBYOXrB0OPk0xGgsHiOtfF
4u8jvo+z28YI/zl3tTpxafrZFMaL7I3iKA0Xuf0xRLEHySWlrhy38MTDqqe23A2Nt207V8qui02t
Kvud6osmf8MC7KvE1440+qQ2WW63AZEYovNFANVErtKODn5X+X1cDq6j4S2LIHgHrsEw+8RXY53t
W10Yy25CCRYRMlUNq9pLHqa/6ZQAEWsWY6XrBB2L2YmLYfSvKJdO9TGatiDaF2a9cmway0gVLcNh
z01D0Rf6R+Fs4ot2vFIlounDIG1Hz/kgA3MerkthhwWQPwyc7oF4++WucX2sYpAxHh34C6Gdj9uC
XFGkNqKTMOc2vZmCrjagGuC5HQnE+PIl+mk5MjfvpLTM6ZOVGSJPS7nByV5oN3rO3m/qLdwPyp/l
CZzqDynSrIhkKC0AV+zn2lr7z6ZA4NOIc6BI1d5QxoSkV+NiN3/QZVl1sQvevnwkaET7lPuZqnaP
oV5/oBk96/e+YQ5roro+51REMtTazUHTgpLPt4o7z1nHiC1vtc6+DMegB6o3DF3cgsea42ALOvNr
VIRlG5/0qhzUxZcuok4IzTzh9GrmWITO0iULfggUoPGbChLTrjgBtIkn16mEotdraDBI9KxTlt+N
k1+vaT5ma35jL117NRhSlrti6OW1FVVGfazR9jYTa5bi21TyDpF5CysJth5AVFIWvU2ZROoxigGA
eusuH+toudQuh1y82WLekkUu6vOKpMnd1KwRiOkhWLJkbIrRjDN4TBeLELOLCG+hOdwmW38apzwa
sRPxhROXi17vmkl7BsmnaYtk5Uj9GM0D/kz46sg7VM85cmvwUfnO4iioYm907eJNYWpSG8ut6jqu
hC6iHRSJ0es5w7TtJoNrb/VeK7OtdtqYG3u/ZpJkukJDTO4cZ13v1NIMTmJRTiviNvcXF7FzLaeE
mrNvsxi3SdwKqDL5D1WXepFJO2UVmHWqck3iyZCA2CrR1ozZEGG5l+3irddd6Cn3Qrm5Yx9lsxTL
0VOW7g7CyDTfHWhJvWKdMdSR/77vVr+vCIFGlUWA1PtAxG7pNdFN77ZS33Rl7o58tw56a2wH2+qG
8eoGRv+ZcLXvPgV912Z3WR0JzkCTOH4WseFVY3c1zfZGKdtetD5amV/fCqAbYhf0Va4v3CxUYtjx
H6N4HHJRe1S+GzXtJiQlm9Q3cGCMyzIkOuNwqN1YDBYNdERBVBGvUY2S3zKNYXukMNMZO7T3nfkd
FsruB4u/th02sBkiXgx7GNKafdDtbXMNH1p/67IYR+42OPZK4FFAKlmo1ImybLqa3Ui9DzbKnKkb
zAEsmkbgfFB6Sg93nZaGGS9+8DtaX+NFE3BA5HEpPcVJZKDafbMQPiNJyNUy7awhK757SxCu7JfS
+2rPmdcncxCJt4qYxN6BwnCPhm+iRrbKiMYb6U2ucR2xMhubM1dds/4y4+CUsFjjiAbFnXKidjk0
is+aMHerXQVm+ifeKHhYdvRK3xXuvHzRc13e9tKhTFxUcOevq066xB99JjzqmfPYH3NTCcgkLcxU
O8uzaedblZOnqJK5Mo26yfrgVXkwxNpdQbRBEm/usOqAR2pId4gSCAz2m36B4RDDtIr0gRSs/7Ft
ur6KxjDsjkst58+oBEY35RphqDNOYNiJHix+w5+iVR2LKtiryjHuGrcZOYJzJ7wY8SP9UeHo2rwN
59G+Y2E6A4mDMO7BOwQ5IZ6sLoE8ZB/c2qhVXJFNvMuqTJg7txja9zyWm18FeSMYpgjNu8VYIytp
DEvfRP5i2gS8asuu/HZxPymTKJZHyVZ9LFe/dXbK8RDrIHvbPuGYwY53onF1D2rATvKiD3sZxEvN
+9mFbTbclWs/BHE1lgLVhHZitk3uuitzts3vjSsq7ln0GL/hyWX/MFqBKOSqo/Jm0T03WzhOZhHL
ieMnZSu4n0vZ6ybtIceHSa09TyYFGY8Xr0UJx88N9RZborAuwsE+VZHmUCB45kiVRIs52Ynj6jFI
K2eyrtuCNYrstpfVcankVicUZbPmGM2u26A1gHJ26tmlcUk+YYi93w7+93w0wPls01AX5NObrLhh
Ou6QzWkidUskNjaxaJRn7RU3ABx7mhCPem0XnAYnhJAOlVdl3/Q2luQKY+l4KXh9349bG6iSQ54r
YPrk9imdMvz13lGhRbyJ2MZVZyv+Nqg3U6J93DR+Um2rPGxjNi9xU9RO+W6cLPM7poz+mIg+qJp9
7S3s/4FUumT/ImTGveBb36sgkmLXehZBfpX5jUVC74GmaKlbLon2pS13JY7aVWxBnpvjfGkmN5Et
OGOKRxNFVn+eAagbjQsNp1f+w5SPw5JybQvFxSx7K7Yis3cPbenZVdosfTmloxegf1K0OkqMZspW
XjBllmNe+m0ZW8Mwhonviny4XTLZ3dboY+kYrZwovMlIdo+TrJ1PgLKyMW5n1SocVSLnvsxBN1Pt
KbZdLk93gzPa+Jia5kBYb5fUxZJlDMZ3vqvsPB793C0vm54GYwz5232PK6Naj6oro08QbZ3rchDW
V1PJRl5vBepj3Klb3yVzI523doNf+puy8buH0jVks9+Iah+Xjcs4kXzFny2EGk6SdQtu5pqOU0yU
qIvjarcj8+kYRRsDarY16h1tEcUqPEkV2IVLxNJs/teuWSZxKVWDjaM/h+6UwLPzaJa5Xh2g67Qo
limm31xhvpLR7djMa0A5h3LLHfKt1RhDNVBvbVFn2342l/axrpZ1SkJviYimlsyjJmS5+bdTRsLl
xok970l3px9cBFaB4GFTIDEnRybED5di7/ULjuLUA7ZdLVojunJ1bt8Bfrbumy4y88Sc1vGCjmZO
1hQE5dvG9dYp7mxkzGIf3Wg3Dj2pPliZW3yzncF91IuO6E1nXXtYNBpkCSkbqbhL9uuxBaP+sgq3
ScW6CVHULNpOZpzn1vrI2R+2mA2P81enNQ3J3I+Cpq+uwrv6pC0JlCqvv7furOeDW0eq3zGnOKL4
wrffZVtrW/GybE4dGy267wdHEgvEzPHw0JllM8bl5I9LDCyjfR+Erb72IAy0ccNKuBvaUn4qkGJ7
LHIvOxLJGjMKtXVJ7KH8i2re+s/zBFEk7vqIIkHj9DX1cpxQ6dwG2qgJGCvrUheyKA5ObQtqawMl
7hhzxwUZrUhwzJXzMBcXPu7lXUJfCBxNq00yAbNu7VtdByuGP/k4DTy4ax2ZjEZg3+O4XcrfmO5x
s6MFV9ZOX+3EOres+igfFsIA3X2j4BKYxCJieVcSvDfYCqFOFJezb/7waG2LOO9KGcJYkupbDSPM
j7thIGddhiW8HYahRUu2Lq17xzCtr5HMZytZ9GB/1zJq35Ys+C3xenu6DFfRBYmhiUAu/BFFYmqT
XnuJR10UJkap3X2+ktdi+moGc1xZ4eKnQZfNBgHaXK8cTl3xGQUf+amPrOqzKk1KD8pchbfXWTd/
U1PevovKlvqlinxl77zO879k+SKZNIpNG41lx/xWuJVzPQODmxMzN7DJ2oJJ/AjnlnhwJHfiHLA9
84vv5B0lLTEJQqe5V9c+8m0GiXq1XePCvOXJFG3gsuyo9d9bqnQv7GqqPjceolxprjz/kXBrZTca
vX+vApQJd7m5Vp8o4ZbfLOmtI2ywdnqwYLnalBU2YiAfP/ocQsYIygsn8/bbaoHQjrWOlo8AOGud
oM3is0rxEbJT0bUW0VNWk7t1apkOdYaXLqp9nnvsg0KYsazalZpIOBr5rsqG04mNl+5dL61FUCvz
wu9L3qvHCWaYipswxPfF0RTLkwCloneQWAOZrKrvv5uKUzdlWXmPK8fyR2Di7cfCUzbVh8IjgsiM
lgNUyr4bkqCojDndHAv3qDYo+dbVoMyQIgTdOvQEo8nYLZHfn67CsLvoppmjYB6d4i4yBFqWfqDn
XTWhHJlMbsElNJMQPVqaIApWZ+Nd1GON7y9pjvtRlwB3br2KxDDhwtYB20PXKKjrXC6It6JQeWEW
xWK/adyANbRNGE4m+Tx7d7Q90aJyxrwIjwPVXrK71nfzS4cio0x1XsrLzlmmaV+bho5iqza9JRn9
qbOSEF8MOheL60+xrfzgAfDFwGtZs9GmZNMgg2dRYj5EpTU7iaCvgZBOlVdXEoM048YpyfJ3kxMZ
XRxqh7pNJDwXtEPlWETlU9hSE1dlfz9PZlXsxtZddKzraMzvqN2Lr9pGrRsGTaXf6NqzgNJtjX9X
N50UF5Jb/l3b5hNshZzgP4Xa3o6xgsWmYLMvhKuN1bpDgn2AddBqLGXar1N9P+iAVHVcAoL5jKhj
AKnjRzctCtjoiWo930Loo04UwTfeYnv0udc86QU9wbOzVXGt5r6LLaqN93YzG/kxUmX5hXiIPNDI
ugBB8YiiDAzPWnEg0ZN+Kxqn/VKEbvZhXJfZP1WREYbX9CXCZC7JaJJNKe8yaKpuSmrR0xSLUMxu
44UArT4stRcuFy2Vui/4JLlvhRFURdJz20exYO/LnTlb1oifdDbeCGcJUL+i+GLFaI5QYWtCz/iy
kF7c5Zun3/fTWr1pq47gqgnb8D3bipfUhVl11c4Z2T0MqdB+Z0aGUVzgheuAz9Vdc8or/ImfMaYr
Jei3rJZEqkFpl5zQJYkoJ6K41SOr3GXhBGIPl+CuTOgTeQdXTDYmT03ltlyRfvuW06N50zZyKbkV
IFDthsyzUsfrG4c61mTdEL5NbCUIVV54PXTUSK8HcjY0AZH0OnrzMr31Zmv9OjajLi4jrTgGxajs
o6r9PEjmk/VJ0mZe+Gj0nnUnOGrYwp3QVSqDJfqA0I5FHbZogi9r1gMynCMdssCyMbiv1NCUuFD4
MPSaeuiCuIjQq4nDqgvyQzHbo7U3Q+oB3G69AHDZyDqjnueJKnaGYFSnMDY8yJby3W4pe+v96Lry
gydG9xY72hVnrcGk8tuKZT2AS3DpQzlN2aEGakQoa0V5/nnQY6aO4GEFrjiR/L4WkCLifgtIiOAS
mPU+HDJppn4TeXeNHtkc+VLSxPGFu1DYJNY0d5Ofd28D2mI/XbufShSICYQ42amzxqGoASbITXjf
pKvLbxjZ9QKLgnI8Cjwcq+u2Gck0ba4AUhc/WC4pvaG0PYhAFW8b50Rw85qhfQVk+hxAEQFVPNGi
CHppg58BpDKzH3okvWlHjy6hV5Sb+85UFuaSufe+FGr58Osu9AsYSQZ0MXAITzKbaI89bZoqqREd
wIYDI81mvXUytSSV4ugUCletzKoop5FUXNRSzbvcmKL9WJeviSu/IG7HlwAbeQKsn4TXzsApLHYN
vz+vQXdnw9XGGrkfI139KLYu0Cm66kSSuUAlO562nPsHvlcvdh4CfJcoqlCh/fWkPMfK0GAFUIWP
GRVB+LlP50TbVlvnPV6f8Kuba1L49n3v1MUroNvnbVzaQsDmwxOHBF3p85lfXUVfZKtTUyAlR9dy
5gDwvSvRbPnhrz4QyB9Y/i7gHKLg81WV0xztpYiaNJJTFI95N1/R5TBf6b+/AIg5sVLRJwCMg/Xi
aW3/CfzW1npzwqXmgdTAGVAH8rHd+uG9l/kwUTd87QajX+5//WgvzSINDs8C5HvyIjh9/qdBqUfP
4KbCOt3yfk7acHGObtRme5W3zSuIwhf3CnC7ExEd5MYzEoKBIdoGgr5J3Vx87EagvM40qYROXnON
EUd2tBFM3CN6qT62zjYkUtrta4qiz9cmi/JP3+FsbQrbEM6sI553QTyIcEo217kh7b8OcDh5saPW
DNAAEZWzc8gMsEReqYWkjEVZQpnlN+rEmM5uk/uNZgzhQFlN+RcwNa9JKL90BDLBJwU/jJ8Ron36
RiFFbpxHZZM20h2vi6AHQ7nmA6gC1Py0QQP51yvoxfGQ4fHBTSOvYp+wHn9aQUUHN9+QAyq0plxT
KvVz4hmVv588mnHjSZb31+O9wEnlFaJJc/JGDTh6T6/4TwPC0BTm6skmzWrZ5RfVykhJa3vZ9Tr7
5e2wOPqdUrTnGrxt8G2e6Ro7lbH5se1OYSra2rusx8r+9Ovv9eLKQt0MWU/EyP1zGbyx8ZwiQ2cy
xWC5+mqMUMoNpJ7jX4/y4mxjsg16G+AMOfnTh8/HRZMB2qDKNmoARWS0d5U105kmy7sZiCpeOctf
OJRweuGgReSJAvE5KD73+96bSAlSTFGjC3sc9Z62pkfVDMyXmWnv7RYM7fRXn/Lke4C6H3o96Cjb
51KlW19ZLlFrk6qmyx4Dr6w+Qopabztr2S5WF0LuK4/5/Gz6fUQ41bghAQw8Z43mNWIAxZq3aeDp
EiFez33vyojSWbgFSQHGO2kky3tdNWU7KwBCUYOH+fW7fYaKOn0HFFN90LPgIs8h13qY3LJcDRa2
GfhIWW3hZeWemG4T9fZGCnsfml2YlL0c/6qkHCPD0GDK0XngC5ytKtpojs5KhTY5rtvHUfciBYii
4m6d8Yaa3Nckwp+t4tN4ELawpeecehY1cYOuYt3qFu8bu3wIc7+Tu4A06tuG3mqf2NvwmqvGs3XM
iCfq8ckiBTzXucjCUkc0AUF5Q2OZ8KMLfHU35YBTCmx4roA2BLfgJ4JXjoRnl+tpUGDwAbpM4GzP
/biLcWpCxODadOzCJo6iDW4knUtwgvK1EOWl5ztd34xywis8F103bJcuSZMWgSn72DPqvj4iG2aF
sbOZ+kDiUH1tmNzDr9fs7xvjCZqOZ0RSGAg9GxXZoLOl004ASYADdakBZeydJo2lJhbhCC7L2UEk
Db3aj9T6yrTvRPgJPHJDt2nKxHUOFouWBMCuNAfPcZ/nVhbG0qbh+b84TaBKnWJE2hDPyL/Ens6U
+1mbhl3bHA2KaSm44+4QRtR+8m2d7n49Jy+tbuqpYO0J507X8NMzWkS9rl2y/LSb+zXxVpnvFyN3
r9Csq9C+Kl/jxf6+eM/fAbfhifAGoYH/PR2w82s6obXu0mx2KTub2faG4EIsVxkGVnfB6m86Hdbc
+aINO7gtzaZ+49vTkMX1sLlvOwXo/a9POUqbHN/cVBHCNafl+qc7etJdP6km61JccOs0Um13pO6S
pwhzWfsAtMMr5/cLO81CfgOTCgyBYDWdxVtUK5xGmDNTXjrFcRz0N2/1RRqimLP/9ct9ds0TzsGL
J81C2A0qwNlIm5vlrrDplpQEyyr2zcJ5RCnvNYHD53fBaf2gwsUrPcGbz7IbMePbgvdXn1ZNZ+5B
+CAu7TjGZbhJJBc98Bl9FjgXZAyvqVM9zyZPNBHAuZwk0MOQ/Xz67nBAj9pgdvrUoRNJ+lyByQiC
fKfRs5rSbnT9C93OY2rnxDmujrq7vB/VZzKk10x3n79VzBEdAO2WZ7GTzjW2q5k00gSPgUBAmB2N
ZV5+RjB23sza68dXVuyLYxFXksRT8Efh8elT03MMwT8zVtibOpaLg+iuVW7xsq5V+usl9NJQkCoj
zMQtIMjn+mrN6HXtFnp9aq7K3bHE5IWd1R8qqy9fOZ2fL9bTLoR6iZYwgpXnJxGtEgeca8SrXKpN
xVSFgYTmSnTildl7RiVhzaApbzF9uIFxHzydPdhi/eyOJU5Sw/pRaf+9Aftht02lSj0f/+nNofwU
nLAHvdFXr2zJl+aTR6T0cdLg4cJ9OrhqTWfNN55yNmS0H+jQXABGKo7VsHWvDPX8mv3dFRDncvY/
scTZc8I6sDrQMUMalJ7ey87036xETqkZZB24GnIkj1ZbNLxS63hxTwb0zf417hkNwPb73KywWAVB
xpkw95O4qOvQ2ttNp/YNbpQ7hA6Hi7qMIm4YPdxv7hA+NHhWv3ayvzDZJHpUiIgJKYacM2g2VyA4
XDUDFiCjn4BINy+DGmpuP0SvUeVeWL0sWZYvus0+r/ZssmvMEXLy8yFdaaruqDbpq5by9te/vBtP
6gsn4igDUXd5unrQILW4H/shxbOrOXTTmqc419nx0ljLK7fU88AAcjEZDdkbDDKO2KdDtSjnibC3
2SW9HNJQ4tEplNM8LmyqOFxQyHllW744IBbQJs9gQzg+u4bzcLHAgwQDXSbkHGfY1DtZeT9AE8A+
8Cr5yu54aW1weKIqhnwMsOazuxE35hwPmFahkSCcpGg8M0bW0ExWJvWVHfHS2vCwcYVpyO2ABvDT
qQQuHSwywi1jYLbfWjMOYLvILyF1/Xp1vDQOUTV5A6otPlpiT8fBH67Lq0ogwavDMI0yfQsR5DXf
tJfm7XeXTLZVAMHwbJCRhNYQ2Tykcx4hF0uzYC+Ccdt5Dfv818/zwgGGldfJs4LQggc7O0iU5elp
WDrc4FznZPuL1F5WKDAuU7HcoD3vJ2Mx/WVpSJY9vCLqi6cKbHDuXIbVVt5N5axSqyZzj4Z5OEJT
edOtynrlwnthJjkHzPBkpUz8dC4XYMEqbOaoUWlYYvsxV1jcldCGkzmk6fbrmXxhZTCNKAMFJ20C
CIVPV4Y6Ub6Jn1QqMXN5QxcqiF3tTa+s8xd2MNeaRWBC1TTyzr09/QbRr2VzWeeyWtMyb/NjQ+8N
rwXafpSS/xdhEIRQysGoynIYnjNQ7Uw5llxHnbY5jO8Ri9i4bwgDyzpf/ll0+I/vy3+Kx/bNPxMU
9d//xb+/t91KPzzXZ//877vusbnXw+Ojvnno/uv0q//+0ae/+N83xfehVe1Pff5TT36Jv//H+LsH
/fDkH2mjC72+HR+H9d2jovD4+wB809NP/r9++LfH3//K+7V7/Mdv39ux0ae/RoOh+e2Pjy5+/OM3
+yRu8h9//vt/fHj7UPN79w/fHp79+OOD0v/4zfCdv9tcdySrJgoGSG+yQefHf39Ebge2ycbKgA4X
i79pB53/4zcr+LtPg4JOlM+vEGVw8qp2/NdHaAdTWXJPmoH0iH771xd78or+7yv7WzPWb9qi0Yo/
/DQvQaKI4xTNWkj63Elh4J2dH1bZ+cGWYca16cg4rFVwdPomisNxhmyzxWp+73dI1ZTO/J0270UE
n+DC2LpbB7rMrt2Ga8RR7BsqyXtpOO6Np7/8PpN/aVH9j0vlyfK6mx7pgg6Pf2Plqb/tx+bHg+Y9
/n+wvEIm/X9eXfuHoX3824WSD80P9edldvq1f62yv9tcZoiT26j18hq5Jf5YZCwkqrwcbHD3IdWe
iut/rDHf/jttKfQlkC3hLiSf+Pca8y0+cpFWJaFBrJ48/C+tsafJBCWJ03o9lbhpt6EXeJ724dOH
INvYuEkRFOqtKiPrAtWv94DcixQB1uyCUi0xxrgBp0Cw5QBGqbgtM2lfFiVwTQtdQewi83thVvDn
ivw2nFE6AJ1SvV2s4M2fJvePHfLnHeG89G2ZF24BqP+o9Z8+/1OpYw67rGyNxkkQ4lQfMwocAYyy
IXz/f6g7rx25sW3LfhEL9OaVLnx6qxcijUTvPb++B1N1+ipDdZVdDTRwu3BQKJxMKUjG5jZrzTlm
pZQ6alCVlF0qYjsZtgoNJ0wlNxHCV2IqjETaYVkiKhbSR+4naJK3CoY+TABZV1Iv7JPI1mLMMjZl
4e+QeLoLEePFRVJjOK1mNY1oaSTLdaTL2ALLRbtFh4HnUrWQmuCAy1GAC3Lw3oamvm4wre9dEEw3
EaS7BBO6kF4hBBWdODMq2SkQBHyz0pzohD8/ofM5g++T71RmB08oyWrWPpszujFbEF/W+ElLFJgY
Wo5RWg7HAYFxu41GJJBRFRsKPmCS3eNQRgPfNtGI9cmg/xcWMSocfsHLxDmSPJSj8nXMpIOQSNPw
fKjKV8DlD1b1fxXU1hGILRhOGr170aB6dXbFNPxbYi80yWkUxOBdEWQ7sdRWqZ5ZNHYTa9FelKvg
HseI1lGYCcJt1oc/VAJaFYd4dalxkqw5GZj+cRiFtSHYoyLOD2KtdA9BXlWx0wfpiEQzaKObAVXa
NfaCfnKaZUZiyX65cmiA4YQclSn5tiR4+zFLZMQwAIg0ba0b8aIwYKL3ftHTwaFGT/yYOBam08/d
nLntNFXXy9h1XiBUfQ0Ue04nfDnRnVGMwVOvSImDviO/6WKjeulFbiPRFuzNi1X122IKI2SPuSk8
R3LfbGfJbN9bdqk2nhDQ7H2ZN7M7LAifKEoLVzg4q8syn7PYtjopvv7zAFonql8c2z+/DigJOlUM
+mrc4OdXTMDo2wSiIDlUpeJNYwSkuRkJj0TJzCB2prABGTPiLLCFQje9Qgotwpl69YYSdKY5gqDb
ekssptoMV7GRGPizFFFCyhTCBc1Mpb7E2WfRiUY6rtkYfJOTNVd0B+olaGCxSdV86oNyW0VFM9oN
HHzJFlXOGlPbh84oDcc5aOGcaFmv8oeEDnnVDFUmwszzUhRC/5AN5dL5aQqmtsQHcipI1cUfq6fJ
bUf+B/63YG4cRQSXgoM6LFNuasZso47CfMTCYkuVWsE2COYSNgjh54rYEt7ayvlBQCh2wgir6YSg
ytXFIkwiLaMx2pfjiEAqnrosdZdMrY9Rvgpje2xmV7GsX+J2ntwCCVS0rdNrua9FLIpL5It0Z3wa
b8ajPudai2Rfi24bc8JEZMTCQSzDHrakVl0mcEif9TqbjpD4sht5scyvjsxn+42PN3HlhHCkpLqj
n3cCM3nBuC11MuYGBlc8Nzi5OWtc1CRh4LpRdCLx0NuWFDq+kGN8tNvOJwGaKZTNaKSTu3d2eEZq
aiJuS2SnlStCl4Vqek6omB4aTT605pDt8EDUG/Jfcl68yCF6ukKH3kcnwYJ/aVUMlbEVv4oC/AiZ
ObsscPfETUDvXmmEZ4dFaVLLyczwCQMRIkpDNYZNUrWwA2Kjt5dkxfhViu5IiI/tgrKqbQhhdh+W
QeeUEcZPXRnETQ8R0kWcJ+6FGAgpEKTwiCViysmXUN7YHtRO3Wpfxcp8lI7Pr50rp5y9ZstQdfn8
Is+9imU/wiITCGpy1ItknnAxynOxDVLk8AEHCCdJGutJzHKhc5K0uUyr6gdUAzxKqRbRGjLG3oAe
wC6Zf+e5eKmudVOE+VVISV6OL2axrvd0pOTIHUdWGDsowFbhwu69OV5adqJ6jRtgxu/Ac3xEmjk7
EsBlbwQZyOtSidWhbOb5XRYxviOLw5HaNsJlEoyXi94IyKF1I76TO51Ol5hazWXOe/08StKSOHFS
Tad+yVjo8346KIka3GikIV/kRczIFWdU+g2CEAwSB5wpeC6F0TIPdDXUxGGHEPstQU/bJmWmUhHJ
PcmdGd1mQSI95TFkeDuWo2FwBKpWN2ralo7RaNMuW2b9KHbxfa3n3YuBvcuV5lZ3g491g+JLtHxR
FvmnNR2xEtMxlKJ193N2+u0TtUgl/kFpHQd3SBpVrH8AA5oiG7y2I3sG6xymP5bRQ50s5K6JlCLT
cKk3cd+XfpaL2HqlxI/qiCThXIVakCG+r6r5q7a6sl7L2aiDYMhyvfbIRADAn0ddGw4z8mWR5WPI
08e6VsyDgJ9ACVXJLxJd9xlNygafAHkVkR46TV0/10M67i1zTDYyBXTGm6o4nYDquoBNvsPWXB9o
SmBtCBNfwht3X8+LtiLJ4ZKTl3BTRYngkS+gPad4l/Ee6NEG22m+RcP1FSPm95lqbdmj9KG+zJ4Z
Lc7nGxTiODApwHODUipflZVkOmW5jI94Ia1jk6eGJ5X1xJLlosYdrAlQpY7nmkYEyIRefxdZ1r56
189K1izaXJRFC4k5CtAL1KzPF1WZeVCIei45a0zcFQC+wRPmpnckAy6HKWXbuOHg2JlPOupJNvz7
qR+tf1WQ/LgGzsQrZAo00qph+XwNcYyHFcguJrtqfNNiVd8O1iD5uEeWLxQUH9l+nwYZx2sSlTkF
cEJfDy6fP2pq50TIRDiKbThlV0NuWA/cGPtvLD0bSGXCt5h4ytSBllldtXLRfisNJXxAsoAvNZjk
1h40TTjAvI87G2eZ9JqW/dZaujC260wddHuZaUwhu1k2CVCZwsZ+nCabnDnzJOvsiBqlVSu7mS2i
bNKyeSmwzWS2RBjV3gityfRUJfmi0619Lk99PGBa/jT+6Zhh5Duv+HKIw1dY1KIzsutxi4l0Lbri
xXGMzAW1uqp6Y2iMN02ZmbslCZOOCoF6Wa6KIpdELH5dS5pTjnRCcwuzmG/rTIhDW58l4TUc4xa4
DhZH5Dd3eVO0rZ1VA37YOTebl1pdzAf2DZo/CGHZ2VKWstnWIDqMCAkkD2OOaq+4AVelZ+MkWPAu
lXyp3kd4Su+ilcfPIeG2TxlVwoNCY/x17FR21RXas2Nay3qJywmnP+aqEqxJlO6kpUNakRcGiB3Z
fM7lIXuqYFkgty/vOaUN0qaK2nKjSgmfJAZA1Fs5/jmk/18UOKo/1Nb+B1bN1qbhf1/W2MSvzUvW
vTS/ljTWP/J3SUP7i2rlR0dANOgZf7yAf9c0+BF7aGSItKzoEyJM/t9FDUX/i6Mek5RC9xwhy3r0
+Ltwtv5oZXpSfaXqRaFX+ldFjZ9ZGb/MEAQ5rBEaa89ihe6BE/w8QxBxGiV0fn9Ikh3tll11l99I
T+s5v4PPY1eu7r2n+3wfOcsRvFJtl5txk26Ng3WYv2vH4b3bMXFcFHfZTrjM3pN3ydW22d0Secbb
+NAFdv3SeqJT7Gan9qyt7FS7cMs+9LDshvcI0oJs1w7OSLe+rvf6S3Sl/oi35Uk7yi9gBsDfSZh0
Hpq77tjuBZ+axGXnZn7hsrPdpQ/ydXUcveA62Sl+eSM7spddzV593YCshGtwl3vxVg0dyy8uy+vx
fuQoG9nt9XI0N9Oxf+h29Y1wqbzJe9WJfLASR32TXmh+vQncbpt6NBF9HE0/kqtyz1VeKAdjGzzk
N6vn5838IZQI8UCJO+G210mxsmvdzlrX3Nd7kEvI9JpLy9e24n04Xdb7yrp67U/xHiX1PryIrua9
dTk/8AiP3MMP2Sv8YLfY8V53RE87FJeGbdiVn92yj9nx9jqR0zp3uCq93KuO4l45Ru7giD51pLtg
X/ipVzqq29n5ZvxeBH7Te9GTti33km/5HNC3/Sm4bvAICYfgm7FNN+BfMne6Xs3/mh34MZQpp+qc
WHdXKBi/H52IwAlfM+mgFM540Ha9ozuFz/aR65pQtTq5Yz53tzNNUNXBAKQ9Lcd8G19Xh3pDJy/Z
1VvN1Z2E+0K6wGNJdtHO8PNtuQkP8r64a78JF/nJvOITHon3CGzRi3ZsRk0ee7qJN7pr3CjburWT
9xBf8WN6GC7HjfljPjWdPTxaN7ANHpVDd9tcmrotRRsIP6q4tbhQzRa24kXsS57oVhuWd79/Mffz
viscGnJefpAuhVvG5+DEUXEZ51vDl+zyxJ93Y0e2MYQfMvbRvsE3ssnc6hkamV1fc1CvoWPZygUP
LS8c3Z22ESZs0ZXupsAn5VDIfTF2quPgj7Cj7PxVcye33qBTSZzwdJU7tuqUN4nPCd83ttm7392F
rCwPcuFyvh9NHtM3jnXwyDzQHQ4FRU8geoKrqL/lp+VQ+N1lSaYpqA3+iveEYSQ6046GiCqBCgjB
ahzXY7rd9L6kP/UGbvPuB+uIPVs/suCg5bauwSvZTsqps6/eWh876eRlB2JRHTsgrBZX3f1wPd9q
9zlH+8Ku8gP/nwZKZnbKzGnfoOfb0z2GQsnBeodk3ZllR2csZkeQYgVLHYa3QqNiAHxtn+GAnLfi
26S2TszYFb1gozb2/FLvl8cCroS1D73alThh7YO38q6/Qp2MGh9bljPtobN5qfGS7eNL7a4mX0zf
zsZtcGEwL3X+vC+O6oZENfG7dl/T33Xby/62cgvDkRQfLeVptiEqLSftQfUlJ3YyFzoZUcSFX7LJ
xoOeUMBiexJD0VNTO8FyHe3CzBk7bvikL3dqZbjDRrlr9rzCtn4vymBK7KG8HgbXgKKSZbYJ1etU
XqnvJr5zb/JBRsn7OvajaWdkp+wlvhV2+saS/cIW6s30g7QPR6y9x7J0LJujXXoteLzUOxBZWut1
ygvPV3wiAVRWH3XXCpz8e9U8Cl6quummAumDDW/ZqroHkUnJvOJ1FDCNbw18TzilmgOn5faZMpmN
zP+mdghAl1w9OigS2zYP3AIjgshJvI+p9EghxUnLbxGVHGyCo5sFb0Gc+Yqv3PbLNo+uJglZ5F72
0gdc5dKzejDkU3EP6i9/7B/jRbPR7JhbxPV4o8eNiNZbd74Z+mblFT2kka/rDyTPWOIjRuRyO0a2
2DlAeFvcfYW7PPWWqy2bEu3pbrZeeNbzrZLyF463463xwJhyCkb3RXcjDk5b2VTMmn13nbq3RDpp
DoWFAnOIP4/vkXkMLTyE7vjYPorXomYPvih7veADR9j0grNVere4F67Mm3b7TjRmYeeiC1mxOgnq
i3EShd7pn+pL0EF262vBeJLCm8JXLqmkTZpdfDP6+x4wUFwbGxmdYDkIzvRGQuKmwPxnGzskDE7n
xjejN3t6AKvtlLgUyKI7/p6nzImuIwPsyOjzckiuEO1RW1Qn2Trpr7nNX+sm3gDDM9oxb9gh+Vz6
o7ICDza1PnhS7ZUzaELbhD2gusxvOWyxwRUeMt3Ony0VQ74t56f4SSyepMum+4ZH2wDBGB7bH0o3
2XX1pjX31qWWHvp9bh1VcePWXm/zUvXuMDn3g+eNbzn82QSQj5PYU22rj+HyPpwk+HhVhQ2RidKr
TnA5mNzxwNiTwcSa8oPr3u8SGeMr1vI4Fq9YsQpbf2tNezGLBzVWfT3NH4khG0+cxNPbIHFwzlqD
V2zw2if7fje6WLxfzRvzghpK7HYnwFktdO9X/tWdsv18DC41J3frV4y4Oz6KL7Vy4NsdTeqSWAe3
1U5ndVG/Rbv+taptYF2vytW4VQ8a3uQBXo2NO/Ro1i5ufu1K2upu78o+9zrCYfCNacN/cOAXKXGQ
OcdAK/0i2jJWKYnHPdWdrWZ6Bhl81S6J98FCW2PbaY8jzYP3fhc07rRQy/aKfA83MZ380tjsoz2D
jNE8nMhNwXTZb2P3xdxGE+ANXzf9Ud8H3ZVY7gEpTp37LjaOqP4UHvyrbfldmfO/8wbip6bj5nu5
9oDb81/6n7gdZ3/6h+04ffSi/T5/2o3zJ/7ejctsq1EroI8QCfzAW0ZX7O/duEyHkVwO/iHTFs3e
qor/u8WoWn9xgkYwr7Ld1j61GPkRaSgi/UpqnzhstH+1GT9vKIAlN1RgumBgKSqDLv68FafH0E2L
ETJAmsg66EKQPgh1n1wYpRAdevTibhdrhhOEFSAf0IT7hoOuXWqx8UWBQlqLyL8cCrhV4NA0/Dmv
8CRIY/l8JV2QF7jFi4nVOS1jd4i/BboSH5VZHH4QPMecZ8rRN3PWIgqdKPtsOKDaptFGwHKtoLFv
nDvtWl1addsNAwKyWpfiG6Galy+O+v9woUQ3o1lFlbxKXs7KzoPeKsGo8MjqoU98IRGUTUNhge33
qtJ1cjOoviipnFkLiG1USXbl/IWMx6CGJJ11Vmn7mEMg01Ep6TjlC9HzYhndCpIo2KI+k0egz4or
BP1TnOqAeChnw3GZFJAwMUAhc64ItkjjzZhqjfsx1v/V2/5/qDL4/+0Qzqvwh7cepc7b90/vPL//
852Xrb9wV9BQQKjNl4WD6T+vvGT9xRe4BhohHEAyskLC//PGS3+RurBmWaBztwjR5Gj+n/O3+hci
Qk70a+9nFcLI/+qV/1wEpjZKi5uTPj4QFGjI0M4G05gNcSHommAH4ET2waQvl7CVIlTlVkdeSNNf
qMY4XFehImw6+HjbmErT9peH9Q9agbXk+V8v+89rMJArMjPit/2tTjvp8ajkTb0C/8DPlItYXxiS
0Bxo5Zs/RyiLyT8LddbX8fyjeK7cLTMprraz5tWUC602AGGgvlvmrp4WI92guk2/Cgz8kLl9+iBk
SvTDdbyIq7z5vO6ZdoCoTZF7KkEjQZgspy2mVtq0WTfoFyNsZxURaJ0o6Mhikz3pnOvCrjb6+U3T
5uTUzKN2F4DHnF1Fb5AHmnSV79JZmqTtOBT04OuxQ80QlgCO6ZcPLc1cY0ipGQg13tp5XLdvdapX
z1Msa15ZGUXsTZmktF5Yd+M7MFLDa6cxLOwhWVsmkWnEoi3PoAu9xeyDAdKZXh2aolMXvxHoNTn9
GBmR14hLpe5pebZfuSp/+3aQirA4ahjRVgz6uYlkUuQsIMM0dDDpvOn1hAhzENIvwtHO5k8QdWsl
2kQrRudcIw5nvYpflCl1TVBULMDBWtPit0Kojoc5mFQOkZJ5bw1K40mCNqNfEMpka4WSdDmaOdvP
hqTwVOp6NyfHy+nMSmJrx2Cy//w2fK4dr5eHdYyKHJ5Dg4in88DwRk47WK5c3tLKIN5aGOnIecjN
reuG+gSA+Ls/f6B8PgfwiahPVosuOYIo2Nef//JApnzSYiUAAiWXQ3wv5cBGnEhc8m1YZvUbWOFq
AQo35I+GHFXwSM2hf8Vtp8eelMTa4Bgjwg8ZPkvuD2nO6T5rVCFB6lHNL2awyNGmklPOjewYoHuI
VVWb//6ZrcnNbBeQPNNlOHut+6VIunQpGDhifr80WbeJAVa7faeeKtl6//PzOp+ueFwWSzA7Miqk
9N/Pxo9AgyZbFLQrkKCCU6Au6gb/FuhSIVC+kLl+6I5/nUbWz6K7ryI8U8AfnFsloyJIBR0Kjl0M
sYgvNKus2B94wT0tlYR5W5uwVQjEk9rEnjU1/L5ojXWFSMI0HJxlEpzZLBSh3upCYu4klBf3rTUZ
V3piRBolhlqROREPqeaKKqhKVwTheQG7zeydToutwaEjEU/OGA/DValVjWoPyoSEY5DlTnCQd4gz
G52hFuwyLOQrsDWBdckP9etxmbXXSTPp+aqdUO3LghYfoKqWiQrwJ03hMI7EC9Qzc7QdaHeOmz9/
TWeKgI8XiTA4ouHR3q37yLPvKTWtWl4707YalfCdJLnKG7aNE3UOwO/afVFmzRPIU0uyl7bTKd7B
+wZ4ZFiXjTUn71PWIh6Cy9y8NqUVPLV5oV/pdaJfGfqgFhypxlTG9t1ZDw3i9M6uQZi//PkmzjbC
P2+CEYCoFHMd7cx1MP7ybnZZgytWA5YEPjHJfW0uBroyQemGVovSuYiMzF6pLxu8X53bqhKsXOIp
0P/XASTJIqEoHA46uiyzv1f0SnFHgWXHzbuUzIE/X+z6QM8HKyoGiwAS5i9ayp+vNTAb5pl1Yk1S
ZXQlpIeO1pIN9OdPWQ8hnz8FjgDC+XWzzbp6LpurwGWHQV2GSDmAZRaiMR0lqPqKnSMv5Iw85nal
hKAZC1Nvrv782ed+eCZnPpzYb/zovJWIuD7fIs6/YYiyKnS6PJpfa84kroZr+0LVovAeARA44J7l
geU3A0UkKMIUu6hG+y+u4/c1givAdcGMzckDd97nyzBqohd65Iy2EC29HwH7OtKNA0g9Fyl6t0L6
lwG6H/eNAJbDB/pYTmRnrfRpKYYBbVXoyCscl+RjfdvpNSD5qUWY1xlfhX3/PpTw5jHr0UVF1fOb
Rbxj2EQo9jhFZfXgVtJQOGAjv1pq//FTVvsKAbrEDZ7bcYmkt2AAc1dRY6nbdhQbFxO58cX29h8/
RV8lwJzQGbnrqfuXV3g0C+jDFveCfAjfs5DWrgBC1P3z0PynT0HHgY2EozvvxdnIzAOmaHh3JG3U
Ajh4JHqe1gEb+r/4FBLMmMFRr0IY+nwvWphTjliZpEbVZwOCSyXbjl0/3fz5Y35/x9FHcB5BT0/z
XPuY2n95ZKI8xZqe88VA7x/9UpkUv+JXNynKnR2v9fwAzpimSlooX9zgxx18nl4UDiHKh7COf52f
rqsJMWUTMIkRNqN4YreUd6CCez+L5sIrF4seRNotztL1hd+rb7BS79gEBU4QxKXz56ewzpdnl6Kg
s2P6/rDTnEtFNNQPBMb08fqwqxeiduihKGq1tdT5b9PJf3su+hjqnz+LwwonUZ61xAZKP9sD6mTS
TKIKWrQEjPbA226BdEz6wXA4OaiqoxfxaPjxKIp7rUljwzazJDjmCqGnnBP66KHqRiO4zPlbbia1
R8eNb0wT/LxH7On2Tb8wKS4xaQGW0iaFrQ7zQOFUSoPWbqHIhdScxIGSsVryHLPE0jet2EBdMgdQ
5v/2ua7Jair2fSxRIBrWV+mX0TU1VTTOgQxobmBbXYSK5Ahh128XhbSSP3/U7xM12weCIjE2Yv/9
3XhFftqkSnShhbwSv4/l3B2FLoRDL1s/yrrovtjz/D5iiDNU8QZwdoDrYK4//+XOLC3PFdTNgT1D
SbETtJkUsIkaoreKgfeLx3gmZVr3JtwU53XWYJRM2F8+f1oOzxqxXRJAp2gWuxKNYt+ZbbVfIOv6
wVKI/pgpxkOeAT7sW6vZiUoquqmkpbs/P+XfpwsddAlHxw+jKoqCzxeiDGY8qCsX10Ah/kgUQbuJ
p8YsbbB3Sk9tMFh2WSZqZK3m2hdb9N8f+Tqvr2wFDq2/n1nTWZVycmECu6vgnyYL5/qWTAWHmKGv
Hvj5FI9Ogmi+j2xCwCnWb6ecAIdxKyR0X5L+DfmY4AaGHH4xhD6W8l9nAg4aCJhWHgg3BmHgbAwl
qVYCuRcrp1ryAek4evsN6XmUiIZ5gkSqK6mmAMyexXgnkEPBjkcphNmdhknS6CGbVkzEU6SvoRSp
SMBlU9THukutiiCNaTCumQzo+kDU0URkX0L8OGCwBJLYLGN5FfZ1iuigzIlP+vMgOf+iuC+OuBRP
UbSs6c1ngwTZcCXVCBSdxFjSi3BJBn+eIuEIYLP84hn+/kWhaKGcz+EdUoP8Idz/5TWE/V2F+SIQ
WNXm3XYSBMstByn74oZ+O+Cw/VVXd43KUryeEc6+qTmihtNnDa3iYqifcSAkCZEXo5Bw3NPGyyHR
ctMRraG/7doCpnkxCEwFURa1T3nb9RSQiWuj5KPHsghAvhQaR4jiLnNqdcw1Vyjygs4YaaIKfgul
QH9XhF3k9EsSfLW//G1jzb1QeKBogJwd4/I55Q/RdrfUaJyJ9EruJKJQXtpx1bTMsbFXW5Wld9Lk
m6nK47sgGuqjLlfKF6X83781XjCaHyYqqTX5Vv48i/R5ZgxZQMzYGAyZHwdgWqR4+YrT9g+fwjbw
A0IHWooW0OdPCQeiY8ay6Byp5sxSYTrdDcEgen8e7B9FrM9vMcJLLGlEQbKFpjf0+WOirozjnmwx
JyeCpUEmNJJQ1xlpc6sOcGWNsR0u8S60N5URg4hP0um+mnRl3DSVVQG3h89Bu5cOUIimTyTzdDCr
ajOAdvhRD0tzCshf0/2U4LLQb5Ih/0bmLOqmKJNjkvBwIKWOxOH8nvr10LlzFVQXYiiibB2aOjjF
kdQ9lpCOY3sMZuITQJBOpyVtyNiLJxA1TjsO2XPS4tLYaZM45U5Q1MNrXinLG+kqcWlL/Rr70QwW
CWthWrjkkpC38Oen+NsKh3+Z5GuUsGtjzCI08fNTTJeBg480NQ5bsfGxNnLrRx8baHTrwLzrYyV1
G7ktJ8+Kreg1gBftFiwRRPn0S/+Vsfoc8Ae/Z91DGKs/ndPfb0I5IhhJhyqgSCvyTRrYDlkUA+EA
7FS/uu114f48eKikra1G3gOOmecq9mqGDxQK5N8YVqn1R2xqC6oduAV8Lw14G8KIhrBwGkJjZ6+S
e1Ka9D435CuxD+W7L76DdaR+uhjmURnzJJtSblo/32VMbRQE85p6RHQL8WiBRseC8TJaFlTeuP/R
Glo7bVigssqNxVg+0L6QqHjhCTZZgsT4gf6HqrA+C/0Xa//v44NrU9YSHfsghObW2Tk8l1CX10Ja
OuGkTuid5jjwJtKcfmhVWma7uLYyGRSzWFr+MqN1sc3B7HpPJZDqUMFi/2qN+7nD+/S08B2wyiE+
pnQsszx8HrF93ktdGObkhMkJcVlysGgUD61skfwpGzXytaH8XCtFgPCI9J/xOemKjqCO1BCe83gW
77u+lB9VItFu83QGZ2IV2X3Wy2j1LKEfH0mkm+6oUwV3QLTy1FWaWTrJWaSUNjtqboiYOuFODQih
uypbYJ84PgS9ZElREnMPYVo7yRT+v6WxJPzIlQYp+CBrK5rbDIKHNcuEyacqjF0rddYbu2ezYmlS
Jyw95kLoUZiXiuKYVmSodsR+ia4H6QGvqxJ7H9AcIcVHxrACRl0TvsdyPRIy16mBp5LlRWJArZUV
4aFT9zRaY7ggwYqKb7XGbENdWkIO2osZ1W5Zb4zBl+pZe6sRnTOBmSaKaTINGx2uzCzSCSitDLkj
tCvRaTViv47TIGbxzsxn7ZsGIn6ty0XoT+hgME+FOuAFKySl1B7kcYzJhCB1YCMPkZlsE6IdCnsa
UkJ9cpl6gRtgc7xvi2Im9ZzgoZteKZv7ANskYjL6c4jGcFNmdhn06UU6xd2DwiJSuQP5ld9x6HXf
zGhOjuSPRKMTiqRrunq+FG/ipBeenM/5vMNwg6Lc6ku9dZukbg4WITMAdctS+F53EHWdJi6WBzra
DGECGQV512oy3Y8UK0tgy21mxj4BdHh12C4Yr6TiTdfzGFjXmtGDRzRnZn4qxH3/0kmMH7sEGxU6
StdkL7lWVDO5UstyKkhjXTZDL3YXFJSKpwhW6SNhVikpM3ODYbTq6dn5KCZkzvu6UEZEYFBWPgBi
SJzOUIL8BGbJmtxpkvWeAnYwQFHv8/zCyuvW9JZCYfcgZmXfXPRoGGZQLxlmYGj75ENqBk4IOzHr
unOaoOVWRX2xJE8uIQu5pWKxsuRtb4Ac1gSq4aU85pRi02Yii7vXdWKRKL5fGsps0KLDzW9sBtLM
dMyqAlxprW7SzpnpDqDFSiQadUBZJdsQO1W10wwOPeZEjDMrZnN9eMVCMofUiW6iiYthi3M8pq6K
wv8glJZaI+5Mjcmf8qC7I65woGOTJ9FT2VQkF4zLMnzLg6wh6caY6sjvdSM4jQE2vmOwJNE9eWtR
89AP4kwkhlKNhLanat86dZ6iAFUis+ihuFfJiHaS8zfuN4lqxzDpVnOg1l3dx7GGZ4QoRYV3cpGr
a/KiOL6zR5u/T4NpHNKqlbMNTtrhLs2LpkVnxVafy8mL526QohCfrNEeQ7Kp2B4MubCTYs14zsKo
f5oq4uzsdQ9GmoiWdLzYUodY1Fis9K4XZ109pLPeyXbVmcVxGCsr2mQpe1HMZcy9JJCoM02LVkSE
KU399Iw7cwauBbnoKp5UkXBEo+nVfVVlsrgHBZx3BzEMNXquSY94ezIVpJBDWtzEshmUu5FERx3d
YmEpB2IDjJLYBhPae0CcnOTWbWdtOoHsUTsnIGT0W33KeieCed+4tBHK05xNdEimMbFmTt89+RBx
EogbUEcSmu6kGmfHJEvzfQrrJfQKM2h9Qa+NPeh54SgrFAydmeCDV85WiNICdAVXWThUlkvHh20y
2Z3yWxih5nGUShBMt2jYmdgS3ZkTubemRy7qpDhME4nlKTh0JzqdRRL4vWlE1U6MOhKmO3PIq60o
5vF918lqBFknp8VjBApwO6bwEfK+1aHCxhwFJ3gmKYkQYny2sqt2RND6qtXgBwnkWqG3XPXte2yJ
ay6WPCqNTWZAJ26nOkVsWitacWMs9fw9KwwEnkbXKU9qNyOR6UOFxWNsY4sYsEmGQZ3qaetmZbMM
bp7PJXFvg0GKTreQTuoCblKXK0JMo9feyMzxqFksetvOFNsB7tZIjye2OLqSV5P0gUsma4mgnGXX
jvp4+bEAH7idZIGDrBxqoYU0jw6VNC9uKJibIenr20VMNPx30olKFKYaEumMpqWWkIsXOR4xwQhf
hcp4zckpLEI6RkkwuTmvO+rQyatUwc7T/q6IjaupK+7MgTFDfxKl6GVcEzWhpjtOjd6Ypt/FOCEP
T91pg+iYtJnxKl8EJNr1nYVaXcrdnLFsauRv6JO1MSL9Nqnzx5bFXa3aw4wt87YE8TDOw0HTs9fE
kGytKU+L9L84O4/luJEoi34RIuDNFqaKRe8paoMQRQneZcJ//RxoNs0igxUzm950N4ECEpnv3XfN
azM8FglmyMZvck/8SnMOJn9BLtmu7NMI5/0dJ6uzI3S7CDNTaDxVGzcBQ1iQy/kZRKvExs8k5eSq
W5DrNlZvBnRcFdER6XAf1w61NxDFfMas4QJWG/+tASUUQ3WSRaRa3SaxM4dITveZIx8H7CZV9Fza
UDVX8VSy7ZJsw/DuzpzLQ0+6Kb+wwhBHvFBvPEqlAF/s0+mnWjviTF2cfbOsP+3UijrpXSU66gRX
3Bt69WQpzZmVjYtf9Pq92yZ3ZCocrOLJTVDgE+QyYEGLnWeWXLDKepxH/xZdAj1rC+iAuka28pPW
bjG6ekv+5LTujTU9yNlwmU5ODxVGTNOoaFsM+UGoxlMs81+aqIOuR5hVju2+nvRdzJDHp5nZ4b70
g6zDWy0Fe0uZzqiN+qBnfeh5MWGRrgV+rcDaFmLLgdX3PbQtA/Z+in46VMYk98m8izqlTLiNW7uy
foza9KJ0Pww0jImS/8778l3GDLhmWV/p+XxJLnXkIbJ2veomLuchKBXtkCea8dPNePHzUgeGMs3n
Wgq7P14uJrjy6ZqHk66+NyygqCtX4lh/TszoJ2u5mRLrpeR78hHDh+TbnCWD1d1PMAVHAC0b3n+s
T5HqNu+mVpwt83gNJLC3MMNGNpoDFvTiVVdks5l13ZaZOGssVkWeqIG6Dm98+DcNSYiHZqkx/3XY
4gjYvh8wfvdjo/9dDAXc/UwhUp28HCKr4PhuOTL11dS36qVQY2fHwey+pCwd86BO1hU0ijPSN8/U
GEWB24rLYmTI7LiXnWU2fk9+rV8ayrWdI1aAQcgYlRjOmDpmn8rinbYXWVEl/uR69Ti52qsj8HeQ
8tc42lCEZds66mFKZrotqzfVmIDBJr4sCL57tmtD+anDDnmv9DJZAvwnlsFXqUFIKJU57IASu4U7
z20RZFu0itSQFFhe2Muluyc/q/MOeHbqDWlyy+IESOI0nBbwespwoiwzIyj0fv2Rr5UWB1vkch2O
cYsZg0jH4tpx4TNGC9nAL6WxnS2SOEJuD43VH2+KbTc08mYa8RRrVLJqE5OBRatooSm17Cb2kHwG
FV8FAfTwbZxgcDcKEmmzxdvMTPtNVZuOgGpDrlhCVOMCUN/kgnKz1RDELvjQKMGkG91IZ1F154uK
AUOkrqLXfGDfiT3SLRrD51drvyrVrO86PZ3vTXsa811BcDgCgDoXU4A2MUZ0I1dkJ51w3fcUa5ef
vTmSOD4bTXfnjHxcYVeS9x0IoqHZvnrFCqbWWFx/BBdCTzOjz4lJLUUks+SUjeSaCljc2DE11MdF
0wWyLIFATNF1RJdyuNxvqbor5yAhc4ono7XIJs3HtgynggG+O9SfacA8XzNnyhBr1sTvVpooETBr
su894nQqIjltOO+C4wSN2tIQk+uMrbaQftZOpl9hpf53iYl24VMTo+UnXTma0Hg8ZwiNybByjhG8
SniKBbFSKaDXeNE5K3SwRRuNe6OE7XHdscEWcLIHScY9JNMLLxfEXhrqRFjfqAzW37zueH1NNyQv
5ghP1becMn3TPEVrI7voxbPS48LRLMTTw04YFsaP8dDxs1epojnVZX7luBVHu533ikCHvgWTNXmy
NsEEl7YLWqerWDteK29XhphdlM3a+lTmEKJCeBfxs9PJ+o3MJF3HdqbWfuE2QvyhMqjtjQksflUs
hoZYY1wryjKjhByUddtgL60HL99RbJJKSKCPt5DFmXiIUmUHLwEAV70EC+ndMyCPQgSJ7WX3xaTh
69GVzYtTtOM1fgP8+EXpecpbyvWGJk+T62N86qKK0ZWNJLcymrKamup8KGL9J5u37gWxtnKyu8NI
+WZag+eR2u4iGujiNjnkeP79SObaQN+QZw4Rh5UNlW7WjeFNNZPmVhW5wYeNO6GPTXv1PBVlkxNA
u0134dpgD1HGfI14eNfuj9yDqING2UWsVdbtdNiM5LYKSa0ust4mb9kAyEKzmMfZnZJIBCkgYsxt
M5u49tievBX3isU2zqxVjNfCqFxir0U9vdFnkCThGmvf79qxaK40p0s736iU9K3lf/hh48NXcQa7
OrIDRu1A8VXjUkNIdIMOT7u/1eKy/kUQEsO+cVB0gnnj5goa0oCNxqiApykU3r8VCue7TCPf2q+d
SnP3lTTzkn4J75OAsrMdsFTQ/1nE0Irt+nXQHF+YamnslAanNtxTRk1G7YqU+yxpoS/eGmYr2tCZ
1uE34Izah25leA92MtW3/NnxtdQaWvkCOtJDirEsjTaNJMIc2fV/ta6O77sml6+9sLWEuNxtb8oB
DWiCWjMl0II2dLzKpz49E6JOy12iEh4YCRIcC8KoMAHHRSoD9sBLZmnDKTMVmOb62ucRhqjZi0Yk
8UvsQX/1TWfm3y1tIZhj2dXNFpo98fWXFJRKm6D1qIEKECRWq1h8o6+my0woaRGNCx7owdjTsgfw
w/leRsqAg5vQ1NBKbBR2hvTq++SoGRIvSxUvTWs2PZgbSeiBbQ/p+UrAvBnMytS7Ic663A5pjsh3
Cr2y95VjXeSyAj8RIwYMRGzgQUOXynzDcq9KdcgGPlxt+J3NY13jeWJBi2cJygupKshBykEZEpY8
8fWBMAgg45fk82/U5uz9Lm5IVLbFPDxT0SpYVOLrQ4Tyas2cKqmFenSpk8dEteVTI4kIgLJZTWYE
YsGa6PKeg9sjfJKUBmVx+l2KvRp+2drsHVhzxezb1dwSezUVC5k+lpVqe6tx1XOthxkaEhWCHia3
U1eG0+olt6mzNKjasPtiCtUXC/mmo0UvIr0Gw4bVVPoLaA+GGREZxmpv0xFFlZkrSaRpnfPa1RhG
+jChMddgP9N3YyvU18EW6x99Gdu3OIlNeVjnzrnqJ4LOfGNK4rslzTx9Xy6if1CoJLqglBlLLBZb
LENuOkm3p4neEC4Miv5o5aCxGNIuW8JJgj75mNIPbyUbV45TQbNkoTl3Xoa+f5AYwPZDvzfKUeAR
INcBZ057WFFukU2IZ41iY9rUxHV+BxxgqucLR5fgU05WuSd7dw0LaSY3PZg37v1qTHGTJqOhYINc
lxbrivMrbMgwvbVEy2KwJZioX3iZkQX5sg66PygrqeCp0MofVT9Y75rKIcP5NOChORgtJ7gCjD1j
8rHuzdVufuaFVxmRM49VsJTK2p0N1VL8Bn+0rzDR7q8bueW6FdTENkCjmH65U9FdjYkHyASd8B8f
wCRj/ntw+NMwBUs+tnkVkz3c9KFaf0Q79XzVmjjPisCTdY7wcJqvaI5PCC6+uggCeRffVDzP4EB9
vIg2ekyRa7pTWs8Mw1EeFHZw6YkZ9idaMjEyJLThH2lCLNvkQR8voytGKoB62kDkSXu1aMT3TrE0
X+oZJEpPkUETJGzcGDWwNlh7HSll9agTfBMsVMfn+HlY4SIlrZ5JUfX9c/40O/13b/gqwc9G83+M
Ks9149YV5XCwbPCVXot0ZzXxPUG684nB1ZGDzsbWhFYHG5HoOHQTuIZ8fAwwJHJdoDBi+5jw6Vik
cP56DcHpVtWQe2iMTWhtBV6T2/3Odgwv6IciecV1BtMWGNMIL51evcRpeYmGuajP3V4F78oBHRqh
x0/fP5h/dKAPeDu3S1sLk5w4u20I+/F2Z2bhpYaNWaCYKdrzvGNK6nhyNwupH4YsFbsU644wZ8M5
t7l5ol2y4TxT4xevIkyzoHy5B6JKaGwM9cqViW5gZmKS0Nu6xH7M2qlIny9WM6xyVo8Nh5E5wfaq
/zObpiokh32Bh2Pix/VH1qX3lrZaH3z/XL64io6cDbvczdT7E39PNUTV5plEktrH2SXAbh8iURh3
31/l8wScMT5w2yZcYSqGaO3jj6HxIJMB99LALXSE4q7uYT6/iHer0nUmIKl3Vc9osVdBviO50PZV
N2/Ye6VXiK3hyioYZI0JgkmNWHi1d9xgjZX1AtAvPS9LR+7l7FoPpr1MUULxGn5/+5+/Ku4eB0io
HHBXGOp9vPus0aVbqx3mBhm1A+9LAa6EHSgttKvfX+qYh7R9VTR/+LCpkJ5wZfp4qXYqtakn2BxS
R+PsmixJgsRr+J51+3czIIj+/nJfDMaQMMKx2hzPoW9aR6tsUBWaeW1uAtuKx+ucwzlqTBOL/soS
B6g5WFwMq3o/ORjvAZU1oeGMYs+Murr9/k6++OHQI1CUODglwtc/+j5VbalmB6w6sLSh/6PkMkbc
MtU7G4wN2L22T1A/Pr9TtJObJyNgD8PTY3byHBOVLRb6J28Q9Y1tyvpHZY/O5WQW+Ylz6atLcVps
W/P2ao9ZJq6SgitMANPA2I2JBRpy4SIGB/frzDtlGfX5g6ah5TESAoYDKD/u4wKiS5oNg4MJGQxi
KVJYzDCtOAa+f1tfbaco21ihHAH4sR8P3Jtiyl2iamDOzH1sBcSwxi8uNLM40sd6RUhVGNoQcIjM
8lZbhwypqgUxhDRjBZqhU8wKNWA7dtf6ClbuC+QoN6TG2o+jzKVC7V+tg8/0IXleR9WeTux6X7wR
ZF86dAHePVTKo4dEwHgGeJG2UB9wPdPnWbnOaq2+jLXBfv7+SX1e1/x5FLIGFQPagGNv/G6Mhba4
axW0UzGepaJYDwo28ofOYB5ZGG1+Yq/66no09DDcUFN42Kp9fP953MTtQA+IQeti7achwUeAaWiE
YZR7k62Ihk7sWNug+uPBanFsMF2n6IIYZB7tIGOvTY4mOadKuNl0AXr8kOtud+UIzdkXsgBWGxLM
XzR3BTeti/LUbP8zEc6GqAOvD3d+FiMCxY8/2aQD7yHDVoHd19V7mmveBR7MhM0nnWKZYbIUkwIN
dhY6+diF+i68xJSXVeuiBjb4DDE+TcgijiqldV9sLUfN7MRCAnpWDiMRV21ihb5x0UDVc5MRQSzK
9LdDbhjWJVlttlHjmtI+MO4ks9lauuLVoJjAaCUrlvmqyGJgaqb1JhBr1oo5cOIexyTHy1UnHIoW
J/yim/urtHcw3sS4z3nQhhUCFyw4UuCNpdbVC1751qDCWCIiWVfBCCE7JM/D4Ol/1ykGUM9T80Vm
XTb68ZDLv7Je5Rs2biQaQwuZcUot0DUGBJjbf1BuarlPxMLchSZNsPcyir6BFan3yMa9zSs4nOsh
JojNnrLXXq+7V9CP/jahKVRDTvn+OR16QNmlyVuowkB++q6RkMMuV2Oh6tMTE90SBZeWhoTy9XiO
lGb5Q2QFNNRGWE4OtkXLfTaBLivI9VKsN7J17Im+cb13k1DG+2SBAha1Wr2+zjl8f1/p15rs6WUC
ENUd2cXoIscMwJxu0l9cRt/+ggTzhWjC6Uk3N+sNs8mZOXajrXWYv2o0zxNMGUxvZgXHmlKRxMcj
uNSuzbKGE7LU65yEUMZL7IWHtH4gJxI+VgpIecmvy/9m7QgO2C/VqESSjOa/ylB1+CnOuJX2yZwS
0mysml9MbnKRjaX0i1YwThWxycClx1iVTNHaKd806axB1lvj4/fbzeft39ZNDlAs7il1QS4+fgvd
rGdelaUIeqxZRoz29cie0I59f5V/2/vHj55akTIOkhQXst1tF/pPcZp4YwWbg5lutXQilIpd/Fp4
PsKvGCweaMezqF/LNpqJEA3qLhPhCPEXhmVLEGUhnIvclfNVT6kVtAxSM1+TiXqJBA5qhPDasK9E
f06j3oad0nRhNQKXfP8Tvtgn6eLYsih8XFwKjx5UG9etyVdWBRU5L9cGOfRhrXfiPDHwm0kMls73
1/ukV0CUg96KK7JSuew/E8z/PLIpadTUNSnlcHW5X8+sH+Wu2sdn69/yfOoZ2Z54RV+c0FyPBYA6
x2XfOQ7Va3L8lfShboPw5+H+z/3hsPej4Gzyw7vJP1HgfF50Hy91dJwyPatUMXKpWb7M+K+DBJ76
NV+8rg+/ZruF/zy9JWEXVbdfc7F73PFT9vv934eLuxM/5It1vf0SuK2I+YkgNo9YWc2kJhBuuUwX
yaf5sguW2/HMuih3Mx5mTSDDeQ/b5MCgPwnXW2XnvX6/Sj4XJlwbfTm9GLfwSTMHNCMQd+MlYwJE
Yqo9uge+pXYn+tU98Vs/v7T/vYTBAqE7Oxa+t/FgKKLD6nvp9ORFQsam6Pf+r0IHilFCPWDw4VjA
8j+WGupdxYyWbBXqxKx87JLaul/MnHlmgZ/c98/uMzWZa2GFyHpHwAGicNRkrvY0m4vVYai+2MP5
DFsmECPjjA4KSsnoSU1+Yss8hTlKkF1e6+kQZnprn/Dd/uoVIo0n/JeMLBr447toFWYGvEgAd62P
GDZOBzOvnz2RqidamK/eIOMAVgmgGnEmR4sV0Vje2PjBB7mSTQdoypgyzqtxauPaOq+jvV5jTYJD
YIeDgkT/+OlB9HH10dns2tdqHPbOmmBTtKReD5fHUIaoUTztsemLRKO7r9RXHKjdh4pMtYc0MfVL
5j0r8ILlSJhK5UZMsZir4RUVY5ebNF3/f4c08IxAv+ew7QFCH9sGyJzxGTykDQaU4MqbvtNp2lPB
sV89FZipjoachrd9LGUZVE9qC2MlxvRjdRnbtXOXGiMOlpqdPwnWpwHVYZYnFtcXrxx5Iq+D7oXO
5Vii6HaO4pUGEKeVDtbB65w2XJy4OrGwvvqSNrDGQ0mKeoXssI+vPNNKBnRGUgQ53sdYV81FPgeJ
2eX0ZJUtPeCINtWj2EgqVGXNCsfYzcvxwmsXVZ74rL/4nnRExHCVyPzaNHYf70XJConLEVxmmuU8
dHVAZCiqy97VRRp+v4N8cSnAwS3T2YWQyhr6eCkDkumspRq+jtJxdrWAcQgzioQCSsDvr/TVE4aP
zAoF40NBqR0VUEh0R4t6n73KWGnW1xFiFjLp9kYB87nLRzM56Gsq7siAtA/wzJkzKrV3/f1d/Gs+
jz7tDfijCWavAg85uovWnmHcuPQfc1/Y0sewCQfEZjGhj8eyDRU3/Svm1IiSpFD3ij5ld3xa5vvs
ziQygELzj84LZVMh/W1K8yBWtJ8a1BN8UUeDEwxOyDwiTWK0nBOAEI3qxu+ruvx5XrT6xEP94pMk
BxEiPHMzzjbn6NfEWocmWFtYH41Biiei0QdmlqNvAH9Hmjp5TxggpCee4RdrBlWy5sLG5oD7pIAt
mx7K8cShg/EGvI1Byy/l0EGkc1P1RKdLU80CPHpfDFEYPRArhG7puLpn9FykFc7s2O7Br/EtbcQY
L03pZ8a8hG6mjg0TdWmqkNsgfRePWbF6kZoY3V2dSg+CgBEu3qBciqHOKN4zXJ7DGuP/x9XeWIlW
X8LqHDZWb9TlUymxMATbCNS4MazzBIP6X3rRaL9a/PvfGlQ6VaT0i349wnJX6BgtzCKtmIkjYjJZ
4euhNRgspvNcPS1ZVVHWtFh/++iJlds+1aY80AavvEbPav9Qitq5aIoW/9A1Vufrolvh649up11D
D0/60Bx1JQ2cvmv/DPbQNP5c6Q0E68WRAnqv0pZ+O+T249Bb2gvRKO0PA7p4t+li2+VecVzMbokb
0ofQqTrlvJ9aRpJMDPJzz0uXf+l31X2pJrbpbwFEMQyeSYw++Kdi3TQk2fMdmL2OT5+VQDRBuXPO
dA4aZpcs3RURQFkXwsRp43BZXMnX5E6Th/Bf5a434MVFCmMo2NrGFdw+r4I5FXDsQt2zvZqRjaUT
re2rsL5x8oR8eeMmlpX4cpGY/XtyWq4HeymM3aKMkNPLwu5IqymT/FnEVbKEDKXFL7upcM0g9afI
I6dEJObbZc1f9ep51UNk6eISwpSrhOUq1NTH4r4nUEXpsflWSpPOltXVIvQ1W8we3blf+/0qEoiF
kNvXJtSYFpxPXhUvYdu64xP+K5CtFOZkXUhWS3sordipLqt5xKKqYi7sFyCr72AE60ogh5qVYdHb
6dU4ZDbetSjHrsrOW/S9hJoFBW5WIUVDSXX/pCAtvFt+2qXTqnobET7usVbnQloQF7GKiwAvVNwl
J6WBymC2sxktZMy+gxTNxbnQF6ETaAMNxxraRQnhks9W5CrT+trOCVFFvTpOWZgxFoI8gPO7jZds
BoVWn7cYDSAsUIzJ8pIbtV9IxU3N2KgRRooFso3OFDNqVLv8zY4CwtY1Ra3467Q96sbWxn6PC3xf
RcQZzO1uRU6JiWYru+4sRlLmwsSWW7hE53XrrrInE6e3uhntsxVVFnCN1AjjHYnLnVFoGRXDtbQx
LtZRMfuwU4vlpxBaPJ5betsPgVLYpUPwwzYbIuipbf3V8FKEzF1tAjKJ0rOIdEqKdb+MsyBBAMpG
e+0ONZxJD151flZU8QS9pVUcLClF5tSHtR2h9yZ8vmQ2Cnd6SJwmIYtsBOH2M5FNlzjL2y8jB9av
FFmNiAoOSYhYldcR3gO3SouUxB6MG28o8NLKZj1BPJEl71mv1o9TQ9xk6EjNai5NObFRCnVgseQ2
ME/kjuYAiVvE8Zu5LP2zdAqd9K9pcv501B2o3UZZTFENN/Vy0rJGfR1dRq8kBTDaQ1EQe68QGWMY
PWN+S4y68aQYs36fVhMdt4qb3sYmretAccsVooXVa+f5UAkjKlQ7eV8Q0z/Bi2ievz9rv6jcKNWR
R6HXBTc/jnKwUNpauPdnASx9Nygpn64rRS3ev7+K8fky/G0URcCBdEPIzz6WMLZL7NLacxnsfqI1
7DFMLa+MA1YgoRHWu+7Ku9b2yn1xhh31DmOgnbcnzCTSomZnRQhM/PpqOXMjOAwnzskvxuYf72y7
8/908KJ1BlJjuLMCu/Iy/IMlWvQHLov/UOyyEEHPiWrgi9HWxwtuJ/d/LtgwcJiy7YKV/3bvH16D
6O7u+6f9+ez/eIWjgiNbEjiDM1dQHGx1u8sEYyuyfL6/yFdvlFGOYW/Gf5wHRz9D642eWRGndcsI
MnK6kQ3F8E4p5L74KfRK1NkgVB7TzqOfkktocimeQEGhlOJg9Za6s/O5upVtcyoW+/PAACdBdZto
qxYuCMdta2HV8Orxc4E420AtSgS4djvazdsUr/Z5Nc6ISTBHkI+dIhL8dPNEObU09E91FBpANJq0
NxZeXf++ov8sDXiGzMnkVAbjKHL1HjVi1QZy0LQttdCKkfwoSXo7QTR5VVLDPldGJPh7z0y6qEWr
RWuZrNmpD+SLF8108J+dKk8HHeXRek3dQZB1VsKnkubTAscEmhXP8MJuauzaZWWav6ehbMlXHEbK
NDvRSs/Xswki16Aa1S8rVZcfJuloS7Asaf3r+3X4xZgF78sNUKQD3VCHI2ADffLiaCOkeq2w8vqS
mQfcTCk11GP1Ak8aBm1mwd52Y4zDu0X279Ycu/iOt4rVQ9aWxa+ucrPbcZTrxv0mNouSsW/RiWvr
ui/1wqiQzFqI1pyuwwFd8Qgtsd3YxUm/JdAo7IauleH3P+uTcRdTUvgrTAIJhqUNOjbWrNc1GdBK
IlstCsb5RV8YV3Usx3exiOmWsrqNg5GEl4G2c2l/15LdFWfB1nxQ0tnuYXgZc2SQgqUcLK0Y7lMb
RNl3O/wAgxqBhBmduOFPol9u2KakAkeGSUWy8sd1AnLWDbPHhK/cWDPY+a0PrlENQefUxYMcB2IR
8Mb6vRZr9jOlVd6hMNKrE7vSFw2sg1wEeEDHNJMD56hXHlrsdxL8Y4AIJk+5oHiH7jSNa/ZcGtRe
QeGVy8+5bzav73adp6gCg/kl17p4O/E8tnX3sSmiHaLzon/VOPiOvVTGEj+/goFfYIkeP862b3wd
f9SLRDfn89xocYB3OzUq6my57fN0fuL5oszRCuXGqWNi5UFAIsa3yxmdFBb0WmzvGWqbVz2T+hOr
bdtGj+8VP0K4WWy0eCgcfeMqZmBgZnxDMAKS3dDFFZY7irHDAiAJiFCUJx7OF3uKh+UKQJHHYJDX
/nGtjMOUO1U8l4HNWOgawm571vXLfHbiFXyxJD1ng9xwIYGceTzkXruk8vIkK4MsKxn4xLPEmkBL
LAXe6qysCUxHSeKTY/foyEp1rBdyYbP+NVlV+8Q2+vkJE87HcoBjiEUE05aPv3h1ynkhNxjJ6eDh
rKw1LhkC/fJsrZZxDkkze/r+t39BbaIDhlSmgT0gAjs25fSGmlGiwSisFq6Md7S2TCf7QlH/5u5E
uk0lPPu3bbS1TuPYi1sLycJfjO4Fii57YErsGI15heHDJBgMG9h/rDBF2VmbTXwFcaf7lZQiwSN7
cd7EZKtzNKDyPYmef64A+B3YoGwGa8T7HH/QXSwaA8v0InBGT/lTSnwUOKa1uy4HI+jSkrBr2+hQ
OZgjESVWfohdZyKQDX2rryxKdbsSvH6GSRPQ0Bo7J4DPL/Ybjh4QM14rCxm3rY/vdcmFpycpg01Z
NNBTjThVCO1okrnnxHGMv9miyHs5TMmzAI6EAC8UnRRU0ZwKhvviOemArxsrT2enOH7fUldlPi86
kPbsWWc9aitEWL15AfJ+is35xdkEMw/WLD7IkLM+sbN0I1sQn2DPKNfc3qmz25/Xq10+WE6RPWiY
ygw+n3+y5zQYfELp5E1pWMmF1Oz2zKnFeICPW18XXu/5RdY1B0UhnFGj7ypODAk+78EAYGDSjF9U
ioTjeXCfwk7osb8MFmNSX41Z9ugI1f6iyTHScqSSIqod2wOMVfOUS/Bn1I9Lb6wPl9qA6c9RWTKo
sSFWg6Dl1hHjwkaOM86ugO+JBm4uGybIbjbf9GqSXcT52jN/dzrvbczH6clTR6lGI2xqFzVbLS9r
Mn5IG5GVQz7TuEC+IN1OM04cAp83ZehtDrArgyBC9463KEeO65qyUwZG4ZaXoBhJaGti+X+8EteG
tQg6jKnC8eTN62jRhxFdkps040NBeCNOkJr9PlO13Paym2mGY0n+DuX4CYOezw4okM+opZhzsRbY
JI67UAjvpTK5RRAzJTqzMAK6kHY+Bj06rL9QC/No9pp43iFHXm5KDzIcad9G94SEwd5nlYzvumIV
p/Dhr26LubthbtnwfMHHnUeie4LpHNFEYCW5GVbIfx4aEgl9p/CIk031/M0UFqKfSmcTE7X2OBRq
MUfYMzmHuKta1HiJPMWN/2JDAf/HDhJfP4jJx3W/MsOtLFJ0Oms+rA8V+EsETmgRMsmc7fvD6otL
0UQy3cApB3P146GVvWgG1iyxDBoPEwqBZQOJv1lx1Uz2Kb7Dv4zxj6XORrEjv/DfhgDF+OOGncaD
jMlG7YO5Lc3lBplgFXmMEsn20pL2GjU4iTlF2iLcUpoezoewYwSk0jNeilyAzzREJjx2EAg1P1OH
9NZwmwR6lcO/DE1H2dR/BLOek0+5vKy6geG1R61jocupVOfaHXvD3vVQU37CZ9VecFmRLyXyzGdN
0X7rXqs+I7lTfwpbnjPhK3fr2BVjtHpjhnlJvWIWEhfdRL6tFMm+yR2p7uKsN+6kJ1UShRoVLlHf
sf793siQHqE/wmZFKWFrB0o7MpkblSolUqb14j/ahEByX5TerBH3BMjnY7KP101TV4T5JBOWG+Bq
JeFli1NYfzzor89ZLHTSdYj5eJtsnp6fTzMRPXU2ri/WMuOCoFVItPxGzRTKBVw5oPpNxvy31NlO
9iaUlgVhqV0+Goltn+riP2+7TMnwHdpsTP/FZ358vajdkWeZgKE8zvhA72yGpvCmXVtY+hm+JQmS
xlme2NP+jcWOFhWNOwOezbVtG01+vGoxzcMqBWWIt6Cms6B/XVqo5G/XXLXBZWfHDiVCTkh4yng2
MdsKmWUO+9Ko9DuheusO0ph5SNBo0c6pnXdJHK51ogL9R1U+usktqYHB8MYBoDQ8usl2UvUs3bh2
Vt5oIVjfWIcuS/3PMLUtvXFnWn2UzqpxvyCFeVzcJtMhaHoK1iTqbBGQNVszjn58BZ7feB1SY9Nb
t2pQqlPtD6QUUIgh1bsytDF3YMwTCRpqFlYW+Em71JQo87M5Mrsh884QpyX3Tl7U72hAlyxwM894
z1Z6NX8tivxGLHb8W/b1MOwSz15ucHDpzjkJiTnSY0P50/foWU6d2tvXf/SMNohyc/rbyobjcs6w
4koZGDUEDnYFkaN6RQhcm0c1xI6fWeKM17CFXSiZDGYMSvebhhrzshzteb9WehoUWsP45Pvd8Ysl
zXQN+vnmEQUz+KjEhNCYuLHdkVq/KkPYYbr3DgykhaJKYj9n2MZUKz3F1/20JTtQNyBXgPzA2jaP
d/9YEvLb4UMSiFKpDrGTy3N0elQzrXOqcv1cTnItV8ezT4W1ANRxtDA5YRmrWAS4uTU+UlE8K907
gwvtMYvT/KdiDtSTVoIxPDPW6QHWLDkTwNXWVaqv2rvQtb+2GHAgXIz10eqc5Q/mkf1dLtz15fs3
cZQIjbgIXgVEKAJ78M6mttte1X8AOpqA3pFt1wYE27rOfk36jpTEiayNnal1S3al5QhKwlZriQ+k
/osnDA/miTGnO6RApVg5rkEDwr/4Q54NzU01tsaJluSf1eGHNcxNMr1nfu8RJc46/niTNR8Gb89A
9LyYxa8ZuOrvYlXwc71Kj18ca8WU15nt5XfS5vnzuKoYHiHlptipYc+bQaIh2wtKp+ygxGpTlRzU
sUUBMQ0YJx7woaSS9/61kD1qkD2/D++SxGxhDeMwU4whPkhuG+nmFkzoKrAX957RrOaJcvUzkO6Q
igNWu1nMofE9FpWZTl87UwGNRo6VeRhzjbmL0Zk7N3VG8JbSDTEEHKMBoChIB7BLDxkt+juGzSeW
xfYFHj1x9NrA00SPUFsei7h6DlGjRPfKZapXl2Gor1tyn+rKeZIl2l4f5x1clYOz4IfZrRVjtfLU
zvVv9/58DzbsIss0AQ+PxEAx22cjne0edDldTwmMQYyRdfvVTkw39mVCZDj0EYoIR2XglGARM6ka
CSmwHm43ekko0/+h7Lya22bSPf9VTs095iCHrXPOBUBSpCTLsmTJ4QblICPn0AA+/f7aM7trgixy
/U7VO+OxrQYaHZ7wD+VyEGXo7LsoVt95Jn3IcFDj+1ZYwy4pwwZRnWm6yRsDs5OQ0h4NNRUaf5Zv
7cpsd+zuaFs0LaT6rm92bokeQqX2yJVXrn7ntm3/enniTw8pHUgk0kUkvUD81VVRJU0RqOw8i8Cm
88KPizqN274anB3ass3T3w/FxEpeIaBEEDLHmwolm6ztE9h0gyloOOf2tKt7eOBA2KsrZavfaKnj
T0kCBvyRLYwRAl/zeKzeUeaoaVLu0nJBF7cRMzEbFJacOsRGy2LUYCuvpN6O3JI/kudsIHBPmPNQ
1sGqXgo/TbOvOo2acnHbX9U6Hw5LlUMhF1XzSTfA+icun9ONNPOxiAvlPcVv7THyHLxX0qTem80Y
7aasGHKkGEr1YNgzRqa4idw3c1Vfw4+clOlovKCcajC1oJFpfBy/rzbXs4OSfxFkzmy/qXGZlxvU
l5THLARPsuOuHpWbfOoGGMcU0ZI9CTKylRH9YSSkpij6SWDSmAFzqu2nfohi3EAtq95MwlT3tebC
MmiEExcIkOTWq97Xxo/Lq+PkiuYN8APiDmP7URFZXdGEhO0SLxnCPumYPGhDOL2vB0ccvEXPwFp6
FEmW5Nqxc3ZQaqdsAMkvWQsS48PRJybGSuBKRf9IGlciJ4iIGNp/9uclm5aPZu9edY+TH2O1OCl1
qUDe4FghI7q6XZIK3UPqfJAOjazaY3+g7euWmN4HseLdhplZBQv/IsFQ0CGcpZ6NUGMELgathbyQ
4i98ee5PyhbMPauDghKgf4Kk1SFgmAhQihx9TythrIZW/40EjV7ZlGeCFB3Bd/na3DSnOt1WlNSl
Z6LCMSHs/4ykKObCapi69ial33U7xwLIQjF187iLqyVGh3aMBeidoZleCCi6covezRBvlaEGILNE
7hz6lBMBEJKNgqiI45qCy+WpOQX3U8Yh5Lc9yBA2z79al9QasozOJRjxuXXvu6SIXma9yQPInPGh
9zprE2aF+VAhrPY4m4Am0ZGZ7u127HZITc1fLj/OmeOasg9lf4qUv+2Pjvf5sCRCIORWBFoypF/s
tEAYPLLDr2rkEVJdHuu0MMurcxvypeif0QWQkf4fodqMlAB7g0Ml8sJpGyf2Ldy6HdVqgWYFvqzK
nHxhWSLt5KIgUeQ3V8Y/s090G6i8ybEmffhWU2/kGfBQxGeCZk6L59Rq4q2JCg3Qb27FeknFp5nm
9nscYIat1tXmzZKULSJZhf6xE9Z8JSg8s0nIHUBg8C+2ybrCorRjo5VGjEeyBionshVrb6Gufm2T
yEldHQ7EvVL7l5Yxflqrk9wxl1iP8QEOUlJeDI/c7kmf9faz5kU0HzWlL5yd2ivIu1A6wLdbqB12
9kaW88dMLrOsVKOUgnKRN9vL3+PMBHBvY7rj0iMmhl99jnhwVXC0fI7IorjYI756Z2eNdbg8ypkV
zhjMLwIEoIPXbGH4ObNjJpj4zC7KT8uYYIWXp4CxEUW4srfPvRCgHTIzE98A0MHH69utPDrEHsce
PgneHRk4sFYXct3z5Tc6N4wLE8OjtAGZcj1v+E+g2tbDR6oWcLJuZ3p3KNNc89o6M28UPymUs2gk
VHaVV1VxpbtYw1ZBqkUlCnBqtzUUE5NoxVm0K1vhFPEDnpAMn7uCgQB6rCLl1kLwJ6Z/DtpJkB4o
qK0WrVa+LwtkTPNKQxlwMZaNW1bOO93ASzGrSgXTWtN7T0dR2QzqSDjcev2HCeDXtQrEmakA4c4D
0sWmdbe+zrQazAI8rRIt0DbEIBzQ6Zu+RPZ3idBw380hMeMhhbr8UKeGWW37vByf+En0Nx0WXIiA
k1p0vutMKKcYOjeW3wJAvoZVObMuICpLRDrYCykqfrz8qiihZgjsMKBm0R4GHS7+Yly72k8r4zSY
XNI7xKgp2fOjjkfBy8UDIjq02HS1SPujJUvdcsH6GodAULVJsnGQ8npIqy5+qNDKzTdonMdfkMr9
tGiKsbGpYV874+TGWp1xmEsaUpgAS2V7bfBTjlULmtVEN6lyxIfa7KUEXZP9QsN52ZliHvaAiLZK
WrxhjjBuzcmrbwRloSsH2imRDu4B2a9cJWBHT9J8tQ8VMKEq5UUBs5Nm0i9PNNUNclX5lvZW+thS
HX4qo6VHlRdt0nScZzDx4mfm6h90gUaP247mr1Zt0BgBG7O1m2o5TH2MVErtOFfuQ/mljmcN2jdS
Q5T5+Q9b/PhLInXrWXXJR1QUYLB9V7nv0FP17nJjwgcJbtmNkgv3SsPnzKAI77PToU3gsWKuFulS
l2NnDSgvdeHCoY8M1jvUePqbZqrmoAmVclPRIQwun5inxWBMeVkg2NuwfaG8riLkMbYz3Ry6Jpja
ovsSs4ieK0Byn91amA+oPSKLhgKc9822YwRmqbboWlBaCF/BTg7zVzvu4+8dCi8PoAh0iTlz5i+D
XtqfrjznmdmR6BRQN+B1CJLk7/8RITXAIJrUqpvAHME+c9Bj65dr5vLZ1duo4M7Si++1mc6PmhJN
n2aE6CT13CzcTVj31jYBqq/vq6oo0m1L9Hrbhmn2hiJjgb5ROiHsfPl55bStVhCrHUQPoSP1rfXj
OtXc1KLkcZPcaDepCiE6h861U+LCeBFlZ3x1+gQ16Rgk2uWRT49k9DhsTQPJQ5SgOquJyqGQSVKk
7CmoghAyih+inirHAKr2yq1+biikXGQjjEQYst7xN0Hdm7qgQRVnhOa+RUjR82s3Hf0Zfdsrb3Xm
83PJILFClCqRIqueRYzRYaSo9CycCnlQwOuV+30x9OhW8dQZJWCUsMGCG616zRXjzDuyLSQDjsCF
GupqOpH0yhE8VBFu0dpmG3WjtynNMvM9c4yuxGOn4EAHEBhgFGB0ADsJlY7n0y1TED6IdwNBz0o3
qEFkv5UtRD3peYrCbTYZJNA6/ERvNzmhJbYOZ9Oyr3MbRX1FQQjTJ6LDdhZGkYK+bUGX0i7cOApQ
xWv1Q4S1IXLb0dBsvUhvwo2CfurX2k7L1h+B1nu4JBB9Xzljznw7WsWSty291lgvx69VNx4oiiKs
g2yy4lci0uFOElDvLcwIn0CXqJtiSdMPl7fB6ZVPuATWl6SfnAas7PGgbkRlD78WJFyaKtzWVER9
IxXq34dnDENHAEgxJDAkh46HmTTc5TvNg7WdzDoUhtn+YE8L7HTIKnQjadIeENeEZWjWzW2tWg0L
NsVKWBaBUZREoojQyp+TLrzRhE4J+vIsyG1xfAyZQKooVAF7kXoGqx3q5ibpS61C7cHf4KudxxAS
kCbazDa6rn6f2/HN5QHPxKvQaFWpIEdOxBdfFTgUHDhmXA7aQI9ddUQZ2vY2eDpYHpI92uIFaSwg
GMS4y6q+GRnObtCGZkFLr8lzFEZDJ/LLLne+xmqRvU/CbkCwcsivlGLPhGosMwkER+ZB6gis5oVj
Pxp7BVvVomqMLSpz9k5XwVakKI58JVqOU6i1rYvls9ncWvkkdm2HBSMi89ETQFf7jtb0NRDcqRgc
/TK+FF+JSI/0d3XUFEqpoT+sI9yDuU8Nf9J1fmR1nH6JrXp5qzIawjuPEk24zWpIKNuxGoZnCldF
tQtDFweFnFYK6hHoVn5S2t74CeS9Mzdut2hqMC1giTUaED+ufPDTCJO4kroB6wy/NqAKxztANIDc
1FZVEEwZcRsZu5wm02xNB72Zsy1wXxNaYzzttNYWD43n9NZmVGvjJ5LI9pXi2ulZLc9N8GS/IwQa
dMePUiPJSwyOGGUX1d8g+Wp33mD8EFPT/y3tn93OIKByQITCTpeHzx/BiBI7SYFtKAO1Igw0LUvp
+tK3uDy1p0cYKR+AanjRuCoSEx6P0ulhGjc9yVDWxSyKsXS3U4X+8+VRTicNlyGaBfAOWXvc5Mej
6GOFJoStZUESV20gAZM7lDCj2063fl4e6fR96A/YBoeDtC0nKjoeqSFvltLzWMNmZXnnmRY1fZwQ
tpdHOXMCAag2qSPKKIiwdnXy99hRGVoTwscVmfcuqSfxFgEU2bQdsk2CpfkpyvvUh5OLa/KwjEGu
DeMG9dUmiMqWjifqOnd5lKALnw3OlTv+dLYBdWlEsmiYoPiybgLRV9DCMM8hn5rNzzDLdQQwO+Mp
dbP+65V5ON2YaGBI9TsafWCX1xvTQP2HIyRTfKQJe7bfomV+qundLeDPdCvSCXd6hTstAA2rb0I7
7j4OwHReCZ31v1ZZoNMH+RzQiYZOHrix40+fliSGgkYR112Cz526TAdbj7Jr2e5pb4bo0CMNB9ov
/ZRXazlShhm8EUKMpd5mLx5BgJ+49GeQXgbEYqopFQok87N+HH4aZJcbZDDG75fn/fQLg4yGfEMn
jL42Cj/HrwqNGb4jVxZ8BzvZxTPJIsWNAY3+5tqsnrnGeEcyIm4yaBcMejwWDn6cuQUehm5cYQdk
Vbms1id5r92NlVUi1htb1q+8WpzEl0HMu3nmeg5C1QQ8ZeJMi1+XOtIOWTo3da6EfeeejmmQUfNv
pP76o5ezEQqtKwqqLgPh14gi440O9/djD9ryI7Lu7W2qjmoSRAbsJTdPoht0up/c0oVCMpNIHCID
0YIrj3V6CoEBBmNPg4GQiJ1xPGcYT+Sx0mcF9itDDrbNLA42ctx/exWBsQbWDJKdf8sFcTyKNqW9
SnurDOhLKd/rPKnuaKUvtPst9UoR7uSFGEpyIuUhTsl8/ULoX5l16QJI8QSWfGNqRDdk7X9dwaU5
AQ7WljISKD6upZ7KUMGqUCDmDkOh3oO4Qru7dZ3N5c0jN8dRvEq8LpVdWDTs4JPCd5I7yxSifRvk
bjm9NFlivBhokr06RqcewEHbfmSr7X5Cnh2Ny6X6+69mGrZJC4pPJrPN46+WhKNXlTY5FmAVWWz1
ypvaHTCIqTByuvymJ0kRYBAyWT4bDnbS6fZ4KCoGRax06HDoeoVwVeGXuoZF1W1MpGz01xRRASad
zizJF8RE/iFEWoOBXMEh7zZ4gpCb4xshBkT3AqppKhCUUhdeYGUTHhJTYUTv0eXGxG4G3f0tb6mQ
+W5lmD+TCFDgTWxF4tvSG/MdPeThpkEOVQ8KzdbBzhclV0xUWzPkf/rfCxAdb4FQreeAOpdIG56A
Ptg9DJJGtZ6xlBhMH/IBQC3qorhvxdrcfoxDvbcCMxKIToS9QOnOacVc3JqODk6z5MALYGOjxqZG
CkbMvRg1eMy9mSWb2K70h07xwhQtkLG7G9BLQgK/jN23Ip7HvV1PuYLZUboghg+uFLL0aLcPUtcp
RdVQYLjotYMRB3TylW+pk4g7L8YRByJ8YrAeogjL7EE4ytcKlcRPkRPqNLHb+fPgdMbPKK2Ur7Wa
WCWSPlZc+YOeOR7n7qA84JCr4K9uihrFQCKS5n6UajebeuxR+CSeQZIvUxdkfMC6pMphUePkZjIR
4LkpIjte/Eav0YB0qxqyPx5y6kbpdO9rgd8ALwhZ7HON6a3pq4OKmZUyw+J638cmh4KGTiJgvGLC
FmnIZ9veDlaD11SeLug4o1zLZ5pwSk93dFPrL2NRFTqi592CTFefTh/7vNHNjYOowAs+DEW5Gbwe
wxLQt63jV2DRmw2kF1oOljYjXtRB2659MdfD64K94UfU0Okup3XTl7ucVRIBBKynauvhoVjdLjXS
Raj0lgX9gAF9WTwKKK5vRpS3R59VZlsbdJXpTrWtjcvVVNYIy5E86tPGlnS1TeYs+c906SY2Ebr2
uh9NrvbF0ICc+JFn4TIEhGp4HbxiUdEWHInqKP1mLkZmovoJPGKYnj11aF4z0zLB9AGDYoWQ9d1T
oFe1oNc6UNUJAUsMIsoYH9UeycWgjJ1WkuVdhDiKOa6l5XmGiAT7KfajUDgvKHykVWDEnvtQL+14
bzCb/DgnkqZyxmgu2wWOI564zSKAkufSpICF6EisXYahWVVhrUFdliPv8sFzesRyMWmajMJl6W59
M5mAAJYhJ9jVGggxAX3ceOcBE7xvksT8sEzW/CLyGqES3Ab9gsrKlQj4FJYodZckvYxqkCbTm+OT
r0PqyatHynUFihbQ2bxyw74tDo0tXHAYi73Rs3S8QezXCAwX1zDIyxRvXKBZGhAVnzg+2XJEjU+X
J+bMPUoJ1ID/+C+98FVgAJBpoUtvIruu1u77qsyn565TvSvTfxoV8frkAJSNJLEEYObx61OI0Qs1
TotAEbQ+xLILTQ9TZPWjFVk7p7RewRLdp+6CKiSmr7MJLKOJ1PdtMV6pXZ0EqmCroY4DBYfZohE0
Hz+IptduL3RYTKExh989TCE2ZbV0d42Nv9HfTi1bgf4CrgIE6NSFjocSZiNy4k/pXFA7N7WRh7/q
zvlr6wLae7K5RA0Vggqr63gU05stp6OjhHNmn+2EGZkfk6SLruT+Z6YNaI3UcHMocdFNXI1iT+S4
NfWZNhwzvDraZYe9mVQ9da5kcKcLEpCW7NyB5DmDh2kNOuQOxtyB5bIpssSZd2ENJPfytzmF3fBF
sMWkOYi6oITbH7/QYHVxlyb4t3tokOCWVFK3CRY1W9ztEJZh7VfNNDQIs+BL4CvpLD41hi2qYLJE
KoXmm+EwGEM+XtkoZ96eXQIekIoO59S6g9LFTW62o0BipC3tLaREd5tpKP9cefvTuIhbh6iI6ihF
0pNFo9M8TPRKmj+JBEuDKc6e0ZWBat/XzY5GrvVAsdD7oE0GNtylBUVOV/oY74naenS0PH1hbnBP
o17vfTRyz/YptIu/nwqbfFYDmYMeCeH+8RcKlylt04xmkhdhdaKqPVG4B1vm8lScmXB++u/SLXEp
SdLxKJnedJhzUrl1cg1LOW8QD2qea1eW25ntA8QIVyX+kcXX1Sa1hsweRarV0vCmRR0HrJ1VJM0+
D83y2rc9qYBIjr78uAAnADqe+ACEVcV93pBNOKP6GOMc85ou3vwyJFa81/F0fxwGLfsQhVGChYVu
fzLHzPrYjGTLl6f2d6p7nNfwJFS9wAVI95b1F4xrVL/DBDyejbZYcjuHi/o5zob+O7lIAuoLznzn
i0aU7h2qYMarJpo0vh3tZM6Dwu3N55BOzYuWVRgAltmg+rleDYe5d6Z4m6PW+QNBVjClOkXeu9yb
6263LEL9mfUCW1TiVqrqaV0Uv9xQtPqmiioKiom52C+X3/P049JoAdxIp0GTNO7VEupTe6o1wIYB
UrPphqvdRLc41T9rMEauDHWaP8FLRwuV5An0Egokx6vVooQMpaVnKMNI9NtW1RfXr9PKfHANGmd7
h/8CGy6s5pqnyJmRYZrQWKXKQ/1gDQC222ZGHghzoUkX/WuZIn6NuUa3M5zG+KrH2bQzwyZ7vTyz
p8cU5TMcHfiOnFfq79bhHxVn5LA7VhCCqO7SARwNhWV9QtHLeteFyUIokV0jI5/K5EmpWfQ/KWDQ
9eSzHk9wRs6j5iZMiizTmufCXTBJ1uB5GrsmcgfjMEdG1OLTZihPse5BGXSzOn92vHLAkqzP48dE
hGQ7Va2g6qWBI33OkPXeGJiJdoANUJI90PlpflRd2T7F3C60Aa04+YJjk4fsJ25cjx30Z3weSxpJ
2GEpg28MSppv66jKsvspzGzFxw6ygbs11C2UMFcptI1tAqbZkIaZvxRn7sp9ih+06RPtoiHbtBiV
Jks2f26V1okltDEc9lNEmOCXJOvD3552YCrY9rJwIt2h1sFea2FKioEh3mRL191T6B+gK2CgbMJU
2FxeISeIA0oWrkSr8tHQH/Dk8f7HComgWrlqMg7UtJ38XaZDDJMaXe0eb5JmT8YdQaFw9IewylAH
vDz2ydXB2JzmRA/U++hbr9YKfC8lglGJfAqMsFsQCHDwdM/4V+bwnz+m/xW9VY//Oi+7//kvfv2j
wrgmieJ+9cv/eZf8wBW0+tX/l/xr//ePHf+l/3lfv5XPffv21r/7Vq//5NFf5Of/e/zNt/7b0S8o
GiT9/GF4a+ent27I+9+D8KTyT/7//uZ/vP3+KR/n+u2//4G5TNnLnxbh0vOPf//W4ed//4Po+I8J
lz//37/58K3g7wVt9a1Pvp38jbdvXc9f9v5J4Q/4Lmo2FFpZav/4D/H2+3eMf3KRy6gBQAFfRhaZ
SkoC8X//w7T/aYGmsUEcoKDC/+T87Krh92/p/5TQcUpFHADIrIOL/T9vfvSN/t83+49yKB6rpOw7
fjDL7o+bj5OK4iQ/yKYlLDVhV+GyijQhLcokDuK6BIzQzekm0rvxyuL/jf9YD0PDz2AKUGElszpe
/bnQsZsK0VzFn2B4svVOfW1sVVG55Zr2KZyq4UWnnnU3WFWt+mVfjpM/qh42oKmLez3ako76Ke64
t3B8HV1y+1mafdt6rtxZpV18jLM5L+4yCyo1ng+q9eCJkS4xRXYFP+RhSqutoY+u8BH0VL4UoaY9
izyBsZZhK3gzCwe8Ulz03nNSQYei9W2pG/wo07smQ0QnMLvMfc+xikLSHyvl39/jz/lfXRxy/kk0
QXQTdJAXrVVl6IeUFjBRKmIhzoeo3zqL+2yWL5HFevvP1Yf/cyB54a6+wNFAqy+wxNwTomMgtBw/
zTWGrrnr2waqm8LYEqX5EFtuexTLLg+7vo1Z1jJyB4fr0sg/gXZGSTKMRqnCGZsJr0YIH1sq/Bgu
h064M3F8h93WO1fOuxM2nxyV/oHUFJFF1bXEfUOMF3piCpGJHDwpBJBss9yBZjIX+mMD/qH0O8cm
Cc30ZUMTt7qZZrPe5GyWK+moue55oUsEMBZpJdIDuB5rwEVXlHjXFpPi93YFiwjWhvWO8qg++Ykx
NYaPtiN10xks9IMbRWLamF1evGuS1Er20Zh7mJX3g3oPY6gHjhu286ekEuGT2WTDB2WovPm2bjUM
KsdM2ryaMIjnGxN58HrXtDZoxXSZjXcd//87C13JOycO7cdJMUbhFwaudVy8jvVdnjbqTi00DSXh
1rRn7EnT+amORkqUsMcLOMzQ8XdUvTpKpmOOQI9ndelXclG1uXJYyJX4x0qF/GRImACOQmgcS/PB
47OC6jiWv/OAdT3FfUifdvM6h8r8vZ70a/ohvy/49Vho7RC1ke9YEFyPxypgt9oR2TXyNhqSGV7v
2oHbDf29gX/SY9rjYgX5QAk6R1cflEypt7AJ2g9w3pd9i/BzTmynDPeWEVc4T7cIphppupkykw72
5Y20Oih+zwo1GmpTLCOdcsDxk7rYSWX4jkbBXCripki9bEQxBzc/Dsz6CXasqLaXRzw3OdQfYULK
eiBNkFXYMMT4zPTziN4je+zJyh33LdSLcvw6121U+hTCEA9v1Djfw5b2VORj8Q8KDERXP/dSoycY
lXA+NEuSFb6AjW2hNVuMLwn9RhDpydjpN5efeHWZyTmSRiCIO2H2wLGzghYs89inocnXZHM8NQbq
dL5hlWz2y8OcnGkSqwU8gPYkMlIUa48/xTwi+JYv4EkWE9EPfHH6Lfq+z42y9I+5Tqha11N/5fg+
oSDxbuwJGsn4LUg1itX3t6j3KvpQKL4KoBI6SDgv6Y3lNZLnUA31F7Oel8UXnRMZgAynfLzpMBHk
TrGN9OPl9z8zzVCTJUlalqppoR6/vzmP0uCyUnwD1Z1gwiV2FydLsrs8ykkhWr6xBFrBFtENBF9X
KWRh5WAxrRp8zTKqh9zOqm2WwRsPYiN0Mj+JTPPrKKb8EOogi5GGgpo2ZkX8g+pf8lDlLt5wA1QG
SMoI0V5+uLNTQOQGboJaPd3d4ymYK7zfYgNTpyaP+42FxeCBECf6+1FkxY86NJRWeZkdj1JHLcZA
Xqv4Uar1j04lCp8+k/Hp8rusMxPmWSJx2DWo2NBdXW1zB3aRtkzMs2bExU6xu+wGWFOxDxtjeZjs
LNob5oCDZeGE/8oYjhKGCzGJ3K/EnWSwFFEli2+1X3XMoC1UiNFxR5sVeaoqzhKf9aZ8SM3Z2yCu
Ur1DJEX57MzSKVPU0TUY6gkaST4CVCS687L2w3McT3EXNepguvKyEYkRIJCVb9oUBGSS2emTMogc
Qmof3XSDgdCYU7d30EGGfabZ02bJnf5WywU3a4SceQ+Q71qRVe6k1fXEDuMZaXvQFF43vNGmRjQx
cSPEd1vtfWbbw4cICJhssS7jvZtrdXtl151bDNyD8mAjiDq5ZqZySozS0ACBuUjUNvQy70zUx7+X
cPxB0hndJsGl7h10w/nz5WV45lRF74ZIgxqVrE6tFoOHQmlhVXTADRRQN3mLAakGp2qDkV2bgLGz
gQmjbHPlLDszKguQog0FI07VdVMCze52zCdUmhq1SHxVNNEXMRaNtm0NAbLAgl1KJWlcrtmPnNRv
+KigCigW4eGMq4KxOkFa+BxisBtU5+fFdDcpDcZ+b9tlcxuVVWhBq1RrZUtLVLtF8d8Yb41iUH7N
vXQdFwW8gX0zquqvBBRitMcGyNWCKMNLNhjoqtIS9eblO6pBi773hqYL0TwBikTt2GxykKnhInZa
7rof3cgsRh9n2W7Ya+ZgzYdOLwAITMXSlUFn2G111+GLbu3migI8J743bxq8KV50dzJwv1R0dKji
fPDwxKjogQ9lag9+7wzoX05eHgN5nzKv9edpsFB1LMQ1u5gTioycSUeSx9nHkoCwuo4MT8kHS13Y
wp7e34WREFtY1KNBJFvFQJbKIUiLTN1gVSfuMUus7rx5Uh88LzX3c4ZioDsP9SGFvPPQ9Kr+fjQE
CeblxX3mvpCMMyAetC/BNq9O8lm3oq4cAfrramn/pEkj0FVoxisdqVWOJ89TYJvcFJJLD8x2FZiY
XjvNfH0Cr7gm1YBZgPaZsIHZ4TudbNywmu9h4Bn2xsWcMUgyR72S7p19T9A54G4RCsVR6fg47UU2
JPNM4c9OFe2zps9dkKJpeQWccy4yJZWCEwxUlbNqTVkggStU8mbKCbVl78xcVDT7B0RpQrPYzdaA
lsZc1N6hMlX9xtLbZOc2U/Kod4t3qJMMf4tibstXuPVA4FV00DwtNiN/Tq/2U07PUzY55mDUFmHP
EzUdT8jsqVnSZ1yuuF1wR0CbRitaTT/VlYgeltnTKNSmn6Zeta/crSd9Q/CChKkycGdkSo+ra53e
mOdVMT6z0Fasfa5H1vsS/NRBnSNr7y3I1jrJaP+yFcQ/IKt2gP1S8dBWA57mZdxcYwidrgwehy4Z
t5gMz38/7h/1z1mbQx1THIJGxWo3RQWqophBJV3eZycgffnW6AzKw5WaLsfr8XzHnV4LR+CFOsV6
vzUygTVaOyM0pjWjflPgs/koSPixaFfp3LapwOUO29MNHLnK3OXwureoeeGz2qVWIYIpjb/rzuLc
4O9oUs023Stb9jTZ5Xl/p5503QBDr249kSVF1feUB4SovptwT2s/V5U+SKwp669MzuldR3mX5gRr
Qgfnve6MRIVZ4bbO3CxITbwfljZPYFQYL82s2i9JJUnMWEl8v/JF5IwfxzA0++VhAIoBTdmTCKug
7NZOEBDwMX9x6L3saJRwOuuZWgb5nKEzA9ZLCxRSKum/Zpa+0bkj8mdTAivFsusrgMxzU04GTbGT
8gK7Y3XzlkY1ARIjvJgq9A6jZqIIpdSirXyRTOGVeOrcgsQUHmQFUj9oSNirbWjENnUBj0nXS8V4
GsQEPc5Ip4Zow1NjL9tXuoKcsBQkEvsoCSFrFwVdK3zk3L4N6DpNOY5gZnLj2Es8fcYNB0U5mEF9
+t5rsBXdQajHdWi27FjbX/52Zw4v9H8pwVAcoYGwlp0olAhJkYFnd0ZNfEC6Lt1X7oxcH3IYN1Vr
5u/0cEhRQdDNa7SH06uMs4Iyx++SORO3uspSbWmpStANGlywpYFOCPbap0WPpa4yJsoHHNO7+zaN
LOtNNcTycRq1tN1cfv0zGSgPAUCfFib5EXfN8WEyW1k41SMMj8Esk4/0fC2qLZEDN8F6cbu224+L
S6qgGv0WA6Xxcw2+GzdcbU5fGtFNQWqhGL4PawSwLj/Zmdmx8B2iRIZ6DCit1aJK5lrN7SjCwizS
li+DoLO76ypde5eMSrfciNpro+2UNOMh9GYjOdQkF/XL5Wc4c6BLngSVa5rgp8SUWQlRCXWSiMq1
2fgsEJwO5uhaPnJms9q67CGDP3LkMjz+BKWLO46LDqkvHC+qfYu+e0CY6RS+UtnTlejl7GBEUVQc
ICdiDLgarLC9ni4jLchqrNAqTd1vuG1/FlDjX/968ihwMmvQ7rmjvdUHzNC2trRI7iyU0A4xsFmc
efLkSvH5hNbPbYjYLgQ6yoa0/dbZjZMn42witEskbid+Wy8CS+uxMw5JUnVfbUQm9QPOQ95mzrVc
QoDT2o+U6KcuhgHKaZ9/cweNehp8719FEuEcpdrJEPDDDOl7pydoAaEA9/z3k0O9AxQ7TwzGSq7+
P0IFqoqWO+NO7OeARbdJ780+NA3zyuEmP+bqXqJKSL0QjCRAMWsVmeVFQ9kjYhSFlnjQSa5lonfa
i1HFzj1xbHflJtDlVb4ekKIZn0EaEQKfP36tJs6UjmBY8ckDSr+eGuWTrmMpYizdcBO1U+Qn2Bjc
0w/MgihH+rBHdiv1E6ytN3WWLIdBgF22MrfY250b7Rq31X2P9PhQKca96fWIe6d9114Jts/scxuo
CFBI1irw4NVS1Zdq0monVPyKZIm0tE32yqz+LQRRrlS6pNwxko0CL/54cuK+VQYrJ7cF4mjdtosV
g8xu++3llXVug1uQ9ZBVpXZ7cqEtOCybAklQjAdCb9NONvT+2jOkVEGBJebfD4Zkk5RcoMOHZfnx
K02LpRZtPit+jZ/hfYJz+KHqqCWZVeRdCfbPfSO2OKp3HChcDKtvhOgR2CRA8f5iuaida213yPvC
/HD5hc7Ej+BbwKLC/PjdnDl+oQwDwRaKLQs4cfqAUL/dVUsfB2X3NHWo7I3J3wotwYoD84duLMCJ
30LyxyNa8GVrsIvI85HQ+pk51e+tXpmurPDTVQFMCGEYoLa/k9bVeaNp8CLmjptsHFCzVBUnxDVw
0Zyt5sTRzeU5PP1S0g+KpopEeHPDrA6BIUXISwFaEUio8wZITONHAL2vnG1nok4qeBjVUV9lscMP
OJ64bEaFoQql38rYKT9aFCZ9SDnRLV6mYj+kZuJ3ad4+qVmUPogibu6sFK0Zys1QQyKMmLLUBs7d
Dj8yUXrPE3iJd6a+pK+dWobXINdnph+IJ0156KeywbEK9fKxMpLCY1l1GE34DfqecEp64dGODfUv
l6f/dAlTLUDLDUkxInLAfsfzYlohNRGNCkmnOrChSzp9s2IXQWm0k7z62ug5cUVv+ZeHPRNJHo+7
ekc4GcNUIZoZ4BgYbq3W+JbWNcqpaKJvHLewPub0RG9SRJmhMfT2e2/MvhWZt0CbgAKyG3u4sXMm
qm+Xn4t7jhc+vpR4MNlaIkMB+rBm4xb2TEvZQ6LXVuOm/tDNi6K8qPWS57fotljp81KO+IDoUaT9
wvAzaYM2CW3Ag/gQ1R+seixRoWsV9aG069zapfGASgVVXPeZNp9t7vnwuXOTRJH+mlrtjKiBM7V0
q0dk44iMPWvrgQqcg0pdNN0nLIkN363DVAlc1MQJoTuvzW5H9MmsDe0sxOJBDsImsZZFSzf9lBkk
B8JW3zqrsp4Gj7wqWIQYPlCkSnW/jNryx1hpSXfXD5b0VbRqM8M0w5isgKec8Y0ULO/73KHiyV0r
G7d9pWOuAiJk/mTY0BG3XqvhYhyFCwxsDAnrO2qHzRwApkf1J1sy8WPSMfOC/zNMLX/Rs+4Bt/Q2
zjH9TMwEleADKJX/zd55LMmNbFv2X3rceAYtphARkTrJpJ7AqAoO7ZDuwNe/hbptryuTNGbXvO3O
ipdEBAJwP37O3murn6PZoCuZ9DxsMN3NZcqKsc6DeFvzasnMZaGsMvtp++hRLLzNraWLlQ6c4ewI
dy5YlHpXJvPk2BtisTV6oyzsfpkY+t5JppWa3woV2NVQcpiOzXmFTtx3tvM5ICfzxzTJxk61t7rX
Rb724Mm8dT13siPV1jJlENMjHCk9yKJEsjfN+/fBWeRHH3tPWY0Ocdwyt/G8aI6CNhVrPCqHmGyr
dYL25HUVSFS7GmcXYcHoRrFl5eFbDK70UvFyS3UuQ+GSgwB03TmLsWzetpicP00INT7prX3jDEt1
NZb+aGVh3o4/h8m2vtfr0H/MI2N/BH3X15jeZu9HqDSyWeje1XAvmSi0aWdjVE1cY+2n69zh6Ji0
tt8yIC+K+Z21LsEcN8FkfegIGWLf7wKenaCSkU4g/EuLFCxV3+T+6qH0AW7ZxKOFnY7QULW98a3c
+GqO/oZWwwqNj3O5hd8rObr458JCPDndMfXe9IQ33cyV6ydurYIvWxcGIwCXfn8M/O4MCh7Zvpr9
vcvMsmw/DUMDxLXOq25NgrCYrZgnvUCf7vn5E05O2yadpbBuFbEGTVxpc75ft7L5Vletum/cYP5W
j1tfXQXKqq4GfIDx3mmf59Oypqe+qoQVD2NZejH92I0F3dHWDa6lMcg8f7GJEXZ6KU6+pU0/E5EJ
lt5HCdLDtsmRrhOgLLrYnUt0kGqQ+VdX7waAYqJOtqTYCUVPeP5aQCFSnDUULj+Ogt178lajmKEI
BiPd1EBBCXZ1ODbnaqnWH91UoRgZJgu3oTQBsfVWRxuERpf80LRV16fNMOH/NhhUflsC8gnJgyzH
JZFQp/dkasEXnAnHJbJGKqA1mUaA3d6U5kAuxhChfr0Yq1cf7+FGwMY49WXcWptzs+VM1g+x2PpX
bQXdO2vhvIn/z1NLAqJHXaOHD4J0t4XCc6ja8mcfWYrIFNPIP/ld0d92+J0VUqk8+mL23frJRSfO
ErHT8I7pbmECoreGS7rkuOclZrS0D0bT9m5i0IZ8Z6KF/rQcbYoFXNCEUKLrScGY7UakgvzhD+ag
CN5dhTc97Ja34azcPftzsIr8sWTVBo49lctbGgL7m2grGnyWyES2uBx2ZzsjUWDHxiXkrtdD6JaS
n3y0yBO0uuihm/rm+zxZYk1VtavMkxUGvqI01Jt9LL1vw9pMD6bCWRJLdzW/qWFpgoM7VJt0xg/o
88RORVJtWf+1jJ75catMm8hjdyreoOYistMovcknBEd53GIZmnvc97vvpjZzmbcKErNMLL3qKoFz
EFxD3JvH1B1cjJLLnPup566DusmNpdWpWZXNu8JRQ3imy+W+s+yZVc8f6uqtGQ7iG0c2muh57oZf
0TLVH8ttmZ9ce9X7BUqpjbExoLV5eObnj5Cf87+Xn5ZVnYViDEj/jmGRk8sYOkb+V4+V7iOGP6d+
8p29+cTiHYW3Jog9cpGk7L/Pfl6LC9kNA1pEtYHZn/3mfdgAXT/lvKb60S9KUh83FG72g7V23XQi
Px6KwWA6ADRxeoO/qzRTkBg1SXtLyOl4S6BgeKsKbUCvKwZE8aPlYvXduwONbbQVvE8kWvgMy36x
v9IP7siRrFRxk4/11F4vlQ2LP4czmVZRad3PDbbPePacybrYhFywVDh5/TAtSMVSlERowkhJcudY
0JusEA+xdKYYLIK7hfgMP0Z4rJmuGhs2Z5D+EFQ1E6Sndhjyt8xBc4cvDd/kJMLZ6rNgdMR7Fe6j
fc5R74wVYLaGr3ldKN61zRiZZ7KkgYxcwlISeb0AvUp7nr7tUoS7cT/5kRBJsXT+t0EE7cyf2cOD
Jfn4mbUIcfFmQUst5IkhUE9bwxzvYtzV2YS18raGwFOeWAZKKoigA5HUDs7axGsT5N8LFtgPOwf3
H64RQKPtMbEzdvSV/Tj7dl8lLpHLdsa2NPhxx3SJOPuoQVQ3zZ6BjGX39vDcKjf8ZAfHtzF8No6Y
uUXwqC2LWaw284b/3A0CLEMeEOiMU9ZIpWn0D8XmRmVSam82zyRDquKyWGv0abXDpbyqhlHfhTwC
JA+Lpo/um85q09ae24h8pkMwNHmd+4DjdSO3GfOligv0b2Q0SXP347reFzB5lhe2eGbnIT8NrlFW
cSBoeoI8C5vlNi+D6Ic3BuozXUyXMO0qD56icK9W8sWrBn/mMBCe6niNjdIhmniiVxf+k+Up5+um
G/ZKQZ1nwEHXJoHqgfasuDJCltp8iWyZ+lFl3/vTEj0Y1Ty/lbkQ9z4E0wchrGC77oAOv7M3B6ZF
61j67diNURHrtXIhR6zoGJNqm7YvFHyhjCUEkyrNTcUmYVplveKy1RsMJG+d3hRbY3+uSQBnldq3
2k3rxQ/uG/IEkshdFNNsYabYFaK/qsk3vi42M01z34SH9pGorcRi04Sh2RXdyS4pkk6Os1kE7I6K
OBrbQNyCc8I+Bcymh7f+ZOoq9WZ7Ld7yfgg4YXOR90nvsRLFdWGEn9VWi+aacIuuuWnIBVyhYy5b
dQMfYESn0pjNSNhBU9VXNbyJuwXck5XIYFi8xKCIGGIbdcF458GFIvJgaOs2G7yGKK5hGbr5bBvb
Ep4DuyvltQ6r2qYPWI3FychNrzpH6+gielq2mZD0Rb9vRqN6IkgnIgOHeQLJ3pPhenEAGOe92cNg
JtbFW8mSsmqI4sMcFXWmvare0mWN6o8oorBg51FvfvDaoHjn9bq1r21cSte9Dqw99WpJznwdoQKf
eVQex6AWI6rTsLoQgKaq65C0zbuONhljKhA5TYxiY+lSBSx2jlcdNEs2+VNwSNCGCMVMuetLV4eU
aE6kea43zwhua21abRY0RNDdNj05vDHF1EK9IoyoSBTxWG+tNlDhqacu/rGucxGcdt0UDfkxnt1d
7MVDx9z1ofhrDaqcz0Z1ckdmhnnv5fZ+XBwhQypUaH9nu9QfeJk8TRLd1rzpHeXRG5Hto7SEyK+k
nY+fTRl1D2iz6zxrTTWce7XW6BaISFviSVqrTgqq+WxcCqbozAOwirjLvCaeNLf2dtwXo8h2M7fG
TM6aVEK/r6bUVVQBsbl59n5qpi2YTqPf1ri70KR5vGFLzZKEF2MhnmCj+pd5p5ORLpzvxfXSsOy7
Suwf0MoP9x7Kdeci9g0rI6T1un1TK1HLLDSbfIX6uQ5DnFsDmApkDO4Gjnvj7//vYh9raIKoeXqP
aiqmKgSiNK9kMDFxmexXOpy/GTnT0oAcdTgKkLW89BHXDd621VbsAZsnUSHPPxbhcrbbBEKp0Mq5
D6FHw1mZ36ZxGa+FuU7XjdT5T9/X4t93dYA0moHL0PGQhB7DrX90kUm9MLuxHQuGmrY4S6OefgZ1
l+Ood8l0eOUc/btT9OHXZhCCSf2lvMNzcsppZ+aLcxSLgZZPqZqq6a/OsL2Ysbf9yrn9N7I1UrcO
TRhCqUOi+6JdCpDHrqVLG8n1GRNz0uvYKI09Ii+u0T9yQeKW73UsgVY7vK+NUD4MW+Rmi2evEOt3
7O0ij+QQNwYZLDX8IfeVO/K7RgtItKOdixwFHsvzu49E0+z9CZjYRmoNAirBgTTSlYT8ERqPZP2Y
ydL12ytP4K8DSxSjQGihtvwHE/P8qkHB7sgbxVWdfrkxtAWyoJ4rEIcQzk9TgDWvDJ1lT4Zev0a3
+vXaPPyHTjUwiXRifPH82jbRAHXYce1xr7brvlbhhSyh6fNkd18pg/NH3dIcmAzjX1ssPLDE6DuY
kDHUZi74/MK6NEhEUh6FjKGWa8477bVj5kO20/QUcbc1nxiGV6/c6eP3e943QvqKAofRLMJUbODP
L2qMVtTs+98a4Mq5xsTCyWCn+Om9UtzyB69GIPzaJWRhIaKJcTRKCbosLy5oloseJFLIyej7Uz9j
NCxcUmN3TY3JnubnVhpol50y5PztciAZONMg5RRvI3PoTjsi3WtLL2iT3DISibJdquJ/uwwgiabr
SiuedjWe9eefUVVrKIWtC4oQ6ceqpkFu9reick7mYP3487WOX/XFD8BDdjzoh47wlzhqZZhNq7sA
CdTa97cEhY3GpXKNiJhvAb8rmSO3+Ljs2ihoHoFUiSFAQCj884f41WhD+wb/BwNMUow4TryYcaCt
8/zikJTY+Ta31729+2EyitJ9aq1RvTWGwfqi83Vv0o5tB7CpY1NY4a0IfxiGGb1GA/5NnzXEJMmo
gPRZxMx/x5n9Y9EvndCQf1sW1mq0s6HZXSxAFBhyr8M3rehpardCnot+CONqIBCpWZzhNCz5ehmr
av280v/LFjnl6Z9v1K+vy/G5GDkhgsLR8lJjPdo6craZJ6Nq2ibVO5KGgNzjrChC49Lsw2t6w18X
IyStzBkOqsehtnrxu8zGag48iMzKOxV+3BhPxeU8TzXVw3EkKDaq66qmvegQpvdveQicRFD64Azg
iThGh8fN+MeP4C9V5ch8Q9qqtvE8QtqGtk9SyL++pTx5vHCYYrBK/qKs8/1qtw6poXB3912NhPpx
JMLvRGzFdBU2/vaaA+fXFegY4wH8YARGF+fl7KCmL2EYHlvaMozFgwc6Ke2qLkjcGZHZn7/bby6F
SdjB4Xl42LDsP7+Da2uP1gzBGhHQsqf7PB1hwnQE9yHXrwykfqMR4Ao8LNS3fyPdjs/yj1+rCPCa
rcJkk9aivfGXTn7EyNNIZokdXP210CrOSYi9bSPDvKjd/steyz5FVGkmcqZhvASgotwRUeWwGHtG
iyY/+YuLuZwWrbomUuI1ivFvb4/twKtho8Uc8aK0WyON9rPgbaJZVf1kYrTeWL2yTnCg9qs//xK/
rigMo/mtSStjqQuoJJ/fnhV/XA3tTiQMp832YYQEEUIVG/SPShAljz1tbT6TsFpBS9QutDTYW2L9
OkAamLNxH4c2CVtUYKnDyMJ+I0VURJc/f8a/BRHP9gJkEgAmwapRgGLXevEZndmc8sbcRbIzDtw+
FqUG9aWwb0RJQ7tap4Wxbs3ZtzqhzrO2YWwgIJqQCNdBnmoSujS2dH9kVMESfxrk0OPygxyjKCd7
xONMfox7sKz2eFrrYSb1yM1LO7YxJMlYg6FR163njHdLW041KSKFzqbCFPrKWHKTmYNR6+1+0vZi
v/Ki/D1Ef/HVMQcdM2/uAHTFF2tNnrccV/ucqouy7qyMwdBpY4b1F3oPTp/u4UKiAA3DoE7rzW3k
iT31yNzDzniHsUdvcLV6Uo5Jhw6epiWonC8N84Unp6y278Qu0y2sInfvE3/mp4+pvpYvVdvbtBhI
BoYQpUsxMU0sxdOff9RjhX75xVhHD8wi/wM9/fy5G0hvqKk3RWKYHPQIKA0SOW7qFS3krweJIykP
KCUIhJAq8vCZ//Pt506FpUX2W1Itubyt2iXS56nbJkEegjueyz009vfbmHf0tsuuvYxhBS6hXGSf
rpKJZiKIVjfSQs84sel05Ha2hrraX1Ey/Xo3ML0hkGVOCUyEVMrnH9Ont21pxngJkxt9LpaJ8RYH
vOzf3nNedJbBEFfX8Sa9eJjoiXgVLytNJBEUNMERDCTrTobhK0/tcVOf/7aoQg6+24E4Pw4sz7+N
wX+3J/CziZJSpETNWTGYEJ1t7dz156rQAMxHi7ixSbvT9eiVtXf68zf9pT7AJsD9xJKN+ImEqRdP
lzK71Rl2PoFr98ZpcsllCHCa3TKdLVZaeDPByoYVnW3mgo9/vvRxE19++eigYHBVfM4vLQLg9seF
NG/mqWrYE4Xz5O7IAHjLomO9gRrSJn++3m8eneMUCiMFyBDH8xc3O+ctR05Ls2WWtXmlG/fHhsf+
lV/0byXd8291mLY5CR3ezKMif/6T5pyE52ZbAfb5rfexDkfc5SI6OvsjVYPIqqku6nQiX2RFMLp0
pLBjHd0kSjBFbwkBRu+sD305Ld8N12rm2GWAeBMsbr9cmCw0H1GT6G+5IRbWgX6iqz7Zan+Lfs2+
b4JgDk62KgPC0ffemWL6zsEXWD+RkS01Eebpzjvl8/IY8NAHc2rptnlBvzz0m4SxALDTZMbfGcYT
EbNV/jNsnGG94Jrxi1OrtBNlzGFzXLyohJu0NhAFpLNLRlFG47l106guCvfERq9BT7JTfbRzfNXp
KKX9hjOJ6t/1tH+2G23XOypzvc5Dhuxac0yZdGPFnZyJlqrXYvq0I8eyUgGmVKeVEBhMS5++/Xmu
94iKYnf6B8PIgxkIJTkE6cTL8qZAaOUQUDvL7xH2l/wibKwwnyWj5isvkDPR4kLs439Wi//PO/lf
WFr/8Y79wju5+v6z+dr9eMY7Of7Gf3gnhgXWBOiDaZocgVG5Hsj6/wBPDNv9L14TwkOw+VFM4VT6
H+KJH/wXVmJEn0ijcHCwOv0P8cR3/gt3Klpw/o6NX87/V8ST550pD08Iyh9OiOj/0XuxJjx/U7dx
g9S09GtGVM3D2PdFtlWDPg+hnlJMc03SmPI1NfvzNe+45uEWt8G5gPCnHfaiXbf4nshzIadsDKby
66qIqbKURZB3uD6uynxNbvS8Pv7P5TBd4GaENoPh48ViNBPn1dfOMGUd5dx5ctHOcTRqmK9K/5WF
77eXgptwKLSBFP6SFL00TPKtGiGLZZg6DqJjEAPmHXh979b/eeP+H/3C/+d7kbTHBk14OtaN5z8d
RPIenWY/QVkY63vBRnIu68b5MlR1+zQbyk/HBv8P09ZlvHPR4b1y/d/9jNC2MEojTUal+uLRwW+Z
+yCK4eIxzr2RRxUS1iO75r5UyCSM17Kifnu9o4kNl/NIf3jxfaNcSdtGTZPteT68DfdhuPO1s96Y
KgxvIlIK/vEWP/5nt/qnHfv3l6OrBLEeT4HzYqccKP6Uh9s2k4ERpIzvh3SWvY0LNPQuKgqby7+/
HuKzg0iHphS594ufc5PEftEiyLZQ+6e58K1HUzXRXWsXw4OyndfSdl4+q7TJIarSNz9WIPyiL36+
xguX3a31mHXV7j4y1a5O0yHBaFCZfP7zV3vRGMPo9uJaLwqsCE1a1TnDmC3IAq5qjtVouoE3Ygck
CqoolnskcQyWe/0mRPxwL5V2b3OZR/YrP+rvvjQPLILdwymCMfP5TVbVttJy4oNsEXToLTDwSkai
vFmXQX3785c+no//WwP9/Z1RiXNEZNE/SAIvvjNFtSy8XQyZJw5xSonr19st/TRvfRNB7FTfC/5i
m4mCGfafL/28oj4uzamA2gt6AVod+PTPv6W06mjYhqLN2g9lZty7drJ8Ms7Llr4WYfrLhQ5SAn4K
DgjgPzidPb9Q4c6LkRuhyGoFpbrnPUrmPBhEEgQQxNuoCK7QLTqZ0azTJzk3y/nPX/SXewwNgOzB
6DgK0VB8GdqwlmT8Gj1KP7dZyxv6CuaFzra+JUSM8OfC+qFQCl4VKLBeWft+88XZLOm48SyFbMbH
c/aPNtHSuB2MPoF5vOnGCxdB6IjE8nrDPZiWoHCBOxnreVg7Wh1FPryyVvx6+YPqS5OKLY1N9CUM
ZIjqiMJ0EtmETuNkF87OWBqkpiOhV2R241tJ6GweSLB5Di895cVrveVf7zxBSvgF2X44uYBheX4D
pqZDDDcPMtPQuBMCOX6ULrLLwRfd2YIFlJKjFp2UZb5mgfr9hbGGHmc2vEIv7rwsl8Lyeykzv7La
E6beKKuNpjvvmFXvi2px3+ttfRsKZtN/ftaOb/TsfbYYZdA9pj3IwOUX9q65QUlD7Ijsh1jr1NAw
pcwQFBTzTHrYjPVj2e+vOXh/823JXeAdpn/PpvdSDa589CUrysasG3Rxq0TknSbfXq9kGwWJRhOK
pmwKn7rIey2Z6NcrU3+GVIdA+ugAvOz0OUoFejJVmzkt6oG8NvrPhVl/kJvrXMLFda6AfN41BWy5
P9/ml9sujHGG3/yuRPAEzI1ePFgK6XDTsyVk3kAOZKXwPJm759zggXpjARK++vPlXvASWD2OzdY+
0KE2gkl69M8fZNpddjRUk5Fy0Nq/rmXJ4MwWM4IH9DKXUCNSy42gKGO5VuKW1MjyLjAM59u8hGM2
lE0d0/lyr6SS0zvDHdcLehT1ymrzy6N3TFBtk23EghzFkeH5Z6y3chQVCYqpL9GLGSuHSZdj5MV3
m+piaLEmrEXz+ZU7Q//m5SPPKJR5wt81F1VmdCxD/1jlgjAf5oIghDQPdNcmpreO+xeL2X7zl1vP
7XCPoq7Tty1DV/OmmMvKyRCg7P559YTTnOWu7Oqs0Sc3T1PZ76MX7wXtvdRccrv8suSLCXiCcFnr
KRdLGyXuOEmUKUPvMUTVnZgumCk778tqb313MQvE5bCst9GY46oHt5q1QZPv16Fw2uayOJYJR8KW
5EcBXm3ae0c54Vcw0a3/kVgJUdyh6RxlmvfOViY1DFDkgcY8fzO1T9i0IYr1w75NNo18Y0RD2/Go
l1iOBxoLjl7qRBCoh4bWrms30w64WXThff44OAIrQ9tTHJ66yNrMd0uo3J+17FH7ED77CdEN+fMh
jAUvQXlUvOeARJAQgr8w7VepmBEi6u4edwFl5coQQ2SmsmkJdZl2adwOLAJIoOZ2+hq5qwNeyhth
nkWUFVdDUQVMtfcV09weiO0TpnzzzTgwxohH0g2/wNYY1utiNAg5XfUY3OuQIWiqOAu18Yb2Rp7r
KJdos0kYk0yPHKNPkfMStmSu/H/xzdqHSGyDBzThCPx6qEiszA2M+UO4jNMRCQbvLDHmsdBX1VTp
rzrs1vulD3x1opmTrw/rqg8x8CIF4d5laxnJZkm66ZwbDNRHpXdr7UgbBf8eUhyyne67XfR/MTuc
u7M9QlO8YrI1Lwnfu0QzgRAIH3FY4tbMRzJCaUMJNF3CJLVSFKaRkcYYGefR8+biZO0Gs6/OLls3
8eYNKe6YF/59AEvQTfxxHspUohKvMsK1RpLVlA0ZcRAitE/K10F9XboV8wNhbNOJTd8hOpaijjFy
SyhHam2irzNz2tQN444F8/5QFfOVD+hwTRZrwFrUUNYuV5HVE7BlbzL/GUWGQjwIGR0aSD2qDAFu
ESWEg6zvHLraeVzihhFpq/BDItgw8pbAs7X/2NSuXWbuOFvEirCadScXr9s7pytKfoZxpu+/Tfl8
cvZy7t/C1DWa1JptMFEm3oSM9ATd3pjbXrbn1q7m8GHu93C9In9kulcKFfvNQLn1pH0HDYHomaJn
5mbm4ZOcu/FW7gAaiUIJeq4wqo25T7UuFo6HjbZdJ0qH6eZmIU7tlqo/L56bP7rNOLUXKoiqR0WM
JS4xh2mgEG4lcsuObQ/pDelTbDCNWb0nviT/wH52ZHwJE+OTE+XR46JzEl8xXvgoXBusQYkv7QVB
drH13/xiYo+iQjXcOFDRVoLBr4b1UVh5Zb6xCaMfMpoczRvXxmNzdnpTnqAzdG3WlGM/czvMJXrc
pD9Ejxx8ItD6U+nIOxUE+qmXtlVfR6253JajBQHe3uruu67LmhmuXtY89cI+v+pKbe2JpmQjjqMk
wwbloG1jCW5MiyadxyAQmTY+nbSL2mXL2r7xVMyJA7ttx2L+o5ptc8+KPbTvjMbto7TcI3FZwaVE
8byH5sM8VkleTeWjEOMAmCv3BL4Nj8OTaDE/JGbD3CFhuGONHwuj9EUMyrFbGU/JGf3wEMziYZFW
SZbrKKS4xsoh56u+V7zmoicz9gRHtp+Swm6UOnmbtEwmHpF3v5Apub2v19pdKUEIDTpXM/qbt4js
vTV1GxMEATFtRBaZa77Epc8ROSv9Qyntg7mIdYXqJ5kduT/NCK+OfCNLn/Z6MroYn8Bin4ZRmciS
6CVDIe2iPY9lIKR5ZcNXeOg2CYIMIV3hPCymu3wIzDEwL4W5KCxNhXiXh5v/qe1aTlhrN01/p9zk
AMkatIr+SoM4FrqWEf6+xS1TOBfuwEiWrEUITB05FWtrWBpbYCl39h2l2sTfyu59XeTelpV5Vz36
Y9Xh4RrEtsRhOxPmLoewfdKgH1hAN996Crqu+D5FK8YACkT6Zv4IYLneqCevUH3121XNe16cgIZt
9XlHKjlduaT6nBTeavZ0zAxsR2FZ/GyLesAHAhm7OKBzwfuIedqc2soiJ8kOtxwrYIt+JGm9fVli
2WxnPc3dtc/MkRFQn89PiLAr7IzCUDf7BBD90D43E8uALvYz0JkGd18fGJ/Gad//6lpHV5lVIX+8
LHseJtOEDQRNoJDYq7YRazANpLY88UixLBV4Hu/2aFRTbKvc+GkJb37TwouRV0hTZeaR4sOWakmz
hWFXWWj/DNO+dnfHXdOyZiqbOqhnh1Ne5bwYanLQoVKdsRMd6reV8QceU2I2R29Foe90EFzbFZJ6
UVJ08H5s9jclIF2YYoq+eQJzy0noDkFLvjbDCQ4n8mXdtwQT11G5f0MJSlAIRNCama+v9p5efeA/
DPawIb/r/dXLArMOBX+4yZmTq9rzpBXTtej7H4VLWZE5QR8QuRVM72aSyL4uRSOuJ090ZnokjDBy
Z4P/5q0NMDFjdYs7dkFw0fW6Bd96F88WdgNLhlAhbXR/UDqwSRE4POM/Be9i3pbz4E1ZtY3TnWuV
+7si0MPnZpvNJRakHI5PuIbyiFg3sK9JUFjFD2MpQv9sLKEl3rfjXj/0qMtIAsMMM8UGKmXqUaOp
v2/kn1yNfrH4We7nTnvG4ha923isXdK0TM+L0b+wfux1Paajv9bf87wasBLhO0CBH/q1uu6xN1Pn
OpQ+5FwN5JFSwt1swbI0V62rp+akdkLgzNnSn5Xc7ItkfopQ3oWalzT84G0qt64zstUKi/eFDtYT
yLJNZkrk1s98NhVqWGOWKqW5Fj1q/FnisgerRROKqbVGwidMBjxdsDUpFVN4TXTXbCb7aBZvpNvw
a02hNfIMwUex7oiMmaZTs8iQrzU6UZExoqqWxG2srjhbPkG4qXYdR94Y1tSVLLIrlhKPMOek1ZrV
q/HHzr0MMD66LOKFNmN7XzdxspdCbtdD0UQfVC/BaoXfqCZd5w4WCTkru6BN5cyGw79oisTT8iPj
2fJDh967iIuxZ9Q1y2CqQEi4+r1hLn3mrmX4rtvxQqTRkDPIFtTfPxSFKA0hX9jvOmMt3m0KwxIF
ftN+JHxMyR+Mxq1z5M67QwqW1u1dh/sUx0ekCoyeja1rqttimG+nXVS3yzx58mH1xuG6ysNVnmTQ
SVYxQzrqag9VFWBy2drLbrR+E/c1PSNcdmR/IUxf/Q7uAJEkiY/0AeeWGqDtAiFqxpPIZ6O9H1dz
FafQmARzS39al4tUA4IPEk0xCsHxUk6sB5fEykaGO7EhrYInRgNOfW4KD5unFt0Y3lDyzuWlGkE4
xozlcLbtdjh/jTYAmwS8rx2OpbFpbpgzmtO5LsaWyibMiwt8eAeX2iSJ4lNaOBdDOT3buppq0v3w
/X0znMX6LoEGHrrb3E/2EqtxqpYOJciKqgfbOaOXd/isyi32sfoaCETQT8W7SRZ6wvtMWoYOlvYU
eIO6NwbwL7EeQx7YIBpUFHsuYXCxsEXEP2ju08E6pspN7LkO10xvebjQTpXVmwqUHn7QwUKuP7Ex
XiQe0DXm6Mk1u80Of8ylG2w8npv+bgh3mah1B1a+wFUzUYFyq/TheyIE1hLlUF7mokfePqyGiUW9
CdScqtaGKz4ekg2nK6uva00z6Dzh5MftuUTdXdnkESZBGZRO3K9O87Giw9KB1Rh5Q8sQhyGdKmVf
wRiYKTuR3ueUk5Y74GVEwBTPYxvo2A2HIToZU0jWkV3VuFy7SA8dhXA3VlchnICzOUUVsZBu7c0P
W7iHCPsZOsqL604GVYiCYimY8hcpYw25ZdtmmF4Kdbz+uLJ36VTgL4YxpEl1NCzZYJwhhB7rQU2d
ea0blCaZTamnkDGGa7xCe3gU7RK8K7Q5XQezHo1TrXIOer5JFHrveoaZIeehhrTBtZgUZ8bspngg
usyJxubSkU64xouxLB8O00oQB4GE8FpJw1/PPXN0flBuKw9msPWAOPQufWI97PVHpeg+XrtGN5k3
VTkQqxiG83ZxAcstWdWU3bdwaAb3tOS6/U6WvOZNcZeFvaILHJnWitEfRh12upRxf1fHkwuSEnfq
vJ+DaJ7tzOc+GedOFFabQCOtTp29NLis1NxfGRvc5csatMZ37um6M8PuqjEeJWffuGvW6JpMw+0t
p9iFDXyvKI5cn7fMMmxdPRg7jpTRbqMutoZi/2/2zmy5cSRL068yVteDGOxwmHX1BQkuoiRq3+IG
phU7HHDH/vT9MTK7KyNqprLzcsbGrKqswiIkUSQAP+dfz1tSZjKGUscY8Y0GmCPLfJK3xYCqbS1G
L8Tv2vN5rBA1jSqC516upML5yNPXHB+GnDmBL5/DnJc09NfEPsWPhl96Cns7KOoKb1t807tmTJE1
Pstmky1osqI6WRh90ymuLnrAA2dNKgKFhBXtIPDeLo8/8N1+xR5zkliVp9z6idtW7cPS6TRFXx0j
HXUN6EMGs2ZiscRgT4znvtjqjiNHsdL1UVDa5LshHknvvKplZBBZZj6UokqioU0k7WGzHpadG2t8
AXNrUDydeWF4JvDUEvNVmVhFvCmbtl2Tqm2Pso3s6amzvY3l4FRaeWQAFWuYOCL0AocChbWbFgui
AV+TaZO4pYjSsLbe/H5Kxy2mueBO6KG+yNwOt7dZpSJep2lOSH8g53BaIfPr7MgJMk49B1gkuYKP
8u/dfplHSsYS59JFn+XyYLO7cMVQUAUb3wC4ODeqcpZQ/GjNVllppONGzp3CVTZ0zTENg34+Q4gw
JluINt66TFPtSfCSLZJzGxdiv+OhT894XU/SJVndT0MUsgipeUfj+E7gnzotqCjb131euXrrNUuj
rlCS6+yTDomEvhav51kd9fxW8Dw2lnCSTmf8iTCjRXjW5kEyr1Sb51hz8L9m6y53zXZTkkW1/BAj
V+BujbgnbbVf7tshRukkRT8/CrMY7a1nxeNZLOs0XRkTA916Iqnu+2I3BlW7KU8kMuw5k8ys6T/d
Qi8XidEvPEZcLxsvsoVguLVO7bpelYXUVpQxdkwXxIVVFN/UQd9tTEtDfEvBYxhFhYyNs0bYeJIc
/Pc3sTkh+ZKcHvqqNjjBV57TO9mxM4I03AoOMiJucjtI9rgfoETbwgjbbclsPNAcGQZZtBgKe1+M
b4nRzE2c7UDNexsZzlR9uaURXDahvdhbJzl9JKZyE078ofUjnxWL5MYEhJqwBkDKFZeBfkHq3omN
KCwOQm7NwYqcsBvtU21X+10sARPa5KaG/zAtVe+xetvWYeqXhKJTOOobekKx7U+pq+a114dZEJHZ
2pV4qiWIc+hP9ruslBsTP1zmag1YUKGrscrEWfM1arrovIyu0ElymGMJRya25bTC8Dt05CrCczXJ
g8kERpZAPagU5btGC0tuUwcJt4wi3eEjSjVpT6KjBbU1RkW4tmmoaJnjNKCpgh2S1ULZyZ7iKEGq
A6PnWUEsbRrl+dhfgiUECzBCPGZRjQB7iqymVmiGBJa1tdnToIT73sheJ1v3x5ShlhtVOv7JQjkQ
MQG6gX80JZ1ooUhlSR6tKmNXj61pulBlUvjrxiQEa3Ep4qYIrom/Mp68b1XniwdlIEpb4wwm6S5z
BxiXRTTqjh/pzYcFr/EjAVpqWjl+Gn+ks6Ioge5gw96nbJKcKNrDtFE3bXDFhLjMe5/OV6qk1JJM
K7hJcmtztxIzNuJa8exZBIkFZd7pY66TdFxXvVRvgZWRx1ExmX0acxm8mV0rr1xitEAtJiGY5mu/
qxipQV3OJcBNiinC8y5yGoKtPW7gJTtr28Z8VBw5T7SQYPufsfI/kGdnfrSBNdnHpq2ByIY065zI
dPnCs6Uck51s2sTfpmWb710vsaGtwcq6lbO471CGu4bjxl4PieMj9c/bbNdrhx1WKgZ7ylOt5dof
c/dszufiw2lTK+RkMKw3Hh99e8sMnfp7Hc8BTvqAASICZyi43lnH0g3uM6YRoCFyJNiR249EG/G0
ZmsuEJl1lrnxtANio4OFD5ryOOO7ZjVkYQ4F/xvMiuTjbCnxGuD87Z0oHBmiGgATIlK1g21yROVL
JLKZmpumz5o8Mp1yAk501Lz1sgqsAexx0JumsgNWV2L5KRknCuq5cgoc1IbDabwdrMF860OXEwII
E1rMQ4lyl/tuIbCwTxiybLdr1MrKy5ErNmSRPPeRXm+Ttq9hIvDfnrSdQTdEyjnds7jKhwMHU1Vs
uRbg9mRTTqu4doqr0lkm5hhqjiXYmLbjnU0ii0NBcEiiO0EHbFEDcPF3HnVFfboekmNRhMlnYCSp
xdBLtsEGHDrnI2uDftw18E0mabjcDuvexVW8NtrZkPD3FTfMwITRb2DUKSLgY1zL3qjavdU67FNO
U8Xlph260FoVqidNL/HbFillGaj13A7yBcu2u2z9eBhv66AaZsQ5CwZ1TXJ3vcbLPZ1ZXaXAHFq/
qvYFLTAtP0HzHCrqonlMTLivs3DgoX8HYKPCTbW42LNrYEx3S7kXtW0q6VKQ6lASGVRY6ZztQELY
3HlSWNh4XSmDVW53JHT4MSHrq7ZuaIvIjWEod1x03ZUpWYgt7MmshpnVbsn0IKHAjZtBR/OSapBb
sRBdkRlJRXWM9Ktj2vQpUFTqLY9gOZBnNEOU7PIxuIYZ5OOzdumQ7mw/ferDfvDWXu4T7tqxhxB9
5Rg55TfYY/m0QY1Rmg/zACKZNM5HzgMLUClw5x2ORQeFqifa3VgoHI2a6Pu1Y5TpeQNVdaqkWbrz
QDICrfDbeTseCGwyw4g7bN1UpZCRkAt+aTa+hkrGJuR2NBpfxfAtdiD3TBYmo8XS9taWuDuQ95rx
mY1G5ARlp8mCooB8EStYw4AO/UVXZPOVkcVxuCU60dNbHvSDvDDJSBc7sZD4u58Gs2KqSTpRELqT
qQ4zZtO+gOfSJwUS59lRMtTtnlA1MOURZnbYGa1d3nf5nFZ7j8YPdIx2ZWFE7sVLAZqLq80w9Y3v
KE+eYz1PLnnvO3SSSEiuYhSk2MQ5FOJ1U6TEunRJXoM/69i9yOY4sVe+l7F92W6bFRtQLnrLO5wF
pzwM2w9XrV3FpwhkieicwKbiNkyqlC0EPfxrSjwwUTJ1HJDKODrD45QhDI+ozVs4ZWGDoqYT6tlI
aEAnByINYtx5RK1EdPzUOiLwnDKuxvfKft9xfXxXJJSwDg26ri+7fOEqxKBpv9tDk9Jsb9fi3S9a
+96l1RDnGlhvv4rxUDXc5naxTebU+Qy0KgcCLfr2yVeO2PmtAEoMY4NOnCbAUs0B6cfZNkuxBm3g
sp0JJdP4jLZheJvGEZwkzmJJU/vYlrsKMxjsCMlT7lkMBOKsUi5LvD5hWfobWVNNsekMGK6dNKrs
UPhB4a3DZGnFvtKzdxuyGeU8R3tfX6dsyhZwEBEpANzLrRfqPN00biqzHTkRvn3J9MfGUgLIxeeu
I4f4NoOf0FFZp+b41RpFWCo+ykAHD9AtoReVM1TkTrbcr+fGTCr1jV0FlXPsp2mYr0ROltGttFUR
XLiFn3XfvSJ0CjCBHHQZllJf0+5cOSuIx8b/M1nVP/HXMLRoInwcqKSM4i38mTN1q2b2WRqnyImz
8WzqHP/KnOxww0PO2WLH/91l+f91t39DWvgHxvqfdLfHzy79VCfprf5Je3v6qt+0t8G3U2Qyejpm
ARSZJJz8p/TW+YYUF60d2rcT9Y/Y4L+Ut57zDZgJeQnEM1rDH9Hs+reuQc/8hjcEn4PlnEyL6J3+
StegfboS/iEowdGGXgqbCZGreNepe/mFXbfEoqe5UJATTWvcUyoBZ9F15gzOGrc6CooOwosFu2OI
SVPi8My82lB9Qg/HaJMYbk79Js2Z9IUfhy9LPtVPLVT7CM1piHK71Ck5VEkTxvcgAOoshHIDa6KX
+w/v+vU/6yR/1iL9+DVIDj+5G4V/sjD8Ik4w3Vm0jmD4FzmwZOMMXc/EQgS2k3RxdDq4byULyJ7V
oDijXeDPShZ+9OL88j7i7DSRQnvooUhW//mOm92WBYWxdgXBkJOCbRaX3ZjxpOxa4usg3vqUuWKI
D02BvZSkCcIwEuOOyGh9VgNADQtCEydc9rxKEqewdF0RKaJ3o2pP0LtWZyeJgruh+5U1oW6MBzQa
lDDS1fSSo3p1L11l5f56Dopl641dfPjtra7Yov/1W/1D4vrLr0o7osDsRyAm0TW/iJ/qJDCHoGjj
VZ8VzW1BgC4+MpMDd1makEFcLtNxFGFOTA6TPww01VvVunBj8HgRpk/hMJavgYqZtEx8DLoi1YVw
tVXi9Z5BJFbOFfcnL/mkb//lMvcxUp0UPXhBUAByE/5RRDJC/pQWVQ+rrm/Lo2VNnzRALBuDX3AT
2sVwTvtBfOjC6c6e3GUfVKO5Yijz3uZqqK6Ao2EAOXGqiH2g3cUqKJtjVoT9uUuF48OSZuI9AQTu
NghMsnk9KzIewGU5mfNwPKBb6LeMTua1mOU2j2sU4FRAbA3Wt6hutLObsqJ9K6ZOXVqho54K25m/
iGExblurKg9BFvZbau1ZgQzNDitdYxMMU7G2CKA6byYdXAm8KRvZj/Vd4A3hB20yD6oQy6Mk0uZJ
pnX9aASlH/UWZ5CflO15luhww8g5X5PjU7K1EyhKUHo1Haol948NjdiXcqnrKwUggzZkcJ5Yf+ML
j2KqdRgWt8x3+ohNbSwiGdA3VqhyvHOYHosoNeKzdvLwjyx8MybBebxEjHlBZj5CSL1kR9bpK5oU
6RD3FjbgZBX25ovdnHKccuDLKCfAjn5hg8IItwzNGzjNEbIWono3kYYVVUyBlwmWlIhlFRyDWo39
iCJvXrVKkv9WNE9iNsLt4A/ddRvggCzM/tAWrbVVU/WntXy/Pn4w+2P2cVwO25M/8NcI2YbUsUl6
2Ku1GEZkAlMTrj1JcN7Obhr11U+2uZ87SpaNnCF1NAt1OfvBU2fYRhWpAnEdLAXpVsAeQx75TkJo
Uyiz/XC6++2gYtSnxeNP0lh+EUQHJq8a8ylteYRf4/FwflGd1WJwgkAy+VeNYUZ545ywk4UB2ZyZ
lbmCgiobPi3WI7LfLGdjJjN+jDKLX/717fmzsuy31+Hi0EJdiOycmqufb84JtU+6ACWth2lo78OM
zzdHOxSl/WxtbdWCODbWn+VO/9NjDFcu8RWkfptgSZhYflFh479ObNrEqIGZ7XTYpMPYPruEJL7T
I+dA3FdJPe68fIGIL2S4I/ypIoFo6vv4ZWhnqAi8ZC9tr/WFgXqN8EaKSv12igoQx+VPHmB00/zy
ADuJXE/HGzsITdWIEn9+j9QYiDozFJkB4VCDkQVXvPi3dG4cmr/tIN6FqSAduJ1Jz848uesGDIup
ncj1VIoUTj2jzqO2XxvXldceMM2xsGfQWpK3djC2VjS6sXqrHWMPm5AdSHhSpPTUT87ckmBltRaE
vI7v8LZUZ35bmTs4AoCnZLQw9MbzzjVBCuKkEXcqTsOIKh3SMykgIDqvC/qjMPkD6ay+vbJANHZh
Ul5M5DCuDLeChJvFjJF+6J80pcR4g9PwGml5slLgx6zfMTD6gpn6exYSbCYJBNjlMgdXCZN4i4kP
ECsR0tvCD/p3epbm3mjTeEcnUQIm7qtNaNaczG3qvnjpCJWysKitltzynydpLOWqJZ0Te18xXmC4
c4114OPxHG117XmtvumMevhw4f+3PM6Ko9nYSRzF7rAcWMamZZU3dhAlEpszzLlzmXr2jdQ50AV+
iWc/biXpgIl39HSfXRu5Y5P1WqPgYvg7m/Iy3kwSEeAkYc1tuhIP2lfLgXzoYVfBH19VbPo8s82k
IfiNzndyQgkF3WNsct80gfnslD6IAJy8s/FyZ5Db3mkyQmSdcaXQ5q9n19D7iXa4jciKLI7qWjWv
Fmth1DndmnTI/KxKsv44Z7h1REbePbKsM8HOsq1i7xlGzzkHGHsE0UaKoeCZ9ZBdilNTUFvZIEMQ
xMfS8OQFeF+3K7wlfKs4bXY1+58EopEd2uQEe7IDyEyGgRSXbKYPy1zGl1oiARPDiQwt6vIyGHA1
x1bj7XRgXpva+E7M5nQ7wwKvjFzH8G3DYNMPzAaoY+pFLHIP0cw2kc7j56Rw5M04+uKKrImW6Mli
eYjb2XpkjLbPZJI75+g3z4j+FDtEc906FcV8X7WnkD0o0ttunorziYKLdZP7T5S6lmvfcMdr5Tfz
9RAa2cEg5XO/VIyzpRRAOcO4bvpOBNEgekDcoQcbSAdBeGRJ4FSe1WOU6Kn7zmc43pVeR9xemR1C
DP/Xw4Dm0Ku0PHDMBc9t4bkgQb7c+n4VR1Vi5BE565+UBxu7ihTjYB1iNAItqkv7sLSh3laASGs/
j1FZtumndDu7XuVVkG2nwpt4MdZ9XCMyzViJL3uT6XSrsBbfdNwwN6O1FG+1TC7pySG5zlXynVkM
QegQnq4g4cP4uJV966LzXIP49o+E2d/lxL4eiKQ04eidylrbHhfyksmcSK0GkRDY/rwv+QCONQTy
K4YN8WSA++4lzx5yOpfmqtG2fGZUTTeLk88XGsaKyRhNTL7z86lcdWM51ptaZzBUXhugwutyy1aI
adL42UB/ty3yPPtU5F5WUZdWcMonIDeT7nhWJra94xpr3yiseCdhWZCSaguqGud5Xaahv7OKZD4P
iCA+z8psudI2WpLAQyMmguXJyfwvyR2/zX2942gMt4lJe5+V59d2CWFahVOIRtDyd30YuMi0/b0M
S9D9ZlJ7ppkieMRsh+h1wHbAgLZk4yNAUetEU+iVkYcGpN1mRtFdja1M3ucCgtZx4TQbPRaA9jXc
X5+AUCpPx4Rwd/E+BHiilUhmxxRfCXdeMRpHxLT1XZrXBo8FhIK7ktmB+dpEj7qQb0dANjJbq0NY
I+bpbYaXOyeOt74kFrYgN7YU+aYbpvIj85tiDcxfPYkaqH9UvvvWx3N/l/YGD/7Z3cTaEK/h4I6X
hM+rPTe0dSzCJtyMATU6q8ELDD/Soqn9wzDVLnWHwal8qCYJHyZiUvGOwOEigfN25Qu2FCBu0j/V
weI5Rm2QaxvcAad7v2kweEKOTnszJtIDRbudbxpINmzOGLmRwU21PT1k5JttG4STHfhdT0RGR/fC
x9gv0roakCaS9HH6SVSI+ZeJA+O5Aie17mcIiEPVAtis+t5KUc/QXmrfqIwg548+hP2QvOIjHYwQ
uNJ1ygFZsLlcMKgj6eVe22iNTBoLAAcwmUTZrqn76XoklEHgNgFDyqfFOgaiERG6IOcs93j49hWo
8UlONl3XgbR5EMcq9TYNHbLNVitUQNuRfoYxMktmlHN6RUuuVxJINwyI2W7EibebKiEuOMfDR344
6Zhmkeb5WzzViXONGspGWMQwUjAFw4xtMxWb6CctAeIn06r7GBpzZJLR1rHJM7X/8VIB23EKqA7g
C03fPTo5tffq0jpWJKXvLZVYR5hykpUtDmOWNyWiueOoijllLqyq1v5Knn77bBoBvN1ivlXhTIC7
sKV8kAv91yCsMyMQINp03Xm8W0YX+MPtZFTWMSWgjIzMxHJf81ZyaVjTHECLGl5sbXMWSk1I15jt
dHz6Ribp4Hs9qfDC83QSLY5TvmDI43UMtK8QBq2al7BXdKorKZpbuwnhvKEFO7EOiZvagxG6Z33W
84uQQcSnAe2HT92GsB35/xAEfJwS/JV022tkwuEGYcOI/Tgd1R5duXclmRPpRLPCCtawDuV5OVH2
HAWeET6GieStm4p8WTXK1h8uItbHGYqiXZsL9hImisl7LYk7eLLCQc+oD6YJAZR0h2vQwfhrEUZ+
CTcgtp6dBCvZhFyg6RTBGR4aFYOdUk0fXiNINTa1F3hoR106xQu/K7dhRoSBHuZ5m5r1jakW97Wk
IvvSm9XZaNQWsn1d34QtQaKJsYzHtE9hZZEXAINOQXzvlIUiUSL33mXaWTBNbFMHpyznPXKU4ipw
8uamL233cglNMoHJx0WX5KgD+qlsM4bhaVPTYRi5TBJbEcTBm6VbEFSH1vM98qvm3OpmOwrirPzQ
qJE5PnZA4GF+4cyCSaXpqz124vqrRiByWSHEu8dXcjI4kJizoLQm731bt03/snTlaVQhHHQ1SosT
JKapCaq2pZ1gceqZOCtnD6qCzN0OGgydtVzKvd+l8cwJ6mQoCjimg05aZ8TuIjXxG0vxblsx8v+G
LPm9SWrbOXLg6ROOjJhQRABnyjGng5UP1m1OkBJtRGz+e0nJ66VbcGevy2F+jG33iRnzjk6SG5VS
vWS01BHr2bR2JGnfutDtEPPzFvBHvSXSkesukB4wdpBcNaRHIXGrjBtjnJnSRaZ2ND3cpKMZrsOU
XdLwkf/CVfb8LA56ZB7TVdIN/bmUubzS1TLtQRHEdyet7euqC+XaHAvnKk8EhYmqIr3Zy8gzmVVy
iRouPvpTr2+okcwfBsN5aqTp7h0t5NGp+1djiOWjoo3BXxspUuUMORoIN6K4MNaPZLP5L/1k4Bh1
E/WhMmTMsFCa66BT7WrxTxSiEu7ONprtIjKXM7PrbjokqnrFnQlECFK9Iz3b5dN3PrLaewjt+XLp
Uklzndr8z0wmcswFwbmeFkeWl2QjR5csn0481Iyd2WxemcUwreqJjc2x1Jv2u1vRe+92YT2RcgFz
Zja3Ku7vCiO/T+G/KBZ6tVPz4ceu+peQ7ntZ8Z9/O33NO5AC1TBp9+//9tOfLrN3JbX86v7lv9p9
yuNr9al//Uc/fWf97z/+OvmUJ/T5pz9s6i7r5pv+U823n7ovf3sVv//L/+5f/o/PH9/lHjn43//2
Lvu6O323BLjnJ0Tbxjr8v378lr9//9+/7vQL/P1vh0+lP+d/+oLf4yfsbyANp1414AaAa/Rr/4mB
G/Y3NJMCcyGEFuPgyb9fS9Wlf/+bG36z8bxQMIfjDDveyd76OwbOX1mgLazDAdUieNKsv4SBn0zQ
/wA04UloHONHhC4vwRSm88tuncc91KFymbtO8TirxZCapgdDNpvZHbGIlLIuXpA493uic5YQXQK6
qFVLZw27zzh9MJS1L5MifAyteXEfj32lVjRE10/KJI4px2r94hZhcC2wnD2zCPtfJBO8ulBy73/9
6vzvXXpXzWd916nPz+7ytfm/4fo7Zfv9n6+/i9duyF5/uv5OX/Db9WeLbzYEDCVmXGYmdAc209/S
T2zzG7gZuBPuHxTVwHf/dfl54pvJGW2Ftm8DG/9EwXjfaIsjZJWPG/szQNJfufyIIfjp+jsp3DAw
cw3yXzB15wdO9weHYzEFcx3gOCOPzqu/qrALX+oK3XYkk35X4sv6LOoB5RqCP/ESL2XRb+jHni5P
NiZ3S+qr+whkADhlWAYHW5yzqW9m7C67fGkQTCgRuNOayKrA3FhozPRKumVZR+SxypfY8j10oiQE
+Ydw6gNrrfrBbnE1Fgh6Co99YNXPptxaXhDb506HzmJ9irq+513rihWCpel9cqViS/Xcjsxj2Apz
lciTEdIYKWnABT6xiyC3bfONbIFRitRlwPSmmH0zrsr82SkFGLDrs3yu9NyqZuM4qeOtaBx0XtkK
qHugScVlR5KuMvf2WBgH2OOZ02Jcrocwrr8QmxuHAk48iod2ug3KRd3EXkFomLnYetpWjl3S38Rh
9DRT4lOsnN4MLzu7mo+ePZ/4rtydH2cmtnQzoZ8+A+POKkZqYb3MNaZTmGg0tdu2jpdnBfKcRkVY
N69ToVkK8BXhtaL5COyah2AZgwIYp9ocnEofajQwXnDYubQNgM5dBr2PKJ+6GTeJ0I30X6mXZI+J
y4/ZlA62B/rbAuNkPE5ShmVzNC4tRJPLAZNG8jA3rnIQzY/L05CVeAFqpkRkSEIvVURYVN8xqenk
sTNz8hhVJcN2pwbBzh7kvuLJ5MuxO2RMFjTGLQQtbuoyLfARFVQOrWPkh2fjXKO3SIbc+uj70Dk4
jVGJ1chyUCCkLfoj811q71qbX4eP10Fydirx87bNMvSHmZB2ipzjPuYtgYBmHLArfGqdDoB2UcU1
rMuyt57DTlBNNbHKU+JgD1EvDTBJi9HQXJ0YtTAyUctd9Mir64gDi9cwBC0tQL0fzG+0VtfPrsol
1ww6wTeXAEWExW5HGkzvumkWdQi4GZz6mEtJzdmCf4nsjwtFhwwtL5lub069FE/gR/Qe44crPsYY
c8c6zQL/oTrJTjeFyE1mC1xnxWYYifTGCx4+d6wfBbVsgHQwbqePXuKPoL2MZYQYLVRIT+7cFj6o
QJ98keg3zruaY8GPRkdnxdVkFlQ6yNCu26iemnmHPgHrsRXbDpCTrdLHeElCitrdPFYUUdLRsMo7
Z3lsiMTNmIbsFsEqwvgGGa4a03WK/ivdGoXbl+sK1Xy36vMRBwaKrhyX8aiof2/D7vsEGvEUC6Xi
yLEWN11DT8T60hHFkK/ghoJqh785Jza4Cmr3LEkkpC1xhRW5LGXunkqcKNTYof7L8qt5NHriRzG+
IGbVC5+5RbeOxkEdt4JigHDx1nMWJGOkWlz+OwhhdNdNGE6YWyl+nw5IZeN7BO3cyeYixzTKmmy4
gceV1iEz3NLbT+zJ492Efcr6ntVAUpsAaz6OiNKamqhVi35WXAguDsKR8ZDQMax+9pxj4iXIYEb8
2fh5oVC6QAI3V1mRevENDoMgW6WxgU3K7lQ4XvRQdNauGmo3PRZOmH11pN/j/yrCIeTRQ/XNyskK
R+8GfzEfiWYIxSYsmvy90FPQbUfCpth1MKUnb1Reud/RWCYfA+aQD5VWJn1gde+i++1/AJ2+aT7W
ne3SXMxzZKN8y/B2cGPFk4UitFt56ZCHYLd+8hQAtrUXvWVmASX1XvdUo2kDk3CVS5zLNBU40qYa
16JHTGIBM4jrY0NHn5/c2Lh4IMubelNhP38LKUmYVvSDkUk6+ZTJRo3wFjxDdebcUw6U6HVvWjTN
l2ZAb5rMB1Xs7NKEFcUV4Kz4sfqpdUv95oxFF2+UbDX9ZLGk/yC2XFmvdWdIJNVeL6hGwcpkbYIU
bGTbY0iKVF9SimWYRvDV6Hby11keO9i0Bp7iQAtpyEo4WjyvshgvKJdTgfNJuG2wEeGAA16wrGPW
Tqcw4/3xx26PTUo8ZxwA1s5gsHtTZhMrHh65b0bKNqgxQPHWLfs0Q95wNsime9cKMdlq6trl3rDi
+F4HQug9EMuLESB0cys3X3ZlmviHJVYjElCZnPdw4QjyNHnUK6L6172c5L1yRXeJNrP6OpkNxI5m
o3nfGSQ2rGN+xHuTe80XFCbrT0k6D4fJWCJCtahnAWcrc1RoLYms33l8Bz6xrn7+7HWuNd4buSVu
F+F3T6K1tFwP2dRfw2Fh0C6WeHwqYGdw4bo9hbR8QN4uQGhPe1U2l2dIlcEB0YrCMUOa+ZShBfmE
SquYbTuCd4NXt7ph51LZcSf7coJGHQoZb1IPhRnKQ4wScH9m+DI0FaJnN4zT10L3kAuyyeEdFmJd
9VbEhIWA2E2OC+yRL1/8PoOiLoroht2cD4LQpJP9OZqJtu0igWb4KlUstBuvsCYcDEnYkGqrWNpo
G4vxNGS6Lqy1Z6Rphosqnv3fFAt/aWf7f3Uqhif8F1Nx1qX9a/3rYMzX/D4Y+98QzbhYqyklBeOy
WbH+MRh7ASojNjCbeuM/apP8bwyqUKaW5aKl4Kv+ay9DtiSwy5+kTObpL7y/Mhf/IGD/sZZBC4dM
xSyMpyAKXsKvkdJu7JU8d70mCgJKiqKm5ikDIujarwblfKgOUOw+MYcM92qavpeIKoHdsqDYLkiq
rc1MYqyO8H9V54POq2azUG7DY1wawtjQLtTVm546duC1hCKk82myjDlS2p8e//CW/2+kSU5w4q//
+IsgzGH5sHnYkiXjEWTzM3dLloAT4LfAejFi09wvSZv2KFIx+R3aUSH+J846+8ig1s4DPD6fGce9
v07oq+dx2GQJ3Yf45bjbvKVNo8HGzIAsObv2Y7dy1uylJSmeFpXJ+Ku7WzMhzIIxiEbwM/rURLFt
HVrF14YQZbIH+Zzavba7Ez9mmqcGmjGhfGVGnfsMIGYexmpQlHLqMU9XjkLadR0mY/XoztmEVVNT
rgRE1wL7JPB67w3lrcNmxDNcRmmJOXw90jKCKyTrqA3MJ1s45K34ubepR1GVjC5DgeDAOGlcB7Kd
yGqn6YxEUZU016kD+7MOmwKbnA5obtjqJB7xAfIhX3DOihtflBl2VsxNwya3spDSMak1rFHlW3rv
h4kxQl6N6gIN6iwO7FNxswPI5qDz0ex8iCxoD+0Seue5EoiS6JBSZ5Ruqpc8yJUL7pU4vEmUJKiV
oK0P0u0kymrpGXrxsHldD2mHlqecbJxhHBzDEXMLZwrxsUwvtrEY/sYqA9hlsGWoYWNO4AUpwsiv
0FIgsIAaWj7ijqCMVZWOzlfL4aT5Jcrx3ir7AfOnk9qfid3mDHWFyjbdbORHK+1y+0rCgVy0oz/S
5wmpWkQjr7hyEkVYTJDj7fTMcSF2P3HGW3pVOspTNbEo2wl/95VZZVTRWCMBLZTBDrYTOS0EpNCg
LzTPyJMeu+orskqU6z3W0hbv/8HemSzHjWTb9lfKao40h6MfvAmiYQR7KYKUqAlMoiT0feMAvv4u
hPJWiUFd0uqZvcEzu1mDyrIsJSIQgPvxc/ZeOz6txViWWZeT0xpNCc56rZ/W7ui0jtunNR00EOu7
tyz1KP5Y9bXTDkDWGbuBdtoZxtMuUZ82jNPegYOZfUSc9hSeRPaX7LTXmIOKvqrTDkRHyXuabDL+
fEzrjICL034V6pWCHpNY5kGyn9F6YmfTTrscVAXVgyHL2P0oO9gJQWaxK2KuzfY8f+yVatk2tdMO
mp12Uyzc6hOHc/bYJnf7e++082oDPpRg2Y5RKc/qaMg2+Zyc9uvYHdUXE/vgSL9Hqxi1coaTK8J9
7Gg/nXZ9D9fMT20pBfpTVTAvBUJelSgXIGxkPwtr6m44YpdHm5qCTZbqYjhVGhkv8ZVYyo98KUSs
U02CuiHADOU+daeKZY6m4DgtZUwaaTx9ailuoH5W3t7DQjjzfi/1jzzVQu2pLnIcfH8TkZ9US23t
fvb6fuh20ame8k61lXeqs4D3OpvuVH0lp0pMtwLSoyDsOcYmPVVrE+ZcksFOVRyIUecnnUlqu2Ep
89xfFZ/mdAwgTpWgaBqqQu1UIUZCBpXfnirH2QsZcjZLQQkTpv1kEQ9n+MZScC4a/PQiP9WhvWF2
cM3JFlg8nro8ovjmZWaKSAVbzCHVbKQiKlupOBKmgSyLTTDSOAYqHhItpiP90qlUU3oRS53M1Cop
N8Opfk40HhrkK033CdFCDf1G4oTkXNBzQNGsyEGvHw8K0YCT5xt0CN4lvCbF2Z4YSpIulTZtgY8O
WMzHGi1+RSz6x8iDSLPSe4D/K711i+LKE1NF9KeFFc03a49x/YhLwcKnafTSb+yRhEcEQbF+H1JI
h9soj2n2CF3P0QJwxsCe2g+mQwgcnrAtTZfwNm5gFe00HHG13ztog0iCSElxYXSjvkrOj0fXaE0o
GwDrv0usP+NGYJUZrgGJqPy7HWNNjHjHbd+lRoayRIQO4cON9OZLxPoZE/nEBiJdyWK64rTk5mvl
ivFrisPvJh67iuYAubrPlikl51gUez58WZasMrZp/vReJw8eHJYrdPzTQzQxV+IhZx5Fz9y9c6JU
fpDB2P7koCe/qaEYm22aGhZTKNWnHbbE1sn81kulxxtGO4VzRoeMJ2Ph7tmwovAOnQNbBRlLhenb
PF3YSIiZunarrv3KST/luNR7bem7YLaMVVNVHRLHzukesLhzuBphFsardnDQK2BPIPqqVHFfb91p
6L7UkUiwTNBZSHwyI+JxEygrfcauhq2vQOlBjh8RDMkaY7V5jAOi4vws7wb3susxMuI0N/R72yC2
0bdCDQ1wjTB4WiFm7A200NYQ+SGP2NpRqqVX08c4NAfLtNJr2ZTevWq67jjmkA3xKargfmpoNdNb
ipAa6DUOx82pQPnf8vifUPV+q9VeifcfvzLZ6voXXePlT/wqjnVH0DZ2kOwvZm+avPyTX8Ux1dxf
kI+ZPSzpQb9aw38PLRbSNkRs4jkEcw5YoAZ/6u+phUa3WTKCpcur0xKjiP6PoNn6S9EpvGU6TbYJ
9pJoPxd/6vLPf2sbU5k5ZEPCZxms0f7kBsT61aAYLrQpKnad2wFSiw3jmqO03BPZnFw1RSq/Orkt
V8SrlxuNjeDGSpz5LjS9Cn+4Md8JWMsXrWuWmzmZu2+/3d0/VMLLHOXfdfCvD7x00kmC4i8Upy8/
cAjRoiJFvT0E2ILX2YjnnmO5WJey9bZ6FiXrt6+3jKheX5BbwylGmvwXv8WLO7TsQEj92sMQe+KR
tffOzmektrmmNv3ofkrhXF12BfxCLNE9saaKPjNKccaODiRNbbhJO/YdmmjorByvvx5UCDC8w1wo
Jpc2upc4W8CLDr4Iy9tTuU27t7/CSwDmcsuWAzcMDJoMJlkJHNB+/waz3uPSnPLukFh5RM+XifWU
gFnxjDbb4LM9kEza7rW2P7x93TNt8OnCKPvJ29CZfBAmd/ZbaWMy5KSXd4eSAcAlZuH4QoZVfJX3
XY9+jU62crQeTV2gdtWkaeucefDadRvv1+H9fwSM/+mTcH3pCJSvjkVN+PIWZPBnqyCr+4NVWO2O
CsyArDsPNNPYAifLbO97eiXbrhXNnrCQDh4dcACzjPr3PskffgwXbTfnYgtkPiPDl5+kMkc65AUU
sXQqe9Q8qOY91auHmicIM282chClJxaPwl2BIqlueZvSTR7TnWQmEex7MbgfULdkn6RpyhvK3eHR
1bLsVoSe8R448/XLhqDa5qlB420w4Tr7AY3c0bOsS+XBrVV840R19RxVC22miNsbGI+gxsYGJVsw
Fcj67ObShnLDOXAudBLy0nFrlPYMNATHKoWnhbNSe880szy8L9cDct54L1kRsTohHX55P1Gs1mZY
JMbBZBhxkVQT4lDJbg2o7D3k9hlhdXmeDY/3iBWZtdIkf/3ltTKKE0+MpjwM9SIBcfMYWJldRtj1
uzwDXUgxmB/J7LQglIRCfJSWGp3tkiucIcVrOO9GOuhJumJ6P26dsLbsKy329E+kthjf3377Xq/s
yye02F0kqUdMul9+2NbCFYFt2Dhk+RwzuwnmbWQO1YXg1L6qh0ReEaM37WPNLda5GejvPOjOqwfd
4/IMRBn9MXJke3l5/Z5Qpj6jbXQw9MECBWaPweUAa4KQ7cIUBxiPyMzbYkxRfQXg22lmGp65dpLM
QIEqWutL7mUTWJ9K9/Z6UFnIm7UxeDCgBD17gpkWWF/rKsW8267sdKIgimyXotuFcfAco0Nk5hiF
YBZaDmQA9rFP+ZOnknbfhDZHCK+vS/oXc6qDiBvxFDPqkfO8ajmg0v4PRvM4eLVV+WFo1R0zyj79
DtzG++5ITh1+MAG5W7lu2h4dBOE4UDx9/pEa9lj6obJlva4wlBFNb3apoKcJtc23wGEOW6+Di7Hp
VE5g4eDqyKeHuUIfJvN8YV8ZzrjRB0aP9FOaGE4sasN2S+ZvwhlC0SnnYGeQx01xn95QXqYovBzw
mes4iHNrTWT3kREdvnavh9dl6o2hb6dG4qIfoC+O6zqdE0Aglkr2SmCx39Yyj5DUFm5HeqayBIND
BFrrtx/HJTjk5YvKlJsQXR4G77SonC18YWHSDUp652Dno7fR5hBDfg9JFLKd+aW0ZH6P/qxhOGtZ
BymN6PsYZeY7D+Wr9QzDoyCehMwOzuLu+TuhA4QhLLJzDhj8GUzMMHoLzTH8ISzKXe5I9c6XfrU4
cT2KPrJSMKXgkDxbnBzOXVMnI/fAeUjtsihL11ZJ6rXrMbp9+/7+4auZuBdZqB1H2q/cuqyxiWZB
sTs0sBh9sBjhNtV06pRWkvUjvWz79vX+8NXYxigcqYuWnNDl8/xWOBbVEgo2ut4hnS3m0rWJqFWk
PwrBAePtK/3pm3mG4RjcSgxG8mwhqc1IN4NcBAdV6eVeKC9ch5UW7AY2BLpXwfhOJtmfntSFjkXP
moLPpkZ/+dVy8qQwyxXaAQ1fuWM0b2yYkacHJLHFqmAmso273vFruJtEkdbmzkuT96LEzjK32Wso
/UlYZmPDXCteB7B4+tA2pWYBhcBa49caDt99WteiWWOeciGzjrnJUhbgl/ADI6OL2fEQMqsvHONh
hmUD+LvKAuudR/p1KUUyp2DPtZZa0sKn+vLuGEZO3HwdeAcr7iEWeWStB16x13GRHIwida7KIabH
axBgzqCONkk5qdvBjux3HsDXhTn1HF4f0gtcDkOIu15+EFa/RYrspsesAxwWhG382So9866ODALK
uRkTLLcuFn6dZONXWbLMrWDohAhvXU9DOEBv4DHqyORKDCt8TLS4nnwG8YF+k7aVeCDStrfXceQ4
yYqjGpw/MeXc5iozOZ9DNp7es5i+ftJ5xg1hW/juOTR6Z+9U31TEzNPGO2gRCc9ILAy/n22iT5n8
bkejee8d/tP1uG8858JGvWac1TO9kdkin+3g4MlmtwRCwjZNP0JVvms6gH9vv8Z/+L3I8MB4xpEA
TR428Ze/l9RVK6PW1Q7YX7IDUIv4TgZE2arAroipnMJ9VLeajz+6gZzXqbUB82JHe+u5ZWW+CRmN
0vkPhotMWhmmBhsUTeS16SrHGMX4Eh393oEGCwaknq8mO64/49H5zxJ/l/eSb8FxxqC85q086bB+
W/dySgfRI8WhzAMWHdvBlyGZv7eD/IYAf/P2LXu9xi7XMtk5qOGooYyXdywxCsn8xtIOhoLtAuP2
S6SAMiL/enr7Qn94qbmSxQYlJEJKfNkvr6T6tssnywuPZVTTu5rK+athTQpJiolWFtCNlQA3Iagj
5qC9EPpCvbO/KD33Zj/XIZ++k53whzWYD8TYjtOHLrnVZy+3WXR6nFdFeMzsxtk5WqnuuwkpiIIL
uRMJKIGuFtl1bxYVw/3AveNYUr3jbTX50i+OFtx7A1kfJT+1C6e1s5uCS8Jtsyg6YjRU+wo45caK
4Y+8fe//cBXLtjwOFXSImFKevfRFy7gwrcf4OKcdgiIKsHXcp/8Xj63FyYWDHCc5Fs2zR4mELQa1
Mk6OXTvXeKLbgzUZe/Juh7XeTz/e/kryda3H2ZMtlK4XYR/yPNZzKmypuU2VHNmx4SKKgsQPItqL
lY1GVr9oos66JegGx2OQBXnyYZZSS2iw6tO9YpopNrPXTQ9kfnn3g6uV35CImXubiEOnBldvt0AA
ZEHUpNWBT3z7s7/UUS7vNx2LpR0n0XnarnFWptr6oHmzrpJjC4MzsemH1077UGbmlbCyZ3SP+TuF
2+uXfLkgCmWubFN1nD3pVgJdMWqN5KjcMaao0MJtkPWguoLBe2cJ/tOl6Dkay+kVRep5+QtuJ8wh
yaZHVU00xUcXKZneWP6kZ9U7T/WfLoUNe4mOt204X2c1VCMTIBctmzP1b7Kesapd2E2q7SOpD+/c
QGf5SV6+pwQYsWnyY7EeE+D28j0dIz1JlwnPMTXr/oNrN/Iz8zHnG6wE/anX8QrgGdVukiIqUYjk
qfM5ajTMRnma6giB+lh7IOOIejlpmGuqJiyf05REsRX2yXxcxqKNXC9kQ+pAxrfEeWEWBrlgGvNG
tXF7X6RWafIemQk6yqxrnuBX2t/Qx9mTr4wRr/XQdHN4ySDQSnxN6OpO62pnn0RTnl2H9jBeizYk
gIUht+JkNzW2sUZ8ylQfJBBwPBKmETt5o5zwnroukI8udj80ahTzapBB0W2BheAgMu2qftLAhju+
DKLoC6ZCA/VQUjYwzByJyLEbE/VTV6HBtlX3W4IVADgNpWfD3O5B1K7yaSpvG61qU9Q+jUdpHw5D
4+d2qtXrOPHaa6PuNODf3Tjepnr9QKpDkGwy3JFXWVeJL2+/jsayMJ39uCBCGMrRqaZuOGfLoGU0
61RvqiP0NlyMOs+qWiEsAyM8WqiJ1zreY8Fp3LXR3o9u+g0myKSv6qxpPpRDo1gxjNr5RJJE360x
LoitdBmM+wOzoz2R8Ma+mMLqMQthmAmziG/TJiqrld0b3e1Qqz7bdK4xfIjtxHtu1UgrV+ZKDf5o
OumP2hIxs6s8wyCqsECNGwjGyWemW9p7x6BTXtDZneA4yb2AtEAL84Qn+a3ySDwv6UyjaI4mI61n
q+jYhpsWdKmvY30k6jqPIx6hCLS7P4mqEhe2ptBSGzT5SaRZJoF57noMi7y80X0xlsEzylWD6Jam
ZooXG+KpGzMjWbm1WdzwlaqBMRQ1vJ8AnEaGq0EjXpECrkOcyq3ituMHYIaLA3L/9q/+ehEmio3z
D1IXNI/od16+0VVfJk7Qe9UR4JS21b0iuIz04bnTjGoTuZNz5aRwOd++5usVi9Y4SSzwaGl1MhB5
eU1peU2Hwa484tfK13iwgq3MTYJDGjUd3r7U6y2fU93SRUTj6XK9s6FLM+jCKPWkPoZ6Gm0QnfQb
bwSp/PZVlo3j5fPCVZZ2pb7cRK7z8gvRQLY6K6rr42im0boV7h2W3HoTBqQZR930sSDux7eGdNy8
fd0/HF0XzRXnZ9NY+tzn6zFxEVWcO057XII9v4I0FTdOKaKbycEeA65Pv6/SLttAiCdz2E7dW3ql
3g9CgZ1d3OTBOxv6Hz8Or4zBefV0z8/uQzcgKVWZzTi00scLM86PsmnAIFi9+gY1kGdcuNMH1MLF
trEcMDrzNHzIg1SgfYiLdwrbP/z0FoMkcF4G8Etpnj3ZNj7AwkTSecR/LcGtIvghs9t751n+w1qB
1xiph86DDJXr/KxVh67eK2QGxzhO9BsRDtNzl5YUzfg8uk1S2lPjs+XVG1GSRJ7zWacNiV1odGrR
Q5nKRMZGZIsUSa6r9Y1LPlPYQYgnz/y5z0jXWFu2ZqiVjQ7NBnArEb8JbcrXbsD/WANDqdJdkzfW
cxB3ePw7DWn6vIzD36lpTvXR7485TQgeNW7mQs4hPmLZQH5bFnso2WA1pvHoMWG7kAMwAD9tjXpf
R/O2o49zURjwVfhFHjDHJw95IauLUmLjjpiKbXOEe7Qs6vKScJ5hW0atfqlC+IGpEuM7B4rTmOn8
s9LIAr+EFBE72/J0/PZZvUkHiFFZ4zEUzvSY1SPK/6zPULSlmbdp2kRbpy7Jj+Sao/NNzI/aPGr7
1q3Kyxoc5h18/u4psfpu+/Yre772LfdweTd4ZSUBquKsBq2GPmotu5iONYB2v6rj4aqX8ETcntCI
//xSPI8EltqnOvTs50JbB8Oqk9MR3aS3qoRVr5QR5Bc9jNt3FsDzXWT5Vsw9DAnDkHfAOvtWosOi
YeX2hA8zhgvkRC05FGTDhEk93KBqcW+I0qjfeR6XF/j8J0aKKegI2YiVz7uVulf3se0MXBSdO0Ez
o+E35khyCJk5a1FH77WYXy1vfEueehCNLCpi8Ra+fKZMXWLU6XE+562HS5jiBJtWGEfX1dCYa5kG
9YVYhgnzaNEPGfSHARj5Q2Xk3o0qwuadR/wP95yflg4/bSVu+0nG+tsT3kNg5d0yxZF2JeryuB8/
lvQc0OTk+rZu5LixRjW9c8//tAagsOCnRhDAX+fvlduYRirJ5jha6HCuEPgsuMG4XgP+JjlCWvbG
aLTyWDVFthVzKo4to7c1vaTqqlfdDYwW/cpqTPGhr7QOg0E1X1PpE/1pa/9ZhjdDTgoJ4tAZVfL3
9FvO9v45ZQ6SOuV8bKI4f0ywMy/VlbdthrZ651U7LwCWSzEX1XWDR4N28tmTASiABRheyNF0+nnP
lGLaZ1D2t1bWICGaBsEZoyQXL0i7d+q3ZR17+RLwukmho+D2GP2df0mkJILeszcf7WESl10jp/sg
0b6+vZK8/nqY4Fi3XGocptSnFtJvj9qEWYojbiaORZXma1gk+adCmLnvmWW6NchfvGzqfLjNsbu/
U+EYy4909v1OZ/WlWkRR5p4tYtNA0nEeG/JYzcA9OrABH3MrQEAaeT1JVfguU6jv8yy+Fm1I5dyB
3lHrDhspcFpBwAEzTPCRFfA0jxczqh5kG518SpAHyhDQN7FT3i2ZTQ35TMU0/xyllQ+rSnPnA1Cl
/qBK7cmy5uweqg45VDwGRPuZZL3+xI1XXnloSebLDt/UuIXPT0RlqMX7JkbbgF0vMx67yYpGP+aA
eJd5TokdHslK/U4ZcmqWvLhPRG2CsaT6xDFLPX9WernIGpnE2elD0or6Ki2k6NeJVY7XzhRn4Sby
slreaUwt4F07Zv4Bv1iCig47p74y4nbqV6D+gR2YtRFqPmE9RUeYTf1Vy3t80/koXX+eEeAC9SuK
dVIMowezROXlldbBT99MY5hIP8/r4eOMgSHcerKzLicvCFExW1oXr+j3wLXKTUTYZlEnT28/oqfV
/uUNYDwGVNMxHNpv3jkyEqYwSTdGVz84RgTTusr7nW4lJVLo0C5CVqCyJIcz6utbjjXJDoRlp/y6
t8tpZdYoyAFMmDrmW8DFmE3nbNiFY+ptsqGG+ONavPRrbPHTjVu7jJpJSADI5Woq+mYyl+o2bpNC
bodJDd2wcJq7VOn0GHN7NrutDtLuncP6q9eCV1Ey4kWLwcbH+/9yK2J+AXYemfHDMNTNNmR3MXx+
uegyiD0TcxqRw7mFWUqEERLZOU/rd9adV31s1lac/g5fHBCgi67t5Scw+7RvezceHjwrVbu0JDOx
dLoUOHVnrWfgoHtNpe1F6Uo24wyWhirt5EMEVvri7V9eX5aAF788mL1fAyokGIv86uUnGcQYG0VR
jg9TrronR1cuirmOpLcV0Q9JtkLCyfxolJX8DJWOg1HopOFdAWNw2GZTRhwdnC6U7VP260f6X6Xm
P23K2v/Zx4SVB9jR89fiHx9/VP23LH7+XbO5/Nm/QRO2+5eBxBK5nODUyFPJY/xLs6k5QCgw9BPe
xXEBgPLSrP9btKl7f3mGMDm58+SBaVx6Fn9rNnXnL5PfjZfCNVHhcSj7jyxNpxrq348WjxMIaEpL
hmlLkcUs7eWjVWmZTFBDM43oaLxeJX0jpm2J2XRGAJ0lR5nC59+46C3Cizlok2HbOh3aox62zlWr
i5I4Hi0Ny8vWyib+j54YLnp97EqSbaP469zL0FjPaOS+4z+p8jWG4Jk8vcrswaigwFoR5ZfoPoED
WuLjxW+KvTlOpb0mE8F9iAsdXoWYCmJYBuCAWEwZ+JEI5ZDKtyIBT4MQa9MapgRf2IrNoIgl8Hon
SPBzmlN40dL90WhEpgZ8yc565CSEJ1Lv0Vv5ej5qrIdz61SboHSGH15PD6qytALhHAZXEhZcUAFo
b2xzuK2J0wrx8sOlXmleJL5Fnhd8pxGc9eQKLe7ZQaruQO81s28KvYW4moqyv1E4dvvLpJslE+Gq
RZmeN2Oebwlck862BTIfkSbRTnDdwk42W1gecX4LDoWpZYvs5kDCmWbtdJH1F7ozcr6Hj9PcD9aM
j1l1c/JVJ2e98B2bP71qzGJsNzBWaU8bdkDnUIkF+leOXR99ibpC3GmBLSo/nl2iTdmsKGvUhBn4
oo1V86nNraEdfY+Z2bDRYuzwu7qq0iPs5xSTZezl10ZMWowfxGN+EziD+IraP7lzUsv5lhYhhOvA
mlKxwnOOeFUPE1P3J0Rrd5COuseqJuJzZVSEeeJiRoGyxvRsfJudkfCjdkzmh9CzlELLGSBWp2nc
x9u6ptdOAsXMkGaChDIw3JHVvA2N2nI+QK2k4gAjNVgXgFJq4xKnfSTXyBqDYVUCmiURztLbj6Rf
O6RVSCu4QfFOjJRZNc4PN6vm7BbmufzYDRw1rxNzkPau6g2ZrmdzdmsohwE1oZtjut7iF3fyK5Z8
W+0LnO41LXOoZWuNd6Nbt4zcQ1gHIZlhiV5TEuhsruZW1FOkrfvcQrNTpUYWEOLgAsi286RbhUzR
+N00RBIXIwf9fAv8pcQOUbb9xxbPIPEKgaOedQ5jA9YCBrx+KCIMaEXn1U9kdUw1ZNqRnBeviyqU
GpCPrJWWDvO+N1uyqHtbCWfNHADeFinJARlVY1F7a3b08rDEe0aL15aw5RxIBtmoGRvzE+jrwN3o
9kT4Bkgx7VPXNujkWmvUHhu6QWpNX856dJUSC0AbcFmZSjKz9BDqBq/WYn2OHdRDLuRDr6wLcBqJ
EL1fQByueQeGb06RDvfaODKqmoaJBiIDsfwnfIjBW03w9tC7gdA+qC7/Aamu6S9Ge55GAgvTQPcH
z00u8KiYaxbRJl9l2bjsh1HYPncD1IuVysDDVZyUKeM4pJP/EcXjEaAX40KDcEl/KjBWrQkrIMkw
z2lVz+Hk1Ju2rMJ9nvFt1zphc5Xfd2OfY41fhhZ5ooENlVbjGVtNB9kNg3EhhWhm45mcFrJmIUfP
7bSBv+DcNGJYiAiO1do8Rh5whgID9QigKsfFI0NLrEHXiudcBthmG4LoMJ1TyWI0z0wTU9Hc66C4
neSB5NiCaUFh6QeLh7C6tVUUFxCQrf6TsGcmM2GHe3bF8WgU4OEMbKrxwKPrKzOibnVNFTYgEBOh
r60wDL+FQWTeiC61FF5BaWisnalHHiXHLcI+Sq0Mt+bgSVBqvZEm71Q0L890y66DNgW7gclBEu39
QlL6vXcFT7qbZ6tTm2Cu9E0gA8/Xm3x+7yj/cnT86zI0alGsOgCVbbl8jN9OdbIRUQ+sT21GjyfC
5xnS7BWtHGfd94T2RokAoiKT4IuCwnClzwVCFWJE3zs7L9/m5R5rITK0mThxeuGIcjYNYCBbwwE2
yFguc/0St87wZFVJ+1DHhUlh8a8y5P7Xv/QfRZ/flzGRYP/nny+r5uUbu7SK6IahqaJ6tc4uVRSB
p7dZXG2yso/J/jNHknQhwvMroxR19eumzmDkQeeoI78X/GfVcoT4W2zy/6IuHH40Xd/8+AfUp/Yf
bHrfv3aAU/6/AEBRpv/rt3nl5Tlk5fAVotvvhSFi0f+uDKX8C6UGLh7qQg5ztK3+uzDUFw88DDEU
z0zwdW9p/P6bQMabg8uGpr+hL06ff9WFpvMXvWBSO3ifWBTRGv4ndSF/8OUrCn2Kfw14O64Bn8ri
M758d9qWEI4sY2oXNJi1nxbrJbAgyjux0QZYvatKNoCbyECE6dcYVvbdTcDrsGCtnaEvdypOJ1Kt
vEBvVxSZLtWjkXyZhrjYB0rWTyB/SEbPYdeEGJMf8wQhRiPoulWwe3Jr6tftWOVHbOrWhWIhW00G
M1KmwsnVwAzqswJn+zFpkjXU+PA6d2dtJ2rmT04zFM8Sc/haFePwWA2tRdS7pX0Iqk67hrbphbB1
W9ocjsp3UoCjmmrcBmZXfGvE47AggsIvWYTUPjGfVVLce+l9ZD5WQZB/KOeh3lhGPuxnZrd2r8zv
VWjkBxMvJhR9wJ7rBuLJrVPp1je6YvJjT3vug5NE9udiEkCDmK7lGFc8zLeJsj8kGaFx3mB3l6xF
GdAUt7usDBdZFkmu5HZyausTdxeUFL11ldnbJiS0yevLeqeUFXz2BmneBiY09AHidD6qiwEh6JZk
I+EL6c63pCk/9E4FulQjqnnY2CIambpX6iqXat6WQ8og2wyj6x7E70VgQ/tprWc9tfp1B/4EUKw1
3gxGXlwHqdQBfQBLLc343gV/CQNTjFvcvAkmEu9RQkpZjY1wr/ocDK3DMIJkh7a9LMl0W1d6e2nn
ebUWjfkdXoKNBcwafNcujpqlWTdeROBbX3bjBct5cc1htlpZRhJ+UjPZA8qG+lzbrf2QxNZTzbZ3
r3V4+7XaMa7LMKougjiGZOJO5D+5RWteTEX9HCRV4asph8ZpzdqljPKA5q1Rfu3zR5t0DMwnSfPB
1np5Q2MF677X/UROP5GSUfX6XT4F6bqwy+5m5HNtcE+TYl/M4or2N/Ny+NbZRzcsaCwNQ77jyF1c
kLGG1H6ifzZ0Y/eoK0c9jgM3bkgn8ckgCcuCCbX4d8OroWjrS7i95H9bGljurAR+RNGT11KQLVsv
fIUGl6gcpboMVCm3thGZX8Co1xdtNLGKN5W4maN63CDhmC8GVKkbc7KDu6R0a/IyYX35XZ3kxVpL
xidwxSSL4um/K+mPEY89jfp66KZPgj+ymkfivPa5wVyu5Wi6C6bO2ZHvRuAzVfZd4y3Bwx3eeAK8
Z5IXGWTj/86nDSQDouJH6Vz2HrurRu7pponj4CEHK0zufTtdyUHWCMi95rkzi9LvKn1e12B9H4j5
bPZBEAvdpzVLtHZW6XtdNMYWutWTcjrhF12RrHICCTdZmHwEW43kR1TK+87T89VLIE6DbeovI1VC
cyfswk8m6iShzBKc7lxcRObI3wmqmXG2v8xuRGKpIIhjg1la5xVJom0+1PVVzkhsj6kWh6xTk1s3
z/ZS/zusQCl9e0Xw/F2hquaQx/FwKZwyp0BPkw3YheGKBkB+BXs1wQKie0c7UfUVFASycNEac5u0
CdpDILV9ryTE+rKSO+Bb5teowC1eGhh/vDEk3oBD49YiN/LKpZVz0GIpN2FmXsu5vLHo1D4xm//Y
likxgUz5K+rtW8fUqusoCqM9h/DDPM3TprLtu6jA/eE6DWmuvNJY0ZkcjWogd5t8Vd+qgcI1BPP4
GmxhPk/JL1iq9DqQGMVIKXK+Mc2cHsZ2RPGMbuFQ4NlEICLCqwCj+CbpOaLVbETXTY7NhhkcTVc1
sfqW1SD2ky3uQz35FsudCep/Mzlyq/Xml1DbgZKPCHxFIQLaaztW9TfEfyZikkhdT9Tmu6jO0wRN
Yax9hBw13xnuVPmqQq6ORRKBAFmMQ0OUElk46zQekHA0erAdKtXsm0y28EDUJy21ko0Q+SqmQ12I
wLJ8zgIkHyaYoE2fnp+25ng3XIW6LPa9bVEKdYXceXN7MN34bpmsAuAe5AYnTH7bE1x5rxB7fxJB
V216SWhmPXf+GFrufZ8nxraxi008BJ9BIu9rmgC7ZpLepTK9HRXhJbL87uDMyVaP0v5CU87e6eot
DQ9xRZx1vQ2mcKqo5O14HUI92YZKuxwN76cB5t2Saboh8zzwaT9/FR50Lk1X+i252tWliSyZyGkc
6E3jzhx7ahzgLe9pYlcdRnGIKDYebi0VXYSGy7Zgc7T8+lP1s5HpU1QN4cbUcnnUiibc0sJcpd2o
fsRmSAPA0aPdYAbZbpaa9RTbsXvdVkCYNEh39NDNq6EKCfjBR5j5PWvVGA8WkLZg3Ccu5+xwTmvM
7/3NODXTpcPAHuvQB16yrW5HKl1JwGe+M9/qGADueuRqnk1K6QZBsLEnABccIu552E6Dm12Mg9mL
rV1FOtHNZfTTG4LhgcZZtctMpS6c2RC3qDK+0BswLkJyQfd2q4y9HTU/hyjLtm7kNQSlgLU+pFVg
rgpq51Vbx+GV5rbaRds5rekLB4NTwJD3Yz1b5m3o9dU95kuHcxVEZ+Jh84/QJcUFWDz7sp+74Aba
ik1zoq/2BEeUV5EeTHusOSHJy+3S5Em0BwEpndwdpbbTlLDbdXPcd76IzfnBC+MEGoBbtTCepxmm
/lTLdYMzf+WwT0COoBflkMl+6RWkaWZgAB+Tue/vob0D3Osm9Z1EDaKFZs0Mr6BhhTd5krobG1xg
qIZrR2bG1sztHVh6sc0yUe//i7nzWrIUSbP1E9GGo7ndWoYWmXmDRYoAHOkIB+fpz7erzoxVpZ3T
NX03N9Vt1Z25I9jg/GKt9eHWa3ch2G9PZs8+qd8/i8njwvLKPpa2W120y3pr7AlnSKCn0BFGZbhi
nBVsQXsl97M0/kFRZMFTciKiBKP0W28tlHrREdc6mT/mHIQz61JrFyh7Z7uIC1uW8gUZGkU+wriu
D10szyNt0lotHN6T5WagWMur305wIYx7anTrrSwyKDZu6eIhGMsLoHFvp/p6X4wz+OCkfTQ6CB/H
JKh2M0uRXZCaHyS5HROiTwgZR45mHgxEhYE0d7LwXTC1cBu+zkg5WBk3VyZid1GKSKq3zHnwkQs3
3Mj70e/eRbFcdcjK7MayDOyuX5kJ3kRHBkQ1fMRkutwmK9beQbsrGrUO7fJQWR7L0OUGsqSfj+Mf
GULmDTyEYsUzsstvXFmrG+N9hoFwLKbvyvo2tDUKRCcT8zXiVbZxF2REXWyejPGfoqTbBTNXcu6F
uyPm8CLH4lWnYGWCsnmJssjls6i60uYcmbLd5/V9bNA8NIu/71MDVhf4GxE5Q74ajF0hm9Y/O8Gc
yp2YftpWTewUGzqDXi8NqcEZKVZHy0l+MHp584MTKJVrRem9ql0Ax5ZdEWQd8Dvos6uQeA5c54Tw
dR4aDpos5P1YYnxs8ZuviJFfILzke5aIL4UVHgTRc5uFfuI+yYaf2TSf5wxwLybyYDuF2Rs6xG1h
j9/cunkmwOmn7tLPpFAwB+QhqwsFN6Tbk/CNELEwhAT5+WNCovF6aavqYtlBu3M1xe8IcdWYId4I
uzp5bKazMfBWBFvl236ivi758ldB4UfPMd83HQEb0MCFE6rfMxdsfSuEeltMugPnfMeelRcm+elh
Q/BV45av9Y16S2zKWxo6J4yPmv3LLS19eGQtCBU7PQ4j3n2h5HyPH3F6d25HJ8TjuP1uDe6Lhr2G
5EnkF4unOaLYaXu+pnk8MER8af3c2YohqleYs9ezLOVd7dfdyRK1fzBZ6pGZySvlC8Bpgqgqy/ks
F+l/KxnvwAtaI/09UfHfssSGrUpJGUG2T6p+e1dwK9JfzNnGL4mjR5FDFJavwu4X22JGqMDn1o3i
Tsc2sUPaumyNLTUFXA3Vo4MuPQTiO7/dqbSsa6Whw0Ei0ve2LqLX4aaSpeew78LOTyiMlmgLM6wj
3nNUmy5CDF5UY/8uZE/afazvKwE5N2MZgHlUWWfLJycqXOLqquI0eI3gVK0oXtq902D1Gtonw+wd
zjCHXbTxRcekwlnlaJFJHv3QwNjLOCK+lHg1OzCXaCLIx0At9py7JslPba6aaJXW+amPIEto+dV0
Q3MvBx/TcKFPRX07nQj/2hXwFYYpustZ4px7T6tdRsDJlbokgCk5CR6Cecdzh+Zw/FbYOth583Lt
44SXHuqMo5blcOgXLLCjih54DTgrxsHnYRoaxjBqfscQTW+hpl/1iNKYFE3o2vAQSW+l2O8spt3I
oin7u3nfZO6VHNinQZVyRycZ8Di3Hs9J/qXUpFsuty1HBZP4XttD8KU3JLIlHKmb0PL6bWYN7KqI
zI+A2OwK3L879uG7noBIr6zearvgOI+DTy3iZ6cpnngjbuo8J6vGCuErYSrunMB+LW/xQGPl8RyX
cGoS5DZMDuNktUz8nG3MJpa9wyPK5WIV1uWHkxL17GQGwZkMKCKiId/aOahehn/7mk6ebNZyPYFc
thHf1kVTbiyhq20atek29dvqHfH/NnQ9wRbJBwY+tryJmbyHMnxzBOkSZeyfSEpGiB1fcLVQr8Xu
fGxFC/B54WAlavlJG9JxF9+/llG45QCDsmllAdNsn8yyJCRX+hZMRaTktUOyiAvT+TE44xvF0T3x
vskDGOtHx8/PBPh8daTybqDdg65AMEdRklCZSLHPhP3uFURxlF5NbR45yVZ1U0071LwBJx5Xc5bZ
VzcgEo6it9xTdra/WOeY020GyEUEN4X5vKK/98efIxp+7uK5hSzYx2V0NLUlv9zCi65+2I/7kEhO
mDYLCyKyCMKPulqcPV50PABVWZQnR1YQiBbtvi+mJ3o6yK1zLuW0TjN/2sh0hGXgpsseVHR87LoF
ZcjIM5ZUPe71KJiBnUDflg9GC8xCEjLTHFf+e2WVk7cb4/xLJgcGAwunNGQTh0VKaBtzFygIEmC/
ghckCD/Gua+OqWyqk2ocf1205M5qQ3lcW0RUR6mTrp0sbC5W7nnHehzCDeCL8NGxE7ITi8Y+curl
LwB65I4uz7qLF8ObNxxCtfITr78bXAfAaGRbHxPaosdxiOv14A3+p1XR9xWLEddYxvOL6tMaMUAJ
+AktS71SPKSEGEn1nuvZZmm/FEceRn3PA+V4JPKS3Qx3gwxXcqmSZ1LFLEh1xEFtg7ZWT1PXyG9j
H9h0X51/8DNHcpf11hPh1cs5oh1YOz19fdfW/tatvJl3SxLBZ0rsPcgOazM0ebljLC2TVdsu2WNM
dO1+6ojSjmcBtcXqb6jpHmtH64ZnMfZkeTGJRU5NMtra6zUfurBrXGkYM9tRLbzGIRpV+baNTOKu
rKgF6o0mcDfFbrdT4xSdC/im9rrSU09lE8KjyeZwXA/EnN5HWau2Oowsa1UnvT6XuR98RTVtX7t0
GNZGw4MKVaFORRpbm64S/dGpyVesWLbs0AvKVxJ5PxTzu8c5NB++xQSw8UJrj3ikO/oJW94yxso6
ZRxXhSIEi6/Q26KxuG1BN0E6bkh9vFZUKJvcZkyXLMcGQbAeFjwQtPg4oQtUSajMXzyMBRAzsw2+
cPHTH8PoRKEfb9ijLNAAwWn7bdvuMbLahKJjYKzVuJY11CRATHhPIMYXGMg766HuswG7wgzEzrL7
/IBVJ/7R2E17IBfb+t6SsrwbGmfET5TBfB/woL1GZvCf63D5Ja2Y0yq8MT6gGz0tNsMkzBFyPc1d
+mAljBh421sbQeTRQbGZfZjFRIK304bkoDslazE/f0mzJLyz7TlDJ9y7T8mYcgaUwmJ46cTecclF
CcksuEN0BT9nmGuyI6opmZ7JAqKii4RnxZRXDmEUfi6rOzG37rvrZ+I6R4p8lDz16MCaRNpHREfi
nhTcCU1YaooLOC8YvtKzCIMh0/ohxabx5DG1YSwAZf3rBLa1IInQT79MvLZY0HEkPGdkYxZrP8Ja
xJjJTZ2tS3TjGS9H8Kek6z/aEvxb7MP/jGBy+7z/xp78L4GTBCg2/v+7geuvOf/R/G0zcPsD/1cz
EgX/CpEC4tSNbs5gXI//tRqwkOD/i20ZI9wASZLPguC/dwOu869QEGEVhozKMJ3f5CT/pRnx/gXI
xENCZN9y85ww/E92A3+XSqLCdB2ksewtAoFM2I5+WwyQZy7yGmrPNZviPNxw6htxj1uucH5YHUHf
gEpIpD0PWDkt3Ifka7795Vr9P3Zcvwmz+An4vV0M06gYcOsj3Pz7aiKfyAMshlZfml7RMzu6C+Jn
ZoliPOI7ztrTbBDlPLDum/GASwmo4VQy2mRml0IMWCCQ9VXCvvkffi62L3/d85EwjNEe8wCA9FuI
xe8/l2O7/iDohC6MgEqypxrqgHWXRxOBmrJISW+XSxfApna9nsNujomndCu0AmWvc/kANq2Y1qgX
rPAEq5e48n/4+X7bQ5IbQoQPXNnIvcl+uFn+ft0QHnA2sRi+MM1Zxo3d2K450/tELOHtinxwCNTD
WZB72O+00+XTzZdWR99NkY3dBmFG90QQUsTczBmqZUdKbZw/TGy0/Yd/+El/W9yicoCLguDBjYn8
4Z+/fcOiwfdjzY44L/ZczkdSkFoAzmUECzhV8+Bss6CqfzG3HB+LoiMzk4lrz2zCm4f8HxI8bh/1
l+XtTYN102hhhLzdePyXv1+0Os9I7wzEdHYQuwxrJaq+vE7T4vrEj4+yZTSmhiz9h+/qtz3u7VMx
n+LgRvwf3OSPv30qULqglswwwL35cCiWDi6FHxQIfath8dUL5D9WPFbt5TQNDhqCNbG8kX7691/E
35eApK2RzUEmGLfLbVcf/24uc02LZV211ZkcyKIw65GhkVIrFdfZ/A+SgN9uzttH+SBn+LZ5cvDg
/nZzVrVX675mcG7P0rFOytXBePQqOIYsvpq8+Y+8BfxKnIc8AxHaUo4Tjsa/X2CyOYMo9Zz5VEiL
DqX98xKKLHBZBfRW9dpBvFmOZmh87/DvL+pNrfnXOwpDm8eelvVtQBAA//H3j7YCj3Aqw+6HmFA5
7yO0IFgrWie4b/KF62pJ1C608SPYkH//yb9fYz4ZJQS/uYPcDzvkb3eVZZu079y6PWFZEPZaDRVP
+p/HURZM3En//uMQc/x2JAreYeK2w75pH2JCpG7X4i8KjD5v5xuQQaPDswxoCKs3n2BDjD64KeZ5
uvyEIlDG1bKmiw22stTeuSpDlgxJq8y9i9hwpQsvPprW3CpUevIqb6Jz0jExmZx6WnfDDOy6GzRF
YuW+qziYDjQSwdPEapp9JORBdxzuZj/JnjVCKsaLZZyo2NqpHMq9d7IxRg3WL12WlM2dGj/jAfJ0
O/Z6l1qiPGbu4t9xO3yvcHTsfbsYrhRhcDx85COxk4gDbR49i6Oc6NwVYiBKPY5erNmP7vOGdgVZ
FaOCtgl3dtZWl25ucD9b4KNv6NyCi+JQB4v81Q1E95SFYJeNropdM/ryFIDE3ddJ9Tq1xfKoJ0wv
9OndRosx2Q9xHxwY92QfMH8/w2EJbOQ+BZK1iXVNMlmUksFQ7AGceGvldzrecxlcxkBeezdEXAkB
34F0mFYcBve2vfLt9o1pRbV1aA+jFd1N99EVo7NPjB/uaj9pXlLVR9vFTuoNr2fxPZocc0tr78zW
NKm5khr70LuMZ1llj6shGMRjVGfFk25s/amlP68j6cf1CQRAtCqMP9WPBNnQLvCTAMtJDcBQv2ZN
DT8ocr9B4QQZjitEXZzG+Ke5pWHws2TY+yaI92PQPrPgZGycBWyfPJrssFHJOsv4v9UkkSC6sWLX
QmvVLxcpq/ElobP4KnVdYveOYnlfDCYgjilx760002/AaljtZjreKhY/ZxV4OAJy9spoGTzRrVQV
iT0bw2xrEbHLxKTArrCJtQG9MvtnB/lND7WaxHUZ7wCXSL96Vimhiv3djBpnZBtufvgApYGe9AI/
vSEuE9rtWcde+EVDZiLEu6uYfVrkEa6wXQyHxu7enNQuf7rGF8eWKPy9dFVBRl2JLjVkud9OcmeH
Bco+G7SymZl8t61fvxpvgYzIbHilvSXclQ7BgpXfFjvC06B7Oz1iysksVy+BU8UrQG+RniTM4fzs
OezERRKPA1Co+RkoAr8nlHGiNRXdcga0qkB8y455F3Yuajox219FHu21DwNgSMf2QtQ8qPZ8vE8a
PTHVW1hUl4U8zOmstzmbLfA8yS3234umnRZWv57Iv7mbhjDeO45sDw4B5Q+1a/rnYEmqu5yVzUNO
1t+FUHzFWmwez4QjWGiYQu0DHpi6Ua2GmA0y6hTNdssP0SGuSMK86VjIFv8FiJwhRTMWTBXFXEKx
GmRxjrKpLL9kRVJaX3Nt0DIOcTSRlGVipBts0tta/hTolD9RkrbO21K73VMNhIvMi1oNw10kyUp5
j8MuT946JiBMWfIFZOVJB7ZTfEaN1iNxy6YPnvHj2z+7qITIxy66AxbmsYrYO3nU20Te9gJX2R+F
GfSTEeVDEA3aO84ZQwrmm9LdzsB4wZRZ8+Sx4+1hI+yMhemSGjOjquvHcQbGKhsnO059iUWxMRV/
g3atrCP+Py+umWDFu9ZzO0aXtMYwsO7nOi9OvuESwJ0q5qa7zKJE9AzpgpfKllFqSdksOs6VtzEr
ZgIvEhJSV7U9xgR3lgiYWSUuM8PyEE7mxW+BVzHXbdTy4CF/HUERIDT9xbiG8olUNO/D6SgcTy3p
8K91zC2WrqXoKI+DgASmXahyUO+zElwbYFq2ZqJRDqeF5bmbblwkzJy47eJisq9Ws1nIzN+5Ygj1
Ew6dtDiNWdAuD0M9R8FLFURNebMkIw4ns8PV/kpNoJEZZbYJth/Fm77+VS9lhlefxKnm7PQABI52
zI6T0YQVAaJnysw3lG3DOo+7bgeQq74Gw+S4O2Qc7pNLMyTzi7Jr46GCKBW6i6so4ZymZ3+sCBpZ
K/S7nF2c8sg7jDsBGOAbVvWO+Bucxbnd3JTXwNpdAGgRrLSNVkXRBsQwLL1TbwRRcj/jSrKKxMpj
biTyGf2GtQ0lueF7P1XlrsmzNJQbD4nUuPcDFw4qG7aoufglpHF4eqHnvcUzQIpfVY3se2NFNhKp
DWUe+TTriX9ga+fDI8z9DXPbi1PXxfhtmBhWc/gx9oturycESb+8yh5aEvKXxB9crFgceZ9UH137
SLykvRw5JL3+KU04MNd1Tdl+aLI2zV/bwemDO92bhSuVCeUmX9H3oyFYJWOVJ08KwKHxVn1AmHm4
mmiqPAYWQIzlZ07ZgqghK2sNQ6FC+NSAAu6hj7HMqudRvljMo97DVArE68m8KqNY6f3c4w5CjZKA
lFKJx0zRn7/5dZ+8CqNjNDhZsJ5ygd0JlvobZfk708ScfWlb76aaHogIugnKdFmcAy+ZSqZtUBwg
ajTDQzzOH0qzDCo7ll5JJKOrNVRQRzxmaiun7Y+khVrPdpPU+wXZOmA2D9WpF+IXIpj3seVc2RAf
F97noXbXcR4HGwE/b5MpxQo2jAJ/lcThuFWLblDR+DHbOQv5R5yCjwtmDhZYc2hVWAiUT36Ulpi2
sF1AOJhKAjpjWZ4ySCvEv/mquYY+2TDHePHso7Po5MByUhxcobOtZOq0A3L/JkxF6B7okn4dA1hf
2ZXnn/XMGt+TvjrfEktWfCclAibuan/gWmdtE0SMyVr/O6HM5d6VCZqLeVzYD431cagjhXZOsPxw
G3Pslrzf1r385S1V96RSHLa9CMdNs4AWFnOTPTUEsvHv0vCVOZWI1pC1Wih5NUAGk7XhvZyIdfZr
ovZ44QF7I25DaIBNo35dEOlU23xoZt552s3M2g1zRIuEwInPmLXCRRrPfWM958FUrbGX9K2l7FVs
S8hgeT/oFb0V0LwsS/y3QjjG36EZrKKvSLxTeacnI/tVxOFL1+n3khKwz0Bxo19i+VlHHcWQMwKs
WSgPAM6UY/uc87I+pWnufHfTJjkX7uQcnRkBKYqzVLOfRvKJA4+wbuK9WaN05HiDFUDocsJ0PL03
JKs+DIjBxhW/fcR2qCFsqA3C4qWuZDNvTKqd95w4ttccwtYp6/rmacgT95jdGvsN2O/+aKuZUUPX
9fl2AVz8x+APa0LQtsHW6GlI1qNXJD+H0bACFjnAvGBsUWCNluHPMeAhpbizZkgQKoKSXI5yOPAX
R+lKaTsvMT94KOGA4ojdCJ3mVGE6YiXs8t7S0sQZko8uH9fe2LKozbvum47y4lmww0xWGN2Xd9dN
A14oLZuvsJlj9y4aGNqu2OeqaV0yj7/6BY/9KYpM/zrQ8D9yoEOGwBkj77uZfeswTu1mnu3S4KvR
U77Fne8SklTqcu0ZOxh3cWXma8pAk+DuOJsmrq9hL4u5xccTamR5dkxqbUW2zB+VDsPt3OXiWTOd
X2t3qSHgkIXad7O/7xIw4z3O3ZeCFZhoCu/AL8hWuaHFes9972YKX9p+4zS5CGF+xsHOYkm2T7O+
PmOxFHs3wFCk3NBVq7krM30XUx8+qNyeXoM8ZK00yWR6nd16OEVSMc8di+ra1tXVUmb4MSk0KEGp
onsHBtAOzYN/8Bo0ESt3CkF35+kJlbhkxlR4zppY0e6y2JJbrHd6eip7sA5tUHX3PikqHxGNyrwu
rQUZUR051cYmWeFrmZv2w/fqae+N0U/cHUXOrzOCz7YW1xspVyaaqzyWBy+nHau6CIuEyNNfKpLB
CesomL06F3vZl2yh9G2F29X91RkgbAu//T4OxRTt5sgvNpavxTNwEZZHVZUd6MnbbW38X9hN8GH0
1TkNx3SnpiR+tJGpvbAnSE5QMcK1Ay7xbphSb42jyVklwTIgxpLhFwSt/Z0lmd9H1sD4naijVei1
4dG3ia4m8NTfwi+xN2U04Ojy1IUYIYfqpyfSGgnPmsUAf7QIylNDrOTWqFp89SZp71ovtY8lwdPr
IS/ztcaFmiTBjQmoW3whrk9FtfAD7dj8JZvFLn50bpiR2o/sUGurotAZzKEOknJjgpF2FO3etorT
QWEAcqcfZvJeQaoWp6IP0hMW35R95/IUsM/9pMdqnjV95J2k80BbF5ii3k74dJ8SUgpyBGBje+/0
dh1eTcXTBcc0jc4Za3pkQ3jqUItZeP1YIDUmeMhr33rxaa+ifaSTXB4kiD52vNGQfKP2EZtouMUL
m6B6sl3b+QL6A8dr3gKFjNKCpozk1LeIoKfNQBLApqjRT9k3TwlovvKYN87XcdLt05TN1FEq0Q91
q6aTgbXDmR2KM6lmKGuoE54TO9KQqRGr5rOgpMMp/66CLmJJVlr3uXTe5CCcQ5AZhoB2SVBMHZfX
0fa5zN0QnlXm8UMACvzBUYYuHQTPezO2GgblFMIirDmvzUAVdEvdtbZlpOe7uQvNhWe7XLnaiy8z
8TMnmRTfaY3lY0Ebsp4t5TzW3sC9zhvqAO8qYMeXUpRxn2QMIFRxrJoZurFT5s8ybvXdjaDQHrSN
UsiOwuqbp6wW4YZSd2QDuWvRVgphLbhtBqcc4ktZ77ijw+IQQevaMbJGXpu6ifjsJm9YL2FYblvP
S0lF871tH3d5sBIFK3iOnLCny+Nk3EK7ZHWWZ9W6L5r3bOiKB6couycCHIt15mpaRcvYNTvZ4hrn
1GZ2PfWHttU/c69A26QVssF9D3lz1cLw+LaEEkWcn9Og1ry3uf/gtG6phj98/lqElSbHkWeLB5CQ
zSm5vWttRWyP66noit7Zu2PW5z722sE9tlShc9BZcq6wByo0SmUICnXIUNhI4e6H3JpI8qAAfM5k
VN+Prsg/YnJI+IUW+zNjoEFln9CuTrjrNgzqkmcPE89dE2hkZDM14QUGH7F1eavttRB1cGoTO9z2
SzztU886arsVq7S07F3a9j4C50EsHiYAe/g1Miu/dZN6g1mg2ZeNB6bLk8G3vrCdj4VZTL8KR84x
6n0uWNSHu46SdcsF+IWh8b1NC2tdVF785C2i3aL3xstG5MCBTaBYC4U/fAIxdkw9rIJpOs/wSHth
LjgiBL5I7fvvtqMQEelQMxLxfX6E8ExL679anZk/AhhFOybAlbcls3ehiwrbr1U6mYdIGQSFMAIg
Lcc9bqoN40ZC6Yei/FYu5dR/RUmGQmsRsd6JuuAXq7vG+xFX6fyLlyWEO77YS68tuXEb/FFoXYz3
PHq5q1dhZDeX0gonTkxn1O3ajTCb5rgF8jMjoyS9JAFpuH3B5Oi7PaVteHA57MYNbZf/7vi8wcrC
7dgq0rzEVh1jhwwGuLHc2OPwPpOUgCMKPYR2gL6tB/D1beVu5rzP5pnScJ6u0BLFu9QAl+zWe+94
017trqh+MSuh5GhTS3sPxSAUyXMbwgAIK1hD77PkSf/Rw3QZk4E75GP0khliIW/PBGYIVsEyx7wa
yGGez8rJ+V8ddsn1VRURrmaIpfwb02dQl6kb/UXxhNlYSiAeNnZ8t4xs1Te10p5+SYGOXEtiJIIr
6mM7+DbWiIqvyzSZZIvqOkLpkNsDkVFlZPEELlg+9YtRJUPELFdFfIkVX/iTcdyZzVRtV5LvhB+M
HiFHSuft2z/aZw7uZP5hZXFB/h7qa5W8dnie3Z1gEYBCdkqj6lce98PyRDpayVCvXSJazCJoTbdf
xqrLzhFcMnlOvUWHD6518wlXLhhaw2wAnhT5EEIZWijyIBWHIainMD1GJh/lAXpFeFf6Ln08irMk
/7Y0lctIk2Quvm3j9jd6n9Ozoh+k5cz3jtvT+AN2d2FCtGIuOFvLDJHxyvQN44lWpTd3Q5y41cO0
WK29a0KvZwpSUEsf1Via6hxZKaNvO55C78CGnt+FhjOd3/1U4v5eC4wTzZatROLtIR44AxoE3jtf
0mK2xdHkxAmRi9ANGH08H2WczXgBzSvpogUpRXMjP628a2mCNBU6IiK25rtltAMM6MyYB/O5iKhD
CxUS/Bl8Yt2Hi7Cex577SYjstjJrGi68izOp3yWYd/QTpg6HvnQgDKPfQcHs80uZ2UqeK+Hy2aSo
p8EXDmPpPFALyY4KWahHpynFR5HhHMQPS7fW0cO73bxFB7vgml5wcMTJrZax0SupG7+SwW7nj8nK
xWrxScC10C84b1y+uvLGU1fYKILbzeIbz4cB7wuU/aIKIbwtbYJGP0soMV96dv2Mh2cTYRZGt3Yi
MCb0dl0iOaQE6aLu45guDTCHBN7ajjLZyK03Yz5FWxEs9YOUkt8z65uCweKCh6I+QcEUXxIZDmZe
9enkgwWlT0Svyq1x4BU4xZeFUtfa3hZf3rVeek+tePEvzmPmIdRaTXnHgjSpiKvpTRSTPjBWw07Z
OK7WDDvis+ggJK1I+r1NzoqULxMvlQCuR5bzvMvdYKpYjiED2Uw9UYjrSbXUVhx8szrV2uNPeSEC
GGo+dm6nfooWcJzJWGdHKh5iqLd/bkW9P77Wzp078eyUI5ZYpcNAHZPOtxW2ZEsvF6uHs05GZjvo
nRmryNnGC2q+u6lXfbkBcWydubms+G7svOa48IndkydF0X7EvQBNZMKg2DPIlu2JVhPVNIuxMdzJ
DjfUoXSQoz1lRQOvhIPQXzaxZWt5pxaSnxkriL6+zl4db/y+apMd6ixyfco6DuILjZGClGoXc7Vt
mR/Lkz84OcNdL+7edVzVCYKvgLuWMQ26mGJemv6HJwuv3Ah0j+AYff1ArG8UHowjuv4nwRFeQVHa
8HWPaVeZjev6zntYVjxvTdvSTDlL2v50+ao/mBEV7mGI5+ZGIYzhdzp5k7gbw8GQbG9PGEd0RFN/
KOvbrTHI0nz/8+EcMHHcfvAuVgd7gAhaoETsp+VQawFdPAscBoPV2CwwJGXlT7uSQjHYDR2TRJZC
LWK8QvbyLIBv4Cp03aHeZHY6m1NgnC69d1GbqbO06tJGEyXHgVlqhisczkFO5p/YoLph/hg0Yb4l
sXMKd+EQFzAFGwu7oYlVegxt0X6GvT1ln27ji4XJM5YKyYXzmOwoC3LbiaVIVX3xupFnPncUW7yi
qwoGp2mDnTtYLy6/3AOpLHwFLR6sGzakSveT0znppi/1EJGAnhaq3PtD2JgTHTvr4ZXDiSs/JbOd
4sRrICiuvo5kYza+zW2KTLRism75bVDvWhmbN2Vqc3FMwVKcRUTH+UkIPafXXNTU3ZIY23RdxAQj
nHzibrGieLmFH35oGyd5y8PMV/vYQgAkGJRTaXNOV8lEfgMzsft4zjM84TLmjnCGISezoMR4tsn8
eRz7Nf4i8nyrtrLwGRV5U5YniDlWuJnsSGIliXOSLLJykEfajfjV8xovI4uJ5d4mjeyB55V8YVKF
ll59t3VO2z30ufB3gpHYl05FybTxCgkW5M93xJ+rUuRdpdyincMbnwdNeuUi+c1j45mEkQXL1OGt
NdkQ3P15YobKKQTJdXYjdzMge39t6Cxc2LieqzNopCNfXAxrzzt4mSduJ7CNFNRZ5kUeHb7KY6sz
FNlmdIf+Z9A5ybDRvPE4fYKyC/aGOuy18LrII46z7L+2IrT1VptowSoYNu3kDOtsHgMqZb5kEhFM
qqR1qMOB20KYhJrYgnvfPkzYzxImn8NsoZzN5/jeYvKZrPImHaNvpR/55RXJVvCDMYMylx6ziLdB
E0qZQUXk66eUynd5SPDU6JcQUTaP79zooyetQF9KstSXp45AMv0SIC0aGYNwJ+XHxOoy74esA2OL
XW7zkjy7y2LUL94nJao8LllFlDnz68W665EPtPtJlrZ98L3+NhDGTgl8bkMLnczTOiPfLPiRVF0K
mwmjaXNBGF412e2Ywgdo2VGzZMSTOFZib0jntcfpXKvGEELsRw0uQ1Xht90Gmjf9t67SKFuTKbiJ
eFgOxKwI8hgdykowNqceJnS71s99V+r2kWYCVhj7WD+6YEadvLWUTlUdWlLivxbkOpN2XIxRd5th
z2w5DnWlInHH/ImkJzq9wT2lLE0Ztnfy/7B3XjuOo+mWfZdzzwS9Aeb0Ba0UIYUU3twQYem959Of
xTLdmdmnq6ZmMEDPYIDs6qzKVIRC0k9+Zu+1WXv8ViNp4qBQdS2Rru66JCu5daHKMHpOcVGsV5GY
jR9SsnAFEHQJQbZjUlTWLy0mMJVZwDTmxwiIxHxr1iRpu0k08DkrzZI3TUwtrUJObtT1ThCEzREI
eWO4JabQlHYimRD9blwN4YFFU7cDvLHUjtqnZXoIR21cKgf69zIj3RGiT5C5ffNKzyqUT1gWxDdD
QNT8Li6I3PHEzrFu9PbUwG1Hui11sZjZfSFHb1CLJ8zV1tyErxo60/EuZLxpfbFgIaZ76eNw3LdL
mmBYIfeWGTZsFiqiMlOyYxdRyHvhqHfi7cI8i7Sr7YXdKV0i9IeyYIKCV1m3an8tejl71Njzc6HP
8hHLtxTHepf7W6KEyvqQouuDmGd9NNE2biaMcsFpdcjTjo4KKkrE61qclQbJE/vJ1RqDhac8JfZG
q1ivazzmoFiTXu/einJoF4RV0UQM+coWarhsa7mudi0aOyywTZasBxw+snxVMyknudnIR6Lfqon2
DNG7UPXLU6XlTcJ0pNSmY9H0pXqDiF5Rd9CvuTY3dOjkZ1mTvl6MI8LxyKvF3jRmzEJLl+yTLiRH
NQ0N1SCfuw9xlkxULDpDEZzinPpewYlEzzDgToW50j8aGlluHmNgHBQe0HVx47hMWsusMMcw37hD
z+ilZXJa6VHuFWgqhPqkEBItWUehgtGTYpaj0B28lW+b/Fm8zE8qwK19R71vGhACZJ1UoZ/kOho1
dauPOBbGqtCV215drO6xTNU6e53Ji5oDS2Ljfl5z3qEnK7e4/fwiLvlL4tFj8t6iyP7qf8ZFfK8I
/VvwWV29Fp/dH/4luK38+vmv/DtKSze90L+Wlh6Sz/e4/yy7/jMpf1CYbo/7VWFqfdMVGW0Dm2Yu
7Iqpo8r5FUpmAReD3Mv7KRu/QCl4W39nTxjfNs60KqoWdbUOT+Xv+lLYEyLKOCzIkgygE3XmX9GX
aj+qlKijdAl5KeEZ6F9BsG6Qi+81Q4OIcEdsGQ8gymrdQV+6y7VXT7itCZgP+8GPtFy5ijVswL26
md/n1XCVcslc8EL6HRT63kWAPhypbtUgW0cHutiboCZPZsE1VdYKlTu1drL0bHIzwvvSPgPRGttC
krWPmT5Z5POZ8j6rDVgCOC96dntA0JBOWrLNXpqhQFRUX7GWs1phaevORR46iTCs90JRYerJZGNf
p3lhs+xnpRGZpc8GTj0tDZ4vcyw6NxXjsyCQoWCKE1HK0jTaipImQY+y1rekMg7CJjVu1GZQ3b9+
bv77D/sPh+Z/72j9W54bPuV/cG6G+bN4QxAf/XhoeNCvh4aEZRm/rygCgqZFJXrw90OjQV7hMkjq
ikWRvx2Avx8aTfwGORLhjsU7jehuIzf+JspWOWuqztfaYk2Q4yEs/dv/4C2IPqvfNNBI2X/49++5
Pyh4ORX/UBVyajgpnBVONoNL5js/afsWFDuRMkSqLXfMiZRhXry+IFXKqvL2HYQbs+wa4EmcFtI1
VBbgGo2geKmYFm4sYcAYs5VIeWR1dtKacoAi1HzAs/KmdWsfEGIzuQqoE5stxWtS6K+1ET5Urfq8
zoAQaOx9U0u+4LndAetDX02dyh19c6G3Su305QFapXVhLNGNIZgfKqIgbDd1s5/XBuIetH7AKLPu
yHIuXG63Foyb4VszW9NzL8H+m9c4uZ2nZHFYSgxEm4jGsZdQsuk6XTKFbGGPhTx4ZV9l/JwdELOy
W30zkkQ3rgr1hC3H2oX6NB+sltUOO7iUhWUZGMpyb5bhS4S38SKTs+uY+LvNFiWYDnVlE6TA7C4G
gVlSlhi6UwzSC+FH13KMcnMEMWLEc078cJ7aBUOpWQoRE80t5nXF9MuqeNOSSQkShHoOHvvGx/OB
jKrD7CKuSu/w5qCmRYDhrNT0Dp5jkR/JfJ16XbZZYPZuqsf9xTyDC+l686XuWuzlRiu/VehDCjds
DZZ+XCYvkZYTzgKOkbxQ457kxJFhf7Ec6R4ExFBi6qRMJx0JZh2WuHVPU3aYmO9jumqbqwnBtdub
KVF0yzK5llzeAM7QYGtYnVuX7BQRjh1zRnQ80RZZQoKzrsH55Wh1+6AsssEsZzH5ByvqxGrulXTJ
bUwoiyMO2oM+VHfiiBTJ1GZytlHZ1XXf+5m0HDWKOWfC6HMlh0ljwztheJdw4c3jBdehsOwQfDHI
C8noiKXxsZ/wLKpyc9tJDVCEbjyydu6JgS0rT2yBOib14tel4mvbM0jN/DWskXOF0kFraC9TNn4O
4r0rtA+srEP5DU2sjr2KnX5eV6z2xOdBpxfMZAGIHYIgrgRk0SCnjCJuBKUlvaFbilAOrOgFy3tG
hH5WYaqVZ6G3O+0xb4TQ70N99hcNEU0/yp1T1TOEP5kpBZFJLYlJ4s5UYsMmcPGDWRkW3HJ61DuV
DqXCxh53IOJyXGSe1Q7PrRLd1fEc3mpCM+6SCAmYEseBiXzcXVSZ4Z254yZP2RrWOhY3g60lPyWt
W9WXnpWTjA2/mv1/uYkMkva5M3LVnlhA20trhLuUtDxEtEBNxmHejb2yR/1j7qxFCVAQpsHI5+uR
bNe3nggHVyorhBrbmxDFyuTDvF/8ZDRfxCF6N8fmflQY9c4Y8tHSiKXT8Zxsgt2sgI4WtY/B82Qb
f1Vbc+ysKi901RmX2YBLeUQcc5jjCHVyKTNkZ6CFwKLCmz7HDNuk5IVrQuzANs6Z4cg0i3r2iMs4
99lhAZ3qpltFS5+TZPJAuK2uSdsbCAQdumFcZ/YoLfmea6McqF1lOJVmkrJbNPHoUo6YPiviK63F
/oxw2+lXVgwmeIUduZQAKGtu5REjbV61TL1ZjE67M8rSdDMYy2jzc4SrjDZkV6IVwmeyx6jcctR0
hkl5vNoskUpvwDknysolkmWuKkKCJupVndYZ/Uu+D5UargDIUzcsWLdaq4jwCY6UFS1vbThlgYC2
13S0MPyII5Z0DT1rkxj3xPgwpGowxMpR2NsJFchQGm9jWBzyMeOIVkgqmHMpfhg2j/lkwTOa4l2Z
WSycG/EN4qES5Iw3HabSoR+mnE701HYlDMtlagiaO0001z3rNFvq52gXJsZn1g7ApXKc+YwOjrM8
f1SLMNspMwFl6qq9EiUG/j6kZ/+/cil7SB13S/35n//xXg1l3y43n6Bdf6jcKbv/qHJxhvb1/fUH
N9kvj/gHgVhHXWgSX4GdRGIJ+HvdIujWt80FwN4BGxczig1O/DuBWP4GEtgANc2faSSi0Qj8VrhI
0je+nCKKokU5pFK7/JXCRf3JIcCXxuCmSsDvsafhi/i5bklEVYhXncMjy8LH2owxoVlQKuDLtOIu
G0HEAnFlslkzQAW+9byaMjPZbmY7r6xNyIVZb9yFyB3LS7pRuU6AhzgsY9vJVqeujB2Vu+ZtJI2t
r4JHRBWWVlApSPvMdyWQ3K8R+RL6gBHPQWVWjhHjsR1TydKPfZxcZi2b50ZI1mdT5VZpA2brCHLq
VtcwYwXFjVRoDvZUUrQBLOUFntylhSkHxsKf+3C4+O69/a3w+77Q+7HM294JDDJbZqhsbFhyXvwf
m6M1TkOWirIrDOhSTPwP06g/iPgsnGSc6uNfP3L/c53A6f9ejuOW5fKvG4NjVb7+5NXcHvDr6QLG
zdkilWrLjFAxV1Lf/9pJ8yci/HiLAp+j96uJ8/dOWvlmMFniUbx9vzHBf28K+CMZc6MlMgnC+0UI
wk9NwB81BRyjH5sCjvXmMJLx5cgWMY0/28iMWGSGNy6jjYoFWVPkDpfXyNKc1UeO5I47kBbuwDww
uoX7dTF5pVsESWCc1sVfU+T4i335gLTQKSonQKnhjRSPT5S3F4NPaZT609Oy0y5GryfmaAc3hkgG
dnTd1UPndXaxA4rnmf7aHpANIQX0oBHJxYMI+xAuELcru3Jw6hfHUbupE3vkiVHq+6NrSh5RE6xN
XjR3cK4HnsU1YRee5eZBvNe9OEjczAa5dL2lRiHhuUywi9gPyCMP4pV8ne9FfhzNhqx3UR/0QA5q
V3u+FNycLyK44qO6ay9yT35L/NAbdg+TQyyurdjbdwhZE57gZCgHBOWJhxJWvBmf5ePgDPZ16HSe
dNIzW7MfLq4fHiz7eLn9y+K0h3zfeS+qw97Ybg/tobKXC5bfPPfCLuwn/+4ust/AIB7gLXrFDYxL
O3to6tTG7d8Z9qUYyPgNDDehLLHs4SH2y8Q1+NqG/ZLYd7xWdrrv3Z7/NrvGu2ULtu5AonhrnxU3
u0EGbZcHypSrxYJ9fg/Z7AYQSBKkdIMD4g2jjG3lunlfA3Ff7/pLNYXFDh/Ch1CHJiY6aNfJOXLq
oNsNtnTqV1IEIIrgBDqh2hy6C37p5mkyzu0T3k/XdJNDtOdz8DB7sCdc/SW/QBuq1L5EYe0ahlNO
58bN8zMqJ6wd2XX9ppK2qNrDZ31ChqV+an5zPQRDkLv9u167bWZfgmvRbEXbv8xQpwUENO7Ce42E
b/0cj6yfs0ABKRiAC3tESWbDArwHA9bzwh1xeMhe+xLtZ5Lg4j1FTLw/s919bud9/DVQoAy2Tgfg
Q3u5FPeQhA7t8/IydfYs290m8GCYumOxY4+R20euNAUNqTaHTkS098h6UMuvrGvUpG4dmI/1MT7I
R+W2PUzBcK8bZ+HNeqtW0RVNFIGIVpDMJHwIs6vYFU6gLpxUwDbqiU6bHaB2iZpf8E/cGduqk/gR
YBTBdDD25ewSTSzFnmq5S+nJ0lHpYNTZyL6GL2ZLcmtTx0+aX98Nrwx5tUN/6vga1X5aLgZq83in
uEQcntN9ekDsN3yF13xJ9w0ahn0+Hy54/o0j3jauwCWgmm2k6/GTUNn1XbkNoZyEYvBLf9GPxWUc
WHugFjnySE+5yHyBD9g2IBA87b3j0aYrBS6WiNgpnBBwHRpvG/20Dg8dFMoTnzrQQsmjdM7wdD27
wmKHt+J76ts0Uja8rZ16RPJOBU5p+84PZtmoDfzBPy87dD9OlF3ikeDVoYUZ3ehKOYX3go9WlBMs
KvfLY5y5nWh3bzyv0KlLp37SuG5gbXkKr9NzdDl/6CCJPoW3AZxc5ciNjWymmXdaUEaPLEHl5U5W
XGm3HDFhOD4ONrAwdr9f3RMgxss3uPJHjk1ymX5kVwhaE1t/xYdhZ5/YZARPnBzzOX8rYGfv5Odz
dLReEYECzUrP8o1yTizaYNqa53XZ9450rRzlZ4jkbc862J4G+13cS+vRPHmrYwTmU2hDWDqQIGjX
b/J5r9wEhiNdsW2+Ms+jo3jLrXJx1ezTXeVLDVKdGyPb13aoPqgtP1B7VRNbvstcLsve62u824Tp
e9G+jXfV+SL1FOfRq+3YvlpcT2N84b1jnHcjp/uQD/zOFl31qXx9VriYM0Mo7cXvvcGd/PgV+YqN
tt+WHOKdvHynOSTVHq5kX3KuWK8+dLGrntYLfgQ7GZ1iXx0A/njmqdqL/BUmqHZtjw7gKPoa/o4V
5CACrrSLyeUJ8evxIDlQcKod7b+lALFwUHY8Z3s1vOi/QDfy2/zr2Qh+eRZX/QN5rN1lHjAheDC8
gesi6CQ4VIfmMPnYHhCRwDb9SuWLzsU+hWMPjJFPKzTwf71X7PntwQpQdBHyZnf9hYC/4kTdltu9
FAyLP7g8BvJTkGu+kLuAI2c+nuJRfY/EFmOcr3jRWQuehSPhfi74SwT/zCYCPpWuEYAwdF+V1/vU
Ti9und2XAPPGlS/1S9O/B8Zra4kTIrV7hZSzb7lvGkfpCtf/ciY+yB38xm1cJdj+13vCtQE7/oV7
LE/fCOiro7vyNUPjaQXdgSdlPtFMX00HbFiYhCY7PlrNywIU92NUXaMHuoLC7hR612hFJm5fOaLw
0xjtVCCa3A9znrIAMyy1O9OvhZ0y7qCn9Vj2qgvdEv7PdG//alnz7zhRFim3/nXhyGfltfwR/709
4Le2TNO/EUKMIZosYmbJ9GW/V46shb9RFYIGImtN01lbAwf4rXQ0vzHjJYhVo/3axsk6f/R7W/aN
B9CxiQS6bJgH6y/Nk3/lGvxjnkw5i0JPos9DkUMmGuytHxsN1n5kbZUjA5d53PhflrIVKlml1k47
6wD7yyhdX8ZVUu9XyJy5XWKmJUV9bWIWy3M/3mJvmrFlwZN46WIzOYtyizC7iUvhbslW5WNC4Ca7
YJsuGjFEIw7glyU0vkamPUIzQ6aQSpEV8hjdVCELK0co1+x6GHrtIKmh0bjW3GoPc5a0WLHWspps
wjwmzTHUBVhgniGUcjpGxbdTJEKFlsM0eupErOBJnCSK202hhG2ij/iJ2EN3T5LI0MJVS4X1vzyL
xmurDtF1Q3Y61xTWyp9RF7MlaquIsdU0Mwbx0qmnKGm77pWogRmnbFtE6BZIpFEDoSxRpcuhFrmF
LFBQMEVCNt+qfDNcthWrZ32Soue+i4bj2G+R3aFpYXwbo2K5jqUyUQM9nrqLQiQ11S2KUTjhnFJz
vzN6vH8yqsfRzowBv3IxMKx2S2UDAvK+FNq+XkV5F0U6SRETCVl0ydpsPEtaH0aOakS14BLlZoEN
BstW2IOBM5vXnhBHO0rwZTpd03Zx0FuahUuEcJe9Mmm3WTWG5Kio0cAOXhm4sue9dCMUMaazhq3J
EbexGrlTb2iMpRSDNJeW5bONm9vci3oRQmMx8IbYMb7fBb0NVC2H1xCwUl4I1pvezkoMllHr36RZ
m1ljZFI97mS8nrdaj+YaJ0e+SR5zA6u42jHpRdUCAxHhuCMP2kVSZtycpiRke0/k8xEpF0A5ctD4
HM+CIX2ZgoLdJ1wM6suhkbqOVztHhMDOEfnnmssI1Pu01RfXwDxWo48VxFM6qMuHgtL9k/gz8Wum
zDvp7bI2QVjKSm33YjgWTj3lceMRmmTNtqwKWAaKZkneACv0E0UMbGZmut34Ms7IQYyyQsKA3i5q
bByj6w7IaqHiPJuOIE8E+Hld2QrOhJ2QHcqKWyplYot8meWFXMlj4ktq1mPMNQ0dkV+fW66xhAbi
9SiWVWZ7BXJUHbNs+7YIYX4VrlaOEiA2qCWTCJG6ifhV9RYNWFpgEM+62tijGLvKHUEYKaYtL0IX
faeKqAEdIChUiXicmxK9/VgiyI2yYg0QxozXQEuLdG/QDi+OXuaKhDZrNd/qcpV04ogSSbatUaqQ
nwnywHYgXaeTJGHcpIYZ8g8kI1172VpGfKhxuMy2KuLgCiTUy3D7lFVUnXrlvUAsX9VfYlHGn5mc
h08JcuJXAedB6siCrj+X+SDy3olq/YzeuBbsKkpH7snTIsLhxoWf2s1qkYmxhPF8x3AYNvSUyePV
yPqJpJlVGl60OVVep0zFghenwO/sAhDxqVwxSBmDpiFQp63/MLpIMOy1Cru7BG9Dv1e4/MVejODm
tmxYr/EZg7OsIyynVmIjlXpbcFaD6dcSamcGD/hghjBonb7gg2u3jShH/sDcKfLKSq6Hy16tLeli
gHM+X40QXgA/TgbtRIjbs7/QK4uXYxtG5U6hoZtxQFLDFBRIZtWJio0z0EZ93bCohPSL18gvwMfO
4LKF6XISxSq70uqOGW0bdyLNVZ8ZyzGd4kg9SUUkvgkpeiH4rnFoIppnNEfijiil+Av6eT41qLLS
XaPUIn2M1lYlHqZaOw+5sPTU/524OipGktANF0yuN6okxPJFGy+VeCEA3Agv2qFApGyviS5RriE7
XfTZNooyEWyrlXCGdssg3qNL1lsMdIsg4P40JtGJedUh2sWkX13JJkO2B/QNff6Z5Rn2E2aVQARQ
LmBWMHHXLQEUUjRkTP3VRxzT5rnjswgfXObxbgFb6C3SKuGt4NynLGJ4r+xMSSbWCmbR3028NszC
1aa0/LTpjNlHP6DPbrfE8RUIkIklRbg+AWTDsqqvVnpcJdGS8P+OI436ghHOmaaqfo/6aH3Xuqw9
VU2WvtTNbFyidJIeQw70u1QDlncmNLMk++oL838M9saHMU3DPebWStyw2kXvKGU4pPYwhjR8NeuZ
1sUQYXZsFlTzURlBW1/qrWBgmUFZNXtN33aebDYkrckNl5xhWmOmG0gjKbFlti5uuqwEhI2WCATZ
UPX0kBgEgcp6qS67qau1B5jV+eQgZV7u5Trfetpsg1F2TaTSJeIGpy3qyYqFY7UF91SiyQvYtGvU
XGAAhA8AsSGLfWmUEwYdcAgpQMNmeBD1WVUcARt6CIh9SNINzU7o1DApKebVieAIxN4o2XuGZD23
i5TvmlphdgAUy8/D9VhH6xqtfMywl73IAwHxbIekBi0FUMzRTwtLe4EhUHxBG99wBrlet/DnlfS5
rKr5QZNT2mIcQvrm8+rvwJ3J3EHVmSUPBHmLu/jcd+9GJbCTYnH7YSZLdsahigtgUkeM+K3WWZvA
WsuvlxKK9xxwt0W5eFkiyH4YUlahDlq4hkV1L1hfJEcuX6MYWV+SWotcnQr1KlFWnRFQ1nYnjT0t
msSlOsLS7Z+wSuexC8qguks6DcjHuqDRtQdVkvcJHnVjh5tE0ZwyNJk59SxbaMlLpfcMsQTtLa3A
aMPQUAZPWhEOb/syAWdCrIgfrL/XxZ3rWK124FzC1iVfg1kZmXIEgqayfGcqg3pXVimYdnnB9oDI
k3GzI0Q1Ndecmnd9F5ZMlaysVWyjLoXKUZDdP4mlPj4hLOzpjfQ2AzTcKQoBe1ghryQCNn/BUnT7
jSKvsqEFbzyopJFcFYSgkEeVFtE9dxQx26dWJj0YKHQnR5m7EI8BokB7FpAGu0tsypGnGLhOfHCI
ueCVZavf90opdgGME/UJ9SeWd0WJszuEzfU5BWpEgIW42YjnKMsPXNTjVyiP40cxZNEH1ezyhpG5
ejHXDFuh0W9vnQK6lmdp8FY7nHmDgUtddxxzPezPiRHG992cm6ETQe9ISKpbUP6GQpbdTelAYIhF
WvnzMqTrZRklGjkzoCFgDOCL1u0W/ZK075IQcK2YRtJDU4xwGS1w3buqzucPkFVx50Jvri+lcJjw
z6olzvY2GrBcx2Fj7PsBUxStakr3uRLuTuoFXtu1jEAoDSjfaYXjzkAl0HcZN015ZG05RHXIwhhM
trPKlAcrK58IM9zcM/qtZumJGgGU5FBRJLpYgDoshDrs6i4cMC6R48E8tOsthlRKkgjpzgo7QKWC
im3RLdvVullKyNm2ahrTHSEY8WOlWDW9K4aDltW8HD+WCMw/QZbnkVsivcWLJmkDDoRKYMOiFvH1
gDabvIJpMu6KOpUqm3t8dIUUBT+9JNZLCotgZlAn5MA+bLOOMWMZUoKChWNWKoPwpJSCoexSQYEH
UA1Tif84a4hq1xZtn4HxuU/HtOYC2y58AQw8IJQVmecwsRRivrRIkQxsAp60Yw14B/4X2t//5zcp
+h8uKo+vef9jP7z9/V/7YQlEpUGvi/LQYBWomuwbf12k8CcACxGMk52KTArvyd+7YUX/xoJDYUkp
s94AIEeP+ls3rGjfTBG8GuQxjW2oSnjvX1ik/BLT+r26is2JZSoKBYtJHqCobTqu7zWJWBwLAatn
b2tc1hIA0/KkuoMWYiYerkvoQsny2ivKWcpf1/hsDvdDFfRyautLfE2CU6CkFH7poegzr+tuIRmj
e9i14gPLm51C6ExSSF7UVE7LgQ7XnSldr7gEdO1prY86Z2371lN9J88BUdTOiPnkHWuXBalg2UX3
+nwt5oHRovtzoRbQssPc4F5PbwLcltFn6FbVbsVXwpBZpwPM4/ai4j8Zuejqyd4sChcLCh5eRMPt
Z16k3ONoiroz/lZElp9qdSa4xU6a9nYsWRzUX+u0YUmelpoYhKJ5I/vi1IvkXyjIfrjusA5qNeUI
0t1PhBZH4ZOZvSGRc/AuOAazbEwCtp6AOgmdarK8dlHIJ36nZKaovMUPHcTj66xUD5heCJWffG1Z
O+qOaleED9aIJ7aOfFwElxEgLtx1vjRLe/SUvIi9P0mjT5Pu9QJrIqPeoW5ypflrnopgBHZmXC8J
ruz9SGi5Wj0P0WWMa0ozaBMyEsvaq4IRuIJCIgxJkQwJZ7ShRtiavMvFT2l9N9c7wXrFMOH0rYKd
bIC//6atXJSj5GyF8d1gxl5m7LQ28tosC8SOrZbxBBF9v1AWDvXkCUDFBq0/hii/cqrGivYhhcIk
uVZJnPOaBWM0nOatyKIhlbvZz+irhliBotDQIA9eW4+eAeBfYXvXbctz5E+k+MZxB+NcdiSkR3Hz
WuaRI9DHTInqiJd0wRdJ3AVIxZxuYP+3JJe1SHlf3W4IivQDzApI44hgXeYg/X7mZk3nSfo01Ifc
KTXAxYyVcbzy/mL8Qcyqa7lXcrchmQp0h+wAsCJ8JRAq0Z1hGmG9P+jFeGmgHCxDOrkyCVbzVPca
7lovgjBayvlFpD+M43O9EnafH/MOEAm9cclJ2L5jpL1IA9K4LQaqfM626S+4dFHZp8m7MaPKbRd3
JCig4bSZtYIaZnVHBrUrHrIlJH2FMBIATb6a4CZjNFVYG28/QiEwu0k/MzR5L7IE78cETqlccNJF
Th8vrAkkuu0Z3yhJCsZZb/nBxcMo3dbZfALr8N1o8L9Z62/q6X++wGiiLG8SUii+myj6O1CiAjDS
intkkXL+lbCt64r7jNXUFBY+65RVPkcK4ktBctfWPKhNul+MwtuwPTXmRyGcgioP/ZkwjFGR/BHV
T6SeizD2yQrkYYaDT7ucb9bcXk23/9zmLgmPkfBWgnVRQSuKlY+LBzeGZcvjJQyetfGrLTpZRsyA
VkydgP0rL8xgZJp0U3ywhMqTOc06s5XR5IyjB1oPuvoRk2GWlsKl3l02ReXm3Z6iCxYMvRMoRwKQ
7ij5ie3rkAMy0dBPXXxTkHOm/Sl/8kdtCXeF7ar93Yu6iSm+e1EHYyko8XhR1/xe7LOzWqXupgVb
6U+K8mWpEWGJTzrNvBlISwvio/iT95WF/T+/ryq6119EAEjqf5K3lKMgmFOXDWi8DU/RifwA1Da7
UXemyk/1t1VBOOowmPE0LM8sGuQbVSda+IlSbw69rDpxqRBlFB4HTr2w7GEMRvTllpvpCTObXY2B
TBhOf/xx/FFl8ssLZ4kycjRje+ZkSv74wkl8YkjDINi6td6GHo2biHnRODC2/ZPX50cbye/fSNGR
GeHrQVPz4zcChs7YZioGMAOOzFI5x//omHOQmLuo+bPvZfzTj7VRZkV9Uxrpqib9nAc7mYzWyA8Z
0PMczFK/MUIJa860Q82/w8btEm2H7pCCM1WeppooRCKZJarHytMK0c6mY24wiinRLGRLem+ye5Sy
nKw61mU5GslIcCPu87GAQEAscLlWt2lUuJPyEHN4UfN+CC1CQJKOrLzZ4yp0xO1qPtSU2HiH3yUA
Yr22nFfJ7czpOJNKOZ9U8boBuKOwHo2Wa+ATtiFpLiEe0B2cVrEIeyLHzcBcl25VbA3xwXLQd7+M
hbKvxPkw572tSlxKoGwYbb6To4echesQN/u6jVwhFnYYiNL1qxDOUdYxqwnAXDh8Kuw0nN1+vELe
KFeb50F2E6gVCTdEs2mdPrwTYbxgINP6nVFeV8rG2qp9ZMW2ZHQMNLhiPJNa5E/1o6A9bLdho80A
dz7GKgFwtFqoHXfkBzijelsbCyj62V7E4zSzPV4+JPGQmY2rb5stVgYsF5r8YzEx9BeenmoXy8D4
2/oyJeYl9K/kkoKSmMrXAQxmbJwM6SYtTmO/IyUg628o8LlUARMWHqNsdJkVbneAonrsB8ttCMwW
pcQdmM918oGeVEkzR1gQsVSEQZqDPUFuWpXF1WNMzJxWlaKtN0lLYCYEgEusGGfrmMzYQ6oiPzqi
SRrKZlX2jGTuzLwP4sjk/pkwkxsn0u3V3awmaNAZgNON88MrhKgQA0iCKg6X9F1uOPc5BGw2itLG
hdvFbRDhfE1DKTCW9zRu3JSCR+GcVFDXI+59Q+to0SGPLBdbradSm/HtgNuhI1b36Qhnq33IjPVi
0lENB6UC318D8MLiQX+ACeCNQ7Mz9HOPb95cjd12S1WwpxRzSmw5V+6y3YlC6ZAI5lj6lZZ8hAPi
gswLSd2Q0j7go+eLmV/ITyZLCVnjYUO0U2Y1iDSTTuwS2zLBTzFMI2uvFWhcGWkT1mfHNNItZt2y
u1ll7TZX7jE0HhV1sFXm2xhMw+jejDfymAJdQHFA7yDtdjOZAJ3whiifwBTOcQhxZbhuhnfiDqm+
yNwRU8bJF8SRuMCNaNX9yewuSO6hhkldufgaJp16RPcAR92UauuxP9oTXe7I9Vcl7vT+pm5JlFTc
ibMVKsTHgGXIMpbY0RNqOz6rKakXjJoreR9bZ8q/yfxc9cIxY+o6i3AjbpE0+eZp0BhzrDuFiqtQ
uIkXFjdqyEvJ4zDfQVbaCybvzhST+iDb6xg5UtmjGD+FInjHut0N3TumvqBTn6ZBdWLI8QvwsjiM
breSckIqPlilV3SjrcajH9fvZfdYZxBUqTWX7ISQ0++HZzH5L/bOZLlxLNuyv/Ks5ggDLi66QU3Y
kxIlUp3LNYG5u+To+x5f/xY882WKlFKsGJZVjSLMPDwAAhe3OWfvtf1HDMMLqrRzs/CW7O/0aqO4
+8ohzOaptVgp0S4G3m+Rs9U0UO8HtN2o6NvZjE33wIZ0qFVOz5wtEpiJvcVQPdBqW+g9Y2UgJIM2
ffPNEnuPabZqv7lUPWTAuNSQVctxKSknpzbEOvFMRbhSlrnBN08ypZ9tU/pZrlKvdHHQNjDnF5BH
hf9UKP7OI9VtyKInp2uXHUEfdmAsp6NEo8W3luUtTWTo5Giui4R4y7Re6gMCE7xTOMMXShzM+niY
qW51W8AG8cwe+BvFPnOrl+xbcDeYU2kX7VA5QIgrtrwt4jKp5D1q6e+UvZJCv80w4wUiuy2UuHkQ
PlWWuqSGugjvKdsYHHuKDD5UknPpO0Ux11Apdn6CjgCrjeqXR6W6K6Jx6wr2vDBTzFLOzWATjB06
djr7eBhEOsxGvV/a6T1LAx7XWVzHD2p35WMqH+Nta19BjdI6lFHcSg35UlMOEQp0i/MK7oSlWXKn
GZkhRgX55BcBwcSH8NmqFPoYrXT2hz6H7IyJjWgGBhJBVyWRCOm8YR2i+j1DTU8gE9hK65sx3CeS
SLsqno9RtgvtV3gz05TXuNoVC/vaQ3Pn0zskpumnje3V2XQSVYNBcJa4cuvHSN00HVKMch214LC+
dw3LZn1dgBHNrXRryFvFWPdiHnXHUiGrfuOp69wlh/la7+8HNLfuJmZXQGa5VeYLEgfm6C03FZqs
Snmr+meXsxd7H4fgmioSzAVXeWTMQhPg0suYPuXTdZL4hhzGF8VFKmYUL6btzCF+zMOnIiOfAVMH
u/tV1T+UlneN82XRMmipiVObQwPjqfOmv42MARE8xv2cfl1u3Sicv4EProCyzsqWymEwiZQXgBFJ
/AqX8biSnGGheqv9g5Zt6Xu10ffWetFE/KiVJqid3wmSi2GE1ZBR09Rncc84RZHp0xRROZj4YjG+
9IQnReOK+rXLgcgPtjowTcVd2lT9CWNwZbKADYHujQk8YiaiheocR15YOKIkATjYU6enhjuBazAn
bOLcnIUtDSwWGcE3WsJWQRJloXXztR084oUBE6/WN632ODoSNo2x7G2fjyVaR2ULpA+Yo6N8K5jq
uwzsCccrP7/vq+umKWaku81iN7/W4vuKVZlGMoRMH4jCM4f7G51iaVo8uv2bogw3lU7UIEpACpH4
d6LfABhmRZ1zYNumzpKqBC/mu0JCVe04yxSrjRH39PXSvQMMwUV86kbNwnA5zj8Q2jxP4AD3SbOs
dM4rDOvchALQQ9fm99sD5yOfEEgAsqZak3TnrZs0fAgydAkoEan67kYMIg4d2qR1l6T5LEGoK8ir
CQ6YE7mT8HzU0SUQj/4n7qKep6vzCw0XTe2Y7oXIl6bvL4l/XGBjnykt63lOHo9D6KK68ZNwR0ty
FsG3iPxgOdCE1TPAqSy+2TyGGcnudz7Qb0/U/kbhW/apq9Tu7wJzVyXijQ/OxrAOPQVks8RvEc1A
DswIWQNZPLHNFhYln0gYa3zoM5gPszEZr3VO/IobvrWqMW8x0EdJvi6RSUr89YgJbgDuXBd6dRsG
PepJdRHIjTYkYK9aNAqMHjXfSy9bILrg0J4touapdxMkoOHSdBmpCCQVfWGG/U0cse2cmJT1bRKx
/UjKZT+dWvv0B7AB6DfeVpSRO0t8wnpbNhLNa8WU2YJUbFpt65FNZ0vQ37hy++Iw0vCtknAVmuPW
YSPqY1ciIM4yk1fd8lcYtuYgGCm6vOCPogMAfZz3mMXGwoXQOyTaPBLsPnlGtpHMW2XFZFyrV7o6
Lnr8KZ4SrKT5PbHvm1rOW4/lL31mNEsXvpC6liRHEXe2iBQTX4+/iN2XSpuUCgmUU47K2bjosif6
+KtU531nj2P6yKFA5BVWPmMl45E5bFXmP7wYrVo7xWc+Uzjf0bi5KsJnz35OAJ4rXbvuhj0YDgJf
q/hW6cqbDoHnCPsxEEDSGe4y3tGcXtARvftzqpukUeeu0fd5SCe+3v8Xrb9iOnX/Z6HWXZb8SIOT
yvSfv/GPyrRwkORTRnA4oZIujmDrfyrTQv2LtXKKuIBJYVFklv+qTEubP5JMs46GKVizLco5/6xM
S/0vE7Mv6EeJlQP779+S+CO7OiswgF8QnNLx9SD+ktp5poedKRHAJEpvAL7G4soiYThbYJbR9I3J
PgSymlYSszCzkEIlyOzbLL5hxaHbN8PU7nb1YmyySHv1o6hItnXsQnMFpqw5cyDDSbIkpxi+TeeF
vos3TFUkJpnKcH70A3RY4mg9rbi1RiQQ14Paj8qmDpMeNyy0KM9/iGK3UfZZ0kjHY8cYZ4DII8nn
ngaWtqEf45kocLJMs7ai86s7FfDLVWY3ZEI0QTVugyaS37KyVsD6Jjk9q8HrklvLrQp70XhWX4CH
SbXJZluj36DNqaedew0rsqSR7+tEEjyqgx67N4UNLGVNDmIKyDUYKrZAruuj37UqQ7Kt89Pv0k9c
cyXitu03IHAlJ7jQiV0Iq3UOhxPYDxvnnhb3LETfQtMJ0GSE1gUS0SoxO09ZeR50nwVZ6Z0HGNBx
9oneJ9QLg5GJoagQasYd4lpiy6e9cWEHL3U91neDSbzbbAgo/86VFuvqUIbolpNOKeUKOldAOzi2
NTawutcieMXlBURGiqx7zkOTdV0PSrhVsQeqeGY0k/bEaxr5Fgz18BT5ODVdJDqLMqg4T1WeeYz7
MrvmmIIyq6xNz50Xgea9kncThWvFVe6SGNsI4gdkbW7MrOtkHpsvvoJrny38t8FWZ1bBts9AR7aT
hkHCc9UWJdqSQFIiEKP7WKduuM1zO97j+2qOVkJOodmqD3Zhqt/IgEh+IqIbFk6AaI5CRfxLNVIw
o0WSJj3wvtC5RXMGL9wduoh9rtYYVxiew5cYA3RJLmjv9vM8GXN+Vtfbv8m0aYp5q43WQ+MPGAnS
gGNF4VKSnmHg6gnWzuLsnmarDwkcrP/acCQn2yLSU54WI3c/Kn0LJXScWn9+W4zIsEH9EBLjEYFB
8T/qgrlHtvJyLHIfvbSsOXilWkTYu9HozTwWSX3X1zgnZ6RgZN+auqBwEQXR+ChB+7UAXzTW+Vq2
EYcL0gNuskBBZ6P2doNT3W/Lh7QIglcbKGXNZjxsv3V+wCG/zvXhoalMC9tr6ZocQosCdvMQ1Gy+
Mex7r47j+48lP95fCLcX2drtfcr7fUfQOyD72F6QghEeU4JQ0J7nlXIsUiO02O4go5yRGA8VzR3a
+HvXtvBOyY7gVQgl066SOqwo7LN0vrqk0Q7Y+COYoA7smqNGpNmjQz4h5RszdNeK4ds/jDZ2HMQp
lf0U1AQjgN8K/DvVBte5VAlDuY09dAccCsr0Z+KDOKJ2yZ/hv7B6nrjVdteeJfWHAOTNXdlYHIuk
VcHiSB23mxutrL4pmtTqa6tohk2bSaqjGg3cfZDEBjuqikTGhZo0pbokkW6C/yamemsruYuOp46i
aU/c5c1OFJyDIbsq1WveKd1bBlw13qY1xtiDkRdYM9DzwPF0aua3nyQcCNjVhkhfPO6B7rXZ6GAA
x0Rx5/2glBqQ3ST6ZXvISFYlcgGTXrxiPdZoZyFUQ86ecO4ZYPqi1aJHzVQGd1EnTfINznlLiugY
2r9KEkUONvlxaGKMgv2Jakg9WyUNNFIO4YSGe1MiKqEkcf5g1a0PdJeSZkz5X/i/BZJG5Ickpjyb
nldXu9puOTMVeu9epzT5kXgbGqqZ3ATohMYK3vKqNiP6RRVbZ8TkIdzS6SBsP+pCwYLkgeKsVgZB
vTe+HrXOyjdasXFJ55IzDzHIocihJzD5xO6R4BTyxqWeFoeiLrxnU9SZP1el43gbLtr280GVrrut
fF1Q6Oe1gUwjBCtYFkKnkSkLN/6RqJ1uzcuOeW8B3ROINjimkBDVrnOLaVeKOIFqV3U0R43zOBkU
KMSADbFUyRBr6UzLY2WXS9z2CKaq8ZflevYjDdD6bUzskeKt6CbxvBe9IMcjDRtRYkZQQ6xx7yZh
SR65p150Xzma3dAPlagFRkdr8YKxf7/vGipV685QcHWFg5WWQFyS0J8rU47JTIAgTVZ6ZtM7jXwn
JSXF5QiHhst9tRHXYug3proOACes3xZ3+ZgR5n3VEC1ElRFhToLID1z7Ogc9fOeNFEmWdqKXuFpC
SbBhZwliVMXQ3sFk6ChbuGE14uBvvW8x5vtbayi7eJ4j+ECijKQSQx9C1VtZdY5KzKDXsehq3fiK
iqvbkRKA8r8ZKq2fa/1Q441AOHZkvyDyOWuu9Vykvf5dMwFxzQ1EUMPM7+ySDTlnw29AWlH9qinF
SoJSGK5Wiyyp09KG7moIK3ah0hgyVxTCsQ6hrCWoRk119YdqSY4pleyANNppYh7SwWIRGpuCE8ng
xbjadRRoB6BZYzIvNRtBU+aJ6qlBKUyqiGYrK1Y1FcayHmiPLF0ZqTVtI1j3yong6Qe6QrFzgvqQ
BItNvWJFzmkGlwPcOnRI/IdAWp5Hu21QcJmSvGHoBMmsS4jThVCed9SoE9P+jSwYQblfAMcn4WQC
RhqAAX/x/3DjJQU78d2TfnDIGxUNStzlgu/LH7Vd0kc+Ss/ct1BAwkS5d0aYaQx53shSsokoF2JM
qysXeaSOw87JadcPTJqzRlOjnyMS1JuiF5wDZFbA/64lb3GRh2l91FIJE5K8jnYdxpUNjLQ3Cyx8
9sCZ1XJFmNEDEGWPUtKNnjXdpW+raEZxHcOjdGaog+uA9ECFCZyYTCo8WYPJLwoq/TGLHG1c0w0a
KSfUxIeQn0AkAbN35cslqm6coASY2cM88kOUuwii03GTpbmVzE0+mgrGQmc8ECuZASYgRWhSO1AR
DR09oE+dN4G87oXpwfm2TDgtRqlQDO9M9swzd2zFz0bpOdo5tmv/qCLPe6lJ/iWL2LDoRFDFqdEQ
2oQvx1pWRgvf9rG2hDWA4pUWhdJG5dg2R99XSm83Fglh5olsQByWoz19SgPJLjlLQnitDVL2syZo
DXWe2eWAwYtYgrtuGPQ7Ij2jl85C0Dt1O8K10TQcRvPEJhYuyKGcHSCwR2w41BQmdxLYQCdnXe3V
xp4dqy1XutlH5vWIPprcOhl141KBVGn9tHo/YLEZNcWG5eewP8pmMO5V69rzqtZ/YsMcxmsXeGgH
tXPUnZ2EOZfdVWVedauACoG2LTrbhbgbapr7ywhKlJXwNm37gTonEH5Ddwd5p4PrE7C01VFcaAdy
kDlpTkvEhdOLMTgDaVhVpj9/10d1QxTWeUiziHA0bU8yQbBwMiv59e7U9UkPXJt6of+2nOCEkZOl
Hfouxy/q+uddR4e0ORiWRbTIZU/91gni/l6z6qlATCIRhTJN4ObNsxD2ps4WUS27grN/UD78/XPy
/6FWK39L7+vy7a3e/8j/L4DHiclm9J9Pwt9+xHFQ/deP9PW/Vk3dnLqX/vzdf7qXNMuc0BGCViqv
iZbqvw7FCp4hBFsaScSMl38diBVN/4tzsG3gkSchF2Ewvfp/nojZsP2FopHDMjQ0/qJh/K0jsTZJ
Jf49jDDcQya0TIKRVARlU+zk6WiFf9QglFXrx7CBjTkrOXfekG9mqSgM+mbtdKhDwt7zouXIavmz
aErWLVutgAHrZvQIw6jghKwnd5SFxnVl6ZdiOE/b0H9ukMO/5ObYScAGO9N6cGAxVVDP9WMR1odc
E82OZqM9LqKkkNt37++Tb+r0y/3npaATUG9AOsf7On0WdWt1rmeM9eNA/CYASSRJnuqHF6AU04s9
e+TIBVj0EOpNJRF9irN9N0F0Y2EqJW6GpzbrGrwbLEuJ3x168sLYk1fFSu1oe8/q2o0eADrbN2Oh
7KMyvioJWZqZmpdutQbrzjj6xn1i88QVDVZNOAzRyqLBB+L5igJivgmnNmcOn3/tNwTsOCjY118/
MW2S8p0OH4dwm8neJlWDROezRza4Ui/Z+frIkBX/1YLqf+j8nCws1PErM8gdMDvarpcJ6ARJUQHv
zJy0dXWR4AVLy3xcxxUbyrR5MGQbLtuIJLH/Pz/Vw/b1f/8vm3nkP09Pq/It/eX/1zTs07fqtGI3
/c3/mZx0ibcSjizHI2n8gWj8U0vKbkf+BSoPyaigVjbRcP49Q1l/EYcEzgYgH6gcTdPfzVDC+gvp
DlMbLSadf0IA+Tty0rMhRqC0MKSjacJEtcpnc/a51GGvEa1HHbgLGhe8VFRNvaPm1m5temRl1+6b
vu6WmlbbMwqP465JM1AAahQjX7YJFTNyjkIo5ShD+OqKRGG4t+SN7aiuIOTzg+YBRp+yCNPxqeyb
R3xoPzq8HA+0TuRaJQdupiiQcd69jE/mmrP122DSt5i7HWTeJk/vj1L3ZBYoPCejtdfvYxIotoXT
qi95S7xnOcKvnm5UxQXiVYF/kGYw7PIi6y/cgn5aDeUWuANpoRa2mVZNKgWnExGKUifEN6ruR9rg
zzYk9ENa9Cgs2gi7gF32CEVd1V94UnjPJO+h5mhtt/6mjlp2DLs0QzFrDpKpKnPGTRKZqOcxNqbP
TWaEv2zLSm5DPWp21OwtsnFUI9z2OhtqEEbh1jQqeV2WRUY6WuZQY0SrT5eCTIBwRvvPQSRRY66a
R2DeLzz6s3l++t1gXHUWO6kzIiYl9PtHXxZ+M2hF2e8Tw9HvYswnIzohh2JUJqvitxb4SERIOMYi
Rd/Np7vtyl1vaLe+KIBnd2NFlxAf33eLjVZ76e6mp/5uSuXu+J74HB1DAC+iPnl6d5QwqaR2mthz
OHQQpfpxTD06ctdGMcjvetQZA6R83btleu93cetQWpOCno0JuS6bK8BTMyI7I/cfeKOTfsh7mNLH
p4bPSDBK2G5iEDPOdgoVfHkTC063L4PwhdqPw2AgGO/rdyNPt7XTmLTYigh+/x92qDGN2XeLI1wp
r4TdN+7VVO3nZUnJnc4d366B3INa3s4GOPim+UJZ+qNK+zKJlZLmVZ08UDH3aMhlNcwEs6KDNlKU
ahd0CdDsJLqy1uG0PFD1LiivO1Z4Y1YTmlsbsAP5qX1M4D2mcxw4PwZIeghcfSQrBCsG8l72dvJi
JeVLYLSjt/QJgiReZoI51JQ2OoRK9BrdOsShbVEpHSOzeGXgAdmVIk4vPCPt45tg2mDqZc+IPwYb
wOkzKsdOZKHfq3u9yepnEQ0c6oiEMmAXarqCqiEgasVsV7IKqa1ZY2Pdmz5lOtA5SeAsuod0rqOd
f/361WnTwDwduACcGB0T8ZgDiX4+QKqKhLrcgQ8yMToVdxT7iCy0hSv0Zpt0eB0Vpeu2I/nGT+OY
FashNMjOiKPk+cKdfPyEKKXS5DENWLKSz/30ARFYhcwwV9S9MqWH1yiuvIUcdV5SSFl/4VS6uQq9
DJGclqnDC7ubUuAx4AGSSp3ly8jkW6Li05uLr+/sbDNLmBn9JwNaAcU8aRBWeHpjtR5jXa/d9mhF
6Y9c8Jhsw4/m5FboCF3F39vPTlfD7YHLlmmEVtz51plM9b6Unakeq14vvuPZ8zG3lunm69/0YSUT
sLfo26nStnWVEtTZcFQUYURN4WnHQa30WVvhNauKxL8aqZouhjas0HfqLzBwo1nlOMEL2anppX3o
2Z6an8ojRWYwHYp1tjJnGtzRiQdUT81wbHqnX1tVSm9bkvhHkUbsfcu+aR1rT/GejCaXZp7htO7e
sqMbwpsoChEZW9AwInDYlVTDLjyfacp6/10AFrPgVtgcsib8GezikykNNpjRYNCKjw41xblJgMhC
T5B9wmwlaigskJdFRYb2ojbugorAOI8OzpJuoD1lgdYXhuC0XfpwN4wHm20bvP8/p5N3E6z0cIYl
qh4fNQIPyVACGoR5kOzCxQ10B/Me4HdP7rJ78ahwPj38eQzvLjx9G+8vLNJGF6EaH7GWlLhtQEX1
KuIe2ljIXQqKZkGag1m1ChXZLyq4QIcEHlIUv/A+PnyEcOQYp5js2ZwK0zybHfpIk31KUibEGPxy
LrviRd6nGEEbPTumYZpBa61IPlToJKTN98yov1epsepLDqFdNVqHEOvgnmy0cdX55DheuL3zFZDT
Pn0gBrMhOZfTRD99TuCT9dq1wuCo42Nc9K5VHjt93Bi96QEboJhdlWpzE4a1c2W2DWkvHkF/X9/D
NCJPxgi3YOIDM3lK9NzF2auygzT09awLjvQhbojOU++gE+OZ0S26EjWq5qxx/Ru7sPLD1xf+7NWY
9Pn5P1Fa5tBx+tuR2BtYM10uXBD0oGNDnvkYTuZI7HFnxF58YSxMhZSPv5SCHes9yQwcYE8vOBBf
UssyDI+GQ+WyxWe+LUxO2V6RmNugpmUODxMScQPnujN7ZKajHaw7FThRoxCv26vdSxGGDW3oIl0a
5FqhWUNkrIaZXHQYlaG5JOYCPMeTWebayjN17x/ZDv9xX/bpM2O7SIVE0B/+sGOifDOWkHePACOC
pRJhWKch+Bxq6QRlBpP89Ss6P45NwxOqtsU6RkuBTITTJ2b3KiqFMQ6PhW8RdxK1a6q+PrIe/2cW
OteZg+Hl6yue16hsNtkAVKmnclACr6OdnQANNAEExDnBMTRKWkOueFZx9G87ZGZFA85tDCwCLaPs
zrFvCIW5CXAPXGd1sy4pyi3h1Sk8+a/v6eNDp2THmUBVka6wzE5//m4ySz2r9ZWMOUSrYEvJzHoS
oj3SvUCu7GblpSfw2eVwdGKpZLsH/vXsuxjbPCJqug5oS48QsMsunLgAhkdLvOzH8hXf8wG25mok
lYEU7SleL/AVTEMqFJ51G2AJR2G+ab3BeLRdI/7B40aw/PUz+XMXp9MGX5KlMwbxwZjAIU4fChvv
pAi6MTwKttu3ba+Nj3Xb+ai9YwQHEKLpHck4m9LV4V2HnKuCaJlZfGvIekP9vqM7dYOTJqY3XCBQ
wZpIPERlIk0WVarv05r+jEc7+JjGhnj++u7PtEE4NGA5MLB5mdQ1CHY7e6WW7Wbs9VPvGKd4nt0C
U2AsYnxwzogTs9H0BVt56J5NAAoOgT9qC/1qqIbh2XQ1ZzN0tHoRB23KAnOXaMiSVrUaQI/a44PA
CiNsQBhC6QrgOvW8qrRxjj9+6xDpvZCTByJrDfIaRfzmpZ1C1t0dAXfRvWs4BGdIbFBFrNz3US1u
/JS+lR71mDWLxF4VqQmGoXaISY/xFdgNJ5ALz4YXd/Zi+fCoUVCFIbXEON/hUbBDPzQqhwGEEAlr
FcIdYwwuFUY/GeU6BxrVAAU7tbvPVj7Hq7RMg95/rCzSt6RB+rQgc34RsRYtygadRR4V9bJStPE+
pFYEdylobskIe6DpPyIvtbNd7EDn0WT+Q1jJY0Nw24J19sEc+u9ul/hLZF1LtSqgVYraXbuC4g4O
EzKsy+SSg2p6KGcPjWlrOitPUFudOv3JFGGrzVAyopSDTswbVgERHxyAxL++fjUfd98ctjQT+Jlt
SCrX55Ojq+RUmcBFQQ7lw3Jbi02thzQX9Av97Po2dH2cHG6aL+xE3RulkVxYf85rwHw43AE/EO61
ybLgnE3PRDcJWlBGciha6yHI15ZxA7FqZv0M8dUUNdnCVnSljUunG1bE9F6TQ7XGtbTP/d8e2U59
6FyoVPz5zaePnjuyqe7Ykp0UwT2njx7vtqsgKU8Oo4dIW3epPmlDIMD0yhiOUUpqahaoD21RJEw6
FQLj2hzngKkyiKT1sNR7TE9dNoavSlW5uyEBg+V5RrPMNS9kwxXZFzZcH8fKtJhweBE6rju6A6c3
bFmdLDTQDodW6MZy6GivTNiQC5/xh0MSL4pSLnUvLkM8+7Tte7doxaqv1hjhkgMCKrCwTYe3XdNp
Rw/Qyb4elh8/ZZNveDp00gnmX8/GhN8GpoqaPTyMQUIM9VDjuXKxmwQWBpFIVy+98U9+2r+vB9fv
bIEUoJvK1gyiQxjbuOywrhHaeQW0DUattsx1f5/a+S4GUqZgMwmUTYGsvEORQwzDzutXX//6D2cs
1KUoXJ2pnG5TKROnD9pL6rrshzI+5JGLysOgqiQRq2AFIBkRUCA0HkhlbPMNQLcYV7+++ifDH3Er
0zSHfqp1nIZPL4+6I40LtBGHQCJ8N62yvHeHwtpbOi4oJUQRQgDnvpMTVkBqjYPTqrtJUsW7TtsK
n4cSpMNuiEoNl0kFu9AV/UbJB5CtdRhcEyXz8PUNfzxugO8mvwrokwTgeF44ylBZ6TpFtEM1DhCL
YxudBCogHKamOvcIDwHiBxaY3Or51xf+ZPKkdIFaGR7jVDvQp+/y3Rdhka3K+HD9AwW8YdUlwV1r
y/GxbcUrMrzxW63BQtRLVZ+HToChIkYr//UtfBy43ME0UiaCpfOnbfz+DgTyFZPCg39wquouzUtx
KCuRz7o0TS88ZW167aezIpfiCfNFspZrEw7z/aWGMOyKvMm4VJ9tyE0E5G1H+r5RsurKSqqbnBSR
Gx93WQ67t8ndhVfCd6Jgf9MMhIB8/bs/eecaOQo4ppn4cECdfSKis0xUwkNw0Ec8gW4dVTcgNIHt
2oDCCGwszTS5V5M4fPn6uh9nWjYxlD6mjR7aDPNsaTB1rSgsUYUHzTWMtWICh3JE6yy+vsrH6Y+3
OZUXqIoZuvnnRPNuXBGl5o6oZeFKl327dUIPOaYf5cvRlPcVifZfX+2TMcTMLg0Yday+jj39+bur
yYJsthoQ1UEpnIc4LaMV/I98RiGh2359pY+Hv8njLm329/QD2aidXqkURddXURwe2k57JekRV5kr
yifPjn+RnaS+EslgXZjNPvtxXFTjaeIMMM7RqlmBg7oLleCAz1y5NvXqyXNMBQSk+vb1b/vknf3R
Z7Cb4jPk+zj9bX7Wt2PF2nxbBKJdAes0N2bQvzWiy6/AIl6aez45LU3FacYGWxSeqHX2OaK/dKk1
Ce129FNrbwitRNgcjDd0lyh4GAE+67Dd+FiQr+mS2buCXtGz04B+D8AdoAUQmxK1Ar0MDHm/mrru
103e/9b9ProLC3rwyRgFF7RNn7x/pqppkLGFoId/tqcVPqHCpsz027K05CJv8/CoZPK6tthsguAk
3M/JqgszxacPyqI4Q8+JohDgztMXM7hBntZNIW6NKF0Pqrerq4eo+a0r4o0N1aYm8ChGjSuTBESA
AwYPypuV7aS7rlKkcEb7aI8Kkr4aP6GrbcKuuTCnfHwqTCZURCYwsYUW4uypJC40JBge3kFk6qFp
nLuqU/WbQsAeIWXrrksL/8L26uMsNp1T+RymwwU11bOxk+fVqBSF6x0opIX451J7Gcdas/76i/jQ
0eHE9P4y52WHlB1/R56MdzCLlSixpTmT28oJ4R1oz2Y8Ig2t14mnXJey/2nxFV+YRi/ewNmTNYbA
QxOJzJzRsVI6HYdw4EDwzuJVk4sVKL69EjvPibtzTUKanLG5MPg+TgpsSxjtJP4wd6ELOh17aKkj
2eoZs0+hg8IJudbQ/NY8mS2S6tvXj/tPsfF0gZ6KEJxc4EjjoDrfB8EnDINAqB5JveGdqrEJi7Hx
kM6XCGI5UbfLISx/c3IB1k8x+rumFvZVLc10Iyum4gi66USsdK6rwVN/hzWI2BnkPzgquV285ZVL
jb0ZiyfqC/gOlcFbg8LA1IDMM7lS8EVECze28oVF+XkZeIIEP6zg+9D2IRwS7QdJNM5X4HvNn7oC
T7XOB/e5HjT32uYlXZhqPnv3fFH2NBnzVKjOnj56Vy8aJ8qD4NDA+N6Zyfhm0xjeuUJZ6S0yMMNq
KcCPAZUty8uWNI61xxzj5tcv5eM+hW4mx2qO2EQ8GeetRPyoFHxLzT+Qm+3BDoh+O2MRrNuyi645
5RQLrW5e0dyqv//2ddlATLg2R4cnbk9zzrs1XZD956VV6x283Bwge0r9mDW2d+cO4qCyidv2iVlt
0rC2rr6+8CfVVtp4UmUEoi6ceqinV8aT0xQFPYWDKmjdGbb9uyYDfJHoIs7nhRcErI2du3Ny5Unt
a+c4iEGsyRdEkFBj7jWqAB1OLm9D2zpeuLWPO1jqisyvlEJB36GLPL21AKbGVCNybkNH/Miphczz
b4I2/LNJpZ4GanRvkk7bmJw2CRjfNVb0VkVasR8iz/z7M/BUcaHUOWkxzfOGY1ZWXmlC5rhFX9z/
cLIRio01RhdGwcfNzxQUTEYpA1DXIeCf/uAM12AdjK59m2TNbRv7/XUVOuW6a0t4Rl8/3E8WMXTs
nFYp4TLRGdOzfz/g0lEPTNG5kzk5W0ZOS/ZLQSRqYcH6KfSsncc51oGvL/pJ7YgPnKeHcpCdMrCD
06umhQgAMfjIk4FP5TNZQkWoMlg4kKjgl5UWVnPTXyPKZ/oNU+EuiCQ/6qPtbxxZAHytS6LNqjpX
dmjEG7wEtvq7auTThfucHvTZ1IxEjtoMXyK2BfVsMho74iRHNbFvvc6EPioKc47tIpzXpWi+MYH8
SDU9v+7rQd1xV/bWLtRyHjb+rwv3MV3n9D4cTfJ1Iv0xJa2Aab1695acSFG0unDzQzOm+TeAcvGW
AyToGCakxUBvd2FyWNsIk/AXnNhLtPtYyAf8f3gGFkk+AOsPjetOGUKYO3GwAnBLFtLQK1cxJPC/
u3pSfWC3CHASrasNX/L0bjWDqnnGZHJQi77BYlNS+a/DR2eEutQj7r8wmj4MYS4Hd5J5ms0YG+uz
hxNxVHA7V/c4QjchcsExWfUKUCS7TOOV6aewYoUeX5gvP2zFpoua0zzNog3y8uw3lgxhIoa5aEcl
Zk5tGiNInQwXlqFz0fBE7py+yqlQYDqqpZ/9Ns6tZqaquXMb4bagTEJZO51BS581zdYJrIXt6YvE
W3fNWwyQTtn2kXrbto8ig0vc51cKIBsco7/6CWRXhCsjf3ThGMug5Z/yws1+EChNN6ujBkG9TmAi
08npey9TS8VZkim3NY2DpZW0d9ZYhuvpHPSAXi3axEGjLIbSubOGiki0BJdYGrv0rtReBRndqNYm
cGxze+Hr+WSAsLaxj+PoYqFaPrsvTuRR1w+Dd2jopq+IWwg24CODbdmWM9U3I8Je6AZzZPBu8FCE
a0fjq5Kd36xr9EoeQBeszE7JQ8NO8+bRjYRpbYzrr29zepUn3zhZJ7xnKoi0FynYTCPu3Tcuvbys
NV8TdwOt+VWS/vTqY6XDUYuD7hJy72NRiDMVGw0+UJpf4GTPJjYZjRG7Rc5xuWKbt2Umb62g72ZF
iE0V+6u1881KXE37XZnZ4ZXpa+qMRsJPLOfJTKHfuPr6x3887RkcHqY+04ScY8o4e0f22DhsQYRz
aCTRPQBZRvBN8MA3tI6Cu2bsgn3ZOt/J8hNrUh7KpZUVQlkQOMA7hASyLv6bs/NablvZ1vUToQo5
3DKTogRKluMNyva0kTPQCE+/P2ifCxFUEce7aq5Unms2AXSPHuEPRuitPaOsX20QQb+LUqIbLHtN
VW6x/MYG2bH/gg5WmoXoc/PZ+OG0ECf2AHP4mzJVj4txVGRPv4xBtx37SQtKzZ8Z0HFdMAC6/5o+
WgyIJL0skpBpwes9AhzL15PKQLYyjoezaWRI32RMGxuTo1M7cK7vr3cT5Xg4mi+6YYCz0tkr1+vB
TmZ4iwjSZZxkQQvVQUhJ4E34f1iFXWiCPJEd8HHXq6SpWZR2ZeoX1bb7tShw0MgcrVy4ld66VFcH
jAhAB5BrVIZBRWfpehlwyVGSSL11SRVVnGXcR+D04b/W1p3xYmv4ga8xZoZoYsFnrGscpxqwjda2
k0DGbFuIkRB+dVNccpITNOiCwftrNYP1DXaqB/W1QnfAz2T8a6aEFf1g2jdUcTJiVKKH2ahauf9k
xWn8GWA1GJ+wr2s4qpT0h8FHjccA3QpoDgkv7OEcIz1GlT1JsvC/10Ami59OIJCypI2LdmEF2Xr0
1aBYlaZQsKkTibphQOJxAYJ1jAuTE6JIzRYpVmXn6Qkg88IPoaMKK/E2EteWv3CGbzYnNxXEUACB
lOUwjKaa6l0Ao2oZg7Zw5IseZqjUALjFYaPW+VVJDPQNXMr9bfPGmLn6oADY0RaxSI1Ilu35Hdyk
RiyapB9dRcgnG+ceof1oWvscBshSgsbwo1Np/8iDAd+keKUAqC6jBKm9EFXmNQ3Trao1qL+1WC38
qdu/CRrOgjPsq8yFw1VRJruGqXLo4YmpPmvMKOIoeCgYJGU07VLpsy2GZs045rmtnF2uZKgLS5um
W5iP3xQD01My/4PwBPELjPT1a21J3ju5K0a3HSY6u1rha+aj8ohixuv9F/rhSnAS/ncwwmj3eiX0
igNh44PkisgavjLkfmBnZ+juNMn2/kq31SYPRUOZIheWB8j3WSADEah4plOObm70oB/133WSPNsm
QMBc1AcEWDBvGZq/2FbtA5Takii5dFzKcdBtCpsGvlwubKa3FHq+mWwuRfJIzMEoia4fPlbVUB7k
YHRxBkBbolX1Ix5CwcpqdA+jc0cptpXam/s0UexzJKBDZ+apxlvG1Xop21iYJe+EWdhPllaouL8n
1cLA/SYWI4ijWMBcZbqi09z/+gfmMsWflVuKK2GlcjTskgwwri8LH2Z6zOvXAAqPg8yXYU6iT5Sh
94dYdE4D20GV3Zi6b6eoHbKhiCkYx45cFIsMz/7e5s5Fyx31YCZhv/bQY0PtzGHiGOIcwZFv8RkN
vP+6YEJEhSHqbXjPYy4v6enCNnpDoMx+LZNDeB1cicCR7dnZgNdcKHqAtK9lcgsKzNX2lh5iG4qv
BwaefZ2cHEMaHkM/qVeFXst7Kvjg0mdV8MXzteqSOLq8R0HAJEqBpVP6LPbR88bsQKnaYQ2nzTmi
moNUFgP2VR5a/l60loTcgZ/xSDi9bSwZaZBWz9O9o407B07971itdfaM3HrH0vCwc2iGZp85CSrS
SgfvZrDCHW0E9cg+R48cM61NP6jhieHjnxTG9l4UWvMpHDp7J4XBsz0oCO5ahRL+6HrZcZsiz7HM
SPutJ4wnbu1zDdV330ppt3Aq3tR+Zy8Y9ofBMHsqPsnQrrdDEVehHGtN75poRCDHZTT+s9/EqIN7
Iwh7hAb7eviCCJj3xPTdckNdHx6AD4aXakTSU0Pq4NymVrgvgx4DEg0TnqYN4E7Ufv9UgC95GLzY
+qMrKYasYSEjPVvUB4fu68LGnnbC/EGm5J+/QP7Q7rh+EAHv3MCXqHMro1O2QUchwvYV+ypT5D/s
rt9lE3rISwyi2cV9pSwhFaZzM18fUL4Cf5uclBr+ev20ZMZRy6lw1SiyvigSahGh1dunviMjJQEZ
9koUlp8xO6t/1BJVSttXm1rxMHhu7XBz/5S/tZRnvwYGFJAri4AH8HYW7AZfU0VbNJYLXS46ymYJ
ztUeDYToe/RJ7VYW/LoGZ4BIaLTao/pn2uYoO6Bq8cLAoX7VhGeuUpLDx6iSnecSJPvDoGVIP9Zp
6ga6E++gYqWI08nphtl0tGvGSGzN3qe0QWmJ6xVd3RSJvso4qmFj/gAAHnzK8FNzFvbwTVoyoTVB
oZOd00u7Gf3mmk/Ls7JbV1PwOIrSOsJZWY8QctQRlSm7aqEzcFsGO9OMmTYkiFlwNxNH8n0IxUkx
gbCc2a7iSfUOB6DxBwWE/xg6Re22cSVvokppd+x+sdf7sVxXCWY7bWDlP0HhVVsiKkLfA+y0+1/9
5gKhgcAAnLk0OKDbSmUQWqRjfOi4RcmQU8S5eSxUFP3vrzJdQ1dbi6nJVGwzK6ZM0eeYJk3JIlkN
R8d11OZR5Kr0pVG7E6RB5df/ZSEqRRqIICnmg9QoxVtKBKbjpqLNHk0LZxB8h+p9UavRQml+W53y
UID5pmn7W5N8erXvUls46tpgq4ntSmJI/8uySHumBpW/o+tRu040BudkCL9pUlJu4HNPCWLqfPJl
JOUQTql/SBLGiWFQmIchRcNGqaTom5lLAhuxAS9MjZbiKpUM58/9N3Rzl78xceHqqg4bH+2x6189
tImN+nVju3KG9GkvKxjuhZo6MRvRkIqx2nuUjGz4PJZxsHAz37RcWHqCbE8UJli8zuwMiNwIKPRi
x0W4K9rK3YvVW/IGgQ66ZGaANLy31H366GEtjvrU5IGWPg9pleGHWhxLtsvpRIROIFEpisx/4rO2
k2haHJxtZkvNygz6pQ7TbWnJ49JDh6oMykbmV1y/6b6KnCDOa9ttwkH5JGdVt9KCFtnAys4fY9Eq
u7BGXWtAUrZY+TY6BgYyLetMq/1d2JekDX4pzp1RMaorB/kH5CFoMqE5osE6tillZInybTVCPWzj
Rj6PBoYxRhSIjZJwawUe+lobIzDMybYqODRNgBEtjAR/yybA2iQYkp2oq8GVmn7t08zB3CSSGkxk
C9T2RSqhKxY6DpatcRbiuROGp2AcC5xqoenqtnf0srI4Rr5oHnEfw46m7HQN3xw4GqndI3HYytrr
/c2r3H5QyOcTUoiqHz6KMesKRMj4h0kba24uaejphgLSYJnWqJiNloacvorGMK/2gZz+c9kkyjpq
zHCDAJY4kit+CrEW2uIQKyCMtuAEvLSrHy1PxzZUUZfACrdBj98KRgHsI401RZ/9VkWYqKSFCdOv
pFZ+ena21UbI0/74/+RJ//9ZH9MQAvkXeRoP8V9nFzfSugW4n0ZzlfFCsgpItbOsQ6MWr4OpLKRM
t/cFC0zAUe5MwGrzAGvlfR5oiaG5oOUwOKgxpElFL23uf+fb65lLbSq8aKUDwZkDfcwe82dNlzS3
HFTyL9HK2yQNfgW6KBBsAnlwf7kPHgosO6N9QjkIHEe9PqklVkSlrTOnHCUU4VG38xipeV37cn+Z
W4ghTVqey2EAwuWkq7N8c8irDnUl+qoySk0GZj0tTjsQ/2q5iVayWTyEQx/txj6ptlGd6rjNx5/u
/4S3POP6JmamN8FEyODBNcmzTZn0zdgpuCu4zRjHWxReusOYhfalMbxn4BTDdxh5XAn4kyZflMKc
5OPwkXKgWLfRoD1WWNKFxtA9wmBoH8qhw0Onke29Zsf5zim8+uIrOTqQoy6OXtLRuBP1w5DoWDxV
EKJrVNJskT5EMdScBMB2vkXaxlpVUIU3FcLopwhV0qXcawq0s2fW0IwlAaO7jRbFdFDfXdR4qJaV
47S6G6Ytfu+W1Z+TnBRLwzPA9S27/FpJzoWOFBGPSQGwBsUS3++/+JtSg2wA/h6pFkU05NTZezcC
n6Z0qmmuDTkJnXx8nj3olQ95imRemjU/G6PJdqCVXRT5tf39xT+IREj7THM36niAK7MAkStqFHZW
oblJYJxV0ajobGfKY6tXQJLvL/XBUaLydkwwWsy/AHNev2vFQg1einLbzbsh/OU72Y9SBPLCLv7o
IPEZySO5YGlMvPnVvPuiiGrJkoRmoKsNJgSbpJNAOHL7MRGdRkh1dLYkkaOOmVl7I/X+YCCgru8/
6Ac3EU0h+BQo95BqTl7z7zdVjF+i3Wqp43a+dVb14Ukd0vTZpGu9Hso8PTsRV2KK2dj9ZT94v5AY
pn4P+fSkxHK97NjUIfYkJLg5ena7wvGxvyukpXz9w1UMBaQl9YoDRvh6lVRJRVC1nuNKEE8vSSif
NaVPnu8/ygc1EfQwzvfEg5/mJbNXaLS+U7e9ia1Zol2YEqI3D4HnpAWY2SExWL5o2Iw+6pb4Evm9
/GwEqbHzaqveJXrWHWPLb06t0SxccLcHVaWlChMYzQnDwhLo+tFLZWBmBC7LFfrwQxJ18xCV0Ac9
J58U6jHDWmtmBzs8IgSdJE+3F+6i233F7eqwvAZ7nvc/XY3vtnZly74SK1QVutcMpy7rcrxusNnT
4uey3lRShrWE5SxBm6YPeh0i4QiQWE3zFtQI5jdTEoSyPZSKhSJ1/i2JBXAzhCPyLnphdPtTk4RY
CElvzdzZighrTYNXB2ozu+z6OZGYVfy6kkaX3KzdD5UR7gsHNxvgm9WjgsC9ZVfKgx6F+QauQrq1
8RbZdOAY1gzu26VOzAfPDz2FOoG4BeVsXhXJUtFRoBKe2yIzthhF08u1Man+ETNZeaizoXCbDMMk
2fEl5Asm2U8Ma/seqBEEcu2LLqNlo3ojOrW6HFwKTaOVpHGv/3N4RTAdfi/TN4XANyf4RmFayaVK
TonllXkxnewxadtg4Qi8NfBm34ZEkgA+XVrgn2ffBtBxi2AiXWU/T3G+wxsxWEd4/u3SoXkI4jTb
IBs+bLNWVneO1n6qxwJjaN1z/i5EiA8+C9cl3mNszCkdnFWMnjS0pLGS4naDEh/9aMyPhW5QANFC
igT+fIX+wwsGsTGzNkY+zBouoYYNDfTB77Vf2I9OgWIMNV9FWTPgMX/01TQ9Oe1SVX0bNUgtZDhm
dMjpic5zfZOBby1FiumOqjT+8WuEinKhbLBuRHHVOgR99DlR6vFHjsbUwpZ4a55cfy3Wpn/InG0a
OM+RNVI7alHn9KbrONGKnsi5wWQegy+kq6TTOP6u0v9K0f/OIxuP0viIBPPJpiGxykbyPOgsjn3s
o0erQVDefohMRAWaYFUb4o/kGMf7H/Q2EWHvIrYAhBaxK/om14c+CHKwgX6gPwW2/jcTYfGUJn6x
wVc6WFjptoKYqgcY8FO6A+9ylofIflRLadFpTwXSpbtSS7Vdl1j5tgZwsZ0K94V04HZ4xVpISIG9
Ict0HGt2MRtyw0CkSbQnrKpt2vypvsc/CU5vmJi/1cwxTmaJC1Q35ftGbPNvXrClJaK/JmaAQrUd
WbtKYMSWR+ZS0nCj7kWvB6I4vQg2yAQZml1qEtE9H7TGdH3vCVBAURXbfAh+B/o3KVU2IQJHIjZx
V8kwkcU0BuGbVaz+aozx2fTrh1o6mDbaQq+S9MmXih6nn6dKfQztZ1OAuA0SCnFtUznMxpFb6kHh
9vWhyfcCM8SFzf5B5seTkEVbmqWSMsydCCnux8zkLxpswZcAs92NNOJF1URt8ex7dryp0er41ppK
vUYBqtjXhbTAsLmNSVQSqLoyMHirFWc7C7Ut1fEjU3XxSFfOKGc/p5qzbTv9URElaL+w+3z/0LzV
BvMDzq4C+My8BX2BWUrgK41ZBb1PNWykJx27S8GgIjAwmKnrbdy+2KD9dZyDsBHYjQOmVDhOdGZ+
TMv8iy+b63J86W3MtAx8z8657uHDULhDv23iYG03WBxpa7jkk3Pay/1f/sFFwruCN0UYUcFKzhVF
Szm3siDWVJeyun8K0jx+8UUfuVZRK2vuMi54jJS2WM3K+7rWja0Xqnj7jQDR7/8S/YMATYOHY8AB
pfadX2m9Gma2CFId3bYR3IH+ENkSAsnqJQ67rRO/KNFzivS/LQWHcmiOHCKQAsNWMsotPaOLE+zU
QLqI4kuPUvqADvOXSNpX2LAK+3coPxno1xUXLc5fTb88lE52QHb8S5gdTVnib/FdC6e5SMbZh+4c
5sIrPwAI0cS/PSyISnV8hlP/KclKGngNc5BRsr5krfM4KQdQuixx+Gfmqugb0Psl6Zo0XeiwQDa+
jsMmxoiGUgjZrdBm0iXC/oiEffxV6rt1S+oTWpcBt6fwVDNszGS06l2hnIP+76h97TFU9oVLN63v
gl3hw5qHSZ1n8rG1tR9o4ZkrK0ue0XNwx2zXNJ9zZIVk43D/g35QPCAuATOCEpPQhvfv9SOgG4N6
W9Ui1B4Y4zmQVCQPqBYvaYGcfDiqyT6q8+6xzb1oL0uVBxg9TocVfOp2Ixly8mCJpD0GvrCXyAq3
xRMABjJJIi3CdeabrN27DL4TsTYUIILdvglPUd3ge252xkGxExubOgsl9j5tfpCIDjuSOPEbX9Rw
Z4yRvHKc/DX30v6bqOqFIPJR4GToC7cWFAODi7cD8v5X9aqnRwmUNnIh5VTr6nfS2+AYMaV/FmkQ
7k2zkrZapYJRo9N8sgJtSc7w9van9YGo38RE5tWYs9tfSE5k5Br4Dl+LD6jnw2fpYGw9jEGwlGjc
8p6nNgtNPWoaG3LAnDFieMj2iQZz9doexAm1rfOol8nJgLb26Mco0ZUdNJkqk4PvPmDaBhRQyoYV
wfjALYwHWZRwKxZa2D46QlV+OpJvHdQKExh5GK1HLfTkhXvldqxOK4EtDXaJMI8a8Oz1tEoc2mXp
9G4rpydoFb0b4t+DNpis0g8MjVVChF6ZvaU/1/IQPMghg3MPJ5hTg1buCSFCLKbtAKO4Ku1dJY3s
p86w0M+ymjPC5+WWCmqPcjr6BVkZX9pG+oWjo7I0Ufwo89KBIyInRpIHYOT6YKbtqANia7WnqEo3
iCR4G2A8rhixenEKfSmu8w+7vhrJuib58wlcRjibJTZA9+zAKEvtqZdaZV1KmrUp6+rP/Vhzu29h
/TAuJqZQ9XChXT9RHA1RARQ1cT09yNzSrl+G0DEex7j459p/WogRKX0t3H/kWZ8O5rsndBV3M8uX
soNTiv+qxDlFXRitOyU+Z+T++Iyn/yzjBFzdYBgIeQWoLLvv+vlE7sVOJKe5G1qO/0Ubje/qELzq
ONeuhGO3OIrm3u7+K72NkdOS8AA0WDPUA7MLyIOVbaVjk7uSb5tnZH/Uc2MsgaNuM7UJAUj9SrUB
X3QyIHvfSsEVRaSofJDrAP3YYntg03PNo61lpuqqV9V+JSUiXjjGt4kGvmbMOSe1B4rBOeDRsjPf
C0ercLPB6PZcwdJLXejtUxXZP3ETPjMeV+hBa8M592hxLJyHW24A3/L98tPPexfmJ3+SMYrrwh1l
3IJSDGYeJVBZnXC2WtduaCq+eqk46MDd8/ZXbguaaWgHVdknNNUZlH0uyd3jZj+WZ2FJK9rqP+yi
umBmhgq68oJBy/7fdwL1FmpuDO0hUE075d0PduQsK+whLGkYI9XceI66tR2cle+v8tFWYOJC/cMV
SHCdnSxZhiJtBHKBDE7sH5Mw4OXE2RdMsTFAjNrqYo36Uh7wwZpIF8EeJ5zbPNzsU6jlYNajaaTu
NN43Qb/qRv1iSOkm1IZtVHrrChHlVvxCXOIpKj6ljv2SC2nN5X1Su/Sia8E+w+Xw/ou4jc7gEia0
EVsTIN+8s9uP+dAWsZK5Ud59bUwrpyMim8dRT1HVKIvFsvj2JYDAIzqTDjGDIbBdf95CrcqQZ27d
ROjZ1zhJ/F1V2uOXcFCBXKkh3PREj7qnuFa9Y6M7LxkH+nMWlmRDFjqDFfZZ8CxMX3tJmyw8RoU1
/kwdI3i9/14+KFUmAD2Bl/wI8aTJmOH9PsxDAyBYVaAlTvJyqC3VOzedZtZr3Yy/9U5z8bJ6V+W0
+FaKZGafyxH3tpx6Y+EOuP1AFLbcnGS0YNLoRV7/jshW/C6pQS/KFeKkmtRJu7Z2yn1eGEwLlXxJ
qe2238x6JB1TqGRGPR9MgTgsoxxKlhsKP0bPqyy2RmNHjykeeo3dK+e8Q1egDbEyX3jjUz5zfXeD
QWEgCpl/mqDoszOpYn4o2Vhnu3EoY0qd1epeDIZ08moYHmnTSc+B30MZKhok0qD0fg/5UzASoeGO
XlFvutRZksv5YLdSHwKEAhTFJnirm94Fo1irejllaOOmjWoeyGS9k2GU2YYpXf4dsK2zFUn//f57
uL0KuSvAxEyNZwPJrNnt2+DMWOZhL2iEU5LiO22tRwXNs/ur3OYwIJXeSCLInTJ/nCVKEcbVUZVU
pYtYRg1+MK33tlLIz2PghAvz1o8eaOIPwc4FIMA3vt7BRZOUg217hduH5A0emBZ6QtW4cM++jSSu
t89E/QVeQXDlvc0VrOCDUs5ksvcUYbm0M4ckO5JAnbPUMNe4a5XbIjd+FYPePwh05P44OPBtNIsK
O6limBtMEbZSktZr0xh/9mRGu07F6h4KvYaWAG6+TL/T7SAJ/fe/fgn2FWUJhGGwn/QMr19PZTbW
AIDCe8LMkj4Nno0o52f1vqto395f6oOijyRkSihlvj0hf/Yp6hQ1X+AwpQvV4yc2I+FLWGHX3OEU
NRkxOauEyH3QZInhvT1OWoxNvbDxpiXefyYNByRSL5OunUNTYf64+FFZVWY0zRP9TrzT7dDfhs5g
fxF2Eh66OA8PwqhrVwTaOReJvyQ+dsMq1lBymiIM+sacLX2OwgqH0AoLu7OeWiSfHzpbLY9h6e96
b5J6k6NtFnGqAw1vwlGLv4et6R0lAf2vod54KSSBz3pSBth2q996jKYOeai02/ufaR51EDMFDcfY
bepmcClPB+pd1HF8H87IoIcX4ZT/BV1n0HOxq6NsxLmr4cJD+yVrv91f82b+Ni1KI5UclYST/5gt
6meInsMpjy6ppvufOh8jcjjsKMgkjDztHu41cqrBQdLUZt3XUnZGqzxdx+ZYGLjXF0sFwfzae/s5
2Ff9b3ZCtXX9DlqgBEDy7PDSSc6vSG2+pZqxT2xOZFbmYmFPTs92tSenZ3+32OwIUjOHtOut8KLj
IvjgxZjUoSk6Lqxy+0gQF6dRLsktSfnNzaoIXx16EV7Uxklf7cSjBuErr6u+Nw8KFeXCaZ+HeNoc
CsBF0hhOGso8sxCv0s8JvYyn6nwDPzw9PhpxU6yDQVq6Jj9caZrfUKJyc80jfK5L1G9tH15w6bDx
7kG7a5X0Qhtx/DOi9f2dehPo356LrBeU23SlyLPn6mKYnIR42ANKsy60aKfZ0/QqREKw6/txPXrt
SxGDOqIdDhPH2hr+cJDTEQu6+HEYB/gVNMUTChgSmxWyKjtf88+oyZxCP15I+ufZ1PRbJ8K5PgHy
uM9nvxUZPcuLTCe8BBhKQgDJ7JexUbNtIdChyOWw2+SD4W31ol+qOz/6Jgy6DKQcqWaZA14foCy2
sYbtWDlMDX2ltJH2gMGot/JlPVuoIW6PzxSwkIAlqiOwb03x7F28kkZzMKoQGa4gxMawwxphLTld
t/DdP1xl0vJnm5ElzseaXhBLTST86FLAa2RYEJOGwSTc3d9dHx1SrgbKM7YWAibTn797FhORQyiK
XXjxHO8p8T3hVvRkT6XU9U8hOmrH/8tyE08XpQscVGYXMsAd3EUKzig0D4RIzb+kmOXWkexfaqL2
2/uL3d4rfCf648zJcBwgE7t+NuRW1SLqZcJcL4wVvpJ/SrlEqquNun2S2pdIrX/fX/F2E2pILfAi
3zrMoF6vVxSjWgSt3jEG101wxfhl75D+bFdCK7uF6HrT6SBBwx5Hp9lBgJ1g1tdrxcKAUJWpBpAN
bafW3q6nC7rp7Ro6ctecpK6RNnZg/zLyT6qvHvrwMdEvef85SC91BeRQPylgmNWAdmgy7kKpV9eV
lX1WJl640jU7O9FQksoXfvZNncnPpr9Hr3KS6QPgM237dxuuK0Kzdygv3RhHmlWUat0GnXJy1yCy
N3FpFF8jFANXZtOYT4osxEkoqLxEltMs7PwPvhVFDrRcSg+DVGD2rYyqqcwoRpy7CRvlYRrNH3op
hNMKeHvhoadnur5vrclBAJgCwYkyZNbtQ8bfKJ1U6t0swO0dDeRk18tV9vX+5rs9yterzB4o94vC
rDx/oI1pg03XVAwcbGUfawy1PL/Y31/tbWI4f6jJ7wxquoVYwlvu/e5DKhLCO3ZVD66fKTup9l4L
W/XWcQ2pMMAT4FR236XIP7fKOYsuZneKypcw+jJEruGd1f63b7tGdFHjbJUO67YU68K8AJNzkwIj
1191dUq7//zGX48yAjw7Vf3PHn+NLVL2eAw4W1ouq9b73iEvPjgnx0bPpUH8+1tTXPz+HDq/OkfD
pKCCcX2IpGjtKJ8041kaX2V5S2Urdc+Ng14YZq3lX0ccO+ULsvmCdiTmGysr+Cs56xyXdBEdzEln
6Ffmf+0k3OGj38zT4wAKS/3TCv9k2d8Uhrzt6aQZp6E+KerXwnmyWxBQ6iZDSlgCv20lR2xPVvff
/01tQ7IMamxSMaYvT/tgdv4RQwj7gFoK9GDLiLJ1lC/I8Bu/G6f3H0o18JGHT5UjdAn9nAPrW6G7
ay0ZurylybNdQFkxoQXJ3FH4nk7Zu12Qxr0Nmcvr3KYqMB+QT3gtDkbzEwsJGkVB8ochYLIZE+O3
YkdrWfkZDXT6slULEKfEs047iXA8J/U3u/9vVP44yiGx4XNIT63+UwJZkY/FY5w/9M0uyq2veq4+
G+lPjHHLFcoYa9p2C1HhNoEBIkxtyrCDK/eG6mvIQWB1ZqK5agj/WgteJTqn6xCSzk7PjOwBzf6V
5pTGwrI341ztbUwHHnRyYQPkMEvJlTJD4szoB7fV+UiRVZf7fkT8MjG8Zo9LOeClzBPKt1Dz9k2a
JZ/iVjMewzwpLnEu9Membb21CTT2ny9s2jL48qE3Cqb5BhiZx7GBXbEvuzWCtDni1TtdZPaantmq
nIBo9zf1baB88/FFThW6/YQAvd5Nsp368hDmrIbk7W4o2gwCbL8EhrgZjvKyuaUJ/ZOEJoLHs6Nj
Qc9VlUKF1p5KR4+I3ByBMq+S5JNIU/agCBilGXgPSf468kFnjsqvyMt+m3mh4dRZf0JrdF/FyVr0
cO610fpHo1cmthOzjludvgWF07waDCP+uBmQNygKo0PiS5NeDUcK1x5eRp8YsWh/77/327uQfyCv
HilTkMjAuq/fO8IbpUlrXHZVCWZ24wT1Tvh5v9XMpdz5g/MFS5+LymCQONFbrlcaU30MJB/YgoXc
2cYPgTVC+8XMOxjPfrCnqeb97oz28/3nu+2C8ELJOUARAbYGADbdne/ClJbmYIuCZHQ72OFfUkCK
D4y+cgT3lcHNaGi7QVZ2mN5Q4+uS9DtvJLSrwqHA2tcHSkGdh18rpA4TBvxKTiqBXVQX/7j/M28T
Vpv7lEhAL2TC9c/yhBB3j2ioTbQ7NC+H2FUrz1lZm08FRurrLjSirSbapennB9+eJggIZHDXVDNz
pECGlFvldQpfhIp57BWbbjd+EEABxMIuu8EIsq1hmoOAhHpD+TQXcsRKGJiW7YBZUSNzowgZa/Rq
/JwU8Qji0mn0P0ONRpdTJM9MAFYmvpTfC8fo9zq6it+rPn7VfFHtRKNp/5yhwUsxqeX4eXQr5hQy
NUmroO6LymW04aONZEiroi/ShfD20TacJn1vd8v0nWfbMCkLgDNGWblhPYIqSoLhwUbAb6VAHXxs
NEnfRX25ldUm3JGImJvQ6pACzyoXrQhtCygr2+Wt/B3a2bhOJgeWIe77pR95G4QnBSzGAHAsOKFz
LLjVqEhzG1XhBtDAPutGVzyNdvQt7UPnm1EF8WNkWj8VJ21eJEvoT7UVtgA8a/GMOPXXKKyYUZRy
snQ13KhzaZNyHi0Fhph8INqF10fYblqg4Wabu037LUSH7KR6VXXSE6P7lmUgeTLfgZvpDcZ5xCPo
0mAKs5XTIvjWyt2pS5ecJz96S2wXuHng++CUzX5O22B+09ZMVBM/KF7DOg92IsOJ+n5E+GgValf6
PlAx4A6r1w/dguFuSmD2rmWnwbkdQ1R/zWHJcmPadtdJHMiwiZvFoHaSeZnFnSQB5SCXeQkRn3oI
MmW5LW1j3JhSAMi+j/5xQDJ9SdaiF03iqAFkvX6ozrCLsS/U3MVdrHmQW5kEsLMW5oi3YY04w5CX
vGWyYpkfNbWRfSpvs0Ckw/chltfPea8kvx0UGO9/oo82Jm2naYTFeZlkz64fR1XGwEokp3a5yBDx
aBXvoFrR3ozqYZ+jCfFfUamHsGmGH6IfwjUw13bdqlqMUrT2GlnZkj7ZDV6W9zvFWEjCvGd4DLP0
pmjAYEQYuLp10B1a3VjZUYFMF6a+HmTmNJbXedppnwJOzCZ35K3cdM5mlNv2K76LE/NTd3KG9Xm3
cgJ0axzUd8/8f+1VnDZiG3UI4nI3GuKHnUbtCmnJ4VU0jnysc5wK5aSpxlWghcDnklT7df9lT+nB
1U5lmkN6MsG5mZnyca/fddH2I2qfg+zKNfAVPRhDpABz59Qq6ISkqR0eBWjM11wpwmMoS+NCT+72
WxMXkUtjUK5PxLd5U85OgsoZo0Rxkz6NXz3bORTR2B+8RNuBtATtLmpvj9zXj6yI4rWRC3NjYeeg
jtjlDWOXLQwBbzY5P2diLDFmx4rgxsXGV8yG4VKquAzvk1Oi+sF5gP73s0y9pXrzJhJNSzFvhHTH
/kL+5vrNe23QDIaTK3QX8vEiGVa97lVm5Pe/7016yCo2Lq30ZGBKwCS5XgVqQRIgby+7Ezl4nahN
etBypUNvbOhdjlb1qTQMsS0RXF+49m44Alx5NHWpYOmrQROYt64Bi5fCdpraxToZW7k0rr9JuIRs
+rRTH8pGGQ5WYHzNZICIUe6DncTqzx3awP40WFjKMkwWWIf43qcEsfFDIfDVzavyB5j1C1W6vFJi
pzkNTp+6UlBzj9OW+asnE98EgUT1UCCbtdN6XFm7QtoVICQ2SWZI3xmbqLsBy9aFrXyTa/K4dGEh
q/IvhiWzRDzJQ0fgLs3ksayQRaV/tbFG/D6jQcEoQHNadK2seKlpNIX26/PLqtOIBighrkA3bprW
aMep0GsXlb89qA6r/mLQAZQKAUR625Jbl3q8VvN9Wr2ii7PqulMDGUPKvvkR2PD02a/rzRRmC12n
1/nsdQhGqMWkf3aQIrysnJ9Fp+7iJtok+VMTSDgg7JBvDlqmH0p6KDwNK0uEdsJmbevx1ld5/QG6
h49wzv3YWEtNvglEt4usaAcT72Al3RYe7gY1vBR4QlAh+ZkFh17PtnWUbKZEMUEUMfkf5s6sOW4r
2dZ/pcPv6IsZqIjT/YChJrJYokjJMl8QclvGPM/49fcD7XMOC1VRuHq77bZFqoaNPeXOnblyLT7m
IVQ77BvVB/AJXAV8sekqWrXNTISn+dPvReSWza2ahI4nHEBv7xJDsmP/d5GnGdRdK8u72ht3KTES
CKSqLog4GCmNv7/Hrq+/BDjIjxncK+e48TIlnem1SK6qEs9eO1mFMHVWjMgg3G2bR0EZ/fPIaO0G
0EyOrCcVtS/1BAFlXB5H3fhTUMr8kGiZ4XikKGyEoX1XoOLAqStTOXF9WyMVvuK8AE0O7RehLtYM
pn8ptLGJTU8SEpkQk9bk+6wIy0dYWiWChr3woE6+9BSISWgFQLql3lRdsWo8t04U6QGN6d+AOJwz
gxT5TCZT2lMc9VtP2WSflHRaO3mvbSQYA1L8hHnJOpCHvLRe+qQ2Sj2ClSqIFjhjOvjbUTbK5/vz
d6uVuWiBZA2OJ6nry1Y2hah1FAa2lPqZSInlEOHqIgxt91u5cdThzYBYgxppDoktncKqzQJPVOr2
EzJIxpFM2G8yWghWlco/BpF6PkVN0X3sdsTl7LiqIbAxomljpX4cPjC+krPyPPPgXZoO4GCkybmk
gdKFuuGy23laaZUvxMWnapMptpLH/dnMYO3OQl/bhmXwHY3izu0B+NlZjuuFgL1hh3Hzcv85rkd/
hnEwHpBcU36+HBYt9IcI3Zfs07Qxvm/UCEU1X8xXjsGrRlSg8KhfQONEjvkqSZJtah+xj0g4T5Bu
PlKPSPSvHvIVa3zlTM2tQGvI4qdAiQvA5YhGIctUkUbhLKj55DZJV7itnnf7TQEOwjSDaNuGvX4Q
RtPYgQ8UVjz0dy6EixlFswxg6ExPPse7lgrwijxlSqT12pPWh5CxI89qSQNqNWUe+A5XPJUKLeKE
1iYkgm+OsKeF6R/jplOsME4+KTVUZbUcjzaEOL9GXQeQyBc65BUrQ/40bCJjb5J2fojrrrdGBN/d
+wvh6gDl9kdNF8ReaM7MPMCXo5cPado0jRaf47SUHKJPGfVUEQGjvtlVUnjQw1Zc25NXxyeEM5zV
M5csU8bMXbZZqUPFMJLiSVFRshvkTD71EdQhxpCr/zFCJTwMObFpaZq0E3oY6Fx6enGop9DcjdA7
rrgQV94nsUk2wcxZCtsYsZ3Lp9nAse8V4VRQa2GitqKFyq8lhMJ/CqOgruz+6w1B4kxGRpdEHVjJ
5a4LBk31YgG4Qilk8ZawA3AlaBRXWrnyPhk1ULpUocyzSlrlskMt9Q0jsYvo7Bltto0CdFBj6Mu2
0Jz7X8u0D3+Ncy/YVqS9Vlq+TotCCIZwKKpb1DnOt8jLpuOh99RWb4pz2zeaMwRie0KBIUJ/MNrm
6hBvfeo6rSoJ8oOBxkEHWaMdZWr3+/1FfW0SZnIjDlwANAThl2gxz+hVcjV1etY0cCJQijS7RjNs
KRr75yIaR2jQSfDkag/FslfLK6NwvaW4VEGRD3jyneRj4ZP2MioRk9inZ0prAiujYGqntlrnsAM/
R11supkUrWmqXcfkAD9gf0yRWw0xlmVEGjrUCZIvU37i4FJdHNTCxdMrUqeJVf83XxDTfSBOFPjn
UJ5ahH0CKx9a6Nh9PT5lRSzbeTMVJB8V8U0rWjZ9XMTKg5KIm5/db3NlNZQYVFeTcAVWfrlGoinr
zGIYxCdVkL+QJe+IOKlw93jdyvFzNQ/gM7gEAW8hTEtN97wbP0TLhRS8RJHT0CScjTT9zUB2Msuh
nqiq+KuXemu55Pn7Lg6CuT0yD3MA6j32eNneVKlZRapffKL0tLECYwht3U+SlV5dmau5FSijuesQ
fib6etlKFiceZHG9+CQIKTzYaMMdZCy2RZh9WolwXTtPtKVSyvJey4YhWZjGYgilNJ1q8SnQ5Rdl
BtYi7hLbKoioH2o7dLuuFk9eIb+Eem3J4OxLK678zc5PyZZmg/nH/W39zlK9HGEVnAMuBckFXMfL
viutWYXDphSfTL8YnUwPPBcqkOgo5UprJaK32UViEO8nT4z+LHSUMS1qkoO3jTwpMLc36cZFUKve
Vb7RWEiPZ1uPVMVON5NyD9PkH4OeBHvgk8JOjLUfXhwXTlnJI2ZKUB60Pk6fwikPvpe6N36r4G7f
J7msPbShqp/LrJFs7Dnyq2pXPnKQbV6lrF1V15lt9+UIkMQEnIO/QQUb+vGXI2AYeRS1ckF1odTq
jt5TOt530nMcyfYm7zWqkvnruq/g7VNM3y4roVxxGK5z5YQV0GrC6wIZNIdbLx/B041I9jNqQeRM
OCqa8Ngqfu2WlTE8pHD1Hesg+d5PXfSQiXAIIjBZUHcQKWhtxGn4mCQMqOJP0g5l2u5PvUlUx6sr
BJoTyu+jwt9XODm7iCPbLfF+3F4axMfaTItjGSqNLQpQ79vTSEXlNCr6KfNC1TLzVHiUFKlEbzHD
1htwNoXZp/ur74aJhRiEOPnM5wNp+9KelINQRG0ZU2EzKsJWhYne05Uaoo1QKjGXYdM+psKmcqp4
2if99NKUiZMoSN+KXa0d0ogcLE5g472Q/9w4BDXOrdkrK9b12ujxkNSAcK3Cx+AguJwd0wdHVZm1
AFZcLY/1GECZmFC5FJlgVMIqGqy6U8SVE+/a8hGpJelEyGvDwbdk3ouQIirmeoxz6fvTC5xh1UkM
orUU37y2L9b+XHykgMmc+UAgQFucq/A3l3QCAgWR9S+Pau/mQx+7TR+VAEpXNQiurR9BBZJHuFHE
94E0zL3+cH6YOpZWS0bpHMUF/N5FrRMTaYf6W96rglt6FcoESvg01pJ8iJRAs+Mc3nhZGGpHjpLh
Bdjbmmt3NbvzI0HmhW+BYSOhcvlIWQ0HiDHCpAP93Df+Te0kLdL/pDkwFV8Vwy+jt0bEfjW3702C
aIe8h3vOO3/uh1FAIHrQx9yTzmOo+XYD7akTDXn/syFgWJDIWc4krySJCIpfdkwUoa2OSYie1Ury
t+aUmN9aqNv3qZArL/f38ZVziGdGM2SiGEAqxRY7JCr6CNphaPTEKm6fwvih3VQIAW42QmJDLqSI
Nil2V4bt/UiR8Erj1wgZRL7eySOJBpFuWWIiphg9s1Bv0nMP/d0O6kVvH2tGRUBCkijcRN5KdPtS
fBXNoHC7OpFQKcg7NyUobhW95tm+r48rJv3abZ8fCtgx4zKXFC5r1s24EzjYg/QcKmp9IKgtOnme
b3axX2lWTNLo0Iny50Ab7FiMYG0K470nJ2th1WssGI9BdGSmt+EawUXichEoQCoR+OmTc1ZKp1EM
/RNcm4qLlw2QSSpzJ6Gmw9m0YuwMGeLeSZytOFfX+wuvgqsDlweiCVcyGenkxxwtHTXirfqiqoJ/
aCJYs4SgaBy4vNxEKde29I1eg9MCIE2NjohIjjo7fB82WAJdZ1OneXIei6yChrXYvFWBgBpdExO6
7E0ReAeRg4iIGYu0Lt162BAkuL8prnf55UMs/IqUGFFcVW1yFuJQ2Ja6ELlJHvlffroVivvJ8ZCg
pQh/CQ9Lm40kxGkUnOU+AGMnSoLTZxQx3W/lvRr18qAgDEPKkLJtSACJuV6OaDiKatmMWXD2N73D
YW6l8ddECR1qlbaD9m0jf4q0Y6N8VfvMNiLVAkRrbZLWGQWkhtsnwxvhYw7RKRStJvwuT/GTkh01
9UfrqwjGv8jBF29AVSIGetn2tlkDNSmTPZ751sz6LxRCPZp+97Wo3nI00tyq+B2245+fLwoAOQMB
EXAQLKuSKfpp/TaU/TOaKg9mKshoRdSrHs9VsBKQggmIECrBuUhg6W/DMTvgoZTBOYa4fl9oo2F7
VOjtx02+DQTDd5HoqOzejDa2AZZunyWyZAFwqFdm9MbqnKu+wDeDneUytzgdakg9Ni38Iue+ixSS
G4gNinOE9P66ud781JaxbmYLAF3t0goW7abzQyPzz9lUvfbitHkpa6N5FTBUqKCEBlccFvDnn24U
dxo4CH494K2lQx/UgKgCE2qhSayTw4RQxAPAcvRXvGGbxELn4ImuKZ1ed5QrMQPJVRU5bYrbL/dH
rQ4BWeEmg1UFfKCmR9pX0Zwax8wGyWEZ+Q9hmSa7+x19l+G43JW0CjgJoAl4HFgqLlvdpOTRyrHK
zs3mPOWeLQXoG2oJjGOplVNhMPXblhrt7HUAgyv2r4nAbU51vf5QePuCWJUePzXtAeIWyzCfu/BN
LTe2Po77eNxLCuo0lH9Rm5XmW6UPrEh5kdKTEjwZG8LAvlY/65O0HUUw63UCx2NthRyrmzDdek26
q6HK7KTGaaDLNOr4ewrw2R0TMLNmBWAxaFAL6qt+f39I5pvSxxEhJEGEDrVZY0beAJC8HBFjYm+L
fdh/zjgc9qWILlqJGOReyEWF3BwcCo3RGW7aqmsm8t1ru2gartuZN2omqYEldYkUMzdpMHEoJZ8h
ypStBgLalzbRPlVy4x/QbyGF5jPWnpl6rhKxvfW2V/dRA5I81UfosrpURpVXD4/w/6g2RmjclphM
A/HWlylFdmvwvt4frKt8H9QS3PzNmXaQVXQl9TgMfhyolS48c/XeQ6JSHHNDCM9FkNSuUGjVXmhr
J9HEwhF6HJhxEE3XUwXpU2SGm/3QoHDcElLXRxm58U5SXkazq5wm9+NPqRzJK8v9ytGbETsU5CNO
ggUl+bHYZLmwKVujq5RnT/K5KMhqvaWQIP8GwvxN8FpYyCAxsEXZy0/+ZGpWqW9aOw671jFrI94i
qdTZqIdHP3kEA9sjszdfY+cKDiLFl2suzich3+SD/OzlfuBGulA7rR94K5GjpcF+b4USGeTNqMEn
S3vZylAkQdZPs5TGGBZb5PfYdmXZHO4viXcWlo+rGIAfwCug3SD8cOmX50KXSonUJIL2HEmbcqtX
6mgXML1SDy1+hxng2MdK7MZm8qrPHB1j3bpZFxXuOED6uzGbys3TId5vso10hGzl1woVH6sNXoIg
DKBKNr9Emjg4nZLlR+LsOtaBGxDMKqUt+1LgZqpRPm68VNsHQZHZ0iTEW4Kzmq2KqQFzZwPrGzrV
dlaq6qsZ64mtxkYJf5yZrJxcV9uZgWAUyChgXPFD3xfjBx8yLPpp0yAT+Iyv42pb+N7t0e4OoUuY
/2Gw81PgUOJ3Lt6aH+GLt3KEzUtmMQszuh7gzhyO5JZ4OdkQLTdyUDXyM4DPPVWcamU4urqTuC7c
n++rYrH3boK6gJCKQnSQ3pctIb1opux++bl4NHf6Ln4atsVB2lJpbfmuZInb1FZ2xdfONZ61nXEU
nWznO4ElbO8/x/L8XD6GfPkYg962YSeW8jMswZYGFVyivSnFrpJ14Jsra3y5k/CVwbXMvheeCVQi
iy6ryhxNCWBbG6RMOxmm/7XONpuV2/ftRsBOE9bjYF7y3uJQlZWXpICnQ9QU8zAKXQTkwpWuzAf8
xTqBlwQIBLn+mbqO4+dy2LQ+gMp1KrKz3vqoN1NrDR107s+V+Z4DWcYbqYH0UwlmzhbiaW3xXPdx
xhL+Fc0hrL2s2CM4PFKHSuulGOtUT475fMNaE65ctALYa0YZoL87p9cJ4SmXfUwTIj8pxBNnIrhp
a03AjvcJF+rn+ytwCY78qx1i4HCAEAtjz1+2A8eIx25Q0/MgRsMhyIaeTG1u53lscJxLDeKiTVHZ
ladVjhnD6QoYfnqtNdHbSR2adE3a5RYrIXclpeoexmAMrCmm9LusWn3nF8OhDfZxF/7eo/VnN1L1
YBbxC2Xh0S6Xi/+Muhev5NEXztBfPSIvRA5rRkAv6RNGqsa9JlPSc7nxn0eVcG/FPGkUglqw+ISW
6sNRWUii+XOb+b1dlQwRFhyPivTs5UiOACENOMwJyNSS9iVJk/BYtFzpGjX1raQ0fq2LNTnoG4sE
RAoIZQJqdHeJWIhVDpK+DJNzY6jB3hsn004USqPe18j/uRCUqf/9X/z+n7wYSd4GzeLXf5+LH9lL
U/340Zy+F/81f/R/3vrvy1/55N/f7Hxvvl/84mbUjo7P7Y9q/PyjRlTovU3/Rz6/8//1xX/8eP+W
17H48a9f/pO3WTN/G3xj2S9/v3T441+/ELL+sBHm7//7xafvKZ97+Z794/S9omL76kM/vtfNv36R
5H9SNU8YekYvASadpUD7H3+/QlQHtAGRP2hEiOf+8o8sr5rgX7+oyj9BPhC8hkiLMCd//vKPOm//
fomKihkINd898dfVX/6785/+Mm1/jTiD8ffv/8ja9FMeZk3NF1+ucXhi2K/43Wi9Av9RuGxerrUm
0jJZ74EyGwa3mEwfwh38oYOlZbUJpQDq2HKguJ4UdaiRaTupDA8q+IetCGtzEslum/UvWph1lkbp
4GOVa1+VFCCnko6tK7BT3ABguFN1SnXgAtmj7+QlTl123NbjyLQNwfsBAk21ZPTiqFSVCmsQjT+N
Am7TbpPuzU32q+EnhdMN5mDprfTS6eKeez5pcgGIIWVle1Orfyv8lrLHN2x3b0kNLJyC6r2mnfwX
C8NPLeDXPOX/l0v1csn/+xT+p8rr/M/m7rt2P/J5DdXLN13sif8/NsFsgv7Pfy+zqz1gVd+nMPm4
/uf3/7X8Bdn8JxSaVNuhTkhE/b0M6q/1Lxis8tltIopizBjouULq7w2g/RNmVWIf+Bj40SgSsC7/
3gCCovyTixeBarYNIRhEoH9mB8zH0gcXgLzWLERCwTrRFdy4JfBcESCskf0KfOxMsm5PQdNUu7bN
1Pzoc7j8ZHE8zYGuJ0tOlIOsHZfsy/1WCIaHppo6gFquR+2PIYklhBBIGQrqi69uquk/H2bi1ga/
6h4WBmAfPUQJ5crDEcMsrsakHNguYva5gcvrtQz1NclC7NZlOzgyXKs49WFlmrPAywAnfyUJUiA9
PxzO2/Pe2W4ta/tw2m4dZ3uy+f3k8F/Hsa09Pzmnh+3BOvCe04lfj47Da3vnyGvukR959/ZwODt7
Xj3x4QNvte0D37bdWXwlXz+/ZZvz+cPr9nw48G0WX2e588vbw9Z+4y08gmXPf8PP/OJalr2397TL
e/nGT7szX//gOHzVG39zcC3X5Ru/OSfrcHi1Dq7NZ1zXtV3btue3uXye75u/zH7khxM94Yk+z83v
9vbxq3uc3+oeD5ZrP9kOP9Pr/S6n8zZPt3X3j7a9PZy284PybDs++dn+zrfueevx6WW/f5mHiYGa
P+2cTqk1N/ti89f3F8aSFXg5Y0t6uDSqalWMpOfT9vx22L7SKdf+bu+P9stKS0ux66uWFheGpq6o
N2BtbJ3nb7+ffetsub892aK10s5SZ/aqnYXfVJd1ERhzO0zRt8Pnz8yzzXgzJfuHk/Ng2yshhWWS
6qrBhWvtSU2JGidD6Ly9slqYp/tzhJ27v62WtXm1XBheF9LC88P2YV7Q29P7P/x5ftuyN86s1dPb
aft2OpcWG+f09sZcWo87Ftbh8+6w2+3c3e7RemKFHe2HPcv5t8fH9+X4aNlPe+abnce2cOznB9ti
f7rHZ/vhgdV33O9XurPWm8UVQQWK5EWMl/PNeWXfMGJrq/q9mOSDOb+akvkRPoQdJix5ptHEw/bt
7LtsS7b7ed7wDNtn/newdvw072rfoofHP/eF3Vt/Ovv9/s/een5ZWyLvwpH3Hmhh8NPGVKBDZ1Ge
D6/nrf3n/hBa2912HvTTFhvnvJxmM8nEMBGuhQ2051+d8/bVeT18Pjnfcmzbzvr28PuWL6Ar5521
e/3UMXwOVuTzYce6c4+s88Jyn75H1vGFqXYc2XKeWRBvG+uL+4Ql2TrW3nGfsUPH02xg7s+tNq/1
e/2cHc0PAx/nAvz9rFQM9sn6hs3tLJ77t93W+vyXZaZ7GNEH23nY8hAudvf+E3BvXnmE+fUPjzAZ
Yz/281B/w7yfGIXTbNdOL87ZsR8OB6z1/o3dgrHG4nNK7Fy3xLxut4w5R89+PgWcb0zO9s05nM8Y
bNbN+bNvWb+yirbMCaeEe2QXfsNqH613W3bYHc6Hzz8OvvXj8/ylv7+e30LrdbJ+960Dxg47dP7M
rz9+sBqx+Xv76QUby5/P+xf3Zf+njcnfv1ivnCKDZfnWjq366+PT069Px7375XDc//HyzElhP3Mc
2K774ljfHzmI9s8Pzgtb1HKPx0ds9nHP0DuM6vsw0/M/GW4OV1rkbNmfOJdPD/befWKrv7/x6wt/
PRuFF+fh+ds3FqL9x8qM3N/v8OJdTojpe7lgcMRwSj7wL2t3d3I48tj6lu0c/zrk7JV1AEb87jog
0n3ZbNwZRpfTLG0yHKcz+5+tNrc6n96lxS6yfp/Peswl++Jg8Uasw/bzfCoz0Uw8P33mAwfrCYdg
y0/zZw+H3RN/7l8YNOdoP787Ngzrdj412VFP7NzDu7uwPx7ZkPNS385r8LydzWlg7VlCDD/Weutg
jx/maXT23054Os7+7PCZ+xOgXgwEcDr8WZNkDkJ4ZFZI6F8ORDdNG19ss9oyZdJ2Y1N0NhfKxr3f
yuUs/90KCBICdXPsZ8mXmnt14ZlKWlteBoEQeQTNqrIhefNRG3fCeCP8FEvc3N5cuUFsXeTyitrT
bIk+bPNEmgCiDlAKtdVGRdkSktYg6dZwjddjRwyfpP0MXEOVZ0l7J7WotFWiV1mRGsi/iqQfD00x
/ByV41994eIPrmMuPaD+4LIvVZmIUA1tKmuI1cCwA1IFLYBVDVajfDPm9UxgsMZIfXnjeW8TYDbI
bOhnqHNa4n0o8imLtBsrKy8z+Qh6UXMgq4tOYmvqK3vxRlPc/LjngIeZj+bFoQAKWMxTROitnBoY
OP+BOxdhWyAHna5J7V6vwjm7RRIOaADIv/ku+XFVaIWemUIG/rgL6+gAvFOfcbPNo5orSGlWubHi
zNxYHx/bW6YYxiafcr2jvSqTpmKfSl4huFGnhyvt3BpCQK0bUON074pAw0vNCeIerQQOUgadHUVT
NJL2aac3KDvKlcZuDSIkEHMwHDQjpTWXg7gpYR6ro7G0/FGOnbarZHDWumdrqjk6+mCu4Sdvdg4g
PNwxs57CsuKuUyl+b0K5tKSkBfSyIaCEkrZh+SHU4Pet1K2m5pJM2HVnNtN3MtAPVkMSNC0WBliF
xkpMHJRq9ac6Ahy9Sf3q9X5Ts0v3v67Q+wZDw/p/m1rcQ7rJABsg0SsEzc/QXvk7Mx7Lr7D3qY+9
GpdfK3ONdffWavzY5MImdio0g30sMZCBCNEOQXY04Bt/ZTvfbAXsPfWRRDOvUvT1pgiqSQiqWb69
hR6riGwBzqQVqtObrbDY2cxEJa+KhTzNU8tgY5QWEFLkSYdc34Zdru/uT9KtpU7yBbUgtNSp+lz4
JhUsvVVYUh4gVBDY2OYmiY+Jnnp/pkUdvG6wV83K5rq5AuHnmLV4yHQveeUiWNegAFWQ5yJetku6
9jcwBb/LpbxWeXNrAEHtzflITC4ApctdDPlV4PfQy1uBJxh2nxLJVclKr2yoxe13XuYEdcj3UFul
zwfJwuIGghkC0Mgqq4RLeuY57m1tCiK3KAofgYlcsQpd23kULewUDdZ9q+wy8k+iulYud91fcheU
PM6qyfNjza9/2NogZrhYdpwyyBgl+nNWq0F9CJQ2rVdmcIG//qvL0E1yZpLc1igru2xpqH0zkIa8
skjHx0cxkbttWRbKa95VJ18XhmNVF0hLxLlkKbRvDyNKeMwB6a/NoR2FcsUVurY0SKzN1TDwiwGb
WZZK9iP+kdDB1ViIoOIsyLYRSZOb3lecXvTlAnh9p3+u4dRZIzO6HnNanlmnYHujwmjpHo2yMqSt
xEkxoJZtVzmkHAgxrXEB3ezfh1YWS2wEeTr5cMtaXOs6UCGJbPelJ+xS1Yee8rd8ppG4bxZu9muG
QxOwpqZnWTdgGn2m4FFCPjeaFezDg0oNTZOt7J1r48PowQMlUhYJIGcpZZXlshfXRkNtkr/RP+co
JLsKMKud2CbR7w2aBtv7vbo1jizZGWQOL8GVRfDA2ISJxomkR71KMqU0hQfZE33bNNP6JHeU1juD
jxe40s+1dhf+BFl1MDa5WkJYk1UPSMIhsxu00ylqheqhpfjVFmMKve939tbgzt4mBRk48OC3F5u0
MNMyqTIGN5S0b43QDi3Y+S7awcMgFlaQCc2v91u8tuwzTxEJW65AHItLX5Bqoz7TapgeOsj/Hb0s
K5QgkREWsuHn3U5caTwYUDUzydOSXSRWpynuoaNEb7BNXDGe2u3QaD/vTM+4jlkujHTwnLS5HMIM
trhclcfCEowCralYhbkkMp7FMkYsrhJXVueNPXfR2ryKPtjv3pf1etCxViLE4pKthEas255coQR9
f55MvujSMSPBDUPHvDqAtr8TYnxoiH0cJkEwFVbSifUxMIV0l2epeMxTzXQLQ+9eh16AjTYljNT/
/FYAEEa2Cv+aC/lSH8mAz3WinKREgrPZvCSlJp9BHrR2IWvlIa/0KbKKAKaT+z2+sTLBu3FRxsOG
+HAJIOZOojeK1OOKShAXFcomAbAQBVYoIgh1v6kbe53yz3fvGkJTjsfLWTSLeqxVv8ChCvLuQW/L
9pAqjXYMwTjsG89A+zkp6zX2pBtTSoiDuMNM2wGSZ15bH6YUHJI8NQ2tKq0ug44IQ9Ppw7w+IgjZ
Pg0qrIcAM2u7DLs1yeCrZTsfunOZikSGfmZ+uWxa8/qsKEssih+ZhSWLGWzhktGtKMhfzeBMHQqq
fr6T4W4tbUvlDUrVT6zZCTbt3KrbaHK44iZ7pTDWWK9u9Qjrgvs5q7SDfLnsUayGaqgVzazxnQ1k
2FtheqMOJ1mjSLrZJ4gdmDIiA2B9L9sJpwjhFLEtWJXx6NTFqD6ISZseUItaw+nfagoObQqUwThA
JLdoCohtlucoL1la6dfUT4yCU0zjb0EujivO4a3BwxdiC8wsu6jgXnaqhKohHOSisCqq3txKwNcN
esQx7++yG63Mx8zMC0HBCjDty1Zq3wBQEYaYMG0aLFGvA6tERGplL98YtXe6BpYdJNhXbGyj5Bdy
VHu51WsdziWGisJGM3r2Sn/67X6HbjaFuQD9jZG6IiYzEAaDtzYuLLVsvW0TN7UdK11kExJZycXc
Gjriof/T0vz6B1NBnX3pTShuIvrWfTWNTHEz2StWzrIr5wN2ZcKTs/3D7pLiv2wEmFuZ5pKQI8GQ
i48lrKMvMPHnh42vqZOV98Owuz9+70yVF4fa3OKsYwEUiPqJ5TVsKpMo6UtaVP0NA1hKAaVoWWx7
yMsmKOp4wT4b0MKmWHKDMFEpzzQix1rLim2g9PHn+49za5CZSMpTZyYyIBWX/fezJG1Nj5VjbLoJ
+jGqtggR/Pj5RgCzgw1FSo11s7iG6WU/hXUBfRnyX3Joj32kN04tbgp9ZR/cmk0gh8RyZj4WECmX
vfHUOBOVkcWZRdlgR4GiUwYibCWt22eNsFbtc2vszLmEHgUcHcrLxYFCHa8+AIIsqFnQvIe4G8tD
gRV1fn7wKKyEaVDn3KIa4LJPRmJUcJFhEaM6rR7zNkjdQVPCFezkjb4wbFyisIhM1HLk4iwX4k0Y
zH6qETwl/Ua1JZQQfzZUNAtvzdBrTi0uU0suUnPqhEaY134cKukpHQfZKbzMdO+P2HWkY24GfBAs
DwSWqVG4HLJUn3INAH1OKZ4XPkLbpGwlNJ9hN9hYutg9mb2GopfouWVgeA/Eu4/6pihWzpcr/4qH
kN5LzTSiLebSEZhKsd00QOGsSe9kyW0GyA4RYNHE7lFre6r2hx51uUPVbeS1MO2NbcBtACwWAMaZ
yHaxDYQ80MQ23eTWmEZKbAeiPjrojTwi8KWi5uXx3/sjfmv1zAgppvRWYRb1ekM6iVgRlcIHq6+V
aouq79pOmB/70nICeYUyG4GFWRlgeR0g5uzPtE+5pQehbycmmqVjNhkH1duscVpdjyBNAfWG3owW
r+rbsJW6WMHyaeWxFgrOmCelaYlgR75sakVDmy3tvZV9Pns2y96x8+ZII+aLQozLRRsg+TL4pQJC
OUsFR0Va4WvZ9tPvZWskjiRl8u+EQYaHIlDyfVrJ9dv9KbxerhJ0lLMaEeCzmdv1svk0K0W/6+E7
gdPddxLd+COpjDctI0BVUsiOhNWaV3m9aOYWubSSTSPKuiRHqFGzDmVqsq1MkLm0lm27Z6tkK8Zg
No+LYYUnS+GEY31y9izMpxw1oODyJreqSKgm28zC8Fs5janqVIWnfirjjqKz2AyIGRlJUq+dETfW
7KxdMEs4kL/jVnc5rNVUGHFGehuFaa/can48NvbGk4LXvK5A0N6fwxuGj1QJV2VDh3wR67forCIL
sdo3Ihtfrz9hF+NXydvETqdWieSodaC9xErKVXnw+rrZyp7nGZZQ1+WXAOahNUmUGyNPPnYutcG9
nkGjl12X0Q+sprLH2JcB27Vrm997HX8+Ewf0JkcvPtXmV6n0g58+yhgE0uhEzsBrkmW8bFdMN4lW
vjP3jIiU2I3vKdNu00lhvTLct+aWixcYVJg5obucX//goKZZFnkgT3PLr1vvSzdGiuGO0sZ7aEK1
NXb35/ZWYyC/ubAT5OHfxWg2qiwHQhPnFopa4rGQ8vapzwzB6fS8f73f1A3jB8EFzZBQBGO+zPJJ
nkqZdka/jMjw/ohg/P1iUka6i7Mk2ZPQDH69396NrhGjB3WMIAZsoUvYSaIKYUoxDXY9N0wHqnUU
sSuYbnI+8/NTNlejcyTSNaLFi7UR6mnh1w2aLZtRrXxLHVCLIe2XKQcJ5v7Mud+xGzYVfkI6hpWD
rOA9PfFhgURDpid+K2QWHFiR7eVBDY9dSeLP9sxa/qMZq07clZw1KzenW+3OdQq0+A4mWayVtuml
hNJK2u0zIjgD/FJP8kiiscrC4Eufq/mjCSPVinN3YxoBKOACUBFM2G4pz9gZnZo2AiU2LNPR8TJ2
OVy5uW0Y9Vr5+Y0VSjEbwAGJmLEIKP1y501KT2Fsn+aWV08IQLSTvBv1zty3lRfNfBDCSnXbra69
k8hjyyCZMefXP0xk2Rt+OVDbQIpT1Q+IpshO6mv558kM1wox5xW4OK+Q4lHINVD6ylguzmFVLymg
Hr3MEv0weVIrwkeQzQTb+yvzZiucu5oMj/AstXrZIeQg4lRHVtYqowSNA080HwIh6H86FjaTSBGR
gNQUasGlvkEdkHrTx4JWEm0wbJDoybhH2UUonREGl3LFRN5aFUSo5nsMToVqLjslTnrVUvnDAmxe
umZ6TvOyt3T8KQtuiXLFlNxqjRjfe/kczEbLXF6R1ZGuFGzuaiz9YxZWyraOfeMgDkPxMPVTu9K7
G1OGRSYSDfEpsC1tGewz5KKH2iez+q6AhHEKRLlz/Fzy1ryIG4udJubAGDFa+CTmB/mw2IdClYIm
ZB8PXWekTgp2AO7+3KTEJ/Sql/sL8cYoMoikJgEpbBA/XjTmDdKQNb6ZWQhiapnD45T/ySpV8yxP
IJBL5F8Nft46cmLPdYLUOeNuLzbzlJvpEAxyZkVdiE6f4DvqXB1YQ2Huql41WMMgrYlU3hpTnGrk
MCkPI840D8OHMQ2aCCJNQcXHrJOjTDbRRRICoVpVXguwr7U0nw0fWtILYGGggiAba5uwO2Cqm8TN
xrgr/i9nX7YcN840+0SI4L7ckuxurbYky7LlG4RXkiBAEgRALE//Z885F2PJYcV8FxMxER4PmiRQ
qMrKyoQG9IpP+ffv94erpi7PjdFzboI75cWDCb3BCkLFc6Nd0Kfgc3IXClp3MofMEHG1vyrlSD/9
D4tClvYfChKqpReLbqK28Vilc6MsXuIIKshH4YuPAwyCjlEh06NVQ/bGmn8ozxD4kVWDnwrawssB
Z1WFRbF0g0sjpKUgmjlf1avjnzzsOr8vIhVfchFtXU6i7TKxTrwRbF7n0ueuEEIoMmrMXb08/FG2
lC7l8PgwpYvvTTL7Bg4cPaS+pbkNGOU9KCrVLVnVGzff66hz3q44KcijASi8vI5mnUFvEPhkQxMQ
h9DS6A8sZcn93z/o6yiAqrMEDglaGXC0l/frXs5mHJMBgA3sNb70YdgHyGqoZT5m1C1ftMn7r39f
8fULPde5gNRghQbB1ZdxZ9CCDNGGDELoUdhGjnN+B4EgqMdvaKsc83TGiOXcR3tDV8reYi38afV/
sviziPs5z/79kO6QZxnhQolie4X4SFcSHExg98tg29ryMW7GmQbbrS5apwuAxfHPvz/96yCB0VFs
ZNySwBqAlP6+foGOBNJkBInETekl/vk6rZnF6Gj11mz0H1YCRApkCK2cfwD231dC7ZDUgeOWnGld
zt0cKuubekJP/1jsuR/eCEevTyns1FBGIC/ENwWs8PtyipGJOa1wnSRc/sAF0k2WTV08wXNd63k5
9cLL59WW64n5NHv6+2t9fViwOqB0EJ6hWQJA7PfVNeRsJqOwOphj7DpeC2g7sDn5z0fyvApGjZH4
4nZ+qf+PE1KBpW2RIVpSX8FJ/t1eOXL5PzwKZpZx6s/Dzi95NQpcPwJWGl4k9BbuQEqHotkYRTCE
/Ps6fzj5ALfPgo2YZX7tc4P+aS7sbOazPXne1RKjjnUs+kvw/dxVVWnyn1NSEM4gXoM+GSZJXzHC
VJ/4RZ4/ESEsPfC94u9y4F4H0bvs7u+P9qe9COblefQbgCV46b/vBsFGWBuPHnd+adVlxGTWAkwQ
XeItv1wVtD8l+u33+cbWZ8zBrW8chT/EGKRxeKVAnUCIf8kNzvm0g/qB5Ju6niSNBKJ4l1W8BI7p
yu0xSUiOKfBslI/Z2PvtjYd/nRcgw8IIK5o9EFsrXjKmFhLWJAf80sRw03zGxxiLZk5wGFsYGp2d
kUEzfOiJy/+HgIOFwS/AR0bYeYn963FUst9RBPhYqpbgF17uVRg+x6WZ3shdXxx3nLz6rMAJY3UI
xOM7n//8X6kW3YdZ1Jkfu8gq6CZXXJ3iBR47f99GL0G9/78M7OiAIuLQv6zVIIogojGF+CBDj0Kf
VQZhVE8OS8RIKwtIa6OfOF9NKbmjDpJvEt3Oe2r0f9zOr37Gi+CWrZHVSG7Hbtw20Tgojp6QGNrT
Uoq0m+pwWApIZOM0QzIbZMbD39/Ci3vkn9VB8ANjBe5/4Mi+COzbMkJTpjRQYOx7c5VLKJhGvdmP
y7i/1Wb402f991Lnc/2vz1qEtPS52MfO1PV4gHVO1SVOveVs8iLw/fNA9RkYrpDNofA5//m/ViH7
AEPhkQ3w9d1KexWBBUtb5ddpu0w9q6MP5arpf8zmzouCSY/TiBlziCC/FK5NfSa3fKn7ztKhv81B
b+rOyNV/i+n/rAI8L8EYxD/6cOfY8K9HMxgWoQQAU1c7X4lrE/N0utCpKJMLjOsrzACVMDT+b3yt
/7coUg30L7A2ipHfF11oSYfRZ2MnoGdD0QBezRjaEjr38dZMrnR1qysYWp16I9Ft//vufLVl0M/H
3gdbAWR7xNoXtfm2Q4YFcjpZm0vdX0QbhXg6iK9vrPIiosNnCqRheH+ggwoJ8eQl3cfwEQMsSxK3
/ej7vfUpX94z6eoDKRw5KI/bWszrfISfzFvejq+OH5aGFMqZDwdlZTD9f3+7NVsiOjGRtnG0DPFd
kq+7fIKVY0KyBhwXpd/oRv1pPZwL3PnI5UBXf3EGh5DxhJL17OuawT7RhqqD7ANvcxO27u/f7g9L
AbuvAeGD4IRz+OLRVkx0bRMoNS1F1XGgcg6dw72MkCa3Nz7gi4zg/AHBgkCLHf+U8LB4sUfZVMjY
GYunUtFyPdB5PREaRJtAIOVB7+jxU2ug0ytcemPT3L5xJ78KOefl0RpBUgfmDnbq7x8xIXWNHHhI
WmzS6kSChtVAsQGYjkiK/GCJ7v/+Zl+fClgJogeNixg9TfAkfl9v7d1EGUVYg9BzdjFxuFLJcdBv
vNTXT/XbKi/Vxc/GSEROKW3R0S/bviqWljsw7+Khvt/3NH8jzvxpOaCzZ3I2BinwfL8/VD4DOx0r
6LgjiEUzO67Z5sehHXKecgNLvMwn88FrPr7lCPmnt3lWBAMNFgRKAFi/LzwAagSHPyFtWi3F8zCh
jbmo/0gHwkf6x3MHoDrYyoAAX9xKfPF8ODvWth6P81xHywyp9nl9A4F7/SgYgIjODhSoZJCLv3iH
sKiiPeyaWJck6Prk1bgcyDjGl/91+2GVM0aEliiAqZfQlFog4rpWhHVrliAzw8jrcYzUW/vhdfgo
EBJR4mJEEx3X4vzn/7rsANVTn8qKdWT3SzMMEa43G7MLR9Gs//sDvcip8XGA/CCngiY1HAuBQv2+
1Lacp2zHceokRsW+h8mIxzzv5VGy3HWqWshVDxD1jf3+p+cDEwJWHYBnsf6L59sgLFr0Em+RjYNE
yxhUdpXMZeNIbN84yX9aCicK9wvqFeAiL7ZFzod9xOgXOjgwW4EqK7wJlr2KnzMQDI9/f5Wvd+B5
eg8cJCDqZ1jvxT6PgoSlvammDnKCy6lW/NeWFm9RD15/L+wHtCPA+z9fmy/jrUpjKAdhshUbsPQf
zRJCF0g23GDuVcHdYuW3cyDbW72xPz3av1d9EScorBYwskXHLo33cLHD4PO0qD25+PsLfJ2LoKkJ
BA3XJkbQ0d/8fS/mMHCeJEFRQioz3onJhMaXbm5FtibX8cCoaEZL04ts0PTr35f+0wPiEkNlmyAH
AtH696VdUCshzqEeKgrXFSaZbiYdvYUk/XEVgNro7gPtxcDa76vkzGB8nuZjVyb7fkzXZQKHLH4L
13295VHTIBDCRAIQCBTifl9lKSMxx3pgXWQCNafFrio5BrZN4kKKRL8ld/v68sJyGEiBgBaqKFST
vy+393MmZchYR4PMTv0kw/2cw2iJbWesqjZ7/cY2+cMRAOpXn9koyDhefatBZxnZS8u6qkS2oXWM
nlVJluoChYqGH+1a3eylUm85jvzhtSIeg3SDVeENGr34eJqcky+5s67H5XPMZxYu6WgA6S4o5t8a
mv/DS0XyX6Alh+OOqurFS63nyJd1L1mntO4XjJ8h9WvBPoAx4VjUCiKY2TKK/xyWATSeDUlxwUEm
7KWuflZaq5QxopvRDG2BLdHHwur0IqTL/v0/nzc0rnDMARSjnfuSQaVNiS7AsIsOPPqy3eM9b+EU
9+N/WQQ3HHAOjIK9LIejeO3B59OiAwHaHoY5gvKurd+yI3u1LwCf4BpD3w+YzZno+vv+dyje0Fxk
S4fZcnnPAbt3kdrsafBx8envD/QqQGK/wwYFqQfONxTrz/HlX3nBvEFcFeRq2bElTx8pmFn0cgwe
Q67dAt+fusPNbauhzewqpy/Mmjp9Y4ughfoqiKF+AlUSCfKZCYIJ999/BMq5CUOfkzz4PJowB05C
yhN+t/Og+qktRKZEaGAmGnjdYH4SRs5NVIkIBm0xWndUQt0+ikUMPfbUD1/HCVyM7NLyaiVPQzkD
ofhE/cRmdlGSXZEfs2CEVi0chihh8Cbd54kdIttHNG0HP+8y6vSOdi876Zpt6ePu1posbTEM9vzf
D0Gmz7IchP4V62i1n0ISivTdJspN/JDQPDVtYvwIhX6yjJI1LNZMXJmVjVdRyQqG5hjb/WcHAy80
yGfTb6w8Jtk4m9bH027rBh22aruN+FktAX5LvHoCvJNk1wVmKaMftcLs08cJBSH8JheMRcVzizcj
ym7nhJkZP35x9GrdmNAtOreQ0oRpbIFxyUUzSjuBJvnUMq/r7aPL0o29h74mSS94XVMAhHiWJX+W
3Js0dKm0rswvNhn6kB6giu+IbnnEoax8sQ2K2JOG3VdoFHJ+NxxiP1YYphW1hNWB9yuFvc5AU/+w
mBDPP/g6F8l40lAK/CQVytm949uyknfgyy70nR7rALKziRWMCPJd4acWYJZ8jk0fYag1DfMcPqzF
Ck5r3UM64uBUJHVrypyze3XWoYFAZ0pM/SmnvlRfVgP/TdMCZJrNB7UwgK7NPjO+DShlaR1fDGmi
3UMxOj2hiuiDkehXsohkrOHJZsKnwpW8/zjm1S7JEQoCdueX3OxmuC8Hs+57g7GZKru3tly4bTTv
rWftuSuLHHv0hVs+bSUm9lF3zWutn4JPLXWQIM0Dua9U2vPvGW7spG8FIVWvumA3llTo+Ee5+bAU
Q5T/TELI+gmgtJJD1A79XrKhHSHoH6vWGwnh166HIR4ESjUOcv3IqBfgrJu1qMLJ9/k8P1c5zIym
BnwJ2KVCM8WU9gti5Z7A9cVkU7iTpgIN8kRU7VXaJGzeIP8+9To1WzNWIaE/1TYnObYyLRTGFoj3
cfS5ynxQmFnPXNj2tmdE+ud1qEN8ZZM1Cx9hEmn6D2kNseNHTLc63uU1JbbFWEQomyrS8NzeF3jY
3ApIOmHgH2B8eOIE7BHdLabA4puV5Y33rMieNKtMOFZ0QQRqQbtTQ9RhlCjuyYX0HJ3XBurz3j/P
mcBBPYrIQ6ahKacogCIyMwLHyut0S8Rat+cWeB11gyaD2g/RUAEGbEIyoRdwbQgmOes23oUJP/KB
oIvV0UGBBdTEi4+W7AiK0FxhYi4mwccNi8Jsn8GwhOVBg6lyOt8kSU/AUoXOD2jJjV+qfvqay82t
Y1v2UYgeoNEP8QRM7XhasyZoUGRMgwCbm++wkmcDdNyTvt5Me+ZDKHVVxlxm+t20RDnfLjfNh9Wc
NofRYNXuKAog2L+mBc1vYM9cCAPtonGYBxg6AaUBRzqu9dqk0LDJ2yQjZJ3a0dhqTS5DKhC+PlKe
w538YZ5SOdUHiK6XNv640QW1D7K7Kk/ZuSdJylung3PXFUhDKoGLdshsY2tv4oNSHrJAXU0s2+4E
k15eSOh5jAyMQr3Awgk+d7b+UYkEPY+jZr74pdfRltdxNKnoSzkmankUJSbywfoDWQnEQwySLj+S
FDG5SXZkC611475fRwWUCx89CmTzFOll4yfO+yK5VhX0qFqEr+hbqWES14zGr5cbDfwEK7EYIhFW
9nFT9La/LWgyvK8xeXBMeD29R18NRmmtKGuVP1ZjLqYD4KbNJQ2a3svwvlh3i+HdNZUZ+ZykwL6/
45nG9LMumAIsYAhsb/Gz0HKIh8n4FjwEnp5At474tfIzzbvCIk1vJ1Yn8nNqkopEDRFCrjckn2r+
kEwjlzcxbmB6J7PR+RvEu/VzyGI/PPVzLen3EpbQ4p5NpCrvtYRjz2dwgeRyVAsZy26I192fkKt6
3exuBmn0IImgP5daxdsdaKswf3E9DEW/Ycsu2HM0Bt3lfiuSef5R04wVGCzc8B4OS4CRx88x24FO
N2TZEuxq7JHI3eepQHuKzF4XH2YfZLgaCMsw2p85yuEy21c6mi8yqwpVHiNYv7v4Au55K3VtgG/S
9muvvI1+7lMmZ9sMOs4MaZUmWfIt2ZwzKSboZ1eEDhMacINroYTU966p62HMMauxwM4UZvZDClcK
eOHMcv5ZGhFFvFkqqTAtO/SJrr/KjEXrUzlmYkTGsGCjDw2YYaFI4Fno0xzMFLgC6xmBtHLbqap2
jhl09D3k7UhymzYgykAyqFoc4jmoB8o8C/BCYX0JCWuD0BhPcTuBBwKOZbzARSt3ywhaEQxAs+rJ
9WicPlFLxI9+XqFzLjO+T0CD1/gpJkDM2hR7MW1L2W/iuzKhegDBCzd2LaLB3RezdRc9zhe9mYZ0
mFtEH/m5itH4xQW7T88KpJ4H7hf2oxhzLS7g+Zver9YW9xg87fU/18JzX8Wbw5yjKq5mKwfzAZkC
fDjyIa/FSQaIW5wgaEL1ISpp5tp0qbf8IqgItBbQfcXTEpf4WD6Qy23zUdwBGx2iBr5wxLQg4kGO
IJecsyMrcnqD6saLZhU8fB0J7u/LVScyO6yDsqBgay0Om4xhBF/5ODtm0dyfUHxANWT1E0zeJvCC
hm4V8xK1O0jj3YbuhTlZXG/PKbiYvJXQjFdtPu34KKPnUAbawWrVrd+smS7VuJe+yfYK3DGoxdU9
FISc3bvRE+Wueshe+IaxubyYxKYdJGtsFXcRwTXUxOelWrMkMAudYziJt1u8FKRLXeJikOz64QHh
Lvmk0gUq5Imv1ceMlf3HvHf014DOzn28Qf4Eb4SQ6DjAYmnoonKLcB4WVtsG/n5IViEcsxY3K4X5
yv2yhFmd4I7DVri+Y0bnaFKduI8TJs1ll0lY/DQsVxZtoAVbs1DwkTpQX0VLy/B33p+/A5BwPy17
qymFdwRylKXssoBcBLxEDxcG/ESxN8Vskq+1zcV1ny7BdWA2j3iGyOn0NJIgMVUeRvZlwacZ29Fy
ckwx+Z3j186gFOX5OoP2J2CUjWJHHFnG8a+AYZGD91M1D03K4v5pmxijF1lPbdKUyFRAwWBVvbR1
zNf3Ey+q4VgmDJo2tTKFPqaLitDSr8NUN0tQsDQbdjB7G5LHQ4ajL6L8EIxYH2ypRP5BTD2LWwt3
Pt0IV66qmQbp3G0OiXaMWvcpfCzn3pZxt+B7ru9kiJKLpWciv1xS7ij+EmyFOl6aODQpJoP2Rpca
wUyFMePHWezkfQJq1fItXibfkAoxE8ZEzsBFpZf436ZTWU+Hvd6R8RUl7HDAFJ/L65qzMjshx60I
fJjrefo5hdTZn3CJUJ8FX3GfsGEc025Wdb0ddegjPEus5hbZUgZFbgu6xxV1W/6U5F5VVzPFHEA7
pHv/EMp+jpoVzPtrt1Mkl7u1SPL2sNZJVyxZ71oIT9WQXRzceOdlknxRWT3cjHwRWaOjtNcIhjUb
25nuCIw2xNnHLYn8Fzg407ohkPOKHxKjIVmQg+IgPk+b3IGNTUqb+R2OJaT6wYfHzVfQMSJ3A/La
x2AIpF2iJRmvlzg3dbtA+RsJ/7RMfdf3Q5Ve4FPl+zGYwSps1bl+2DFuwg7UwQIYhmRiHy5GS2Rx
nEDVmRoYww8lzMgo4OBAqBiaYXHx58ySMyEK05zsCBBSHep0BxuUuoGeQrJH0CHK+16cCPLp9dPA
UtusVQnjZdUbxC50NspJNBYjkuJiw7zrHbC3hHfoH+3xpSx1jAkxgpoF56sYyX6CwLljFzAk29Zr
5Cqo2iZ8FgZ5vxr/n4iZXHXKZRiHxwDL8AltffEziUP/Y1gX+wPyL8NX20/8Zs7BzTumqNLvAjPT
40wJd12EDQVj1zlSsNhO58dtIhFipohDeixhv42kAEYtpMuRUKSnInbxdJlyoR7RZ8/70KLeR/UW
4BPysGHGzh8wgbR2A2UF7gKCW6sFjRf6WJRn1YhkcEaBuvO0uENXHuIUAcNM9REc/Wg7knIr3Uc2
19V0qbMJ6bDeo/IQ+I57CJ7Oc6oPK/TqxqYgZHhmPSbnG5DWIvHIjLeq24Wk6QmheLkFiYJixDcN
BcZuTF00WYBtaAMiRf0r2hL3K9Kk/qWyHJXtzqj0rYlMjqZlpXCfgWDH4W8Si+RAc5Tn4L2cBSNd
LORXay0mXfohFVOj6pB+R7MENZCu4wkpMtk+VrRcvonZk/QqxXT6KY6KamwBZ28SWhxAgY+YXJnW
luUU3JNhkPHTvtAdx2UJ/ZdiXu27ImT0a609uTdpYu5rUtvptCLjAX1S55gqLgWUeA4jY/JoM6HG
Qx27ijaDGf2tldxFR55Z962EJOnU5MTr7yyFTgKUXua06KhLyhOPtj0CcNOHryrKdozKr3AbvNgn
lX6zNjMlZnr88nVF8AiH0lTsFpZs0a/ECPtuJ8DBj6lUxde95+xxyKGSgZFGrq5M0SNFytFM2RsP
js9+wUHC9Z20o/jlZES+zcqxBPHN+w/joiHLopbAh/fwWczQNhX7/DPmCnbp1tfTdPAk4xzMTW6u
iXDrhgLBy199kdEvPl37e4Mr/A4u8fp50Hklmh1v7XspNUy2hIyR68/45g00WFzcwr0ReSDnw3ls
N1OgLUSZ5/AiGAbzrt5QhjfMTRpVlR/OZUKVj3dxItx8XKMxByIfQ9HoCGe93TRMjnl5Qucyfi70
lBfQJzlbfG85jnuCscsSQBVq+M5hrH1rstKVqErBJKjQbSK+PtjUYYRjcm65Cuj5ZkeboLA/JFKj
7akzrU8wdTeiqbXQRbuYxMDTVJXYZHTPsvdUVsMTmBf80SYGOBAKP6OadK1l1FAoMBSNKCr3MPE+
/7kvNb+1alT9lRtImh3qCknMcXOi0u0E5yzA5bDEu4xlyfXRubp+xJ2+jN0OZ5NrhglvfbktvPiy
7Cm5hfVtyI9xNQyfeiSs5qrst/phqClcU/B6MWMAjAWuyH6Q8lDFrpwuZJzNrO2zNftRydSBBDRT
fp2FLcDw1ay63XJVzJA88sQ2Hl/mJNCKtMd9H8Jn2jvvbhAtcnGskyk5iKzStpWgTCCdXXsUdxQP
j7fja/8ZRXf6mE9p/2HaMOjbjFrmSdMT5ABdMvnoFx+ZuMa43zmEA70qjts+rmWLKRp9V8LQHOK9
0HbACwi2aAPGst5D1y117bCGYm72ihTy0CNtz1vCs+gy3y0es8YQBLQghS3LBuc5+44OH/0YrZn6
lIFO/wVtAn/dc8Ncqwdef6rsvvwAEsjvNrOKbywP6eWCx9xadMlR/jp0iaCWAc4/eHC2ppfprHiF
dY3HjiJU2wON0j1p4oxKvFnEDOAgSa4eOMQ9UOwnYEUgepbybkeVahsI+bL4evUk/7J7Bdeygm1f
+Thln9ISLbRGZVx/mxSUpxrHgX+2sD8uBMIe40mzGVV9RYcZSbIZ6v4m5NJtjcdLvIWZRzRitMqZ
m9X0SFKi2MSdpyVfMNYlSdHA2W98JqBmPcNkGwbxNFkxEgLixnLKVkanxu+bQwmEsVIU/2Fc5IkK
Ym9pdTYGgRGq040ckrJv1bBU5oCsyc9tpgL7DJo+vUtMYfdGoD4KrejPWZvMdrhRFtAkbPa1KJe2
TzGwf1Vtfvua7D57LEKdIXaTMN8vs64+5X0a+8t66qfHVbPluwbF+hbyEYs/jsVYu2aBCsbnyAFI
bWCrN2L4f5TxA99nXAF0gHQmQmxR3rs5Kj+ZdD17nfosexr2HVeHXTymfoptcvxKRyy95gpFMnLf
dDFdOsfk81gtkKZDzUBRkFYZxJwUspYbEWBp1KwZl3uDI158I8Ty/jBIC/Ejhoq45f00vZ9T1BPA
gdBTPsG2jd1sAUIJJ0rq+LJSU/mzF9l8Bf46shi+I8WIdeUegSyXsgMNmdoW1mXV0FX5CgI9ByAG
uUzMzd+OaDZ9t1zXxVHrJTnmxY6MftYsjG2ybeo5kra+K0DuA9ce3pIY+84F39oa+o/XaGUueYPG
2/ihF5Ne21XPCYco647cq4JwVNrotBcfTE1K2wq7pqHVWexusqr3Na5CPT5UUOItG7HqsTymlYmP
+MZrQOaGUWeRKPIMchHG3TH0nqgu5zB55piOsxcTukSPJbHbcAXlSFyOA9LqoUEsIhf1ELn9FPVr
WXZbXmFKPe8RZDKAZVc05uG90lzWh+CG6drPHmbr8Zb7tKmJV+9HW+BWm8sebUxutvliLNEoOgQw
Dz/ndA1fZe0i2eEbTjfG6STuaquwuflExSdNpvVbLXjWtwUylO9oMvhbVlp4UqJmnt9p5wm/iyDF
oPuHegUI3Lkl1XDmoWbcnuPUw/0MESAz7zKa9AW8gSvpv02BRKqZJ41TQCqNrxAhVUdlqNIpPZ0J
ABhxHrf6e5GP23yQmwr22VITf6jQOLzwezTg4ITdfF6Erb8Ls/DhWMXz/ATx9OyTWQiDn3RKxDPc
34usiVBxfwyE1RBeKmA6HW8FdmkNN1p+IMrU1cEZuo4XG7Bu2DPPWRxuel4jZwkoiz8UmQK8GLsE
ygApAGzejesEayvIlS7uUFVsmQBzpOLD5CCcAPn0MJPGbYN71hlDGpqU8Qz/XY4f0y27xNKukqXq
ouDdLZJniVrWcy9bAURvPGA6Xwhgaqv8SvxeVP13Hs6Qgo+kvK8YqapDArkeJBtWetuGMZ+BTJVG
Ry3xLiy4VNZtbRf0tH8lvowg/YvvMCYXeW3XL5IaKJ3S0si0BcaMssaXqQHSQ4plvVJZQjhkOtMU
6BDE9YASb+sg2jmE/M4wO93sEbFzBx9clEJ9AG2vHdwGIXlYd672mCTIMcCA6UEDFqvYJjRo3PzA
NpNE+M/35V2cMuRtnoVIHANQ36wt5rG4FxysgcZ5swJxm0T5DrJ0adnotTA/MBDvTAMwBKa8MGub
105sZABgtdb93e4hjNMAKJmi0w7Wru1yB4VO4NB1tWHrJNktp1Q9oKkiUNv7ZY7P4Zt/HV1mEKah
4Ya/PiKbbgiN98ckZPX7VTjtTqDrszv4WMdJl0Mj4l7XEHCEpreG6vtc2ATtqngwyAQilcTkaGpA
Rk9iYD04HqzfY/gozmO4nbIJpVqOa1A0lTa5O6yBQLyT8GD59bhV8cW2rnpvVvT/HwfsKg1mDa8G
YBUZjC1hGo4DNYIr0zcOdC8UokXen0yfVqGDOPGKViZlum8qCI9TeCxT9zWbuY5OA6rUS2Cq6ful
tMWvAU6QBnGr175V2EBlk3MeouMU+il0G032R5sTQZo4Hr2CNkbGSzRhxlK0q1hB+PbQxnIVSBdp
sIB5wYed3lloqOUt+rRWItu31S2aRNtHCopchIY/oBDo2doA1C/WaASMVgbSeqrAH41H3E08zvg3
MowBoGRWT48UHfr1IEpS+5agPrirHUPmhOmibWiiSAXgzJ5PlzRNMNerHdoyTQ5lhrkrkblurUGP
T+BLhgUFgMvyrc3Zmn2otxh1dYyhywe0fGJAGDI2SISMmRo9VehJ+VKvd2ZEyttBk3u6FLCJHpq9
J7vsdjvs3xIK22/ke3a9YZPg8WWiKXncQpbeg/sbRJNrWgNhjeZtOwh0+27DkgMAG/pcf/ynydDU
e73+TMzm3pOZ6idCF8kP9SbZzzydcJ2uuwvfrCfb+9TPw0+5QMIDxUFK369+LhCC6JI87TyDZu8O
9OmiTJbkOzUIeXhU7DH0RYPpjJu3L+VMAMyHsENxy1QDx0gypFyg18byA+657D06aOoBpWpY27TP
/WeQpMmXGZ0JXGT14FTDTUzYLRRL0U/qtdw/rL4aPPj+AdYHa1JuP7cImi3I1oufBEKOUYtitHqX
JJYB6d2c+kicQGY9aBPdcnaONG4Y6P2M61O3Vsf7NZojmL4FkbkkDR1VXNy6PGQFWjOC37vYI9/F
kvP7xJEC0oY77ruq3BGstrKIHmQ1M3mtaJk4NJjEnnd9yQFTQka7Si6MzCCVlUNhJe90PPtfeEPn
YIVUc2pXwKlPsR0Alk4G1VaTZ4A9ekiT5P/H2Xntxo0sYfiJCLDJZrolJygny7LkG0JyYGYzp6c/
H7031miggQ92sTeGt4dkd3VV/aHOuAQFfe0iBAg3lkLdZ6vTwM4rjfmKsGeWlB+k977taup3qBVS
BiVzFCmFB1M9pJPXjgF4OSPgPVli+mJMibhvSEH0wIblc9eS/jeEAzcGfEI+0qOMn/SGJDuacIAP
i2rwM2Id8qQhceZziSLwl8vIVOkXopdFwCaZn4c+1R4jkTYJUHDTvJZZSLd2YJhc5vfTUN3Z2JP+
aLh5buk0izs8e5VxV8OFD2nZFRnjN1aEeEpL0XwL6fzp+9Sc+7tCF21xGdrdwhBXjpe9Q4wI/pdq
q+nx6je8LdqWXN5kHHoCm6dlsD0U2/itzOjNIqJsKGi1JsuAiaosvjNQw/bbphuabRS2QPwTVD7e
72yQVDS5bt9nIstqXnVErqBgg77pGcD0tmwJxcGcTuxYVzFgsjP1+UHO/dBeVq7NlTOjuRGBM1jT
K31wRwYtJOS9jfVtfJ5I6PHrNYcnZlUpk/RPRfTtsKExwoC27vKcToN4mbPcFf5gZNolonf1y3ZG
Gs8YPWO4mgIBf+tzZ3D8XC/A8K3Iqc+LVuP/XDRDTUorndwK6sy1foN7WKAdsAhWsLhAc1XKljIL
43j9B70T2uIlQW0IMuBD42puCv1rrsna2GrMLEyCMcndtY8cAsY7zNlMN3jJqYdsNOe3CSbXCw/E
lBaKjbzcOqhD7EDWQ9vtR/zTL2j46KOv2EJfyJbKfBOZoaYHyl00cz+LznzRrTJ5gqUaf+/pzb5g
5yniPTh18VSnifWrWVTMtN/c0+n5g829VaqW15Pn1mOztQZP/IA4Xi2+EaaYADCNQmbnepaP30rG
d1kXRlyGjAOGDcJGRtj5m/M41XQPa3DiZMhnUjyYN/XWzrS42rZNIi9b3CaAm6ZS/grNgk6AUG64
iZvRHndOssAmTHpL16gYlNZG15GVFjwzyIAWTOzXeaf63syDgm93UQqlgyUjyPyVVWN3X5ULSa0W
tqEVzLSrza1VWhPTSvXc1C+XMG9CH2Mi60UzJhChMnKNbpdSwD44mSaqwLM0bT5Pmth4hA6LM4Au
YnIDR+HhojpBdyZa8wA/CsPqNi/NKie4j+UXrQEe45Zm4oe/iMq511t7iHaj1hXfnYrsKEhKmtV+
rkUW95mRV49dPVk/0VzQnymzXjl+05WIL54lTobi2pxnY7nKGoZF+GYW0m0aIsu5hatbZRuXe3gB
andrgpJm9cjrBtwhdhEDXPJ9yNjh9NIgfNB5jutObJlVmTymWTTT7rFGLdkqeEmSdp5BW7nq7CUw
5h72sMiW7Aldl134BX4WEX+9WTZ2aSydzxUJxtFz0/xqMdGVGxAfcWGPRZjhYenZF3bmahMN/XH6
EvMqn6plQWQ8pR6DpbWM2BcMsRFjOVyqutrREoruWgbfFyg8bPGk6XH/Db0Hx6/sQwgoc1FN7SaW
biuDSKugYsjQNc7blPP3Ck+AACmdEqDLMAm2GWkWh7M0msoXCS0GzE1wXsE3saWITey6YzZQIcx9
3uH7xm3ghFs5UUT4Mpu9XTl0WnplzWNo++6kT4kfDTgTBXlJQ/XMnW3rV2XV8beSkBLzEpz+XAlS
oo0LB0o+LFneX81SV8kV2Zl9NVa6U+6toRySwLIKSDVkDnRrhBhEs2HUrUYDZonYPLFlqZdh7nmQ
2kyi+4Ki69tETYDER1MYHCxuFX7N3KiaUVMujhPQ+AcGAOptLquKNGVX0FPPgpwRzz3yWbO5Ef2o
fmi5ZiWXExPVz1Bf9z/sIbe2uhH39Q2tezCvDlHkTFCq7d/eUCQ/Z7DVXznd1ydZ2VAnwgpHn8DM
IrK3riY13yRDJW876B4wxMBg8VEa5gnIYZBZMBvYkGO6OTavTqoIgn1Mt5ybpHOaIM2Slk8xOmz9
zq1K6ZdxK588qEevcS6mJ7123N4vjHJ6LTGJFps0HrR78okFhkrNj3fc4quUffOUTUr3fGK1SNFA
wTuBOSYbkpY5YgyxGO1yoXZb2s5PMICh1YCDPG2uymlcX/STfLVEJ7+autPfS40C1W/dof1h6FFJ
PkIRVG1CYM3zggckpQt78zIhJbWDPBlaBWcF32rMPk2MaYcKkgVHv6j23IXxmyNHq8Neel5MfJ7q
xN5IzXKSTcgLFAG0XIezGrIPgsQwE2jLeIaBn1cQtvw1JiNa4QNLv2Gs1FXp0u4EkcuqJwym8p/Z
NDQKFv6S35Y5med2ZhY9sBbwbrHx0kFOuykF1q4nu6iD2ckkTxaiEt0uIRcM2Lg7fa8yPXulIEDH
nRTa8miIWUe1otXjo4zm9MGYB0HTSIygcFwfqgrga4BM526nbocurG8KaZhfm5JK/562kymDGubV
9xll3Uuk5uJLa2ek2DDAUzhhSWg+xdasUODPiXmjAXPHZ6qM6td4UCsDkRok80ds3Lp9r5eZ5g+9
x32hzX0KnASY+GjbkFrSGJtLf6zL7teA4OK7TQkakW+YnE+TJIFsAozL2yp7TLqgbpfoq+gEZKIK
RGedqhEDV1hq5D0nBfbTft8b4n4yx+m+YDhZRetSpq8w6ihC5m74OcEsLvy4XXdx28pEnS1VVj4r
AGE2tJdPSaDRGNB9sIPY82k60Ypa7Cy+jruqdIJGGg338Mhf2tWx7GPGe8Q0x3Ndm/MzWYQQh9po
6u6jNoRika5Ee1/KMZ7ho/XaM7V5fmtatLp586l2WzVddIecBvPcUJTy3BAdPeBmpShx4CwLg8hM
9e7Goan2RFOxetGj0bC2jp7Tlx2aRNzAmSztAF0JjSvqNRtUOhXOHBBnIW+QepX3c8+ImI1Wm3zw
uANK3nAEUHlEMPaetdispo0Zz/rZqAG/E8Oj6dWtrPDRIovhPdla/ybMBZQfQXzCmBlhzRTq2hg/
iTCxwgssWcfbssYxZsdRILBBzeOuVBazkEFghzoiczcb+k1FZXNVzKq50iSxxXe6qMs2XS7rxdfs
ObxFbzE8DIbbvQ2yk82ZwDPkssyB4sncVAgsKa1X+ngj4c9pojNlorCnF5uovT7WMHsmqVWXPGoL
tcEx4jiYkVz9Stg/rICH+67VC/t3JePc3mrNUL6u4YEqDcwDL28yiXMnnApsDcFLX2p3FOgdYjMq
uaE0l/YMPYqbvEFcAD3GDm8WJ2ei30IjDi5CvKhh44UqqkiJZHKxWCUd7CqEp04DA/bHrtbm7Cbz
FJdnURejwfZpzIvMAnPC80ZXOTWUnT3o3ZT+GNXifI/hg0PIjE39W7vUFEVWjuuOnGLYNpGhozGM
ej0kLbcH8xu7ML2Civ9jCtu8DsyyIttzEvJzZ3ENHCHLXD9LjQo+07QAchKw0zrepi4puz9oVKJ+
ClwH2cgbjXNIObG7xemO2Ux2qZmvJWQ4opXJNZyWg34WtzVHgsa/d9calXlX0YEuN+Foji+1wa3J
5pPjm1EybshPs9S+HFq4X37pqeRpnIHL6EmN1jUa7JEdDrky3vYQ+xq8oSpJNe9koBh2I/QLPlwD
VyObtMfMmyKIbCsBUVlMHNoP9ZAQcMPypUFE+jyarbop9WQyz9K80nelNnVyT3Cts8DpVBdLWBO0
BBkHRD8hHy6yEvxTrEginDrXd1CUDmeTZxXgDUVit0Qgg2Yvg1IQOuCVD7w9mBnniY8QNvCYOssG
+Bjc62xMmGjWmrTHrxGV0T0op8x2mC3TwM+lLUG3gnsj7rZD5eTmjklBtLTT3myeVWqMv8aSOwhH
LhDnTdrN9RfHE1p+BdE3uUyJFkXgjGtVBcbMj4Auk0S+Q+71jA+pdolqERjbWcb0VcZy/AXGx6pN
1mbehr5V7t42sqAhzITDhXoA/1tQ19K1mm/o4CrrMrZU8hXSQdeRcA1VD2Um0eCMTEhZsqCpYGCd
RbTU2ivktO31ANG8D1zaXcsZExKrJL4Fa52MRxgWyxuJ1wAffnJk2D51UYYUZNtgweWca0D5r7h8
j89TZE79HkzeVRuPqhiORa/hDkl9TXM7chbtxcMSDdsu1/Zu4j7zYthgsUtyrdSXFhgfYpWe6G8a
9IhysySZFW4hh3hQoyhNi41s4QiBdK8HQPYzZoVG6Q514HKn2GTYDkwzkD7vsVO1e7/05qgDVi48
Jgrleg/Tdrxehnah/bYQGTYAI/1DBGm6Bx8SWU1P082eEuwRzE2vVIPrDyxAksysmOkVtxYhpxEZ
Rb8LMURAGeu6Dl6KFmdADBrbBvwWG8esWpzwrKa3nGBSRIIbKN0AMgSCK+0dtmMV3kxYqbk7OvcZ
d5NpAM1JaOR4xjUL5XLZDAaglalFX0gex2Eb46B6gZmMoMOil5pGcdyyfcdJx1WhTos59LOZ8A6O
SMPnHFdwimkIJw7criUVr1ZmZOiHS2w0fWsesmlTmIP8GS8lMVBLmEbja2ZBj9ZL4QD7PcH6ocnr
/CvERLPaUtVPT0MUF/G5RuINtpFU5r0TGThsTaJiR3Z22QlQQyGuR5Kb1zod3C/YBXuQj5hWFG5z
b0HSuZhGd9O4ifE9VoZjbdJ00s8XK1LVbeOp5n6cS0uHu+HCYFdral+EZtYEUu9hhZGRayivS7v9
VsY5dW6KLShBHhJnuKEzLu8JB2BIaMyg5JplrmmQ37T+jjC1DIGZZnAcqxRHo7H+cw/Izht8pavu
mtAITgyPKHxGiZGfzTirThsID8CD0Hzqlxl9XLupIbzVF8xN0X9HU+mae12jxxfQJhBcJbrNBEmC
i+ZuxWhSfmI83v0sIqMdSaiz6AmP3eF+jpuBG6ayo9e6m+ffkQPNbpc1XvbmcUk3W5uDBRJRp26N
BU3qwAudSTkDdjxgt4w1zg0qBhI/Su/sBz368lVVTjL6Amv4J1BcejRj283XSo3eK94vsHlAjK0a
FGBJoSybmvszT4vlLaG24qlEDqetL5xBBmmSWt0K51lDoCdO/j3B25XBPWJBbi/p1IF6Jqumox08
yKKlWgrIJ7rOx4+A7S7acTY6X3eM0eIcSC2GZZRGzdatPGjX3C2MVHIjuUQBgGx9w+Qxfd44uq1f
WVHJsIFEjLnakz9m32pFVCaJg3rUGxWhH8Jj8QO6aXqHrrWDZ5gYhbaFER7edcSnOCDNF5Rpieq/
GHDFv1ZgN4+WDY4guR2vCpWbD2luyvK+Tsceqx0vGeYzwx2mL23cttigLo2JDVCVd+F+Vmb60Fdm
S+dpnBGtzPpCt5HcBdPUxXAzd0uVpNnbRCrKxamt7WZjdJyabdQlE/HRG5vyvJST0SPHHaXr0Vu1
iA+W2fHHMXKeH1WyVFqA15rC0SAVc/rmKogTeywyhvB6oMaB0MWk+ocJ3twvSWnApxarmUsZ0WsP
ZQydbIYBA72h0/O3sZnCx5BM/yemUGubdZ5GSSAgB9wixTFf0IPA9CiQB73UycRF3nTC29f5mIGy
ohAqzib4nQ/UKhWDjVOjhT5vIQ4axVKLoM1RIvqZYeQ5DBOaJJswRCZDHuk4d/SmyTYtVAGXaQP9
bpMwYtIFPOi5niDXmE/GXCdvkwuzN8hzhywX9V9TB7XuhndlKuEZkfmT5AK7xtlOmYX9RSsMiDw9
piF3rSa6JajdsB995G+wmSpHV4+Zk8zf3d4WX2wALX0rwkXXNrHnAU4wGypKgqwpSE1zzSzvhdu5
D0xvVC+61loQlpSKjIB4SPuQ6XDlFZI0rUTX3Jiv+MlD+ISOW5w3CK+GrcD3vQv4PfpjiOb5YllG
BUeEBurPNkuiF4NuGozaeioSkFi2mG+YhTbDFBxW3iUEN8gBUOC/heUcyw2MpAUY3nGrPQx7/qYJ
t05x74G+kRxDyfd7E5+0bdR0zk2XWtpEqM6FRe8vTZ+bKksevTDz7oAN6biMYbhoa4NrUr5ra0hb
pkSS7s9EtleSBkoNA5al3ynEDj7CqvDNjmlV7FqvTuVmhgvhwfPq5gu52AVeF/p6w6R6nSdbOcS0
ZXMYHeZWFK5zu9adFkGlX85b1UZNEPYDvT38m4yrdljk1ygjivkYXCZMIKIs2blNRTqDeXPze0Tw
d5XURWdshkYHL09cVAW8aTZkYHV1lPvDMmvPCBD5xtOMJbqbLOLRnBysWmp4lwatMVI0f8yUgfAm
K737LgsXy6dYj0kaQiE4ELqhfR0Tc/kaJkMvIISvfWbM4PpXmbZmHSwjfZhgYQJFuPoKzgBu9Izu
irmKNOizlNX+bDriGrlYc+N6EYRjRxRk9pF0OoZFedU4EemB5412BupdpmwMdxBFZXSWi9a718oY
Fw3PA7G/NIcRNAM4vN2EhP0WiQV3/bmRSk/z245Zyl3ZaNSiHbD7lmK1TJEhpkrdG7OAFgBnrEVE
E+rgXWjk+m09xXO1afRJyMBdkEAHk973r4M5auN27BuR7rzYyzhTsWeTaUFAXaDPRVG6EbQEk59T
RGNm2y+aGIJCIYAnMZszKBdebSQX+I95xfU4JO6dlWR5vTGHJUempeDY3SL5AdTu0SnwMmqz+Cmy
UrS7OV7CaTNPtKx2UUxivBG8xWazEMTJLVJQKl5sXmmCrpARPiS1Qy5RM/pCg+g5kITMnNVfeTkx
UD1B9/GguhmHl3UMwDUDEbpnOLMSEFK19nVtgTsH5jJXUIvdKsWLUYYC5i2Ry9cAUm5EKKC8THRS
YeKN0LI3Ofqhnyqs5q8qF+mthJWur4RBesd0Yx0KUVX9dsOB4o++Lr1CuodkXKkFYNM5uf6djG/s
AkqUkhR0aNxbUZm12IfSXb5H2qhfIzEd9EvEZObP0RLm2pzJoWcySyg6pzEcL+CjenmLuMAUcPjN
PgZmZ8BBAAmIE+VMqX4fM/QgC5TU+WCDrluPfdsAK9e9Dbyb6a13PmtRN+5HvveXhRt8OpN0M85T
uif3nTnQQ8LjrL+CEMEtqWCf3JAdcF3keqsGf2lpYuzdpG5oYBmoCb7Qk8xJQdRgwJcqM/feLhRk
WK6b6LbOYRL7A2/5Gwz14XYt9KDi6Dl6ME1T7R06yfBHVtFBDgZzosKQk5tDE2GkyosXzxzmqIpn
B35WTruiSDHW3eKGJ3/kNNtwhjWq+DGWZUflq3v1Cz5Ddk6Trcx/RKJuYEGEGS0l1Nx5BSe9rB6F
ggFAkIV/IS08j/2kZSj5hlM8f/dmexnI4024ICOtWgsWDmkjPGmZP8gELUMACmW/WW7j3HMHteZO
hRE4N1u32epd1JDiN5VZBWt0nndGSnNnm04dbWzLXSBGxm5xu3JQ50081dM1mUvZ2mcRiPa8jaVw
a6zlau26Hbg1zzKlzHOXnojhuxjMU8KrqRK3LWLAn02oL7c2atHOHyFW9GfdQv/tDu1ZiLep5ije
TSwttWWKV+dcLZ2dV0/UBdqT5tEYBQaqdPj5dkqW242VeMnLRerkgJRHP7woHTSf8guOYigQTe2r
Gtb4N4epoR6Qi1daBAmT1hg824gmPASgZP4Ku3Rg3oaHdGlnVmh5fNXPzKL9XHG9+j785ZzOjDVS
e2aXCB2TM7qQB+LuXMyWV0P8ARCWxnetV6HfZ3W/d7JxutO0HLNXLYz4dF2/ybNe7D9f/lDwvS7P
rFbk+C42tqBg77XWaFibDtpK4SO9ohzKoTL3ZzosQRN1Z3ULRuH5iyWjy2bKoQV/vvjhVLE/Dw/O
roM6mvbqn/J+deaE2RbQXelnIVfuthEhB6lgLOA2o6pIoDXRRYtQZoOfJ1RUaES3WQnbhCSGhndt
d88nftGh9vzP+/jrFx1YrEB4Duum4HNEShKHgTA3aeQZAanSU00qTOABC29Qo23zbrTw93LnfVnS
ATDGCGr4TMsBPol34k0dWgD8+VkMMVxdb4X5wVmsnojQvaQkLouIdivauQhiR043MmuVrTafv4VD
b4h1tdXhw1ndTeHEHNikVKMsGfMOEwQ6sPsmE8eEHodcirRwsqY3Bv0aJ0x0jm1DB0DAttY9KKwD
6wsIkq3KWnB45IDGnQ3NhDRXwMXt9Okc9py3r0q028q0/238AztQ2jCN7XUHsr442IGuQoEI/wW4
DyM8JFe0f5PqayG5C87pBAFtf/5qPz7o+/UO9tdsawhTqgrhYamPVLTjfD2z7iV8DBOueN1tareu
Hzwrj3afr/xxZ7My5jMWpsYO86jWX/aXtUM7W0okkp3NhCT9IoLbysVbqfPPV/m4dViFIYFsGxQZ
NHHer8LSienVnGhzFN2FtVLf3EJcAMqPXxz41if2zcdzgfs24QP0GECQr/l+OVd6oVdo7NSm4zbr
aA0HdBy/Ia4RZ//+YFRuTCMH7sHfd329f70+pFxNMyXcDWFt1OdkMGixkA8nAQRPVMkN7dwTY9eP
vUrXxIgJBTzShEP3QkGFXRc9Z76KtfFHONPo8rp07SQ2cXaHW6N7wqnr2A5hdIKLEMLF/unQXXxk
IoQEuSUaNz31irdUbbWpnHYo/4+tyAgiPOGFlHy1g3eZQCYno+BdLrVTw3XuPDhHU31ilWPvD7ty
AXmKKShw4t9/sdGBp5vFrNLBELCRFnrLWRobzXaixwqCTy/s8y1ybDN6ugd7gLSMaHZwwmzVWNHs
rltEDN79WGIMEkxR5GjbPiepORFJDk2K1sjlmY7OW5S4RhyOKVFen5MDozxuRFS8JgB68EMzqCtL
deW25TqSWOuGp88f8Uj44mLAhEwQK5n0bLx/p0voLqYFSdTHUwBFp3DCfTvTbzWLdFfnoUsXwpR7
aUJ4PPG4R74mJrCgzXgyEVzkQaIyGImK3ZqT3oa9+2IgvE65i8VwxrCyfhehj95+/qhHTsOakDGa
xRRcSYehpR29Do5dDpYFPXRj4Wy56zXz1FTyI1/RMXB0swUuRVg/HzwWdjVRWq5nLjQyMcF6z9p0
b7at0Hei1GEjJ6k+3wr4v/GJgHZ0ZS4CJGwMC8Qv/f2nDOH9Tx3TwPzU7amjEcOEm7DlbNAkacUb
sR2y64iUMzyx8JFjwno62QVm1/Db1h/2VyRtkLw7KEx5sVk1XbSlPmxxgtXuPTooJyLakWfE/s9k
gAlHZR0X/n6pOteNZbQK1Plo/zZaA7VsshqEtwkA0n0FTfk5E94pv+IjD+it3vDMD7LooOgH3xTB
NB7MA4ckERjo6A10JKQt4T7SUSn88yb14Hx4TNlg7A2e5e8fMEV0Tj+JBwwxBNp4HTymsbZO+b19
PArrxAWdIasWjm/2oSWgPrhM8aiZA6NhIHCbjRl8vjgdTqRiR1ZZvfH4h+iJhf5B+OzRqxSl5QFG
O3BEK1FasHVi+5+PNVk0R87AQ9HQcT97/8YmPR4m0ndIFpBGitsGcx21UY3WnTpfRx6HwCxws9e5
5NgJ7xcCUZJRSf/UX0acSZPCaAIIiycchz9GxT8jRfHLYkQ86c/B0xgkLONU0uTkcbMLgmcyb5MW
/kc1ofrforCu5pd/3XKY8TKsEYq6tY5WOYgbCbRu+gdkzKZZUbLFbrWr5mnafL7KkQdzXOKi1Lnc
bOq8929vxL81arKaUtyrgQzz2LlimEy7c50+DqopOjWc5/h6lAAMMiW/O3TFHwy9dxz6OlAQtBb8
j3GioKthhNIm1VN130+N+ePzRzyyQXhExphxy+D5/6H0xh8f1Qovco7LBOWuAl1Q3fLv+x1PHhpj
lrlGXe/A5NtrbTTuiA78PtfDO3dC8NSm2XxieuXHvIBWlMVV4nBXUgAcnN3QjrGbWu0zTUbbwdTG
lQXVzPgFyr6390YXDW4WTUB4bVfsP3+NR74c6RZ+gRazCgW9lPc7ZUj0pK4ZWOIrW0bPSICsZ6R5
st3lCtsO386gFO0+X/LjtcJgCl7liuRwex5e2vFolN7IFG0/NMtlb8HK+p5rIJJXmkF5fhei4BW+
qmP6uZ8vfGTLuNh6uhxAl/N36DXL3EsSWPwG/QG3qpvUkoXfVtX4z3ksj+fhe2kguMLy++D+UtWE
lt+F+OXlbrlH1xhi8qaVDkchzwvrxAY9tnW4mukGrm8U0tz779ebjMSCp0pd6k7JHm8vuHV5ouFK
HzrpNX6E87VF025vklw//vvrdHiNTBtx2T7WurX+ykSchN51ZFuw/yEz3Qk8n7YKT8UTNeqxDeoY
1MTkkBal6kHOjOdTZeI4DzPZzhy/hbDw3Zxw9YR/W5+hE2nP/o+nopTG6Jayh1D9/qkW7FQUEkF2
p1RVskHlXtnQvDDJOrEbjz4YVf6afPBf96DWx5kKWigODTi4hGgImAwMYNIqb8rPssLS24cF5c+p
TtiRRdchKdQ9vEyu8IOLYTGgKVcLOpuZiW1gVEi4ZnjwCl+bqCg2n7/Kj5kcm4MK1aJO5VYwD2JL
MWaobLHVQRLVIS4KkmWq82e0X049oRCfR+NUVfdnLsr7fvA6MoXKyuW9kj0cfL2p8OLIBprwPY5d
sU2GTr8eJxzEvKQrz0IX6EgkdbuPYUYyA1ADnvKj2QEQLPDIO7F1j8QbD+MTQrppE9sP08t4hJnJ
dCgFt6aJtgzShcIX4RT/+Vs+/sx/LbN+hr/OYWp3+aCHTL8Jl2Wy/aZfzbUYFSmtoDC97tYqYu1c
H8HX3BzH2ioHisa43GUqT6qfmFN1bH/xxf8brEBkODitCjO50JE8cgR3PJCwVX+ZTZ1BCdOji6Gl
Rvv84Y+9Yprf3CXcnOtQt/fPLu2F2RTYMvqOZdb4rqEgcuZiPPFUxzaywyBxgTm+ybdcn/qvNwwz
WOZTT52AhV79EqYROGJtRK8M3j6VChx9IGqu1aEcbq9+8AJxR4YgIEg4GoaIb8IGRiBATXwi4Ti6
CqISAg+9D+L3+wdC1xRWBmNTGRMcJe4OmyLZb6i0UEB//n2OvTnG93C10nin+XCQxjck9y6iVhbS
On2nwUzfOGpw7isUw1/+n6UwfvbWxJoZ4O+fqWintvM0PlI1ddWtG3YxCKcLjRc20Zh+/T8WY9oV
LThSbHFYhWNnE+MOTcI7AMDs+r5j8CUM8c3Q5cXu86WOfStSNC5A7Ji54Q+eCw6TtNuC1o1pWsU9
Vhbuje0O7olYtf5fDgMnJsnO2h7ihjj0Yi7zwZ6ThX1XtvAm/R6u6DnBcXyK6VDtqh61z+ePdWxn
0OyDoghbCQzr4PozO0TjhQ10hp9WGaQL8rgmZUgYeX184mN9fDa6JZJNwcVHJ+Pw2UYpvLyFU72q
qZt9HNb3ym0uoMrZZ3qTDCce7MhqLr7LjE9g5stKN3u/D8fe1Jg2DrxujZp9ERWe9shoJ6Q7ol/u
sOgLT+SbH/cHDtaCwTnkEQZK14OznOg2hH1NIWoHY3+pxDLTczPGh88/19FVmHLIMaaVAeb5/qk0
bbCnBXcmGG04sMoham6gcJ6aqXTk3a25EEALxQFN5/XP/wq0tOtRR7nw6sthHu6ECFfKBKrfC1mM
9jejDvPf//xYbEGaTAZu9WAvB49l2nmTRDElAQ5jJOuF8TMpnX+cUU1jgXpAEpYI6FwehymloWE2
US4D5Z0ycdFt8Y6huyzLACoGAjWdb3biNH/8WsR1i/Gb1JSkmIeAYD1UKHAGDz5fXvdXzpKG13o/
muM/R3ckFbrD5HKH6G64B9HdLeD7QADJcMbo1LbIil/LSjVr7PTUGKwPD2Sbggrc0SmRDaaXHxwq
nH4brdcRIop6Tl4KpVXbrIv/uT/PKpSmpBPrsAQe6P32gwgK29vBbrhBhlv7WelihTPOY2ZeD30F
bS9tPUh06OQ5/Dhd1idxsmPPuYYNKnIiCIjj+1+QU+msgl/YS00OVyZpzPhKJlbxr/c/18k6Y4uL
mZuZ0Ph+GR17+F6ubTxkYe7GM8dfJSTjs8/P1pprv7tS6Hiu40JWLNxb/32/SJOUbdO19vcejXCl
tHs7OSt0Z6eE4TPxhgQH0RfzGk7syQ/dhXVVxEa0deVqGHTwDeES4tY72d+n/sKL3ati2BoqDHI7
3SzL8+cPeLgUvWMd9IEhOXRcUUAfBI8EX4kFaiiqYHuKbnA7CYN+LIZLDb/1rW6jU6OzF28/X/Rw
h/xZFIwfTNMgxThs7aW4DlmjmmIf/47sHn1Avl3c2d18vsrh7fzfKi45r2mug/UOzhsgdIQdMI8W
I3MaIZVoaysWF6UAXfkpwsSRxdZhIejQQLwZkXEQ9RulGFNmrWzEOGStsXIfuNC4Macu/MeNz3O9
W+pg41t2GDpLzVJoE0dEDEW4x1zlX1O2dRU6P8zGoK9GJDmIi30vYpj3uDMSZKz9CGoM2LY4u8+/
0cedADqLCoI4RbeJ/sj784XiYEktG3FimFQVVWwb47CY/2vkBfl5t8rBKaYgwRNgonjEEDT08c16
0TPx8vmTfNwAtCOwZmU4x4o2OQdfZcq1zogWrNQYWmT/FBN+DjkC3dVXwjk1KunP1v07LJFgsBgt
AtAS8KXDCXUjHglyHkCxQNFxkSFn1BBrO+1VoxX1DeRbtevsvj/D/NUIpiQ1znHJzU/Exg/fjhqZ
mScCrpS7ajgPnriocVgvYufZS1AA1NgsBpOdncqmji4Cw4N3CmJj64eLYPuCjXD0ks114W3N2rQu
SmbVeft/+norI0ZSCAGhsBDzTw5iRZ/nkxfb0+gzDC+GuVy5X/FNQUIq0/hEjXfwRP8tRZbLqFYw
bMYZvt/yZugkWUly69sF4u+WB9z0uSb+LUj8WQXo58/DMALzkImwKIWNVBmjtIkNHNhQRF+Z+nIK
sDuk7/23DOgCuCONd9s6eG/45gzgZxo0+sFqztKpnq9wketvrD6y9jEFM8quyUKIiX5rzBiiglC6
j84tfFsCPumpg35wCP/8HBsoYD2CJMQf+pFuaWChh1WEmqfcb2WWX07YGewStG0nBnL/4YX9dQb/
rAVNzmDjAN6TG7//jlIWWD/PfMc4bR57xD1YZ5n7JczOsCw+s1TzvU/G771gfI4Mv5RW/zyBQM9k
fXWXneNLf6pPscbKgx/ERe5yoXvrrNxDthASC1S5Lhb5umg881eB/2t2UbagnHd4Z5bZLkuWwnjA
Ey75sSS4UZ9gKx15+esYWx2qEoQJzPfev5CwWYwe+8/BhxqGh6+t1Ab+cLWp4zTffH5cj5yhd0ut
P+WvGqsWsxHP67aLO1s7z9gQVySj/b+fVFbx/sfZmTXHjR3b+q84+h0+mIcbx34oAMUiJYrU2N16
QUhqCvM849ffb1N9j1koROHy2BG2OthUYk+5c2euXIszCpJN3IXnVhraWoMi4wz1SxgdVWeSjpUK
19T/Yiw8qxRKgBQhzNU+clBZyKBeYx+VSfKVruj2nTRI5ofrVrY2B1APjgT5EWq3K68D4CKshpyu
6jRWkhskWyOLjhAl9EM97N7KFawOal9Vd9qQDJ9fb5o7ClQZWI/Lg0JrdaGMOa2FGsm5+0kxxm/o
Iki3tHobjzmsclCnmeYjvn8PG3i5TQDO894CrkQwjUs4X0BppLQjNQn8HbZe3ydpUZ4ip92rtlxO
rU0FkKWTbZkH3jpfH8n1YMpVPh9oy/sgm8a3Qbc/BYt5N8DgAmdrd7L05nWwFpwPGUkVtgDSrCoQ
3dW1SP/RyLO7mOk8hazgD6eCGPxUKVpsulDMVhGcjW1IEQaKzuTL9eUUO+XczdgK9xZ4BsovQGpW
pgHP0EyWYto2AWRrU5D4ZRXVPlpHNDt0zV7mQfx9l/Z0SiFgkgGvrnburCyBHqrw4bQjdAfqlCe/
Z2EYHMFZJzQ3WtUJLuI9/b9LXybKgUCUgJWyc9bZ8gitQRqj4VeE0EhyU7mUvFRvnWMFv9aOL9s0
xZudJlC4DLmxzzcpRG0Leo2QzMAcOKpcIHIq+4ETF/lRSRbFfF3UhsqMzV0NoIItK2r1qxtbmuid
tg06MIwJ7g6pgd+qShFOe+UmEUh1TOA9QSnysjwflBMAOFvgoIIoL7dbfx6jpPAyMzL+ojfMhgut
SvZ0hi/mcWVyPY8ZDYA2igYurZ6Vp+jpU2IpnZfX2bAzuAu38gzDB+JAdEXd2lzdC9EyRzKUSHCJ
znV/C1dJ7tIbVOzsi0sr5DWowlPo5EqFu/18CmEVHRKrpkvZSVvDr6NhgbHJXG6uL9T6dBG7cKo4
V+xy1YaJ9NwKnVkKmk8gXfogkD9MzoBoUtjfzpo1HBAgmj4M5V556MIkM8bDRcC2BWp7/ebLFEub
tJZGirhtFG+Cv9xwnbKTHhWYlR4cuxN8dXPnXx+oWP6XboSkmEqYJmCHGAVseT7QbBr7QU4RguqO
8aF3R7+80e5Vby+1sa5k4jTO7azuHKLF3qwz7FTe1y+Fh/bG4a+7x2/XB/P8Hrk2Gu18NJPZRnT+
YUW9AVBwQMvDV95B8+Khf+IaPqW3w5vmcAd9/mH+/brt9ePzYoRi474Ivng+Z3ojJLWkk+6OLiD4
ww/r3rp77b26nklx4F/YmbICPogCO/r74Kamrf4LgOa7YGdfrG/vtZXV9UI7fpJJYjTLEW0QF+JA
t3CrnbN88U5aWxFn4sVYtLhR9ESs133tf0/dT0/GzbcvH/eUM5/Ffa9ti5XbBciczUqMmdoHdurC
P3D4Atnmw+Jan+HvvN3ZCWIvXzO3crkOipW4D8yN7ndIXw8/isPdT/fjTsChbDiMl0d3/TjP26K1
oAIVo4IByyVZ5KIZ5Nqe6X27+bP1PsMVtLdgO+5i3QDV2VrlRMLm4PGw44DF/u/L4cfnd9HhsfW+
8SY4QLa5c7Hsrd8aXK9B0qFmYv1m9/tylG9QxPLbY/Quvg0O2U1/2Fk/cddfWT915UVSnR5K2gvF
ICM357/6AcZPF3K2nelc382r7b+G7OgSUkQRlcuDQLQfhoBWiLLp74bU2hvT3l5ZOQ3bSlq7EAfN
Nv7og1MMV3KlInZWpFCR7BWcn/Ns1yZw5TwSW1INCMd+TWD2gE6DZx3RgHM/x17s/aTpHkcsH37u
jfI5/rxmeOVPxjBHS6DGsPZRvWu/lO/qO+178Ei6Edrt6tv8qbiLH7RH49POjtmb3pWDCbspNkux
YzT2DMwL7M/hRJTnBgfLrfzCDz3btd09yPZFsmW9gVaeZlaLNGvFwaAAeYxPivcpd5fDU3ComN7y
qB527/EtB0BBEBC/6JYDx33usdvUzgtZbFlEiH2F86F5DpGD7jpvchcJv/ftI4zWN82N/ta53Znl
Lb/60vZqluGTmTMKJMQq3uibX7JjdByPs5ce21v1tJcz21pS6gkULQDVURRfPQgSiKqTuanaQwP7
u6zQfQs9lT4/9UXjJcv760NbOwLCfvKeJDs0DZA/oIXzWTW7WA2iTF9cSeu0I/xIsCorTYzG2rzs
+Bx95dwwBbKTQj89SLYFL9a5qcxWzUkdUM4K6FJ/UzpFAR5Yy3Z86Hr2hBWdChavAdEtu86r6KhU
owcJ3VFHV+4DpJPWXTNkrSvPav6QVHn+mVYm5fHVs0gGh2cVQTtFUFPsnxfRRAlRQtNWaDUiOFn5
8LLiU/Uufw9dfba3F4ULe+lpGCBvOBI3APEN2q9W5wA1nmZxLGl2rWIoHBfui/Yz5G9wKDVGqaWf
MmXoIHzNrWo8kNlupQPciPljlszBF6MruhICgWEYbuvcVN+DJqnRGGriyj5UMrpJ1+flIvim5kpt
zFRINYELo3Z1PjE6IhpFZ1mIWCrDgOaIlIUz3hDO2sibWnReoYE2hik5onA6fGuoPP4IWye0PYXq
4HJMKs3c63Bfx5fikzT2B+UtqF7RMTr/JAmSphiV+MlFYiGFaFhTD4hR5H+S+IeMYKwG+26uVK7d
eJh2QtvLw6axaMDTyAeToddWtxNMrtI40x3iNp39tQa88bmDfOgBxs09lOiGJdFJY1KGJ6sAlud8
kGErJO8cdYFOLzGBUtDr5JVzAlsodaqn64t8ea5JYZLzskgw0IK2LsmHljzlJVRWrgUVjt81EwJP
dbhTPrl45LBsdFVqQDIpIHMFiBG/OGIhxQktWfrBDaQoOEwoih6SPNQObKj8Lu6X0reyIPNVOdHv
qeZnT0Y+Kzse7PLo8Q3gbkS3EjCzdaZtXoYxLGtOlw2Xs+mHZSB91FMZTKDTwYVzC30xVC6vnl3h
x2jwAeqjkKk/H3duRLlWZgGN9m0JA86sp8c8t7TT660AbhbFAjAHdMqeWwnHgdrUnAzQvKDnCRMS
LMOIab96/nRZYyAKmTVqlc9r/GIN01lLrQ5giBuPVXGf6a3ixRLsMyPsoV7eT8HxtaMSmA0QlVRA
2Dn6as+os9xmaNHCD7/E4V1SSsttgCbLziPh0qHYqkHPJoOi5HYBOqTrl5LebLcu+rCFJ8vw32SQ
tJ9k25B8OzdGmGGndrgNpPZvSNZ//Zj+T/hUPv5y++2//5t//lFC9iRgY6t//Pd9/KNh7X92/y1+
7X/+tfNf+vfD8NR0ffP0j/tvVfuPY1/89a2Ly2L9O2d/BZb+/hLvW/ft7B/8oou7+X3/1Mwfnto+
657N8c3i3/z//eE/np7/lk9z9fSv336UfdGJvy3ks377+0e3f/3rt2eui/96+ff//cN333J+7+P4
9NfT5S88fWs7flf/pwAk0StMgV40x3GixyfxE0X+p2imAYtCKCKLXv7f/lGUTRf96zfT+ecv+A1A
C/CPzxQonC3xI8P4J35bVG0o6wGPoPvg/33Y2WL9Z/H+UfT5YxkjWPav31Ybh1tcBTtKlZu/jJzi
Ou/WZ3RIO1BhuhIkYn5X9VD+wFzq6dGinnKYV34iz2v6rWwkwY5XWd0Pz6ZtbiGQnWxcmvnOzzs9
UbXTppXhWigHQZauV/eQkseeTY/njufeNmWwCmTwTSb03BRKmJGiLnSO2qPOKU+nxY3rCl2FAc3D
V53351HRnkETvKhsXXRuK2GWNlrLqBSI3O/G3pgRdNPnnbLq1rLRBUjOngQtiLBVANbnUJQFVWm4
hGLOqdPm4DjMcnWHpG59G8DWWEK22Gh+geqhsjPCVXT7a4Si+1KAtKiqr/x0X6tmhvYpciFSR8NN
r8PgmMtZeRxoiXfLMbbcYLRfGU38svpcf1GwC3LrfAmdbKzGxsRq3GUzNFjz5NYA/U/wzbc74a14
BLyIboUpLnfodEAIiSBpFZ3ZHapRSm7CBg/lFSFtr2lH04ys90JH0IOCj8yInQU+ulzTfVC1mv/q
LcTGEf5AJa9Kget8qEUcJXCTsbi0JAvdCwcNUhaz22uxW4USz+PkEoRITLCy0Ix8bmeQ+wkOrMSA
IC5b0GTXZEjMzfYtnDqN18CrsHPBb5xCkeGXOYSiRLKOelHTSIM+Qd4mpWR6Mrnwkfwx589GB3H6
9SncNEWdF7YNYHeEuedDy0DnaxX3njuN9Y+MlpObEBKx9xEcvzuWtjYLEbVOJEawy4KdWwqGxGkb
Cq6uNtuVTycmaulmHir3NAe0n3K0N2x3NKroi5wGytt6kPea0TaOI5c+NWbgHTSImatVtKRCSSQV
6bKoUiXILvvYtaxovhU8vJ/RGBKaHs4ezGvD/7BDQdk68NlzDa18AHKpNFurzG8ZKyhmhyWpQhsq
jHAapbu0kvqbvnEM2ivi5ufrV1ajyxy6ESC4YKbP5xt+mKnvMlt3VVRcBHGqcbNkqeHZNQKF101t
DlL0jAD2sIGdr/yA0pb4UCXQ3Q6tReQDiK4nc1K+V4D57vN+jh+HTAKLHle6vneNbGxg0VkEdgdm
FHooV9sqjvUklCsDSS6AMqdWRSa4VdCaj5Vyj5Fg/UAWfkATrEyieg9Kde3vWmAuKf3MyNI0SJE6
NSz2UrH0R65SqBjn7G0WxOrNCHnvRy0vYY9NrL+Qt9njiFo/r359B/OsiiZjchjCX70IzQGvD8MS
8R2RNrGdg+jzYKGDEUcwZSwVOsuoQ5COdpKvyZjXR3DzT9cXfMMhEqJRnhZdlvh+sSgvPgD2kSWU
I3TQ2qKraeQ00jda2kdHU0eFOkW4bydq31pkgDc6r2NCk4v+HXonnEE3IB/uSmiOZPjCPdkIYz+U
pT3c84abAssoCDTI1xDwrYa2DFIjG0GuuzxQoeu2Bls9kKcaP5pj39wGuWGeamuonsjYZA/NkBs7
bnJjqBR1KXSCDgEoskYOzzAp0OKcsceMPnd7XTJPM17KleR5DxuyMVQbOAOPSFDX7NuVh6hQoCxk
KaJhkivoYYbl3YMdGv2GMaL7P9RVFzK00E/1jnwTekH+9U0kXN8qenhpft3RUTWLhHaMhIpzI7Zs
KKfHup33oOXnW/U5UqephwZEVYMwB9KS862KpvIIYyi08xTb4oOm5ubvlhVqXunIcPuC3djBFm3a
01g5kXdgVlf2qqzo1D5zEPkomtZzmnb0GoSP4DqLv9GOsFdqO1/D5+GBWQQ3LahEoLBZXWqyGgZy
ghKsL6NKhKJ2Gh6XRf0GoDI4toOsvNHRKPVAM4deRJy9E6icX6l/W+d2I8Fp8tBa1/mkXpHbONM7
PzCUDm80a/B5m+1dLxuNH2ej4qOZrj1e3zdbRsUjkZ0L8wf56fMVVfpQmlV0EP1RSfLbrEDSV271
xHfkJf1p2Un63lr6cWdZz6+455GC2gJLwk0qqN1WcRLSkImdotnkS7UBaTmy0ae4mk1XrhcY5Tqr
RD03hJsdoZi9dM/GjqIRju4+wHgqfc7i01442z7gcZ8jA+XnZMndTpLCt13lOK48WIqv1ot8e31+
t4YKE4iIBxkwfBnn9qyoSxI0PRtfQdAE/Hto3VnGWMMaY5pvs5IOcreD0utDlXZ7NJabQ7WIWnjn
EvyKDMDLoWaRlFsBiGB/tsbkjVXUBhjVbvrS8xE+fFt7U7tCFvxaVho1cHAOsCRrnQ6VB9UsilBv
/KrSEIPLTcOvzAjJ2dBYqs+lZda2W9GUFpOKdaKnqLCdxwS+9lst0ChsDaO1FzCugoxfn0QahSwD
dQO4UVYXUCpNWQwHReNb+fiZ82UfnZA8Q5gYnds5KhItjWq+TUJN820ZkfpkHFGL0aPXIet+fQcd
RrR6cj+I6PV8Law413T4J1qUsiGQRgl5uUtHkew3y3jncJ3fBL9M0UVIZsfUSUmvG5wlp5CjcUiA
soaWc6+PankzBNUeN+3W5iKbSe2MNJF4hpwPSOGmi2az7NDfVXJPjZ3siF6E8lmG98Gb5CJ5XWj6
97Dg9THxU4JtUD032CHBaMVy3flTkxVHCM4n1D608XaEhebm+pndGhtti/wHrkYYWVZXOeJdxZz0
LFaWoUBagdo/LUU3H/SwR+Bn7va4Ic+jlF9Dg9GCWiTDo1Vg5ZPaBooFyGRbv26G8dhbRneqTKeC
UzfYA0NuuSPRpyia3dgfa5iFPslkT6C+97vSVL3WWIpPZWunD0jUq4eUeN1NlAyiIshL9zgTn5N6
/wlR/h4m0dEzDwP5o9VZXCpo/2YzbskMm/Zt6yy6P8Vq787W0B1VSeo/IZsd/JjjqD1F2eLIpy6M
06PUoRl3iIIseOgiuXXzKbTsN2amQkaNiklwqyt0RJqZtUtBuhEO8AgzDNEgC+RbXvnuQG2hV3X6
1h8LpEQde3o7UfN7pHwbPaDF0T/IMVpdiDIWR62Y9nC/G+6URn4SXrTO0BLMXjzf8ZmRzCQykZ1B
z1Y6ZFEfmP4A431I6aA0FTdaWhUBuKB1vlWNZHotvAmATfTEvnGyovmcGIv25frJuJwRLk/e3SKi
J1x4drcvbk+9quqhs9LKDyCEOCLlZ9NyYnXIr43q11qetc+pmtnv6Saa3yNUZf553fzl7hV3N6U9
yF9IYK+rKINeaaNTtiQ8DKhaEZV3XGZIu1HbXrpDqso+LRlqdMrc7JHErl6JYvNSS8F709BikGBd
N1Uu5FEsvadjhpkxT5XRLjdcWLJ2U1dh9dOSFvO2NcfwzeQEENFpg6k+KLE8fr4+AZeeAo4MoKOy
6GUWoOnzLRFZgbKUxVz6mlRZnp6pCicVuQRrLufb/40pXCg1P+Zwvfs4xWXZ0b3np4vefW+kxvCD
tmkjepwjc+fK2lpXsBiE3RQEFMglzoeF1JqhJdpQ+YastohHBWORuVpn0hcCx+uPJV+sQ11P1kSE
BuZz55G4talFsyxUJ7RQEROeW58SIL4onlV+k0Yq2t2R7cZyKLuoKqM1qgbSiVesdEKXN3qjF8oO
Gc7lZQMtFo8N8i3Pl+kqMkgCo7Y6FBT8BM7Jd3TGjIRHkam+Qf2kPCnIjO88/zcMEnRTzGGmqU2s
H6owQXS00Em5n5ioOsa1NLhZOxmK21nT8iYOFQgcr28lsSvPHb/ogKPpRnhS1bzoxtIqa4yhxvYH
kkseyjnR/ZzkFnm6NngD0AFFRCdNj9eNbp1YaMe45ugyoi3FXF03Q1kltjqkVMc7NKM0tJLuwXqH
x8lwmveoPVt3tTMgYDOG6OclZZe+Q19+/Ov6V2wcWG46+A9I1VJGWOd2WhtyvjaEzaHRB+X7rAz5
jWZN+VE1mmbHN2ysK/czFSBqa6QO153si6yIbdrU/pD24VOrOsVdESBjifISjMFtsuyxx2/NsIgx
edeIHA8NFucHp83QhJ/tovbJAQ8GqqddkJP2RQDWkIL5IGf68LXGl1Z+TA7opqVdvPO0MLAy/9Wz
rIksky0Sw/Rbrs4QPxmkzIhrH9/tTG7mNNTAJl3xtACBbO+6sY3dzFDpJKFPV/R0ra7lRaislv1Q
+ykCOPd9nmuPizkap9Rx3uP8Q39AIuJ03aZwgKsTBLUURRPwG+TR1h3dhiEpYzwzwDCtlcdxMAIP
z53/uG5lww2T1sGGeJaT416NLCn5cmM2Kr93Gs2dOy29C9CcdheLcMzVRn52SKY+q24WO9qjgNra
voLZhXcyzzX7ovwE3CkykJHyKy1o3+ZVPCB0PgSTi0ybcmNG5bLXur6xkEQRopJJrp0dvB5uN1hl
owWVb1t5jwh0gV4lIrB/ZlXwl9wOMSL1g6S+fqtyNB1qv+SbITRYXTZQy6EKSJ+JjyzgdJunjv2u
G5fiQ6Ub9h/Xl3NjRtmddHbDxUspYZ2s06pWqaTUIn7UitSt6lSBQzaX3iixjaKIWRY7EcPGPQoO
EIZ7SLxIKK1rUqyVldh2hvhIElVuonMweIzOlhtriK12Zjm+bZSm5KLpgslf5tnayWVtf4DNq4aU
IftITMiL6NQYrIiLjA/ol6D4CmNE/xaOo/Rgg1R4Wzk6YgWoziF2YZV/JI36++unG5wSyQ+KqAQq
K+tJnyXy2KO9QoSxHLrArqMDOk+WOwzqdIfD3+OavXwgiLomAq4CyMAf1py9Vk6GDeFqB3G31DrF
aZW44TQpnixNnwqI3NEM6ScXQSskUqU8+YI4dewmk0MftGTv9d9fuCg+hpouBA+y4GZaJ6DldKx7
BxINL67H7r5BUdyb7WCvs27LCs9E3CCII17MK08fiG7PdDRtT7PQxUq6ZIHzZpeN/uLWpp2Ve5Ra
KYUDYLsrKyVjVBdE5bypiOhFmJv8VmkMWvmRpz5d3zWXpgRFC1gtmKXFzAkn9WLP0u6GawMKLaSd
ij9HTsZne24tF4XtPerXDVOChEGgnnnHABM5N+VMeUfKbVa9OghhNaukGO0iLQmLzp1KfU52PN2F
+3kGhYl6LehFIrBVHdNobHuMR13zmtn8LuXB4BsolB2bwaIAko/SzkReHH4sPetrkGHgRKx3hpLO
obZYk0rVJYo8iMHrd6j2dg/yaAz3ctm2dwB/8ghVgWg5DU0j6TfXV/Iy1yjGyjIioGUYRLli775Y
SqsqKyPWe6QTcbC0oimBCTI0mPTfo8HuExcdH+13PVl0KmF5jSKyANcTFE9KHh3Q0p1eh/flzSo+
iCcVZKkCfr6+a8aqXlIlyzXPbiX9q12pcIl1Yf2ohtmHGUjeR1Ak3VM0IR1/fSo2lp5QFEkVMKP8
35qSOm/NVupq6lBZGc93Y6aZXk3z+ZvE1KRjsrR7uklbUy8aloFYCoQ4JYXzqXf6Reun3lw80mgk
TBoFtIybLw2nN8v6Fk1co+J5OQWjinYqNR56Igs9k1w5CZqfg6yS3bs+BRuHjS8CCUK/LN3H656N
WenVvMBDo6o0J7dlbVVuJc+OzynvdkxdxuECTsM1zzKTfuf+Ox+9qhZKE8r27GlU59CYjwZ/LNPh
DbQ8xTF3SOfBT1H4iKLOHhS+qE3Pbfv6JSc6pfMA1kvy3OsVGCQZgbpCm73eUupboWzoqYEe+1XN
w3rss3DHu2wcdzKJlOyB00KGvEYRxW02xmZqyJ6G/DN0tVF9ryCme0fLlfSktBr0tbrk1O8Bikyj
uxDa6jvTvrHJAS2IcIeMNOk57XzWkyAmm7qwycmJpXeqTB87ik/L52JSl6exdMp4Z4pFPHr2CCCj
z5ODHAX5GADLq00+5sgbOwioeqkkj9FdiszMHSq2qeFKplE3LoUgdNqLMkcwuNeFFu/1Lb0x5Tw9
uEGA7wqCR/F9L/xblBigBOxI9iR7SY5ytnSL4NUzbyqzr4wDffbNx4z+gZtaHRYXtrP/xV1JgAHT
Hs8DYAXrCdCzpAGZ2CzeKCSikx655FIJJ9/WotG7PtaN2Ip2BZJBYMYIJyEQPh/sFA4ZwrzIKE80
H4Ue7Rmaj1Cp/taOmuAQJqn1Z1tojWdHkn1KMyfTibEU493cWI03Gl20w/FzufhcaRp5R/peiBae
fcCLyZ9J8ykDJTwP+cPqPozN6URE26AHv2TQULUV9NPNcENuem8qLkMuASSn/A4oEeeyzjmmGjH1
5EwGXSt6fLIyY7iTOJI7WNnL00QIJGDHYnfBKbLyYfFMabuKdcPjWKkf7bBWb5IaKeZEq3UvRfg9
3NnNlw4ac4SsisDdGJDBnC+wFLWgnbXQ9AYaiLwimBZf01qktqulOl7fTJumKJSR6KNThEjv3NSY
9XRIZoXpcRkrrt3bnJs2slx7svbc4uY0En3gkGDNI648N7WETSwpUWB4Zaq9nfokPMZapvkDyrlu
FSfxjhfe2pXEdkL261k7ZBXjyao0LibsfNxydfUJQHB25OhWbqe2yYdqkURLHVpDpVns9SdvDhQN
Ea4+8tNAAlcDpZpaaMPInMZK4w6VlgK6jOR74OjZiXrJXjVm0x71GCHvR752XUxX7DKYQ/JgHurP
48kyx/yTExq86xApvTXjqvnr+p65dLYk1sRhB9UDq52+crY0+KAnnmJvNJlAdAbiZznPt+OS68fQ
SZGQ6xFZthsnve1gHNzZslvDpfBJmgt/T45kdRy7qcq1NGN61Wp2TkFgaDdAmkKS8o5+t0zhXn1c
LNf53YbMgOjWgiyMU7KuAFSQwurh0JgeIg7NfUYN+6PUmhqxYxd4WttZx9AM9+LjTaM85ehzoJmQ
lMX5HtIWh6ywXZoeiEv9zgkRbYwSgqfKnoPTLA31zVh16s7Mbi0s9L4ClMHL74LkV5kS2EDHwvBa
Oygbt1fi5tiCSdEPSjSYP1M5zAd6X+MUcExcyAe9saJP1/fW1uICACRVyi3KXb4KJLpoHpcuUqFl
CDrjrpy0wV8UKfAqaem8vu/2XkZb9shD8SrjGiEZvvISDqrTWU5qkbZ3bf4h54mCPF9f/qmArNcO
Larx368PcMPhCh0jnVwpRxL02PnCpplcIRquad7YKhoX4xwfDUJeP7T6H9ctbQyNVIFGvp20j2AO
PbeUdGmeKeVieRUw66QtvpWLEftxnORuAgfeTgS4YQ3MNYhrohJAW8+cDS+CgDLNpGmJZcuTe8R2
e42UhNVrilenU+O1EDjvBB2X9vBAtMgIzjnyBs4qxG3qIMrh3Q39aVayo/Us3Y2otZsnyehOwTDs
BAHPeNBzNwCRKIgSCu6kEK21YCuc0Eg6yjwWmmJWf0x6bP+wlzZ/n4+D/E5eNP0rGvXDYxSh2R5X
fZ3eBJYTHeU8Ht9SipApNBStm9mB/TsBLO/d66stVnP9ebxuoOGi0xrWs1VeyNEkauJFFHimmpkn
TmblqnM23l63sjXrnBT4t8jZinj/fE8hBD/RizEHXpyM5U3VlvGtlVufEARqbzup29nBl05QcJmK
nJ3gAqeMcm5No/ZH5NgGXkqnnqsCLXedoNQgiyumY2RYuU+v1h6O9PKAkhIibmCVueA4PedGdS1p
k8hcQl9Hrd5VljxykzTUj4QZry7XENoRNROigIQTibZzU+XgLIpdQeabZNF014WWddDNuvQXSLoO
6SjXb5bS2btZNsZHuz8CYBTHKGms93EywbUsN2YMzM4A2yLnPZBVq/+Yd123Uz/eMkVt0YLVkIND
i/D5+OrcDqM0UCMS6or2swpMZOpMegU4CvqU3lzfmlsHVCirYYeXIH9YnQBefuY4jkXsW+j8PVXm
0DyM49Jn7kCN6kbOtYqLWp8jd4J484fcF6XfFmFZeCNaVoeu46pxRr3/PIdjdF+Dr/Gvf+AzRcTq
iMIuLKiAOaXIeq4+sMwyLQgnKfKnYc5o+IeH8C5WK+khiQ05cdsxq5CmzdXHZVSrd0EzxvetXsQ3
dd2q97VWzg9O4oTgK8CkTnITtIekaPoHVYqKP1VDomWeqIFaZi3ttTuvGHdEug6/J1iuOfIc+zV/
Q6WD6snRWfF7ufhYVnJ2q9QpZB9LFrlIsUqHKG+7m7Sv6NW30u5G4lKlOaG332WFGvpgRqqd2bzw
RPg6egmpBVJJ539XAZLAiBUjBIRuMlrRbVik7XAYdTKIqdNqHww52GP63jLIceECoHB1qcUcdEUp
9RNya6Tg9ZMatdpd1auoaWVFeVsN0d5+vjg89LphBnwuyTMTf3t+eKx66XWoAQ1Xj8fxWNOuAjwB
PMIy2pN3fWdePJVEwU9YoR1Bo9NvNZcEvVIyGGDXh7E2mkNLluinotBZSGK0p2afyifEw0evKJ12
x/TGKB14CvC2fAPX+MoFSjzG2ryqdXeSetunTSvzNOrWLjS1/Yfro7yIbrHA+XsWfKA+vq7iaii1
kIqi4cKMx8WXgho2PwqDXpVby2G0x9bL8rn8EKnS4KEetgcsv0wEYx/aU44QHQPUiVYXS4RFcEMJ
9mnp8dpA7uOD0w7JqbLMBDIp6ucwvORt0B5jZVQ+Oe0436dWVZ/CNBh3wjVh7MwXiY8B1ENLJYkN
ytrnu6sCBaGgA0e7gurkbl0plldAIPb6Q0qwIGQY0Q2h9LjyeDJ0jGpglboLln849g5qFxKgxYNd
DY6Xltre03BzVLzV4E2k4sJ7+HxUMw0i1gSM2dWoKNyORVi87esh25m7i7BEzB2PBgFywyOuQ09Y
eoGJjC3Ci5IW/KWVBF0wyhbfU4omsKB2qv44gzjaaXDe8D/Ab3nhk1mgP21NpJ0Q/Cn6bGlurHTm
H61a5NPBMCv5uOi1kvid1uzlhrYtwnJBbo9k9hpm16j1YEKZr7n1sCDWoJepL4d1hubQAkI9Cbqd
eb1cPUi5yZgAlSFtQrb+fPVy1UoXtcCe2qvSjZHY3S3lxtdpknKV4ekEBTFIFYe4a91IoztBiCKZ
aIZawvRBbezE1xpnfjdWfQZwc5ac5FDKrbGDI7ycTIIuVNGgkAKGSb/Z+eB4BXGme46CTjvhqQ+a
5KTLo+3HdiC/MexsOl73dpc+HXs6GRqYl7i418wsVN1zp2odQNOdXvi6NRW3vaNa6EZMREgBOdPS
sNtDmet7jW0bjg7TNJUgL2bDzbrOD82hLo3gqDXXUNPAC7vRcqfOUP2mtXJvBpN8CJWhOUItMnpG
rk5HyZS0D+gy78UIl5eLBocW2QyqT5zVtcftBjBPZoKTQ7wo9YManUJZ6aw705j3ouqt5WVfkZYn
uoPAYeV52jgcJTWANSLsO8OzKg06IWWWTuhqwxDbduNOtLtpz2BuRcexeJieb6c205RRSF25OhvL
D6WcCezN7G3PqtIh2+6x0W5NJcARTiaEN9R6VvdFb44mzwVIHFJb7g+KDFf9HNmD3yvqXnF+yw2I
vm1S33SCgnU4H1rcSqmpFZhCM6v3ofUdPIRv9xBWWxMIdoEEIiEtmDIx4Bf5inCcQ+ThGgOdzsY+
wLZmHiJ9DtwmSL5bg6Xs+LbLO4P4ihoM559joa5rNgFFT7WCjsvt2rYmwkqUmywtJLo9m/aupbPb
bZXC3NkklxEPaTzGximgVYSq1PkYlWqm+Gt1OlzFCuhoKXH6x2me+pNsoTVIOW5qHm2pzr/A3l3d
Tak8/fF6J0TjMCEG9yXd22JWXkwyFEqzk4IBc+d4jrxMRjQk7+v4RpEc5xPv3YrHTOF4klmN769b
3lpecrUEOFyXgg/93LI2tUVpjsy3nVX1sdW7+hDHZXzjhF136FttTwrwucv+PKACjKMLpmvIwskW
rwLZIjPk1JRDDmTrjNFBDQuTbsmwt/8a4aNG0DvP1AKCkMDMPVMLDfkw53HxTp6G8g8lKJLpoOdV
pcMUXyA3UE6VxaMq7toR4c5yGA5OlCG0YoPM+72NTeVnRtK5c4tazdsTiP8ULr26qMiSmGbypFnd
9C01p6I5UAMAwmFA0oVc5jJUD9fneWOLid4gMG34BcIusQ4vVrgrI+rXCw3iCAeNxyg1zYPmZJ0v
OJPcCO0bd3bM2oXOEN3qrtjDDV2+qQmISM/Doc4240+rdXa01qmMwNagfZHjP2dN76jrmI38Y8yU
NnT7pOk/dgqg1INupExHHmvqp1qZTZiMu1j/o7T1kDJ51NTGTdr1waMR93VwUElvT4d47Am8QXPl
ySGk9ELvUZSPewHJhmulNAzm6ZncgKfB+RQm8wKdWENgZ0n65CnOnH0cJyk88CCf/eurtWXKoGIs
JJoF4nvlEFDtqSqFA8m+AXbJ0lGqUdqFWyPrdvKzGw5P9Ab9j6nVhVjowtvFjMoweuXNoFbZH4t4
Gh14BUbZAUTrdJqMcjleH+GmWcOigYy3M1riq8nU9RA6lZgR2rWJjI6ut7ronOzLGPHFvvrDcWLJ
D/TG3rG7MbNUT0l0kX0i2lhXoiO7LaaI73HlRstPaRnDMt7Z9dtAlX9cH+GmJUizeMrgvfE159tF
EBF3CIrzYo6sAkDwZB0dHRWjA/Ig9dfrtjauYm7G/9haRRlTUQ5F2BMrR20mfxzgwvlaibr0dSub
I4If6v+Sdl67chtN174iAszhlMOZ2UE5WLZOCEm2mTPZDFf/P70PvlfkEENs/4B9JEg1ze6urrDW
KjrzBI1I0K1XZKqVO+Y6k4HwfA0o7sb7NFQ60rxVeMSV2jOlsUk6CalkX2xOZVJ5dhaCKDwZtQlB
q4XuAFQne9CHIj4ole+cROIKGiG08EgTt6BTUTjTqMch2czcAnpCy+KiuCN13VpE1yxttE/zVFh/
3f+UexsGtk0eDJpa5MDrT5m4g8fQZTYsnwvOYiKg8eqg5u9b2fuKpNcEFFC92LTNhlE+HWymUklB
h1b/K2rLf+pSdz7ZTfYfzjpLIUhBfIoK12a7DEcAUBWTcapikbytrIZXRI+YW7EsoXKwX3uLIpyG
SocvJn/Z2KqlYkTujcYp1sc+sFRgd/1AUbOa5yMS794uEUwj62LA+6Zfs96leNZGqxnxjVqXTpel
iuKr04evRjpSy5OcXZjWfCUO/dpKXVruaKOIcXL69idRX8PYVn256CzoJGwRPtw/FLuLkrVR4naZ
dm4WZSvM1a3dgfoEpdI35dCRbYW5Ex7JVe7dKxj8/2dH7uNvEYd8cXRDwY4xwtNiHE7t62YzgP7x
FiQxvPwp524f1A53wkkSH9JoWgs6Cg0bo7BaIjsvF4x2EE39MOySbyKZ+0sTO87bvHerozFle5+T
/IRqj8W0e1Ku9TJTLevSQeXot1ZdPvZL/aOMVP2gqblvhEMi2S2Q/zev5czgxVG3Oyo8heifvCYF
qq9nR1KcezsmCWYqZTPqVjdtLi0ti6TXjRNApuQNyjP5qc+TNijnOIEj7D6PXvjvaw8jlRad4g74
R2ZpbekHqdbrtTZy9nPyg8CzavuTJgz3y30r8gatY35Zz9EI/GVnGNbreo+6QuhxDNEWFomTX0dm
IT3rKUPbyyasT8VIDFChO3Eqq3Q437d8+0mxjEgmBWWcFcyxtWXUIuoRWDkb55bFB0Mxkm+Amofn
qm/aR8MMy7M1AWq+b/T2ElBIkpVHiaGFiLW54VQ3uzzm8kG/GmUqY7nw6BwlMK3+z5JX9PJfzAHn
hCH0UjfbrDGJbFR7pLnKbk+Gl3inkAc0mNL+16yER3ixvdXhLT2oejbFx+3o+N5K6YouXPFMDLCt
gOUFdpwxPhai/9dsKJSDeu7t3WNeFt5E8iIJRLbI6ERz4OREZC7kVtGJjub4oMauedCC3Tso4DEo
TL0UbrYlsLRFDA8KIkgTr0vekfiOV2VM05O6jP0pSRo3gDr3uplMssQKKgsENMRLSa64AcNSM+8h
ZLNzSjQ+M6uDcbUCL3P/fNw+2Fgh9QTljL4vS1yfD7Nx7KLPsTIUM0Bbp4z9xLS79wh+Za9OZohz
ZAmFv0s1dduLGylECbvgouupGgaKMaW+G7tL4C11ddLMcjhNVnRETd45kDZteorF5FG3DcCyWRKz
LnnoYnP4S8si94mmVvlNUUbFd8MiO4h/pMtYOzPJlwVpQY+KHucWxetYBU3bZUYLzJ3HD2Y6TmdI
x84JZZjolDf1eFIKpXiaorj45Mb6kWjj7W5CjiB2YPIfbUA+93o381jkqjc7QPOLaPzu2qHaBCXk
uPNSzdHRYJBdY7JowYba0K83eU0xLpM6LCWM4CZrr00ym2/aZbavZKna9f4pvWVAoECD3ruk0FM+
RaZhvbBScfS8GuYiiMdcQP5Bv17lSpy9dJifo37K3lgTGkhTbEEMVqY3pnDbD/d/w62rwS7dKvlK
oR2zBR6AolFsY0ELBy3e6VFNtPocJUt84K93rci3loCT8G+r6002zhnN3SIY9aF/SIhyQVZQ+7u/
lttbIQMVqDSyuMeqNggko28nJSspohkd5W4jWcSj3ovoKbHHufC1qu8ONnBvWfgwg86/BXdyi/6O
zA6hZOAEwdIY7adey+y3ona7g+h5b1kOmBDwK7rUt5Qn9reotkgd9G2XuAQvl5kP8YQEQL5UE1pn
U+H3WnRk7/ZdkPKs/7Mnf89v9uaKnjLMFKZiz8rbHDzUN4RZ54fEqlIom+733ouPJrjeLBFKMb0v
CaCTIw+3r4IalkNdRKi9Tnpr+iIdvNNoOu2DKZHnjOM6gu3fXHLsQQmgCsVMB5nyr5foxOXS9ang
pChxconbmsaPAbyBX9kH9w/lS3tn5TylLWa1vBwSuNObSHDCPVYI+RZB14rZO5njFP3JWZreO8sg
kK5LipKm25wzAWTwzk3tGT9U5o0jpZyp6Zt+ifWvi26gKzqnSOJmjEpE8UvQVzbL4geqH/z+oqi+
kdR3D5rdzh+pYDMWIDGayVeqo7Gpu19Ozqiw5AtLt3T95coameeJ6xQkxWS/GVVnOFuCZMftmFty
/8vdnEP54TADIEOqjG5xCMPElMOR1Jupl/N3a3TLH2NYzNcy7WNQ803H8AMzT46U7/asSoQYoDT+
vyEBll5MTGlMRVAp2nz2GGQO/8FS/BDFnEvRKyowfV0731/q3lelWAIBGfVGwH4bz7Vk6cDsaSUP
cgsdsjbV54BZrbD9+vIIyL1rioYPWDO0BMnv1hs4Lt3sRCAEgh5EmG/FjMfMkjEMYirfr/XHbCCK
egi8gxGQhae1KYQuR3N0zTzox8K9OnTVAmH14qxkcXwxvCL84/5XvH1PpUFgi3KgD5IQW/SFMlFq
04GuBNoUpa2vmZV3AeicPw2tUr0Zo6V7Vqa0Q5M3q/5OvFY/O2paHbyoOwcIK0A/4K3ReNgKuHgF
6MGqdLMALQbmxidGFSyTWfsWUhjvvNBrGFtvlgdGd3YV10lMSFmdh2+LbumKHrKia2YBGobJOUSK
6MuiOR2tF5AS97/yrinqU4gOw+8gLlvvalOSXM4jpqJWja5dl0cX4erDu85q84OsctcUQckL5IMI
Sb6/v71EqA8K02CGZRCJhnmF4eJeGMnD0KayPSp33IS4RD9Syw5YL+LOpHBrU1GRSphSmCEEU3iB
GmXWtUar/GQJz/tlW810FhrSqa1ELCAqdZQW7a0UYLaU6iKVoDCxNt8QEdlqGOVBG2u5LwYF5dZa
1U9aHQ4HhZ2dtxaYKcAH2SHACWw8+OKkcVNYQx4shlBhkLX15zxEqaoK2/JBK4z8ev+87N0HCqdE
fzbQFkov66UZA0USO5vyIIv0+qlwrIZp13p5QfdnOWVaUfhpnDYHrkcuYvPoIgj+P6ObR5eZyYto
UdEMptAQSCgX+fwZUrd9rcrMecwMI754maMx+MHUs7/uL3jXNuUssBfgqIFNrhfsatPcC30hXZl6
43kp1d4nMgQx2RnxqS2HH5lXak/DZB8B9/YOEZVjKYeLYit4k7Vhby5LV0mSPFD7JXqYyX2/pioF
BNzVESx01xTR2sszKWWb1qaobOVlrZY5lALt41KozudKOBCWBzU8qFLsWTKYRIZ434ts/2ZRfLTJ
hK2XBWDrktPSLcp5nMr8nE5Oe3n9xpGLQXuXM+Fp2q4XVVIXTG0Vd4NEaPk4FymTjry8+NQ0rXI1
ahjLPJIKTYB2+nrf8t7LRS2SfgvmHZhz0j395umAnSJQOFp4ukXRAt1LjUvTqt2jO9vxaWgZ8cxo
OPebaOKq9XXZShfU2A5C1b2bSrMchhVugVd7s/45TDJZN8mC3ky9x0GP0eozy/jU5OUPzUUvm1bO
kazbTQqF35VIEykMSB667UrViV6IqJ6xmUD/nMxu+Ijuj3tQUNu7kpBSkC6SdQw4n+vP2xfRPMWd
l+Feh+l9abKf7sz0Kl7L705o1cup6Z363WwjZ3HwUfceFjn2Ad4cYElni2IeS4GMUVvkgSn0tj6Z
fTKepy6LHiwra78x4M394XrRFPutW8ynbnHVo8kMew5fMvDBYSDvQVSyWfyQNTHio1lg88idSJ/B
hsRDGowq1Zu0ZN77/cO8d2PlC0r0DqCayv7aXpLbWtQr2LNSKz+5s7cEWmOnl9hr84Mbu7c06D8k
/VSHuLYbU2k7Ocw0NQh7vET3vcq1ofKH3UNul/N57Bbz4BzdLg3/KkU86ZpRXdy28m2z1ZYwirJA
TOOnqO2Gp14l0MxB8bw6oAOCQUlG+iJ6I9t4JJciX57ZZUGR1sN1VLnsQOXFpWiFeXBCb0UDJNyD
/+hGyxdz6/e8rjQpBhdErEoy/aV3mWh8c0gQnkK5fvk809T7e5zy6dR5Q0JT3Bo+iqq0fR21jksx
jtWBN7z1Q/wYqZOKS4R9uQUU5qrimP2S4YeVJP9SldaYnXKrMx/skXKVHxZ19zUa6jI6OLi7dqmw
oDTsgjXYtnkHPSraXqRZgA7qr0lRkjPQA+fNYFEKJ9uemXhnGZ9fe1kY4orbZ3QJIoA3YHuP3pdZ
NFUWmKOWwxUcs4uTjurb2WCexn8wxauGVh5egDxpfS+XcYj4R9nmFnTjxXKThRvT2AwyaY/mT93e
S1aFv5MvtgT3b1xO18W9NZiYGk298kUG170nxg2aKFIfwJvpj69fmny1QNgACwW6uV5am9iDXuYN
t6W03sduW514y8uL28fLgaW9lZEocDokWPPmvZrLxHCVkZXldiK1iaAtLE0R+VOSdJ/7fCwPQHS3
76OEiBA1Q8ggq9xumqnPkeJUThrYWtNchKN07xu31Q8gkXt+DdiLlPuXXPZtg17TK2r8RZ0GSJsK
n8qHfbYyWl0DPud8f6v2FvS7KflTfot0ysTsy7jHlFtl2vusD9MrAt7iP1xlOe8I2B/oboZkrq1M
PIVaxPAbRMOy6dkre/dt2CItaokp/OnQkTzV/WFffudsyDEjUn0Fv8V1XhuNurJQee6TgC7a32FI
6aZYDIcZGPDPZjg9r/+SLxrbQEpJ+pGXWZsLUaVyK8RN0AFouksX29MHOFKvm3tGww4w2UshjGif
ZsX2ALaeXphxg5WhqEULUDisTk1bp9+nWJneAS896kjsnEV4CdQViES5adtaGAp8LhYNeRan9gQF
zDrZcYymcnooO7JnigePwgL1TF6/jZsaBrWeaH8kgWoktR+FTGYRkdbjiykc3T/2e4+srGPCqCJW
IdrdZExGzBTjEacb5GOo+owu0X5poWKWfphIdZWceWguwwmCePLUa4Rq0gkFlPxaDmV5Ggt7+HH/
9+wtXcISVI4pqdW29WTCNR8thbnhCe/ce23Jw7c4PTSK1OgI/7jzrDq0SOlW0qqEIrq5Fh3Dr+xi
qZOAWSm5bzhNe8nqAax1nLQCiSItPFeZtzy8doG8PoADgBuhPICi2fp2xDptPFfNIF21iXfWp6H1
swmHYKVJepCi3t57A2ox8DC473SCtzMegPQ7tZolSVBMY+4nXSPOANaY1VLB6vc0tHXvL+3WhYLe
k5VVin0scpunwRQGJdYjqL8gFfeNWm9xhjeoXO9buT0hUoaPXInLQYt5C+kYssnO4bUz9rsfjaBo
0gatrI4ROwx/8e+b2lsQXFYSMzSrbkXbxxKxuVJTooCIXQH0BlN5pMwf3Lcib/O6JoQFqsJymjGF
S0v+it9eHjRHaQuKeApKJKk+qq2XXmwL3amW3PCa8dd8J1LKj10zu68/IDziVBeJhmTLaZOmwDx3
Jo/JsQEvMKNcem+4dEY3/1MuKdMiymw+OPs7B5JoSLIbZAcF0sF6pQxdCjurx17YFjMQqio/FeoQ
PXp6M1/tHE7vwQbeXnGSByI9+q8oN7KHa4N53aMvVBAhd2kTXmtIu4icLvopTFrriWaV+WQkQ3oQ
tOwZhaOKDyOzR2RMHuDf9lNkBpH5NE0BzPnyrGeDc3Y6Zlxp9qC8sfWo+pgw2+wgsNi5FYCD/2dU
fvrfjKp6C0YCAASdUDs8Vc3iPtOEGk9tn0ef7p/X3fURpiPyz824ISX3Wd6Ooua8Mhx3/qlpI2Mz
3EQpL4k+K0FXcJTKynk1e4w8ECIiV55aNBKvm600ERWqpjifgsyCpULXbQ4mNMmfiEE96nuW+3o3
gz1CNIYJyER+s4v1sHgMzSqnIHXm5kSo059NFChPo5M6B2/wjgMgtXsRAqTvxVu03ruQed6iGuop
6OjdPC/oLZzb0IBklKappj2ghaNcQ00t31bG+LrJ5jKMkurrshtGGYaiyObcZPqUDo23jLx34+eO
SUrvp8ZMv9w/MTuHkznKMI/RZyLW2JZDiJq0khmuYzDEhpRXHJIrz3sdZMncHOQlO4cTsh89S+nY
kCHYhDNekmVz5eE93ZLufJuJhYqkWj4VFv2+vE67P5RC5AdGd9aH6AElPOlHNR7c9QbOqrJQmknG
wPYmz4/LXA3QWu8eUmfs/Puf8taFwuSGJg5BnfILSgtrU7bVhZo3QvfnRCbfFYBwJxOK1CeqeEWQ
Uvg/qCzt2gO1CRIH8BHVj7W9GcRFPbbEQ+ZsuU9FPiVv4zyq4RtPUfGz8YbiwODtm8sC6c1KnTaS
5m3HqXPjZpy0RQRay4yUqBH9c9JN/cFLtGMF5TkJMJKSQEhkrJcVx0tm6I0yBBxYqM3AIJ6YT1Qe
OOWdj0fRBiojUBxO5bZgtAijGzRe1UDExmgQUY/iGo5R9k1ph+R50drwoAqwsyxJk5JKEdSneGfX
y6qssUpo6g6BV5nqtXaEco6PSfa3d4ywlUYEsuTSzhapvLh61nj2MgS91SUforYPn5R2TvDMo0Y5
eXA+IG3SHuzY3rdEgYIwBTEnmVqul5YkykC8Yg1gmgr3J7q/+SlKp+khnpHdTsV0JH1ze6fJwKg7
SpFO6AFbqGbnNXC+6kIwB6pgUE6cNE+tyYGhensE493ZNforIJuot0HF3KJ+5iH1lq4vOfKlaJ6a
1NCuWUxKct9z7CyIWwwcjEtMDXH7oC1WqrSuxoKmMM8/6Gnbn1OzYrpgfCSuemsJvAh4awj1wGTM
rc+gWRU7fVoRi7hq+97sVOuLVxSLDjmx8eKDZb3QxtfhM9ZedgmhZFzw5vVEbkskDM2bgiGJK4EW
eCkh+kviOj66FqRXC12WhyEqZnG1iGlQ/5kTCwWpMlVJYWvVyv2QycS/+kWxulPm9dXXcZznX4rb
JV/m2BS/iFs9gHoNSmgPMyVmw89H3ViC+xt0e63gAFJgQCpDamZsUSICYkNmREkfJBH1Gj+eiupr
RtsogibnGj4i65CwvPHgXt1KHxCSUx2CVIBAK0d+83h5eNyuiOs+EBC8vk3hoqB6LKxFO9fDMPfX
ZBjtiyln7F7aEfK5PYfGv4rT1ra/ZLHpHbiw23uO7Da5o4RwoLG+ndc9xVHejXQY0B7vkueOTPk8
Rznzq0TWP2eJEx28N3v26EmDGqE1zpmVl/O3wNlk1HumpT3BV2HppwJt3LPXwL2NwU76A/OzDt6E
28tOmZt55GQlOJibB7UTtFXyirgycZIGrEPLDSyzo2h5z4p0lXRs6bnjqterYgAoMG3AmIEoU+9a
MQL3QkuqPTixtxcdoDcavEx7QbSWDt3ailharYoYLxtEupucqbu1H82wyXyVO/hqdIg0RYwKGZxG
8BZDkM6A2XOvIfxnvJhvLcX4vXAYxkpIPj3YYRX9cf8y7i0NmQrkl9C7lMro66XVaK/BZCIurs3J
PbWIkqe+Xlbolxl2/uv1tmQgwvGjeE/JZm2rU+qBA4NY1dyZ8TOvX3im+JS9FcpcHk2Z2nEyHAhi
VTm7iUBhs652mko8QUTypg7qgzJ5jo/aXeXXgJAem9maTjpp+vn+AuUC1i4aMRNiY+SoeRcAlq8X
GGrN5PWqdNFTMwBWTOLPRTYOcpiA+3lGMeyxDoVz6Wah/XnfsvyXt5ZRbgZXBNCPpu/mhE5e5C1L
zjYODUVV1NaQHsH/j+7P+3b2jgvRMVpdkpKGWN56hW7uOAMSXaQdCxXigj6in9duzbzYejr4mHsO
C6Eh7PC2kptuTNFAmEdlDpE24/L5KapylzpFviB122c7G8Vf91e2s3eEkujEyGjPAD+4XtkyZQmz
YmVyWloac0JBaA6JVze+WBbtYe6ZRxzHg+cLYzkSWts5qzLwIu3g2rPiTcgHOkPTizYjjoiWDJ6k
kTOaIAErYOi98ictwtKfnHq63l/wzlaurG6+r5FH87KMFBoMxH8YU5jPz1oUTafaG44EXfYXKMvP
UjKUY7P+tixaadQZpzapUXKZTHsGylJR0xh4g5mZPj67mXY030L+o5srIZsKiBVL4W1ri5N0wmpC
iENDBTBTEYiO2uhdOC6vx2PzpNKJlBEVGcJWkjSfRhUB2YRnzov+7PPU+ZQvTnhpjUE/op2+MAe3
K6K+R7GbAIqBiPIz//aEI1wQLn0FQsbu3OK9FefDo4hCE+hwUr3Tpkn5u5/bPtA7p3tCD7r6ZIxZ
v5xwDtmnxbLw7H1uWwzYsP+OYjM8EWl0/9JrpfqaWzOj4aLhqNu4d6tg0pGi0fhmyNemEhpG41Ll
NS+nHi9SYApp8LwFXFkBMgrQca7O0VAuZ/r6ysFDenvmKDHjElXcMZ2P7Zkb7d7qM8dBxkqtk9lv
3Kz+qJZqM/oU7JMP2jK72uMA3Sc6MHx7ryjHqGRvlESZBLFFMQhhABmZKf72s21flr7xnsnuc38R
YfhqF4kpyeND1Jku0law2u7V0J4mfFY6KyUcXkfUgdKO9ntLqZrOzzrjSLZod3EyTwQcAjjG3QTR
qtK0SLYMPKu9NQZJ4tmXgjEafqK32sN9/3R7dFgcfVWUe4CUc3g2pz0c9NREBykoese89PqS/ZMp
pfuegb3duRaQ/aweIqiqZkcQ/duXB8t4KppzFE+onawtG5HRNLbHnZ7rZTp52RS+qQpeujgcETko
s7r9fH+puwYZtkTrmooXkNW1QULXZvYSGSu7TvPsQOHz8yqtTkU76Zc4ARx83558y9aOxEVLlA4W
TQqZwW4+bWRqDHqp8ccFY9CfktYYnzwNBZ6ZyU8B+kz55wowx7US9eKbS/vj1dZNR9bTDX4AHZJN
IhvpeTPQEyT/s036ylFC0dY3Chcf5rX9KYPfcYFiVr5Nk6E/a3pzhFrbOcSrH7B9b8dG0YrR6YO+
oYlHewQMSV+IN501HRGdbh8hggpaV/xeAK10n9c7O2mZ4xVeOQTMu+4C5CDNk+oi3Hr/i+4tCG/H
haSSiFbs9sCOo2XXohmCxqZlH844mjkcmASfeq8eoEERgio6rQnCFSm2vl5Qwh/WmjkMgZoxMjXU
zMwvR3QK67lQT7FyqCK1tzSohAQOrIyYbxOWibKdaqtWh8DKovLBVXCkcV8tb2uQmqf7X1HbuYay
5oY2B31AhlJtz4Uhu6CtPoD5g7JM9EUP289mxflJS8tbfGYBWxemLs/lddah+Z9jtHfeu0NsFXTa
BhSGQEtow5kKc/U5m0P7jVMlaYwEgTUfyT7vfhc5wRERPoMaufzz32IB+m5Ug/J+CPSkbx8GgTzV
1MZfkij3DpzTTuGEOJFRYQgMgAmkVL02NQk38hqNz6JWdXdpu4ohdQol3bpN63PTxp9T+FJXxuZM
3F3VPbne0j9B2WoP9mdne/gdBBHU20gItm9PM0PDHRCqC6oh95iymiyWj3CbfSK1NeArRs6rkx3e
OZsPTDZA6LrtqsZMg6uLNBqDKU6GR8cV1CuFoOhmhcrB2nY8MsQB8Oe4C/LGbbtDLSpAefMogtI2
mEQAR+xxSYs0YNRIH0AtBCLTq+KhWeIlMIrkCHm5c5qoc1ONw7bM6jYnf7Ch0iaVS7clidQnNzd+
Fgzf+UO0h5dsxyGSzgGC5JZRCd7CsRskWko1CZFxLmvjPPRZ/WUJm+RAFGB3PQDNKTIzP4mO8PrI
Wk1uxuSmIkBFanlKl3E8x3miUTRV6oOd2wlTqNUghQHfBZD3NgZrHK8s6MCIwLLj4uuwdOVTHnrG
J03PdF/UjKYqE23yi958fVUKkDelFOpSGlA7b+MCHIUTBeJcBEXeaAGUG2LdpkrPc9wbBwHDrg+Q
an704oDz4PnXHxRxY/SWLDp/be81F1UromtRptV5yuLPfWVlH4Sl92/wRUUg7CXzB8+trgO50cHX
3vMBhNUQzOEqg5Xc+CJtcN3GrfIxqGbU8fx86eg3qVo+fYtLE8B0PCOVfv9Z2EkkQEPDH4ZFSW/X
2NwNc9btfElp6npNn9DxFwaDqWzn2Z0ZszMxgeykhOhF3Te6d03kxtIIR26VxHn9vWeohINuDXxv
8ic/tyflkzFX6Yf7VvauCZG1PECEYjDJ11ac1Egss2UKntFH1jkMReUvc9a8m/TqiGG++xU5Nzwj
FI4ANqxNedGcDkz2EgETjhFQ1EIotskgqjNakP/0UyG+5qp5VALYWx/vFUgKTozL27U2ahaaNdhV
NQYIc0wcyqGrAnWw9XdDbh09yHsLpNCtcjpll2Hbt8vbJdTHeMblaCJ2H22rT5JPDQrS1ldjkq9U
VKGWa+ljftQZ2rsToE8pC+DSeD02Mea4zKbZI7QQ1Cr69BFBfFCLbrgMiTaewRQeKXQc2dvE76EW
TkadYi+p+zRQGxGf86atLursuZdIGEeqYnu7aDFZXnbKQfZuxSuknpAY5koEChi2b4zcY0L2EJrD
mangyUGX5MjW5pgaE/T/TAcGAARFP4+z5T2VM/Wwao6PMPq7pigW01pGpIoW4vpwRr3RoBAJAMCo
C+trP/TJKRaFegYR+3oOHx1eEBu03WROvS1JZMJTxkrnbFZK611Rt3OvegsKwON6XO67lD3HhSgl
AxIl9o3GwnpVPEBuaelCBBCpTO1c8j2FZCEceeW9Q0g2wGlHngnw9cZ1xVlCqd10CUpNO/loKrlN
V8FKn2rHjDpUhJej+723XXJwK1xIclcIT+uFuQyJR7AmAjBLhHZR7cG8NCXz2MJp0A8qH7umJL6B
ga07RBE6u1GpLyGBrjqX54yhoV84GAM1ASs9MLW3XaBzaZFQJCVz3HzGNnR1ZgAnIvBC0T2W5Haf
FeVwWsHugsCS2zyjdH23YCUUuhY3RkYoqGBRXFO7YACWLYbKT6o6O3jT9vwwKLP/s7XZp96oDDd1
ADCgNpBfoTK5z44yuT/6HGKnosZOkEIt+w+nnn4dKgvAy6l3yiDxt2wsT+u+GVJcFKWN6p9Ca2Fw
Rb0bHkQFu9/xhYYric3AbdZmrDxPh3Lk0MNwTtNHLY/MpzjquvaqZmBM79/kXWPwsCRWQ2KQN89K
C8SriuaanEB0ZugbtRU/zX2rkOppeHn/P1gDEIA+JRpFjOReL01DwEoVWfoCQ6ne2eHIdJDJeIry
Q+2uvXXx7RirA+ZJUgLWlkItdTQFjh3YoTwK1CVsHxkJ8jUWlXIAO95LDcg9SCHJ0hltsQk/7KVp
7TLhC9aMuvqmTCgLOJWeSeXr5Cz6XvXLSclPy5R/u/8x9yoZjGlEhRr9Fjl5dHMJIttTsmIky0JH
e3m2R4Z8V9ZcXdNBoPA+KNY1L8zpQ1OL5E/0k8LnFnHE5YRad3au4qq72mlkfFfDobDf5HZc/jMY
Yv73/o/c3QfZG8CHIxWyPczoj9ep5vH+eepofU7jEXRtrkR/eyI9ml6y91jQowFlAWBS9iLWW26V
EFMbh0epDD0EavEPF7ubUfjXwT4w1euIVL23NAltIdIFmQDkdG2vL7WEp2Tiac9m1MRKO/1mSg30
qnf/SxIIo5AWmsw9kbxcm+LqxrQqWZrdpIxkYAxU+w1JbWGfkppxIv/BJ8inwkUOCHrXNv2q5IBB
WBiEfloaPiBC0D+UemKcGGwYn+8fj709AwUn8y5QK+BN1wsTwokjc6RKLGQDP9KZYT2VJnW0IsoY
rO2J/Pt9g3ubRmWTqgFwLRKGjb8TZtO7RpIOqJeZymOU6whClyJeuKR9ePBI7T27SM+hckDhQKYm
68WRzDvVbGKrEqb4lGV2rwSkg8I52K8dO7LjCnUMCiM9qc275OjdXBaI1QbWaMSPVjE35zxsir/u
f7ldK2ACgOGQZ910WmH0FILBw9Qii66rLqKK9cco0Ufv+v9nZ3PWqeCATOQJDIBmTf7sTjXQrTg5
6N/djosAAYAM2ssZp6G7zTcs00uExiDYoNaNeH6y82rS/KrOcUuiybM/1T6pfoxz1Q4PRpVrJCND
DNveBFXyg7lWunFWZ6t71NRIiYOCnvPgl0nu4N50p//elpqm+KoRJ5/7pMz1IKxLiguthqDpO9Fm
pXSDsyF8EZbGchrg0WaUGVLz0e1IJc5tlS1f2jlvj0Sidy6cpPuhEkNCQtVsU+IZ7RHomMko38h1
kQ0okvmzYVfiwazSEpn++YjftHdqCAc5Ny9w8m0nIQtL06vRgwgQx00LfxzV1nf6uj5Kj3cCQkpz
MGsJpSmIbSsPetcUqahVuj1tCxFNB/VPtKYGVV1o16Ut0fAjLTo4qjvORLIqaEBTgCS/27wAC53F
xej5mCqaHg9jOmWfOuz58APM14fwlMM92fhBEYEodO1LhpyqClOwe45rZlEAK7JvBn3hg1hmb7dk
C0Dqcko2nzw9v0W4taILXYlKmnaNqvwJsnRM/ZHqeHD/iu8VGmXYQute6nnziK7tWF6fmZ3u9ihQ
J4Ma2O4UfRA5U81PZZnYv5puhAvTtF00vh3bsv/M8Pb5Z2rbinY2tYw5J/d/z94+Er5R1mHaETyE
zaUAsVinwEZxOQa1qyXS9AcQsf+WWn8Ejt6zhB4c4C3JrYAjt154M6qTGi5MSHepiP0lNLpdSMxm
kx8yaPQg2N67EnIvySEojcEuXtvKpijLO0PpAq1THO2tHjkOYEaRKtXJRNo2++Slipv7iP9NP+9/
zz0nQwkVL0NHhcdiE5jOXd52GlNug9hSGTUy9zkjd5jP817zIvsEM33+DxtIQxSSrUNzFLr8eqmx
pbimogjCiFzPfMVRHKSVUfavbb0+OLu7ayPAlAR+qnFb0YWcmddmNlp9UPVm/8gYJ/sUWrG4Crse
Hi2pgXz/W+6eGIC8KMGBHKDVsV5aS1WYyBYfY3YifI4rxWCEjqc9GbF21OTYWxoNZjkcnSIScJq1
KYFWUS9QDoBC3FnXQczpKa6d5OJ0Yf+Hgv2DuOXlXm0QCjB6qRXIkgERpfxBv7kbor8RlVNYEAVN
nlMhBtfz+2l6rqdyifyx6Kav5WLOvwyl4WGlcRt/so2sPLooe5/495+xuZTU5zozog4fCD4LyvgQ
N9ELtlBDiaP/8GLg7kC6vMgmbDEgcWwIxuLAoUGwbTglZqmB4ky7S9NO5vn+wdnz5UgBy/snB39t
X3pNHVM00siA41nJTpmuj28ovap/3rfy4rG2e8gQYKoiFFQkImqzh67ZdpMyDbBgK8c+p6M2X4zE
bQJQ/1CNbXd8Yxlp9SYuwedVxWQ+GlnUXyGatoVP+WvqL202OHAaKLpcwX5XX8rQsh578ueDePwF
/X7zWy0pL4/6Jwd9817rqCiWyI0NUMva/p8scsS1W0pNpd/TmxBqO2YmF5nTiauuZ+0X8Pnen7Fp
ZBdm86Y/ktrQCuZTul0dtPVYHuzX3imkiUk6qbFdJJXrD1nW6AZp1MCBprZOcmrG0H0As2l976Db
HjiVnZoFBgAh0VFA/mErp15R0+yicObiOQYJ8lRE54xZJaclAZqDYNLfPfzsh3pKjrznziKhOwEr
RqAAYtzNjW+rZSGAo6Ar2qg6983ERbdSgrpAMyY3O/AwO+tEORq6Nx6Gtu2Wi2qi9zoKFy5SGrqm
bw+Iq5fm6PhjU5dvgf3qlyRT/9KnsTtIL3bXKSXeqMPz2m+xOk5XwR/NoSdRphxBmljFuUHa8qoK
90iCYc+LUoWXGGqSMwTO5W/5zYuWMJdmQ2u46KWRPDTzoPulUw++lzLqWOld56SF3fgxUnAxypgw
esCYXz3WCcu0MGH9Iv72/zg7r924kbVdXxEB5nBKdreyLNmyLM8J4RnbRRZTMRTT1f8P52Dv6VZD
DS9g1mAB9qhUrPSFN5BAnN7kKQiobKD1hRmdulvDob236VzHtb7Y7js/X1I2EBubLcWpD28QyhZU
PmXYcbWMT14tvM9wwMLbaMI9xcy6Il7XJdhVSMnHgbME+1Cml56MM7EVUdX/+x1OEa8hBA7SEeTk
ld13b7NJU9rHc+QLegf17TTn0XMvq+LPcwBiU5rTnBvynNNT26dRZlQV8JGxH6cYxQ37LiVsvTDK
mShgozbQsqKYsHm4HG8ngUgrAGJGsXB1eBGZbGTSukPwuE6LuU8zKjUXbqMzLxXc362tSm1r6/cf
j2iaea/T3uRjutmyxlXUmU1sZ5H76+O36tyh/O84J/ENlMEMQ2VqkXRA1GGaq3TfKpA3UzW1F1TA
zk7JBuWDmQnJ4WlAWlpiFaanOQ+oIu4kFgoJnOtLFchzuxD9VdRl2IqYjJwUmHwH9UolWSrtEuYL
O91iX3fe66Vrdxl37XW1+JfIWGe/Iko+m8YZ/z5t84R+g1qn/rei29S35oKg9eBhRYaJQnbh+j67
FbfCAbhnxCtP82trBTYxDPSt/AYt9Bo3ZSteQ+43CHflTtR9/+V/2CGbRNEmIwDg/2QnTiE60mIm
ZnJap0JZdnQTWc3DZwf7zJv/ZSjiMxIWIMinlCxrWUNj2XpyVo/9XbYsza4NZbgPGucScfvcimFg
hdI6/6NUvb2S/3kg3A4lecvYLqu2aV91u4q/sPTw7qfaSl8+ntW5fb9F8htHHIGS0weXPH4I9LS1
k0wZvkChLl8NtAsu7IuzE6IMRlaLOBx5+/GEBtOAajLw4lHFMw64e7TxVHTqeqrN9MLddG4Lwi4B
xYzWA/qNJztC4FIyWyEPuSq1OKC1blyXnSxeVkd3B2S60gsXx7kjDUyASW0aNnzG46l1UNEFbgUk
CO7c7pQ2o0+ZmOc4pOqxzzMnw6t3Tf/+eNXOfU/Wi2ooKCQilpO42JeGUjMeKTtRFeELNP8Jg3Ct
7tIJRfWPhzoXkf1nqNOshNy5aAtFqcUMs2o+5FluPJZNYKjYn7IoCQavepiDGngk1120+3jwc4vJ
u4mUKbEDJfOTfbMqmbvKAKe9eQc9kG1+Kr3O3Jn2sj7kdnbJh/3cYQDUBctgq/SAbz9eSxu3RFRh
J2DhrglZyPXmg9Gbfy7rhMka6d3GLeOmPA3/hnQkdJ+MYadFZt1YocLUprgo63RuX7IfN2k6yhBA
yY7nkqVoOOH9xb5c9QJGZ1n2sqRkPHSefXAKB1ePDGnqj9fr7AcEuEanBNgToNnjQQu7sqXoKRMC
3Suu1IANBZSQS821c6NwBbPtKUmC+jjZFSkCII6flzQ25koBI8BfZhnSav/xXM6dMcJVNEtAn5Mq
b3vzP5fwvMLB9UY2vkSj81su6zmG1LOIOCj8/yWg2mhqMEV5Wax3wFjE90vtU9AIVOgdpNdUMGvC
S6yvc6eJWJSb0YHGTAByPKPN1V1m2oQgZAwDSuvuFgh41ZWqiuomCBpx4fSeqxoTBYCY2cAKjHny
jtHOMwFewKDENhmMZr5GV6WR+/eusWb7KQXG76zKO7SrNOKh8Gvc6tz0arWXS17y52ZOp3mz90Ai
jhbS8cyHaZzsMpimHW0l/dNxS5lUQF1wP8OGwhLS/f7newc9s81JBIdj+ADH480BFht6YLzaHprr
wM2ave+q7tvoLNMFTPW5w0BndINOoKDw3kU9T5cwmuC1ZXMXHUTUF18nTFSv/nxCiFARZSEcSCB5
MiGrLDPHmqFCqdQ24tqSYrcYIdGrEf0PXDaoOXDZ2Dmb+MnJHdJ0UwbyDn0v6Q9pLL20iVsrHV/K
ZVoudE/O3JG0EOibA9tBxvO04N4XPeWxaJMSyzz/4Mi+jpdSTQdU0jroDEGY0Ja9JFN45kHdrD1J
n/Cu2GwJjvfGmOq8DK1hQnzBkH/ZMnSum27UidN3xe/F6VaYovlzlGrnwk45c6HR1gNpSHeb1P+0
k66AP9DNgx84Grl9oHP/sx8779qU4kJ08m5LUizayI8bW8fdqHrHM/RHTNPzPKPolpV9svQABRqa
rp8/3pLvzvQ2Cq8bCwc0iWbQ8ShZ0dZU70tGGfV064OseayxCjkQHH7ORuOPNc634RBkgIPOfiF9
Ox5OlM7UjYr6WpOF4ZVh6m5njK7EnNVy/vSw0TgkNECEiguEN+E0DFnoYKbNoHZtNOtbN6rWXb/I
6g61rUuB+fajjgqsDEXsT6MSYV4wDydDmYOogkqoFpjDtHlJKC8OOr84LLURXacgfGPUW9obRfE7
nqL5j7X8tuHJCRFBhUxGgfH4o1bIezV5D/inQvBoT6Ws/ayqjVtKKLbr6pbGV7dcClLenYNtUJql
G36fp+B0zsrssBWrRLvb/I6SHkb6oTHw9nTyVBw+3qNnhyLnBtBGIZztczw/f+XJ7T1H7YI1WK96
aXO3+ATrqguWC4/tu7uMWRE8oDVJqXwz5TkeavOv8gF3qJ0Zia1l76T9dzur9RwL5RrPjTN4z9Ay
sq8fz/DMWQd0tOEFtiwSZOzxsC2/SjcJS+1mq0GuYBmJLkQz/A/fcZsWyQ7PN3Dp41EmrHlJfdkn
9TjUV45n2LswD614mES0/x8mtGEEuMIokZ6a2oolMCI3ZUK2GajPTsUhpZrmIzf08Tjntgb1JjCc
PHbopp9OaaDUnZWuQuArr/ZhK3/POgKYMkaX+krnRtrIeYj2MSFq+ccfD53hyKBM0ux8aw2vQ0Ar
cSsj836UnvrTJ4ZNSP+KNQL3sIFGj4cSbBJjCqiMeCqfsHKezKtwnXlLe7e8+fj7nbn+aYhAeGdT
wJE5ZVqyBfIREfN6Jxpft3G/lKZ8sInxbgpamHmiglB9//MhaQ6A+NokgN/15zGIc3ImiAdqP+V7
6KNuLPt5jS28s6/qMLzUJD93pP873kmkMJcpizliD+ppy00aNRiJnO3lJtSpg15Dll2ptrikdLQt
0emLQCmDzW/x4r2zKal5rr3ebOudbdT1npq4mZRUVO66cu0QOrXVvUCRInFm375w8t5PFx7pZh9C
+ggLPjiZbpB7na86brAaqbGbUqzObhrgfIyiHL6YxdTeBDZH5eM1fX84NvIqJQZSZHh0p+J3kQ1w
pR0RaODfDn2I2ridySNiG4WIP77E2K38QzkDkSWGOz4cuiEyYy/TaC1n77Uf5yWevbT6UnWBunA4
/hW5P15FhEDhltC3A2QBFfl4LOn5pbEyMxCZ65BjNdGHMq6NpvheznUDIxCj4KTtKzEkerb6B+Dm
PLYF1DObt0rk3/20QFQhdIHGXrj43r8YJNWEhVwUUF/C04Pbjk1bFa7PZzAc+UVSnEtMrFa+fryu
768HOk1gIxC2pkSAptTxB8AvciizkMBGmjZs8dzwYrrH0Ysu1Js9DeGF9uG5STEgeTqVAmDT2zb7
T7FgXfzObalw7kJ/cA8dFPD2E97k/iVtw3PT2gi0cD0RMXlX3aS+Xa9snBbycYvw2JCVRQzOVMR1
1IvHXhuXKvrv9Q1h8ZDEo9ENNoite7JrkXUyKbmxa0OZiZtZzM2j2yzNtc/22i+uZxSxPdvGA+wR
9yVYUliEiGn1D6mO9PfCj/pdWkTNN1mH/l0/iPBu6KX/260a76tqMxc3XSk+l8rKaV+1F8E4728z
fnsMdLfiLDIPpwyQICVldty8g4c71EFsRIX53K52eetgvvkYBYN5X3uL87ZYRnQhuTy3VAAXNnQa
wR8yr8dbYkF/aw5Hh9B6cH/rWUSP0drW+zx0Xzvwv5eqiueGA3IE/ZaO4wZgPh7OqfMoNbu83y04
Ff2sDW++1rhgoAXhhLGu3EvFnTMX57+iZgG3JkHMaUk/r323HkajQ6jDHh+zobNiqqfujQqnS6LD
Zx4GhtqyPDIAcq+Tw2W62WAWmOXseq8b10PYarWvTXKEWwE4/LZ0+nDXizy/UNk/s3eA11DF5Bal
pnnahbEmKg50a/udLEX6tXdh6l1B1OvnO89ZQkX9tC++550criwFQvDw8QW2rdfJDU6ESY14awDx
LpwUOes+LcO+sbudOWn9JrWLmHpYzfedNWUormnnFU2CGo8Ie8o/L3Vxafxzs4e3ADSPMiu9tW2/
/edGi/o1hXjd97tOLMWbwm8jDrI8u2kDQyRhLteXRenpWjXBpY7DmZ21ua6TjvLpeZlPUgoIhJ41
zLrfqdAIdq0/iSfbFNkdkIXy+eOPfHYoqjE0sbcK5SmEZ4AZTd+kQQKmxsG4WoUba+B7SZWD8f54
qDPnk1rPpjcTbiXR09Zooy04+qhv7LSJHc3VanTTwIvsAfG0hqXa93Z2KdH9eEgAVMdLGEoHNyYk
PnFODuiO+mGakw16vpHkq7Hcj703/ylPF6W8/z9J0AjHI7aBv0jDSDvA6uu6E35HV2hY1nuvcC5d
Cmcnt51Nur7/Kl8dDzUZvZWnboFQazE63/JIl/frqAysqZcchFQZ+U8fL+C5A4GxCMVsklBuopO5
qcxX5pojYprZOo/Tpm5uojH/ldt59wQFerkNei96RAXhErvnTGxBqQIk6ebPQXfqJC5G46Dvnbzr
dqkufCiFVZcgrvXnWSKsNCowGxpoa6WfXLJLW2nHJ83eCVP9aOpyfXAsK4WuuQz7jz/kmUOHex+t
UipcyHOcFkD7XjWrGEmj/BSHSbT52t004RWB7O0l1M+ZS5Toh2nRy4OSfNqzdxfL7kFVVrvOcXSf
zJZs7zoN/Q9hIKO/DVHSes3Gqb6t3bq4lxqA3cdzfY992lpUjE+Bi4yYw3+8TdcwGIN6wybww2cs
faef40gVrzUa96pzKNRYmR/uBfFPXA9+dEW0fsnI8MxJgU5JykoQwu/wTlZMmss85Fi3u9VUHnzp
Tp+mNgKePO/zKiqvP57xmd36b9USsjlHBWzk8YSRQ+/ntGDCiFdkd2XjZ19H3ecXRjlzGBnl36IT
FhIMdTxKqa0sIORgTlgIfx/Nwo8jp2ofokCpuwLjg8/ELIqob71075zbUoR08M25DJC+Og3r5nDJ
ps6kCCAs7zrrVLirJa0kkcvpus97g56aZe/m1WkOQTiXrx9/3nOLCdWYZtbWT6OAeTxxWxZlqlxq
AtJyVq6c4K0lrDigZPvbNDL7Qq527qjS7uG+A6xIGHuymCB53KzOuRRWts0cN33d39p1kT+uVP0v
HJX3S0rXnVHouNjEXafk2CaMOjm2yLFFU7o8Z76XJhVWGjGoPe8K6Xa1E3kKAyrlF/n4m1rvp7ll
VKT1LmJB4E5P1rRNRa8zofpd4AmM/orMy/e2NjouWnzAy9hcbPc6WCdvHxhj2O7NYCmu+rFOi0PR
ZG5sDm0nY8OvHBQCDTg/ozsNPy78ktu3Pg4Iwf1SoMAInYoh4dHxyoe+kE0+ISTazWK5s9ftJdJF
E+thrhHACof71f9MS38XCXfKYnP2vevc6f4YwkaCAY4HiaONg04r5PjXQFrCV0Jo5K8ax78ZjPG7
6LHyWka3PFjIoO5lul6qlb7f9FC1N7bIpk8FEWf78//EomK1m1ykPSwnHGnk3ljn0YpLdDTNK9Dr
KEJGQ7fIq48/+PtNQezr0qYD1kPX7DR/A1QWOKUm1dY4kCQ0H0Uyj376qZeld6F68C9i4XhtA5JT
l+uSB5hOyMna6oUjEVVIUaXG4OJk1KbVGvepE9mxpbLpdshRJb/CH7JtYmcCC5OMtT//vXbG6Owj
RyLuYq5e+BDqrqsSI9Dj98nucKYwwiV8RQ1XLQfMh8UQ97XZf2rGEk+/jz/X+zVibTw+GEISW2fz
JEoB2dukpWRTalmaiTv5QQIqyvgtmqyELjlWLx+Pd2Z5yE4IIShyUXc5zc5wTubHB0W3C6QrfPQw
VfS8Inn40nkTn+3CYO8vJ0Br5IL0cLh4+T/HO1AVUnpLF+ByXppN+1DYTup9n4oJ/3okNKrwEdSL
N8UGfrzDzigNnCe9Ssv0ENA3l4dy2oSql65U32z6h33cNL6dxaHZZA+iyqmQ6zFLKZcY66OjqxH7
hUhFX1sFizumjoYJQzqFwZNc6+xl1auyYzNAgP6QSi/7FKShvp9CwxS7piEeitsyo41clA5yiSAI
+2YPysjDvTgF25dMhvY83Mux/bseYX4tyaymJT+sWS2xe4RAK26rotROXDSIlydROZtwwtCDi+7w
dxESs+xcjofBaEN9NxLhZW8deE+cC+xB2GgPRmjfOsJMn5y5sNQ1KmV4YtRW2QUUxfzwr1UhgvTH
+RUgCEotoK2pVtF/OF4hAKZ2ZvvUrUWQR7HAlz3xRlEhnxxF+3LJgv2FLcHPOz6yMJBQEv4XELFR
Fo7HwzDFt3rg3QCGy+ytd1u1HxBeeqonlOU/Hur90SI3JUdFR4kEgIz4eCh8AEQLybPd2VNbXaWh
ld0FC36c5I7LHbSTSwn4vz2u47nRyGNXcfFtL81pbccZFgfsEwjeJfVwM13sbv1mS53rq4L/4L52
nPTvHiVesSOCTcVTuTRulTQUZtYk8NMo/dqE8/SVpzpv4oLub3rndp31s1Ft18Y8Lu03PbjyKZ8b
6ihZLtbwEclnEv12FNNNZUjk48i27DnpCr8148HOowxVu8h7DXpHvHn4bL+0VlensedXntpXopxF
vGrpvXZZpZsEUIz6p3am6ospa+P7MIKQQ1NiCl8z6o9V3OWiv6FzW667vNbds5CG+QusOTLeKkrl
GgdLTcC+rcY3W7v6FeE3/7bsC/vXMmJZsvPdNf+b+K5Te2vG4yVWJda9n9YsrOiOyDZ4zsayf8Wi
aKWObqR9lageavldVVjh1xWCnXis+8z04op9qr6sOpuypyB13AGBg16u5c4WZu09pRU64klE2MXB
Qy/gtgyj+dUZMm9IDKcd34yuynuYWV2+HBqOABqcyAehy4BVZbHTgMkqqhpp8VwWm+20a6X6cUKn
yYx1jXpdbI3USA8NtYkXbUjS1xrfkCHxU3eRsYb2c7fqqJme9LwaeyHogl3Y36dX+SacTiRLl5yz
C0njZH9PHDPQwIC+Zr9Tt9YQlfcwQ2SQdAt/cGGw7R74797eBgt4agleoL4AjTw+TMMAX2LRnoUB
qlkmc6mDQ5jqSyCfd9C3rbOx+fbxMm0FPM85Hob2u9vC5jMTS9aZsa9DMd9RaUr3nuDejTs7mr+k
wtN3/tj2iOeWoTvFZWgaMrFqq72EbMXbdRvxeOKEbTil8DU3jfBTbCYKgnY+LwH+EzVh3UugS2ME
L+ZFHTrlfu59mwQet27vblRAq0VGQUxevV6jpCKROK3beQBKYBv4vauhU68z1u8OeKkpA0Qh6inb
2VFXBHGvdCevU2wbqGypwbQTACVD+qw8WTj7prerLE7nPLX2ReXjutFDuNhbWaqfurEX/O0y266c
qOzjcAobcQCouI4JdpJLHWtvDH5PZt7WV5Ez5uVeGpH1zE0R1PtymKNPnd3Pf1WpcNe4zVMvv2ob
Mbx5uVJPoW6jH6NrcMSztOejT8Lv5yTzG/dHq0ZAnXnb68e0hFEfi96x9Es3FutLaivje9EI/zFA
VMyEldaJKbE8gWhpW6ni3ogiZOiKssYf3G3t5k5m2Tzeu6YO35qudRccabrqps/WXiTFmrXmwezC
+TuNv+Fm6WYJIKRIrRfthoMXG7pB6rEQzSeaSI3czWLFHq4NwyKNtQ4bJxF2IB+ggrO7aKYtL5Dh
g1usAwjv0Jemh1I1qQ5jTJNwdBggtOgrUisUOItyWe9EWdVAxjFESQI0d/7iPPAb2oABbrWpPQGf
tsJ2SJVGMx1a4S4Q08JZfvHhx1i7sfBacrIM28a4C7pC7dKxyp5ETdTyWYdt91cmTdSgBY6EX+nw
1WE8p/b0vUZq0gAOOdc/TbNf/esG6eI1KYwqfJtz0RlEPL0oEuAP3hvF2uXLWA7hYxbiA5ssxhD9
s/LLf5k7hYEDGhz+96GxZJWYhht9Nec1zfa9n6Vqt9SrFQAbSm1kenNH4WcwiXRIliAVn7RVZ3Yy
D7CIYpyLhQST48x5XPlL1L82Vdj/HI3SXPYg4tUj+DKaDk5ueffV2trFLtJt5cRdC/kXYKJhGruo
b+Shqwz0ojq0IJwDvcXgZz2Uyy+S+IAf3draGW7K0IOcvZaW/k1SUXf7LJzXrx6sleVr4AgsTDFj
N/okr7vJuJ+WzmuTIAul3I154D+j35J/0bAhvTuv4OvF5M8bba7rc2RIaz+vrjhH4nPnjCF+YnW3
DpI3cRjv0WauoltPuM2UjPnsz/uNa5fF0yDLel+3Pr95Vi+jc1P3c/2GHW4/x20QGFeZHHAQQKcm
+zuf6/SxmcK2xPpImW8esNYgrhxHPOsJt2XIDra740CQFhqT1z+5hlfaiZ8tzq+xK4MhdjVMnXhG
reXRzsKOLVqM5RcBFdm+QmiqvCvGNPTuAysFGCkWV5k3OGW4XiJlkXsyFnVQ24mHxey9E7WYLxmz
zXmdC/m5Trfy2lys80uKg1oKqFf4Kq7SYhqTaAZ3NTu2aolDLBeDnAZO2aNPQiSu0zFXn2Dl+z9U
PQVdPKzYuSSbW1V3QMtGj7HTsaluXekUT8JwBWG5o1XwrS+EfVVNOUmUJyonyXJf6E86tcv82cbg
t0162TUl0rS0cGNSIyvcGcM4fw4cuwt3KNCEA5Kuav4S0Hiok8HJUkA5Iiyb2MfUfIytWeblwejq
DEJTmGbrXe9OXXlbra78x0hJW29KKZplj+FPZh7aEP3SBCBzEO1SPtkah/MscItajOkz/qcbc9fN
i0e0yUGS2GjatLdQTn2VX8lUNVnciDWqHkbhi990KoJgD5B/cQ6GqxEWCMrF/DFPdHVjFE0mb9dZ
hfOTjJtYqFmkc7Vqyo7JJmT4hCJJlSatSgcwOcEUAPG2ZUml0fUG89YwmkhwFFdnSuQKTefBZtsp
/jSMPqvMDj6NgeX+JfJoyq9XpSb/CTqwLg9tE2XVoS5b83kpvHXZtCvrT8GUsSa4A2XYpOTlyra2
S3Ujba/6YW7yMgkOpfrZHaswu8LNtp5vl3GudWw0lfW6Vt3A1WzP2e2IxKdHv8Ju3qjZuSPiUvX0
WiyIm8fTGgwDJnAYRU+dw3Fp4KC0h8otwuexs7Bvma0h8HYAiddwX2qAOXGZezOD93X4u5u114E9
aOtXjqU5xvi+GOXNZKfmP9JdW3W76sp6xlXD0XvZN/5tgcKeulJl2Yd8pKb7nPo+0aPZ2f76PHVS
3BmEqEQWKcsierS0bwKhyhcjN8yeB7GvfuTz2NixapX5N/za3I7TdBkeupRtvptm9L1uEbXqG5D/
rpcfvCyKrv15XCEs4VbbxX1pYpaTTcMYJQrgz07X8Ed24OI69y7KugFJeanmFoRXW2zlsWj5qx03
PHhkDcM38AHDpzKzFt7KrkPfsdCpqW4bS/Fi4jSWfyfKdDGet6KmSYIRsPLtlI9Znrj4gSuiA8u4
JUz1oFGx69fyCgu+poCwm2sXfcClQWHek8rFAnpwXruu5S7MV53/BLcr7Nho3VLctDpf7LhxxrJ+
StsePmCzjnb7IEPkTb6uhN75fUNHJYvprqwRxpe13MAvmfWpWK0qin2nSvV+4ViPiRit0iEzGEJ4
vOW6dLE/LjR/9GQ3e6Boa0+1o++X69SVS7Yrg6Z6NUsp07hoG/WpN4rgh3Yr/pr0hYce0Nwtn5SE
HZEIwU11UHkkoxgcgfyWG1I901F2h/1YWMF8QE91srGsKQaZ8DiliN4HCrJI40+2TEjFu0OpxEIR
QtiZGY/hzO7oem96UFa7jqB4Zmu6t6yZTHGjn7iJp9r0M6bdlM0todLPhmHpOhEgan7MQkbObmzN
FB14ZbJMi9l1j1bbmMHVlHd5d6s8yBPf8jwnkguk9r710jSGBG/L4C1cqX7sbK9EOyqwdYpOW16K
B7Te0zCmiKynBy9zdRCv/FQggg31i2iwjTKeG9uh8CFyw112ugknnhVlSpJ33Dt5RztmnojKnj8F
epHYfqWm/0RiFd70tp6MpGa0n7iXCmSPBQodvVM65cGVNiexzbGAviqEtvODSeU8ilPVpf8AIYDs
SwhnZl+CQvXOXvmO+iatoKxi6Y7WfeSPK8tSWc5rRoEBeTOjMK6RJDLCnbZH17niLm/vg00kIW4X
y/xFwcDDn3LWhAJTmO7auSRsMp00S6/ncMrNRLZe1iXKmzy5Q7vC+glDwdhWQ1hsXcspdkXqhPqA
pkv92Wk8gYfoYi8qdqK8XWMbxvpfMGJ5N4reBR1tlbgf8ErUTZY0QobTncMFJe/CUc4NZ7kHa4KE
XnC7ViCx42Vqu/TAkezapPKH9cGtezvdhVqUS5wDkuNdDdyOwgYAsykpR62yKw1NWcPDaOmVy97D
R1jocLzObcMKDlZT29+8mjLwFYI/HIJ2Ns1n0qO82AdWHUb3WYEnY2ym5fRQOl5R3JQWj1WsnBz1
2ZSuyRez76xhn+nV/IHnWmceUmF33ZUsp/ZbYM60ksghxJM3kUglbYYQXOxFk8JYtV9oGQwmRkvC
r8NbImsHMjql0uqKwpXh71o6piZi7Q5nt854bw70a4ws9jexNgx+8MwmmWt8vBVbu49dcg6qVfgh
dAR5kFASrDX6lzTy+D49EkNvvUDhh82ZLWFi6iwkoKy9v4reHtqkxCWIy4htzVNO+eS+m1u003qz
B6Rl06wyqFIE7RIX9tA/1HNZjHFbBSsYPb8vVRJ27NvEX0vPObiCCkKcehGIcdYe4hYjizFWk9J/
9zL3a66eKnqVvg4tIsjOTfMY3xxfXqX+BOCPzo4KCcPw44wLYM1fCZxdAjXXH8O4nYTzj6rRD4tt
/KP6Q2i0Sr6E9RzR0UARLYg9b5xHGHyK0n4VBeVeB07R7xuwhV4MEF2ppILGw3UWRdiPdKtR9Vdl
nru3qzNLpoHelHVVeUXlJk4jsS1anbpYE5iJs5U4tR6fvDWbUJkDb/GrFcIvyQjy4L5rWpxT7Dqs
A55AJKmeUq7x79obeEEk+3KNi9Vf77kZCKudpiM0weHX/lUXWfrcVXX71q+VUd07xbgYqMt5837K
HKRrNsZKmsgoKL6a47K0yZhOtk9XKYzupFi8Z1bEcpKONOAA58IO9nk9zq9CLuBcChBrVuKOqSOT
2RPBnY3gis/hMtWDNy087l0e1jlcNjqju3Ty3ZJgSxk72Rl6SaK+83/73upFd54astcM4xFWX4/z
m9Z0p3bFYHQ/GzeirGWNbnBjNe5oJ2HvOE+zYy01Fb+2vJ8LswfMWWTqxW0EYeYoJMs8DZgnJX6L
B33cOXY1JPWs0ju7RYgumSCYOrt8zqoyGUWbfRnREW7Bu3ZAXvIo19mdyvSU4lvjT01MXXP40jWz
t+7HPnObW7TlvV9ZkLvFLh8U6bhvTSK4XiCCNbs+94cp7orI+LrWdtckHgXD5squlD74tq7C2Kt9
aLT8DapilUkm0I9Vo+M1GGfJsYtUvmN7un/z9KU/MkMiHtXNSmMfzn1eYfaeDj+9dtD2Q1CtZb93
osH/NdMlwTl0VSWZNIFp3Bcyl7spklTcCpyBFM92xV9ZHWzJflrGav+jW8E2NqXchAngAPR0SPLl
15Lm2a2Qg6+QJ0EGJhmpiX3rDBd4JW7wFQfNrA0uxl67XxGJDH8H1uLha2ENYbaT49wH91PlDs+1
9rPviLX55S4fzb6IKdz26+2K194vvACGm5CIK8J51Cz/sczCnHh/c2oKugv1F1tNubgeTMh212Hq
TBxAc65/V5M9yX1BYFZQCK2dt7kuxx86kI2RYHFiKoowVUQRppy6+XrjuqnYU6vbxt7ojm2iQx08
G51HlwTFaBcgbIqYHS932tyXxFVcLk1nX8FiwY21boUTxGgQ5b9LLAWyGJYAutw16POfA8ZGf2vZ
ZwVpVFGXO0BTuiCdkbxFbH/85+Zpy3iyORvbHVFZKakr6vZxClKX1cAIj5pQMNq0E/jk08FsR+/N
VCNNAj+S4xA7eRM0seSeqffdbHq/W98nnxjzreWJ5gJ5t8yBNbO/+L2rup9eIZ6IPBEEUF+MWRkD
gcFsXLc0aMIYzlvH4zxqurMFohWxk0542vaE+K9t1TpYt8+j/mnUon0s21z8UxVN+m1e8vwvTbRM
rRoV6K+thVxzktZi/brgYc78XAMma+mGS+ygGyISuwQbGJCb5f/H2Xk1x62kafqvdJx79MKbjem5
AAplWPRGpHSDoCgK3idM4tfvA03vzmGJQa6mL060giYJVGZ+7jW+lsb6RSepcSCbQtsM5azFuxHP
5dtO1uJWuintlr7ps5xiuiUsdjSgh42SECEClL2be9fBYtU343q+4b6mh5DNyvTcKGb9s22muoGu
lDpdMC5mXvkL0n03CHoZd9EQ5QeqgeGntQjjNuEEvc5NDXCvoHVSU/KrtG69xLChB7WqPfkRGrqu
r1KD4mtvSvehpTIc/YR2w7Om9XWyAdXiZGHb2KTf6B33TFaspbumjyMLcmuRjQFDmaq7sShB0zPD
W+AGZHppfO0Su7oedH189vImH89bWbgTo8nJsXy1tePmPO0Stwopv9HDnr2p3qR969WHnNHBj5RW
/9HDC7I6Q1TSuUGrbBWYY+zYBEh/uX1I/lJeLnMz3kT5mH2HZT4d0b6LksAUifGQityTflVVNJAH
RrkXTr/UMe5NNtLBALjy3u+Hynosy3mIuEFtrpxJ2uOV9Aq6/5qpVN2eq7jZCrNMFN/WIy7zmXjG
iEytFTUoubNvFo2wDbNZ0JsEGWeh6aRqNY3SLK5uNbsb5BndDfNuIVtm6jdSOIezhrOSH9OCX+g4
FvNhLOmZBkWq9myfTqGNX5ZY4PlZJystSFzFK0IpjLkMuqFA90wHZHdVdAaKX7Hn5e6lyQjxZ4Ej
7kPdUvByFtdMOpG5e4ijcspI2dR2uuE00BzCLme47OOs6tCitqcyKDx0coM874wHy6yZXgi8Itb5
i1Jp521iiLOERkbkTx103Z3s4qUNo7RyCkpqbWboOS3NyyTn9AFQbt1u0OOLs02UWDgJ9N1gkhgw
R/8ZTdN8Lttx+VHk3KkXaq1NnFC432JHKjyeWUut93vZFsrelmo8MBiyh2hbTp5X7Xryl2dvnqll
jWbRt01ktOWmNNvsBh9Z5cp0GvOuZ5aa+kNrOzcwlsuvbTopaVjljtX4vaLzK2eJL3lgW2NFaTiZ
Ea2AWRI6OupGKzC4yPNNIqIVa9yL1VWykuIbSW32mAwugdGJlCbm/LvMsYD+Dnt6I8sAx9XggOR5
RrXlSLVBhlGtEMjIWxIFz0pfImO0el+MALTQFZvjgomM3pc+nPV69oHS6w+kJ/atWcxOHwyFO5/F
daN5fuNYyqEYpTCPk91Oh3Eoh3RfSD15KBcaSecJOo/tNkaiNyXXHylRTKOxvi4ULklo0egmPGQ0
rPbCcSMvkIz+H5ADsrIt7LPa2gyFbJMtQ9z4BsRUga+KRnOqqTVvB3Z++Gq1s3PRzUrOkC3X1QPg
/qxmwtRxEPLSy8815lnC18c8vVZ0jdjeDWOfhZWooucY/F/jt2PHxYiTM5wwt1jM0ldJp+4iOWqk
kUWVi9Aeo/5xKSowsF3DreEjudg9QFxUXjI2wIsA2ZAEzCyiJzPXs6tekEEEy9QazMcRddkNS0eP
L0mbaghHO+5xPRzL4qyoBiXeamqvnLlcfHaIQopZbfrRiap93hdLGdiYJ5R+k9oEnr63tHPTFIMT
ok5A7kUVDIVZd9Jk63V6XAdJ12qHhUY984W6HXYZkzHLH5KZ1NUux8mlyd6Kiv6ZbRKouW3JNmLQ
fR7Xj2RY7GUXTld7pEfWov8owWR8r02EX4NcKzRyAoGihRenXNoDyvEB47fe8b066q6mckm1DSej
dFDxkFj9md4gzZ2tFWpMEZEsj8KwJjXIpV0bG6HQ8yGb0IYscOrZfKwLMN3HBPsl3e8AmlxIRXpa
0HqldjUua5nJ5WMlR7Cm9X2ENcgKKtG1W4tEuvcZqTHWLYv8bFyTngDRMeXOaRESQSgr068Kqp3q
JtLL5UcJ6ME91GY1PLhpGl/brbtN40bt97OiJR3d9k6nL2DK3ARu4HkXwpPTEyMLt9nDkSqPFETt
D6WIuRm6Wecn8lLRr5dp6T1yy1GAFaUcuGoIRThVuQu924gkgqaOYxaUnLmRhGvBPW7iJnc3XKyx
R/NmGtp9DdiL7lFTIH4h8YQvzrvCSLgszSm7lGY0f20J27cGH04KlkvoP2s3Ietd1fLOheHV845n
rK/MLGtIY7M5olNu8DU1xTzLR4oY+NdSeAXlqMM297G6MOHFliOYQD7YG2OK6O3T2re+2bNDBqF3
UfoCNgK5J4HyZ+Y7SHR4Fwx4afq5lUmDCn8bS91IdqjF9V0oEJrAmXRXSRWXql/baIbh/G6LOKyr
VtybHp5hx4HBRh/KAvoc5bANO7exlwbHEJyxn0GT5M1WKtTYoTplBBu9S+Jl59F0f4AebaxtY4vK
RY6MnPaSrtXgiz6HS5Z0WgzGKHZK088z16UHpBA7CA92XIXmUiEqSNKnFdt0yYFChqo7eGrrG+0k
re1oiFK5LOk9Y2zb5IVoXpuk65LLOXYnvAv6NCfhwcfSkNyiqZ7rYVHMCgCUMQbS2V0OKeNpGdi9
0Q4P7dC2y44EpokVP4sMsE3eDHgTYTo9Ue50MZsuavR6DkTKj0ubezB0Wq3Kbo3YbsfIV5EXLZAQ
la1xb2K+W122lTKrNGIIOua+V21oVdhq6mTZlaooj2pSTuUhm6fWWX+uTOtjgl7FcGdr40KqpbiL
W79iMKqT2jD2Yw3ReDAZ/KFWrIkyf5lUbW/NuT5dtCZNdCYGzVj9RMh6XOqAcTKF2LZr7Dj6GXmL
g3+0mfXFsa+wx33McV4RP1yN2HmpunVkBzPC8/MXxi2del+ONrlQEHl2qX2tlcZS7W1RMCPcR9o4
MlTujcVdfihzvQJ6SOeS5wrobL5jmY5pYrzacUtCIuYET4apqBxuzYl1+mU5ksII5Lud2SP1VANQ
oAPDRAWVh5y3A3miHxxrP1rLoNyVll6TaQxTYzEsicZOAnEWasuRssBduN/t1rCd74Pt5o7YpcxJ
48Q3ZztrejpQqVk+NS5R5odH6RqFszsb6XFO00JcWbJFHDuA94bkd+LMkXOcOygbu9QYx/JcpUI3
dy4OG1NY0DpfbuyGv7/2VZdRARL+OPj9iNN4Lu7tRFXmb5GcCRvMSqS379jfPJqt5d6OtvgwHjQx
EjITVWeUQntt6s6kMiDqbPdOPu77csJLRFRFOhEqhz67BBCVtNt6cob6rFvUJQtHqzTybyh7RC11
bu92IV1PU913QE0WP6vkom0MRZYOswyaLYG0zMp9yjkxt2gCZvN5Ly2qmUUlvoZiFsgioPcsvw7x
nLx286J1B5tLIN/MZh59VeKuVv1YGacHVDZjfTurXn6b1qUx+LDnC0yWCH9miIpZXn+L+zxyqLUM
b97HDd8UEDdkdIg5Lj8Gq82sjQrWWe4AZmoPEJDoMVn07D1/8OjD+ZBqlGsmqXGxyd1s+SZbp76F
D63dSzdWHQqmPg37NkkrhgjkiH7SQrf1GaEkFxW197WLegdAZrMvLT+yo+Sb6ONeC0arE6NfNo18
KvVFTiSyo6putEFvXySi5E/TkM9nCsl+ASymtg9Dj+A9RZodKgbnApPL/GBkWQtmQCznjIHGIqzj
0TzWnJ7JX/SB8U0jIwx6zXTKzwsHk8yJsoEy0mia0h8TvcEjgME4k3maQN/LRZvvm7pxaJ86xVht
2gJ4+2ZJmPzeZtyI96rS9fSk0TDFHMJyEslcwwCEUGg2oI+Et3ufthag6bweuydwR+5tlJdavo2r
yHFua5y/H1sMLQHsmLP1w6vHXNKMsXq5iaRVVoE1zXnYxd68ajvkDkrNiIYVwTTjgnveC21CrqNo
y8OoTsl+AsxcX1hQmVJKaovw7XUVvQzk5JjXIDZJ72fS1eQc0rpVBM0QZTG95x7/XgJ/xeCzjRzT
by2n+9bGxKZwliV4jozSnWicezjfDksk97S1YnPTu32ZHEFTKSXOhmlZhGm0DA8LMIE+pIyU30tb
S14Qsnddf0qs+Vgi/DRuZdum3zoxAVd2kyS7Fo2ZMrrU3RrcolwEUxahd0fqJcpXZPi9i5XeEAda
aSciAOnDHIbhKtNeMVY4HzQlvqs+hqM9wWosTMVvo0XcJQmVsY8XF+L5DplOtzFnOV+LzBgbXsls
qX7CDbT4cecU3HiaB+AqHnuuc89DWn2n0dJ8ZLAP8mHMEaUO2JY0rrMlbY7xTIoVjlB3Ri631ZTQ
WtL2a94a5r3qzVHhc+2zb/ReCv1cabou9VUmQU9x3NsFNV4PpLvuu8zdchm5yRYz1WQ7qI0yBA7D
K21baF5/Y/XxsmL/LP2ijjv7GmkdZF7LmkvcV5bclWGSSnmdAs29M9K2LY+dZ9dJGJljFgctoAMR
RlYUu8x6SDK2bsdUfG0h0NYfrSFu6GVqVrvV9DIrt0NjevR/KABpwop5DAapDd8qYq8ZFBo6OI9Q
LKpl06pg3+i7JU4cqomXopLuGP2RSYqsn7RscdNwMRX32al71wjatprHkMONekJWViX+7nPvmYdW
rcXFOONyFaCERJfdLcvqTK8VWtiJRiW3JUHQv7TW2L1yhzLcylN1bRbR2VYpP2fNDboMM+iHLOuW
fQaUoqAHqzCaBR6UP3RJZ91rM8LER414d7OUmk0+8DFI8zdcGWhxZJVcVI9UcrpT0aOqEHIgqaIP
22TdtpwT6zBmn65ySoVF5Be5IxTAUabz0Dw6QcJTpLR2uVRu0DT0oJ2CT9+qNbBPOZiOWRpxkKJG
/smj/YbPWxf9BQeFkUlHcf363+D3Q6wRiSJkqU1cho/oJNd3NRYDu5IR/p8vhWsyYF3Uo4gqp4Qt
FHi0QuaNEzQauALDTcUutvNhl2ht9YlWySmqdtVLXl3af5lCoER3gtBLpqbi2I1uEGVN5ecRbgm5
U6Y7mWW23wzLZySGdzbIChjGkxp5M5CBJx9dLpslAkLigR+Q+qFYxvngcpF+8gLfeyoQzXBadeRP
f9sgkNlLJ58zLwDCh+HsBALciLR8U4wWY9+ssz6BU76zNzR83HUSedgSTOrf7g0dhHjfw/APPLv9
nppqvoknMObpUH8mD/Le+0MaEbUqLnZ24wlKFIpc27RK6gV0QLo7AAHORUHa+8n7+42wt24LD54e
O8JGX+GUp9tYnUV1yMekCJr4dd7oF6A2tE3nKsbV2LpjkBVJdNvas/aFyeIQ6mBk7v74LoHjA+bb
JGbCqFlfxd8OHKWdA02Dl9p3QOeD1AOqAkrLMP7Uq0SD3LVuSZfOHe7PxslCepbA5MbwFJauM5o+
FgPgySa10R+XqflMtvP3rWIgAslMC+gt96R3cuCUROsZnVDCK0k+f2d+wnBToonwBNEu/cxj+pSw
sT7ZytW1jVV2nid8+wqzrNcixhw0vBzNvWic6rllSr0lq3mh+1UG8CvMTR6P0ydUnt8vaNZdFTo4
fyuk+WRde3Y7hYSe82CN1rbBritoB9PZll7TbJTYloGqldr24/3y7sPiWMyeAWwMAeftwwImmc02
Z64kaGbAZQfqDsZPbmcMB31h5m2oay1IUsT9//j487irkcjKr3VgAL1duTJbDILK2QsiYym/FEpZ
3UqjoJU6zVN59fFT/n4BQOFF8XiNf8SjU+GY1OizZmw91qpid6dOst1pC3OEj1d5b5daVLRQizj/
2qn6AGV5RBvV4QKdrQ7GcM3caqjKowQf/0kEem+vWDrML8ikzjoLevvyltzrWwcFpsADrXU5Cxld
mmB/vmroMajhUpnR5JMEZFb48SO+9yLRv8MFDUdFaLTrK/jb9aJkKv3Pgcp2mfTyW6HHVrkpPGFM
m4/XOaXKrmcQYqUDodNCe8w4iQ29ouF9IG0PKgFUQSRgOXGZ0DZMJKBPAmDAfGawfnSAIC8nw/1T
q8p1ea5xy2FyiS7qqfX7MOqMZxkuBxEi2YGJWLuf6Q6Gc1OGtqEqPlPge2/noNm4arEa9O1P9TUT
RDgyCY01cAd13OIBcxNhGrTBH839JEh9ttLJi0VBdElly4uN7doKi1LD8CHLo03ZNubh48/w3aVW
j1Yd2Qrkxk4OOO2sKO4i0wtMJTW/I1SBE7qRNl+aNPnMo/z31GW11v7vpU6CEQmGPTBo8oIx8RCr
1vETjemfhXh8WwAy8Zb8+NFOb03dInFZFR3UXwrP1sl6FDeIuQ35EE7KpO1gH81As6S3zVfvAMOY
x60T08IxZNF/cpOdvtRfKyMMBKdwjbqn3MVMH+A06voQun3u/izr2jvkTH8RxtfqT87ge0uhmKhy
N6M2aJknd4yN8H4hhTpAmh3dn0DqzQBaxL0YO+WzMuH081ufCrrYqg+8ujGcnreiGDo9jUGxKsZ8
wcRF+9KVU+cznLBvC7f4jBV3enuy3ErORSkGzCKClydPpokB4xPXG8NZScFI2u7O+kWagEPB0LSu
+TuY3n3yyZ1eaeuiXCfkZeZa6HknSWhqja1wapCZLkPO1TEn349IkTx0cIW3ZBxWSJOnPkuG1n1O
5Dzd/fGWJaXhU6Q8Mnjmk4M/xgzROlmKsJSd2Il8W9e3RhkP12XiWiGj1hrISP3ZQ7+zh2Dme0ib
eegewpp6Gy/GgWSeRUSYdxlzGltXloAM1f4ZdylYgo8f8b2PdWXjm+4qgMtmertYOwAMITcTEKWM
NPBKe7qsu6S/jjSZbEUL2ExpavWTj1V7Z+9CmUKmFflBzD1OlcqL1InVOG8ESPROv9Rp2zJ1cW3x
vRC1t2/Habp3kiU/y0Sv31DhFY80hY2whbHb4n/DqCzyypTOFHSNMKojw9cwF/8sg373rwShtgoI
gjE93fIzRTqu0hmgZBWCXivcxWeXWPuuUPp9Z1vFy8efxXu73YHqAiEd7IJ6mt1B9qxKw56G0AAV
rYBBVIooNEA0AZaZqyNequkG9lJ0zNOi30doXozbj/+CX6oPf2etrQeO3MjG6R5RZCAUb7dDR5NT
Xx2MwryxyyNtt3Lr4H++d+I03zS9XIK6F9ZFry5NaBU1MG4+4bAdhpxRCgCnj/+c9zYnVjMueTZi
EeapFA8A/jiqdUbMy5SUx1IKeTOqkCuUxPqeN7HDjGluP9mb762J5AO5LyKxRKuTMDUVqrooUyxC
mEFZYEp9XEdRwrnJpDvmPsM7ugllZDqfRI5318UsYFWqBJZw6oimMQVfEtpsmJcbNvMDUa3CsQM+
pExTEmizippss7w1P/nI310XccP1loPIffqJ1yKZ08GqRKjqhbF3sty2gRWL7BjB+t6MtdQYikAm
++TeWV/j6UbjaBHCEMRGwHE9C39LiifgvYNuwPRAMHN8SNO53+iDbT18vIHeOVEY+0Ab5wCjF3mq
IwCWtLCEt/Sh3dVZ6KE6dIAWAIiij39CWx6DXp/1gNTAQM9/MA4fr/7Oq4WtqWLgaWqg9k7zDvIE
2eVawlYqMvuY2aDmXTyZdmSofSgqHf2Atv9MMOedS4tF6aaQFaws9pP9SyRDadYjZg0DM2SUU4jO
kqZ67kRp4FjT+OdnFKkjfQ3SuC6rpzHS7VfBZdsVoVlI5djbfXeTgOyttyrcyDRQCxFvpefI6z9/
t1T+pHS8WB0r5rf7R8CYsEDTi1AZFrGTtVbuhdWoISxb91oHrw5BsJM3/4NFTdobOtIoa+78dtGm
7FO1sIjMdp7Ux9mk7925lvISN828Uyv9EmNdmX9yUt5JB0gD2MI671FHgf/tojLKHLswIxHWUdnT
5DaGO4HHZkF86KCgfvyE7yTpGFvApmbXsthp0T8KEITDOJFwSbjFBvSxM2tajDuFOaYvYG8HBhrd
W5Ev3dPHK/9mPkroYRCKg+wqnLVa3r59TrVaCPHSA09Ep4D5hGwvW4aQPyFgyG3SGNijGk1nvbhN
1MBdB6MMmEPR1bMC4+8HpjEAEvWpSjagmuALfPzXvXeqiMscLJqUFBEnH4I1TqrCzU1cdAGruXil
Qx6K7Qsm46ofxeOfKvv9ehn0runAkpPhlfH2ZcjE1Zy2pWRJBnrWlkC9QKc5uUt1of95AFj1gcGN
Wqt68akZDrMio0/gg4URGPMdKe+XilO+44KhdvE668rTyzz889eJIS66d0jo479zcpCgtNU2IO4h
tMqaXoFWDVdTWsnQiwCWmHi93X683ns3MRp7rmeQzLm4QL19nW6l4rspqzEczUjdz8mgwaHvxQPs
Rw3t6TK6tOs6/6xv8N6mQcgUHxckL1fVxLerjmniTTGcgrAaLCOwvRZkWZEqG4CByipJYHzySb5z
UxgghE2DzxMzkNP1GpcbmLHzFFoyzi8aK+0eO92UO/pp+dePX+g7j0anHCk4no+Wr71+/W/h21ro
dS5LNjGGBH7puK0DjdiGgKgMgL+Ril8+ScveWdCEZU0QZ9a3avu9XbCqTRgokCXCvI2jbWVPr6WZ
6nus0hrUj+rmkw36zqtEThNdXya8aEqclkUM0gfmvuoU9lxaIci+fAeuwQRdbn8mHv5L1e0kFVrz
IBzQkPmim3xy8dkJ0DE7nedQZIncWwaqBW2qDDfZkGkbexI95adaXadDr571Dfwaq/eWK3Ua4m8p
StjfYXWbKBwY3X5cDVkcw4ru4qgbLl2KvjP2Q7avILHs4zgXn8mTvVcwwFOgSKXpaP1ucrVoBhaa
4N9Cq+trIEIRRCxLn60jFnXVYw2SgyxWzvGTRzw+1G2K7ghQIeVVGHUKKQRBgH7z8d58J4YxDWBM
ppHrOAyw3m4VVakRRu3YKpotFMBGpbuqL42osoDoajQz3y+K10OurI1PCrj3VqY3TyObWQRKRafX
jDXgB5/Ec5ipzg8MJ0wS9kVcwii3Qk3oxaPdj6k/9d7wSab5znZlBMJciZKN7arrbx85hv1ViUab
Q0TRE+Bldu7jEWiEVjt+ZsP9zlWKyva6Dr1w9E1OntEQRWwQDmc0G6IVnG9O5Q6kzswMdwbcKJdu
77T6+MkDvnP815sGCwoSA1U/7aFLzRq6vIbY3kgUTlQQsWC1kevYL9NccQMg7dEEH2+j394pu5kE
01pnE7TzTisURv+1NruD5PSl/WWvJdVOr81pB5TyT+eCOkuxYVGoIItxf/Oja7JitDMHHYwVdHkG
9y7189EFZ0RH+5NE5r2nQmnK4BN0Ea05jfaV1sjMtRUZQgWmQ1925hBYgFYSYEpTEX78Ctcw/uZm
Q0SQxiQq6TRYAd6enEQXmgxIWGQTUuDSlyCwGfUvS40Ay8frvPNQ3D0UPDrvj/95b7e/FiN6ELeG
DIsRHQQTzhf8F3x+Y69unz9e6rftv+oi2qTG3NiUHr+0Lf8W+OzcQ4JgbZhDW233YuibsIdduRGD
Ire0vuWjqhXT9uNF33s+2nPGKidLJXBqhpWgkQdZVQN0BHwN3Qw9va0kPTtHAI79nyxlYEGwPhy5
0ttXacN700AtrvgmgUut1YNaQn8OSLzn/Nc87n+9zP87fq2v/2sj9P/5H/z7pW4kEl+JOPnnf141
r9Wd6F5fxcVz8x/rj/6/b337g/95kb50dV//FKff9eaH+P3/Xn/zLJ7f/AMKBLygm+G1k7evPcyd
Xwvwl67f+f/7xX+8/votiK2//uuvl3qoxPrb4rSu/vr3lw4//vUX+vF/e+vr7//3Fy+fS37ubkrF
8toVz9WP337q9bkX//pLU/+5OnUx5WWMxwVkch9Or+tXrH9i5MFlBKCFnaiDOvnrH1XdieRff5nO
P12Ur1QK07VpTcfyr3/09fDrS9Y/qeUQoyKd4UJbcSP/9+nffE7//bn9AwWh6zqtRP+vv0ibTw42
VRr2sGuTmr48v+6kHDLSPgYACm9EN5fkKTe9HDmCDMajZmYkAGqr9oFHjcjeETH4TjSntUlxrsu2
iA7J0qphk3iqb2r0Nr1eNHewcb415FwHEQ3aVTnX3jGHkXDukbRfxNRbyLOBgb6oUpxw08U2L0av
Cy2kqA9N7NnQG8Z+PJvTxQXlE9PvUdAygCWjTbgHKMNuiGy6yZ0QW3h2y9fZIbWaRwipB7ghGMKO
hnXUsvmu8ur0Yuand4bTgcOuxgkkex93TwJ9DMjJot/Cw74p6NX63lyhh4kcgBsoZRLv4BFmYQF9
eJObuA76HXwPv0tSa9fqBiLmZVrMNxkiD/4aWANuJx24AAhqZCiaM2RPpl0RV8YWGvT4MhVoGnSG
+YroEKD+GiWDGjJ1oOdedmYXpfQnpaD9YXTjBe2s8UwrMA5G9lFzDtOoOyUMbAS30fPFdGYu+uRJ
raTynWGC2GiNl/vwdbj6tVSezT1cWt/RZuXr0mnAb4fM2QthwCKq7db7GmsiP0PurrnrBwMnSnMs
ULLMi58zSkr7vBq3c0SDvE8GuR8hQB6SOoqcTVUZO9Gp1d4FXPwwdahcDdBiL2JjcY59YrWWj6D8
uK8hQEISTAvrCBtVC4amWw4F9OZLI1URl7TLeufVaoYEbraSgo2yQnsQY1OEN1ctHYmS8GBZP7mQ
7ePYDUCOo3q5WUbTutErQPB2U8KPAXi9c1ul23le3x/HJYVHZOT2GRh+BJ3Rqdk7E9zpmA/1QS+U
CaEE8MLMBvRdi9hCAGMi21ikcpvWULR7lBsKfWOi0aQzifBta4n8ZnYg7MFZB/jPjL1sdr3Ine/g
UfkuAi6vrlA3zuw8UlO324ngCAgu6iFotc4ZWj/mBUYUVkAhhKiNk5YbJyoQSIb1fyjdpTwkZSv2
jYdCkz15u3Ic1S+0U9x7047EdvI0TQk8FW2uwi7cUAz2CBQ6M5/qYkjA2ysxHOVYr46RVyWZr/Zw
F6m/oUGYfaY9JUWyAMcbxxfA2zKIiKotmnC6vumbWTu4vUVwVas02QFRjviPJcKpctBuRny7QMUC
CWlPIvVlgGgPh3rg/0o+y9GXtq4Bp5/oa1vF/A26uhrA95u/V3pi3UPR+JYrWgfUtTAugbseC4jk
sAY1bWcolnYFDyUKe4rb3QTnK6wbJJiqklckUEO9aFscJCrgrXt79hIEhJBimf3eShLHb2QxfGkn
b8n9iFEqkNzhSaFt+KCP3SqlZk7bHvNfdZ7rfYXFwUZXOhWyff5Uu70aTqYTPXJUh/Msc4ubMpm/
OJHn7AdLMUJbX3cjUDHjajaz2yIF8C3FnG6VNM+vowGeq5kLFyWsaR4uweKbKLbWGTOEqm7zL7Y+
z3s0MoYrYYzOazsn2lG6IIZAy/YGpF6RBsDCJ3SmZlWcl6Y6K+EUK/qFPogSwH489e0Ghmx1iTdn
Bi2mtCDY5N2uRjfIj4bluzJ18iJB/v8HVAFyShPdtV3T9Ekwm/a87V0FPjzkqVctQkTG4/ftlFyK
s6oop6OeCxM4vdw2Rf6QK6aFvPuUdZDklaGcztwhHb2rtJY4dyjtkD+2HPXLmuQlC+CnLze1Ul24
cWduDDfWD4SyJPJ1NATA0ANRDwvHrO7nGpveg6rG1S6J8r7ZZPocEm8SPy2VM92Jpw3kcOFjei79
osU+AJq/XoRuqnwBYW0fl7zM7pkbgPea3PN4QtcOtp++oY3Je6+TbDfb0YYBYdxvRsWLD4aZDOcx
EkirTaO5g3eAwlE+vhitIGINWXkwUIfeahpyZzMqtnDrrTwA9wsTrsDGGBIqVugoNIYjInA1DeEt
U4UXO+++Fj3CUN745BTFpYnCjQ14EvpWnKHKUNl26oN+gmAYz81e5M0zqhbyQpF1fG5p6ybB2HGv
MtcLB0MYgKDmWNs3CzdltvSXtEWNJyXS4jAuzPIMIje8XPSF7vPUkd/Irt0QUUmUWvKhAAA39kjA
LfVXvWifvFFe5pN3BYUy8rux+yG6tsPumikzF2PIbTFRpTrz5UKPF+xVOh5QVT4KR08Cabo3RqGB
lFCm79WkRI+ib5KNkVfpJq6WhbDtVQHufNkmdT3ElfIESyJEkiFmGUiMxZEeXxXA9jYDJuw3RZG6
fj/k5wO8qjawCMA1Wq1TuTdTT71rRid/LikPMh+9bCeAghQdcItodz36Xtx2Q/Eo8SA8QxRg2bk2
aiJQuCNcrJ36aYB5b6LSP6DD5UBS0fTG+E6B2mw1u0qBvgvDwdG1t34gkK1feUWp3nRN4qBUwJ96
BSVUwijtz3Q3k2eTE0df6nG2smNat8X1HEUv2jQVZ11EELMRCogdjaY4k6fdNC/1ll4iVEGncQ5e
nkIOFFbytZWphUhRY6BmqcTNobKiuQqRmD04LdGFe9nlP5a1Y2Oqm6yGpkHjxL7KpYrKUFxozU08
L85zpRfXIwrgI/INKgjwpOyrCz5iKE4C1dzraZHDFyNXH/uaEzW7tI9S9A9c0P5w2pEZ2tYdivEa
hiMPeqTU+7gdrSSoSD0dBObUVTmCJMJvGDdvAOPaT00KbyRujI4ZYBtd2Ii8XSZIWt5Cjp0PWp+3
m0Rpl0CWLqzB2oDAj76q8sLfWJi+plI1B+XoOpdxG2nHGEb9FjlKxNBNEehWp4eIjETnS2Ibu6SA
Q+QjI5fPfu6VSTBAIdl6Q7JT+qba12N5gbKO5uNFxCgCkZY6UEY4/0jtgRjPBxPJIwFTBpZPHuFx
PpjfBH1gTNJcZfarTMuhy9pIROqrVkflycs6Ql9pwTDnbO607j5D744QoqFdNmru/2HuzJbkNpIs
+ivzAQMNtsDyCiC32veFL7AiWcQOBAKB9evn5LR6TGRPq0dvLaPJZKpiZWUCiPC4fv3cJZ4ts7+b
ekPqY42TN1l42MmdKD2njwsQHV8Yl6kADgTWHNvQNA+g8jN65IHxWOULCxdDgqSrz5582VTZvyva
2+YVLIb0s3b60XrMoUBA8JH+tu+QUtJ4K/wvqpi2Ggph4dr7FiQXMbkgV4VXBs9uN/xQjvGj057z
OIdpkAQMVjKo4QQwmbRsPkJHamaH67KHF63DG+X6IxVIE7zA7DHKhK8aF9iwD1ZAEhL7bvfouoM6
+BwZ9j3I1QdRcqv0AcNARLfH5ajV3mQcLqDWosPUNTbBHwKaj+aC3wrDe3WpJfcM8oALyPx8ty1L
+Rk0m58EZLKcxpWdFA2qOoJrkjuuRH8Ed7c9twsNu6n50rs2wccpqFEfoYwSorpqQyqxZmN+n/gJ
q3n3ib2I/KK4csX2yAQOM/KEH3yUWtyUlVZ3Q11lJ+qUe+X2+9qTN8ysfNpdSOOqfejN8JNInYdi
cb85lX0wgKkd526zr2BwP83BfKpr/y7lSM2glXWCJz2glwFLGXqAJm7unVTGjC9zioiyvl3FSlDT
z2ZSuzk4iHr7upTpuRs/A+32Q11Chs+94WFdeguvY9HNUBHHriEH2NcCGkxVfPOpYO9tBJEnmg7I
Orn2oArZa3aPwQP6qFnPcefbdbItTvOYNk4ZbeECCxDfyQWj89luZiL7NhTrisweqokyt0i9SwaR
DY9dLzvDMY35foYpuu7D2jSS3FPlQzbyLWdnq7LWa3OWxnEIy+IYyI3TQl6zuzYkvp2MrDbu/K3z
gpgj5Xbj1oQtgaPLOHJBDSQstLvJaXTFDsGhd+55kNmXBcQG2BKkznJePIxUOUuxQGoZmJPxMcnQ
vUL4iSZgAjvHrVmFG5kfqzllgiYtkUJbLrAoWH/Ye53+stQ2fLUgW64b7ZIBUbwBC+aDGNrFOLVr
TQXReAeVjksMtp8oL+Z5rTsJThmrafBQb7pN2vGtBarBZjI+NsVm7vxxa46ek6p9EEBSyIR/0TZ6
vsgdBxIGc+D3eW9f1W7P4Py4gbXN+lfGC52HnjHlCFDkkLTwH669HsKDO/dt7Jd1cyDkKzsJ20gP
nRluRDOSVeEXgX2dW4u97xvPPWBx6KFB+P192XB7bxDqzsOTM5XFcj2J4h6ACfwDPRunWW71dUoq
FKjZNix3sFybaq+LqXnY9PJ9LDvrOI8gyUhOZL6WyaOcins02ivBYwdaZhhEXGDlePbtmUc2y8IH
a52r1xHAlr3T6ZS5O+LohycVkCbAmSp0zz+g8a+ywuVfVZHdF6ndLvHitXK3qnBLcosVwdgsL87y
80SE275lUItuLNisGRAXA95tWwQDY/8GkQQBDNym5mqltXnBzDQcpmnjwIqtpApkeweXwucYWWZ3
0AlDBsPb5kGITe9zZW5xz+hw3JxjNtRkbQm4A2472B79d0ZEu1ehRT1HemEdijIkBrcr4O/NInVe
lj6wDl3pVY9Tv5oJxBux15uqT8Boq+uidJ+4GSh+Rr2aF5sx9M1OyTNAfzH6E7nQxQ7ptWN/Lrm+
eT+MEecP9/xe8shIl+UW41HwqIBxj5xSh+DtPL9+OcyBRu+Q8nrELBkz0L0+BZugGTYuxtd0W9eY
+J7ih6W94A3BtTzBEVue/rMTTQ+WIrCjQlhM5haQ3HLwKkf4elZc+OaHFZTz5X8CnNpKhA7wPU44
Hc2ebJ6VedQbWXo3ZTGmse+FGdVCcc+xs7yxFut3j8VfEuieuoY/v2puP+l0/1SZ++m7Dp/dWf0a
fv1R/47ynUtT47/+LpD9g3z3XKmPov38Sbo7/42/SXeu+dvZIYBJFlmMMIdz3+Bv0p1t/0beEa5O
jLsuhlaTLs3v0p2wf+MrFslPXDTzZ+nO/Y2ex9lYzyQWxlt+3t9/s/+HdPerIo9iyNkFAy8RGgT7
/BpO3rAgY4dWc1JWdniREeZygVz2r0yl/+er4CjgLeInwDL8s4jsFzJoCrnNiZEWOMdMduzjopv1
6x8+9t/f3E865C8qJJ8ISR0M3SGG8hAEv8j+nAolvWImgyF1QMvMzY7Zg8w4hsovLvyxHZ6Ndtgu
u8oq/1Ub5R8yrM6vzfApDnozMPFo/NKPbkDcApXrYG9knN++1j06CiRCiAQqMqa22XZ6LXAFAUeu
l8QPwuxFW8p6bxF+0oQaHrSHMTr1EmeGb2e7Rplde4MZOhf/ykD0j1fDNTFh4X2nR8uVP3cX/tCy
YFJ6qjxmJBILuNSDTUc2O3km0JG/OF+DtEwbC+mZK04j69eGWTnYwTxDcINIVWkqVIc28K2tm36+
DrrZUyMtwmkr33J4Oyydf34v/MObxKvJ4Bmxyfwh0PzcQPzDmxy1Lq3eKYPEH2CQbvnqX3KmV3+x
EcPj7GEg4bJjj2Lu85dXocVUMjLbWwl5GcP75HFwn4QjX0Sxvf35+zn/pD+2znglejD4cmwGZtEY
f7loYg1lw5ywlRS9xbGi9VIOmBOqKqRx47KuRLf+9U8QBzhuSXJ9CBUVv3R+inF0R5tB7URw7D/m
3jRTCnTGX7QLnhdEkrR9eoIBbQ3rl+cG3KOrgPk4RNkAQoZzU+0ROjn/LoVzss3+xenW+u7PP8tf
e3a/vuYv60TDGP3qbrymHfTnEjLdEqvqv4Ev8F51UDkRaoP/FwcTGZxjiaVDwiiIyZr+S+vTzxb4
JvAbeE0jvZjKTd+RILhcVEZH4SXKmUMkfd453f35e/3H+4ZeMoEjLE3coIgsPz8HBIMwxt9rGxBy
Xz/A9sg/aqKFI5ZfH/SA11T/wphzvhF/ulFZAfmH5iuWB8iubGp/fPBwTTHA1wuRWDqQt1YoSQ4c
ocEDAg5K4/Tn7445iF88Flg9QT7yQuRTm0x+/jr4b3W9XOFgTcngoY0fxmEr2wsJ1W57LZnHRJzm
Tab7DD4tDXuNEh7Z6crpmoja8EjWQG99LJCKoVBkVTUpLDWoTRekja3GHrW691E0VqgkyyJp9GPd
dcnzUiL1di3NjenAsmbNDHwOi3Mcx3PDYlLFDHECSVTFDfMi8lYNJAdcrhM45ot546TxGmwLTTCd
1fGwOaewzkNr5zRkA0U9oEv7SE950V/dAn51tAbr3F3N9F68I1780LoovdT4ZjHfYyYFHbA3Zmt9
cUKG3HQUihzehcC2Scyq7mB5AEyEgb1OFXf7pMLpUJA6tkVpI8k6cmo5VtelGY5DhAREskJmiPKO
iNJ5gtFqB9OdUQHv3fe2L9/kWhnGnkpUyD05Hm5w5frw16NamYGMLWXmt+d8OudIXMnwkkLj9hFc
sgooPwfqNfvG6ugu7k7amb3mcZoOPR+tnO1qHiK1+e6zNkm2AYC3bnyEukVL6nRqnzFWgZ3FGx3Y
l3Wh43MIOciQKdXVklOcDTnkEkxPcLSXEXCtSxsFxctx0/tQ6tk8mKsVfkEZ1KOkQzTRGTLnWUEu
A/kXWI/kcVjWvduLcjg069rYh613tYSuuHVdtgNjoefjsoWgD8mWmcgIATl31goBiz1Bm1/aCEKm
A6fIC7J512ntGTvHKmuc+9C/KizIQ7udGF/ioGGZNf+dKs8tkxGOLxp32VqvJZkyFdjiSlwOA9c9
j5zNkMNVWhbhE3pZZ8G1TEcHfNrUvwQp3Kcopz0dxgtxR9WNkCU5gwgu6Sl12QAjuh81M/Raeo9K
paAJUwcc/iXrOsVGI9HgklYNNq0V1YoP1Q4UTH0QNKAUpSODt15r9zNtIZvEzbpN1t406qaI7cbs
8VGVS/8yacd4Qltfqr3jGC1AeSQxiIfVxLwKXGS4MU2G4Sw+3zY/uPO7ArlUTgyzDGn6Uo1TL6PF
GxUEQw+Yc0K0Ho8FHIriotsEzY5l0hKsrwXbzAA/2CcGD5HDY4VAcPDbLoOr1yp+SGXQwsoGGzwW
VJz+q0NmQHhTlB0Yksb2VvTjoCJPohwnyGnblgNXn+fU+h4aI6GNrgzWhduLgR74j6n+JoAfmXHg
wwVNCP/gYSCRdO2YnnU4L3PtqvVY5CA0IN23BjA3J5A0BVx7G28lhdWckDMuXRxQPDdPDSMk2QOb
YFnsacORV8T+1t+saTjlMGt1A1JqNt+MqS9vA4usysNYLDC8MtiRxYmorHkBhmPYwTOeafOCR9d8
R5tbM46uhv3YgqcJv1Q25Kd9n7vCyOOzMTn8gi5APJAzmCk9wslqsUeh71QDDSMJCC8/9JPbEIRu
zurVchs13Dn+qIbLgqicx8nJRH4yoRNz1B51CtH0HH1t9vtgZWz55Ni1SRRFO+bllayp8vbKXgf7
rs8Kf3iY/c52e9AGpGSS7d470MfaolLfy6oC52T0RdkeeTbbmr7a4AafmYeAta+pTUlaG1OiFMbV
WPLYmOfNgHkmh/bBDw0PMaIh7RRdgiAM5WfNAcnU/FIEhtvGq4UXn/bSUN3TSbBVYqWyeqCINl/y
zdXNrg+kSEK/UWUCGra/gGhkvpNHsnx6sDh/tFQBzkGoPr+VS1DIu8Zs+q90sOQX0TnzvV3JcIjd
rA+ezVGLF1Mx7xj5zK/tfMjXxIcZfvBQ1qHxXYbd9jbMDkzWlSNiuZNaDP5Fly5MzrN4TgmTzCv3
kilASmZOVh7BqRfN0ZEI7EbrO0m7lfYGgbycp71ahw4oe5WH9DGLEO2AEJ6gjmSQyquKWJAnv8pY
sZjRp/OIVOjuMjOfPQBIonmZzZlllSygLT1oDAUDDGlBMoogYOBzDgvAX3aojJesr+w7gMSGA1B3
rOFcKcf+JOhHtHu7Bzl8UTICdYTXNGbRmHU87akO6mNXFak6DTThPuYqAO9vM0DzNlg1OP6GsXqd
yHJdbkZXbvf1UBgqJvLXp60gPPC+MnPMbdeYKRZQq63tjstddp8NMSMfDmPdBZD0AeGtRycfklq4
iKPTBnPvUJtYECAyl3SmcDyop9nUZNxYozN9nC/tt5o6hQILBZ4sHIN3GlleMcOZEdV4PZNtEJC4
tbi0k1qHmYpyyO7OfCjIbO2av62C94+KXQ4tSvJs5rG9qN5O8kqRoZMhWd9txtarRA8MYRwnQJn4
/0O3Zwf3sdaR/1UYXwlKnCXBn11Ighc5g96uWp32i7bpHt+sKHJj0rvsIU8mOb4GA41Tfd3Oo2Xt
8haAYmuWTnr0h7b4zJG2y7g1fLo6TivkN6/FvkCcBKSlw8An+qMMoN0DLVsrdEWvdbmidHN2DMdk
6WGhD3QGMq63aTDTQ+v9kLZJuK6MeHeNV7/aBB8BVCZtYUpEOp+x0zT3trjUlMwRwCEBIUvMEgKl
NROa5OOPuVuUdPIYdrj1MWQmhDLLLMwFWF0F5NreAFDVdZu+ddg0bbrfnS2BKi7O8zZbBpkXGJ/o
m+ux+zCMFuiLYL4H7ruypzXSxUI4l6dIlQvsOs32KizUA0FLW55wdoHbDMSnmw9EGsCclRLjaSKE
jTG0Yk5obxAKMcY8If0FTfRm3SkLcFfkUvJ8LVgUHwI25zZp6JBv0RTMwKQVZH9QwVRfeqe3gGXT
YppZRUXAkPF+cDdTnyZD+w1g98p9r4NpoBcAjQ2PQWYzHDqkK4y+dIPcH/ELmmRZAi07LnQpIPMR
z3ZKW/LC4wXBgOjkYpPmzZzBvUwKWXFVK63zB5+61EjmFHZ3vNhqnRIyW+XOUcwn70mnmL6WwVRR
stJuIofSKz18MRojSJwWHjh4NydQioYcfcFIqSq7KZkQmI8aGm2dDAS6O1CPpXUqWmlTQ8oK+N65
E/Ve565HAEHT5NNx9nz9QJZfqy+AsiK0hrObv8jp3OAjpgmYqWHnzm0vx9YFCOJl3tF3ANPuyN+k
AC6soXidt3T6UBD0g11rFYGfuIzo/kibUoLDBxKbxxPL9I9JtOGjV48hvG7pwUoZpHqZHLN60UwB
SVYTUnqiHHTYQYeDOHuf/LTh7Xsebt9xVS8I8UwjLf4ovy4dLa22mKbnQcktoB6X8uh3mjetZCG8
uBIBMH9/zkJMRG4YJBtxUmzJldfew0grB4htMtdRD8WJtLGJvF+xmO1FZ3ibR+y3RTaJMUn/BZSO
hNa3ZpAla2sL550NBPTcrVfUpgJ5A/fIYBNO69L4y3nSAE4nzG7PI07pgAQLwDRwkxneu94qQ3QJ
+haeig0Y3BpPAMaKSFHGYfLU5jDHgZhkeLGCbp52Vup5j60PefIgLdFeY0Xa3hQVHsyEheYufp6Q
gs5G8EaO3oBX0xltX9M1BXLbkEp6w+XsaXOWtKdhLOf2vaeH9Uu+tYq2yVQ3j3oqzUfbXttndiAS
LZxZp5/E2PU0PGHt3YXMHDc0CitlcK+RgBSkmkjHkIj0F8hCRQ/SlKHgmBJ7+TblTXvjEgLCmYML
C65vK4ZhNy1GTgGcLWKkVswJiYHo154k7DEOAKKz4Qp6BK1ywlrsVxLRBE0Yuk8Z1TFAGn79rj2R
E8Ojk1Kw3m+skIpbYiIZMAyL9HF1RzaReqkzUg9cu98V1ih/WPzvgryepf/qevY0RV7uwHguU44E
gIIxfvXDBtNQ61A+QuWTe79LXXJsxo0KhPFUh/z3TJtFTKrf/E4biXiVsO3FtQH+vU2mYe4e6bYb
LM6yIMbJpRmnACK6WXOROuAuooWl6HmSZf41IHZrOZ6niG9bGr/5JUtk8z4QA9wd9LwEj3XKNgYY
thu/aAVtKTKy2TnMwwI6xu269IWklqU6kS/bvIbm2aOo09LSkald40r2K2toU87hQ91wek1IlyDI
nMIWg9BEPU3VVDGhQJ5fRnNt9mDls8UIvBCqzqw3b8iHk6h9lvtcqk7Dk8fbu1s5LH6WipNWZNoc
XHdLBnBxV0KHHI4b4B5qGqOvwSRI3eG24SgbTXjYlshbXDI+LH9pzHij43sg5yMH/YpxuohB0vj5
QdFMSmmHWg7GOkCykZgD8U7d4tqJRfbYbZcCK8K/gi2RdDfCyCObSuASTxC9o3JIyzYqZmtI73Gd
EbWJ1Wx+n3CnPFUclmpW1rK9GZXl9TfIgiELjIIgzfJgN1RU+JDkbuSIWnLZBkKftN7GBVmo678U
hM4MvDMi8lgmNfMAUzlrFYsxaJ5I83KfzNE0RBTowHnMq4wpMovWJhyqgKKR0/kQEpe+jsUH2H8P
d3pYb7hcQo5nQROwpI+COz0q0lDToiJG84e3iJwrR0jMnrZd9aUXxfRJ82lp98BH2Zq4HoY4LEMB
73o6g8KjTlSYIGZtEnhT0sy6JSuW2Avo/2sYde4Iijbl0AqQ1l7tZn9+p5/kvkx5nJd4AizRdfkF
nCdzd46WdeKa80UVk5xRfhbGjNTYtJTAESjzDdJq5lZe7IOOVpE9r/WVo10MOGPtXAGC9424MeUZ
XM2A6YdtNcbVpBb9PmVmcXZnsZyQZFHqB/rawj1njuXlfrKt0kwAINR8kGvWtXtPy/Qr5QE5aRT7
BJGkhsfvUUJ1ZyBe8TxEHsCXG9+v/EdDtMbz6Nf9B1DWjZ3dKbKnsTmfZkhdGcnBUKn3uFBE5SAu
CjwtTVuHziGcQn4OxQGqxcqh5Ls9uPkbHGf5nPp2gZ5fF6k+ZpUdEIo9bJY8n58GYkcDb9MnDqmU
l8omDYeyiarjIGfdPIHnrJq4bIQ4Qkhxe2wrIaG9ps70JUSDkcwKaA40JQjStlezmI+sqBuQdcxz
RpxhXHqYvaq3doWuocStregfqmomuqR2HdI/ewGIJcq2LdsSf3S7Mlr7jALUIFPivgXbGsYc2kia
TjXr8M4IuoJ8TmMS2WEUg7yF8m+/h/rca7elQfHIukxaVjCOyEsSDeVqbNbOOADKHfEfuLlF9Knb
wrYlQddVRwLHi+CDnDFhQ6VlNi1a5s59nVTXSZwJM+4fXDQ5th5HlLfLGIh+h4i11bs+1Eue9E0T
nopVh16iiEIdsVAv04v2S6QaV0/Wx0h9yqg8tIk8GiX35kVL6kF2nADFDpi6jWo/Ltx4MdkdoYcj
uoHi35DiyncQ4cMh3oFavMhMxAIEgHMSigz0XesY+Ue/VbxMW01NeKmGsDOO5C6RPNGFHjeWO428
wrxKiPt5m3vi6KQbHy2ewLaJHBXqYs+JcLgucOg2pznE6IujrWGP06WWYaRJKcO90/fztleFxo/i
ZiKwkybEOJ1x+aZ96fYYrbyBe2XHBFIg30zEqnLftDkr82IsZMQshKx78XkUGSotCO6DVQ6eF3n9
OeJQydQOEhsc9jNP8Cb2Dg76+7wjZOKoOEJ5mGNTFUZKSJN8B7DEn5XVOW8cNtaVpUJv31ztiQvG
wBeLbS/z3oS7+q+qtNU3IMyY+Sc3DwmaXGbxiXqM70K7WYHXnWpl3fuzPX6f/QWKPYV6/x62noW9
UAJ0AkgUPLNrdT7Wbu7TwzRN3T09DtO/hmUunzUhjxjB6Gbf1Vh83tA1Umj/Rq4ppPthGJPBGvIe
L9153zfA+3XAkQlKiIQsAAQHnC6+balEkoEDTUKbJJctTpduFYlN4I7cT0HmfnVKM30cAnwnceOn
prjegqGr9yVUmy++s5JEbmmStFkXJmc+ViQnFXdDgVZI0lGuusTxB98+FhofWOSxzAIxc2Qrki1t
S/pbPL939mbzRIyVJ38ANh2no+NhuYrYUol0n7q8yOPS3Kbm2ajK7nnt6eUwuKDhWivt4nMDlNom
WnAIPU6+9qGiz4wz4Dkq5VW3EPoUufMUnqMX6DCg+0mCUDzBZB06m+1fjW5NNqqNvypNMgNv+tkv
XtwrD+U8cscM17W20uojr1N73E88hCvGZAHyYpFe8Go24ZLFhk3EJqT8bOKFO0JComJovNt1CwL3
WLsoH9xEefYaGog78bh2WE/Q9JDcBjILv9NrUFZSsxqcwcrSVUnb1eV7AYOcAnMoyerClYCds7NB
Jh9Zmqe3AItHhrtMtNTfJtITDBeRWlENLTGNRNrL167vuk/mtK3Hsg10uvPGfOZinnMcRnvon1kx
J5hBvtCc5GucsCULNDnPQ/XVXp2OQoAEg+ywNhx7di6pJ28pKfBlPJL6NcTQkMdr0QcmNskq7L3d
XJ2lE6MTBT+PpuXK7+Wm6UkgAaN2NZ2RHQsgudhhDSd7c5y2vwtBL6oYSSAlH7cl7g/TT3kXLqXt
Itu19jEjCS/cu9bU3GCpboZ9aVhpGJF4ETz75bzyFA9OH8QD6hX2f13bwb7z0iHfId1vVDSEbgZ7
TlXpVW62ADRFlunhomxk95YisxIJlNr5DzPM7Hrf2ga+9yWs5ZNLz5WLRlr2l1SLtI03PoRuL5H+
iGKYa6ZxnS7Ei7OVwbc5dKZz4FHWvJo4VNJETlb1XEydanaW3dIvGhib9WNdGP7ztFQ9uz7rw7Kv
Hav6RrMZEalk+MGIlarFdtVVZAVzx9jtl3ZdCTMQhen0XyfpbulO9z5CMytlmN115GvUp2425k9H
jPq7RfxgFbHTqPGCJCnOCoMxG+Eeq6516zr+RF6SNWPIJ+OoWpK+DwUHHVSLa8U6QVoUGKuj7+Kc
vnLZnxnBw7Acn5NXTs48TprFQwEidbKgh4qdotsaXtC+lmZBYmhKQMdt6UnxAKjd/mYihaEnLb7x
NR86TkquwNZ1gMCmkTgsX/4YiLA3EloB2Q3BZhy8xODYR5ratbywey+4zNaxJyBRynM2IdLtZ0iy
AuvTSEKiAUg/jZuhxvrMIEL1FdN6ufA8dS3q/tjR0GFIWsDeIFjQBzfksMyulIiECmpdBxHntoAS
EH+VPkIK8i8Mr+6/l8LMC9ZRegesmnOBfSngKu0JfRFt3CKZ95S8qVVcruhndjJtfvGO75ybhRPb
3BFNOvAUM4uib11hr18Wzw056jkhjy+lKEYwVPzzgADNWgPBZ1VPubTdT7vdCtDscliAVDnWBDfe
mRUbQcf0VM9Yx4OTj1QXqbuR9WTAcUfyyLgtYoeFAxs97cyVmFdvK0902cTt7OiJobCZEEFCu1AW
YfcEKAQY+DZ7R+0gRQT+3Qn4VfI5i81xC5/mpsnS2E4R7iOPmtG7lJ4qSFsKSYg56SEQNzACzDvr
fG9TYrHhJr2WFpIscTS8EE3hmdaQFFfzQkhK1LViM24do7FxLjpe2kZztfJE16qzzZ1lBDy1jiIN
95DntClxLKcpyxNz9vNODjXSeNihyURd0CniQUs0jSvG5BELtc32eF2hixpJh/q2JY03te8NQ7lG
zFyWVTB45Kh76hGjI7zKpfryiZF6hgEmcmz+Arg+vxJzNxZPSncYGBKo72ab9K1dgJdTxD5isBmt
qUQASWuknT2mj8FFwJKZF5eZKtM44AJn0flBIbLAwHzECM020vSYkbxi/lb4IwxXKH/aZ7YtUp3y
Twx5cVKfOJteWySu2EmKx4jVS65qiBt7cuoDERNsA1N4DsSppDeedG4bt2gnDYoaKTxZrMjm7eKw
L/JPd1PNcI6hI/A0UJyr95w8MaCaEHat2GIQoIu0UusTz21j7CwXL+5x3FgV9tI309uidtwbs3O6
rxPNgA0mjEmAqVtWkpNduhC9UG+UQrEFfqlLBM9cyhQJPal9mEpjZY1b0wdRpyEzYUTxnVfxsnMi
P3M4uppTaDKA4Sz+nlKGU7RJDKtxQRnsW4d2Ksz8yUTQ1t8Kk3JsL52VnEajwQiOvsOrVredbD11
oNhHpO9QPZvLGVgGpm3bxaCOrb9zGVDiWLaX86AuA51Pr+yZ2qYhwMAOCdeeSUxs2dflkQGr8Rak
3tljy1vvH0wIRBRzrFuMsmT+9IYlABV5ow3GpKFdBxZhiWVVEI7NLu3uSaXwg93GFNyecn+xYs+s
G2YlWkM/4FoqvgxdUSDL1si1Ud8PM6t5QbUKOrN5bDSpUVhe1uzazVzIypSzubEf6Ark+8ZqvYoZ
oDYcIwzQnN1JcyKncuEIx1BgGQKxawKbwOZzcjIzT3mTevsFgPG74fuDmXQjscbI+5P3riRDHnQO
ClMzOtqF5JeXjVYnXrl+DwlLv5z6gf4sEdLlj3DtqrelwFdHrF09fgvFKNV3TjGYsfbEjQv3vWO1
as7ZGwjIPUmGeDqZjQvZIjbiKrLEqxdLxmHZqfUCbQyIpfJGGoip30LLJiOTTAx/Yd6MtjndRIJe
i2D6gacZ/EA/KIRXZmGy9IlWRK45U83qg5kx1g+DkdcssssUGzBROEw0cdYMjLgP002QR1q6x8yA
9I+SHBbBzlSYl3YlO+VjG5TUv6hO4wkAYUvggFnWL1s+Dm2CJ60bCP7IfQdumtUXcc8GsT2uheUs
BzcPeOzTlCCIxN0Mc0Wz92R+0Sl6kQnzq1mOduvldaKM3qz2VT06xknOIrwLKPaanc8EnEfMUF6m
Arcx8E2iNjNKrI8whE73IglWg+Hh5XjHMRYgnFKn25Ljexo0t0VfjtiXfZ6Ns0xdk+ocqhTFddrO
XFI1tA45gmT1EBnqeGwrou2MbW8VM8x1JA1vvpjnccFl0VThPpVsZvSJXOaHwT5yaFhI6Mrj2iDE
3qZHuI0n/tXSTw4I8VNtJBBF+OBWC3P9OUT3vEwzdHDBxyWZKCIojBNNR9McoDXNgkhKb/iu2aYe
DfzInAkNZ51iK18koRurK07woLW/M3Q/oi+26dIkpE9KhZBrMr7gDBYAqqpCyGeIcqGHKloVzJeG
mFjf5pDY3oM1FmV4YdHkvt6IIyED1idgpO1JxYy9qunDg1028CzcfszwA+egYzlHlsjvI2zXAyhp
jx/uVt32LHFol8e885w8Ga0+VIjO3JfLqa9q7xtzs+E3q9fzFjHsaM8hypvRedecHRjzYtIS4SmU
pt88CzT+/C6rllr+IO1MHaphLpubuaYFcJrQS3GFL/QEdtr181skpkHv0FGMLLIM9LqMYO96bF9W
jq+AXpZt8LFQE/L9kNrLfA4an0jMZDcnCqtQ2AeI3yRrJtajoLN7HvOyr8A1UMpv6FvmwaGjmN8u
qnDDXe76vXyz2RTbO8cIe4MJMawfMdIFKqBTeP3ffGF/yd/8/zMv/ymm4N/RwSz+FEDw8qGLbx/t
f8SFXn+yMZ//2u8EAvs3F2ZhiIEtcF2iJzGa/c3GbPEVal48WLA9fO8MjPw7gMD6Dbsb8Daci5iZ
nTOA6u8AgvOXsOPw/dQEODWDv+RiPhuI/2A6s/GFIRoA2QFE4HuYpn82nWk8ENlMRnd0nhVV433h
3qca8a+PAI4P7XE1D/7yaJIxHx5vCZ96CItbeG27NLcT4VSRgb4Pvo3YOSac1VOL7RAT5/qcz8/m
dpP3d6Puk5KqoI3K5eCl8Rrce92380jbcuVTNFiP/2Ns+0u3Ij57/vzqj//JRP9P79Z/w3uQsxDK
RBjgWIdi53HLcKf8c1c9gbtSfgJ+a//jNPyKxvg/f9bfblTDMsPfLKy4mGT8AD41bIvf79T/+RJk
Ss9xnTPGF6rq/96rEDaw0/sEG/h+gOfVwcD/+73Kl7hRbfyFxNUEZxrhX7lXrf9m7zx2JUfSLP0q
jVkPExRGGrl1J50ur1YRG+KqoFZGzaefz0t25qCqkUAveoABCgVUVEbGDXfS7BfnfOcvIPp/Pqz/
14/+R6SKF3f0T4PIDkNJHCg7dOO7hEYlKqL/iMI08OdK38Ta026X9bllOlIFnvLJIWAKaUdHFthX
wwt9uAjqfC8/cxYK+sFzHtr2zoluVi9kNSuKvVxfXazq8osWfkuw7CbtP1txb4hzFD+NgDcYQcot
lkjDfk+TRze/0YYb2RxbE27nXY22L7sbu1POf5+06LSmt90cusTLFNHJwJ9vpjdKI5QXCjBUKylQ
DiY4zj9kRRjaw+Qhg76F7JVzGQ/iRq3kbnsKhAYW8kuZ3Ynx4BjUCie7Dhysqjam562Jwivbm+qQ
TO/m2NJooI+KOkyID+XymFhPq37Q8ldj/TnmB5lcom5f9gcHZMcUkkbqTDun2WdFaHtnx4ioX188
Ou18S7Ne57fzEjrpTti3iXc2piAj17HZz8nRmi7LeMfkukOLn+BT+qHVu6KrqPp3VnYnNaRzeznu
1fqGq26vkX/Hf+rdKl6T+X7In5qJJKzsVJaXysZw+dh2j1FxyZK9Zm+zPEhcUCEbAs3z1e+zcHGO
SttLtk5g+QwAIiFyo/+uA+R/4NHAvPffHQWXuuq/q2/SE393OV1/01/feZOX176CznQ0zg7ZJJws
f7uc3N/QMuBrgSxJBoa4njl/v52s3yCkcRCgV+Y8ENe77p+3k3s1qkhE07gHOFH+zBvPP//H64kT
5UpqAvqIY8P5Ix5HszXTxtsBOIApBjnRtaKfYQ4lcEUk88yst2/mnwJekRkM48LaMc7GApE2sWbx
nqzNzAmaZWZZXiLXCMhfcc5dxwIqyNibpATeLjqjvjU3NoT7yq8cjgTpRexVirNtIkWcCrss/Rb/
/1b0Qn1LMZs0CJpHMs7S274rI8W4IkoKcpXjabwVFQgafIkRWyZhZMtzgbt3E6Xt1TdH6GsSgqZg
RDmuGODF1FjPJWVZi4FzgL6hg4JkCzWrnwvn80UwaIPL0snu2SKxJgUvUqMYkJFg0CsaxFvbokSR
DROxJBHcsJuGSl/T95mlWfe1JcS3w1RK2xpC1fRlWpptNdr20l/d1P1BLidDXs/q6SSA48rGZxBN
yjXz8+ZMPZMfXb1phhuqadMNwbgle0sV7KG91Tb1PUjv+KmgUT6mzI5Q8eAFxoicW+VNjtwDnyMf
9w/YOvZrx2Cv3ywMvk9ynZEnNUNdz1tCpZs2QO4XGJPZsOnNFjrdRi/BuYjJHO/QRgO3YfU3PreM
50woEMsSo32LZhCgUUf64yBJXdw0zOd+5YMtLjMRtbfYDq0PJuPWEJala/cbtx7YktVD6anLEpfG
0YR/kfH1DsbeK43iaiya70GMukNQrXN5MHMD6fWI5EzbILrr7qp63rUe6ze+5yQ/o5lMX1v4P/BH
ep0Mg0i3sEoNDqyP1NP4uxQ9Gq3S9h4kAKYXHnB0ycPoRGg2NEg5gRZVxFZCqWk8v1e5Ujc5xJy7
tVfryUR9c5U41Sz16CRa96DJxngpCdrg8bfBVxQ4hIBY2C2qlTjqYroYLX7XnWjIfK2bjGfh4PJO
IcaufjcTHbMr2niuweGxsiKuNZY2MxMPRQvKQPVD1+njr1qy+RLnGu0h+CQGEHmd9w953EeXKVvg
k8aeIBW1cgkT3pq0pgeWECRPpvIqo0qGFVGL5g75XedVsmF9ONN28wzVYuuiG0YUYioBGiCuCfFI
tO4qT9A4Sq46Y+fGRZ2XBYywmZxmY60FzTyNCv+FjnzPZF1yWPVmvHhaFx9tTqC9NLWs2Dh1X5UE
niFuPWJybg5dLWEC2aTLVFuviq0K3fiY2Rs0ypclYjXbg4G7R7cBPwrdCnaqhehee1smnX5fpviG
D7Am5jPOcQawSaXbSLdbxHZPWD+ucwyoUn9zXf2psvVf1qS/q1z/n+ugrmXcv65WH7/VR/r+++vp
HxZQ0/qNmwkTKIWvw31jYML5x/XkGgjMaKqoWFn8/vN2cihidXxXGEcdoMgSn83fbyfzN6yfxGUa
pqRkvbZif8IBig3oD145k8w9TGUuWVQeU3z9jzRk5D6pJ2MuAPgA4zFNci0AGGIfNRnX71ZtDK8m
LEic6yjY+mX+ydRJ2yYmCeguKv4zalrxwaJuZXCWuociWZLXJFvXnT2s4sz8AiwAvbwkkbTuwqbA
UXCyJUsnDzsOthZM0RMzlHutSO2Dt/baDSNt9cDr396wLZw2IFSGO51xLyS2oXnpVi3eVlOSBZM9
UNyxmglIRu8C5Znac9a3wgdxER96A+vNZkrZKa763N6z8hSPQjGHsdjBftTShYefpNPBgs61n5uy
v5+WaT3NLMP3TJdMkCTGGtTdWu5QKefnupsupq3fxdCr4lk+FAYI/dU0Hjk03S2ViXUFPg18DFb0
7rkJSbM1RImIRaZIcbsw9/mKppKfPU6DFNoakdBHVcqW6Jx+l6GIuGaqHk2ruHXi5wnqtWYXap/E
9nRHLku5g2oUexs9nqbXSo3LuapcVPjW0H+7UyOw9RTl3lhNHCLUCRuwMcuHkSX6oxjK9qAt4qle
q+lHHnkYKGIBPsuIfaw9N6wp7ZAw6+o+KmtmU4iEn6cK/qh0BjSdtTY+xWyCcT00ZAiYuBGOSTs5
2z7vhpfeIuZ4OyVobmNu91tgLZ9gHgKDoNJNSfe/KaBXbDUXbVkl++hzSMYkLFurv7csJBJVEWs0
LAMS10ZAE4mEb9b9nex67BAQqZLW2k4LmXYYgw6gHPxZtP5kJ0y+h/klbjiyl1nfxvnwIa30wc6t
NJjz/MIYvjm6S6Zv+3JNdjD1apap66kf51OLQULjrCwa9ZGY9CfxEOdBVY7Po3l17HbxkJwJZGbd
37cNP0RnqME3K9YGMgcpiBzhBUN+fjIQLJ4il0+H5RTSD6cEC7OU1k5nxeHHGW1bWgVT+2W24FlY
PxHAbcYzyJ9jhKZ2G3dWF7Qz6hrmnXCCVj7eJIqO9ZAEczXmF+VNA9h1UHMs5EI3sxhUxmgewCeK
Xd2KyGS4KV1/BCZ1h2ZpI5w4ZJl5TV5cwlTHbm0vBRAXm0wcpaEwGXdw3TYW40fsIIJqrp73RMO3
R3P0vpUyDqgsUJlk/Qmh3byZLRrHuJfzJRnnJgDYhzqLO3ucstNoMtdfKVd8BOAjNo78ZDWpcRzZ
qmxmTd/Zyui2vVVZh5Tl001XNzfd6Ir7mXIKhk/72WnqWY5TfWu49n1lIqdk2wY3bSSTvDPEGkip
vc+Nys8duosHpePczhYLaJ5g4yvQC84MIOGdOAt7IpSCG14E9b72wjmpxBVhviBsHG1tm/dRfIsr
GDBxlkDCKvWQdOfpZWBasBvqdngcTPvSuxqfVaL5VVMdJYrborJ+sdM+KJGkFyeexUtOMIHfFLd9
57W+u1zNQK4AgjVNnxXhSZu41a0Xey5bH31BemJuubNSBGtIMd9Yc4GqU3SBukqeolX5Tp/WYbWQ
qANU8WrKSOU5TUl4E6hItywiPosku8cmO9ylndgknrhASLrKpV5qaZabNM54JiFmRkn6VS3yXQ7t
jT1iIJEpIgCnKArEvtEeskt2tBsYbvHgqINW5ONLq9GvMvPQNonUKpT6rdxFuBE+LWCa5zQu9Q3b
z/WXyurcr6wCX1vhxKQNyS5E6MJx1yFVwijB/hCOtnZkg1rsumyeEeMUvE9tw9adjXCoFgRzCVk5
KBY9TkMvSvzFSeTVazdt8zV2Ar20PtZJOJtiisxtI6o5jIXpntANrCdWPcnDIqX5M62FjUAo6Y0b
fJ3qtotSQIn5fYTIGopM4aW7WKyXIgdY6LmVtakMJ/lytNzZG6OXvcWEhN9I1alvD4zi98zXdsxX
7x6KL9WdO80fNja896XJmT3Y0Ym/CBijghV53MawRFmqjq1tHJQbF4+lTL/63kDUXreWr/VG9VL3
6/hwVZG+dEsJB8tZD+BMcnZyZnWv1aORbpfMMzu8FM6bNtvjpvLK4Nr+LbJ6jkoWi1O2agxCkuhm
bPNPdoQgVNK+3LaaLHw9KRAt4ng135skBUM5aGb3kroJO/XKuJqmYDRZO5adSMfNqm0fqtVha9BN
heaG3aKJg6sB9rTGpjpTfuSunzeVfBK65tob7ADDD4kecE9vVN312jAePC+vz9AqNb8TGXN/My3N
asNeUZ0t3DIAenAiPqOGmu7GlLCoIMV18DHo7uRuomqM9nirmxewCfaTQKTQbJHOrHQMRYX/tq8j
7b1lHPYwmqaCoOZWD2aTdI+UIi5q0srZFs7QbTr2+ZvIQAaOiEpsas+eb8lfXi/s/4ZjkhdNaEdr
/lwL4wW9BI/YUNYnr5mtY7qq+Z3Pg63D6rT197JiGG2XZPgV8w8tfpF21rMEST8iHDI5IfEtYhJS
1l1ehTVh2Tg1qvHBHAiXc8kkBacL7S7yHrMMXUqm37QqetBy6D9WHW2Ha48yeMWzA57oV6omB2cg
jKVuCQv7i+GZryF47sXos0790E3mXzJn5pQyCMy9aGGJXUdnNx9YeGbTAcXQuztqc4lSJr2K+bXm
41ouniw6wbsy7kBwzivzMTdBnhPhoQEKoPlLjKiRxxdh0xB6kncUlZNvev0YamtsPwtjmEiKnqyL
XnAc6/kc7yoizDGProGhy+5+zAznWfE6YbLo5/Yxk5aJTVV4dzCnu/dUDfCFBq6ZqEBSP6zMIEug
mIfExj6SWlR/cd/AFfQm59uR3cdSyBXJwjDx4ZQqbPRBfNkLAgZqr44bFBnGoCjSutZgHrgWj7iH
5C6NsFap2QmBdQ2hTIwPmekvtPqDD9Wzuqk9xeI0aznVsdX9QEGy18mlNXkvbVhIsVuHZiQ5Jb1q
3qym0F/ADZnMIOn5T1xC1fdIZuimXFlIrmYThzjQJmuTFVn81Xb5u9RcdWuWRpA1s322WO4+2A2c
KSHM5M4ATP+jVeN4qrSxfo6dwrqdhr7bO8VSYUdnqd5MOMtoobPPsfKiYMSOtFlBOz5PBGhTClSt
+8sqC6yRpt06oYk1kTcNchcu4cQoNrkz3i7xUc+H2q/K0J4wrYKA3rMxJ71VS4q7mHS+41qbaj93
CEVxycW3ujsOZZAC1wokIiPfiFHn29ywB+i398OKthOuiHczrUjbW8gRYOpGo36GrNLhvCu7Qd/Y
CcQJjvHUwkyNpDjTY37NZDj7c1ryvaVBGzeiRwZMqYu3E0yuw1vRr2044EwCKGW50QGOvfErF123
b8rkJFPcgypOrVPRIB5vIQjvc7hWB6Wa4bAO0nxtXaPcgnsCTgrWyitQjDlI4su2c5F6pmkwSFUs
W3qjDlqCHZ3jocsBo+lZ7AVmGhlHGnMCMsQqrGgjAUjylgqN4sxcYpQp1+ccRmnzU80pjblNvH1a
1W9TXwiejyWdSp8HP/Z1HcE6VZSBaJPgbN/squhU8qIxyc6VgARrJ1agmAvg+JmmqzIKZ+oTBspl
ZcYhY4ZZS+WybrKtfdO1/bQpuhk5c7MOr5OCGda6Vorr2FEL5Lt00J8qRIvQIbr0CnLL0Goh1NAj
PjjdfTH6jhlyclX5NZZ8WpwYVTM2x/xhzqwy1NxI7uBvoklZRItTBr8M33wJqr1xrW2zpGzFO0YL
T8Uku61jZeUt53+8g9AdB12vSDvGX3Ab4cllDWardzPDC8VAO69/mVq3vuc1qrM+Zro+1+3TyPgu
ZrGspu1aUWiQe4V/OzNITota60ZL9jY5JOfS5k6yclXeCDWoY1Y1xZNJG8DBRFPHBQLb1uIHmIpY
/OTTGQ6IbrBXMfnEC6JNu6aR9jnqhh+Npdt+4fZaDhcutaE2jCvbk4gjr9Kd6hY3hckYf+gx3MXX
GG6CaGpLg4HN5Xxse2cNEWjqPuph7TRpLkpXwDS7oXP1E6YeLUAfbR0qhBb7zBZakGTXLT7ahPKt
Wxr7kDUuwncX6OvqGIvfyHLZ80tcqLqiaQm7KTdenWlcc5+G9QE18wdG0HqDcwqdx4SNsS+BCPQt
SFFmYjRfLW1RMuscPRgrb5FcWmSmTigX8cmfRodoxUcwEQ+TEkfcv3bQO8YdDcPPwfuy5vgAhC4c
hwnZfJlS4xr4Y/Xpoabjw+sweUcvgeU5RyI98Hyw/Oin/o0f9Ec0Vuwj+vpVm1Jvg1Wsf3dy8T1l
yWlEXrRF7rMxSoCbrnWZ21nbZBECpU4mvyz7CijSUaFDhaFh8EY7kFn5OruNPM9iePE6zQzQ0scb
r4wuqkCpTntf3IAsrziBCne/LjPySvpi+6InDiZm/leV2/Nzv9TtJkIMtqkJa/H1WUZUhxbj7wrl
DFUvTA/rLIYqTCujOjHG3loq381rZT+qtdR2GnzvsDXsH2OUuG8chPl+SvOfwqmQbtZa4/KXTg3t
BUrlGjRmbYd89bUfmZ2976P8aRrpEDnaUsoLr6dXoKHHV9BUD4DLtRkoMlQGdFqyCGNPz7Kg1Ud5
xWpE2MudLOQ3tgF0xsc0Wz/x4PfwUBF1wxsdfEQ80V2LOJmPW75YKUT5jbSj7CC8bPjIRkMHug7M
bsOrE1jNvMOU2GxGc9bwsozeg+mxMtiqyL20NEbu0F/SvCxubaY2EI1SZ9cu8I4ddoG2rdzNhGbC
ny26I6tbIAhCGvdsCsy2v/Fa7zMbXDDpQPQ3JWjhWTNPVoqdGSOS5y9u+4x69pGdHru9Fk1GYnQ/
IFlMe5pKnlebr6P1MAK0ozPuW4HIvMq4kKb4JjIMcRztZb015uLnKvRxK61R7vuRBpTmRd8OJeuL
Nr2BqB0frhYq2fDvMN00JLSQHd+CgoXhihlkGPpTx/Abe6Hg0Q2sLT1/+tgZ72nPlBOgws8MwXZQ
Tek2W/HhIRKDNM5cKeDbA9+gMQN2RyIPXbcFBVus98ZQPbZGe0DuFOOHXzzfwtC+bYUBDzgWZ+5b
DEXRY25+aOY0hkJHHt8hQ/lAST9sGHORKid/ym489ZTrrWEU4aS4jGGJPXJXdLdDMTTHUtaMKVCg
x8MkTsg71wNU073pRDFkiGg3qv4OXVywMH4tJ2/ZDzmq1mhyNuqKam/iKyufed+27e0xBBNiI+AX
aVhEEQjPqVl8J+teycocbrscfTCwxTcP5Py2qrMwB/HNrjG65NTj+yZioL2syIissnueymxnqexc
l+qrISSJ/ADMCjF/r3AhJOFYde2bZVTqvuzkE8owRIkF/klOmD6sAIbdFMwL0I5r+0G03YEW/eqf
rRc/ggi6LUTs7JAe4jfM+iUYSvPeU6nkLNWMD9q3D0cicDSnknCGAkaK2a0+LJroKvVHngk8u8yB
PcZxgn5uxDmetra9TWavxdFT1Rgc9APU5npTo+LDMgvlEEWnBb8k3iiEoHmaxn4mHP3S4KFE0JE9
E0Bwo2NG37tqELx5jHi8UdHSO8vs48JIkGkCrkAZ39vvsQVDJU+qx8ac33sLbRSbM7XJq5LPCOPb
BnBbi4uPKYZCfNg6s0IoiXy/M7QH02mPcevRboIEARUU7+OCiR6cjBQZNNUrGsj9NfSGdY/+w+Di
uRWle9EprEFxw7U02m2u56epql4xJGZ7zdHTnWOr9Gy46PyhxE+cKDdmBOXp+pxUezy0XBdl5IWA
KO8pPHQ8ER7ePwvOMrZKnzf9OC/YpseaBnO4mk0pAX8BWHa/3SX5xKrvbEZ8CJsJ5/KGIwplsg7L
t20tzGe8nNRTadgOmNITr3+wR7V11qHbLpHdP5Ts0r20eCNkpz2sZokiK2G/p4yzrjX3sM1DZWnO
LxddskijMG/WH2qinEhBnbg4rS1Mn0gi6XkUyjDx1ttm/NPzEIJD5cTkVJybMfmUXIqbAfoXZVxm
vBklH/wI9cAp7O1qjOM9urCTSfyGaCAOqNwe2PFbzAzSbZPMhR/LqnoSeZmEs5hPpPu5XBzLtFsX
6x0B4RHf0dmIfsqR58qa0++ihE2D/mJriZFhZd8AeWqo0Qn26E/24EhfuVZ+glJ9P498Xd6kAvwZ
lE5lGUb9ugaJxKzf5xmLxLUKzGiXOuVT6ngHI2flVxf0fQg92W3OgEezjekt1jOu418g5oxzshgC
ZKFt7TQwvWdo7NrZ7X7q7fimid734iuITbVfUFLRT3R9sR3oBYlayEo/mRovwR5UfXDPosGEUD9Z
4ONz/PwQwxs/6efKV+23EmaAyeuGITRQguJz6OY3M7OdTQ86FAZsYu0zFWeXdErWs9Ga9tMac7gD
gudpEa8aRuoaWffeGy9DuQ77tok/czLdgqXV5/O0dLM/ZDO+KiuibOk2nhzPRqqf0I62dNELPmN8
B2vj3JSlc0nwznpJvvLpYabxJnPdmbaj/0jZNbizyTKyQd1hLSUmuO+uDrD9b9r5DiFYMBkqNPNf
y/oy6D9GAP8QDGisClAOVv6NmWjnNqQuNfCj7py1K/wB2Cr+imtaRJG8dlmhHWJUiTyPZ/x0xpOu
CTJjLK34SoDe+WUFZEeSS3HPONPyoYmhudFVwQhfgy5G1Nl54s1KtepRZtFNrzlTOKK4vxBL32wx
PzxPERW6nZySOObsHzRSHme2hawM3kxRolrPuqBeteQk8qy48PHPO22w9wDL+UHrpHpS3sxJhWT+
bdDebG/cmcscUFY5G90qxy1Msyu7wFCPomSYNrnmMTbWQ86bGFKSfJI2EER5fNKVidFp/Kqi+oYs
zAhqV/eFapjssnbcFIV+0uo4BKbOJ7YC7IXNYXlOoF25LRmsApIL1qOz2i5giQKtuNTDYYbiTg7C
EEB/Ea/gYCgLXABJYmKfimRfwcLS1wtZ3e5+jrpmRztVUGg33b05woBL2RhgfC6IA0YUztXtiu/O
LljnKow286cl+XFkI+YfOS87DUi2XafHJbb3TspDiIC1AI+UH4wsDXpuXITMm1T+aEDocR3t5OAM
x3hKlsvKpmiHiQndBIbMVG71hYkKY3HsQPR35XA3wPRYvOxRDYikVRWXPwFxnrJIY/Y1PQD4aTGa
TNzKqnuuqJrShbpZqXbcksEijzOUNb9ywaNDtficC+FsHUqJRe+0EM6zfVIONxVDMHUSSxXE07Cw
6GWA0EpeBK8Vp5bBrMWtB1QbrfTq4HpuCbfEpllN9sZZzWVg3S6hyjH+ay7zqtQp18eVucnEoTIy
nSNvtrswIP2FwUBttajl4DWo/IIV7+RtT7hFUCSahtmMaxKxTLxfgDKBdVyfJOamfa+V7V7TjDTe
NAZ1jzDcyZ8TsNGOqr1L144DK390+7usslGLAyEjVMLI5DOeT3s7DRiMCS7ACcL+vNyurZMkfglv
9RIZNQcTd1Ac6Ni7w2yhdTbgaOOWMry7jNn7h6a3uENHt9O2en3FLCBhx3dQ6++iHs5a6eAqqdID
ztrk1bR7rEoex/w4t7gYRZsdzNkj8mHmj1iM8bHnXv7my22DsXLBN0h3BH0A3eBVKzr9K6G2aZDE
F8l3jSuRbpKJGEbnZotLOv+0O6GfkwLmsiJTKgQwNb3Vcp5fcmbP2wJnCUnHTXFMHIb7qO1txqGp
9cMkzO/CSMgOM0WhOXAQ3kZe+lyufXSec6+6TzrT+Rj1rlWITjwQNZ7W+DivkpeeoAd4a5D7bqq2
zC9F3xMyNEOAzww7vSzT0LwNcvWOE16SHdOpjqq26H34aealmpXyy7V6j1t1J1L2B5iP0BfZrXZI
ukze8EAMO8Njn8AXptePV737aUhL+4dZLzDAEjueXmY8XcehFAZzJggUC6KWmFnkpB8BWImTnRvr
45xRjziFMVN3VP3CVUuShyyoh4s6dkKMaDAppHJfJzGrr9HGuIv1pd6RfrAEEzzvHaRXsiCsgWtx
wuOEeOVB5G59MM2me6tMeznj1a5PdbpGX8pkdMIMqIoNhzmiEjzVZYXHmEG2SOFiNWv33CP35LjR
4vVrSGsUG6kRhYxKrVM9v4BN097l3Ed0Rk6/B1k33HexiH24i+zkqrQIYVplWwdF4qmLupkrjOIC
8fv15WkBnSEQ2nYjdRE1XmtGd2k0TnvdNMTJiAHNLLNdUSHI4rPhAziuZOTsGTFAJJNj3bOfzPMH
RYcf/G/Bi6xKl+ntmo1yU44egUtrZzPXXOPAimPXL7Q44YgR6u7PiwD/rdDid5KMfync+B+oGCT4
94r0/deCDDTD3/9R//qPy/vvkvj+9vv+JhUGpW0ISV4teepo83QTCeBfhRma+M1lqETUns6JiCjm
P0mFbfGbMBAyk4eBFphw13/K2vm/rhZ9UkKlABvjkob6J6QZVzbrfxIKC6nrugcXl4bM4fT4Y8yj
wodprn0MEIwig0HFO6Ctazuvu5u+Tu17GWehS8YVCViN/V/Qf+3faxbt6x8OGdzlrrUt/ir6H4DD
uql5pTkxRa0bTrqBMfq4r1ZdbSsgvYeu1QsGeZPTH0m6G+81klfYB6QGQLapO3aUygmT5Lz7SweD
FtHJi1M/8Yu6rb+NC2v8JEla/cSnyzbVkkQhyZy3zCjnzwlS2owPFz9cCaQriJXdvyrdTJeNi/0L
Sl5qfqXGiB2bsPIx2YF6ijdCS806IPO6YZ6hlnMUJd59uZTpz34VCKZjjcUTm/1pfrmufB2tsN81
4svwqrNPYPHMIB5bVovdUZmy/rX0hn1x7ckTf/1o/79I6n+hbxIocP/de3kis3P8nY73H7/pb1pe
47erUOoal6zztf8lC/6v7yQqX0Q+oFUQ6gP+cZ3faXmvEibrrxpf5y+a/7+rpYzfeB8di1x5k5fS
gMz/J15Jw5B/AByjlkIrzFOKg4FRDPD+33tNiizKytXJK2ZTrXqARbQetaGLDy02WrBvuJoJp0wq
lpbxUuuIJbriRdrNV1wXP8fFOppD/54R6hHYLIiR9TZELdajRZmERpN2zaK/ZNxAVTX6hdm9x+k8
7RZJUW0sC10EnZrWTrdx1q87q4peJjn6saMjL+/Ke82w0n3iwhyZWnO7XKfhemzcAgsCZLkAohiv
ayfNgL6Rmo9qOtauceRyjxGkJ89z2n+baFm5S6fhhjAa4j4oXv1o6CR4HQoVjcUfhsDow/AmmODt
DeFF51nmb0jVjmIs4xMaIMvvy+FgNMy8Ry8/R4ift4PTPJi6WYZVVkB4IYZkP63Fzdq15iHSipOU
9RkxxUkKXVxSDrcBsVa1AvHVF2S0Cy6/XZtnt5m2FAGDjiggHfau1CztKIhpGtSyz0YoSLCHq9DL
ysDNu1DWEqxl2wE7jRknm85L3+mbVXmgGoj1yBB3Zt4MccyyHuN4vmmbceuJ+kEnz7cdmj3IqkCt
6pDO87ZqrAOQiPOoW+TNDecrA5GkESjK1A1lxjmXNU9FTttXtfLZ60pARYSRLNKrYYLqUKcdI2T1
+WwSB2MDYduT21tdFiGKIGMFgYyUjs3ih5loqhWFllzDZumln1eJeUjaxvWzbj1USfRYKpqKEraC
yAlUQcfrVx0uR1uoIEMWJ0vohAvGWTyqB1yle3QA+xYhdlq4uzTPwgoRNPSZnI1d3p2aNj5NJI5s
tQyPvqawd/NtvBkGM7m8giOMsHsLKmtndvIbQkLHGisK1jEfNsgeUDWlEkf78Ik1/Zx5Oc7ADqpp
bsptU+ahaBmg1sxLdRMqDtzGfdaO2Va3lvdCX36iaAsZPHe7ZajObKFetC6/K53htjUcP+/GJyQR
wAIKH1VxYJg9kgrAjMRThmkDhjBlMetPwv1oieAB8Mu5Dv1iqxsV4pkJYhOxS8S36fvI6B/m0Tzo
lnO26vmAIoRdyQKmOB8Y9jfECu14fl6iSt4gIkbZMzgPhlvxF5nqM/CyOICZsIceBrwSQ86yApxL
zWqhuff8Ei4EqNYyaET82FT5Lm7qQC7R68QIlo+i/yDoftOsyacwtZelqtqjFQuQ3OJzlfJddf0p
Npl56UiWEYU8mdfCcnDSR1tFxNYYZ4v62GIcSdLM3vxL/blcRXBpmMHaUVUTyny+97SrRHzxzgSj
Pydtdh+3ZgB44bE14/uGOjateFqYbJrXAtdzqiczwzMX5caOazN0dPC1ovBer8TaAVmg6KL39VoW
r1Z7r1iYNFF/6WEprhlXs56BO0akD93sKmJhdtHUX7IvDpn7ZRYxc4qufoTweewiVrj9tfhWahh3
bsUhcdU32NfKvJhUxTBD4KVT40EKWe7+D3NntiO3sW7pV+kX4AbJYHC4zWRONalKqpJKviE0mfM8
876frF+sv5B3n12ZlScTNtDAuTFg2BKTZDCG/1/rW9X0WejhbRCWPhYGHjD8SqQs5jP/AvijdzZz
C1JqMb8yRIM1GPCH3LHyTVIjsjeYcGpNuzHsfgtmL/tQJ0ZxsBu5tcv+uebcQB36wwCobd1M7S4t
Kb92epf7gaHLHQSUkPpU9AI72IeDR4Ci9yWm9Oaa5f2AWNt3h3iPcT/1PfuzV7xE7kvuTkTfKaiK
EXGwHcXTEHdM/suABJE+y2R+RhUPtjLwW3f+Uc4Nxi2a0d5cY8NvvWTfcpraGHQ91V5PTvGDnlBh
DiyQOLhcb4Xt3OeYA0pan2vBp4uaY/HZN71Ip3h0JB8b5SS+EoQzUB6I0jBbGFd9/5UI1o9WtqwJ
Gdkbwn40rf5Lr85mgaDUEoRAoYgrPbi59RDNIllXy/CzLUWFDTcXK1EmT/00/JGrE97Yeur9uS/N
WIBURy8xB5RebJl/GxEJrGBHP5W1vs1BliNmYMoFUvFl7Pm31gqpbRRlTKXB+z7KIlv16HJGvXhk
KgB7p41fbHXIHKboc2sV3+3QvgOl+AP38WOYZ69M54cm0A/Z4C0AGFVhqv+sN/3e7IG+Bn1zcErY
4wNHNMSB5jarKJqwdlC8temS1AL7G8i4G7uOv2s2HjUyYozV4ozI+Lr72XR/qLhff8B4jtFOfC7s
3CEsjTTlANLgNFqsTHRTjND7czRcBD1m3jPLG0SCFoAQE8ce7so6/GMa9Vc3yW4WizgwCA8rFjeU
X57zA7PILfm3H2KBWH9RuPAKMeXKY2YAL1F8KYyk3tph/BiL+XOua78GIzJX3tgdrNn42KlAs8Z2
IK05T6OT3lvoY3PoduXCorrQSnZp0WA9QmqJzAcE5y1KthgGnbMvR3wJLOftJp+QWzk2GWyYU8YY
cHMizJ9OYj7yOl+YuJq7NK32KVS0NQZ+yphV/9EZQWy6GhBbQntI87VpefXTL8JIP0GYLNdk8NER
qx5YOtJVVqFAmQN903CyzruWTqNZbmNtfspg2qzG1q23Vpk+Gq51k1fuU1ymZC4vPbbdAZniYnHQ
iMfwezuBnhk8eCtW+qM13Rs0g0BvgGHfs6MBleGR9YsNjGIDwNtuQZlcj/OmjJoYMnb5Ma7yV0PU
HYs7wdRDgVvIS6sNXp6NawzUntl2df2dmQFRIU1R88S+XAhujtB6Yt3faI17O7jRcsirnG+L9ADL
GgZfhEZJM6U37uPqq03pp1+idUwpCNz9oZP6Q9p5u6gba9/rlglb58L00G7HfN5mqn5EJ+UgAUHh
uFz+iG33+2zAVHXC3l31Uv8wOxiM6ZWUAe/JNsiWJVh0VY0JryT91ppWdCvm6TZKWCNMb/goUBJA
B8h3oPphXs0tw7kQd+i0rbWlVWLlqbrWVObDrvhd68rlN5Tumd/F4z0BBDqsHWrYqSDxAOHP2hpo
E8GBepFufpjr4gddXmPdePE9jhvwK/kI+bOLic4rxq3RRaSryvRZi/U7k3b2joms3wSDRbt2ovwW
lrRTKJmj6qYnsW3AXAJmoKzVSesOag9ulZZZIzFu5qEJYA+HX0ZV01vmWuwQGxBYQq0YeYQebiOZ
MS+Gqt4Z0SyzLPCmCaysonwoHPObUdGXpjFWbdu5e2Ceux3EcMdMPjMlxveOW3xzqLBQrYffCida
Q6HNfqsjfEFHVah1nbbNU/yZaTKh8WtR30PL3GTSfenM+aPdx1/JVL0n1hvTXfLN6Z1u1Tjop6nc
DRszoscsOyDQswfw1q4rtgIBIiXYM9iAQudXJXp7w7xIPzCd4RnheasT1Uilox9gOR3GD5opcHHV
4qmbVA28gAjdKMWw6G7dCegE/YNP8P1o1na3uSluwlLhHHvxs3Is49aZxk9L5b60lrtpNJecBctb
Qw1V+vYtCsttZFfotGVeUgsEhj5ozoZ2l0XeR4m2vkgnAHVoS8l/YNKZx69zF657sq6RG493c6Pj
ow2Y8btq8GN7Vrou7L0wiNgk08bwmuRbOvV3hkHMsFDFY4gTDzZ1F2gvqGpF1C7kghb7VKdIkNb9
E6MPfXhg/uzq8iUICnguCCVysYEt3a0tCtPURAJKgPUzyQaVoqXftub8Clqfww9A+FUzzc9m0Nyh
f3pGDPcBYObHtuhvGcM5r3V8Nlzzdwn1e0uzqtORKUDFuxFJtp/leGtF4hBSc1kNXcKOy5GbOWFD
RcX5ccjQQdJVJjy0BgvKZnipMnqrifchlF1O72GgV1uma1MV4Gd6S7gGpU81oVunabCXmvcIRg/I
VPhnIKJ+J4GzZKwqEN8Kchnx1dT5+CV1Kd5k9Bt6Ld3IxjsQXuDe6W6X72Ci9TdpZD+gEMk2PL0V
c9E2TJN7XIR7tl3IRCJVl2bW0VFNAe7p9sCkB2oaumrKeYgc9EgqLea4BtDe7+e+YzfOtHozR51O
/CMODkE7fEF9E9Qk0whUNnXsfRvITSZavWOD67W+48ibqtdI9cxabUu8ZMY2BcW3jEmhhzberNuO
TjM0561roYrVx/m1zSp0YLp8jKC6k/yabHTP5BSatl9ElyMkjj+7dXEbB67YBKVwNpWdfiOxNuHp
O+4aKPd2agBp617DNnCA8SuKBlyeXSHQobVSN8Qfgywi3RKcnTHW8VMTJd8NM1pugUPf5FKE66Fm
SpyEtrPKsNlhGqBFYHMcJabhAd7QYxTJb51sBG2jhO4dCUx1U24VLwYUHWUtamsQGNPFJbm7Zb/V
8Zeg54GTs9Hd8hUeRczBLwSjGuFqSaRXsHue/7AHjDV5/MLn+gOkwIcI0dEKAZzJrrz56VWU4bUl
+mQXP2aRfbFFk28bkW8t9tacYBFjzooX1oFJ2abpYvwRGaT3uFEF88wwZwYiunDIg9md6RnfDGDM
68DgT+WAoai7RJ+6BW1402HvWDLXp+Sm+1DDOEB4SFYSA3RM7Ff23exqr0mE1oO9QobctjAwW8TF
84LInGMInTEQ5ALNjUHiDoLEn265WWY4OQh6AkG4TPdYEVuf08Q3wMPvoyH9aIsPXpGA01NoXNOh
LTG3h6qab5DG39g6lk305eh5kX7Ay7v1dEw1htm8FiFwcyoETIo9rQKbMCFWdOup01+nsQ4OZmVt
Cw65Sy4OdoHCz3LrLwSFx9C+l8817dBEoHNi9g5Gwpxb0WwDR6DZlQoRvwPTepjK8alIAzqJXfxA
nM8t5P97ar/3HVuwyAZuXjbPYOQ+IXT/bIzGvo0iEIFGS5fWQnY5P1NGwHbjtY9E3BrsTCDlluYI
Osr8GpSdsSJ0quGw278myUMOkbLJpe6HUZsi/Zl/Not1g5jY2lrswIJRHeMBzKZVj5ZJRsY6WGxz
LatpnTUomnRR3GBUQASK+3QFKQq0EB4H6LyEj/4Q5peRCXFY6qd4mKPdEGavt7nt3ZdVfj8MtHAm
Uun1IfgQNUN2gAl/U3CdJp/FGg/br9ap7yrdhfaFbLTiNK3L+g6d49pyaBDa8euSI8d/lNU3quZr
WO0FEMFh21XsSXSsVH1Ll5BGyyHvHtqmJ2cqKD9OfU/zPMZhDtTn0ywc7VZHCO13ck639TCw13f0
h9mxnkkHexEt9oGc/2E1N42xV6RjOFuZKH/KBU65UywPiIfw1fXjrm+qvW4bDxXSSyMY9vBln+Oo
bLbF/E0m8ptTO84hnf5MsumQUEnIC13FESwPkgAPJBQ/DX7RFwu1ha67r0W9lPu+S3+WAXfhDvPw
MGMhRs0NNNiOSOypQat3cWJuMgWSqbzA2MJu9sM5olqHIUGzbWs9lr22M6jziangt5d8KF4Rm382
Cj84dWx0LLMLdiay6ftButoNqS/Jrd0JvIAGZQDCrlLfCgDUtb38B9yY/7aPc9TtudgX+h/Y8bEu
02K+zTkAo79IMe1bH676c/9u9zjevxyTqVHicv1Nf/kPGcY1/mVRftQtcA/Sc6gg/5cT1+BPKbAR
EY+66YGU4U/9u7bMfzJtC4YEDlqhGkF/q7ZsHvtwpQQNAyRCt6gE8isIgzquLJM8gQisimCixGlH
UmhYMo+xUeKEtzVapOsMofgrBdKf7miGj44OzqRZWl+vjWVdpRRqvbD09jp62lVIFDZlLQKoET8s
wWNrDdMak9OB9KmvmZ4aPzwkRwdQ/PmVzpGJz/lt2+r3bbimtHSDertwTztHUZ2lcSMafbuIHyXn
tReHIjc1J7o/KxuVNh/dvItqaAyYnCrkV9TwBFEM5bAnVgdkjLlUO1rNNoUc6gS6TsJJ5VJoVsDA
/lMDWv3jtFRfSLhfv2lFPP7VWnsbICvUE37TcZPSFJ7EWM04oOvn6idplCb+rhraAzkvpm5HECab
Z7cNp68K3QAXsEGsa09V+a2creJjVY9U2WL9njZ1/xCzVxRrS6A4GvS8+pzUUDmoxHig6mwbR0Xo
5SMAgMGjhNt9nUsKL7keDd800WAHc+e8eOrcvlwD6itaf9KdQ+OVJnML8R/ZihC8UklmCBqLYvC8
ZOH4tsWcuNJw0XgrEXfJ999P4/9Hn2r41XR984tua9X+r21f/AQoVhan6Kr/gbOKY3EggQED1gni
i+rnXuxe/Z//rUhU56aZs3/Rf3W0DEN3Dde11eSjCy7xb/u/RwMaao1n0mAFrmbzKf2bTmPrik7j
ShtLvnHMTpPev1zHNGBcQZK1Ya+Jv9PROh7ydHklBAJ1fUe4jmecBstaDckC8QB2FtAevPq+H6lH
2jd10gyUIO1pe/kTO3c5umc8adxEYNuYTN/Gg3Z2bbnSiwh0p4izqUr26YOyjzR6HlDWZ7xfvp7q
xv3ni/7r9hQTSAAAIh7UOrle2oIjqyUbYUfjH+NodPf4ocEJZNPsz22bIfwu5+7g4avcehTT9pev
fzyn/3V9j1hSy+EXOKgGju83zemJuxXeEyiZ9qEmOZEGusx2l69y0pNUL1GtXVi/WD5ATJxehTB6
w8Q35ZvVWBDq0ZZ8pOQQ5Xo8by5f6swD5fTmMmQ4uHIMV//9TbByU8FxF9WMgttyu33naeS2ydpj
AiuzvUEi4hr+G4aVUVuUdK68cqeKlXH6Qk26v3CL0SHyiagH/ub6lgvDoJYUwGvca3i1ESV9tPlJ
gkYOHxuSJuyFNXo+9nx1ldznYJc5YZQwuFeFVkefiOtBJ52mVkoAWRkl63DAYeHnvRY+YhGcf8ZB
7/wAzBtfG4vGuddk4go06RzTk/6tuXjz2xMPbCvB3gx+0jc3dgQzvu67cOMlrvaYT+g6Jl27D4rA
QB2RNCsb3gtcN6/Yt6WG58OL4j2xshk56sG1KF01RE4+FBY/wzFsWmCARJUe5M1vm2K3K6qAKGTN
oOIw1k61C/sWF2owrOOWA10dY8tpanO6kox8ZkZQq64BawnWCbPx8YVLUDyIFcXiBxiutk6Hg64e
RqJJh+mnPrR/bZDZ2oa/ysf3S/y7V8C9QeOAwQIy0rLFyW22eTl6WjpZhJyMElJ+g4uW0sDKM2kS
XP5S3n366lJsKNnY2a7JduL4xnAGtbXRLpZfVlj8A3f50A91fuV+2M0evzYuYkKH0RX1Egim2oy9
eW1EX+AhjGBmkFcXrGajqzeJRa0B/8DaIb54vSxOf2UKePfG1DUtlBlMBLrj/N5FvbmmZvQkWTeJ
9IcyGB/HIqvvBwsRspc2COwKo32+/CB/A2iOxqa6IIov8KNs4AHVHN9knvYwP2wuGOdAlzMarOsm
D2PfsNzY7+b0azuE021v192nnI9qn9MO3xAClO7/yQ9h8DiCu4bopEbXmzunnpZjYtMsHxr8sqf4
Wd/j9hBYGAE/5CgekIJo3TZsYTRSW6sPTToWIN1YVC//kvevHaUNwCDKmDAu+WaPf4hdVVWEXFT6
VZ2rSBI92JUWhicL65MX69UqJTfv2tT7boqwuSi8IbhEApqRo8bFm7vHTUffGHWMb2q0bwn6Br6B
PwPD04wtI8HLTcYoEEj1G1wkv/nEpMx2eyuiBdspkVv7Yax1H1w1qVt1c0uhUvgI0LorA+bM0yHq
3Hb5vnlNrnMypfS1VdiYFnSfEKqPto0BLBRB/jGr7K9lF9MlqjM3unLNd+uSTdYvC/Hvh2NyhDt+
OGSqhYGrG+DL07q+HVpSEZhlY5/c2uAZgv2PUlOUbhLnAVSU+ZW5xjjzbpAlMdMwJjiKOifLsm2W
EccGl4ertw6PGS+fzCuL5CDL8ttM9Ns404iQIi4T32OZg6G0yt2sY6SmpiE3cmrNbV8ht25GFvK0
rPqNDaAJTDSm6MuD9+yjcmxDfUBQQqR6fW/G0TyXFQXkRfdpQNKBhkdPWY6OD66eyk/L+MAZbE0k
xi+2iunt5WuffU4ew4L1RrrMzcfXdmIvJjmE19R1bf+AVQ6E+DQ3NxVC4lVIUvk2ZCEERlqJK3f9
fuVhgLy58snX09KUNrsagX8/NunGFWzP+mJINhq1rMv3eG74s8ghToPUDNjr5B7rEmhcvfQ6h8iy
29RNxXZigvYfGka0k6YZ3+BMtK6MwHMv9e1FT24PzoPXERFDmKiLJd2wKmdfBMWPRbcebbpUNKNp
sADZcLBQVX93C8G3J6k0cLxC6weD8Pil9r3TYnzkey+hDBEHUzd3UvHv0gLaUQH5/8ogOvcqJRUk
m10LFz6VANJqJWMFqKlv5QRMoFtNd0Fqf3fYsl45vpxZ+rg1dTo0wA/zeZ+cXzR8SURtUE4u8rzz
4zTEb1IM9JxbRAbevPTrGkMJ0qeh8CdNBYJ4CGQKPTKvPGPD4iEeL8L8Eoejqu4qvbR78oKp9yBC
iUiLJTWpWcEPkGtMLy45IWm2ccrK/aD1FEmQ/lmbpaBniMAFDdzcRh9EihCSouh0U3JSPlwe7YZ6
BKc/zLYpwVkq5gU03vHbj+beAqsPMIFEOwVUNYHzVE+IF01SPxY0YnM+Yqsl/gXfNejupm7oWTIF
FoYYN5d/zLlPz3YkKliDzbT7+7e+mdrMrLcjYxkMf3SMYctmO6S/VcX7ZNacpyj3wg9BkbdXBsm5
T4+5mEokVWwhLfXm3lzU7ocIq7hh+HkCrrSG/rm38/le67CaE6wUb2DzoLlpejJT6i7dXb5lQ734
0+dPgh61PocNIfzA48u78cKRxOVrIKfRPiApr+4MXbO31gjyTMNrsyFkHFmkOqOFztjcdCKYHvjf
FkwWHqoFURHTVmX2wW6tCmENkQyXf+K579WRCLj4lDjcnD6gPLWbKQp7A+NHAXnUSWBAQwLbtrLz
/uIu/7fni3MPA2cA7EYuxhxxMveakPDbLAVQRkSh/DV4mb7OnKxb1whvtzPJRVcG3Pv1jLI1DlEL
BwMAfO9kqzMy+8+p7RgYtiK0cDSE13pTTIeggb5n1sY9Mj/iO43w8+VH+n424LpqZ8AT9Ti3qd/1
ZszBnbPppnBQlbMZf4SKUK4H6OlXxtb7kc1V0IJbwqL0zts7vopJ3h6+eWkA35DOo1vZztoTfbqO
Mqs7BOmMwqiM8n0lg5/u5LpXpvn371Jdnb0+Gzv2VKfvkuCXfCx1nq2nRR67VvItI/r2L1RhBTiw
RLvyHb+fPEy07Q7lEQo5Nv84vtvRyKQH+4p0yJLNdF1T1pUAVthl54kfS/rXSxtb+7//Iqk8qsME
Bbl3bGoRmE2eqIvqhTXeh+za/JYkmL/9BTI1UFaHr+/iwaFkeTRcepryLvoM0/c4ImzIl0XECbgC
JQlklcs39P5jV5dyVK6E2g+crpjQbmNgcNwQMS+zb+TVsCP+qvP78u8XM1mYKUFJQ/ChE76pXuib
j6AlWymyshlPIsTr7Zil36OBunxsdxTAZgzt/+DOoIhCJsfKIJQB6u3lFjtYOoLSkUYlWGLbmiOo
6RGhZeI5v3KpM/sOOhzqddkc9IQ4HYuwANNGyMH0yWFMt2NQDpsIHaA/GS7xbGOON5ncDxBpZeWH
Huw0u5pN8hI1/Vo/6epPOZ1Star28g6TdzvqvT+4lbsGFZ9vRafPa1crCOAMkRuzPMavLhsFv8on
NPdNI688lHPfJ5GmhjCpuFA/OhnEBJ1B2ixSwyeJPNm7CYB288MSIXhQQCIwFQh2L7/xczMQCzvt
QM4rTO8nt66FRleRtcUtYUnZpIltbloBC1Svok9BisX78uXO3SBiHOm5rCRg5E7GszunNKgJjPL7
OY4PQp9I6soCoBJ98SRTbeBAEUdXJr1zCxh7aIqheOyAkJ081Ng28DcEllpIZhhJ0HpuTCiCO7Dv
zRPNiWFFo0Df2TUO08t3e/bh2o5aXXS2auJkCasj0VvEP5l+UiFQKrGQbPLRKJC+l9GGl3ntmzo3
MSlXk4GLiabxafV37KbEGjWeroD4vhF5jx5GFtHWcBjbl29NnHmTHBjYEdANplrjntybCHQToXXM
N9Nq033V1UjFVLJfE2NWqKMGyn6FKrU4eJnhoarVvTtMty+6WxHjhg8XYdtIxE04ghxlCSQJD+vt
IknJWaZkP5pZsNOz0vYHEb/oQSj2SsnyYqJuuo0rHMyygzxTwIDcBSVcpzbz6BW0FIs0gJ+HOImc
Q24uza0cXcTzDrrhUBj99vJTOPPADZ1pksOKTmTR6TEN5a+ZLhNDKxrz1Lcrs32iylFuojpcrnw5
xtkH/p9rnRbk0piQ8zAyOYS0QrvLvbmHUgLnNc7t+jCh5/e9pe22ENmtbYD8fgvLBEN9kuKXaGG2
JTWQf9i3zXpoBhhX8Cn5nYN95ZGcGfM8EoAigocigYsfLyHAGpu0qjgrjYzTGzdbnkH2p587mmfM
78sS//1vjNanzqLP0Qz33cn1IOHhs1EbOK8fgidUP92+DTy5bXoYyRaSgCvv4ewrpzIpKXtwl6fa
Ay0khryzNcNvGyO8T+YMxR1FZciLcH8uj67fk+/xuYc+lC09VRLl+CVPtmualYxaososeZN3JPIF
sFeiRWgfobqiBCrTKH5MJ8d59Dr9I6nCg48pPCZBXPMe4qyuXitjWkW1+SvpW+O+mbwWVG9roTCK
4BgxTAi4EzdVNRFPG5QRlbGq23ip3vjaRLTgmiPmBCkhn+jSBEE1SmgawWCuOq1YYFvVlfMZP7q5
rOsokDfA/SbCfrTcxUK1tOPj5MXNjZcVUGrtQfSfaodqyYqKKaFW7MmV7C6LPmSZmekr+Lf2N5mJ
iVQPKYhJHWWZ1TsDxo7cRkAmob55BkJ2SSoFcmgnJf0wyNI/CVjt6U30YbWrSXv7okXC/eKO3Yhx
0uwfnMKeX3Mzx0HENNZsKwJ9Tdb0zvySc+rJgF5JwNsiqFqxjrWk+2PE5fOJuGhji8GRP9YamQXm
wKm+eqQefux69nqrkXxh6kFI3Atjmot1ZwuM+TmKvJ+h7HH8Uq8PdDCSFp9py+Fjhz8QcfjlAXJu
SuBspHMWxEb9vjXDHgIYM4GWlFoVjMd+rbM+3oi+xkaEgRSmDhL4y9c8N/4B4PC5wfLXucDx9x2S
TePmkmsKmKYH1PH2SrTRvGkn4BD/4FJYw/HhWtQajZOFWxKc7JpDp/I6mUqKSm93uF7L12Xh5Vy+
1JkSA5Ja5izcuzSduL/j2zJV5nVfDbrfemRjCa+Tt3oeQTkLvTtyMvoPJHkWJK5gMPHm0Ng0YvbW
KJLlDVrXYk0U87ipM7EcxgXmZ2D23u7yLzz3ruH/EZGHadnEtX/8Axe3nUwsRrofhHmJIQRUENVv
OJZdB18rSMe7IXGubA7PVORMJRuBnIyugIihk5c99hbZB0NrwOaGZbFamHs2mTU3uI+H6keuUm5X
lUjSF+nCs8eiNYUvQ+JOn+c5Dz6NNZL1VQxa9tGYQFdf+XWKnXBSFqJPT6mQnR17KzrLx48kx6dZ
V0YA0IZoR3TEA2pSjKDEhJL3Obm3/WgYrymneTCgpkAXoSFdfYiEwIlDmS9+LRA4/4mDK78LY3JL
V2Fr6Q/gO0DJOU77NbKk94SlMgbowkble621zstUxdbPXsyNfeV2ziycJv1HHYEMpQghTiZ7hLRV
W+QTNTbwrlsnnv9oq95aTy6wNq+V5t8fTygVdcgx9Ds9alfHD49lCIJPvvBqWx0rijPVGIWIqLeD
yH6EjKzY3nzWlwfxmcmD6ikNXZM5S1nbjy/aLO5Qk9DAaaOOQ+q1ZQvv1MPKgFflyqXOFG05RFHm
QA3FFpxG3fG1kNeTHRVzg0hiQArNiJoDl6XDGdFTC80MfKdsg403Lpw0c/cWb12x1eo5AcJI5NLl
Gz9TZvp9ouNQh08CvMDxj0laWLaBzNgoFl7NHINFEETgclPFZPIl+lhgB0PbjkQY/bxMuiuXf68L
sRlbuqPzJFBCSGEeX390Eml2EQVcgcvvZ05M7KfFWiRgmjHFMy7FU9q5lLZT7OMubPBP1VLRsgK3
vxKRPa7gnJFFD2oOHoY+X5l8z418Pt/fchvkDKdDcZkgawIpAv2c1wbg7uTeaqYdIN/oJguT+coC
du60jyKOUBxaHgr0cDJt4JAXkAipqUxtUPn0y0yk8mClCW5ugTQqBwN1pJXTCdgEpo8N00JMbYZX
Vjf1PZ9s7hDqKMEY9RbUByevxJTQCzAigf1XXzhIOvJ4x8Hc/+2BJzihsKpBC0NDfDLwbAdAdpuN
hJBmtvFUziZw4RDzajZ00xbNV+HD+moOBeSuQ1+P2ZWbPDPuqWbQgWcrgl/4tGlMpyjKBnx4EDGp
ygXLtPiFXjp+EuTp1gKw7XsOoFvlw6oiR3u8fPPnhr2qLHE0E3TvkJQdD3siIhw97qnUxVggVlmd
2be9PigQrZFvu8Gd96orQDlycuG6wBWUTgL3MOBomYzIc8sqQ4Qfy49uNVZXHo0aZqfvn1WGZZXq
Nhupkwk49oYF75Aw/dnB9RaR8vPYsD05iJa2UirwP83Lcq1CcO6idFEQQDL8KQGfTIpTbyKFsqGs
h1BUmyZ9EH2xbAFexfusX5zbubvW1FN/4+ltss1lzuN8ZlDmPn4FieWpVBeu6I0COz8Wnq2JWccf
86a+i5xIqPYimTSYpnbLrA3KBzc9p17zLVMeFU1COL08Ks5MNwLiL8VoxT2i6nX8izKi2EhjgeED
lJNACMfud9pQvbRVAx8/B/V5+XJn1jyOw2Rs2ZyLKRmfCGlSIswDQciLHxtgkpNKckbq2UvaXu9e
m+bV33X6sNHrUpbxkNui1zq+Ncn3loVeJnzax91tLCt6JlGXrMfJgOU4YNsqxxZUdaNRrQYed6hw
J12Zzc8NMXZk6DZ5wEgvTtb4OJRtW8Bu8hcc9nz3JaT6xXkpsNvhoU2AECfl98uP+OwlUSopXQof
1GndKzHicoLByiS3RN1DYYxQ0IMGZQnxDD6iljladSNuw8tXPTu7MLMooajh0rk+GdplY8VNagQM
pFQEB0wJ+Ein3r6tg3nZuTVGrnQo3Y2wLbBPAYbi7YKQDth0QSrPDJ9HBym8GQEuYBDlBV3+eeeG
Oas9Ex8rPyJ063gsdNniWi3uQR+DP2oQD3ycUwUTAWKA1a1k8q596eovPB18iNZgK8Goo2BxMqEx
FFprUREDvAUXJC11ATsx0i2UvmoXiOoXSQvTTRpCV67Ssj2Q2eWtq8EtoAzKkZTKcMXucDxcfgzn
Pj9lejGUs0Z1vo4fg6zGvuBQjBwT0eISmMjH2mz2O0cUVx74uVHI/g6RqYMuBj348ZVCryVWCa2e
X2uhc+dY5BMN4aKiWCaSUbHv34KBvqb5OXdRlDz0apQ2yzpd3xMkynFodZaPu3fckDGzIxcz3XqG
YSKjKJ+RKD3//QeK7g1MEhU+xv7JuJqMIUuKJiGRK3Sy9QjhHM9eDYOmjZcrU+cZzRk7FnptEtc4
x5TTU3ksolAazQiYONXFH3YIGkXq3m2fhGTgVT0TW+7Fm4gj5w6ejbmeKB6TWTfrW1f23a2VkDaL
IL46VGxsySslv7QYqE3PZXRl6j230WFDiQLfwy7Icn788pOwDdO07eC4aLNDWzz8VvRGcxM1hB4G
Q5re9HIZVkYZGRvEceaVq6vqxOmnh1jWs8D4sdae1qHBuRZ9WML7Cd2Z9LWOORdwyYBvsq12VBdx
o+bJs+1O8z/4ujzOVgxBGis0DY9vOxopdskg48KRpCiiuyGsAMg2HBy6f3IpV3ERobDxnE/GnQX4
PApqRnobAKF1dQLNs8icN24Nh//yEP/de3z3PDFpoQiGwYhx5eS23Ay3w0RdsSSA6sHASIs4nTBk
D9x85Bb1PSFjyU091T/oqJnsYCQQIbCru2wx0RX20O81fee1LSb+QuAhYN41skbHnebq6IOy8TZk
udiFNgloZRSMa02rrSt3cW5qIISe8yZuADx/JzcxN1q2kPJsqb77tI2gbm1EYdU3tVM36z5sB7YF
YL4uPzrjzBYEkaoSSVEhVIq540cntLlPCa3h0RG6dZsyc63yAM3I5JSx39BQ9UVmfe5zQgTLEmjz
UEIevvwb1ER78vaYnKTDoswPcKyTWl5EtytIHUYKuYotgqS8+lC5ztd4gq9x+Urn7xY7J3stDjm0
+Y7vlsquNyWBaZE/MqC9BdJOhXn6My1Gd2unZbeDQ9ev9Xzm5G1r2noivPXKd3Gu0MHRnmKKbnPO
ezdY4fcPPRwoy8fMkR4Q4giCr0t3Nchx3DP6XEBvxO4QHqDdlR3l+zyWHmo/L7jJY5LcrjwS9YLf
PX015lxpIRs6XXDLfI60OOXMHJUjqO/Owd1hlBqmZGLAC/YBKzkMgAXZsW1Gaq6HTAi87RAb1zNr
65U3dGYXhMZAZ0FmDeH3nCzKMcEqWqfrlp8mbn+7GExQy1xq91IbQNmVxhVx1rmhhwhFtaKwBvxG
S74VUJRRJmUY5izHdE4JO9PSQxKRMtVTA7jyoM9eijab6raZfOQnd9aGzlyMZmP50FOYRGTE1CsB
pU+1dm2Iqan19JUqi+D/u5R6yG9UKMWYzfSH+KASRdvWATBszBYK0ZWRoyakd5dRFZnfohfQtMeX
cQiZaqFKQa0rZmKDKAStUfyk0KY9/dAOKbMk4RQHnaTqnQupaOVplJrjHrUlcQUqMB5uy5XfpDat
734T48ahqU4l/FQ8EE1NW09qgcNPbSP8RTkYiYqSgdnUW5N8yB9xMFurbimW+xEbjuK4R7tk7MzN
5V9ybiBTz8eMwTTD53Uym8sZv1dTqs8qqUA35HVyz4maVG9ouSwhqby2nT/3HWND4XysanOWOLlg
JWQg6wlzUaU/WkRzrmQx/RFqI9FGgAroO+SkCdcydTckhNb3YxN523hq089RM0ZXPquzN48zB8HI
73bEyYwOcktmS9kyABc4ul5A3Fab1bVft065lZHTZ1fe+5m1kzYQjQ9lIFAn6eOhWBHaknU1nFFO
bKTgjODR2mpJ11pZfqU6mPhdNNRXrnnug/4twAY8zSd9ahzQ5qGsQNsKXwfZfZNnxUjMCgQcJ66v
rdK/16XTYY3NiRmar5VS6Mnk4VjEbmgkUMLoXORGx3VESxhGOfNXsxqKsPXtkhq1l3aeDwnKXGd9
bqjsH23bwNMHMDKGGzMl+0x2VXUAN5nfuRYGSJf20JaAAc2nKQ8IinDW/RhJfOrhCFrGyspdLfNo
XUzC3UaaU3/IsFJuo7gw0ao414psZzbG8HyV+1p1Sd+dyRYLvmZvLQLBYx77JqVm34wiewd1kVSn
rKPMTEDgoemX7spsdm7IshfHiurShGB+Ph5B2JY8l0hfC2GpCrOtYMmGtqbwbknA6UTX/8EnYlHM
1gUtQprBJ9dLB9uJTYtk8qh15rUZT0AaS7K8ZRUYqzIW9v7yfHTuyb693sknKf4vdee1HDeSpu0r
ygl4c/IflKWnRElUSycIaZoCkPBAAkjg6vdJkhsrljhk9B7tP6Y7KLEKQCLNZ17TWqufAaeGfjQi
JDb1uBWK7AowjjofvLm4GXsXZwZct27evrDJpE6nrqml8X9ElwFXvRzYzJe0ySwAGOCDi1+RX0cX
KGuREawLIoNpXFxXzKZt3oXpYZbxe5iu1zrFEKAp2/toUf/JtxZ9L6qCzGG3yhGr9KTJvyWE4RdN
GevzDE+IrRocJMQ1dlyzp5wz/HS6HwjCtRdh3V/FY2pT6B/C7Tz35Q1CHPU7b+bVOzQsW3Iliv4M
08sRkjgEjt6C6drqgSIMpvpvV3ckSqE/HDsDgG/DaN4kC5LCSC06h0jRe4BcbV0NToC/NTqB13PX
ujdWGmCpRqD96e1X+FoLxguJx2hJuNzoKc7RHgT2hFyV5gr+W+iPlN6+qZBcX93lMPftisJ1F30t
0yI4uIIyMOop5a2VZP07p+prk+lRscUNLTbD033QL5SttNEC9GzSdkQRi20lChyM1yS9CMYgOI6T
920lgjzgsE338O2BeG3L//3yJ4FVlfn9gg8WrSg9eF8SqhQQWyifoUFlfXn7Uo9gw9N1Az/ocW+w
LACJL2dFPkkr9rMGYFaB1/TsLNV+xP9z13t+cz7CXrlLI2e4QvOxJs6RyzG16uy8jTj1dJ34d2Qz
f1eO/BSTTl6A1fR3vq3Dv4gLgevWwr+hBbT8EGUAZF4GCVJgLkZsc6GusnG1v1l1ae/tGjU72YTG
9KpojjqeQO04aX2V0B09IJYQHTpETq58WtEX/uh0h7F0xr1jIzP39nA8ttdOhwP5FWrGrFWUE05O
QMbCq+0RrCSH1fgxyyD7QtwLgQCnyRZRAPdqasfwwqmW7hrvlPaAStp8ueYq2Oaut942Ia5ytJfw
9urCcDeiCXXfzYFzizFyfXQDWbPM5fKAb7Gz96fwvcbKa1MHEohtYiJO8lM4ILWo2XYq9IJxnc93
S5XhV2UFxZGWR//O0WL2iz+Git4xHGlgjpCkX84c38unaJzooi1VgXUMqJeNkGN101LJ34R6rHcL
fN3rt1/Qq8/HDmFTAQwd9JFeXhSpgsr2Rro0fliOB3fyq/t5Dn/YwMXeSRFfuxKwC/NOsfX9I4e3
q5AESnClvkcOF8z6RRJPzocidN+LCV69En1uOqGAzQBuvXwmyC4dPF02ZuyA23OnqlG9m+xk74Sz
eGd+v3opXCboTFCpZW97eam1o1wHkI535jXA74KuPIQDIVCeRd07mcIr0wOODj1W2BBQw4xpwu/Z
YYU6UN9jRbnrh1Sdq9RNj76NwScQVbjXmI9tF/Fuq+uV5/PpLVHmYfFD2zkZytgb0qhuY2cXzFG8
b1OvBI3lawSM4vdKu69VA2nu0MEDs0IajAbXiwccEBnBN51OyhT39XEJAFXmYEf2VmYF1yJ3+72G
D34Qop+/y6zuNllktAoiVPOhqgxHUTYUgeMUOCNSITtObf+wdiK6CvGdvGsc6QCNdpuH1lFUJ3AZ
PdI3So/50H5/e029FhmAh6E1R/sTEarT485ucbB+RFrAOmrOcjgXm1YM6VVf4s8wJS3R8SjrTTgg
qIuJFort2iquPKRct0mLD6A1S7Xrq9m9HqYa1ec4aO7fvkUzL0/2moA6FssQUBeZ50l0RyXLNkRb
YOULEGov1Ng6Z5jhvX2VV2bPb1f5YyEisS5nq2F1jE0mLrIMnS8PfQHMwpEifftSr0QYzBsazkbJ
ghl7kkaXM9U2RT4P5AEhwDQspuPQjS0YIDQz88BJPhLPyru4dttz8LjVO4vztSeF80VzlPYAhbCT
uWuNC/N6QQQBI6+cx80l4uHq32Luh+PbD/rqlQjL0Yyi34am1MtVYisXDIlB8WQIrX1Cd3U+9mNG
4dx156cx/Ue6Yf+/qQuaGPc/m0kd+4eH2ih//S4saD7yLCxoox7IweugGEejGQ6f898KXyJ0/gU3
Fn6JIfAgC/GbsGDk/ouNy9Sm0cjjdDEWU8/Cgkh8geG12QrITUGE+P9E4evlHGcHpvpMDdUcoMAX
7VP1lCZQC108OV93euyg4I2RLtCoxPOIhN4ZUpe9Dpsk9CkwqZ+j5HzGlr27T6Kpat/JDk8gq+Ze
wMiGtDchwYA/OA1W2FvlYMKKa+LKwJHIflqZukBWfBZfVBW2wTVc8YGQaVaSutExXbpJfs1LHaEE
HeWABlRVNOciisVyjKfcjT4Oos7X899e74enHe13IcA/hiyCcBqYlp0h6sCMfLlaJtT3Eu275bVw
rBJDk3iERaPZBeavNPPyZVfhliiPc++kFGTwr+4h2tDQ/frPbwNaL2+OjIABOwkT3KVrkJspy+sq
RZ/8Z+9OmF05biWLjVtB+z+MkIoCPIbrtI0vpTWV6iJVuol+vn0fJ40UI/Zj9Isc8hNaytzLyXgk
UkmK3BjLV6i+ZPZF0KgCWUM1VrF12ebp6nxWeTGjJdItAuJPnRXtucT3equT2lreOR9eux3iJloG
1KJpN56KyOnYT5NZuuFFWzlh/XFM3WxBubnKgJKgYjfU3iFdSaRMDZouGH6LkycGGrwFlgMfmwHJ
4HeyejMA/3MwIiVCgxUUPOR2hAYo8pwEPKW75DOe0yHymmj/LLsm7fr0KFUKa3czpDgN6Y1Vlsvg
4DnpV/KXr3qBhvLb7+mxzPziNijAIkkBtIfM3Y1Pl5dyxdoD7l3PkyXOatyN8TnKjRjGEBs790Tk
LVYqVof1z02I5WmD8r4H59hD+zdsEZAqxrmTvyxP+9a2Xhopl+0sKKs62wmPQmBp+NIvy2WqQhH8
yLSOhn0PP5YK4qTCrvhRSZdUZBvHoil+0PXin2psUxXt3n7S0ylAZYnaN/07U4mFEHD6pMKXIEXz
GUtMiCfwp8IKJGNz7vpDwV1Wg10L3HrTbjJ/V06lW2/GTnVleAAWFNdi6/S9Ucx6+7ZOpgGFPUOq
QgvWZEaQFTgHfg+2W9/NFxgs06FSEhacQPClvRD2mpZQY9PgRmes3o2XZiI64otUp++tjJfHvM8N
wGZ6xKuSmbGDnewY/pzMeKEgkGxTw1HXOlopHlWoHP/tObNVXiNXPqgPeH/xx1gGqfssLVo8COoS
pTkF8ni+SklE2iNaueUid6Wl128YKGNx8/ZImQTxt5kKO4ukBCASjW+TBp0S0UK8IMB3L2hltSKI
kLctnAxgRjYM13Wlyk8weib9ziL9Y9JAVTEFdUOVYOYgnvny9SgITCKcs/EwYlAc3cDazoMviaRa
cutlw4xLgY336Sfyaa87C/s6Ka+73veGjXIqot53JsuJlCGbacB2asBI4B0xjDzFAyaOnAuaRMMB
29/4NmpGnIpHO8ftBlIXjlmpzqaPQbv2KJplnQ0mUY4fK9kPwTaLwvUbrMYkeIiFDK6dwSrFniiZ
EpkTFC60zbl18XUgncHSPM2V+Gdnk7l5qhsRLAU4prDgTvJKG/eiGR/p/lAkYzR9LGYtw2Srcsx5
/VUr535dglXfYi2fN7/mqW+Qbi8i/+HtaXTSXn8cQ1Y/Mx4sA9jC02oq2CpLdKxzmlvoGunCtT+O
Myn+VqZTl1abPIUmty8pMLRXJRq56SUuaSlsTJ1ofaw6kXi/Sqzk5ua9Hep0KTJA4Cwtoj7ye7ar
k70gi71ROnHQHjLHn0YEpiiQbNOykyM5ZtZWO9y6FvdYdrCmtkWSjR2C6T7Ei1J6ZfjZ85pE4yyX
Lu2nsikL/5aii1/cMrOr4Z005PFeXq5GoLbQW0gMIE86pwcq1GccalAfPrRDWH1RWJxkeyyPph7i
79AWF5VtYxpFtIrnEVYg2FAFi42vXAuX7Wu4uEgTVYlbYf5dzcicDH52CGd71Ps0sdGW97q1Rsda
iuFcJWv4A+GOXF9opBnu5tDqcCfI6Q5vUn8KLvK8Vl6zmVot6KE6YToATNVp9yl05xFrgtbjCmHd
8Clbuqv68faEMtP2ZCQiShf8h3+wKM0O/1szPSV+6dvIHw7aXpf8owU6X25K1Xf+B5eX153nq59f
hZaovvwvLgwcCerqo1rkSSaqoiaFBolOm6qrgt6iP3RHuKdpdrCquhsvPDT+SgJ0W6l3Cognwa5Z
ySjTGpauUaz5A4QR1qjVOyiTHqC8+PpTJf3wa6z76mHF6jn+Fi4hFWm8EhA+qDiK4WsnPcD7f/z4
hCtU32gacRpEJwFU45apJyCGHsrcwg2wGzWOsMK38ZhqfTudP+JqEu1wQkr/Gej+cQcBnMMuZkJJ
xv7kyLQ73c5R1KoDCIsxOHRTUiW/BtY0sqdzgHWZiuyh2QOB6d87j0zSfTLZSPAgYABRBlBxKqTZ
FMVYa4xWDqE/IhFMP0eb/MeOL/p2RN7LEpJGluPgopXaYVIeh0kg58NhmQyXjWUxOP/8LVDMBc5J
pZCQ9uQtyAEbiTqbB/aBpvaviihuH8qoiq86R4j2Yeo1VtcRGu7vvP3TuCkyGSp0N8dwZf9Ullzb
2mp7n5PQ90oMMhZdR597+Pqf57YTWD7R7yq3fepQLE3HQMj92499mpayBKi90HwhmKRzyEnyctXD
Q8t7Z22HQ7GoMh43ad1N+wmaXbjzJC0WcC4Wvg7SaYESdpEvbhuwFJfNrFaMdNiHbicsMujaFV0/
bOxleJe4/+e+ZIYHNqAHLcKQAl/e4dhHYyuSjDvMaXXtiiKIlr9WbYvzGJeK4S8xF26+wwfuPT7G
a2NDqg5yjW4qPKjTWq5XAeBAaA5ytjt3n8dU4XIoWUzJNrCrAMiuV+uvRazcYQM9BwoPilNXgZ06
H60qWGGGLzbwpysfPvwPBxWA6J3D65WozqgGmzsj3iU/PTlo22xaV29OuoPK1+Lfk5uhnOwvNU46
C77vNIR8R37LefF37mLL85LS9LR17Wp9DyL150bKRgL31EYrits5PUXxN53atq36QxoHmWAu4/re
b8rGEee109j0gWbfOOEg3zO3F6mToNbngZe6e2c2m6Pi5bZCRIlqPHmomS2n20qM7hGK3IL2XNCs
gNuL0V33coLGt5njaop24ZBMP5tursKNwCvmW10QBx2WsqyvESxY5ZE5X3+ZKzsc39vyzMs4ubfQ
sD7Jkzh1yJRezuOsqcYO51rQWYhSoTkxReUVjgf9TYfPwyWhRfVlVLL+IppoaXe+UL2zSaVfH+1m
rh76vMPE+J3h+mPzIWGKaTIiBEPp6Q9ajrZA9uiJ4YrmwaXBjh3QlyQe8JylNYmw0Koj7ziWQf4z
mkt9DVetgsESWKTvNUpdESGcYvgmNudu2+gwJ8Or5bJXBY6EGBdV1mEcnTh5777/OD04KNEaNG8a
Rg/p1MuhROAQGWaBSII3B9C8d2FFNfvLCH0pg084LOGd0rrVfys3rYsf/Syj7AN1bN1/8wtbiY1T
AQd+Lv7+R/27E/AAxyn9ToqdRpGaRfmH8oyHGZ9wgyo/4CbXYCqkh3IkzxZOF+W3TlJGwcU4DkJw
ui/Ehfdls4bT3TqPSeDjXNysUh2059XNp7dfs2POrhczj4LqI6KKwx6w0WmJpg6ydaIZl+x9Ufct
9qZkdFQ+3RToYrGBSO97Z42zZCtOoiFggh81GjpUD1C0CAakcX3+SFotFQ1ZWFDz0kn7ZwDpfXXV
5vPsXSywMXp/kwjkXs68eJDW30EQgdTYdEOkRfXOofXHiUBznBoDByYVfXg9JyfCsoJMGFIr3iM+
EOkDNm9WcylUnfT7Ipr7HIPABKHF7RiuTf2OMh5YmpejCWoXeTX2WzpuTL0/ejSoxmmXzUQel7bT
eOOhL7EyWPEsNP9C8CJtwFOLeJ7099ydvHA6LzgOMK9dVlnfBjTj1bf5sWYk3YGaU+ZNM/PEHjNT
JEOko9ERXig6teSZ1apUj0d6OPjJngFsq9Z7XetG/nLDVpSfU6tZ/W+y4zxONlRJg094zmIKwA1Y
3RJt7YpUDNvsdUoStUWop17v3YUrwD8rSo9XM6wyTuJ9JZveYnEXiq/FabKXQm1zkBP8ylw1Vtce
rHLsyvhojbLg48vSQ80G+FiYSyc+CIQICfQuGaJdFeJzgcsZedVIMykuzdTJqpr6VJtFpiaGIBRO
jsibpMOQH1MpkObZUMGvA31XTWEw610LUWT5PlZYW361m3Sx6wsvoLjEJj7V/LzXVtAl7jGZhJB6
m0L/quDSlrWHUVWGgGK5rboazREwkaIY5MYvEkZuN06x+bu2CIbgpvfzzPwZ6Z3tn0VVFWM0Xnhq
BaQVMti6vBVVEGBtjFdq6lhH2SlUnM/bwEsSiV08Olq+eT85md3lLBxW2AfLnoieb57vFpQkLYHD
uuqQGpzUo+/jBkTejVv3itP1ep8slFpCgGKZLfyNrP2B1ZkAquWRmUbl3FxaeqDG6EPOxcQz8R1S
00M6SjsdL+xmdJl4GVVRhl670mLMLTR6GNjM0etIxt/jrPfIuAQLsqYDK7wIWvkrTqXkPbXPa7+Z
M156MVSoyO2SGlAxKuZPPzULgAD/DPWHiqcPnC5u7p3UKWEgD2653k9t3aubOEjSXwGtgeEL6oZz
+yOfaktftbbGY2JDKjkiioFlU4ZBYj7HGe9yLIS5KLwVjinYkXX4w+v8Tny0l9xUMAGImbfVQ94o
AFnUlv8lcCi8Htp8mebdiBbEeB84peSWy6d7zTzqtz/CJqnxh+5lQcjxsXVmUcRHJSx7wF5zXJsW
hUQNtFttVWOZfdpTKYWjTRSlXXATx2seu+fOvJiKaTHDh44vLK+OVXntNHHibpLc74dlU1Vl2UBP
toMm30xJOA8fJl9OQb3Pc0shkJfCp9ZX3SQUvp5U/tZO7roYmP8x7X2XXSGDoBz7W9wDQv/zvFQ9
Vny9jTt0rhp2IPwJVaEx1XXWxv2+NsLcsmQtEfTqJliLdSvbaa5GxOManvEAp6JhaUG99Kc7q2xT
9vja74r1vkXfm7Ge11Ku96CMza95HZOHSg1gK7v9ENn5yhQsQezwhzaN09alGayKQNyUIYaad2ub
mCMkryHinckkVUy20IdZkx/9ZDL/KiZdM5wDzsPy19Mqc4Fh8iGP5Jl166yxnNB5cLFIjzcUG9vi
x4gSJ/fpZ/nCWmGLMS899yDLsq01PXNV9tKVf9kiwYs+Xj1v+j6x9blIvqDaHp9JT+fJXT05xgSh
4MSbcUuIIufB0liJMI/S1KwL1M3ZO1MaCUiy4DUWTM62rSZz2s1pJKLtKKkhfowxAcrvW2e0iqPd
UTSOMKOiwrhsPLdZ5Cd2wCm+sxd35W/Cwl0RockId5urpCMH6rbP7wndONoxG37bYmuv9MSB//TA
eYafwIR0hT3H1+OiOvp/pdeO/w6VTsevGL/nyK/67kxjEF5ora1N1DVg4Pb23I7t3kuZQ383vd2J
a7vv66I+0DaM+o9qiAEMBK0OAIhnYkQyZBhXcVmoMZ2yXVRKtzqbUtpmNz1lV3pZSVIoue9LIWbM
hts8Se+xxHa44URWFGqfl4Sb+Lyo554G41c7YmPXTqq/5GvYYCSyArdpip2z9GYdzWpcl8su7hQ/
JE1qej5jGpqjMpoie7lUISzlH9AszTTU9dj552kx+PAEsXip4jvVeQMfpfWieadU6U1fY54TbBM3
la9A3m+TmpLxyMayqoBSMsoqV+445fkVE7bGggIamb2x7ZLKzcA0iaKLEGoGC9qbJV3fbRbkZo9r
B+VwzLmcRULsajA8JVXUp4ON4MLX0zFr3QHwOc6pdvahhHkx/1zXwZzXz7EShmRmu34+y4tSJgSY
tZjNOsqWxeX7WfumQ/R8/EoDR+BOno40BxAGS7O3PRMuPQVevgrMeTVhPsHHQhWYTbwaG7MmrNU2
Z7HscnOo1vNgzs8axB2vq8Sf3AyVF5ql/3zqASrB3WdLfzfJnf/u1eEIb/bNMMB3FhNMaDvh1mLU
8fD2n5pEgP0fv1lhMgsVutFmPqT+YhpPdYTClEAjwyKIUdWc8lVY3POetn0gWbJ+kGVDerdYyVr2
X6RIOhFsZ6tougP+rkXL7uwNM6uyi0TKbus9xaX0xxErpOgxx/WyG1iDkXshE35uLpXqejYILbyG
D4S0DDhDLOXT9NpayWBiCvvp6CvCyswb4hqz9PLaC4TeT6DqzQ70dIWwADKKNvpC0cHaV3lpDlAf
GbcCjqSr25TMMACIowgk/KBTXwqnF21534MfYRjiJBeW/J45iRn1bg17tsvtqMukqcjDgX339s1Y
OVHP3jgpM83dxjbH8lDj8NoeGreu+JVlKmxeulXE5imIqEsGsmVKe2etNbmr/cHpygqraeyf3N6+
TWu/YCiafPKBm2+mWfDt9QYwMLFfjkfp9DhSdRaa62fgtpLvucCSp7x/DgvsvMjVz3ZYovHLIlyX
xYiLjTKF6pKUdOtVymzDeRbm5qZbz8SErkFIKKSAPJceKkKWHPv5CN2mP1NLUPA6nmOP3OnxbNoi
T2MesspiIuJPc98F010fYXDh4vJa1Qm8ndJ8IXrdI4/jj2PDIgJNIDSh1QaSqhPQUWfDaDwPngaM
Rl6kb9WmeZl3rrm1568IK4Ld5rxvVcOt+e4A0n27ZEPFEsH4quFr7CbHl83wZrt+usZzw8znemjM
q0PD26yiZ0BIm1UBt+VWLnGAm0+PlwMNwVcWlD5ol/hdU8tf8KnwhNoR4UOmNzPEPKYse4XR7yzH
wrksy3TIYXVbeWFVe+GKML0h7scHOpxEX/8VZ0nUPYQx19uOWJ976hiHQ1v/5bWlRV+/k2huGwPX
qm+nM1vjxr3zq9IfKhYOkedO0uopvoJD6+DLwiJdwbhkHWXOZpMPQzx+aIp1Xb52deNWqLv22Yq1
Xd0XDmEYhkzEXNeZgmcybIrYb/JiszYonWBmn89RVn7R6eLwr2rtqy7Y4tBcjhrgZKLDeNONU6X3
nabJFG8AdJZ4XBQlE+oD3+tTusiA0dd/5/CRFMr8mbMm3YaxKUL7CoGbRrZ3EaAcC6FDq5x8devF
iN2MxxZnJZvNDrmOj7ZNwUqdFfFgrg/oP9Jy34nG/OSVduudIYReVGJfOc5Y3bbDlFvRme5QjFov
onBRtUs/fs2wn12HvsiTbeetXofLKCXlhTOylo0800NjcW9ZV4NMyDcxpqN0fyo3q0WPNmVtJsrM
9DY7HhDx6S55ipqft+w2d2JgMcQ2omQnDgKzx9POiW38rCO5yB/D0PoZxr8JagT2XpEOVZ9khfJs
xuZcpj7GbTAJv0qniHizMzKUgdqM8WrjZKDscg42vgixOkfCsvVbaxuF+azQklxt5k2QJ/3g0Fi3
c//a8UcTrlZNb9I29+mQk5pzptw6cll4BPfpV2or9SIYjNUqVLmjFWuSMhKQgS3jKTf1+9p8l4es
1nLZ1z6rV0KOWvWHJNHecGDSxhzpTBSCyfUxPZGxfDwXSj5zObauOevdhbKIi1W1yXQdLzWnNwzK
aQTWvjhJow8UfhOZ3zxvF4Awak6EsW3Nrk/gl/S23jZ0MbP+aqhgsOR35InJZG+CwkPwYVvYuclX
+nAyW/syCBNjyqgyB3AYpaxU9quQnR1RACdR39EZQoQGHlnxGJMmAOm7zTNewgoa0iwU282GF81j
yJkxTBZPiKrDxJg6dWvAIrISbT0ditGTfXEWoNG3RMcYVJneowlZdx9d5XYO73pk2Ng1mDW+lRQO
56rdakPmeDrG60Bq9sjFDx7H5SmNEcOQ2h3Y6GCod/0QTdmWDpFiZ7PWmFm2XbN45VNuA4jrDMKr
2UVz4lYSpKfAWaUxJZteuAaQU8NC5heqpy1PZdCBpuPz4Zq0IueFFJEQZb6p04qKyqbBsI053D5F
PrlKzJ7nLpYJFZwoNZuqegrX06Qy6WBDt8YkFAtSlvTrXVNqsLU2J1005iMHRDTYJtCyOpSPm32Z
izi7nNslWZzvi4j1vB7R/x/1vGOGRPEny+tUk+5qNC3SBxQBVPIpnpauOFvzTCTrdpJicpHHZv5U
3sbLOm/ZppQo7B6TwKiIHigTWJ+7Jun092x2DQ4qS3mNR6+acgDuU5os921SVDMyf6u7HtNWuetn
3snaiePQxL7OLxbKjx3SAEWzFvcazwPrm5NUdr13JkgpguJyPOO6ktrj0LcbBH3H5i6vujWQm7x0
8+iMurfIOcjWZSn2qtHeDzsptXMuatXJn1IhmSzxuAmPtavjrr5AGWcKzlc1ielTRUcuuZ3S3KzL
oU4lg647ArxfyTrJNN4FA3rsOw/ISkDOgmaDf7Y07FhqN1SthaoTx6SX5NcmNUOxGp3LuqZGxsgR
PKIiPBxc+o12eeVn3bD+fM64nqNswgAT9TwVCZ7yFYEVO5PJGzOyyjRuCeBDFCwFLunNCIAOmmYd
MimHp0Q95Xmb3dP8108xlPO0qvSyUm6cqR4xPXLAl8WPp5S7SFYTaj7Huc9LAua4Cas7qzJRuHBV
Z32jbND+7KYlD+mweOa9H1YXITSkLsKxah3IPck8sWk7ETNsl6npORwxoXUuO7NbDMXayytFiUzi
uhxlY7uphNVUF+G0BkWwW1JttgxquiYPEiQIXD72Ws3iL5oK5ZQNtQxSybYr7I4QdLTjAnBkwhtu
EDFr8f/cFflop7/Yl0q2rrVd7HhfdDrX+ZasbC4/s6SCzBh5LL01bwYfpMh54uHZc8MLbOebtGgi
5OFyy13xVMNAFllf0Jd6eIAUMA4PxBKjRPcDVtQ9PkAW03DoF9yQlRRoTW1UCLan4LwIem/cjqtl
8ql8mQ3uCV54vXzH4cyUvzReBsGDBEKSy2MyVBO/5y2W2QStVJv9u2kny2aWPxaPQnr5TQ90CoSj
3BSiNcNRd9piI+2JGIiNutznh2mI+uAG0xtzEmjbweDm8LyHseIiyhPZMLlEOLnd2QXisX4Sy43t
oxBSfehoRfLCgqdzaLTcitspn8L53nJNtoF7ptm+YnslFvWFw6JA/WeoPCw1nw9pU3Ri2JvCzIHC
9imDBLMzBv1x8S2gixRNo9a5qv3GTL68sxreNwL1Ey/aGVxT0OiCdhi4GJ09+BI6dCd41oGvEyam
fgYPUgQuY2oeFZY0uwY9nzjeoLVbwFxYnmoAlVVTMcHbmCQaQWrWT1Ij1RBsY1vhwhupabK+rm1O
xR2gZRvchHnrMGzI/6Xz59Szx+nz85lq1e1j8XQG6LnskzBpl5+Jl3b2uHcBc5lBQ0qRsZ7pi/DY
hNxmmJJMC3ZmgXu432z46NBuOQLNqdnbzqI4NV2PYvA2FE7FYFh5bw9qgwhhOdZ7HSPfPfABhPnm
y+cyAM1YE2lQgCjYHPrnWh51WCIHpUKziTwni+mUDKQU1RhUK7ASdEg0ppbdpJnAalqC5Rh27hQR
Ji8L6srbfvBnUx1KBypiZ7nTzrwXsPwByr2URiOUEAvklYzWPjJeUL1s3cGcYw5lFa+uB8DBI6Qi
MAF+lde897xxzQ8iq31SgDzMp0p1W0Q3Hs/PYgrdK8a9aW9KRb3vYc3L1CL2svV642XOPMmtG0ez
dr4+tmf+EWngc1Pxv1PXcFpP2MQvpI2Z+n/Hh+bmR/UwvPlL1/m/QWw1v9Tpb/0fNCA3wNX/TDzY
PJT5+vA768D8/jPrIAr/RffHYBfAHRO+GOvuJ19x4O//wmTY4P7BsAMG5m+efcXtiA+R40FNpJQM
Mvd/SAe2/y9askaBlv4YWmzRPyEdcIXfu23I7fAFILPpAPJd1qk22OjkKW1yNMGVyM6jLNrldX+R
duvht+H48NS++x2of9IEe7qM4SjDDwSnfypCvqwdkj3rAoVfiMtGWXha/ExcGNXUp7z3vCNPAZtP
V8OoBC03gN6IyL3suCIWGSAouA7HqEckH84HPPb5r1yEyEDQNNn2XrvXhdVxbNi7nnYr/dnvdlKB
Zs2vkao+1/2dF2SI7qXDT0y1PqtB3L89ICeibOBXzMBHHjBwY1Njnwpx2TOOTpoiwTGJdQ72Aqxe
60abFnrBjrrGp8zuPne2c0al7a4tHIJ+/HVgjOoP7HpXlqPP2b+GTevD/846tD+Frt55aaet2Md7
ZI49NolpE59qfJoyO8TbbjiCZx43SbfQ9usPk8zkhkbdBWWtvzytNlHbpdtV6us085Qh8h41Vds+
G/2tJcZvFB6+z3X9aU3rs6ahWgdT9D1dlxNIx9OdQnE15CyoOqeqicIQeFDfHo6pg99iWy0DHQ2k
EF1wLUUTh2deYFM36Otps87W7u13edJjfbo4QgF0+Z98d19ON2vE8KxAd/xYUjurg4R1JL69fYnT
ZYqShW1kjrFCRSPO9czz/wZ3BBmYewYTfqwsFNmX4Sz3qfU3wXu49JPmOxh9rgOqzGjDQSKJzKP+
fh1FGi/rbDj2cf+ASUd7PQBk2gP7qynmhOWxiCTGWUuZYsydUkeU/TuomICN7cWOZG4Buq3F9gdQ
iP++vAUfq86yLER/LCiyXBVwDPc9CFRAHctyUFQLBNyZefmat7nYTPj0fEsL38O6ZoyuLL9osy24
j/wBSWKUROOwibZ+5erzdQnmM4K1qj0Evhi+6z65Trr4pu3C6toneTvaxXS+yrXdZZ5twgmCxam1
j4ANb8F0jUf0ZKzdnIa3U9EctFyTL0iv2RuwyldgwtwzbgOITD/tF4Dqh8TW6WdPWUZ7XmbUt1HX
8ZLmlvgt3GOEiRkVZgDbuQ8pbFjZ1VyIcg8p4FxRzCQbQOUuCNMtFS/xlVZHcbDitN6nnv7pVZBD
bCyLIwjX+2A6c53Z2buTiq9wnt+/PfEeXTl/g2M8zgiQ4+AuoYMFzPWXrwMcUFRO1dCDngEH5cis
IIObsy1bwx2ywNt6zu9UFhN46kjXO/yuxyMKHd551rnWA7qG9+PozrfziOdqw8zeemsVHvF3x5Ca
HtYW+7XrYfI3aU9uhEJFKr7qnr9s+5T4vLPT76lE3T2X4xmHiL9L3Q5woRX9evs5X1tghleK5RMT
0DmVoFtSS/vwJ3o2kEF8Kf+LufPajRxJ8/2rnBfggN4Ai3NBJpOZKW9KVaobQipD702QfPr9sQZn
W0rlUaJ7bhaYAXp6ujoygmE+8zcA8a+ipXtshvzX5wMdoZj+vZ483dpqmEhbc30p35wwgdxeWw19
G9Rynu3KZgFhY0+5NLuDzK2VQxXzxy5/TtkH7udDn5ojRCwdvChYFI73+6FljQZcjXVR0JHH/gLs
chWbk/IcLuU5O6Hj554lRPgJzwCbe5WKxdFI4dIZfS6HdbCU1q0xNLFb5/pDRJhBSfM2Ceufn8/s
xKKaqryKFa4OvHj8vJ+ZIo1hKXDcCeQ+0f0OxhlxsJsYZr8Ja+VKzxSvz89xkk8sJ4MCSkMicTWg
PIoyJPhp+ZSINigiLds4ZnqpC+rgqj6VZz7cMXRy3TSr9cB6LSKmySl5Pz+SC9tpwKwGqlX/imaK
fhZVKMegRUa/YmOIaS+G/ncjd6XXFdmPz1f35ET/qDqsGhI4MLwf3Wzs0Wod9g0sNZqZxpUZ91sE
3c7M8sSmQYJPXwkiqLAy3vthHKB7fYgqaVAtMLPUpXxK2hzdrBp5tlx5rJXS8T6f2DE66t/rCn0A
nWWDwsKxWJhCtxyjEqkJ1N4xvprQv9S628eJw+075/fzPMUbUHL13hSR6ttqmz7bXe2L3kQwzRTL
Pp7Jfc/8qBNv8ErtIFMwkPr/EL2aYKfsMlqVSEJ5C8eD9oU9v9TOD8r7uWstEwQiebg1HLWjb213
Z6K+k58BTOcKsIbTeuzLaYVaarTCgdUg0vvewRmumC9Vs7ye1eg1zee/5+BASMPeRksfBg5JDUnS
0TGaTSmiXm40qL46B7WpvjbpeOY7n5oSLEseL1It6u1HbxgQsyEPF9EAYon1rd6PpadKLRpJyvwt
As46nNMN+ZCB/JnUXyMey9VHsDqntpwZsapDPw2l8aamPbApyvGlM2p18lurpMJb2XR0RbczCOUG
M3umHXOdm/XOSY0pQMjxZSzUq2itLLWWNu1SK/n1+W47dbZ1BfkomLFrEnikNzBDwJTLcWiCTEqf
LGCzQmuujTS++8+GUd+f7WwYYtMcxiagsStvaA/AsJqyTSiLcz6VJ8JHCIt/TehoO1V56yQLvbog
WZYfIBr9YpRusPt+6otzdjQnr+U/7xx8eOirf/7/t285LEZ8ZSEApRpa0aV+mQGqd9tMue5s40q2
872U5Ts50avAMqL7z5d0vQ6PAjNgqWC0rZWXwn/eL6mYkkTINVusUEsM1Ex7fO2Kqf72n41ydClX
EAXVmMgsmG0UaOkIzlF+Juk48XjjxqUA9+XiJ3k72huTEwLDbLQaoYvpCvvtZ5qa90qX3lpx+CA3
BfhuB6TA5/M6+e1Qb2HlGBVdkaM7AfcK0Ia1haY+7IwAd1pcm+d7KqvLfrK4/MIk9WSzU3ZpmWv7
UNEfz/yAI1j4n3uP95x5gw8m8DzKc9JpDid1Kvh+tfK9anI89zKMo9BnVaLiy9Rkz3qd/O7VvASh
rhQu2oubz3/CH6Gaoy1EroxKDBwicODHlJEqYXtldDyDymjDYGnzXzBs7sdystyWLq47ggWiTZHf
NaLVDgV8twDlYz8GnOBP5KkbiinZXTeHMbiz8hB1ZupV3ZhvJ8cGiGFOm2bKsj1ill6LS5jXVsu1
Y4zRlq7RQ9fG3QWMsSeYfPT5J+Nimpws6LEf3TTI1wQWTRxP0XCT64W0z5ty+TYkCTldRG+8lDqa
1HwxU1rmjSkppZsAbXGtOsOcQcseRJzntE3127q1UA+u4kPsGAIdLJT28Rm9Qoqhv9RlFDbUJfGH
PnqcxnwEaKsdpna6jOxEC7K4aSDl2qlXLOZIzyWTNzq1Bd0tl85P4yTfwiV4MJNZ3c5SZO7DRbuJ
Jw0YZJWUfpyJ8llZHNWVq/CiKVoRdAvSOJ1tX44gwrazDMTIrAeK96AHXL3rlUPW2tJaqPhdGNZr
0gFgL+c9loqYb3UOKOWqNS4GBT4RQvV//+WH6Iwyk7XaD/KX72+UMC3hrMpzHfSiTL1FLJEbRzHc
yuQ2ctJ7/tSZQ3jiXUY2Vbch16EDyWZ7PyAEM8ijcVMHNNFnr87tyBti2Q+V7GAvY+KJ/pytyoeS
Fg8zbkFQCOHgr0rWR0PqbZzPWWdWBJnAYRqDZieFr/ShwlANydbkZcBIJzDHzPFrx7griuJXXfWX
/LTyKlJr3Q3rON8rToqkWjLNNwadylddUrXtoJidm9o5XZrPj+kxVWO9KezV6w3yIZJTvNPvl2nG
b212HKw5uxp9WKs+DJPUH5YivrG1miaHDX0jTJcUoVv19yjZD3orzjH/TsQJ0KSJEGCgcmN94G+L
RrP6wap4bQpvVfUl9DS8eLHOKYOum+zoTrKRyOM+xHyHisNR6qiBDQRgNVVIyhbfzdTYknCcibDX
q/3DEFTU4ejpq2X30XpSraAT2Y5VkAn1qRNt58VlCcEl3lGXSdw1+jEj7c7qjO7Mpzz11EEcJmYw
DGiMHx4dZNyA6slVANrgsLLs8zp8BCF1O8flrVFBWizT8YwE4LqjP8zWYBOv6QQ1o/UQvglSMru1
F7lXmG2GDPIcLg9IB/tWAvhaD8WZwU4tLY0E6sFrt+NDdWOYgRNOsFGD3DBvkTfMPH0ovEwzL2oL
1otuPWiN+QAG7Iwm26mFpXuxMrKRLqJe9X6SBjZjlaQrdbAibZTOr1VAeTlwWDwSFd+Y1ZywLPv6
+cH8k5EeLS1FSjzYgWZTIjt2Mc5GID44gzPq4mR7pGsu4d873OPGq5ZNEaIGs+naU/EKKH1HeWlT
ZtmFMpsjPfqFZbGcxqeoWmwjMS9e1CKwSRtcM3yp4rpv0x+6XlMLlDofxfDOK03NgFTcPliZ8Yqo
9LNVo8lcL8oXLRsMl6b+9WJlQEIArLh2Fb/Umlq4VI0jao32BXUafIP1LN6kThb7bdeABrdadVtk
jrQZk+bh8+VR13P0YXkopZFEwlTGWffoo+S6WaPfgEJpVxBMWZLuqmsCVney2y6VccDW19rWoXyY
1+gghnv2HfD4lu708iAj+twPcedbVbE3lir18V/XWYxG99JEfzZtlPTSKHG21Yod//ynn3iYEOcB
fYPoiY4LwXobvjkzyAGBeG9rXgkTbQeocYtLIxnR126KLu2arzo0tn3m7JxIGiEKUnPnPcTVk9Dw
/ah5PhlquxhV0Aq93w4TPtBqTgWi5l2mBFKjnrsUhQeUPtzWeaJ4CLdwlaSlDLpX+4I66+sk+ie4
u8BJ5OUuhfdzmJq8wUjFkc4ECydepTVI0LCqWmUd0St9/2uBoUeNNehlIDsrVjJ91MoQn9oKzcoG
HMb6t/mZwHSVvB5pxDQFfvRCORfDMsr7PaaAO6CDyaLRqjq+Uad09a61RRlIc3aRz/K1LMeQgmB1
xpiyzs6lSAhh7e5cmvkxf0DpCykGnSInAt7slffTN9oJy54xqYJ8qFFyVZygjpcMXzAbFMprG8YP
7FJ3MoYr4Huf784Pb/HR0EepS9MlSlzIaMCr/bwD4LrHiOlS1OOZL3xmmOOSuD2qeYxWFIfAGa9w
/6K42gVqda7e9OHBX2eDwhDyenxCJJneL2QE+3zQIDgEYtLbfWg21UWu6OdYmKe/F8j4tWUOQl49
CvzUxR5gz6cI50/ZVu31h9jUr80kfh0d53aIitilqXXRwNdRB9v//IOdHnzVLYB0Ttx5bGpW4xNK
MhAxeC0dykG7G8L05wzJxZ3rl6Zv9hEAdc9uH+GC7c+M/SHPXNf3zdhHE08lKUGXmbGjZNgaTu63
5tqpJembTXy8xsdGT79NtvQ4dfUlHhZ/9ypdh0dDnb4lFVa6Hkeft7QmJN6cMhjt13hWwbpEF6K5
ATy6QyTrzGDrXN7dBkeDHdVEFgkITSasMiiA2o626prjsAFIS9X6nLfFuaGOtm0IChuOpV0GnVzi
B1l4EbefMt6DavY+/4KnR0JFj2dBQe7j6KbR9KFuTMwZgwGInF+bJhJpeJiTyi7zNTo14z9ZxLUu
y4lc7f6OnqGCjiQEXmY2O3hKJGoWue2Y11uoD4hSTlp+ZoeenN+b8Y52iCWycVALPhqElFtLEVdd
2+wbGwKw2u/+wVJyz8AmJCL+0EdJZ6rDkJ1QKUhAAtS2fu10ldfmBci67Fwz/UNMum5G+goUr/Ey
Qr3n/c7vJFxiUYFjXjPSZKYJnBN84eD0ftcs+zQHjyBpXz6f4MdXmc499UDzTwsdVfOjE6C3siT3
4frxsHjBqFjC6C1+7Rtgb1G9l/TisombxI1W9H9vPeTjOWOJE6/Gux9wdC4GvdaFjARn0CTAbnJz
p9OhyG1x//lET7wabBkyuNUMlvD7KPrIG3NBm4rF7RQlPhCbN26UDee2JoCrjzcKRUKbuIxIEGGC
dfO+iQQ7hGOiKiOGNVXpOyTZ8F5PC3NLRODlXel3Qo7v5npCw0Sbf8w43vhAT41NpuJRCcb0IZOa
30D+Gjex1TGw7LTFpp36Wt7UD5msmltraXez2l00lXaVTurdXNaVmybmtB+VeNyKxJBcXHKEO8CG
g3jjwKhW6y/Up7rLGWuSADWVaRu1pX4RAiNcIS8DEAhELUosmNnnNMvxjK2hFQTdWNi/q1GOdm0e
G5cVRpBjKd2Og1ZcZIy0gaHreI6QD8qg2bjOaih9ZP12XNk5Syn5YnSy3Qj+MigtZp8Vy8+6z/Tr
JtS/RdS3NhM935Vb5FpFPwa2Ln3R0jy/5CN9xzp7eujJjr3KiRZX1eplN8Eqdpc5tKC3VKWrGnmz
F6M0bCSprzy1SS+GZdrhH527TiGRrkDqv4tT3Q6G0gpvdL1QwOIruZuZYCx0g6zJVPrVRhFmWSg/
193wKKRQcrVSvbFCZZ8p9VzT21ONbdvVJngD1XpG+A36roFtQ4FaPQU/ab6aM1ls4mwJ7+LQGD2o
m+2BZrntwehD67qVwVquxUMRZ9kvadGag6nO9bUMy5piYujOQ9T6TtoboFvV9NI2ogoDO33fyjG+
sWYv7wWqkoqk0fspcrFPdGX0S0150OboJSwQM0vFQ6Jo4oCdQoHMWlt5vZ39KPW8vh6X9pU0e2Ha
zkajfu46+tIHmpanPorcOwG2wNcBhPEGwgJegT47lFUyV00VvLptz4GfhkzhrPkAj40NbWNth2LV
DZV3vp0IxzhIpt5yl6Eyvs01EjBQktPhAnDO1Lq2FiJ+h1mXl6qV8Is2PqBj0X1RALkgG9HAdbAK
NVCKyNxY2HMf9KGboFogTOql2IylUfWtsrt8G2lp5glbiDsAxSHZoTbspS68qs1Z/iqkyEB8J8pu
27DWJKgqqeV2zuSiRxJemrakb0JdF98NbFSDkoVHSh4UgLZFU11uduOkSFem3mQt5ePWKF0lnOFg
IF5podUGUbG7GzCoD6wFODj5WOZB7EKIUWpK2JB1fVHQqtgjbOHjxIzSTlWZ/PHqyZL7nVKI6sVA
tWcfpsY9eXT2RG9TVt0RBOS+Gc3+JdZqbKrRtwzdcu7ELyOOVd3NdTE2B0dtEM+SZin1snR4TGZl
Z1GwQOgl9vpw8jFc9HD1RWMt7s3DpBrPVjwpF42sgLurc8sVlrXg/qu2noik7QBz2F20gQy56YZ2
owxkbG41h7lXLs4Y5LCuuVIkIS7VKHrpZWH6Yc/7WmhGqm3UNlpu+hp4WYDvKfBC0p5rq0B4oNYQ
MnAhT3QRBMNFBQ1fUfa0o3bxapgGyAVEjRpI1iBSr24nS/attKpvJKkcr6zCGQ+dwpnZKimI7MKU
ugf8e5Q97lU6VKxCT35MVXhjxXbnwTU2/WrUE2/ERuJOGukZu6LiJpuBZ1+GqdiPorsG/i28sCl/
Ggg9G14dJ5FfN87SehL68I0b5qG5Vzoj6gIIU+LaKI37bNU77MmgHaowF1kWQ8iuQx1/4cmTM/0m
G9JboIp3QtG3cVh/rdv0ZzvXkgv7+sLI82s7kpGSEAcdUoRrJSYUZCuOvaFVvkrQquFUA8EY7JRK
cp4fZmA2wdJVF7aZ3y0ySseIS5X+0kn5hvzjm6la2IKVZr/NZOWrZfBiNCsTF3X5Wxh1sFrHQQmm
uL+lZvezsNkXUzeLzSiivRLrwuPJeUIWNkRi2/rNQIOXA2Xrm/EirJMvJXarQvs69gtIzHb42pnF
11gmJx+hPweSXN8Lp3+ArXYlFWXmZn11aSeWLyQd0FNzP/b6q26BBxKm8MNlpimd7CJWRpmdO6kP
OWJPztB2rmTKfl6VW9serkozOlh2abiKI2CwU4vazA2FVLPFyao0vLAvfqUjC+g8xZXjNbXzpSwT
3JXNfaXHv8MUBeaiu4ry+CI2Bh9i5S85L7+M2J/GQhEH7LDXYilRvAloLNUeLEW64PX3FJLSOTEC
iufo/DxDG8o55vHXERkCLbOQpxFp44msvFW1ZeeY3AVTlJf3ksJJz5biSRtnV0CGU4zqhl6xZ469
QStK+hGP4cjtGl3rSrHRE+VZ0rs7HSWZPfeMO9j2d87U92ycPcuCLjUp5atDwS+Kiwu5be0gcu7N
0NxKymS/FFV21RfmVQs90ktHtqNopd2c64c+NJSdxt+YtLC6TaM43zS6AWtVhihojH5CQAIjrk83
+mz2nm4vgd5091k5/RJo1x0aevf9ATF4GOJBbI5J922OpzG5Mwq9bKu7sLKm2AcjaW6jJFsOVDB/
fx6GncpsV2A7FB70AAn8jpKFcAqtQZqplKVqixMHlnQCnJ/9rIobfEhvQOM+RbrYDXZyLqf+UKOj
fM4WUehHAJWha/U+MmtKtMDYRlXQda3nxPYu79E+kR6qXFzjbXir1dI+lOmookXDp/wF5fQwt9Zd
r1gXS/eCDu+mP4cI+Bj8gtI12W4Uhdb04ijkF3olRZE94I4e4gusIsJalJgSG9vPV/1jUIqUCk0z
BywfKu/HSKkMSrQTjjkGSSqM9ER1JXhy03I/QqOSkc2omnMF0Y8Tk0HPYJCLXh4p5bEBrC7Hjdmv
1RNhmHtbGT2C7SvEVzafT+xEKrh2u2CC0oHUtOMKaJwm8spyr4KxGw5ohgRFLIGGbLdwMc9kuad2
7pqYEfwgCa+Yx17jemViw4JkQICYGQFAuDXnF7V8WgUlPJhUNIU0PFQpLdf2ub7nhy7JmqT9NfQx
PBLBBbRAelYTOd+LKKF/4OTr01/vBTTnBVorfVDrMOr230+13w18dGYQK5DwnYmrQAudR6VFx7Os
t0NTXqvT33PWIjf7M0eqB0ALbKCgR22naTGyqS4pO0klqaam3JGieJU9nBHFPXELGIai4M1Ne9Sm
GfP+FkBqVDEX2vvBIAbXdL6quaDlpO2gEvqZZJ2BqpzaNKhXQ8sBmr5KNh4dcNkcLBXDS87B3B2Q
FjwU1SjtWjt7XdqaEiLLiyWg9iVq4oNpncOBnjiFDErn2l5FlvBUfz/ZLM6xNCoqPt9S0BHo5wwZ
HTPx2gFH289P4scrRl79jQhakVai77xu4Td571wjTzC1TRWg2mlc1EaB6HqhjjQfRLLLDEBcS7dM
vr305pm20YnM/s3IinyU2ddSyd1gMUmrs/dr9zBE1vHzyZ24ZtYaEJ8RfUGwR0dfMVow8loSzp8x
9xelubO1a410wjC1MwOd2J2Ai0DW4NKo4tO4zvXNKham02JLzx1jZ+03tblv5+wnDD6/6bCZ7swz
p/vU9nDIMLAA4UHGlO/9aAs+zm22esPSMvNaRIbaClHO6dzqnfhAa36Ih4alI4Z/7PnXJvmC0gZH
DkjCd2w8ffTg7j7/QCeHoCVAsR52Fpfl+5lMebnIKE7QOUzmK7MoGlft7cf/bIx1k7z5NpE6ITXp
cEGlheHRdnR7fCM/H+LEB0EsmwsQ5UWQzX8apG+GAPUiasoZZdA78pNdJT9HVEBief4HrzP//pUP
SKIKZvhoucbJLibZZJzSQtyuSF9HDR13UOP/aD5/jXO0ZJYejY1RU9sDqiO5SzZuhG0/NlT0P1+3
05//r3HWY/Vm3SQxa2DwmA8UvzvZQs4Q9Zcz7//JMRBj/cOnQjD5aM2G2WxNJ1zfJyv0hxCDWWRg
/sE0wDU5FBAtLpujWmxtz0hwV0wDV4dD2peX46jvPh/ixE1GqRFQBzRCg7kcXZby6IBOdCj3Vkv+
Ww+Hq7mIX5uuuFycc+38kwtm0Z8jrMW05rhPp7RhbvL5y2BaZTfihSmNfxurQkwPOgaDHj4+CrXr
b3jz4RWnypBpMcsAHNI13jSQ8u1xqzeJJ6f2GRTQqfmswR+UOgsah3X0mJq4RxpOJTNWL98t3X0U
nrthTh1/XCO59uHvntDKV9rKxCuBjzMXl2tWWYUZJcbkDPbl1DBAUBzwL+jMfvQ0AkBiR+hdBJqV
ujoKelgaeabWnmlDqSeiVp5Li+ic7gmCtkencqEWbocIpgUUoW+qmWoiJleK5dZ1s7FqYyulINAc
a9O3xt6gnIO0eCC65wzX99LExrUpvewH2q7EEIurN0jwqU6QVfWGePhQCv2hrBZfsrJdqw2uol2P
hnHmgTzxHL+bwdG738UdSABHK4O816guv/a6GqRydaXqra+rbfD52Tw5GoLPGoRKvs9xzhQ5g5xY
NZs5wTNQXm7QCoDOj7RE9TtxzjUJT20CIo3/GezoasYnm5c0YTAZjQ7eAzceLNcyv/6TKeHJswaG
oCiPIgzswvrOnljACScpDow3yXEQgXuvie1N68z9eXpOf412dELHkZpzjexcgOzM1tLmwJCeYvVM
uHl6EHAc6oqOQ5v+/ZUTjhZydTUwFluafam8kx2kUNrmzFRO3dNE7P8zyrpX3lxs+YiciWWqtOVS
FG2ci6WfXJtSr6L/h9M52uI14Ohx1hho1KqNXfzI1WejUc9cBSd3NkglDas5meL/UXLAW4fnIBpw
xAH4sorfmtkE2BJuKHd5UuOcSbpOrt1fox1zacAuJEMnGC3SO39CTQgtGHemuR8Pfxt8utaU1tcU
mAh9xePNYDZyrcnmzGaQcVKrxLawrTNrd3K/vRniaCd0Q2TLozSxE3AzpaqMndQm1v7RfoOwS/DJ
4wbG//1+o5+ThHQ3SvLUKyOWYW7gjCKTFZ8jQZ78ODxwNk/P6v18NJ1Iny3EdXlFe1puk2X6s4JG
sVq6evH4+d3zcSRqawrZ74rLw8hvXdg3R6hUa0dOE0Id1N22mtbsu44OSTPcpCTenw/18aVjKOhi
QMW1P0zd90ONah0rA5S3IJSsrd3MT8AfgliJr6UsDjBWp11bpv2ZQT9uDAalxmbKMkBdsDLvB81Q
SzMLdI7oXCy+jLVPlV8X3TnH9o9Hl1EM3iOTQuVKt3w/ioNu+4IAJRsjXXwoJTQACz+TvyajSlXB
PPPNTs6JtJmKKIzgD8j1BlKZETWcp17KNgpEk1yiXygm//PvdWIYhXIaB5baIaDEo0nRhcyzOJ0L
Ai2kvSrpkpm7zVCeuYjWf817dBH1dnpnugFtCBTZ+jPe7EB5AeGbZHYRRJ2McJJdy/2jnZrpOZT4
qenAJ7McrFwggR5XQaNyxAHNQceiqPQHJNs3ijBuIbf87QB4hdfj/bDm8eBTju4IZclyLbe0AgRp
1nq2AUYykYwz79GJ/Wbg+sJ/dTDSBELv1wxNSRzC+qUIVGf2DSSnC9m5RB3PV9FgwZLm9fOdcG64
ozmRWgvcPeUiaMS8pSVxgzGeu3YBnFUcr+qe/8FwKI6g30OxGpDI+9mVcSWrozkyXN16KOwEOAsE
cam5eWK7Kb3Bz4c7cS8BeeEGNGFGkO8fhV84UMWilYsiEEuBQln0gkGLD7zPs4zrZJ53w2ztpOhc
4H/i4n03qvp+koNZZwtqfUUAGgGdxQWU24RyJdrphfnvg/y31KX+M+modypUp4Wq/heqSxlcNf9/
dSk4c/3L/7lPfry8VZha/8z/U5hS/0UlA2IzYgswnCHP/KUwZf0LXqVpkLCTALwVmFL+xR8AlQCX
h5uG9ulfrtZITxHbQfZf+UYWXaz/+1/vjGW6o//9VvnpDzvp7a1Jdk1twoBxhVYCifBRhCAVy4BF
qZNtRcUD4RL99D4i+O1BgpFbeQ6anJsmztXrFtiuL0lmvAEgAGQHMezXDJTOmTP7ASJHrQS5JYMm
E8pL+G0fXeMLrk96NtqWj2ez8hh3trZvzc7ZxEotbksU2YPRTJzLakUFNciBfy1VS74rk3Z5fPMV
b/+9Bm+XBvQmR+fd2tA2XZ9H6kOYkhN8vj9a6LfmXdz0aK+i5eAudoGk/TRW+3KOlAtVcX7GbT55
U4uxomdj5RhMU9Vd2PFo+aD85cvFKJVbA0CENy+a9k0NJSNoWoSglkQBglTm2yHukcxNIGpe9VY0
bTugNZAv5PvG6H+EiEj7VT4Ol3qW2lcAPOPrqpvlA6lM73V0pm23apP2toNxdm/FFY2iwjIunKFG
1w4oFRwbaEC/tUk3gyIbwoscBc8r4ImWVw356rvWBTARKi+RiiEQmv4DuTu8ParsOz8EzJERzz/B
KpRwLCRAJZ2ueZEV3et5fjE5kf6UoyO5TbRieskUPd5O8XWeg1xpZO2HJWXPZipfi7j+InA13jZ0
ZD21TK7wc8q/2SlXcl4r8R3A3Ni1QOKj0q0Yly1OXq6sNLMvura7Whpj2WginLZZbHRfSlGiQemU
3b7LKnicuaLtcVXD32LSZ0Tr1ToD4aDdoDKr/wC1lPgG5gXAntIfRWNPNYmJJN+EgyQAlKRA1iot
jEG7yfOvconAVhVynLvVmKl4sBrd4FkxepcvuWiS/IC+yaWkxEm4ax0FH4+FQKba4Vcle9L4VBvy
N9Pi89VR47hF3JmgMIpXaW4PWhf/pm8LjTjufZ712AV6Ju8iRFiAjlUtnuOduZsB9W4mM//h2CGl
GgWjCacS+3qeZlwOjP6q1LU+GIykdsdZx4LGEBdy6sRf1MTOcNnpJQx0YDOMCxTaSntFfXHbTYq8
B0BXbChyQgrU1PzRAmnjwp29jPO43kn1/DMFCuZTCocQIVB2UiUho7of/1LSelfN5TdMiRTAaWG/
Q0kZcdEs7VHLNh6QzRxcPcfkV8JbBLJh4eXCutHAIeWuZNvNXu5l2afTeB8OrSpcuuUeMjfyLerj
87Qd7NABZWbqt1EYzbt5GZwviqHySRtMa5ZalhK36cLkEKIue1OZ2XSbaBh7evZs1Rc0SM3bMi/H
yxII2bqTIeb4NfBowxtU9EY3g4Slied0Ir5YHeA3WG+ITYngJaziYX5JZDm7kxozkIx1Dy6ZLllX
yP4j8S2szAwvTGes45tqpBXtJSCkKJWhqK4uboiVy+ROsE9sN64R4LyTK2NadriLzBU2lBM/Rxd1
DiDMzm6w156MKPtWLtXeSItHOamNTY8eLz3lIfTwSkQHdoFBthiLzD8a1wdNF8b9nC5IXmI7tVUb
PCVcqWlrT6/UF9xTlBcuPLB3Bk4hbliAhRthwyDunM3G90IPpV8yhoN3jj3Ij9IIO1YLC/gMYWg1
P6UK2eNKzZqthGabm7fz6LZyHSMQLlq3mSZ1Z4kOXQxbBkIXJvHGyvsl0EReDJ4xxcnOdtLlK9Cv
wRWT3H2ZE9MJbGfcqUondqpIrN9Zz/OxkRUqjFU5Ng9x2fV0QscCY6O2Rsl4qRWAIClQxpFQO8Pr
qh43iUHtoJQrKlgNeB9jZqO1aivwKzGn7L5kh3GnsV1vi8nAdTsDtuUuY5yU28GQ0j02wmH2tDjC
tB9TvAntAExo2y+ujYx8/WuxMdsA8Jcq4XWi6+nWcToKpWmfmj5lQiyrkOQ2rrDRdLwCtK75ZCEW
/hha5aU6h2DRyNpvbUO0eOlGqY0Ts658m9XFT7AVEJDo2+GHyHFchXCh7VOtFIj3ywiLKaBtq9qp
NV6sVGzSyRB+OnSKZ6M+sddqi2itHNKC3T5V28YJp8MQaku5YuyUx9UDInSbEYsQF9l/antyO023
kRF916bQKb12thfuiTK8bDIr/0L5B2o+Ytmq5pWYz/+YLeMBu3YqgAtSqbdIlk63bJnp1oJse4le
b4wabxlLrd91tfK49i4fpYR/yLFzYy9CEDzNyIUhR6TVyK4PD7Hdih1F9eIhmov8QTWlW8672Mes
/9WgD/TrllBuryLDivykkxQ/4s71BGjjXVIMBR+xJD6uhiSY2pENPi7FvWmO40ZrNL1009yyL51U
29dCkxNXQ+rtsV0a7XkGaDB4xYTQ7UOykg17ZY62UTWmiCg3PTjRuLJbGXCdXl9ZsW5+rbmHJtcc
qvQKrd3Ck6IcH4TSMpAP64to3DQDZj/8VROINi5w98igpVV1dqeV2PtZeLIMgK5b846GpDLgiCK1
GCQ0pe1HTb3clGZjAQHXtUAxEUn3sfzJ76Uy8lW7zr4YVWFEO2OuuAbGqX8sZuty0kdtyyaU93Ni
I567jIXv5ErIeRlFBftUDMPjjNnUbZS2y105VhrC35ocFGa+XBZKLT1BNc89fCQCjLd7TnBoHBSx
CATosuY5XxCRnsNKe1b7SnjIcTu7KsRVMcri8rFr0+Y5amTzCpZafTujH3edSq2zNSMdvN48Oawp
5y7Cn3A782wkYHI1rI2QVrBQwgRQGKYat1aSfqNHl92jHQOmSRatHy1teLFkdv8gq7jWeOYg40tQ
55K2jzEWA3qdDgIwmNU1Lhlp/ex0E+ZkonmUyxSDLx3l7GY1hOAw2Nhbqzx1UlrFt2NGkAqeuGu2
k5zku1nE0RdTKUcw1qVq3mltMwh3yefia4peCAD7vDAORowDz4h7H/hVq+LtN3u73Zhwe0Me1Lg9
GB0u2Rut07qfGCVFGyyc/pu9M+mNG1nT9V8p9J4FzsOiF81kpjIlpWZbkjeELNkkgzMZHH/9fahz
6lwppaPs6kUDF7gwUEBZtjlFfPEN77CunSbdmIoIr5rZdDdDZbUrTTOKa6wlqj2+pfpLDCFXDV73
oD5nLJa4sFEJNEExTzKecbJK1DMRIuzsRpO61bMaw5NaG4Er9dnpmHjV42uAiJKkOxcYzz7Oi11v
Jr3wotLq3CCDU9lpYVoku0lTYnPFyirXocoY2Rc9Zqen82B05l4tM/2ukTmy7n2i32VdayaJz5sd
vcATriFvwzqTL0nfEwpseyDMuHK8QoCnTb7FEGVbMpEYKWkMMNlrBjy7IHcbFjza5CMygCFZnV3o
49XrsVzrLTJtfVt7v4s48s49YOIvRat6XekbqErfpULl3WpDqQIybxoNqX9H68HC1jIsVgj4iXGT
R9F01bRI0YPcGh7o40DJRET/CqsUYDMgWhFKNGT1aJRzuw89rQdaWZvj1etvkmmwIIVl8F8b4LnB
bhmqR8RDmj4oO8tNVjS1eIDSBCwNg5tsIR4r+zm28vS3baTmDvgCf820gfu7eYSwzDBq4xVaH9Uj
cPzqAdFr1qfnCBjFmrT5kd1Xj3jWqVc9mf9JNdZcPMnceiW72tP8Fls45Tbv8+GsKXukR0yVwIRq
Nr/rml105QlEDF5fPwZu3qVp1f8oVf5WYf55Nf2u4P5/SdF5Gfj++5p7nf1x+5T1T5iSvS26l7/0
V9Ht/AnjmMYmvWgDHMxCDfqnrLOn/gkijbIOPuvSQH5bdpt/UncuwkOQ9RecjvGvslsz/lwWOTw/
deHDUgwelNlfld1ICB3Ulhglk8Jj+2DpqgVsbKk933QrHXMecXyzrY3ow7uOwddtOirlk97Y81bi
s5Vt1NCS686r2FFts4TcHquz80bLmysZldhrJm6m+9JcNkSrK32FxJU1PZZaO53hIsJWBvk9Xkau
E8YrFbUMdFHkGBSJVpBlZ8mP0DaKm9Y2ZghncaldQwyi+PS09Kwq83jrRBHEF0sfbT8fEQBwwJsF
eek4PxvpiUC3sAiCw93bYo2TfbPuFswkowzVuI8TxXAoUNLpoRAt7ohpbKv7OGwRRKjnXLkWWAtc
51puvVRJUZsBxjp65XdtjaZe1yQmssC9XuNcY7YRxIk5K7dGRhmzCnkOJ8isxMGmj30r/TrX7crX
oJo/NqUzn4+6lm5qwAs/EkkjZYXRGaJNmWmW8DkmvHGqITKf0tyaTsMMu/jMLYYflAOh51etga10
bgYC/r8/tW71ohTZDFYH5xluqVooTHyAHPp6JC8z3Wh49NHYawxaxRr5CPUUovdJMchTsgg7mG33
txpZ8i7Sc6wJJNNtyrN5ijjmdORl0WbI91qmiIuiyq9MWLcvyCWMsIswPZuZRJYEP8geEaIuSqZ+
izhrQ6b5XfmEc7oKO6T34q0s0BVTJ/kwpnVFIl0o2yxPK19WuKLJdmiCUOiPuYmDcYB2gkL4VC5C
a9F16vseFxBsphGYo11QC+1bqjUXLXXbvgk7A7SAZ/7om/gHxIx5JS0lcciXo/bMwQsr8vsMze56
gHhak8MaSXVK5VDgFVDIPanDfrK7i2jRZ3DS3LRXuTu2vBRABKieo6mKocB0HS65SFogaLWw5u6Y
f6TPlkRSzJpwYj6xKsgSLCDXvZ9nzaAPJEi/qulujstoAwm+2kpDhrOfFy4yU4YOQQ/PrnEdNZJK
W8QWZLJM3PZoqpyMrrWKsGPy8RzM1rlR/LYHWCzKqPfrCMO+X5aG+sXYdk9NgQ0jXp4Pgz5dZyXS
HirmQH6h0Y5Z3M1KoQggFt0Pe8wrCkLsdQrN+FnbTb4yY1uPfB1RB6elFVRTFGNq6ypbkXXTDjlS
BILjqt0UXtsEA/S6UXrXbZjy54VW3KW194tWCGVuqedrjGSuKkumQUlu4Jct61TRlGhGchCN31ky
6F3limP2Pph5ZV2Z2rjFyyH5UXqq+tCY+ryJ9GEgf8M96SS19ZSSXb8usc5bVa5gDC21ZK2P6nAp
TXpTWW5/nziqsTIdjZ9Ac2zL77XWeKBMtFhAYdMhiO6m1aou8AmhnLKplnTtquksdlOqmKzVycCq
okTnREFBUSJPvdJqeHqNPfWr2VX00whd93Uampkvqs4E0a17Nw5NAh9LM23dTKZHU6rBDQxXmg0u
XmUEUcRWQp9C0vuuj0srxq0mApA69+sRQ2wjMNBAvjNhIlrBXCdudKEOkFvNiaa/YiRGG9CAvzGx
vWQ25ITyikobtlddt/ewe8LbcZoG8wo1BSg/GlSnWEl+piaAmEGdUrxzh/Eqy4R9C0LUEoExkJKk
SWyLINKgiM3YetxGlRfeyd6Zt2YqKYkb2Qap6aCXpVZtIIgaG5DuySqfaNjRFUuhPoxgd9HvEDbc
PJD7xVR4CNaI8bInLzkvx6yaVnVGVs6PC1Q/oRv5lY320YxryCm91PFqEgLWuSD5+GV1yw5DK+AJ
l0LODG8swt+dRylyFUZufd+gQcgOtiv7tqidVjvPHLxTjgxCtI+Hm8EJqwJ11FGJcpZT9O3hpkP8
mCwsBTd9jIR3hHlGbXdrVaaneaKf2lHRkben0LZcqkMHodQq7RCWQWChrO/TgmGQ7c7t1ZsM4ZN+
7is87W0711pmkMzcLQ1Bdk7eg7syBGiwGELSplNiY4V/yb2VDd/ncrD9Cg9AGL3znTZTXXfFs8Fi
9OusbGGrKndpYl/QwiclLwWp5UJO90ovMK0891WgrwYUddLb7jfo79mHkHi6LJ6vb/9VcfDw9jVQ
ykwF0fgCsvr+pdoNdn5RaHL7lNcnHhB2UO577BmfXGxpcagN72yvxFC0HXFhTk7w0jTpN42+MdZr
1EtPsE3Jt1B1jgjjfBjq8VoXEsECOrYtB8OLdx/bVGzPk2CfNk5WYb5codUV54YvLYrlCMgBhr3b
11fxv5buvkuK/91Aa7mbfzmmkNv98+6CJ/n07n8g4idyuu5+NdPNr7bL5F9p4fIn/7s//OPX679y
N1W//vM/nsuukMu/FiVl8Ta9XWD+/z4nPume5K/8KXs3hlr+yl8ZsctIiYwHVUsSXIDopJx/ZcT6
YnQCiGdBbjAOXn70l9OJ8yckEfhMC4sDUsUyIoa1KOP//A8yYiSBQc5aQEsYr6LD9Nez/3M7fpUS
I+vMQnmzwJGUA2OFfx33BhobJsX7hZQOeQrxt0hh0Y3Jung97paDj2TiSk2w85HLoZiK6Le7HJOq
0yiLVOU1JLetEFMT6Muhir535AOumXahlUY7PXU4fV3O4RB0yIDrKUZfEYIgqN3/1Gc08SezIvWc
hh+lwLUyWjrBhdXBuzRJQRTHWjFcvk7d/qHI6T564fDEJApybUrq5Ixuv66nKV7pQ/3bIlEFsWHH
vjTs1YzY5Qk+B9iWQDEzoYvFfttNaAu7bel3Mfgfv33NXLQliSnAHm3koN5FS4JjJI4RZEvSI71a
lUEWmUWCgwW8TUrq9HmS6GNOmEZv+LG91/txuq4EBtG+ge75NlyOO/c15xpCQhLKnBdOpV2MS2Lm
LimaSa7WvyZtLkqLOCPSY1gyOmOo2jOaqeR5BcYlJ7HRWD/qJRVslqRQkB1WZIlqCNsZc1sbDXkl
+o3oFdlk5XkXZQSNvIOUHtGB0KmoszbQ0GL30yUlTZbkdFjS1DQa0CRI9mbbzBszN61vuMF/s1CP
39aDGu2LuMt3beHqT2VT4GdRT9IMEo7sH9mA+EChzTrzjLRvT60xe4Q0Pb1YTt2eJ2Zm7yA2Tw9l
rbQ/9bJ+UuepMJfsPZa+Y9SWis4ZDmyMzTuCo+MNM3OfwVmJsUl2g6V4l/C9OLKssj7F+V3xAf7U
d9g6J6vKbhU/oeXaVnr2MJthvnNTrQt6wRTHbQf7hcSmwxbVTl8SEiXy7xr5lOvYLgxlLzGklFs5
6tIf8GHPaX1JRawtK05PZ5zerVU/hn3DRBFxVOCkOLmOUV1s8ZyD+Ry6WSoAEejFTRyRifiwwhip
DBhSlwwEz+fIMs4hzd9QckKL7xe2Z+HQ2p9jOiyNe28P2YXnor+qGNMqr7J7XWIsh3nod5LKNjCa
6ZaOqnnLhCo9c8q4oKyqU0qkDg3ZbsVAYZruK5Q46odeycq9VRvuVjbkS1bRtfejMiSbREucZ6xV
RRXQJZtv7TYNOfT5gFFkT/cqifJmHHJ5K1APPc9zK7zDKc87EYpToJU5Wu6Z3uAo1gmQ5Q7YyJu0
bLLLsU3yB2Niy2ZdqZ476izwku8mUV7q06CwHnIj2WAEptyXOS2bDkNxGn6UkOx9yM0x31ARJ4zq
yi0dvWtGtr/VsFdX01AuDrGe49tulwWzpmlYpxjdaUJr3o/j/DILw4dUHQOld9StMlzWpdMFo2Wm
OygKCbyE/BdmkyN6DUaxqXt1kwuEk3IUuQKjUPCyo6WwMgtzvNMyhhuhWLVOo6+LPNp0AvegMIku
dNG+hKohf8m4gfGXeBpTSNNMESY/M7U4Vr6lre3GyXkTKVnWXlRmmljTOhraWUzrlnE6Qnu2Feqg
Y9uh6r4DDj2bqe+fDXQVXxjq2g9WWdhXYRubp3WNLUojr+ZZYVIWSfzoaXORqs/Ztq7NfFvNDQO8
RVvuWiTWs5QMHsTo2Ssd/ZAi7r11ZmpMwaK4/97GoXFRKDf4EE32KsTCLkDocdh39VhizSbEueem
8aPwZHiJN0i/D5M82ncMvwEZoUm3iRvFvsi7VtbrVjE2KDyfjwOu66Fz5nZN6Y9j8VOfmAmqlBN9
WyCvVHUrHedDZlPNLYxxLWg99dqaRyj2hRMMFIwrw6rTVSvGcaOkdXpa1o/1GK8Sw+r9CIbgGeLv
7lWThcm6i6v+0hM5Zm7U6N+Zi3S0rCG6+mhI0b3WxOKXCGp+QwGY+qU6OqMfOg6AG60skzVqIMHc
zM8ZNKuxaukEq8bQ7yrMI+m1xMbv3kExMusYB3f9dL3ETABB9n42nR7VSe2M78Vg3GbWlhQJpq51
zZwOZsqdzYQOQQPt0s2UYluM6viiY/K7GVoGn140aaejTG5bE3Feh7njnWEzvC9xKFlVJJABbOoB
pc0m2qKxHq1Zv9VKS2Dv+YVUb7NGKW/6luZOMtYPquJmZziJOmu6Pi/Eqc1YYyiPpoWBlAleO07n
5XhWx/V8KzXvO3opzqYo4g3ZQYoSTXYf4TXulyYVInnyBPJ8aq4gcbEex1GuMoamTROeW2hu/gBv
hjsOTGzfCDN1Y8/DCTKbRVCO8iTEa3Id5x7FqAZLTk+/mVkfndRFn2A3U48b10zdTctZeefI6Fto
1g2fGavGMnVu+2F+mPshve1bUTMuGPpzVEPyrdm38aocu3jToUESkIMgOmiimoE0CRI85UU0dhet
R7Gt1bp75okKlVDkg3cgZaezGHDtFuOXZsUAgp4AeoYoii1oA3rE62Si+wbykWq4V2FRKNeu2tEU
kVOxMkR4mYbaRbq0AcquxeTXBGDuOn1zptvhyByLwNTMRCqZ0gUc543ozIcZ8VG8wpW6vomXTj0H
UKtbwjw1+tjsY9+IaSj6+qRV8ZqBm+p8V7IopcZ1ez3AlN6Vi010cTl55WWh6Rud5kiaFd8J3ZZv
2jpz515q6zFR0C5vYoHQrE4TqTfvNalbJ0Mbb0fP2+tOfY03OYLn/bQ3ShMIXRRzAtp7aEAbVLWD
AmUNOv4+xc4O/nDjI1lerOjCbMSAsFFyz7H6RIcJpZWRgYCXUuOyLNyRWelUN+RaAJJVedHOIc3L
MGbgPu2KOFmPqLm0ffPcVVG8j3pvvFWG+IpU9CZBdmkTUyNtlbRUA71N8ZYyOO3sIEOaw2fNE7nc
MH2uy1i7Rf6IsmTJ02LR+Xi5Wt+soYoDQDlTEGE2ezvooGj0wftleV2x77SWIDOazyNTok05Os21
0nQ9h0goKzRdxDnsTpVBemf2gx5jOz0lYt1lJN7rqkOBQfplGSfzvmkivQukO5bphQlUx9qnHeMU
4RvWKJyd4slh8IGSTMrOnGLR32MAnHjP09RiZO3//3Lpv1MuLQXEvy+XNs2v4jn+43apZX41xR9P
xcsf/1XIp+ZZJs9/nPO/7dvaa/nH/lFIOc6fIIzhskPxBtGnL0Tef9RRhvenvTB7FyVF6LHOYgT0
zzJK0TRAgC5OBvw9dDjwU/xXHaWY3p+eDTyQ33wFAf6NKup9MU5Xg5MdEUIojUAEUek+gLyKZBpl
ObNPDStu71LDSS/lrNlPvWqiCmVgRj/LVF2/eXGfdFbMpXPyfyu3pZdiQ+6HGagvrBPaAO8rN2Vs
sSo2PbHK0o55+gU4rowxgXc+CwTZilXfXLf6TS0FmHa2vZcFmriri1szSYN+eOwsIioQlrz52ej1
pteQ2AdMEu7wDNzlcb+zu+uC6NmTPA3E7USc6x72i+66aDm2ReR7gPLNdlwBqjvpYw2fxnotKix6
GGY7zT/20zsM5Vtg4IE55MfHPcBMMm0uUfPmcZ1bd4/bvN/50OUCZYNY4WW1Nq6z7w1SNyvd93Zf
v+mll/LViz7otQzjrKjhyJVDu+to7AyXYfNAwbiui+R3N1o7s/399RUP2k4fH/YABFlaNLiRu0JC
ateuN/V6I4PaT/1sY52E23LHcGhz+/UlP6zh96vpkDU7lXTk4DWJVbxL1tnlvDI3wxEK86eXgBJD
xw9SHnIR7xcs/sczZx0KX6PzPCN+Y1tXEWYSZfk9F49fP80rjfzDN3tzrYPVklmNU2OVLlbRBclr
9eKe1N+a7XiGSsVDcRH9ik71S1oN5llxDVsPXag7BkDD/dd3oRGUDleOp9Kmg4eso8NuHtwFPjhd
I/B2X7XK2tAC9zuJxIyHyIRkKT4SPohUZhZfX3R5iwdP/u6aB6s11xpblXrKNY103SfdSSFnTO5H
9A9g0Wy+vtgnCxXLCOQVcA4g8n1Q8W1dRWGexDTEQWt+FaHNfR0BpdykU4ySbmkY1M5wkoq5yvem
Rz+eoa37RB7SbfG3qc+qvO0uUfXRL5XETX9NqW3+vVVHeKTBhb8AwRKdHvM1rryZ+WqWohH/yOdM
KwYMp6s2jNwkPDOYva3cUElwGoed+/V7WQbJbz4CbG0XxyUui1YiQJ3XXv2bi6paDrZIz200axga
wEVuNiiHJ9uvr7JEgTdXMWCoLCYhMKQ4gugHHmyobMLSOnHbaWu7k5au9NLuJGOGwrprVLW6HMvJ
OWtyDXhs2tgOhPHZDm++voXX/v27e+B01cm0wMQzWIdrxD2+eVKt8npDF562BXnlri1804FHDxW2
EQmGcWZermckMQD0FhgOe6Bu46TapIk2rTy00057euRHODwHYcZScdmBKo/kFA1XHXT9+zuaS08W
URtVG/qBs68kc30mqrremY37iw7fsJWxK44cxgeIfne5KOewjQgO8HV+HbyG0iiFVFDs38hpzG+r
vEOYHvf4b44u0m1sGGjg6PE0ByYMYTuwBGoOPu3CZlrh6oKFSqelxZH3cCDMs9wTnWXoeibOE1Cd
D3mIvY5ayFDP9SbGzRgsLWrwodMDh0ybEKCD+5IO2amHtBTuSlMf0PO0r4+sDvKrtyuUAQRhgQ43
CTpOLbZ18FqsOaw1paGCtFkiqJEOBZWwnfVq6cc0u24KW+jDxsUxbDohxVMfQpyRnyArlejJFsNM
lBzr8OeRu1pWwJs1y10BP1n0Zxxj+WUfhmVaOEpfY6ioJMYwbmbbm2+wtEq2Bb4jN44lk9pXTYxu
AyOaxmeZJxZIMdjWmj83jbhyscDBg0J3lHLt1PP8LdGNKAmO3OVBIF+OSRtFJd1eEM0oJh9klR7A
EbroSPEQA8LzMWvyB21IETUDOA72fdI2qaG1FLYASCyB+1FNX23dupIp7gQYywxNdzVL64odxxA+
kt3pkTs8/LrLHcKSwZ6MJFqHhvp+p6WT0Tod5tzbIpwcemdIGlDMt/NKayrdH7RxOC210NiWSdPz
eRvUPyMXnLwZur7qTMORw+jwsy63w6oHQbTwwHCLfH87VW1IWUWqvRWmU3P8xbA4wwqVYISh/a8f
/ZNLQdxZgIcLIZEB5/tLqdLqklxGztabo19qA1ZiMBpnnaMqe+RKhwGWZQAzx3RIbbFWgBNzcJ5r
LQ2YGmzSFnDq8+Ql4kTmWhzQxkvBwxXmHVSm+qkzGG+gcNwEqWialVULdzWMKTS4oS6P7OoDwyj3
9ZZQvUP6jskug6rl7byJ+YNBEHNiK9yGUoqXMTPMa6+zdmqUKSth4I5AkMexIJbeplAa/Zs2IUQG
uVbShU7yoAqV7qy1e0Y2Tu/KdUNX+jSd2/xEApy+qTmO1xp6vru/+81gdaERBuOLuonJ6fu7zji+
XL2FSEJrYT5PGCj4eCKq2yxUp2N79yDxW96Qy+JALIwA6DBZe38tZmCejRkGEODK7O7cRkSCBopX
bdO81rCl8WT0w3Lz9heNXGODBHEK52Ouig0IGKCZXz/4YTL8ejcET8QDIbDhBXxwN4OF/ZDT6+FW
dk19Ww5hem2ONOSreMSlNwNv2mMMPHWw1K1eeSnYWolfmZW5nkEMtRs5C/mttCrLRXEWnOaJqIF3
IgaYQWHrZc8EpG/EU84wpdw6uaVWJ3mjUQJi7zn/3VNtebXIuriIYDGt1A7LXhkXdR+h9sjii51N
DrxkFQ6wZERXd2t0o4tNXtEibJ3ZptE2I3+tO93J12/04/bnHnSo/RBPURk63AB2KxwEf9gA3uj0
m6TK5hO0J+2zXE+NIx9v2d5vzyoel+xu8ZRZAi282vcrSai97UazqmzjLLSCjm5kQKsBp72FWwMZ
JvZTtH19WdJo/vohl3D54crMmbkwYAPztbh5s8sXiN4k0lrZgo5pt4qaPJUV7WjmCUR51E0C1HLV
dV7ToyuR4j4S9z55xUv2BlAUNMviev/+uZMGr3p3FtGuKiPrPOwm9apg7S2uMsf2x2HCuLzit5c6
CGejBJPvplG0Y8u62xo18l2n2lgRktUFvRV2Qall6ZEQ8enzoePiMtyCQG8e5O650XN8dMzKZcQ0
W7bKPea31oXqDNWRK336eIvYFnkgUgqHCol9rCMUV2o8HlVJYJmIrahO8ojId3hqADa/tdT5b8kv
LQcEoU/jtVIDLdJVByexKQY8kXmluzTzKnrBXrNpVSbtg5p7R2qgj/tjudQr/9thpxwKECjG0AyG
ZJ20QpQAg2w08yFkZ8ypLaNYu03oUH/NVCVKfOQpP75Y6KaLQw9hwAKrsaRHbzbIOGfCI5xHOyN2
i53iJpmfgQm4aBj6B8Ayw0Ad5/xY0vXxaGFDgDBb0npvUQJ8f1WBnaKmTW60K+NqHLmi3kjS0nmC
yDQP+c7JIxobbhU1/Q6lbO0UorFS0/srosdyjI91AIzlKd+HCZquqB+R56vEiUPhSEL0WMyp521r
FxnwwWzzbdyQftpx3QJ/RM2+LRor0DPF2nmtmE7TmNrMjpQOM2cVNbM+C5cBnbrCnmrR6UfmthbD
9JA7Am5UobbrHGPVsyQU1VVmut3OAfO7ywrsXjKqrp2covxKG0NjLycjO1WNRFuLRVN+hGazSlzp
HEkkPn53wuGCtKOksjz27vsvMJhJ2cxg1bcMt4JGv2BwC/DqoagvUAw5EgY/udaSrJDUUgeA0jkI
/6MonSZvimiXJE68rzvvwdEi9Uyr7MH3quyunbN4/XXc/1A3LvUGgL3FRcQmVzrsmCSZLudIehEO
TOFLpRnR1pbx6C+B6nJWu3bbOeBhM0ZLwFgN5zxEV//IK/5Y+3ALRH4KNYAT5FDvX3GZgNmYdYUA
4pa9D4jpSenqKLCnWV/bQyqOHHUfg7HBQUP3Ch1/nvpwJxdIzBhVFMU7t5i6U01J6v0MOvkcwqw8
Is778VRdpgW2jvrvohd3KGQyyQnUU1zEu9G1T6MybHzh5E5gmm12giS/Q/4ehrc22Bp0zwdxpEQ6
7EgSmZe2FGHLtmiq0R54/2JtskSlnxkdVmXpgntN3F0dGfG69BDHY73P23bKlZ8YFmtrF8rqZVEq
94ndww/7epV9XNg48S0yoCraDDRHl5+/CZ5uJiwGsV6yK/SGjkA9BlquzI9dNhj7JjbUfiVgyH59
zWVjvg9VyzVB44HjRM/q8FgKGwF2g0bYzjYyMASaiPekrMORtftxMcEv0RAuUBdwH8H6/ZOB++2U
onZBNRWqtc6gEW+NZjaQh1Tlkd7mJ4tpeYP0V2gyIl50EIm8BkD04GRiB2a2P+1D6y5T7fSsDEN1
q1FGrcy+zM5FBYOtLMzpCAb14yblQckNdUpB+p2vZcebT1hpZZeGbiV2RTtmwMFrWLQhBPqxNHaQ
/9ojO0f/bMmQjdIVIfzSczxYu6aUA0i+UuyEasTBYDvjujenaI3XdoQluQu/okvaUxWX0A2nVbrS
XBlvEXvoET5qio1UcZUWoPJ+ql0zoW1bOttJWiH01zlch4MlzrS5N1ddJTr+MBYMSliM+xAR4VVI
//XJ6uW1Ybfy29fL8pOAy4skzjKnXBpTh2OCKNXititasWPsubDXscVy9Xry47DABsJpzuq4heQy
yi5wR36IArB6JEn89OWif8W5RqVoOfZBR6OF/6q5U5LuxlCr1yPd7aDSR6j2Zat9R8xXXCr1xMeN
x9LcWo4iz/XCch80cAonau/GW0B/j92Qz+s2Xij7tj2sUPq0ti5893PFjKrAIb8+LXBw8vvaYgCp
KJCO3Wp4Mvh3sRnCuMqe1SMCVZ8tGgDS5PhEG9LtJX15s0jrHN57DLtnNwD338hKw3eknmLAQRFM
njYEEVEV09PXX/SzEICICVENRRWLadf7i5qoXKAdIcUOBL7lq1g30+YdjMADZXfk6PpkE9J9twg3
dHmRIFh+/ub5kqjtIA43rB2lRFAUXaezLlKzjW6M40lKIn7kep/EUJ0jmcVq82zsxvfX88oGGDEF
MJYymh0YZgNgz6qbI8vxY1aPdA/yoMRrZv1EmPdXUYDxSug2YhcOdr+lJYIVQILwW5tRb0u18C4U
HRgl+yY8kl9/+nz071GoJdBg4/H+yjISfSV0VwBnxcYFU/ny+1B6zdXXC+Szr8YsijSedUksO0jr
JjhlNDcQTwDhp63LSA3304RqvoKCy7UdttWRk+/z6wEToFqhdXEoOAQ5AyeyjvfZg5xB8LXc6HYX
rRiMmb6LQdrXT/fZ1yPJYOBJSsX06yBQp4ZhRJ7D1ZxWy8/ioUsDaRVYm6XzqtFQL6/Hh0hBfvHr
y376kEzB2OXgMcDbv/90HvMeTCQssYsrPUbBzak3EXY4iLJOyt5JVOv6f3A9e3FNXIYb4FLeX0/W
BbynPk53VoXdGqz0xZSJTzd4tDJRyvSObL1PTnuco+kEMUJnVxweE0aRlW5SU/vQ51RWg9aJ7diS
Nkow/jtFNcu1N2klPVboiYOqxEeSjU+CGvk44EOGEdB5DnNyLCJtjl873VU8mx921ngxiubH2GHk
/fWL/fxKLB3ToeHFHOv9i42ZXHsp+lc7rRfhGj/rZtskzMrBf6ZHtvtnZy/sB8T+kNWHVXd4Pkyi
H7WWvvMuVmX8MzXmejdNNcpJs6h3id1Vu2gs3P1QzuGKZKh9sMA1Hlm4H6aHC4yHg98ja6QTC63j
/QNXBq2KUJvQUkEVZ6XaLWeqoYRrI/dm+sa9ts6cXNuy9nGLQ2FvFdlGzDIIqy3Mu/7k69cPhYjr
vU+U4T4z1zUodGlOHTaMTQXykV7PyjYRtQZuGZmr37k0tUundOL5BFjTZG5llZovGXDe+sQ2w+F8
rAfrsZXVSHPZ1m5tbPH2cmwmxPG6Ub8HbN6fWkNvfJ/MIVX9qZLZ1eyOSeSraTxhQtdHdCzSx14W
NzQ1usuumjt3w4Az/xUmBQqZejVaj2NktC5hRAQUjgulc77ROy27KGTWrhGZUm5yLOKvFCOGS1qA
ep98vFunzK9NEtOgDu0UUcdoAFYM7wXlJhsjw3MzjtwxGPAepAfPeDbzwxYh307UFTmPlUJCSUXr
clFLZs+lMbvf8zzhxM3HbvgJKTLbu2oW35vKbIPXzGOGzvaA013XwRxZxV2JUWxU1Pa52mjVfqx1
HKwMMeYPeks0BLk42icMG7m3aYywmJtMfN41tJqe6qlsv+fAxp0AKk5v+UkrlVvJbUNtSaN8wc7n
2iMCptFtN4IG9RUkWRwfBktyq1hlpZwwbIOCMHcR6HBNWOeDW/0aEvE9cqDarNFm0B5qmRTjFlz/
bF/QYB9+1qqboYIKnt2nOSy0IBKOsV3et3OZjwmESPRAujNg0hZc2I4cbIUemNOujSaZ7t20T386
sQ5PweakeTRLZ4iCXNrTIyoytnPKwNtELKpPnItqnuInC50fb9cojrZTmsaAWZn33cUsyxaXunwo
cpDISROidFu6z0mZj3y+rATgo9hduPdGu7kN04HZSgPsAZytEs6un2CJyVGniEkLlMSbbzHYY2Ta
haWLFY50+nmVxX3xLTeqEa14y5NbMy7Lm6FJ7d0cYzsG91TdAzGtbhy3ockddjUDBwcK93VVzLVY
Na2XIgYzd9qdGhJNsBHtxPmsoreF/E0OBSYc08K3FSWFBGLjjXpSJbiNdnYNISTMESALtBZ472SP
z0WNVvtKmg5Oa9GACXZQ6irqH6mVqy/xHKYgluZZdQO9i6oHHdr7zwhhMEj0qlMLFAvU6tGwkvKX
Z2by1rDm7mlWEw3ofDsagSkhI/t2NIhL2OSTtWony/r5f6g7j+XIkS5LPxF+gxabWQQCIcmglhsY
mZmEBhzagaefD6zq6iQzLWk1vempRZmVlTEQAeG4fu8537HgeKl+KOE8+zp6npHbMEb6J63mpq8z
l15iyPLll71lI3GOp8KfWIJesjQb00DRHO8Ru1e6TWg+GqiAE0Huc7J8To7z2p8RB5l7FcfHq0Wz
NNuGo3QvGS5F+qrMKhM+AFuatdfF5n1CFu2hXGhNfp5oULoUuK9QP3SzfPZGeqsrAkNg1olkipIA
rJpxiHl9YFwBXWdwg2QGQaK8lR8dMh/iVewJniQzYUTl92rcYP4o+2kK8jjpiVKc5py5V2rnl3jS
28sqjSAokbIRrVkGmm9VK4sHBQPrvqg8HQ16jKYTxfTQ7r1RGvdzVg7fR1rA6LiSaIjQ+Wdh67cZ
0Hl/DhWs6mOc90+QtLwMbbnRPkfgqRqEzzCxNpqnht/GtO/uxylHGw9QsTZXEcSF0Od7xwUIbMoc
GsnmVO+9Pu3u2zIuTmDxwmLl1g0Jl1HRWdepStQq5nxv2eeWAKRiKGi3SStGLmjPrQvcodB/xM1s
fVdDNj9gwBYaTNrECjoCQjjWbTNY3OqJSC5ZwCPs4pYxD9xrBK+OtNtmn1uP2HDICNkZ1Cf5OoRl
/OpM2qiTrobGZBU2qgdICmTzNdmeIBfaigHSkd2RASLHkdjXx4gO+Wi3qhbw5KHCH6c+8xnW51eF
WnffLJEeuzl5UGfL7DciQ8XDhqaPzH3mNEJdkwFarwtUp+M6ROU2rvJBimbNvQCtSMQmLiCtdspd
pc9DdGiV2HHWTKyUq3424GUk6dxct0kfX3vu4L2OnMzbqCDgFjwFW0eSGuyel43fsbgjhS37M+hk
8xRgezSfRD+IBMoh95aaR3AZibCdTL8oi3AO3KzX8bRkSXKb5oQuZlod3/PxDQYn01uSSLMpPMxo
6h1wwjwsK1o61VuFBYBUh04p7gr0kHd9i42YH5XjD9Ewq4u1R2xotApLapEVQQ0gLIzZsK7dqa+2
uRT6WV5nJve2VKwC+yWQrMAdPeJqayskOzaKsxyYXwk5BKphgf+NZN5gakpQlZZDfTUXLTJ7CSGR
7E5ES3CxvDGK+XrS23dtpT1hJADyF42Du7I1UWh+FSnjkZsZX6UDQ21Yl/0oxNquuiXB2ai6U9d7
CISn0q6eirpuLwQFIt4hw8OOYMc0nH1dweC2GgXoiUCvB+1RwVxx7ooZJ9V7KfOvTMsX4kd50zU/
fnTnL+LdUfyPw/gvT/E///m/w3DMvumnem0xNP9tVD69FBiVTzBvm5eopyXxl395/x1X8PI3/2U5
1nEI00diawmDWfeWNufflmMXPg8SEna29CRchqvszP7Lcmz9h3oPcQA5Vgwc6Fz8I5XX1P84BN8j
nfh/shx/qC0ZlLFfQvtLOibHp/T+1Ph1ctRE4CtbpA4sG21tWTdwebqNEZbZv+r9vB+KJux7z5fG
j/W5117ZhrBSdg+b0an2ddFdpQihcBbdmiDTOkf5YtvysdW0HI5Tvgw8UWyhAsSZ/aEVkwnVnUgM
bzZ2b9yicQoMrMlofNMcXkd+Pqd5tPnpyl/+VZH/LIr/uFH6+4hcYXVJuELA/emIQ9NazdRzxBhI
jj+2NO6GOgjz8qtu/SfJz19HQslC65U7YWEqf/xtFsBUOqxTs6mjsKWfzTqSaLBtQKlGEyqvODta
TtvdQo8UeNSGfTyNN3zS82CKx2Kyt2Vlt/rKGb2ZKqi5YAshAhu3QWnV2bXVF/UXu9VPGzu+Md0b
hnAOl8NxOEPLbvqnxliqM6POvSjfpEp3DlX4bCraSyfyJuKG5GqI1YHZvmGuimFpCY7t+NWm7mM7
4u8vwIyFh23JA1GXTdZPX0BGmM2r3CWPUAMr6Je4ko7Lkr/xZLdOHKWkPon2nqb4DAz8uXDOcE4c
ZGS9qOp4rCKp+J06fyPNcVz9+bb52Eh4/2YQIygo6D8tiqhPj2DixgB6nKLYhHpGuDCe1YqcXgNY
VdeXqm9XghwEQzQhGkeLxGGyYIyvGmDv3ZH/3mMuq4BDX481BXk8Ut3PLb50dio0wl6yKcY+eqNE
t57nabJi6Ne4UhTaKWhEF9xqmeTFkxI2t+E4z+uQN2IJc3gcgkHMnDd0idf8mTioC8jVJORwYzjD
bb9QXvuF98rb0lp7orqtQMFOCxNWhht9MNxbsw3JUo1sJrqBJMmRklVJHR1tDaUQIzFl7s9oa2Mz
C81BfbUFO4ZrKjTt1S1z8FEhrGre1Ir3xN6ke2j55wHOq/o6wTcROOya2VmXDNUw1E61vEzLpNAx
7IfTphUpxBkKMwzFdru49dWSKPmiPDnjVDSrmIHOj2Q2eqokNji177RN9tIimb5vsnLaswxlRgA2
dkbfn08b+C1s8xKnkg/gDrR0O6Fqsw+WPXhbaabZ3rEZFq2W7KWT26LKHjJF/Cg42K1h5TZ1revm
Z3HN7khkavemT7C9VpSy4SmnPQKsp23OiFdXzZUpptpa5VPN85wM80Ap0jNlQv/YvcX6iBpdqbyH
0gNiu3KkUjyWjh2eiF0fzzWnw26v5fo+75KsXinCpIAQBib8Dkhi5jeYwA5x3JHJMpjVtCvzEC9l
C0sRCnhBy8nPPXBlkG28cRtjcOy37YhIPnAjMfg6HZ4zb24zAEe53r6KJFYuot4SEy3BUlDKRQxl
A7gUqhk00p6pa4007jacy8WUbwKAPBS12uyJDBL8SIttrL3G3FtP+7qxNHpfvE7WYdLFlo/l0NkA
usr8gSYBe3Fs++6FnrA5YR+tq+F6MDIc4b1dzT5wAq1ZmUZ3Z0ZWqq5Do5UvulljkAT4jFgha5he
BMOMmuF8biMlXatpChs6y9KrMDOFB9+hUG6jymXn29QLU66GfUXVOUC9sWYX0i8ca5tMUkfo1SZs
HOtKKszG9m7UjzDMk/ytcSbzh9uFY8S3xbSRhU6ym1X45LXlduecuPStGQYRWJN7GU4Y7I08ukPu
fp7FhfN99sobgRruzimL7KjkXr9LDDcjTAK1FpyxxrwIhaQSRZyxQnePa3pgUlf1oX01eQMdK1Iy
AyvzIubdsbEDNo17LDfTY+ywuct709q6xtCsY5NSNNVTXMnUhHdtHVUvYVo+KABDqSSnfJcLMl6L
KXRoITivauRCJZMJ+3V7gjyqVS6b4U6Bc+4C5kndUaxAKHOuJ/OqGuTBpXQ9jmat7ZQ47td50jT7
tLJNoA6IOYBRn0itNgJF7y8mrT/T9EocCg9udlpIxo+NFsxxN+9mzb0hnQ0vKyCq1aDgXi1z5UKt
DApsLYoD2XbafuydYt9VrjjPJdBkAxIIQXFe/6jbg7Yqa/1SH9M30LT6XkuiHJ+sYt0qqib26ewl
R5lmr3U0j+dqacxvMtWSu4J187FxinjfJG2xpmN2RVC6DVejYCUvGq9gM4oruOWcrIXTQUMvUpt8
m77ZttGg8OCi01mVQz9fyXBqxFowPUvWY5E/LDs25DnJhQ5/cN2KyvNWlh3TB1CzgqpN76p1I7Tr
MUmsbAV/2LvVHWiCUOLh72mQXKwoyrmriuaE3z2+pnfmO2byZGa6SWlUlUfbypyS+MLZeqix95/C
tM+OiV0MAVK5+jDEDDqrRAe+PVbO3pjGM/CBclNWeXIqi+RqpKWRruyZCjIQZsOmh83uacin/i1W
XGNx6LdbVR/dVZdK8dA3hhditJrTrU2nft1E+b7oxsin3+NsItF+h4Pt+K7e1Bda1qBsNCtV2eJl
7t86cCmL1iUFKjFPTb5zRsqKlYBaAu30XoJkDdgtzWf0PL2rsvCmg2bTtyk9Mz04dMzuYxaLbRRV
+lZBFX+msU+C3ld+y9C0XYwa0Tngq2b8yvO1R1I681IM1T1WnpVuyNnwZ89MzuqSSiVCE/ZczGJ6
zAGyH/JSeq9208ln+P9zgFAJlnWiVMZZB66dl2fCe8UF+r4VhWFd1hVVYZom3S05hfOG9soI4yAn
OMAx0mCATwHIOJr2Y+xhFtEZWkKeqIZdBHBs08m2CrQUFUNoxE9NHBnbrO1R1ZnN1J54JWPeTrxq
ZWUNxOqCTqyb6MBiZcjnx7SMk6TIfNOoX4dyPgzV/JIJx1rAHLkv+AkVTabXluUpcIvy2msNmsy5
cWn0Og26uHkp+jHdRrWu+qTftXvRRIE2JM3lHNsXIh5vUCDox1ro3yID2vCgkwETI6dcq2EmGQJp
GPAmyAoDGDZr8eMVSv065WNz0WDs3IdwjmdvOJhgVHAm0WTM+jGwE97buT2WPqfzuZji+BKmDXEv
jCZ/6E56HZUWtlpw8cKN80BovNuUsU1+2LXQ9l2TxJvEi72rnrwKmlCu7P0ccQgO+M6ELV1lzUoV
LFS5afebdCKqG+7u66TX/Uusx7AAJ6uVpzkT3iaW3OurSG/MR6oN+0QPsIj9QeeRQYSW5neJ0tXQ
a9zhVoAh9IEdGbdD7vY1uQ39ZdgxxwjizGxQzNneRRORWNPzpW/yKhmevUZJYBY0WU8KRZUkR6IE
tLNxir2nOZttc6WBDFRXHejre56EZA+op2lW8DHqH5nlcgt5sdU9zhPBEpoyyi3Sx8ghwpLc+hUd
OC30uX1hESeDAQhTmzs4xMiXaXeZiUFNlwjo/PijXAePpOaRvKRnUV34Ymr0Cyu2qksFejIIjaKp
7kNbkfSCLKnXu1l6Zb2aahovFe0dlGLtCA61FXZ6bxSlSSar27Rvbd+TQjEqkvQKg45mtWqsVtzm
NWqylDgRMiLKfm3NOauQULSzwqjNU1LPlXnIjMgJD1WRynbLDNU6d90k/W7nbh4FkRcb+9bujLOi
id2diMzu2psKgiYT3s8PKWuA35pdeSP7ilGOKY80qUzUTmqHMLVVw6cpI4m6KMLxCD9qRPsYifME
5tIrPAkqzJXVlt7zJEb3LS9queUun69GJwp3ZWTQkRdYKLegYqEh89xrWLWHyVs1We5ATC/nBNBM
PkeBO2XTZapH9nCdeO4Ur/tELXgF2tY6cjqDj23TwZc9/gSAOkUUzFQ5wu91FpmqS7OzzHFTuVVF
KXEgkZqi1r0Ve2vcHypd1zSmqI1JVy7ucieX3xy2Vj9E7043GqQob93lotm7Wu1Za0tGmVjruBNf
k1ayhlMmVTd1VObgxsHtQlLxehrTrBu8hafK41qGU3Vd59wQ2wk6yqmrJZCPukBxhHWsDHQ0APSP
dO+x5bPjANlXsba7fLjS2CMcaA1212UyK9t8yrsz3DDtQwsiMqGgpn2PFHqQ92KC5U9R1dN2R3Ug
LRgsXlXtTaOKTOrO2Zj9IpSDfZ/j6fB7OqnnCPyILoC+awfue6ABlzbdFO8xB0MVT+EKhwzxB6zw
SxZCYizBCIYA9nartnmc34N1TffTe4yCJz0iFfIlXSF7z1l4j1xALpNd1/oSxICMttuNSzpDseQ0
YJ8lNjUC3I8xI8xWMmHePZAgchqaJeYBX4Z1jN7DH9iK1zezNrZP6Xs4hLbkROheNu6yqUfrPrEL
kWp7J5dcCWdJmOjoAhMnscRO2EsChe6W8XqIPFznSz4FmmN9Fytzs6J4iM+zJcciXBItorKpN+GS
cuEteRf6X9EXSwqG6/Yq4Fin/2v+/q+ae/8TAPfPrMH/8/8RkRBr20/7/V8ahJcv5UvxsTu4/MHf
3UFAGmjHddc2Eby6kAW1/+4OGv+hU0FX4N0gqb2zCv/uDsLYwIJGXxCzMa00EjT/6Q7yeaRioZgx
0fmDyER28S9QGjqH/2n0TFvAe+9J8C9EmixBn7ompeV4wJWkGdRdHG9Agmg3OlbB3Tzb9Vp3pX5S
iqHbD+wkDD9cCLaegI5jqXl6ZihqxmisNf20U4eAbBZr23URTfVCEtTjse5t7ZjPiRAC+I4jy/1P
J/o3/bh3sfuHpgaKfE1HToAeE2O28UkSAlWaEMPQM4Jcsd3LIg6TowfDKfWLaErWXWk9VSms42lK
4Yc7WRkfppQuqCEQWgJySqxt6sblZlCTDTRaM5AmA6y6Q/bQljgZaQU8t3F1bel2/cgmlpdywhsi
zB0Vgb9ByokuU89niZTb2oiHY+zhbQt54TI3IX66Y3B3Uoci2VUVvq7UUaAjMfTYwA1LsYoX8ouW
KP3kT1cTeDt4ABUlB4apz+fDIpmP0Cs6FZg/5W0ukpZIL5Tcx9CLm9WUGNljrc66XPXN8Prna/FJ
6rzcSeBd6Iy+dwIRkizf7af+G5vQInL7Vgv6kX/NZD7cdfk8rRHRyI0QkFmcJl87/dJtGYZ7ha32
AbzTtz9/jc9NYbQ3DrxO7BHmQpr5TOXFpNFlg8TlyFZYWykLZk8d8zfFce9NvZj3nIdk9edDfu4K
c0gsOEvvHyzD0uP7+MOJTwr7rnY6ZkEq+DjbfSxqJl9u+dWBfr26HIjWM0I9BM+0AT4eqBSs7tZs
d4GZ8naFjTxX27CywD3UurmG40RAR+Pqh3RIrX/b3l1+JJ1LnrGFrYH88eOxQ65sJERPtFfYVdtC
1CJw7RJHQhs5Qa42t6IM8UoDwmy1+X7ZaHxxln/345cTjXOAk/DLWW6VyM7gRnZBZYWPali9yNp+
TA0K5RoY3NhptMHt2z9f2Y/ixOWW5jEiZRxfKUxihN8ff3RC7IZagvwPxNhaWEIiEi4yV9z9+Si/
3j8U2SzmSLxwNf3ibuyl2bal4zWBA2p7PXmodPFBtIzrAXT/+VC/dOkBA9DXMnmzLLp81oqPv8ix
GS/XTDG4jOYRnv0d9tgfCns3n6AwsZqxAFGk0E5g36537cMXh//16USgj1uc16HDu/CzHaI1Z8Zl
BofvDP17k1VnqmyeHbV7NqJ+p4X0c6A/A+uz1yS23KiK98zAH47dTHACXNRtHQEWJ24s8TPn6c/f
7TdX4cNX+3SD0wKNhzDiq6HPOuild+mZ3SuXZvfnw/xmmeQUYOFn+sfyxHr58QrYCvkAqT43QWrK
G4dwQrcy7vNlg+f2PXRIjMtqDL6WgS9FOKofCQfvz9/h19uar7AkfHBjo2z87KZPKE3TqpfcBG4N
UYFmJzxJo/7il36ex3CrcRTKimVIh6Xq07tZrVKA4erAUVLnLpqc2y7vmNKj95Jt8Ocf9LvbigeI
ESDLIwrYT9Oy1Mw9tbb6JjBm0ezmyHlMKnCeeh+bW4ThSLhcffriJP7u5wGzYHGgcYSE8NN19BqS
jWXaNoEp+tsIcxbD9uYVLRH9NOP7n3/f7x5bnVhVJJML/sX8nD9fk/Gn0zdsgnxK8zXdFOlbLoSh
aKJtFIt03IouGRAcuI9VRBoWrZkvruZv71vDha5kQMHBUvXp+ejHUEE0UjdBY5vnHq/4YwLxaUMo
xVpO/Y+Jy3KmaWmylkm1pW6FYtgoX5zz334J8339J/CYl9CnC00nu6r1uGwCS1aP+O+vJ00/J+79
VmjintLuknfXjBrjzYw9pEUVZfs/8Lzf1JvvSuqP9SYia/aMcCgWr5H6afkcirToYd00wdAClUoH
5czL1GqbhWkcILnetGbLpCfJNnbtKSsJD1Zhq27Fa0VXgq6jqVhOpGqaSFLCWiEcAFcTmdDlV/aS
X29O6BUqMAQKehUJ8aebU3VLdKMM6HlxmXeIr9xD6rlbh3n5ah7IqPvzafl16eRVwtSXbSeeCKhE
H5e0dkTc3qU42DyrHb5nWXJjGRVMWOWr8vZd8/zx/POQczA4KKhNf4ERpGmoZTIz1QCG6V7JxeNM
2BX6uPZSRtSVSQgYM2omGMVFyWhXx3/tqeOOILl1TzudRDyDQUeMlb/MnOfOdoddB2wPS0oBHdSi
mABEfNUMXB8zh5lp6bJZi25itESAh6PKbxFNmj+fvc/XCm4qYhx+C482d9Xn1Xjsy9gWMGeDng1U
YFmFeyUjOmcu5O11Asz9iyf58+r/1/EIomXnyUZSXf7/T3V6XHTpoIqGbBWq82OVotNvo9Be//lX
fV6Sl6PAMMDcRD7GUrN+PEqO8LOg7TUHgFnp9or4dZbJc2eKs7ZQAw887hcHXD7w51uDAwLoQnxA
UWPYv+hcpBhjvNHZFOik9z6KOtODuK9f9Eb7Bk2gQXdAalxameUXx9V+c/2WmhgOJcf3WB0//lIr
dbu0c10Z5KgB6b82gV4Zt2HnkHsytsZBZ76XWumdO7/FtntTqsmF7WJdoAKaK/TIGlpHEo7+HdBh
0cYsFgnWKIw1FrTMZeP/02UmIKBrS56FwKshB4cSWR9tYg+t4yT2f77Wv2RIcyxAQO8bIOAZxnvo
wU/Hyial73IlkayBUe43cxn5kQEj24GIHLFLCGZyvtf2rL1Y5MSCf219dn4KOa/mhtuDnvz4VZLI
b24H8sRR6fC6oM767InpazPmWJkMUjrGG9q94IbrlkmrM78w0XxMe6QKCCTjzRfnYlnsPt6HgBjY
oADfAiDEpuHjeadnw3ou05F4+uyN+TA5SB4+CiS3skR+56bz2Vj21dHOQamj7US0WAP1+P7nr/Fu
Rf38NXTyJTUEuSyYny9Jn9O9jHplCEwcvt8tET5lQ3IxqvqCAeh+ZGNv3xK1Bsqk1bzouknFtMvz
eV3oXnyluA0oCdJJ+yGrdrJxopUJMxsdiEIEAML+hvTIubpylCa+QBVi7ckQ0vZeSTpnpeblE9Jj
a4dqX33uxKxvQ7Pytn0MzRNfaE1wWYFuV6orsPzFOm+H4lSN5bZm6ubrE4MIhkD6HhnFK4FZzgHs
hfHCYFcSYFrxJXui1FJG7qWu39ejIa+nnBRZl5yEHU4561RXVopSIq8uipaGaozAJUBpwYR/wD2x
jsZRnucZI4fOZRrBeKBxjxJ/wl3mVKm1ZX5rzF8VLr/eFVwJyif2PLT8flkklAmVtdV7hJeWxq0V
mXec1FcYMs99Sz5SsgxH53bHaDCIJuXbF/fCL3ckb2UkUQiAWB8981PlRtsdnnjeDMGIouO7S4DU
na6F5a6Y1Xur8eQXxfgvqX80wsCUYWjREK/BGf9UfBTJXLox0LlAMDq57zWhr4rEsdbojMJvIBvs
BIx1rfggKuS1PYbjA+Gp6W2cN84xcir7bUgHbsRUKseugPG9UnLCCnyAtIzRwmU1y9RJXtNL133m
UZC+HT5ItVp1K4xKY7RL4u6fT+Gvq4nJg4uQ870hYH+GgOTWNHnNiAbKbCLYm6JJLhsvcS9cIbl3
7DjcuwMhm53u5F8RKSgElgv08VnmvbLAl/gGi8Pv0wmNtbCLUPd0QRgjadpkKXoGDM7FXq9wXK+E
INWzSkhPWA2RdPbMJJAnkwVRXIRWUX6XbpI8RKVNIIdMAAC0FumooRXSQcp6E1hjNT26NrM1XQxv
eS+1Uxq77VHPcPm4o8bOqcbmZ6Lhcz2QVoVcQH5TdQkm7anUNBg6OThKvTKPwq0Qk4zF3ewVL0ZJ
PnBcd9XeaFv9AfmE88yISfigEPLzUhpyn6OaIapCry+7XHd8Khbvmth3cRpNrBF+WPfEEIrCNGCJ
580OjqR+W6lOBSZIMfAVlw0IwV48xZ2qbdPQLv2csdrKKEWN04DXzGNcVOMdfRsvyNBDkGQ4VQSc
1PDBfA/RgRcIQ+VEFEw6zxIcSBeLhAczUjVUxzAdGXE67TC/KFmvvFBna7ftaGBMlzWjXsXLeGtr
LUj9tNPEk2RYSyjbKK+ytM+xxIfzXiVamHQNd7oiIrbyB0G6m9LqDn3ylIliDOuF6XOP5FAxBtWL
Vq41W4EoO6xTbQ3ipInoJm+yugz9eErluSWUam3FalRvUhHniY/xQbeRn3WcCyZGtwUxDjghIlU8
EVkgNm1dVCjpDcU7aQlWqLYnHjxrkvLZNer4aKH+2uQV82MvsnUig1GRDbYDxbqp0EKRElEWT9Qy
FjPHhvQDBOXpjrhIJyjROQWTQX7MlKXpTscq+V2Nhv6S6Z7tT5kHLlob41NeyPQwmYR1OWkyMkOY
4cCqxLa1asGtNqGGiIVGcKaKEkOpsnjdDZ5N2C7mmAOpQdYPiZEGpK6tIpWf2fEyYu1oc21hqLnE
BqMj2XZDSLjZ1LAp3lT2kgSsayZ0PoGgKmUq7dY7lbFfkGaYMPAcExJsh8beLepka7pJf0K9lxxi
eIm7vEEaoip63DBA9/DDRNCVDrMzRVeOTdEyW8I7ywxmc3Oa3Ghppp3VFqmDnWjU+4aAFKQ1wgpI
Twg3bQOaNlCTsj/IJqvXdWl7zBy9YSMb13lOepuhOrEptW/OwANlRrgzJirCgpRyOicZBVGIrhBe
AshJP4wQ/f1kdgJ4RP16lrbCQ6Yl16kuxQHHl3c/DeSWEJQtrxuF+mI1V2593kx5uKkGlB/DhEPD
6LQTxNYaKadunof2FMi6hRyZac6pqhrXl5GrrW2vS7YE0kC4bVBN2GjpLOXQTWN9Ak7Q3PCYPPVO
Y6xtJC9rhT3Ftmt0Z+91mXcAvavsZqtL1rOlOLdJ1jmBjELvUWqpvJaxPn8TORcT35u7ESya1xn9
5fNeFd26hEN2Im/dPnewZZ03/ey86rwFvnmlwqULi/RRWJmOrpxrOraZHeSyNU9hIpFisVWrgPV4
sdw5BA+u26Jh6zfhSDonKYNpVWKQ4MycnKKhdLudZuvQOxO1PgJwmi7wSQQeSsHLvtDlNdGQyTEE
CbQZaOxvdCecUKi5SpCPxMRIFP/Hmt3wAcHVy2hLr191Yar4qtIZu9y2ruyi5WUkGi/QEzu9TNii
XpYRnqUVvUZ1wMGszBeA7I3zsXPgu5daRbGYZhbCHlvLkmJl9ca5nVhDC7FlvCuVOkDbON8kY6qd
nJT7l0M09E2JxbXTjKjUBiuf4b+/BRElMe4a+iFkQ5Lo1RiEvGufctI3TyWpr086rOwj1E77+yhL
RDf1WB0NRyTbAo1ZgNOGJNCkyVRCKTkRj5Vq8h01OZQnIu13TRcOhzpHGxS70cXguc2mFFZ9gKIl
TkmWu1dKisgDvk993bvu/Dw3bfJgT+Z0VXrxTTlWyg97dkzWHnQT9NC0kzGphZ+nQwmKZu4vHXJ8
MCdGWj+dCzyjROK0SyoqKerOhUjThjzKoXSvaaaIw1xk+saeXP6Y8sS5G5yBeDWpesS2ln00yF1J
kMdVkpvS2zid1685w6PFFlErtTVd2lSuESkqq7Ge7GHb2xFa0wz5xKpmvCv9rB7mvZg1sSF+p7wS
mT2g9altYPhpc5cTLOrHTWNfAHusfqSaIh/y2FM4dDuMmwFa1oOhmDGuIqWKN2M7VI8p3XHHtwkl
r4JYWkiUvQY36gjFE6+E+n3uK2JVh27TZRaBZwjGMvSj1jl5P+mDp5b5Ngmd1AZI5i75v8l4SXN8
eHYyJXvJ1AKFjpDRpigNBLOeHPUOwabeQo9owP4o5lDWa/I7XeHz8cXOimbWGzXfYyXLr5iPVm8w
mkC6WE6JIdnrxztbGtOlUHAmWRFKVXKYsTjpqTAOWpxi/a/K/jjYzGQysUVdPwaS7cnL6OndCeG/
vAtDT8wbSdT7KaxM44eqJq8YmpyLqLOa74rIqRN7omzu5MiawnSWbHOhSaqaTLjO3TzrTA8rSz2R
+JvtvbTXaTx2JE6BjV21IiPbB/b7Uz+rnj+Q5rvqyrZgMSNhp4pu1Gw4st9pfUMqmu+10ZGcuSvb
GsqVN9QQUyQP60Cu856uo2sEdsgGZ4tZjDG3IOhFsWR5Pam5vlW1sVvHTCCfZUrIzz3ClqcpMWN1
w0sa+1jfLMWFOXCB2oqnM469wyRJg6Xs3xWygYBis+fZomq5zEelRLlidWxgYr3mLWe0BkuwaTS8
2p2SOQLnxJWX4xjGYvVeBXl9hPokFta+GtpsRo1S1DsN1IvLdzynXGkvWUjzldM594W11DFN7h1t
w85XajpcjVqUbHh1p0fZzUe1L4i7tWv3NqWaxvbabp2eklrJB/RNcb5DjF2wgCrVim0eVl7deSjD
IhhjZlM97mFeyPpbyD21s0BOYIwtrIDk2aBQensj4mKxs5aEb1Xjo532hDajqVrJUXBAK4vvOUPZ
a1HHJVmpqrPJoCufaq+muna9fWYNEoGi3l50pmvv+6Vp1IBCfbDtIjm0ecQK1ITTvaoSdlU5PCoV
SvsxR9ymjWpFpJtExScrBKDSzfagHrZ1j/TKaAE3i2qXCDmtzSi95WHO/SyaT2A2Xd9TRRa0k3HZ
2aPKk6+ZV26oSXqJkvwqOSXQipK4vMhGMV3qs2iLTdOI+IQ7szpaDAyv0GhV2xlvz2me0gvebWTw
cWaoYNHObQs8zMFoey2xsHbheyx0V5YE2uHmhXWWtkl9DfLXO3O14ls4EM6U5zSw1nZvu2dy+R9q
A4DRN1XsnWQGa0GsmOYiP3WDVmbNjj0Q2qKhlod4lBb9sKi/43OOA0/XgYC3bunaa91LVLxMDkmx
RNaO64q79tBnExWZEcbb2sxN6uSQEJLeslmxBNcwCusgCYuTtErtpJjcm/hrSfzSy13YhnITtzB+
Q+xm/Pn4zbCJXiLLcDoB3Z2R+2nj/2XvzJbjRpJ0/SrzApABCKyXB8hMcBcpipJKNzCt2PcdTz8f
2N1VTDAncVhtbTbH7Nx1l6oUiVg8PNz/BV5yIp4keBw3aR5MH3qc9C4FXi33AZwLDwV1HjmoXEnG
TpGHMdvRMB0Jn8p0Y85q5lW1Nj0ZA3TK2C5iXFcMYB14mTcwxNUCdFmR67ciyBPUvzIT3+VCYtfP
PNzAWpnVNT2SqHbwM8K4HQN2Dk83K/HkKrmcHOywD/eIHQSJO0Cm28WSmH8ZuAgPu8yw4TjMgd+T
p1etcQ/MX7B1rLr4GmO99NhLSXkJ+HksDoE/WNhCaqJ/aEreuS584eGuggRw1xfqeKgw7cOBE76I
7aJrmH3s0li6QdMZ+kM3GyQABc7XTPaXEnzNrtNwzvJh9wDz1cYP8Fj0b2OfQeCpdA3VoUmw6DK2
oJFsAmqz0HMElTKVqTdounVDKUq6CmYRHxC8jz9EKbAzpVLsP8LMyD/jmYZbpDFEXrHc+UqYk76k
EZM6gzM2EKIoLNC9ZIIat+ClhDfve9nIW1LsObpoCjWnkquXKBpIFbabtpv3OnbWrTw6FGIsDA+h
Zvf0gqYWYm82VSU0bMny3QYrsP0QCfOix2R+b0xp+WNie+3kwNQPviWZB52skd5+O0HZqFCUudcz
qLG8EcqbZzBNq8EKSOYMPJziFzJe8YWxM2pLufLjtqQzhiFkSZ0bf8MWM7U5xzU+AqlUpeauGXSS
OjGGkD6wOpUT/CIQ9hwPmLJcVfZ0R2tP+TSX0k9EYoNP/SCi730ry4e5C7IfnZQB78BaHIR1m38Y
0g72s16EN5OE9RBqMvIuLOHH69qA28iQ28qjrQXR6Jazji/l8pMag0JPn95YLeoUji5wa+js3ndr
dPJvekv1BkFOh7y6dFGVSbXP0VS+kqlee6Nu+1fKLFIvkNpyp+S+vAusksNa03FSAzjgHcEKfjqy
5JHUgB61aZ+74VyDE6HoeqG3CzOYjMGkH1KAVXaSKmg/qhNKGo4B+21wEvQ09rgVeDUlkVtbpkJb
Cx2k/dB6s6hJbwPRMYsYpl0OYwcxXkxI3kWi/6ypyXBZllKluih6sH8RI91TYcuvpczmvqvVXR9+
hHEeXkG5KPChD0kY/dSifYN6NTwkqya7ywUPgfhjMET+pa/IwS6nJEEFYnoMmsi4mvqg3kUW/oBL
Dbm79IXSH3KRwVGRcjBWMiHJTosMf0N5Ll0mrfCoDBSuTe6+j2N0/WXHQs8Fm/GOOypuFPOmTtq7
buS5yLXj9rbofwR06iG1+X/YKtBwZAMoRgHYuw8WdDWVEc0pjNRwe9+/sU0AZ0bbDIfZj+29kIrL
ea65sjXpC96C4JbDX7mSwRrVlkfcUKi7NkYye5yNxiFbsL26LS+1rgvdwa/mj33Of4ymyuy2oyJf
BtjXI8NXOLxV3KZP+l0xBBVlkGnmxNrxvgxNrJlkbNZLaOshrQonhFXnVWMy3FgxBUZVK3TXt/wY
BfLp44Tmx0424ZXKkmHeKiLRXT0qb5C5j/ZYgUMrCRXoAZNM6yQab3MkLIiA6Qcf4pijR5nNFmvJ
d0dPNeQnFuEbWl6fmKhPk55cDFrtIV50PcA0va24kbV9XwdltYtgCPkg5gRqquQONuLsJgBjS5PG
e5HGzZWikgTNM26MRMoBFRldQlhEpNO9Nddo3UQV2PKyx41T06G0VUGs3lm86H9FuOa4spJ/RnJS
KRwtWfTLAoondiON+0lrA9dH3sCLR1v7wXmCnbGE/YnNAkNGqK1TUixy0Tr38txuwe1hJZoalVMr
vfjcK+KjNauaO2RZeacD6nNAeX2GYBjtTHtKwHsp8zWYXJgJrOZFBKbfjWzBy8zuGzIhgciGEvCe
j4T9VW3mpxTW2T7l1c4tinROOcU/KU4kbmVHT+oodYAxw9410/Zn52NfWMMfGzQe15Q31Xtd7VUU
Fmz5NjQ160FYnXUXoee7U0pkqsDGZXeBpFyCa7cAKad+iDRPl3I/pNEnf5oKru9Ev2vDVr1NyyC9
k6savGQVHORBfLECBd9IFEnQ7FT1W2OsMw7XYFwYGDQiiDuOF0rXuD2N8rue1AB0Xzt+twep/FDE
I10Dg6eLPyvzFWVm+geGoFqmjyYyxF3V4K+hZndSFfu3bZja382iVhD0jQob35xQopqWAiio3aDK
JW6KUDaip5YiD94kFjj1H/psckGlilEGywNZ3PWyRkIcBMGulLvwG8KGynXFmXgwWYNrdF3y61wW
k7WzZrP5ZRtTyHBhTFtiatuLPJ6C96YJoUnnTv6Jq6/0WNYi+e2X2YQNSFD+0WQi+QD4HvaYKVPR
Misa9tOgKx4Grh0N/0bdLTa2e7wj2TwIqO9EXVkcRbX+EqjN9FHJo9ob7aR/amatgCfYtegvd1F4
4fskPkEsxzcmPKk9rfryOi9iP93z3hkdUh8DF5ko4H3eIpWpj1h0irCYdypD37b5GNFBq7vLuBpT
6o4x0K1Gsw5TbcTAAvv2zk5QFAr6KbzvfCl7zOp+UffSyWoQDKddWsFUoAXB+2j8ECk5XN3KVii0
J0qtfwvmiEIFiEp732cjy9SRMsTXakt4US0z/W7X3FMzIuqxM+o6fnUGTM1KZCVCNJn2KZ9E8Fki
tTGLyUa3oypUh+KctLOqqiiRXuKaQGrJdssW6lbUoEnZmmPwSIz/QEXPlTWexLT8SU0eE6qPJGr6
oTIqb8TWFMCxdRlEXGB4nTimEsqugk6J09np1zaj+NDgbUkTQvotElBlclhS4UYzZ547bU9Z+wJL
HOo4UY60vhVQ9LU4c1XSfoospMhs0f2oO4o1dTo0uyI0FnPo4kNZVFQEfehpVRjpVxivl4456fpN
jXShh+cEBkxjipd5n7SXIVXsnc4l+0v2uaJbPVMP2qzrv6YRv2S9QySoI9EzsDx148Hur/FpLW8W
AOgl9XrUYgJV39VQfhtH67PMDe08dUP+uytRAbFg6qj0UYJtHjtY8Q7lq/62DAgUsGGVj0nX2Xu5
E/iP9noekuUGPIwaK/XJzmTJAbRqsJlG66GirHXz/OCewnx4CsJcuUFTsN/hBds68lSEF1ac6ly7
g3UdNcaVqlkpHq3qYYJFjPwJ2HZPLdTuUdEUtPi0qT9QrE4l7NWL2BN9al9oQ4eimGjLP+K6ML/l
+NB/qZW2+URdDT/hARpvvIvVsLjO+hGnaLoE1zlNtUsozcrdRMZzU81GiSdwEnv5FNxPVo6kVz6F
n873el5pLyy4iIUibxkmuh3gjI47uAPNqCSU1WqPgqnm4r+xkEvtJ9STYHqU71GOKx91ftUTPZdf
XE8kLWomm0D1RKp/Q4g1QsHFMjyz4qmfyumTAknqqsFGwkmiPKS+ptsbv/lEB14nzgMkEVigoLSw
+s0aFSZ/EAnozSLWnqZotN1wFCGPgDJxUw2gVrNEHLUrfoaCg9TQNLiOs0a7LS1coJFXn1KSoy0P
mNd9M90Eia3gl8lzUFFWrUch5zBpzQAXbEreDUgT+lEPPg9MaLihttN8/JWqRtoSTX1mLRx3zND3
RfIE5RVgeMAgjpfQ1Gd2NLZS+xkrCTy3fFhrxtjHOz80P5ax+AY8/WkCT+ziFdPzRCBR12kYOG1l
5ffpXCLFxkOL0kNySyPSuhsirbg0Ub3azRLdtmxWC+Cz8tKkqhWaCaOCoPYQ/q4B3zpUtE0yNSy4
ec+oP/y6uvPzLnOUUtnn4WB72QxsT6c9D3s+z35IE6wBM03UK+hgCffCXPDsNoyPlGPCS7mf+z/q
RJl3tZ91nhQ3YgeeKCWbyf6woB4gChIrxo+ZswOLnwK4NgfTr/OH4hXyDp0g4ND0H8E2GK+RuzaG
ld2It9G+lPRpN9STt1iz3VGJTzxIjlSDKsMMP3aWFBFukp+RYsh4Q+tDstFK19bNUIAVqmrD9zJo
4ZjWaml7/qSMOrnY4z5goN0aWPQqxHD//L1v4jrdRj/qoil+t2sRo/8rItPRv3SaNrX8mv9tYkgv
tsUrptP/qbvvICZfyCD9SXMy7HewEp7xt7BxFM7dnzQnU36H/BAKR5qBTNKiRfSXCJL6ziBkYR4I
sBQFpYUc1SxexSgsqe/wjkRGBqTpgr0Hb/oWmtMS/14GBPBPgJ0XZWOQ51jQLRDGFwglyYrbCa1f
5EEGJXvQqUMZ5AHBxaCDzrzMoFlCt4soxlhScKVMVTd7egZpvpTmZNF266/kiE5SUMt7SmNQRTGU
V95D/iu7nQJj+6ou/OjOQM7kgzpY+WNvNdYi+oumy39qY77vf9UYTP36L2S4mv86dPnPbyTR+Xoz
/y/chOAb/kTlvt6EuGKjxvVsZe18q793P4+2JP/tP5l3hvIOMOCy1gsIRQcY/ueW5I8QqgJJIUDx
QqRZ/ML+pctlvlvYdUj806kyllr/X1vSeIfMlFBtuoL4kPBXvmlLriFBFm6DYLrBjoMTswGrHW/J
TqXWXMb1RKqYmY/R2DW0V62pwNp1lr+L0kasTu8T/zDISnebz1aGhv4wweJO+tC8VEe7omxc+5dT
NGuf0UxubJd+SJs7ETpG37HsSj209LscVZjc2rAFe2aSvTxQUBmVxSUF/KjOjDzfFy8PlDwjeFPo
wy7s9OkbHUL1MTH0iXqODY0/tO36k4IVklOkfoQ6HWqsBnXzSR5AO4LJ1S5r6oWRIxETCt616OI6
nURxOAip6pFN3ZnI4993rRi+iFqZdMx2hHRPU28+mJBe94aZ1h2ipVL+ZaY6JL8P0pyej4xo1oMR
x+GNr+Z0iZCQiHiya+ghtlNS0dGW+y2EzhI71lPBbQYPkflAK5r49jK2KB25eWoU4w4Bcp+XTGg6
3ShLIC2hg73Y6vf/+EtfCpCtUbXLrMOPwXmJCIva1grUiQ6rpsBOHHeGOUEGyEsZ3UUfKJVNW85s
fNMLuvzh/0ccJCrzo4uMU/4/h5wlzHz7WTTr/+KfgUa332kqy7/AuGGfWIvc9D8FAPkjA9qYamNb
p1joVbOg/wo04h03H6r+cOq4+/hX/go04h00QjpciHUJ3YJu8KZAswSSl/uTH0V4ATzGxgFevvbK
zWO7ydVSwytSV26oBgftLqYevZ8TvNb2pJxavZd8VZrpjERz5DY8DiRcQ/W6dTIKL1dhOzW/9blH
HURN0uFXL81IltaFBr4LARn6w0IZfiq+hRowWhBYF+bxbW2ks/gHDO8/kJX9v3v5cauc2YruKgNb
/u1/Mc21dwDQMMGAMwLsW7zYhpb2DodW7IcI16ahsAf+3IaqeKdi2G3YMBD456bKDv1XCkZOR7rE
zjRMvIQ18ZZduE7bZf4myJtQAtjuaOMske3FfVFUbZs0bdt7TWNNh1oowS4CB7R7MRkn4uM6FC+j
oHKp8WjnRLLpj0cBG0chD+ipJ5W9QGiVFg2CFfEuwhRl/+8Ntbq+49geOGxZjxi7/UNvFfQ5LB9L
dhAzGwSRNfyTj1rCAAB7tCCXBOT4o5B8SjW6Ux3CRVKAcp0u3WSUXZGLa8PS620b+89Gbg4EoeaP
AZMiEqY/g92JST2xdPiCqcusmoCY10unqLVvp9LQeUanGg6gSWrzPlaN50c5sXQIHrCBSc919vCq
VNCUYaP4SdV59KikaxR4o6sgUyWnbqetW/TUB6EYwD7U9UWVcQXRJ9m3pJk+vdeMPawo4VOtDm3h
nP+gE6MYvHjoBy1CDZBhjpctFx2Cu6bfehTj7Pep1pqPsMryjYzg1CgQAxdgMBR03sXHo3QmumBp
qbVeabXaNeBIH+m3ZtwYZXlUv7xC2IKsiwmrZJkvDvLxKEWrWkMBhsgL1Ly+BBFBswTBemQFU/Mq
sAEydSYKNTB+go2RT30fWrJArp8J9mt3eRkbg6zN29bruqlzpUIr6RuDWTy/Vq83H4IFMPOp9vFj
aVgdf585y1jgZWrpUdwr3AJ0+g2IGsNVqrnesNU6NRQYbw3yCyxseMDHQ/k2SXJTjnTmlMy8mtXO
RO/cqO8qU9+Sxzg1lEmdhPtA01ByXP78Rcxtc+rKIJRKtrjMy7epM7eQ1Pggzdzv5yfw9TIBoHgx
1CoHFkhgaG2WMlTbYEBOc+ka5NXWB22NsrpEUKXsyrKmzp5xXTk2xebbqAiSi/PfcnLaFJkXI6kZ
4iKrSBRl8ZRVQcC3UEe70EMV60dJj3YxqLrd+aFOftBfQ60jUe+HrU8bEBmHiV6GGeizZ0Tqr/OD
bHzP+lI0OlGVBbqOXhmjiYRYhemEg6TsmqZvN2LesszHcYJtQN4K55vjaq+5cFBRfZpoFo7kjV57
QZvpF5HcZofIyn4QDdONlTo5ffCAEcjhLa3p4niDhwjDQ70zUUQ1I+kg4VXtJuhDvnmR4NJCI9NJ
oBaG4SqQV72E/ibFIC8J20/d2Cf70taGwxsXaXkhcF+AG2TbclUffwq6X2rktzLuQlbfu4YStj9F
2KLwVNZGtrFKr6bteSyUIOgk8X43V9PGbeUXZIqpV/bG+M0H1uSgWoxM2/lPehY+OdoNjINCrWKS
eCJAvjx+XsafgidRFiKX62H3HN5Jhh3d5JgV7Af8NW5Q2OveK0Y43uIpXN1UlL/fJ7xjPnfg32NX
kazCAZ0835qdhPY9OOxrboDmMRdTuSFu8mrXLr+TSYctKSxQeav5wBUg0qM2Sr0u6OyvIJt1AEBF
5UmBZoIQ6t+cfwjGouq06KjwLlsHGKgQfY5sSuqpivSJkojYpbI5vnXXMggu1FCK8Y2jJLtKDJI5
9/VErlLI6Wl9MLOq3/t6321M3atmGRnbcmXKmvVM9lr7t6VVJ8BkSYnXsEzfSqQKp50hiRy3EQ0U
L5BthILLAcuTfM5GOPuh7VXI6HwkkkMpUZvy0VICFfnDykQIkIlwKqmna5D1zbynElcchrIAzyGP
fflwfoO+PgeqSisDjD6CSTIH/Hh/Ap6bCy6RxEvSyXKgOhQXtTRZGyf7Ve5E0RnhfazA0dxYXmbH
o0iBLXdW1eHEUsPCnMoYU4dhCg5Tb0TXdOPrG3+YfpkI3D6e/7zn3Oj4/DEy9E9OOoX0f9hOvbj/
0dzNJctoY88MwxhI2BiLR32e9G/4x0+UxTrTxOLFEOPDFANn21UoTSduicnRfFNaNsfObxv7a4J0
5NcgNCZg8JDs4G2c/52vjx9vC/I7DHKphgBXP56gTqf8PgZRAmI2Fbshjb/qYS6cvM0ml75vtzHc
qfWgqIL1sJB5bSy135dRCY16/AVlxGmTzhc4iujtXl+eHq7RRr5nJKX2tUsSwysnI386/6WnNhwb
gVSMXB2Pk1WgCdU6npqwi70RCfg96BvkojT23/lRno/2at15dpgmmexz93UVd/OooJdRp7FXxTU6
pqmsTI4BfuND04zalRnV4mpCPPRpDkPfpS0NiK/qfW3X5+14SdNtyzP+xGcLdXnTUdQigq/vtqiY
FaVAQNqD+p+w+RGgqPGF2VjXU6Mg+YHvBCU3ZG1WAa+ep3HuUj2CaAzeK1CzEgXdLv43R1ktoRL5
Uwe/khb/ZGb7hPvcodAsbcSMU0eXk2tRK3mW+lt7W0CQqKwOTzJv6rP3FvClxzAKahhBmH+mkPAq
8FdlNWmGU0pG9DEt5A4kpAq5xMJBC/SKUeT8T1v9qXKofpejGVm789vs1HxjUEJdiQAKo3k1320R
SQp63zg/dojQ46gz32spZL7zo7xKXgWqfshI8Frirc50HJ/WpJqVIKYq6UVJNlzpdoWKvd2FezL3
Lbvq5Visjw2iebCWaWwQHFZDhUPaqIAbAWj0A7rf5vsm0mInbc2nRb0uttTv5z/tVU8dwgECScri
y4KEEA3S428LLaUH0ggiBDXhxMs6IDBImFCerXjCv1eUeUDD2mhRJMdza9aD/FAWIrxnKfXP53/K
61nm5HBwMM9A6QzAxPEvQW8dNjXqY2SE6fzRsBZqqjW2jkAlfCNnfx3tj4daBSfobmDveoZSSasP
JoCHCx2Kl4eedXADPlD7N8db3S6K1vRy5TOePOXo8hSl+BklyQh9wgCljt7dxtF9Va3DbRWzUAom
1PuZzVWAiMl1WlsuQk+EvnJRJTI0hAgAX+j6U6/cSnkNv8BE9Nz3W+uPFEWb3+fX8tS2YooBX3Kd
0mRcNxZDkUhVgzD8IuBdPdRDV3wyaaq6ne+L64FV3ldmliLQqyVXdlD5e6Spka8q+8vzP+TUpqLv
j/bGc31q7QiDc7WJH0wdeogrUMfj2IGlXsDiBrjwvzEUunJo5S84lbXuJVrBtRIU8KLqGrrbjK+2
k0BDdlMVhPf5oU7tX6FTFlcX8TYKiMdHBevS0epSM/AqOQyvRDgOe3SqfUxMIsmZwjTe2E+vwywl
Vx5R6AMSmrgRjsdLUNGyq0gEXjKDjcvrXvktm3m+UZV6HfsYhZyBKrPKp63lUqoxLtumkgNPLvz+
c5liWdAFQoH02i+0ZGTUyzreKvme/DR2KMkB+GqqmMefFlBrJNXEcz0Vcvk4F93wECpi2AgAJ9Ih
UHEA+UyKbmSzr1rVkjUCRcRefk617CHBHO5HQFhAClb4d+pQmVfNZIYYGaol9bE4d/vcHO9RGc2A
rcJpO79/nqF4x9cMP4e0TuV8Ukpd558oPRFAkJ32KEYW79H6Fqji4f2azU3l2nEiPiDfpdeOPonq
VxHjOSJn2L+iMRbflpC5LoHoh1t336mlMLAj44ZdhM2WttLLpDiD1ChFUhV4dWkv1Mwc6WujR01r
4+OXx86rj38WxyEZpDiwGmcaBLyiNgy8jv3wvVBLe59Cnru2gbJelwDHLxHaCPGDaSSEH8ryYQbg
tpUpvpLT4+IVPPYX6Af6SNRbjr+WvWB3vilJB4Fm3Jd8qIHfQl/dgUdv3KprLUrANibacxzfzZGZ
w4Cwiy/np+LEjFNyQO6TwsgiCrOaCQjKUH80SzoAdkgeJEuGN4kU/8bmX/6W1XzTwCO0ApfgY9cy
XMuxC418kA7ISHySsJW4jULA/JWOYLFsbzw4Tw3G8QLSJS9XoL06zyIqxZz0rXTAQqU78CQFfd2n
+r2e5tY1UT/58PYppOsBgMaEVPVK9jG04VB3acfHCXveoeAzuLCaktu/MQqdU5r3zCFlguPN0uUD
iVNXSwcT2yUHqwNyQX/cKtecCMAoKPD8xUaN87FWeKTJAUOrYpQeO+T7YLJQImiWsy8jOtsV1XAN
VjHa+LTlp693x8tBV+cgSKcaUi2vl7idtdu2HNprCHdI1DeF9t0Ug3/RWFbv+aVvHt48qYAb0CZE
C5Yq+7rbl+QS9ZwokA52gEan3BP1Z/zFvPOjnMhA2IwgQplaVlAsf/6iABIlhjLoNYx/JTNSd6xn
ZJbwloWppsTu+aFOHGfuMSq4Jo/uJbYfD4XKgpIOYY13SNhbT9ZQzdd12Q4bKdUzYHq1YqSVCMaj
rLToBa++CDMguZ7hcx+MWoyH0SjCbK/4ceHk0Sj/AIaRI2QuRz+N2EpneG998ANqlnKn4jrlmQa8
sYk7977pBBxTZTZrxYEgIbmI3JS3Ya5jFNJ1w4Yv5CuJPOIt6FC4QiCklpfcanJkHjW+6Uf2QU/S
8g5Fssb3ZgWiO+zwDI2fi1jqwgm/eXmCojprvWPLYfQjQQ3mA5Z5/n04mdjbtIo8g6hnyWFVaYXI
XTxuu+D+/Eqe2DRL6rxUoyj308s4XskqsTtDUnBCl/ocScsSlNo0SOnerNHX/reGWrcd5QHNHdx4
MF1vovE910RzCQt1uK3G2d9Yg42vWjcxYG74vlnAhA0Tq/mYJ7V8YdI7uanCbsvu8ORQ3K94noJX
QBXpeAI7VExim+7woZPrutuJMg47NxG1/cG3MmN/fgpPnDuUsehJ01DlMl1XfSQqPv2I7s+hRUTB
lcLFmWkwt5K206OYZOHLnU1h/fiTUoaf4po9QeW+c+y8kZwyzLONGHIqL+Fj/hpmtfUSxJ/kMYU5
JpD7+FSNFW1vX9JulFL+Df9S+SZ8HQYA9C1X7owMCyOjSd4emQG/oue4BE7bXuclA2Jevgax4SDV
meSAop0cnOn0jU89OaEmuQL9A41tsprQebYT7LtLdj6iVB7/L2RWs+Dib2wOcgMbxoJF/X11v1lT
PPl9llsHiuS/wxF6owInbqMFcnK789BeOiA81LRVfb+jiMN7k+0eVZ12F4ZS+mmQLN1rSn+r5LY1
1Op7ihrPv8DgEMNSy64VmBJeqw2zi+valpzqqaGAhC2XJ08nztbxjlfhpC2gH+vQy0FxMbUwczEC
inb2gJbT21eJ7gR5AHKdPNNWE9jQdKO2yREuEBEngyswmLM2UbonEixISOgGo1RAv8pYRSUfex4M
5GOWaej1q2qKoqsUtNqFhvmuE6lWfd3nYfn5/KedHJQMH1jTosZqLhnziwSk7xTo6IlhHuJ+KPdL
B2xvI0R1XbTt/J6ycUurQUQbof5EGm7ZQN/5Vh50jHs8KEIAZm8hb3VAJ8e4y4ZBHFCtQvoUX/hb
MxTp2yMGchZLeZ/qPtK7y1l/+ZEICJVyy1luizrH7ArDQr0Yqo278sRU0shEfhz0IOCC9VnWkP2d
5J5RFKiqe/Tt0HDmTQHhucpdqPvVU2Vj3nJ+/U7VDujXUHnGsmCxylntzbjIyrpnpqFyaNj9QZRs
HtQAmiZU5tz6o0uJkVop8vsA4OuhjJaO2mAo2nWeBChUk7ds/KIT5xIwGZ5BoDLJndeBU8idNk1o
xR8gtUW7bCFKy7JfHXBD+TvritGIRgVPCHhr6vG6aoA06wSW76FELvChH/TQ0YLe2khpT9wE1O3I
zWl3IKG84E9f7h7Mawe5IQAdWpM92slxtou6Jnz7fYN7CWUmEjpKkusmbNDNTezHjFLiP4ERT/dt
rvvcO79bTn0KDjjoqlDU1+h4HX9KYqKrnWaKeYiaeN5jm4pshg7u+m+MAth8Qb0sb+jVhFn2rEZp
OpgHYSPxYaMB6gxW2G0sy6l9BhoF8eTFSoi+9fG3CEVKayNszEPTTNbFgAzblS+F2YOwEZs5/0Gn
huINCDho6d5xxI+HmrGjE7gfmofazJFwCYxoL/EKOeShrG2s0KmhFpYsvloAPtgIx0MlodKb84i2
G4iFcjenbXZRKma2C6RhM5lbbsjVU402EtkcXU9wNutCMV4I4KyBeRyUGu8YZNkctZD2FKm/mBJa
GlJgPuW21bmICRAzGvUrtsff3z6zPGVooIFvWDrOx5/ro56CGr+NdiHR6lDoFlW9RMv3dWUPG4u4
pKavvpbsmNIFIRrq1PFQOpZL0HYm49CUqnSNfr26KwM1dAtfUW71SM0R/cqrfd2G/YNVNcHfuIO4
X6GG8vwmRV/F6QDZSYmjZxxwitQcU8tbtydWbgTf162VhcZM7F2uVWTV1VWCXkh2jphkZRyw3NaQ
9on83GnoBvyUMCS4RuJK25WNb6CdGhdP3aD1B6Q/m3stXjy3zq/tq2DDTyFoApUBvUTzbvnzF7fu
XCnqmIyIrLWWnF1rRpReGb38+fwgC0fueFmprsGEp07J853bZrWsQzmiSwuu/aAZRTft56pTKmeo
M+CXct+NBytXpp++SMimKllCd6g0EciY7Lk0HVMg6exg9g43uh2KbPTQULJ7r8dm83cxoCnr2KPJ
rVr7ZY8SXVohAzAhzvk41qr8ZDa07fY9omq4ZugKQn0SKJWNMLcEy5fbFj4zLYHliqdXxg2xOiHB
ZA+lVfW9Z2KFc9vwWnDz3IowAh9m+aLsSSvkWJV+nZ/W9aw+j0qRCCbhswPDKriWepBkqgIZwqir
Bk3aNNgZbY/hat1sWeMsf9XqA4lCXEZU9XkGrZvaMC58HeGcHixIZh96TcVVd9ZMdBFV6T4sNfmQ
BJr1rZ2tZIO2sJ5aqqLkTNChQBcTe9boPzuUQl3N5x58gDb9pi77c5bLcpfVQXWRGFZwMc54sr9t
Yp/HpPJMirgMbK7OZ4iUUK32LKeWIjQ1o9+E7EdhucDrpo1reNn5LyeWCpwGb5NuuQLYFe8T/vzF
+dOtGMfyHCkSn2v0kCp8WodG6o66QOtIRm5vTOfy963Ho5TPVtXoXlDQPx5PxdEo6/sO6ZNcNF4x
qvNlH6D64nTRsz7KgAILof5y5N6+psWOpMj5uV0HnOWDlyKLSrQhJKwrnJUdp5ZvpJWHNxneFjoX
nJPJI+pZ58d5vW+4PWhMYFqwwObWcDCrg3dK5C0924oQWy9ztf8xGv1COSjy6NJSOrHLwJF654dd
n8nl89iuiIVSLKCsoR7Pr7boFhq0ZLykT7+mlhW7dVl9nBVzi6N0Yh4pF0G4okRGdWy9kKK0BqlS
JgTJSKkvMzRknSmQpos3fw50/KXsyvXP02V1Ic4BksVlXxcetZ7h8yB86ZLcG8mvHBb8xoq9/qKF
wby01HjBy6DbjqduxsTd9qc490IJxTXNbBSHYky6O/9Frw8cmD2UM3hxkF+84tPIxSRHFBFQgUS8
dGcryCHRXEPhBLEqSLD1m7c7wy3dLJaKPb/e7mNcl0nOS8+Tit5GWEgODmkybkGBT3wUD1edSCU4
WUTpV1OH5h2O215nJJ8NnI/dONEumjZDwl1S+40pPLFQLDJkanWBlkHoOh6tjVpTJzMrvHqU5wfR
FtNhsOW3wmqXB5ZY0K6LagMV/+VXvIiMmi/pvVIphVeVqXYzpMr4SRRytbE+r88ro1ARwF0Owhgx
+HiUdMrhdrcaVINZ9g8woCjTKz0CiZlo3r6/IS4CdSP8Up9ap1qxrFdJIuHz1ZdwzmXwf/Tpu/lw
fn+fWhx2NwAWlQcxGnXHHyRRyNbTMYWmMQyKq5ZzC+EAIczzo5zacBZPOrqzgDEBKR2PYo8FUaC0
cw8fSOtLOC1+rZNt7BO7T9zarPyNBOvUVz3z0rg1qM+vzVHTTsmSSp1zr4vpWlmmFLpZKP2Nw8pG
ANvBnqaM+JzGvthyY1cOaj6kuYceo7zPGzQ+ZUTo3r7laAhBmAA7wF24Zt8LTQ4Q+xHIfA19dsEj
I9vPTBuA09beGOpVK4BDxMPRpOyyKJcQyo/XCe2gKJNibgkqtK1jxRYgZfGZXu33Okx/Zylew13+
iKradRnVG23hE2u2XB0gdhl8IWQejz3UPp5BNncHUtOTGytIvIVmvvWJJw4wfz3sENCdEAvXNjEq
YbHBGIhRCpQa65YAGzfpQ2TVW2HvdepE8R/yPe8lUwF2vbra7bkyJMgQhQcMPTzgKoK5WiMwQkqb
+E7MgeoW4DsugH0GH6p00/Lz1HTS06fbAUkTivby5y82J5Res6y6qPDMAi/TWlL1A83QdmPHnDjY
dCC4gsHiIg+xvq9INDJZ72Epha3e3MezBMgbYZCKl0wiUHpN5H5jxNeJmkVLEhaRQdJEA0Qcf1ei
ZLnUE4e9tJmqa96HvP6CQrutlXjGqAO2sAPAoKo3ovHJo2ETvAj7CBqAmz0eVx+DBmXIkBA2zjSn
ukh6Cuo8ubJqVfsx4urtoKIq7rHqrq9UMsVPHSifjR9x4tt1UHJcBySL9B+X1XixppGWDUon2xkK
8bZ0FY9xeqvJ1LwbvYU/Gqv9LYiAt2IMiAlg9JbbAR8iwvcqJkB4b+uhJAOqQY5dTAkel6YUtBuZ
44ntirciqTcBmyThFWiCaG0hVJh5coXlyYyh9k6isrA/fw+t36XLt7CIGJSxYVnH1fMpNM28y9Mh
8/yqjd4Xc6m+h6+a78amDXd+CecyrkLJKaou2J0f+UTc0Xm2LdBr/LD0NVa0zTo1Rp4zw8RarZDE
DxHUEVNxQANv2HizvcL6PX8lLwtOP3wTkqHjbcI/BTw0lJknGcYPpcxvdKm9bf+bszPbkRvH1vWr
9AO0sDUPwEZfSDHk4Exn2i677BvBo0RJ1CxS0tOfTz77HHREBhw7+8IFuKpsJilycXGtfxDRrqj6
J3tUN75GSBd+0G23dLvSKPadk91guPLpz3O+8E0pS5MzU4ikIHhe/raR4atHLq3jNPVEQMw9EPUs
1ys758LKwgHmtb+9pIA/n8XZ0gvr1srW6mhov79JNZG01uqTYcjlyje8EOxYUF4dG86ZIvjZuo5L
ZdRlDYh5xv8mHoIp3IFiweB+xvHi1S1xvuJGpGOzkmCQx5wl6U46W9PYBuVR9K2522weP7tKr1ck
lS6ElO0RtUmUbSIZ51mmDBC7dqyyPHpROX/JZ3vYLyuC4s1cRHdVpyx83TPrGhf0hXLkNjlmFgKd
4CiScJxu0XyNijqHt3EEktogbz+V1VHC2LkJKn88FkWGcYxc7OfVktYOTgItZ6OvDnpw6dV6YZVk
LTovOBMFV7KQF703frJNNhKUNS/vrdVx+pMtRsWlnZNfNU6j4sJIA/SBMdgAuvMmdItHLNHEwTZR
783lm6LWj7ILsSTw5h+vPjybwBXMUCo5W6nw9Oco+tpVXgc/zfBH624aou6wLJO6EhAvHNHtnenT
2mMPcJ2ejkKpcZ682iiObqcHENF+f5eO3vc/T+XCCYXQuH1q0NCbWMzpIENdIRW/+AXCYKrdzXm+
YoUCR2qKpisjXTihtHTYyHQpOTznoGtUZe1wLZbi6M9ridEmIW4IMr4eyf/6ac3Ka+/BF7V5tgt0
KQsIxoYoZJbnc9NlpQSst3AV2Z3nzHUTy8wQ7/WY4eoYzdhUzaLfDVWIdvmy5Pf90hTJ6gt5Zede
+pSo5mx8Ym/raW3//d+Sgy1ZmjGzL46Wif05Jq8o+QKuvALZv/Qtqczj4k7bIwKrczpKGORZlTdm
AfO2yQ4IM3e7CETNbnFr80poejmh3wVcKgfR7xLkWQA0l9zVQSrlEQ6Wceum87dBu+btlb25PXBP
K5yMghLWdjHT3D6fUN2lToQZsjzi9uQviV5a0T275HLLHp5ZOiSYRo3pvsS+GVsF1Q5dzJVqv90Q
9WBkU71+o/xbqWQAOW5TE6IhtssxK302h3KYCR5N+81rggyddSjFYP1lOt6jvz8tu4h01U8kcPsf
8+iID1r28+3SyGWvTLt/Wxa6d2LDcgb3QFOjlkcdLOj5OqJSzY1BBPxoov3fHAdv6RMGjnZLajlf
OgfACYoEDjaGfmd+3QyqfxqLu+m9jojmIT8bmd/yzlis/VhN6Y1reCtquW0j11iVAehN280Qs6/7
QFwJOBfyaNabpxehYIPinhdaF7MritHGSaIs2vWT6iP/c1d4RhJaRv/cytx6sCRS4kAU7bugNtOd
FZavbciSyfIzUDcEukcyff6G4Ala2TijcuX4a3aYbYU5UIvP0OgG154rlzbxtrFoaDGgfa56MOly
Mge8LI42IuX7ZknLHW/w4UoOdHEUsku0pzYSmH32KIpax6u7qK+OeZk6N57U6rGCWnfl7F8ahXwS
XvmmyEST/vTsu1nJkq4YdFRt88HEQ+WYptK4kr2+DDAIx/zbIGdTye1F5OXCIKUoaHMWYXlsMYZI
6J1fIzldHIqH5CbVzBP9/PKrs83trMcyS2Xm5vTYpYcUwCo6ist4ZVYvLyZmBVrnd02XJsVZ2FxB
6yymX/GB+ra+G9rRhk/bSDOpJkyc4qqer5FeXiZ2jMidTkFne1Kdp49F2ouoLxjR6wbnIaDqn3iL
DnaYVeIugjgLNtDO62tVDEr9deM9AXc5T+uw7qSWGeXV0VdC36nGEfRjRcslvFxr2FzYjBBM2PC8
5+gQn7NpwlmrFceM8rgIqR8qaftfyy4wXl+FpQu99aBom1K4dM4uoWCQ4AMxZjgunq0f7aEZPmNj
Ka/cQhc+FieKLIK3BdTJczjSICX5P1SSY9FUWZK3nXXbCdOaE2jV1oNWwt+pHmfsP999F0f1NtlZ
oGY25b7T8wwrcvKxiC6PGey0Q+c6XWKNc/Hop6V5aDK3+OivkXf886CXvhtzpAGE1C1lzbOCM5LJ
9laYKo9ja6kbEY1osQfitQJlRHjk32n/km9uTI+zKMJSutbQjOVRr132Zm7TSsYNtnRXIuJ2bM+S
h5NhzlZwGXPfnRHfO3q4et/65LlBPI/yO7oyWHvhWXCsigiiwyLz8M4ZU/fVBSGcmTlqgCBpegAB
O/2CKGziCYZf2hE7183wcDGT2cVkdVb4FKrB7W8NKbOPf/6CF55IdBGpnVIRQk2MhP50VCyOZdF2
HVoWnkLtnosmehRtj3dlOji/NL4Y31VvBvekVfiNmsV8k2MXfESnun4wZZle2VEXwjhNQMAxfuiS
jZ8j/yWxE+eatsCc1cLuxiiqfb1Y5q7LnfzKOb2wedEk3JRNNp1mAsPpzGWYLvij8Cgjq8AOLu/K
fV1M13KkSxMKtvqUS0K6AQhPR3GF2Zt4FPBeKnMY3evaHmqzCB8cT1/rBF6c0NawJf/l8XL+NAsa
LDs6j6HyLvqS+WGN4nh+jfB1Ic4gwQ6YZxOiAat1dhgnrHcJCDaWHGEqgI13M17TS/bGzRcUXzPf
vwXyee1ldmlmVInJuCjD04k+S1aKVDZTxLIhLpBi4RLa+t2smu6vP5+FC/c67UAu2d9FUpwKTj8V
0mapa0senIEn9Nsyy/qnukjRN5kwc0rG1PGuRJxL04o8losNGFDHPNuBBW52IzZkFE6sJjx6hjsc
NiOH/Z+ndSlL5yWJuBlLBxr3vPpQGaZUbqmKY1QpfWdi6XirsebFlXQqn7IMyjaJTHULolx8HYbV
O2Q59hLJn3+KC+eApUVjDYUsyiDnQmtDMYB2XjPiTLi6HyOjwHbRRLiiT9U1OsWFZeWwoaK9iSfg
HHJ25CY96Rmpc4GPkll/jYTL7sRXcvfnCV0ahWyM5hnnATWgs7uvsDUY7qVELMawvuCQbuydDqWC
Pw9yadWAemy0JC4GSpVnWxL1xaysc3Gcy8xIKOuppLb8JZa2M16Zz8WhyPd8vAbojJxfP3LVtd+3
QX60cuNzl83pTmj7yTCK9D/YCSA8eKezaFul5XRO3H6bizjCNE3gZ0mzDObemQUmTemreSFkDlB3
fpfe6Ie/0GNxUVxBWMFGA8ftqP/1QFhdIwv3f/5IFxIHxKcotwb03Tf46umEit5T0gbyd6QPiGwE
7IlUHAIMnoc933Te6wWt9SQFALPGuoLkwWPc8K5wiF4EL94+mwb4do/DiT1/m24Q0jEbOF+IaDZv
hSpwVwO8G5MpBjsp6/S1r9RtPMD2W2l142CdheRotHokr+riqIJAHiJTT3GIQd6V/f/ikJFAkpSg
q7oByCmdni6t66Oqy4NbHK1If++MSe1M6/8ZYmCNkv1snv5vivfvkvi/GX4nmd82yqajsBXpQR+d
ZV7m3FNCFvjqGtQS8BTDdRnjUeTuqnxw3oUiKh99XaQ72+2NI+7nk4hlb8uHwEZmMBuGEgteS02H
dciGuOpQfe0dPe9nwISHyjOMXS/wNMuxBDGSwOmWJ2MR/pVE7sXx3eaAPyEtGt5r9KVOV0qiLNnb
Iyvl5uMw7LqudsmSQ78S8UxCeyVY2NuSnC4ZVGUOFC3xgKbxOavFxfq2yAyNMotto/GQLV2xD1NK
pHcmtZP0bgg20G3Vz1AL0rn70a9L9oiFM04NwdIYWDpb4R2k7fpH7jvGsVnsWcZD5jUPog7UY16i
DD9NqXhoVh2AasWDQiEwndTO6t6OYxEea2X2N1K7zm2XGl9BVV/j07/ce0wRaQfolFCviPKnKyos
E7NTQUiXTeU9LuVQxKXbiivn6Dfr6Hwl0cUGCxKArYUzeTqMXziZVRVTfkxtEeEmbB/M1n6XdyPA
9+jjMNn3bpA+ocRXxa50D7yKbyO3UnFa90leL09zrT6kis6GNrUZ97o/dNXkYKErksaZr5Q+Xq7J
VpHauCkkmAAPz04K7O8I12ZYrG6tsM2tG1fiizVNxpX99TKaMc72AABAArvzPGXJSiQzEDAIDzJd
nfciKOpvDWV/Sa++ku9WqrhXBrw0sY3WQXMTNBi/Tr9COQRzP3E1HNJIGVjD8+7C3Ld6bcIHbm5D
O2zcuq17fLalvEjASqTZAcWh11i1jmK3Ke39J3MBK0KCvlUDzjnhvtOMayuZC45F+UNmdhpf0lJc
eT69DDgkWWjQbM9GMu5zYmIe2o0qNcyQscOU1e/yWIXNzxqAypXpXNgLWzYHQA+RM8qVZwdkdLKx
yYfQP9RZttzrruIJ7gS8PZSn/+owZfuPxuOu2fCHIMDPbjbheqPsyLIOEnbPFz0htOlLRKBGhDf3
urG8K5H7wtbbiHgAUrm3gUefnam1rEcLXS//ENqjfZ/mHla8nTUf/pykXPxcpELgRCGvIR1+usEh
70fIl22zckAP5WBSbgZnmdEI8q8R6i99MO4iAueGdAOudDqUs4RIDzorFBeqv3fr2jlv1Uy/Y33j
9UV7ZRu+XL1NPhAZIDrrBNFzZNYovKZxUuEcehsD6bzvN4sjw7mS4r1cva0NR0uVYiiX3e/r8N/6
cU3hrTPD2Iewi76tfmklHnXaQw/l5Eod79J8Nu01smMehaDkTxdv7BReeNq2D5hxVwDlvWknsyp9
dSBiPoBf6UnzmbjeTkfBU9XUWba5by4YB4tysv4yBmv68No9BwyI9gyoNYqh8EBPR4mQoMybVNuH
dkH+EC0acShaz3w/2F56ZagLy8bduZFswR9Y1jm3d3URQ27C2Sbv7m4H5Xr3kwyuCQFeHISPA8jf
Iic432tzl5pIFDOIX9UL1f4gvBPauNZlelmS27IOdjSpxwarOK+q1qpC41VK67CGdf+hz8cKoRUT
WclnwyWxf7JSPQxxabYlPLUUB6e4hVud3TYrHvUxMpobzcr31LXA+HL6ZEG/4YEAOjf+wennNDM5
agG34uBmfvmzAnRJ/9/srnSKX0aPzVONSvZGf6Xtf1YUieQih8qrTRaZ/loYLsjMZ9UblXdt4smq
v3KyLw4HnZPO9KZlfq6kDTULpovMzAMHZr2tW9c+CB9tpkzJPJ5NeU2X9cUisnJbAkBuw/0JXv90
EVUq3N6tXe/gKj+KgfTXe3N1r6kZvpgVowAT5VbmaQbb8CyKtOaKAN0UeodhET9cNQZJPywu8gHj
d8Pw5JW356U5UaTgKYB1LGWXs4A/Y2I4dD2+ynPrVtiTp+0+i5zqSqS/NCdwZySdQKcpUGw/xb/F
4A6momgN1z1EuZ9hhU0XwFWrvh3aANiom1+T4XwhPv+beIutJGfxt6jE2U4UE22bCb3UQ9HhsR23
qxpT/EOGqk/WzgUO4Lptm1OattF3H9bKxmKuz/RHzDi8Yof0XNMmjrLtKQlzPVo4tVuGw8XRNWM8
6RFQdqXb5VqTawvdJ+8JWgc8XMCyQwihOX92SqeCTKqwOveAGfj8qQZ0sV9qw985LVQ2dJPCNzOw
gfjPkf5lzPo9Kh4hVEA2MunZhTLN4WoGGe+TbM2rx2ZR0X2E2Md9WIXqJu+wj4hLv9E7L2uNmjXw
wwOFwObRxaj8m3L86ebPP9CFLUlhAzwaxOlNzPnsmGXoPCi3gKgf1bn7uKAiFJvVMrz2GmXWCIYi
ckJddfMuOd2SlMtG7GVG1DFGd3nj6tanihXYrz9eQCy4Dyxw2QFV3LNRHFsg/lG6hwUTjsRTKGBP
Ljvszyt2ad+gogBI0SI/RCv5dBS7NsvA0aFzwNihSRMZVvgRRxCl4t5f+hueRO4tFb1Xt3630jcE
M0gxATSpc4L5XAaLVTnkbwaNxBgwAoTdMeqvLOGFyYU2PWwiPNGQwHs6OV27k9lNJt7pm7I31sdt
s0dszdqlmvs8FgTFGGTC+PHPa7qF2bOzuPk5ogT9m6V7LvznL5WL3uZCwmDNWTwtc/Wh0DjKW+0S
UtLCO68JU/M5DZdffx54+1gvB96aJbA/NlXO0/l2VoBuObGHrHga9qOS02OJNv3tMvnWlZP2u0Bx
PhbaANsLhpiDesXpWGU/iXaaFutQCxOedZ+3VYIC28Cs59Yodyklt++5W3g7ENvhniY1loFFgDG6
uzbjHkm5/o4rI0iKkaLPULjWfU8p/a7KcrxfghG5X4OuWTQ14r7jlMT5YstkElY7XKlMXwgaNF5B
6RI46OCf084iFLpMvo91iLzevzHmskhSGidXDtrFUZARsRlhI5OcrdcgXZMqymgdDL9/2+O4+TSm
hXVl521/ydlH4Yrcwj8jcBecJQDNQEFzNifrIIyVqCvUt6iVNpJj6nYZeKv/ebtdnBI5YUBXkGrA
OTi8Fk4+pUNrHbCHF7E5OsFtuWJQ9edRftvEnU+KEjs3MrGQev7ZpGq8gfpqbs2DWXu1l8CQ7j9j
LEZZkGpI+M0oZf6xye1CJLODlhv1xFkPh0pRqIyzYjKhRobW8Ktz5rSNe2Q/fzrBsH7Vaa/KeA5L
4e6hRPQiMXrXq5IenDXG7BE5QFy509oiuB35Xz3ZRtHOdRZ0zfgH5NvGsZQgCU8dnHMLt/4idRr+
iOjs/bR4A39Qbqj/mkdDuMB2HPcz1g3lHMPy9j652QCFABrMaMUmrD3QrXYIhK1yM3NOJFK378JS
mWGCpQntEfidzftK6PJz1ndzljiutFWizGbtE6sN53ojzVRjzA++ePt/hk0Q5OFQWweVVoUf+xkg
4dhswvrblU/zYruBnSXAUnTisoVdfRoDorBqV8BP5oGnWbC356qNZ0O0GETN11ScXjIieElSKwW1
v6kNY79xOpbpTX05rN16yHkMdQnvvvWWZ3vN3Sul6G/nvlAGaoF5Me2qKfM/Yj7SfrMbLe8nUadT
slSaKqlb1s33V6/CJvJEAwapIzbq2f6c564tGqhL4DU7O4kgRe5oIFqx3XbXCvAvAzx39WYEAsaG
IH+umEXsy6Ley9dDn1p6j1quezDMUIMZVNcW/OXdyVDbA56bbAMkn6XBkzkaY9h4C9KbKe9Oq0vb
Z2t1FzClboahculhw5MtDjpWf17Ol1GFygTKcTQL0Z0AsHX6ob3Rq/LUnZfDoqP1rmzSX5GnzSuZ
Abvm5d7l0tpy1o2aAeP4dJh2rcd+tqLhkDa6jG66aFyMPS7Ja7l30mX+4nod+GGzyZwm9sfI/6hE
WJisg/ZB33ZDmu7yZq6snfJkYccI3xouBtpOJ2LL0la+n6PWs/dc/rOL2+3cfdgMrvNEp2IuwCij
y3CDdSA1q05Gc3fIqgE+uocO8b6u0sW5WXXelsk8UG6NCfgoouAZUGSJSCl8PbZSYoSyrFVQJNKz
s7+7RYVG0oYqD3dR3YZvgKFl7o2fdaBJg76J4rbU9gdzmrosVloaZCFpkam98ntZ7tNMimcfFLGk
45KFY/Jb2H2XTma2TbrXZbLJr259Tiutdo61+G1sp7b8Wyxj+h6sfvWswsz/0aWT8R5UmlkietZa
74POsj5NzhQa8dyH1YSdU8MbuxsazwcYbOsHt7JsEMPeHL2tp75J46gMCi9ZliaYD0PeVYgZB8ba
vJEoBdFXXRvILEoYU0bXLeRB1rVhJB55f0nzsCprfKJ2PcD5WHPzr06FGHmXraNKZC9WKeNVeDKN
hYPUxrHz21zC4rLTYkc/0Hrn6l44e13ZQ3sj83766Hi585Vm6IhAx4b6Fr2vHn3DyKs4zDg1f6Wi
He5FvtrrvnMjjZN4kTfOcWzauk5Cs/R3RTjLMHa9zP0V9anvIYDjLWDL3DxzcAlbrLdKE2LjUmjz
I14sbn8gB8miPVulf64aQzVo6lvYJ1mrPVIX8fNojIOlMG6Gjg5kjKijkRLl1+VzOZQdixYanNN8
MhbctNqB95iKWs6wELSTotSZvoep534zJn9EHEMG4m7lT39TWbfwZfqQpE2v5fCGCsnqHNpBOR+U
iqqJHMzMR059pqPEt2fbx2hryn/VTuO+sT0tnugdouRgVKF4qkhH34VZV5EXRkGtdmMXUrU3C6v9
3q8aH6MpqDRTM4a0SQh2GmnxyVF3TV5630pgATS3KP4xMxmt7j4rsuVX25fee1srP0Ba3bboQo3+
onc6INNPME2l6ogFTk6QasJpvQFnM8gkHTPzSfkGPHWflj13h8bFuoHSfivDcAb5Uoj2l9146RfU
frrPdQjDMB54FT0PFLydxMYOvgfQb/UPg/82UNmbTrTpB912xi8eTEOZdGoa6gTh1eCnhjjwuSgm
2zr2UeUuB1s5Ut5Xvstia1H032EneTVGdXmYH+wpL0Xch6p4rEHYFkngLuHXtuvUT0GF5ZnFSaEL
sIfmxET79GcT5VOQQDI36ljjnvkV7fnpw7Josz02CCbzb4NIjTtHWk6TTCg5p/HalsUHyoeiSkz6
W1ZcQ6z/NkTUOvYLPpXeblpSNkhZeenf/DEBrmvSflxmusgT4XXBHuCfT0ruGcG70VhQjfOKMowd
axifKqdFoAtnzYBdOeSbeLuI+ARDHeRt7ABHvY+0nXa3KXLk6sCJit76mRviEjYv9MZdq+mzePBt
mooC8bsgpjSmP5AKrX3MF9QF+ZPl3IeNv7xzZGEmunAg5mpzce+6NbLYs1Ye6rvB1i3MVp5AY4Kw
aiZjJqgxiwv84d7wfPGc+uNc78q68jBUUab7Ps1T+ezn3eDzCRsLLy9/tG48iv5PTeTD/AlolJBe
IV3T7QcXrwEjGmsAcJN4syKC+qFzbWs9+EHrdXc1dnMdSB0DXkivCaWJUGX+ZrNvYW+42p8PDadN
HdZ5bOqjmoq2pphVh/VN2fYK2IiQYD7nZvi7ooo/JDldxWOYZi4Bt63Rc5eD9t6EUw8lu7I769EE
5eQnWhbTg9UNaHpJjA+PWFkSRWsc9cQdnsjZiNFIrq2j5ytiZgdT5ENfFtX33DZ0dvREOGeHURW1
OFaIV/EOIq91jsLTETlqmxOaiky0XxhgpmyZk55AP42s9zhglHSke4NMoCcTq0GuGkuZoMduf1ol
fqHHflKBeYPBq53HHl+x5MMIODZzJGcvdqY0bGK4jePfMhQmUgWFCTmmDtz1byyqcTlb5Wg/h5jH
3zoTDf9Y6K6ZY8eBgb8vgkwMNynB2NzZ2RQYKKo1wfsMBXA/jrizHnoOXXAXBK1hohHuVlVsF3X1
sxJTj1AXKkGf6Xj39w36rSlYK6unjNkG5OHL2i5PabQaCjuYWhLD+9Sb46AooE4Xhlt3yYAm9W01
p17c8Bo4Tl1gJms2voF2NDwpvj53EblcEdsYfg0Hr20VS4DiA75f2eZRSVN4enLFnBUxaK/s8+AZ
ckq8XgGApyVV3JmT1/5oKLHxgPMmr4gL1yTDJg822l1V1GTB6bJ0Vpy1fiN2yxIYbyaJvCdFFS//
7Lij/7AunRZHAqUz71rD5j7LrcKIg6jAJHGSbke87Ir5yZuK4bNs0qpJnCYQC7HUKyFLaatNdys4
jTJutPbUjgNTRftMqvHrSvvhiKT0Et7pXJQ3Xc/VsSsCktSvpVf6616UOrNu89rIvwSmcttdq5U1
JTSmxE3jF9N+nEVzGEQL98p1ys5K6qWVb1jLgneYaIYmEauRtYmNVt3jWkE3/eYuMwXWqRz9D23v
OT/zyIfh6g+VNvfVGKIJXzPZKS4sruvYDHvCw9j4w9uy77ufY8dFd0RMEMSWM6QLjzvC7vAz01PI
rWRSl61Tc/lkObP8qVbLJjvo+sX9UCpDfx/7H3l1sAq5/sCIOfw8V2tNRtdS/Z3TEXSGDYwgjA0V
+N2O7+bR/sQY8rmbwvH7OFXqU4OmdRV3cHY/ijlQP3ifkN61vtXqeLEH0jsXlcDq/ZaePOfTYuRH
VeVIQEa4X6kYRD98jN4bJ50ggjHnyTqvcGzMSKgPfW8Hn9rQG/8uQzFMj1D86+8wf0s/CQcr6GOZ
Gv1jMA/ilzfW9t+247Z9krlp+ovAxtU82C5lF1xUZRbz99TvJre2/ipNGbxX3WIChJEGiux0/qtu
NwtSsB2nsYpuyaL8eV821nzrr2wnULTb7imhCaA2ksMYDbMxeMY9q6ziOW9z2JOIZD2bTeVkO22M
9ec2Lb2fJXw8kuhCRX8Znp07sPg9+XNII+Nt3S/1Q6GteS+UVS772urlZl4gpq9SNt33pRuhZMk0
bdcPGkYaW0LM+ftGRyTtQVZaAYaFEAVjlSIoyBzKBUJw3ZR/sWClulMoo3zMG0NUEBoao31cu94y
dsqkQLkLiPdtTN2KC6kohRccW8uibomuQubtqmy0BQ+VQRZvTe0vzV+DIGgkQ++4666cTaCORILx
GSHxvk3qKFjGWLJVH+u+N5+hpPs4S5ia8EbmVS9xSyVUxlaOR2ocTkW0xGWE8F9ME87LbuwIWzfs
3uZexDR022lfjmH2EcPY6EdDjwnUXDDnazyCfXtfdj4uOKNvGl8kDiQrmXSVv9M2t2gsBJWouXfT
NbZzUDLx3GRNExspn5PjWGf1nTdac45PhHIeJQK59nHwJ/FrHuuJl7VdpruomGUAxWve3h6FY40J
LhHtlPRoahp3Gv8pgShDmH8ogkq5xL/FmD/i4Luomyhcx2UveQVih2j6HQ1pPEa5ZiLb8Khg+lN7
8NNV1DcdeP43dj+Oy650CsrFaxWVh1TYzYCQnOP92lyWSUV1HXq3zdTMPwBaBu2ddJ2sjwcjSCnN
2JlMSmgGfztOw0kqx4CLpOmneXhr49krb7J+qqKk154od9a8zh9rZ5y+pkAQs6ScVD4kth7bryIS
fZaAUAy+18WK7elU16sfhxXfLxHYWHuxa4z9p9GkOQZUSoZfq2ZCbg8uKfUmKb3sDbLrnbE3R98q
9s7Q5hi7cTM78QwsPNtVfmFmO2PNFMuzik2fLytXeVS2hLFgB6oQ+JIg5XH0gwo5Cu1PVF2zonH0
I7oRtX5SQ+D/ZQRIxySWHonapimCGzU60xCbaUjVCu1YBOvghyzgRamDJV6mOvOmGyrH/lxhFjI9
GsPQhgkyRfVDvmRdcxuVS/4oyRP8eCprt455h46fkd0Zn3oLC/J4XhuvSCKDZDThZENXWz17SpOa
Z0ZDwkIjOQ67pSBrL6ryPYpLlRNPqo4wxRymQcc+Qss1PYho0MeRzx0eRYTTRRJmucrv7dqJlnsy
I5wUgtYKb6uuNUGj1WiqJlUR9O8rq5x+1SURcafLpXun6RA9y6kk5y8ynof3RTpUxA5YBVh0tc2Y
vzFao5/jcOlbhT+kLFHFFjMnbs5108eo77hfoYIP+a70vfZpnvEYuTFIA45lSQdx3ygz/bKUrPSu
J7Urk3DszOd26kgaHW02xV5Nyui3pQmmZ+rPTbQby2kc4nCNOicuaoeFGx07a8knzWYih5nZSNR4
aIMDfvOs+1IQeO5y1Y8NGUjWfgoMcxS3JcSdz6GJysBuXbN+3cmoxpC70gs6h2RQ43GcqH4iHJxi
rjkuwfxTolVwNyiPx6ta8cyK4YYhvmO2nUwJV6FUMdT27GGAs/kU5q3/bBshIdvqMmnul7BL7Vj5
ZM+UUYsyoFAi8oixprJNojyMqAis2vweqh55Nbudxx9dQd/pBoZYemjmNUp3fj3U36fB6c3dP51c
NS32YfpQbg/iprRJHjtjNr3kn63Pk72TNOIpzwek7KN2PgQtlafMQ1QtQUkWey3kFKI8pgiduXw3
p3rPzxxd0698WXRDsBNMKNL/qGpBgjmtFPn4SavQrihIZTRxiRzcBX4TDoDEvGvaVi+LX/QW4RpT
2oOi9KLpN4E00VbRLgfRKO7myY3e5jqvfry2xEa9i1Z6CLqaYup5X8wSammcpZ4PvXIf0NP0yS8G
KsavruQFAYA69I59WPmUSE8XrlgmQ7WWqQ8mnFIQwFCfanO5JrX/sueBYTHGinDo6JdyhE5H4RYZ
8gwxeByhpuJBFrl86mVU3Vmp5xy6JnSuiDRcaHpviH8AsZuAAiJrZ5XRVXTO6nmZPmgXpz+PyCR7
xX3tzB8NBFDisO7cpEPIOfZWniOyeC583gX9a10QPchDzsbfc7buFRC/04n3oyJHyewRAaJC3+gW
36YapYNXf0RGQTEHrDIzts7FFUobYk3m6PEAURNedR8MJDw4yPx5R744Yyhm0rQCi29uKIZz8CqV
vko0mUJrPNXqoaiwkaG+7B15IFTJn4d6ccTCrQkHxAbaMbIp50ON89hmq6rkoRuDIenzWjwNs9BX
jthW9D9tWsGoASyFEh41ZkQSTj8OP7wrB74LH6eir6NIXv3i+5wqKojGZxhn4LuvgcpfLCLaXma4
seVgDVESPjtv1YTf42h6fKq6KBNLFsYuAA+XoNP/amoeXAP2BckVR4AU7ewM2Ovgrak3LgcXt5pY
8Pg6rkh0X9kVLz7V71GgekDQoKF97tFUFbLWk9vRg2iNdc+LYI1Xq3m1rtc2Cr82c3Vi7zmOKZOB
DqyxXmilzH7sUZc7iBGPx3Uw/kf7+b9OSCfDv/6b339v2qXHnXc8++2/3qqf/Tj1P//x8LUd/nGY
6h9fR9HU/739Jf//D53+Ff96EN9x6Wt+jef/18kfYqT/+Ul2X8evJ7/Z49M7Ls/Tz3559xNW0Ph7
AIgy2//5v/2P//g/7J3Hct1I2qZvpaLWkxp4s+gNgGNoRVKk3AZBsVTw3uPq5wEldfOAp3h+xWwm
JrqjI7qqKTGBRJrPvOb782+5n8rv//rzCf5ju/y2gIf/8+ePzv76158gYl5syOX3//zh9WPG39s/
Rm306s9/f2zaf/0pTPkdXxkO5qIgyen65x/D9x8/0N5xvpgqGp1UB6ipgbnJC/L0f/2pSO+4xQAB
KzSN2NILiL8puuVHsvUOcD8qN4taHKJ7oFt+vffNj8364+McJwwtsJ6DLQ1BW0O/X4b3x0O8spuw
ahVfo5D+TN8PgxMVKDNG6GmcFVOk+U6g2AUiDb34TkG4fW+MdXAKrPNqgz8/AV4J4I/APK8FDJW4
SgqKLOYmIHHd1pWqulqI1xyZ2O9CnBYVIlQnF7XfBUi42t86hpJ+RjK7yUh0PamcdS/M01NeUa9n
FNofQpDsOZAR8NgOD8nQSqVC6TRtI/pEel8j1IyLalFAp4ol0tetkqXtHk6TuDbQuPpEZVSJti8W
38+P/JIF9qrNyeHFeuJlUSykj7McQS/ghTQmKDbFChCARVG/NBrjKp182xvTJtuNBnV6VfLF/u1B
f4gXHK4lepwYMcI5gerCI6yGVTK/SqVa30h5GQdOEUahdCa0lMr1HCqY29qjXAdnbS3j0hXaVW46
vqSjwGGXSfE+aIX2UM7SMKH1k+qXeWkQk0u9UT0mUWvTFyuCIIL5aKsXlTxTKChj9CHIQnLQirY6
j4kThf5s0GTLA3QE2VTtrrZC7V6yFr+FSB8V06nNONL+isNGVK4FgG/Y0nX2H0I1ij/zseI7M1W1
b1ZSJf12Ahjf7rNYBgpqVLZxF0x29HU2R924bUk4sgeN7Ft1bB3O2N7qhPEl0Cdfu1ZTGhoPiTal
O1CBc48zRCIrrmxQCwJTkvWfMIaI8o08anZ5DRFI+RAYZt64E/ygh9mYO3kHM0rTHGPAeYyUXqPy
mCt+90hNQX4iv5LQ9M0G9aLoo3Gk6UDF0AV8S3m5knq5pAHRm1e0i5ppgxgrvQgzpgPtdHGrBw5+
mGnpZiwKdZvHoiy8ssQn3Vtk1zJPaVuogxmuVaFHyy84y+vZqgBsZCpdC1PPtpFl1rKnddM8OKnf
6ddWGI33ATVDG+QCfnYOVUTr0hwAMbioBFtPWTriRQ6Av85A1eIMQosj3klR4svOZMzT6BpslG43
pOV3QVD1YU4Avzj9GNOVU4CQ/13Bfg5p040jPpl50t/g/v2tiKOpctIYW0/6TXoYOJo1Vk9+62fu
DA1gX4uhNzc+gti3aWuGl3Zj2J/roA+/0xSlq6cKaek7WrNKe6KvdmWTtjtTE9ZFlkxmfxELW/tS
lSK9USq1KJ2IeuI5uTamiuaoKlfjaFv0ombZvu3B2tceFTpyUDByVC+SIso8JKabjd9OFT2NXNJm
t7e04XqUw65ytQzJRs8uuihydEWEH8ukD2/LNEnFJtJKu9uj9WVEbtqkwQbZ4zH+mPVMWu4EWEgY
59Tl6wo0b6Xl56MW+/Mlaol4RpVKZt9Fpl11bkgBIHaLJpl3zViD8FcmS6+8zs/V1Js7Mc9eExZG
sdeGNPim9ZMB8M1O46URXlqG2/at5lR2ET+VZgE7VG1nCf0uvaf6oWSGUN/HBNK+O6Fg2m6SsSmu
gQ21oxvBd7ubuqn4YrWz8gTzKaKaUgn/FqE5632YxCYwF70MHqrOZI1TB22+m+B5bmzAd5ILdiC+
nSK5DTaxL6W1p0RZ3GwtXegfNXQAvtbKmP9t5y3FabtK+6/NbPnfZLBGFYeLTENQhwaOCK2GFc++
JKT13/dpPUkUtEmrXTC+XefGaTHKDmd5ii+GNA6BUxcJ+0Q2Y/vGoKrQegrOp5/8DF8XV847OtZB
phdUQqNcuZbaWE0cw2rlzku6qeWfKyIuL1Q6PgzpgQwGXypKzVMGoOBuH9nzl0oYAopZ2uaPelAA
dFLCtoi3edYRqtmqAOpb9IqgKxKj4utFlhqiAtvVk+zMeWMLpxZzGrxXS5QIXDXJesszrBL12K5X
EW0Sg0QrB+eAlPi1HOvUadk79H/kKqQLI4MidjopUjhcemt8HHFzphZRmKW0kUa01tzWVMXsEDcE
waaKa3XwMGeQwnPNjxLdLWlULqUoK3+0Ai27wakexrsPdFx11LqY3xuTyGUXsLT/BN4sXtDbffcl
DYR0T5su9dkRkCWg8prQUGtJoRXaxEileiAcastVcihxHm5eie0NTa7fo0PXmvu8UOPayw2rL86H
rmVljkltPHSoMMVOKeUWLXH8P09BQteJODpGpIfgD7E+IJFbc5isghOIxrm+EVWn36bNbUEKfh7P
aXmnmczV23fosdEWGJWFj8ozV/fwBp0LcCBGE+ubCITEDRVtjLyxz9z2aqpdhXH7/e3hnvFOL2/s
Z+oGQglglgFFIXt3OF5d53PNEaJt+jnobkMrykMn1DuTtnxtz52jU8qr3SGM42ETo+eRP9C0Er7X
9iz8TWtTWvUqzSgncBCNdiV1eUPrMFADyAV9Pg1Xqk2J0oPn2EyuNgVR+z3n5jtlufFMpDl8D4mc
d0nlSeBQUF9hhMGMYrS4qCGkHeZsrtaYtvxNC/uGi2hObOOCWGlUzqo4kyD6yFJT0w1dKvIVp3Xn
Pc/qb+VD/5jbHORD/8Os6f/FfGihMf/vX3nHq3zoqsjb5ntdP7YHSdHyl34mRYbyjsII+l5Ueygl
PJP8f6ZF/EjBhx3fXTDY2PsstI+faZFsvAOaibUAu5JSwAIF/pUVGe/QcCAeW6SW+bro6vx6uv9B
VvSKL4NgIBRMqnwqVTisqZYg/0UE3VtDw4JJRq8z1OYhpvn/JUzGXaelErV8bZDPBzGot4tfzXfa
KsYN2OTxPFdjcU4Q1H0xgkShxp10Fwrw17MpUtI7tPjT+Ecx4b9r7UXuTUnyrbX24THK2z8uu6fo
8eVie/5bvxab9I68myVF0WVJdpdk/tdik98hVrII83LKIxm2MBR/LTbtHRhgDkYgsBIA1YXz+Wu1
qe9Q3LbhZ3LuoLLEE/7GansGe788vmzI+nDONEjubAWU5g5XWz3prV/SxfGiSd0aUxzZmwblsK1U
hOd2NepP4JCqD2QC7WUq08xzJrVBiHIqLmjb5kA/dI0uSmtOt/lcWXQkM21+pH8aXrbDkF/OhhQT
6xVVRafND7v3ylhfqpmt3SRCsR9zlKNvgoloTUSR7AaE0dVVM4EhrKzWQFAcXPhM5W2Stpnop3zT
6lX/EULnLXikLnGl1M/2Y/uzgvXfpf1yaS+V538+Ru8X+Pcfj/lff7iP0VPR/HHWpPxbc7DOl1/x
n0oTigysVvjjkHWeC0q/ak3KO5YXnEPwW8gygLH69zpX5HdgkikXLOVIVXqm2f1c5/yIJbm4kdLp
gHwGYeY31vlSHn65zKkIAD0yCW5om1jstsNlPokJo4oWZVtlSNqPU6bBBR6KwjNSLXGaNvq7h1P/
UZULNvq/J+1IOeR1hYlx2eEY/1H+oX59OO48mfkAWgrtA1piyA+q9V0MmN+NpLz77eou7wh/bmmp
LZO9lp5iKjsc99BZSK2AxmkWBVtAgPOPEOOg4vqywLM88XomkdxADx6EPmXxVdzWNJqZGfKi5oAF
2KZtsgETFTnZEzrm4JbG7FIU/kbRdnUz/LYm6FKtlHD0tVhJ9MJWX1GnczJbKWOPdK42Zqhdko5c
0VxHfr6O5E1dar8tuLYMCe2MoqfCub72BVMRAqR7nwbbwa8i188llemN4Q9WeniiRnhkZrmHaUJR
sF2C8HUNyw6RMxFCbERTRjeKP0qoYWO05+tmckEU+1VPpAuLVss+bY1TjdLX9gO8KBfO8pYQnmmC
Ha5UQzQJY+tiU/b4NIalOe+kiY56BgAegSC59lRlNil/TN02imfVUdpeADgfHHVOPoNl4S9J0Slt
vyP7B7lSmKHLTbhIExw+1SzrYYMyhdhoGq5VRjWnyLfJJTWIrjpRuTw2A/RFUIpepOJABC5nyIvA
S67iIUq1KNz2gV1Q3PL1b1hWpl/zvtLBvUu9ZxuDW0pxftYll6JCqhjAZbyJgCmDk2/n20T25VMG
N8o6MePoQlWeoJMaPm3ZtdmVnkll0DYaR9eoQgurUzODUT9ZhReVtlxwU6bWfRpM8rXazypIMyyc
XYBbE0JR6nA+KIP41BkjfwuKaOhhFzG7QZ6X1aXSoVyRqyZJVRZ44BW0yygQ37IEPfQwxGnKQac/
3cfGoH/wx9aWf0SQ/3iUvAp1l0I4nSJwAFR06SKuTsfELEKDSrbY1KGZbHUwFBcgKSmNNYU0Sq5f
hNLfo1+ABgLmNHogMP0RQlCvoEedoytbj+F0lY1Cb92yL+1PWdYYk1cFQQjICiuZzduH+bOV6OHZ
x+VFHMf+5IwlDDtcIShX6FMx6j5WAn7htXVMHa3Ic1BI1BYv4CnId00aygWHb95dzbFm3cT0e9HM
m3wwh3B+gMloagtKZ1Swnh6SpnUpfvF/tIpNVXhUQFGjABd8gKM83ESVFN7WfuBHjihGE1pEot8A
p0nvolSnSpVvA1C+LQWaVttRYVHOdYi7d5HhW6MrN+PkFPJkO8Oczw8JXe+HmLb0U6u13Vbuft8V
icaiLnFRo40DRmFtU6/2eq8HquZvfDXqH9Jykna5Vekn7h8i39X9s4yCxTT9RROn4NU3KOcw9oUt
+Rs7sBpvUKbvRWlYJ4ohr8MFBjF5F8RDaMeuhbNEUUVzpQ8+GDij9fR4Nj/XCuZdARbpXgShx+nK
oXanOlfO3l5jR0ZeCOpLhwBQJYno4RKLm9YmY2vsTa+rcQJBJHHDIaGCVjdUXs2HIajDj8LKT8mU
PytmHK7t5YxheRNBAGZZS3fVoRGJMFbtDRaRULTU0fI/qn3dPIKiTTQHmpzwMlkSW2g1GZH3JM37
YsxK3e1iBa7DaJnlZZhI019x419WQ9Z4is+p4cAOqO99JRYXfWiq9wv+OAMpmod3AuegJyMVGvVE
O74Zu5M6yK+v1B8HJ/ZECA+xOA9ncyyRCSxLyd6Epd1vtcGyP0AsuKOfyAGPtMeWHue1pSJtacNT
PrGIjk8pG45SF2KCCAQdjp7MGhw2qlmbIim7XVtroesL9OZyUZq7OKn69ykAF6ecBt8TccENK+vJ
dk4l9SZT/GlT5dbHxPQLwHP+7GnKDGJeMvN9WWjGBkxf5Wb1gL27VH4PVJ2abVY/phBprltFPcUi
fP7+q/XBbuCsprGI39NaYC8YR7kPe9PcVIFi3s0cJ46v2dFFmLVy60xDrbgo3tlnEZLeXqpX9tmY
1cWNXzcnxbaXMG/9KJBWsW/BlZgW8ipUGXMwi1FSsEdq8IWl1NWPfQfPwQCPeWbNssCIaJacSoOx
UjX1wjkwL2W1bu/e3quvkUs0jQmBF2qlQbFmvbxsviYcvpAHqerLvFPO5lmXzpChjS6J0BAm0Qzs
DNTgcmqEtqdobu9k5Oy9MlL0E4vtyEpXWeEsNqisi7HG4VoLodxlgsBuAxFQfQjCxLoy2KkXjZxX
HnUgc2cG8qMNqOFCmE11gv555FDG/AJfxcWDTyNiOxy9qGCXxRWjj7bvX/mNbW3VTPtpOPjftPxl
Wr6U+f+dYb6qbv6oOH2M8iewI8/peRt+/2NXf88f/4ry781Ber78ql9lKJmCEu5+hNEsVCRtOAn/
U4ZiGSL6Rf3yOQXn4/4qQ6nvEJpGzQkRHHjYKj/5VYVS3ukWGukUrihQgRSRfyc7f9YEf7mjQaig
gyujT0g1CsDmKvWBkFBbYm4Aive50ThDllP8MewewkppNxUduiZR6Hir6sd4QosGElBj3fRt2jxI
bQXlX4FioRWKv9X0GhV+xdfjz3FGqycfx+KyhFMbQhBUgnvLgH1E87r7MLWLq1BHs2ofN8oJ/blX
7Q3eCAVAcm7SEYn/LjvmRTIR2QKCVJwn3hChIxugwnmjlYAJ41gNXX1qGgcWuHnf2BBhpalIr9S6
0W47q0x2NHhA2attD2dYvolTbTiny4xDSQh5xAj0jU9nfd/m9SnLnDV2g2dGj2zxugXOChhtldpD
7ZF0+GaJBws927bDPG6CIftI+NjTUgWq2/oYxL5YvkcKJK/6J8ugy+lJvKMtkuarS5KPZKsFSvie
3cfKQxJPH8uhBf3ZKbZbmBpkgtrYxkjDuJphRtsSFfkTh9ezVMhq9XGnocO/LMKlenX4rcyKlMns
eYQSd6eNoYY4WGty/nmU1c5N9dC8khqr9sLRmHeyiMUmQWeXPKQVG8PAviyMZPqPZfJU4srlxPT1
T0zSK51gJslYjlZqV5Q+0I07fMLZzOGy5SaTpH6M+quuL9xajE6P3EUPer+qoQPE740mcmdpxGvV
uEzVv9Aoh1sHS8PXvUnZiSDbEW+4Mx6NKgb0qv1lsmJHaJ/K0eSeFNvI/lB3p/w41unr86MjZ4Xc
GNLKVG0OH70K4zzHiSb2GlHQRB5rYAkQWV07AcDRI0lzIoB+lcaDJKavo1mU3RV5aaAcDmjpvWZ3
IDwImAS26lZ6ISE5uivg6G9SrDaulE791rUxtNi0GDZWMpeOOYjYaeQOxlBjGLvW739Xdu35qdCE
p0KHXDv/e/hUnW3VKUIyfMF6XNAyIV7HZVvvOWMLbxJd4z3vq9+6K9+X3/MPbf39ews0co10/P+k
G7i4C/7zdemGUfr95Z24/PFfV6LxjuYJGEaEx/5zG3JYv4PszS2EfOKCo+Mv/LwNhWy+4ydE8hyP
9F74o/++D2E7v6NPD3BXRvDo+Ub8nQvxcNPQSwQgDiiSejqVQAWt1MPVogIEiwWkqQs51Ju8dizs
1G9b5B78ByXPCvkhhJ707cXMHDuJD8NqQgCQc9zB8MrpOwLgWx7q5ZU16kHmB6l1bjrvA+fu0+X1
h9tT5ILDMPX1GKsXo3ajlYaeWOeJ8/nrfeBc+s4Jbe2VsM3rIVaRMDoaGSR2hmg2t5+v7m9i72Z2
v0jOqVdZ3VyvB1odNJVWpxM8G+v8AuSZdx96vEzmnbJtWjqOL7KdV8OsK9D4LsgSSQNT5g9eiXk5
ZIF8DrcGQDlTqV1fzTzb2tvmB7kgL4dzJEbdpaXnttQNVO08wdm4K7sfB8w/Fu9OfMk1yluDWPxj
muft+/e2u7uuHfv/cohV8ReKLGILKW+eOV9D9751rpHfOHG1Lufuf+5+eq7Edyq3EuEv/gv22hqh
DPx5zGyzxUZDGzYi8UNgdKrqVIEwb97eYMvaXg9FgAOoGsgz1bbVFVAKH0Unu2p3QveL+0C3zvN5
jPegRpLzwR5anKAr6USJdXWQAMKl7rHQeahYEj2sq/rJpAFUNfQMJqLcbEG4Asjvu9rLFCU/zxQz
2r39js+uMC9fchlwKddzmACqpmR/eIj4gjQQxS8GXPR0FMCjGzwzDbfQE9OjaIa5dlL5uxbi/yZs
K/NC1+ty38iD5ULKRbYnaYdHSjYQe1sZbrtf5paXRhHIyy4aZ5xj/fhOGJnlNHpmX5l+AHsyQ/sn
qEtrV459u4ma3jwD2Z5dCIosG7J31UPtoNrqSmO5kymFGyNRZf4pS+l2ZPr27TlYwsWDKdDAa0Fp
oh5A7xK1xMMpKNrMREzIDrYg4qStnabptiiG/ndH0ekRgZ6CqAVO/5WK2yR0FU+6GQtkNFjcQff7
bS26+sQo6+1B4IaINhkBUTq+GNIqsZ9rkSg67dJtC4f6Y2nlAgdsffjQkc3t3562I0MRJFJv5Vbm
mn2WrXtx/YC5z0y8OtHnDIhOE0Z+mLK222B01J0o3BwbigYPjR4CMYpq6uoLZXRPItTDt7NMOmVW
w+yh5SOj5x6e6qu9Wgz0mrm/ZUhli9reWlE7VvK5hNVpbGm/6ZsZrKTXpkAw35679dGCegn2auw9
lgLhibXedU0XNe0AZpdWrPI35u9zCGVci/5OfZtjbW7M8oPdIDl04oRe3U0amr4LIorCwuJbiNjj
4URKCsLVrdb7uyAIMCoxALl+TvVkSHBni6JPLUJZEJo1DZy03Cin7of14cbpRihG8QLmFL3ZtVpu
likh8rRNupcTqQpQC8FVYA8K2Bxcs06kO6W3g1M9q/VM04KD5EalDZlaCilrVXErI4FpEQLe9VUR
7Tl1g8+lMSziBKZ6MaPFu4Hf057YGutFpIFd4NLgPxwsbMnV50Vfa87gfRT7DI84J5Twd6mgOJwg
Yq53xfMoNlEsdkQLx3S1K1DADCY2YLGv6OpfIPeBUFsK+w3LZnHi1j3yQguwgwCbPoeprIOHoNfl
abR4IQOsJ2pTMhIq83zKyf3IC5HT01GHLrh061arMy6q0ZzDvNwPuVIQJCEuHW0DdMIUjH04h070
718Px51O71inf0PeYC0v/eIA69D7HROlHfeDpMGb0NXwwlKzyM27IT2h7v56/vBahO6wVHyB9q9P
FbDzmHnoxrSXfL++1v203kmLa9Dbp8qxUVBxpSQHr5++0Cr+EmDaAjOj1gQAS1APiuq9qE5pXh4Z
RJegosm2uniTPre/X8xa07LY8LEb6GrI8yYeiil34ijs/n77XV6dFcwW5r9U4whPlkLT4ccp0Puq
NDkd9oI1+d5E/OhSkerqqpys2W2mcXp6e7xVeMwqMJcGIhEA9zQGBOvNpKdlAAFh3Bu5FtwaKMrR
kU6QO8myyqvsIfHaslUgVvjGGT7nxYlPd2Qtwl1d+H3YPKrU7Q5fN+G8NBFUH/aNHomNX0YicoZQ
GlH4M/qHt1/1yBfEnoSLG+VpioZr7X/C9CzNe3nYB3mEuMGU2qh2BvAcTlxyx96J4hcA3IW9CjX9
8J0QVFOpntrTfpy0/JEZNZu9lTeRvOi0qcXZ22+1angRwrEcETEGm8CtCox7tWKaCF8hU03FHsU0
1cJt3qisG0kExcc8EOJ6nvOs+RJntnWPTK11l9eFam2qEEcQp0D5JD5xOq+qlMvz0FrXAcov3H++
6fIZXmyUYETNIx4kaR8wD0gjRWNv74SZm+lWmUOt9qp20ptNpBD0ehzvCI8lodFDx6I/a+4SerE5
PmomdcNMzKAyAfWLj3IQTTewWdRT3MpXG4DHxUqMrINuFFtgNX2jgXZ2ps7TPjZl86/cF9LgQk1p
3bBW9AvkY+KtnVnNVQdbeKNI03DiNH51US/jA8dnxfD1QHMfTpfZdqWOrda0n9TKd5QcGQsZ1+gd
pe36s99r0WXOu59YNK+WKINSuQEDuRi7ctgcDjp3czsquZj2EaJLXxO7R58zSBrU45Csa+YTt+jR
0fAxpycLVgDp8MPRyiEZ697Qp33eR/2ZGZtN5ARNZbpKqEgnlt+x6US4YulqsPWADB+Oxbb3ob6w
+dJWoDFJysUxPUXd3i6iYVOYCkZ9phmcqh4/hzYvk6ll1XOyLGgbUNLyujMUygjwmSBZ9oicox+D
LUK3U1rkBNXIGjQ3lvJ9OvXbsjSTT1IwlO+10YDOC2FKDWvVScc+upJJW1JXLLpSJwKzV7cKT7cw
bhdzBApn61lBXFZA1Y+l/aS1WBPmzXSPVjI62aJt6wtVSk9lLsc+A5YuGPQQrS11i8PP4MMgtaQB
UpmeGqmbZLl9ValN8VBqFU5/CGTtisEQJxokRwflIFwkw7FnMFaDoirUC1Qt532VDqnh5LFWb/Re
qT4o+PrdhaoUhk6Mw8cpbs2R9U3xArOyJcanSLvqR40VUCOjjaR9NNil5iah3YhN6vfWX/Ro6k9v
n/dHXlIlJqUXtTDfLXV1YQs612limtMeDItgFbWoG+qR0V0PYZNveI7O8cuu+d1AbrnHiBgVIsaF
CbCcoi8OdaNXEXaqjXkvURdFTV3WqsqVBqQYN2+/3qtL+nkgTuNlInFjWX1DKwxVNaWiDKVY6jwS
qmSfomx/4oo+Ngoa08g+kIsSAS/75cXrSJVvjnJbyPt2rove031opx5mHMgEv/066yrvchuqpkI5
DdU1MD7rnZcbqS38RMioJMKd3Mz11FVeCW9wdtVgmT6ZOvB906KLivYughFOWStN4IqwpvnUDqlE
/6fUk2gfWZH+E6nwj8XRY/NAhL5AGxcFnXVT07fxk4qyUt7HqVXaXhEnegMEPJxPlReObZGXA60+
K7nqom3NQHo+5gEcTSigTjlW6Z2MnMEpLOqrdJ8jTuO6pg1J2kZ56/DzQuLo0FfMOX2EMN0gVMUn
I26Vs2Ycsw+Z3pjvo1qpPTsDn3Pigx8JJ6BsIVMP4EaVADAcDj35CJClJmfBhCzXvY5KkeTWlT3e
cS9oEPRbW7oMhD+dAxss3alPy598p9/5pqR3vDuQVPKUdaJiKqjO2UYj7Y0M5q6TS00znEddU9on
sANHFg8rm/yTXBxW+rpOnE8pZobo6e2lQAdKlZYoSU5t9vtXFxkKERJ3K84Wxip4aNRuaO3RN/e+
Lgxq99kw2h5ex9kTBxEKes3sa5/f3rRHFqu5lImI3lmzxro2rCRFWFZhau4LMZheHUBOV6dJOicF
9E/kP0cuZkC6LH8iZXLy9T1JZGTJaStrlKHb9muWBPmNClwLCHeVIRJcF2bdnYj91v2g5UiC4cEC
BURAWXZd99WLupxkGY34TJkrzEmheU5OWGXJDZqp1QXO4OVdUAXd31qrDkAg50i+LfqU/u/b0wxz
jM2wCprIpik3Eifg8rFOdinCgxqfYwOJws6OkWkkGtkC06tuoaJoxrUsIS+8s/SyjXdRB9/ZSUZF
f2oD1Za2StIaMTso7/WNEVnJxzgIqwKmfkiOFcXKhIh0WofWpkcX+mOeR3XnRhG2u5i9aejMSvns
fygUOf2Ea0d2LYVjU32GI1CjW5fI4/vMMIcSBVWw7l5PYcvYhUHpl1uRxuivTIrQhoswqVqLLnmt
DSgmTmjy61Ym/1XXffs3AWhVXIaKLho3HZTkYyVCTBPsDIFzyMtNcad3vQb0oRHS7JSgbPpNgbPU
U29bwwTzxgdegjMpUzJMwv7c2RmkY12D0+0lOnqz25GdMcAijsfazRLVf09/qC/uYtXSfc9UewzI
BTU4favGsJAdjSRQdrLKUgCG59r4VW5D0b6PUUW+6gd9IemHev01LgnQ3ZRa1yMC7ZJ1NmXRgLC1
rU8f277s7ss2z2NHbWb5HkUQ8X2qFe3Jalqt2qEYP9wadorSMyILperMPhrqnp+Q2RGGj7p6m8oG
Wpf9pPi3dSSJCZZxa9+02MnIjpwH/hNGKeA8+tgvr1vJ703E3Iv+oeg6xAmMLuD20BHKrPBXq7Pr
DtNm5LGpZ40uLHxRbwY9z76iq6+qO7Wx0odx0GVsDqqh+0uTYB3tO34HSHi5CbH1RFzlyQpktDbV
CuH+BSUKe9WcR0xzgiKhJWJonRJhRMwDbRtsdqttlJOV3krYEndYuVSyQj15bLB9S5GMORNZPPVu
q4D1ckLcBxo3yEJln9RlIWGfjUyzW6CVr3pBNeCVMPaJ+lTogW47Cf4RppuYiMqdW6JMH0fUDp4I
IeezyUyAwOSyUiMup1Q1/qfW6H8LLKn4Bk4f80gUTVPJNX1J5JtissRnEUhG4yXY192WhBFEERhi
oTfeNMhkSO0gObpQBzT7JdQNvCEds0Vqv1X+/l99gmVcEy/+EaJZfvVE9RNVEeSaTySGR+5p9IaA
mpgLG4/SzOFlGauljdhFo+21Qa1Dp5bSKkEfYwyRHxmHDtn5Ot/XQg2IaXHjO5X6Hzt+oOpARANA
AeZlFUpnqvDzQSqVfcsxeV3TsfCyFOrJ28fckYB98Sjl/UgPaeOsXnKculYt1EzZKw2ODmj6Tik3
vyV12YzgPahzt1NT81uIHHXx99tDH7tduJ7pi8HRXm7Rw/nVOnSjCRWU/ZTGVYZqsj7tGlWa7/TS
MndjY3x5e7zXr7pYecLNQieR8uT6ZoGgmws5HPT97OPZ4YS9kCLXroayuxAJUtOOQD5u3IZg60/V
GF4vJfzIqIGhq6TTL1vf2TSd5AgJ0fisnIIYJDsCHd8CyLcxWj+DhZ59YebdBrAeRDAlDO1TueeR
MhyFW1p1S9JCbrZOXPDeNrTJiLMzIzLCYN8bVognQJQXFWrNxNmblpRORpckatQ9fYBSbHuthqsR
N1L7oEnQc07srtdhzMKTtvBmXpgoLIPDr58IBCuRV0zOqrqhD203tX0xNbJ+3teR9fj2l3+90hiL
vbzAbOFcrsFsZaBXOfTD5Cy31G6DUlSyARjfXYXaYG91zGlOvNvrlUbO8kyVAHhC3LTaun0faVaE
ftLeiuJkByLIcgx9zq5UbFV2ERonziSpP7Fq/xhZH5nQpUAI+Y53BI6xGlSVRrAZuopp0CCl11zk
DQYRiE4FnXQKSfn6aII2yoGxOD4ttM5VGasOQsNs9cbeF3qpbAVKu+dtPJ3qmh/5aibNGdjObNal
Anq4QmR/JlkoO0A5+FpyhfjiQxMO/QZDmoFdKocnqgjPNMjDgI9Inn4avUG2CtX4wwHjcVaHkayN
2rBSpJS+LI4/6hlqdTEOlXpbVPlgnA1tgnvLIGPDuotDOXzfDLWJfIRWqI41jLQWY8wn7n38FQJP
btQsvULJLdcdCF1zt2tKvb2Npbb3r8180r60/mQ/zAGh0PbtRX9kPQAEINt7NpqEdHv4NtGkEFqi
S7AfJWWUwYGg8IOZBwvImQJ9TE5cJEeHWyAOkFTB164zIdEgtDyD/NmXVWdNMFzzTGyoGtf3WpoV
p4g0R1YggCMOIpQVIfqu6+LVJKN5FMo+Jh4N4WXQG186I6tPYI2Oj6JxVSBBbXJXHU6hXTNCisYa
thAC5SWx6Lw/IMcpWycGOnI/wAMA2YvPOiXoV40mU8NfQSv9/WxGJprZdJ6I/iyEYJsuQ9faN4YN
jnrhZTTN2amiwLEvt5QDSF9Z9pCXD98ypV4s+kbx95Joo3siolb5nCAR9aBgPVje//6qpDRIkkcO
C2BsVfwIGguJubEXe1G3wulR4o7xU6iks162T6koHjlALNrIZLCIhpAzrw4QTCjyRJMnsQ9SO/PS
vm09KVCGLQKi3ya2x++f+jQrwH1SSaPhuz4VdaltMZCRxZ7WePhekSq05GYjvWySNMfwqhdntZwZ
J1bO8nFWZxaDsmvxtldZP6uP1/Yh0sGaLvZKmRkSymZS6LtJJTf6pjOaERxeNize3lE+PArFt3ZK
g/n2b5e2sc0FUwFoBj0gqrCHKyjJRyPTjU7sKVxm8j4sfIBhfaAPw1ZN+0lCKzDAJ8jyp/rD28vp
2A5diLI/qklgZw5HZiuGfddkYp9Ws3GRxRg3BaSzJ97v2CgLx5r+F+HqK2JNI1Aara2CL/t/ODuz
HbmNJko/EQHuyy1rr261dv9u3SQkWeaW3Hc+/XzsGWBULKIIGTBsQ7rIymRkZCwnzkFsAP0v+nDG
Hg7B2tlYaM1iZ4L1mUuGMHEZONidZyaWCNmOQzUp9hoY7KPuH4Q5g10VpFvg27Wbz7Ww5qiI3vNy
ucaLYlnAtgoipjZREc1r2k9IAY1x9x8uBz30ufcKLA1TWZgIjIWjqrdSnNHIAR7WunH7UQ2R+tkn
aYsYbGYWbC8uPW/jGVw5UvwpfKrEvrBC3DmBHNNvJvbYiqY5U5aVsDVP9lfZUZ+h2JodHlvkyply
lswnOPQI9Lu41pIU1edk8iw1tJl0wbDCGLoGxcf6z5js5142gR7NFmrI9D3uwlpa+ZmhydI7F7EV
vUg9C6+t3cWnP98QIRirAV3E9heBegA0oM+J5M9BIocnt46bQ1BqwS8vsLL946UWo6D/b0eQM8DX
xb+wlNvrrDOzpfUy9s6xV+cXk/rKcRj1eE6+7WCnCiTHZCOynQxaUHp11/koK7j/q4wpOAmpuBv1
z5VneeZUwKHNt/8ubZMUNtJqmN//ukhoFLo5anZt1V0D6mi7SAnkAeVFIj4etHLjLNbsiClhLuV8
X+5axRHwMWjSWZteSxU/I9MGHMrNTFC5NjQOW7Q3q8uRo+J2cOB3yTiKOMyEwdNyHhSvuCCcZLh7
TKL/0BcjfLOPv/PanYRDYW5xQciI+d5+5l5MXo+2oEe4A5RaGwZlVrs04KBsRr+Wqrex3kpRmciU
ziAgZfiUqTDeLmgrXS8zq/HOtZzQYka+zUC1Ww/N6TAKtVKOdi6C+Ikyf52c0qDu8kOYGVFJPXSA
Avjx7t+S7cWbzU+hFsGgKIniMvWNe7M2Y9cUsP30qbnzKMKU1ypP8xC26YpyayhjFwKISemGvSKT
5KlL4+GXPdrt32Hh5o1fttIOfHeIYo13Aanhk9q0znWkrN4jPNKX4vD4N699sTm6eCvNz53J2wOE
YSwY1CkUZy+uql+FZ0SvapLkr+Dl5LjP4s7SN+z//u6RitEpJyr2SGmXrsDhnluhlrqAAqa+PJl1
p70KS5So6pmGbA6w+1TJHlCO+Xmqa0/fMJn7Jx+2AVpkPB1Qldwln61VJx5iNy5xlVF5uyFAJf6Y
DAD8Nt6n9YVMwI7AbHA2i4cxBPnbNoHrnCFccU8ouMKL05jDxnburzfb4ZUAsEaxBZu7/X6wD1c2
WmCsksxacVNn7tMqC4/gEocN817dECkQw0/AEQE+3i4VjnkbglN2zlIAovGYDzgXetfuHhvk6oYI
I2Ye/XkWZPEqAbJVmd+1nXPoIDVUe1q5qzrVuDhK9edREmdHKk0xUpsBSYsvpMPVjehpT6kfV7Fz
EYs5FF447KYx1/7LriDyp9/k8vwtjT5LCbBNEInnKRz+pwEWAojd1yc3KfqNp+3+Qs8IK4iaiJnp
xi5D9sgCZTjBZwSwK28ukZa5RzVN+t3gZTqzTob1xw7kbWCToIizBD26sAoBtQJcQ9ynLLfVa64K
hJjlVB8yo+6gVYd2/LF9rOwPa4eIl4lk/lnOQWRJFhI4NLgPJ1Y/tLS6P5K3lfWzSDvrpyryWN/I
xFYskhmIecZ//kYAzG/tPuibKmmVwj2HKK2iw8CYOh18Zz8W6Dk+3tzaUnw4ggNCTYhuFsbvNHkD
fsxwz1ASudfQamrIi3grkD/rNpZauc1UDbnIcwg0h4C3u0q80rARPXXPRkeVtqlgFxigZN+w+7Wv
9dsqb+/3b4gXQ4vB8Y61e+ZqAL709JGe39h9Gd2oOQ+pbf8Ha8ToqYjPWkkEPbe76gnfRrq5fKt8
Quw2y72Pow3RUzDk2dE0Y/XPayxQXVEwhYiaqOeutKi4nUONL3fPTieCg1N77dEGkEeXCzXfx8Yx
f5Hb6IIiMLOvcxudKrC3uGlIstYEBBlnWan6riloTCUmFpmkU7KbegMqdYTl/JJJBTiZKv2fx8uv
xPCsDzyBKshMRLG0mCafktCwOdveic3iHGlB8ssrp9bcJ5HryB1j7HX+YSyTqj/Bju6UBEBG/Tm1
9fpaUCKj2wxf9Zaox0o4gS8A4cmcC5iqZcyFUGfcVoPhUHeyxsIHL6C9Qz7X+d62JXQMtJ091O+M
rv1XKy1awI8PZe0WzbIlJkYwTxIu7A05SM0uPQJeu1Lgr5YoAjBGrFwer7LmFjAu5vaZ4wEfsnio
wsAxB2iMMbKkHF+qNosPcTe6e3cofj5eaSWgnulKeKneJpbIF24vUMOVmijwuGcgD937Hm4CCGbp
c0Dqnkn71cxqhMYiL+gvqkqy7Wk93d4GrfPHv2PlXBmRRGeHnh4JxbJF0BqRwYDN6J0zL0xeEPzr
fPht/xiab7NZHhO6VR7owqVnr2wz0ftK884iiyPxVh0BhT26jdx4tOZTW1zdGZg+E7NRQr+L0sIU
Ijpk4cWZIYNc7GWtGOW+klXyl5TCjq59LMt3htaoW8X7Ff+rk92zu5mF6c49jRWd9yyX2KdMtOeG
074OThi8M4OqQf3YtU+Pv9uq/cx4Q6B9nCp951v7cXKdGDHRqJKYRveauKJ4Z6P1R4+E3kHYi+Fg
RcSojLt6pzqJ02OvNVvGs7Zp2gfYD/QAsKEunrbBbKapjuhitZWVvA5xDrGU7aSx5xcZxC4H/mBK
Nh6elStKCA5dAg33mahn4Qgoe/TwNvPQuY2DHu0ESQrim8UxRuHyPyzFWpRuZjdMlHx7xIY1tllr
QTsaAmT4KiPPRNQqnyw/ROy13LDcFfcKVvX/LzZf1N8ecFXth8wayWLsNlTNnUIU/tpOsr4MwMcy
P5wC7QNgD9fxcxDCw/mxOa25AdKNubEPZzKcg7er6/QeTW9U3LOi9/lLZCb9M5MC+kbIvPbtyKFm
RwODPd/wdhU1IZ4o2hH3OlrVwTSiYDcgtnIIS8Tm/nxDVEppIQMUvZ+aMcNgmlBVd8+ijctLgt7w
3s3gE/zzVYBgztn13Mi9AwU0MTN2WWKfEUIKT1OS5ntkJIsNO1wZuZl5q3EryH/MoPuFIVLAHooJ
wqhzXsqCWTut/jQaiudzwanpmQiBF2IMT4U+RHt0+1QflXrnGfAYTUuzVfYq4qO+45TVS4peri+m
2Nr4ssuKzBxLU3GfARpzb4qG6e2nhd9TZ+bIUy6UOMqvkYOk8Z58xnjWmnhCzDdtu24fyVb2vrCA
IPp1aDfXzCqDT7EeD5/0bFA/gx9r0FGRg9L6ea7HiFmg+ftDg8Gv3PCfC4P/v7/XAdaqk9noEH/f
/l7q1/HQ2IZycdIs/qhWbfQt1RN1oyG+pCF4W4Yl5tK5p6KmoC+WCRKFSTdPXFxXiQpUKend7YeG
8gtMmjEdw6Qb3MmvBaXQ3RgI2nqBUOzmrGuN+z2NPCP8iGI3gFF4562/rRBxQj/EzxpnsLnV6JvA
Z50DeIU8eOoSgHJIDFtV+FFjBhSd5iy1Y78BdmidYLYHqShGO/meDWY37urOUuVhbCTMTVmS1MbB
Yh6xPIYUMfM9Ng80nUmc6V9Xc8vxYyKErv9Z9PF2PAT1ELbPdXjGE2+PR7FiQp5yFBc4asOLVpTg
pkWJgM/ja7rwO/93GXR3qUVxTfFvt8vQmgU12GbiUpoKKsVMxL4rNDkwKB51TDv8+WIzJh1cMZeV
FOJ2Ma0DJKX2Ulxk3CF+bE86kD6ZPltyc7B48Wa87YtmKfPnM2/d3czqJJxWGCIUiGsM5q638/yQ
JtI9UNnpnmuS0ZOSMYRXAsn49XiTixTpbWWSAYZiuMPktQu77sJ0SBW39y4lwnVwPY+JdY7SaNgj
klTuFDfsDrottZ2RWtMBxq2tqci16wujF9EWLxYuZ2E4vTaRPbW1d7EyEUL3Dpd0ktjp8fEu186X
bACuQogtLArOt5+SmdWps2D5vZhOBdeuyIfuBA+bfI1lxFOp9N+rHiwtArvNfzAij1gZfw+LJuRb
tyujfB5OsZuKi9VPxqmoDLClHZwi1LGyDU+4cjlogc03A6AVVIGLwKM2u1lbHnsVbpU8Z7qaPWXI
kR1RTt9S3F75apjqnMURr9o03G53NYoB1FUkg6vbl/VfpQEvKoSE3caI4MpXm99IGCGseaRpeXZ2
HoTjYDrB1ejc5N9A7/oTg4lhdIDW3vs2aSkDYoaVhac0KcSGxaztkIIIDUVsckb83+7QSRTXRXI2
uBZ5a51Uo0U5TDWjZKuoNH//3/Kc+f7x0oJFJMRhBmbJR+81AEvhKQ+uUxEMBwEFxJR2B2hVh7Me
ZFvVspUTnQWKEGE1ue93fmY0EELVwyC6EggDzJaOdySMQ0QUhP5Xo9TLi+4yzdr0gb5hnHPcudgn
lU6wETPHBdHPws8MsOu6oVpFV2l3jQ/1L9LRUiZfzNEwnuRU/ZtWutiAELx56LtFadSCfMG1QGpz
+xHH1E5RLpbyagu7EIdURwvRz9xZv9Tp3XY4NHWexscminPjLAat7q5pxSDqHhxk8D9ZxvHgj5nu
/oStUbd8Znyz4kDKOn2SutdaPrMBdeMbHWbq16YSnDRlsA2/gtsa9qHEUt8PIW3pK0O1TXGtw0o0
fu40rs7QQKr/46Zj9WorXnTpirbS/SL3opcyzoO/7Un0f4tA7f+NAgq0flC6ZIRh4+k/PUWXrxnp
cXCw61YNXyzIP781iWV+glBhenEwWOa2JtUedyhbl18ee9LV78i9B6dLlIy4w+2Rll6mwT6hh9cm
jBP9WzppUEamuoeQD6D7wj71I/NvEI3O2PfHS688VUwBsrA9E8uSd9wuPdVK5MVjGl5jB/3kk+yS
ANnTGuT0pzypq3cYfP9D0RPrfQiHpf5cDoLZsce/YVnSm+8rTyU2Rf+QiukSJB5pBrJsRhRdxzhp
ko8S0qTwKMMUutg6xy1BxA/xyE4RWvADTP7wYbCGjkYdJT0IY0un+zx1UPFthF/LIsLbz4JPaabv
mPXHnMXZ2EMvgrrBVeZZXXcHFqqLXVcWyDkMXWZqdG+1yDppWlc0sFOUFrOotU066kpT20gh1r4T
Y6HUomaKIpB0t9/JbLNAL/ohuOpe7OzzOhsOcTGKF4jXtINA/sn3lCzbI/XKfEzmip+PP9G81eWl
Z1DepJ5BFnqXwIixy/vKS4NrZiJb6Sqj9SwIqr88XmXlsYXPkTQfAmSMchk3QXTauXbQsAqIulNW
q0CMWeXYl9OW61xfamaOZFaa/HQRvIAarx3hJTwRie4dmnYwPxqx1lPKFuXhv+yKCgnbQrTujTrw
t9oFDCNEMXEQXOO0b/ZRpNIbzabJb7t2q862arLgSJmnm/Xp765z1cswy7tGuUjy7idgLNlBEYb1
xVCy+mWA8+iCphHTX86kHptBi/3REPKvx/tdvc5z4U1jQFunCbgIP0vRpVGoEci02ui8tkkcEQOX
VfG+ViUCrSOCoKhMJyYD6U2Ce3s3ggCa9shC9q85ZWvP1+1tqos1J4sF07AAxQ78evnF6U84eJHg
ih/qfsBJhX5KJgP1qyOa+km2BdBrvQcv8vg03opDi6tDVYIhH+JxStpLcj/EZmB/IL+9iqYs033p
es2P3LTS7/kwqq+Z3pafutGR2Sc97vIYjAqjSswb2fH4MknK+TuvaZxPg+Wi+zxS4vBTZ1K+OwYu
aJehA/2F8tsY+lFWlp2vMgVGeYxLxvi4HY5UFZSiOna5qb8rTI+HlXkUCCjCNnY+x5EjrasBnrpG
wrOK0QaawvpbnWaZfEptQ/4Darkj85dOcTDpuyCWaU1IBiNeHfL/zNV8isey/EeJaUciIWzkie8G
IrQQg0Ol4pBkuajxjGP+vXY1iIUjbywdhKaN9AOpoZL/XbtW/tQLrzY+B+hzH1Kznuqnsh7in8yg
Wr+iIOz/2fgg967s5nssvHoBy/eYGFhnbyXf9S5yEEGnSZSZyXT+45XAjjKiwUT0PGy6sDhKeTye
xEHgZmrm9mCoOWeITe+zaLA+PF5qxT/TCSOCII+nW7JMU7K6dJ0cePW1y1FFaiYUeOy82ppZXXGa
9H3IhWa0ggNi7fYRckSX2KMxxFe7FO3/TJFEL5knomPW98lGmLmcKJofX5cgk4kJSCD5v8XhCbru
YWkFMTqaXvm97tXp22iayV9qHeifW4b63vdVkX7Xyi6iCaiGfeV3EMYXh950xbfHp7viOnh3OVlA
NEB0l5lZaHlF25XEJxTcqxfUqm1fp9l4nGf+DxatfpS1pL3xSecXfeE3GHNAog8upZmOdHEAlSeV
rMy18FqiA3VomzFFyiNsX4KWnomiu8HX/7BJKuyICwG0vst01dxCnYNdXuMoosbUu1n8OdAgAfd7
GYnXFJuafJMq1BZj1Jrt0vki8Hvr1Cy/NL7QA9bA6dLyYvjAyOD6SqfQ/fR4f0syijeLIl8hcaEc
DV/U4lkaY09rHH0Mr1UoAsP3hqT7Agdcfk4QQ4l8pwjkB8Zk9J9lJoZL3RUy9G3GxrJDn6Li0jRq
rB3LqSs3PvTaraL4OYMHMXai8dtbFehJlyKyTPSva8lLrzj9Ca4q7zmZki0U5spRewQhJIvEIXN1
6nYpGXZ2ljPdf9XDTv3mVAiJN5MybNR1V66LB6/SmzoBoxHLgiLohtKbIPm4ljoPzmBM+6hF/12N
x51I7MFvnTzaP/64K2cIByrPLC0/SuxLV0t3qE/BXxI5WlLuTTtQT7bWM9Otp+GGV1+5l0APaGRC
ZcmKy8+lV0yLqbKPrgV6MU9d7LYvE4Pg404S9TfHTMn1LcKW2TIXroCkkDGhN7EKuja3n63IGRQK
4D69qoas3pVE3p9rxx2f0rZWryE0fE+WXbvKLp5ipT38+clyaWZYK1cHeNXt2p0+0bNUbcqIhZGe
TCd67Uol/6CX5a/HC63ZJtAChgWY3oGgfWGbY6KrdTdfz9zWUUlQ3e9q1W3B0tYWmVF2kO3N8gPL
3Yjc7Y2JQsRVq+PsaahFHTKvaVbq6fFm1q4Aj4HHcCbsdHdGolhaFoVMxV7bpvtcUoY+mchJHc1G
RhAz9Gqxi6qB2vfjVdduAbkq7TAGklh+4eHsLPR6BkHxJIopPlQFjKeuNsSgj8dq631es0ka25Ty
ZrqZu+ZELEOjDuxCQo8tBnHU27qM31fp0P5bmVb0WY790PsOqr/m3qDeCAGCGTYfiiCtP6v2FL7G
cSdM34lE8b0OhfFTDYL2cyabuoNWwCpKHzYpZysYv//8ACx53MDIALeEH+bWmLlCZj2mo7wWhltD
ACi0Qwk2YKNwsLbK3DeDZoGBkLujcb2WYNcJqJD1WbRHlo5BxTLZ6nvef2zMeAYc8amRg7lzCm04
hE1TyisAGHnE4OWpqrTiklR2v39sV2sbosZPlZEYCDe0sKuycmO97vv46iiOtS9kXRyAk5d/xgXI
+wxmnQoQ14Um+F03MB2bNg2aOL6qTagzp96UU7MTduC8F43wSAqLQasOjDBBnL+xP+POwdKRIiyY
+0QAHpe5oU0yFTpBlF71XjfmQKRGKLXTQXTti6GGnCHWJtPrSbKCHLisDZfUTB2hfi+k3n7N5FR0
+z5uzWzPa2rTbOrq9CekNprpK+CuS7gwoi54hoUvhOVQVbxflCGH95aqxHSnoch7b3ph9KnU7Jn1
RPeqFDGJ1Bj2U6NJpFiaxrUPTtAacFWEgT6eaK5lsKRIaPE/QCruyl011Ga1qzQtbXYurBE9hdTU
jNAvUc2/JiM3R7/zLFxOnI8kgCZgiSc3s/jjx2e5ZpY2tApA9IiUkce4vWKx7gpqAjrPYwZvjTSn
4qDnRYJKUOJt1MTunSxfbQbczRgDyCMXT9Pc1e8VY4iuQ0lLPOGMfphJJWFv6arPVVlqO3eoh427
cP/8syhp3cxqRhq9dCFd22hGmRAm65OuneuxAGqXwyxToQq6z/Nha07nvvAHGoGEjtlA9PyY7Lo9
z6quIJyxsviqubmFrGUSmj/jyhbM+OdKkqBeR7/BQW6rP8zK2j/1oPS2huvufT31dyRVef29mehv
cdBlHCZKLTrijyLOxK4TY/CFWrR8qsc+fbYbtbyYetVCIsfv37iba/ZEukmbg2MHM7rwPdVIzV2H
EvSaSenBJNk5vid6JOwnuVXwXXNzDJZTH6IGTU18cdSJUpLipNiTUKfqMLhwUufwHBweX5AVAyJS
nUvdFhUhUEW3H1SOxsS9tZOrjsxTLpmtEdTffbUcxh2wi41YfEnNOXvVWexmrnxRf9SXMUEQy0Sx
8ja+BnqrmxSWAvsMP6/zxYUIUwBCG7kiVlC31oGRqbH0qzJRnjs0si5VFElkMNsSBvBe6e2dCCPv
KVaDdINL7Y2f5DbABfdE/4yJHKYPYEi4PZMhwOMpQ8tbFkBrcZqAv4CEoSOg7YOmd6NnDX1G9VC2
Rfs+ECDrdkCoGKKK2kJ+gb8z+dez8nR6stUov0DO24B8lpX5zWUCFa2waPTivdpF6O3mUi3yi6T+
pVw9p5PdDkR4WOyEOyXDIRV2nVwVYpN6w4xXbEsjLGO8cU49mfu53aFNJSMaWz6Dlnnyi5mazEwD
X956QmcI7vIgaa9q0C+bjL4tD3JizG7moVUuKFkN4zXKZaT5uU1/zHcTVE3hOreKYNdGpaV9tJAo
VXZGQvvCr61Bqr5eZV3qFwpap7vYUbPPIpjM3q9rjbRtaNWGkm5ttnum69zc1xGGTo9eq+JzYzR3
q10wjO478hE98Ue7UKddqybRzwSYFa3Iyf6RtpPxycrH3vC1ZoDtWq3DKD7AX+Xa+6BVrHpfSzfK
D1pb2vq+72jvUmVxhr9yyGLMXddDYZXnVt/4aaSp38oiEr/SQkCWZqN/AYrLsL9EvTR+QFXrwtmd
eYX3JLLJEX5B4VMcx2TqXsFFwkWGE4f9UgbQmh/S1rK8ZyegOujnPUxaew/Y71ciLAWtV1MLL2Mi
1X9ckTnQxppV8yMtu5H7q4xucBjSrpM+414RoG+zHP7SqrH2jq6IXIu4YDS20t2V6hhZzCz0CqEI
n2z5yo526E6FW3mXqh50CA5CuYfvNdgFajq8n+uELx4IaTpmTfYuVZp239BD2TlOq294szffv7Q4
0E5zQgWO6y7noBpnMNczupc0Sg3z4AVdWOzLuAZON3lDyc3Swyh4SkCmxqe0ITrYkaXC6FlD3Gb5
DTg87wRMS4xHw+jjv+vUKTM/CRoYTSxK8+4zbZOx/aVqVdTsEM2j7J1iLl9VZujkuXansD/UQdXJ
3YAsd/6paN2uOOZN0v9IpSNj3yEvz9+57uS9s2GsMfeoKFcfYkuJ/3YLKHN9xBsTJL/lUPPLm3Qc
d0rtQIqm6Eb9GuWTmhwRqWy0/QALWOlD4532n8Dhc2FGKAeyaze2+bWHizzdcePUYS+9UXuvGlPt
+o6HnW04k5XAh+RihvZwzQkMFjFWV6JvOA25d4EEwjuVelp6fkOOte81bEBJ6nIfEulurLpmdCwL
VY7Fq8UrufDSIp/ioKoU9xIqcCbGNuiNfgZ1MtpLN6uF0sZNa7FrIJ7bqXrRPzlaX52MetxCyq7E
IzzPpCP8FgdascVD7YRjGtP64IeIwdj3ZTK9KPrQHOhFWS9Nq0Ky5aTO0bK2CsErwQjzADNodp5u
A7R468UdcAOeUczGrnrZUdSxuoNSwDyqXWBsVBBWypU8VPQMZxg7QLllqWLIaLWasgccCTPkR5N6
QraL4UZM/NqY6AHbaTJ9jAG5St8pVTqZkTG00Ze2V6Zvhl4VBtRbwjEYOoqEml0eBzErzxmvGPNv
xINk0nfFmiHoaQiH3sVVKnlIonS6GkOfbqyyZudz5wz/Rnxwh/PiL9J0hAnhEsexQnML4OyXMfGq
+fVovStS5I7rx1YYbUWC2krUDYUbQedMHa7eIeis2u2dpgyVSyBkPRyMKqiJblMPyoWRvzL9amwK
KJesbvwxML75C1/UfMJuaK5myag5fhUajXewNWGVZ6LNRN8Lp+j+NwI0o5nnwDjlDhX9+5ic9NPj
j7P+6+dslnD7bb741kwpJ/eaHuTKpZjwVOBI6WlbsawBCWip+TwagfHe1kVwRM1DfRpEoFfIcmvW
TiKF/tLHntzB1qe894xBOU5uq34OxhqVijRQ/jbMejiFUkk2vvVKWGzQ5qBvDMstRY2Fc2k9COS9
EMgxfkRe4gnEeF+Y6a94GJIvUapoG4e0cpWRMnFJrqie3Jcb4S4NDNGwnm4k8ifj7ka5y7u2+hDw
6P/hiO8chIPow/28zd6w6O0HaURIHh/aymUcWjRWiff3ARIQ58matmi5Vm4mzGm4xhmhBdJ2kS/l
Se/lSsG+aCQPO23S230+Wsb+sYmtfa0Z44xF28xFLVMldkg4FWbkCBLoSVFO8mBSIjoFBEL7MNe3
MHZrX4vXjiq4CqfDfT11aqEQjYFhMqzZ7i0iq4PSIa0Y1PmfF1Hx7MgMz8AFxlKXYCRTQDIkg3lr
6FE/e72pfu4TN7l4svtDIYo3s2C2bFZzJtsEPnhrFlrT02ZtE+ViFgggtIo3XKha1t9SDRagxx9s
9QB/W2rxZA5gUMIhiLleehYcoWKgtObZ0ddARNrhz5fiWWBSecaygm243ZUDBrBnDE1cYlMVod+O
RoUGQsysuYMTebzWygtBWYQR5Tmhpn82+/HfsDWQfOkxmBLvkiZtcKjNKX4J0y7eO9b0rWzDX2at
9RsP88pJ/r6ku7jLfTZZ8DRM3kWzIzh+M1sfPucduSTBab0FIVjbnzVXXZidI+5YhlzlDLFBeFxc
CtfOXhRXyKekrM0n9Nfjo9UHPY/g5GzU1dZ2aGONc9WFutqSQ50/nJq6Fe5FydXkaocttdd80o8Q
bm2NCK34Eci4gZHOc6WMEy/MEnbYSKsbQsq8U5r9VJjBvjcasdPMKNqRqv/hYPZ844iDLUp44MfN
OyxW640Msmeld0mgND5GqKf/09fWq9k0+jWCHmsjH185SbIzKj20QQlX1UWgHmkRmibVjDUJQ/nM
45Dv0qjJTi0p+cZNWF2Kb/X2fvKgLcxyyKMkTZk2uOJ8+2eDabkXqj72h9Zl1ujxpVsBeMEtQ/WT
eU6uOH7y9tZZtgyMyRa8MWAGYVBKlV0xZOZ+AJdxUjRnJBGZer9yw+KlMormrxQ9gp2uFcpTEFDx
fvxz1nb+Nuk5u7f7TpRRsn7u6QxXOQz3j1kKyttTlUNApXaj67VyHV3AQxAm8ezx/C2ClK7qRO90
g3JpZD4+F3UenLVIUY/VBFVTVVsfBiWPN8An8xVYJNigAniHaNdTP3UWU9dqDSuzPo3KJa6z4OCN
WfKRXkS1UYJbPcTfVlnsrFDT3O7cVrlAWxaRj+s0KmKvjPwy6gAvPf5ia5kk+HyYKGmOEYMtDagV
cmI6lhIjgorO98korEsPjQJM80wIEIp6xodSdd2nRgzeX1qZmM4umgygZKWIj49/y+rxziOsCDm4
97m0UZG8xwahWTGq8trYjrx6gbelw7x6vA780Oqs6nKXsSoqYidxWgRXCPWHqytLuFytsHnxUHTY
uJ2rG6IFNYdJgEmWzy8qisx0loBo3SEEgql7aC916efHp7Z6EWA5mPsSFOaXT0RjxF7lCqDRojIC
f3RGtIbsxNwrcVvuOhnVuzYJvz9ec+0M3xz3PE3KVV84U8BJ2uDAnXA1x6CmNqijFjNxmomQW8I1
q0tR0tLxb/xnmYzkuE8ZBxgFZIpMHo5JupO1ml6EEtQb9jf7yuX1BqkLjxEDJPfAbjpoVa6W5GqN
NslT27rqxenb5NjXMPulbR+/koBZX5tg+A8lacCJ6E5QQ3TmaY5bL94P0HH1jDVfRFh4p9xMk70T
teNGA2LNHEmwZjKgGXa7fAKTINR6y+WqAzy2L9DqqpdE17dm7bU1gyRxhFuZoct56u92M06r0W71
TBQIKmsK/EwPS1C0TTdqvo0gVgV16GT8okFGI7WatKHYV/XYVadUTtZctxq6wqcT0Hh76MKA0862
Efq5nNJ/kMqo6gPlTX2rFbRmZpTR5jIPlRRC2NsfraMIOMAypFyyTh2vk1vJn9AjGQfbGbT/cGEd
oPt08VxQUsvKlTaqVa8WkoJGnrr7GUblR7banpCz6I5JgpxnmudbaohrHwVWThRx5wAIFZvb/YFs
9MJKBW6miL7b5Uxu+GaYdYfEUj7a7si4AiNZG2/L2pl6cCnapKcU6ZaVKU9njkaPteDqIPLyOcmr
aGcaWfVzdKbXx/5o5eYi50zRm1XISpeWDRmsVtQxMDcl04OAdoKJmFwUaC8aGNLMj6wg/Ww3ZjGd
gJZuJT4r14rcFAdPJfKNU/H2aJ24KftEZXFrAHzra5UKZjNOxy1p+tV1qIFRCZtxJsvKhZkLOyxr
K7h2cHj0fmf1zrEfpfjx52eJnfAI0/yDSnnh28O00MfJ7ChiSqu80mxuD3RFI59+r7hW0DehVcqY
YIS2yoa9rG2Q0iLx7Ezff1ea0Wl22bWgzFq1afeJhlbJuEm19SivRTzkw4g4QRfmcAcXG4TZpXTG
kpHVMIxtxlqisoYA0/CG1FeKcaKMifCQc4AdJBU+oyn9QPU27GmWTEbr7IwqM4qNYHZt50DgIKNn
1GaewL81IcR2AyuGLuOSmur4UlN9YCJg2IrOV3dOgkeyAHHGzLd4u4wl+1EtGFa5MB2hnQcq01c3
G/J9YKNminKrDh40DV5A3wy+F7bdRW28ct8iW7FRYVz9JVxV0M1vBOFL5GZvtagFTZp7kcqY8LiG
QBiYC7eicp/Zo2Ofq6Bov6mKWo6+QPrUPhRaZlVHA6iB6yeK3ccbP2nhIAH9giMBSwLCHekO7P/2
bEQ3c4iF6KF7sd6CI0mlr+0PahaqBx4Gd8PU33LA32KNu+Vmi/itWoLIdhqBs7PPRddp30VjGv/A
4dKlx5YpO3uXVmZyjosw/4KCpMlnMpyOjp6Yyi29kIWTfvshFPFAlM6zZNBl3f4QplFoD9udfVb6
uPnbC7WIhn4ZvE8YPD489iwLK39bijwfL80EBtxoiyOGEiS0M3d00PtWjF1cq9M+CBHDerzKfH2X
J8tLQD7Dp6QltVgFfb0+coFUncNwdC5h7ep7egYD/Jd59qE0u3Dj7q4YDvV4XnLENXnjloIvQAyK
pvCEDd/b1D6JLvSIalLlhRMYdoNlZQib1f+B8WeGxcBoAHiWZ33hMPTEE4GrsKjRSOEnWUGHvles
s95a0UY6unKe5C5UhdgjD5y+tNRw6pqkDPlqUeHtgO5F+67Ig1Po1skOdeetksaKQd6sN//9bzdD
qu0Ud3HsnAObwlMV6fqLk9cD1HFlfH5sKqtLgQMBYwNBBNxit0sVgyNbhNjsc1rEKc05Wb/vS6X/
mtti/3iltUPkyZll26lX/B/OzmtXciNJw09EgN7cshx5XDu1vSEkdYveez79fnkWWHSxuEWcHo1m
gOmBsjKZkRkZ8RtaENcjcR+1NY4/oT+W8eAG8VhTo7C7x2W0E+Adxh6nUvzyVRDQlBWAZ570wmf8
eryBLo22aF3oaw0Ecb8LhuJzUihKeUhLbfxhm5OTnZAKtUmWEk197NJh70DdiHYYxDYbgvSPs0XE
zW/fsYsmGWEmO/T7qlVORoUqIOlTvRPtq8xPnCkcXaKgB9YaMbXVbkGwJM5qBBpQn+qqJ62KhmfT
XqxnqzHNpzDoSufICnWha0FJ+Hj/o74C3tarLHp7AFZVbjNrlUl0CD2ClSoiP7JKp0YiCkM+ZMJz
W3/q2xHvOaUuEY6dKp7KkM4AVz8YFABUd5DyqjyqQa9fGkCqy9kcsmZxaxvq92Wk8JLSWKkAECyK
sLCzRr3Wv93/8VsLZ4AgZO3E32thUZo4GrUeBxkf9H0j11Il6xxAfXmfxUv34MhgPuy0lU/WnNun
+0NvhR2XACVt+E2MvNoZgVUGmQ3myJNzeTw6PYziIDemY1pOo39/qK04gPlKyKkUCmn7XW9Ci6CT
YfjGftFHKfgMrEAQYGmqrPthBpr6wx405fsk6ViTxJFuP6UK0nhvqzy/blEb/JcQ+kMFfC2BrmVO
1+hxH1HBmOITaLDgNFvhv+0cLTunzMZVhLgVVAAkN4T19CrqkzQJZX2OcVyBJWe6gH3wz417qVkO
UQ5+wB1MpxtPcT32yU4cbhxwCIGirEfdhFfD+sBRR5p42tBKnoawcf+cD3YCfhGqenss+bOPLXy5
eudm2thHVGMps6N7Bxp+LYI5RbFaOUkqQeWUP2d1V3yWs/wzwKZh5wturSurSQJo08i92bCZRbqq
qGXgZVkzgQ+VcmTuMPl+qClBQ3bEc6I4TVZJ2eb+9t2aIbVZCoh8TmBmq+07y4ArOoAnXpl1kX1M
K6kAGWgqieZaU7PsNJs2jgSUaPh6GteGwFysgqWXMq4SfAiaqVLDi9NZ0MLtebA7r0yMpryUHPe/
IisLPxVU3+adLbQ5PMVfiLNUv29UlVNpiAhXO/BItaTPipNj9Bpa7Zy5LWnG9NRTxy493U7Kxq+X
cZC+3F/sjbMC1WMKzxpAGmJoNX3ow4jDNUnkJ/lgDT/pSnUwoNh/w3GBjW4dKttKCnwx055WKpaQ
las4bfXG/ro4LoQPJHxVk1ogFMHrr4BDUj2nFT430tSGj5ndJ4hY9FCVrF2w7xqR/L9jCaUPEmZ2
9lrnsCzsLF0kS/Ka2pTCZ6cC2nvm2RYV7jBrul9aZaXFbg8ILztHppy3X1GeSCYwZWFmnWvgLcnF
wkib2ock9Y+jJM0vU4/w987W3AoEvgxHGzCa21eKkY+V7DShhM3eiDBNT3fthzQMjQ6NsSn1ndfZ
1mHGJkRgg8OUj7EKuzwN1DRIkbiLCpOHkVGXhqvb0aL5oVaFf8fEz3y+v/k2siVuRCpXAmUGdnN1
J5LjdJMayrGvz0p+biurPC+juQcRVcUvX2UsJCrwM6DDyWz21R5P7SWeStodftR0Uf6zDlMlfmwN
ZY7dRgV27caaGjoPc+cU06VHm0Lyy57XOvCqek58EKZZ8rXW9Qi5ikZrRgC9Q/8SjbHZHTptqIzD
DCBuxuHT7OcHNbGq5mOMjKP5SyIL69wxryayGrwxy50dsi4piL38GjQIIVA9ugnfUVemFOez2Jec
TBOQgMWa0JeE3OTW8+yEz30iV81BDZxQPvRLywrnht6qYF2l7KVyUnDIb/+mAizHGFx+1CavI9lU
pFYeNTP2FSuo/Lg2q0OU4fN0f5SN0CCvgQpGwR2R8/V7t65Ve2hMO/Zzy4CwRTr8Pu2W6mLFhfL9
/lBbm5TEDdImCkH8axUXS540MRX72KfIOl0mHDkOit3ukdA3blvxzybM8VElQ1zt0UyuUxk529jv
egz/JKtBaGNscJkoK4yEK13tnkMlqi5/MjcWUdQ+1RuJYDQPtaLuCEA1VJB7c2ZdSo5lbWc7a7hx
yyG7Rs4CDEF4XYo//+1ZFIx2W5phlvi0Y3gSMUfUa2P6h5Wbp7DdL05gx9ULctDDZz2vk7c75fHe
Ec1IEz0HUQe8Hj+sl2rS01AcNA3PMhr5hzqvq5eikQOv6Lo3crRfwxLxBTr0prBVWitqj1EbVtSa
Ix9SeHJe8IvzIKJpx3iO5q/ylOwRtDfObgSLhHaRTD0GfZnr+XVUaXCnrENgSHAjsygx3DGJi0tQ
xZMn18Uf3EwgsPF5tymcCkLr9XiWNoYZvNXQp4WFUUiXVeeZo/yMr/iea+lGpDMUNyA1XOqUN+EX
T8kY1Wnot2bsoE5jqo+1XCl+NcaNfz8aNodCx5etKhxK1knIMiVKVqq8DocRG/IlabPHoA7tB4k2
6E5XciPcae1SE6R9wo5cvwaXUslH5Jcif5mNuXgc2kBr3IoHoXYEzAgJc46SJPhm5N0Sfb0/y3Wr
UmxOsDNYNYi3KLnvKtdSjLRWDWwLfPD0aX0Bi4jDN83Y8mcbdepjOpF4nvsF1jhYKHnODp0D4e9s
mXGUwRDre/gJWqV/HVpUOY9131tPvcn/cDKNJH4J4dhGO0nq1ocRbUO40/x4KoDX2y1FIRW7k8Hx
RhRZDiGOzh5VINhaGcifndURRcRVskB1Bei7UE5Fn3K1tSUdnwzU/h0Pfzv1JW5qnUS4HE8DgOZD
XkcRahwgsusgjo91E8mHuov30Bobx6XIhwGIIZVJeWd1XLWgv5tEboQgfzX8B6lzeGinST9CEtMP
sx6PH20j/xUk9bCzNzbuOhIK6hOYifHkW/sNLJFRxvGEE0A6BJ0XzJr53ppGZ2+N1a01RiCMWpsw
sFnXr6a56rWJ1ibmPHpauFWLXMBxjrs+Oqu51nzHHyX52qGp/NXoBv4PehIhQTNFZVmepSVKzYvV
LU60k41uHKICUiwcZ0B3QFm83mWZkkEGA3vjtU2TPsdWuPxnOuFyKUf68WjdVd/ub7WNrwx0hYVm
ATTa06tdHY1WCMitwkikoe/imP9ZSvwuasznOjS/Nor2d1kgJ31/zI1zx6ITJtjR6L3cvHZbVA6L
Jp1wpgu18nsb5PMBKK56CieLMu1S/ZRTU9856zail9DlYUHgMtl1wdnUcpQowhIXTif5TqUJrcK8
wISgWfaEHMUXWsUuqSDHGmwVQTddXYNmY5ilkeo4HsT6EB+kTu16tzWTanJraDI2TMTOGI5lpNT/
hM0CV8jJG+n9/SXemi61NwMQAD3rm8OqbDJpiFHN9oAbqtC6Utl8aS0jwDHW7OpyJ5Y2R+MeQe6B
mvNNImy00zLoOsWSMe4zLErK8EtjRMkh1t6qEyTuDSHP9H9DicPjtyRuiKUhhGkYeDHaJZe6l75r
VTKeZyUd/yASKeigw6KApsFu53qkfOSBkQQ9Zqo5WMdKjeSnBYWisz2XiAsgNHD5g08mFJnIDXke
rm/EStMopmV14GlyijZBCYyhP6ltl//SIDDsWXdtxSBvI15sNEZue2dxIddy25mYgJoG0MZuivPk
xQE0nB7Vea4osCSqErkGtmxv1Ox4/YSk4SjCcMiLduT1wsKnMcdolgh/pC5PmCzZL0WZywfkGd6o
Ovk6FBU82spwCwjHVSxKU2zOdoQhbl2GyxkcGWGvh7Kn9PZeBXgrBtiaVEjQGhCQlOtZdWhJVRNE
Gy8tx+x9LiugYqvZOgxLVe9BR7eOGBIn2oKi3XqTaY+WU6SLTGOw0nvrfS2Fi98HuvwBz0YthxY2
ts88s1ofx/Hx+0hrZu99vXVrYLIFqR6eOknc6tYI9VRa0JriYRgFgeyrdVD054WyyS85C4P/6qga
2mMIBfkr2UK2Z/S0tdSgLkElUtjnF6w3ED082g6O5Vn5nL/rcnM6V3ZruhR3jK9vD0rKj/i7YH6N
UqH4Kb8dNxak4tig4euV/RCcmwQZL7T20ge5Vf/AvA9FDer3DMQ3XeeXmjrztpIYqnXs5QkG+3Do
cD86RDVa0UPa7G3YjU3E4tGCErDx2+YIsJeijxfb9pKu6lqEBozlc429VUMlqgy/z0bK7dUUqvEv
j4jyYVbb+Nf9xd1I9AAlcCVzygr41ipk5rBr0GTBUUatDOvQtF12HHJrD/uwsVtEo1LECbcrCeX1
J9TsqQMNh49fP9nAtmo9wl5SnS5Jk+4pK72mpqu7n7QdNSh8JVHvucmmcrtHQdBxvAHO/+AZY5xq
hdvR2/gHdvrofFWqLLCPWd9nza9Q6oynZdLjF6UKtOrLole0iPShssaXEQnT6Tx29Zx9kcbBavy0
my3lIA1lmD9Djco/IWHXFW7SNMuLObS9dJjHJl2ehkrBJYX2RXOSEIzuLwv07J9OUg3RIQ5axO7U
cQZapIxtcRjnLor9MlNCNMhnTZmPDd7z0QPSB2iNZ843xRrn6YNRTE57QBRIV7wibrNPyoLsldsq
2M4c1dYp/2v1PsP9rmoRgU5yHAK82Yy7v6WyVoNjE/ZsJbtuo49maqNoXoGSLvysG+qBPoNexZhB
OU11kPukw5kG6Tx0XPLKWFy7svWXxEES+2sJUkc+3d+BG9k2ps88tokCNuA6vOdmWJJexBxVLemA
uFPlSyggC/GtxR/UYg8HtrUXBdiMJg9Q15sYj0lBAwNtTnaGbH1AMSd/6CoceQbZ2YmtrZE4A9HY
gFlk88q/3vXdIMV1vUShHxl6Wp4tpLPDg5KGdntW46TYs6baSCe4+civKcjASVgnvXMN2IG3s+T1
AIPOXI/hX8Y8tW6SRiaiDLp+pHI87rwjNufIPxUlR6o/N4302mzqFqMqupDD2Pp8vOBFdUrzXZ8F
eyDlrcNSiA/RYkVQnV7I9XK21qTPY9vQlwCwMtARQmHoYhtNbLqNhGgwGL651NGikvUHdeit6ZBE
llZ797fr1oTBHYmWK8IXN/d+EEn5bE5UC6toDD8jSVgc9KWxv+SSuoeLf71E10cZu1TgekVTeX3F
53FjaV3S0aAiEZw/9U5R/qAfalVulcU6yvTZMs7nXg2QSV5iKXkKOxpobtKn5rfU0uyXPKucztcy
QyqO1jIBJJcNEE1400p68iEOTac4oAFsxa4U9c3nGrFu+zC2nSy7RpciC1TQG/kb7EbyhVS1kM4o
+ygPuWOhSIoua/HYQNt8I0dZJIzgWWAhYB8Kw2K9jydqchJQUclz5PxzmmrOpZrxXUDOQtv5lhuX
H5x6cPRUEwXSfHUtdUOiOpBsiZi0y05BlXP2luho3d8xW2hHSs3I4NCY4TRY9yjKqoImlet8xlif
nuoS8TTTKAN3cBSWOCl0/Z8KttNpMtNv44ADStgrv+7/ho1Dlp9AFQlPF5VTb3XNKz2FzMKRCNNS
iz1JTzH4KuNqOQEUUs5KWoQ7oIGNMOHYo8DPZa9TQRN//lvS1qIrNWbtLHkpvoduEaCKojsShC6J
u/f+3Da/otBqoogp6mSrc6FeJi0xek3yjNAqvBixcW90GmMH6Lg1itC5EY9r9bYohKq5GlVjIHlY
UmDK1eCYqHYoxN+fy+ZeESA5KCSU1ElgrtetRJ/dnmYK+HLQWL6DZp9XTJr+bjCpfBvOtPxHz1o2
XX1wzCdh2xQdQYCZH+7/jI2rxIGNA/+cE50axmq7TM6Yd5kUU9ZPp8ibsR8/oEiQnEhNF6o3U3+h
bZjsfMetQQVWSRDQuU7WVfeazlSuhyNd7ig0T6EsBQ+a0hbPGRIJ3hAW9Uck6rudCsPGpQKlgA3K
QQBHdJ2ZNm0dm9NUAgSL4uqLEkUadE306wMUrI6T1OSPU2Lrh2ji5lSKP7HmFHgTHTg6wKGbqo0c
z2oVGjVxSZPzueiq4qg41a/AptIo3Nh3lvh2E1PXEFLBEMeh3qzryYnSKZWqtoEXLZb6F5oskfBB
n3di/+ZlyqvUAIqFqpwhigviV/wW+1gMdnVHV8Nzqtb+0AwYLvSO2h77rLdeanydcGeuACWCX3rz
Q4OhkYHlVUp9UeCVrofOeydI8FDpPXQ0e9ld4Iz8aINlmV2rMII9ysZttHIUUNKARqPRrqUtcT1c
iLD+gvv66IHGYNPUfSllKNslS/husKbaPCoVhVD8/ap0dmseHqqbqRD34VwaSbIDCNtYdh7IDj1L
oodEafUkT5LOlMOkGJh74SxuCnA/P4Wsxtek7u1vtlz3+jlsNYTD5sjgMXH/zNgYnoqyuGBIj7hN
V8dwv0TaMNLh90hbtEPZUVhyEahvMS2MsbkrQHVWeFI9qH3+9e0jC94aL0vu8ptmBSq3JUWWZuQC
CFB4sKvsUS70Go5XXowXZQntx6ap+yPQ6sC/P/Qri+sqRbMIJ0B4EFeQgLuxbwls5Cgh9I4e6rrD
Q9p0enqci0A9qkO0XCallZ6qpNe+O3M/0DWK23Mia4Fbm+0iepiN21ZG9G8fFM7OwXZzmvLDxHXI
f4Acgox/vTVhji52lKiDhw6T+cUuTMctqsW6wEFY/moQuPncI+r0+f5y3KQZFN+EmjXcIh4+XMjX
g1aAa0KjVXuvyipZPmlThjCaFcXvhBYM/JVY0/dMI2+ONFHvgxEmOjaC27ne9WNKAIbV4DkF715D
jeeTTBn8dH9im6OAHZJFNZ/7YnUtd22jF0HQDl7T9MY/lZFW7ygvaH8wCm80ITGK0wLVs+vlq/XM
Lhpc6LxmtI1LO0zlmQbkXqdgay407BHMRrqNFslqLu1s6NU8jIOnd4jFV80cHUcryi73V+wWkcSH
AZYDso67gFx+NUxVU6kwg5xhRsu+9GoZNsciMJX3SVgb8bECHO+4FEAMVOvL8n2d96V9rGlZRYe5
yuy9q+9ma8LeAEcCW5uEho6COL5+u5QQnowqS6kXL5L6VMXcgaqL22VyibeCU6oSje9p/nl/DW5W
WoxJec0iDsG83NSjqzIaWgBgnkR6+r7Xu/YFjchxZ9dszgwXdZgwQrh0nazZZWwYQ6wvpDDhcih1
p/cSdDU/0r5VL0ocOfFOknpz0tMPJ9Toq5GkkTWtojycOvDxijF7S6YnJwc425NVNMmnSYsqd1JC
66IqZe2FXRy+tYMoRqaXwF/cMdSSrz+iGdMMAgUiY+pZV2c91+IPcPBlz3QkHInvfzzxz7o62cVY
3Gd8PQGKXT8ObQ0T766SFtSCSv3UBM781DVm9GlsdJiR98e6TSQYDAsweEYkv2Qwq9N6okNodZj4
emMm1V81VC8eyUft+JyPzeDgTdgin9q1RvfvGDr6iz040zv8C512J4e43bGiQSu6poKJT8vmeoHt
sKuGMCHJV2u1eA9ZozuDBNuVIdsaRpANX80kFJgr18MMeVcaicWWZYMFCQaIc2sfHCWc9t7eewOt
bodUUXOpzrTFU3JJf0yaoRbWu29GXdHc+m06r7jT384WjH/JD5N58XChb12I5cuHSk/+DdRlONaK
Ou1kWjdXuxgOo0TB+RF242LSvw3XLBlVRUtePHM2l1OZG60f6/p0GZOldmHwa/6YUxS+v0U3V/K3
QVcrWRSzYkCMXjzbmBSEkef8IaxHdWf/3QYdDHYKXvzNeUbT/HpqqcrrGivmxQvUaX4fqXN96qyk
9EKoDjtD3U6IhB0DFaiYiJuBIL0eSpKSqGv1QfMKKY2OeMDJB71v96hvtxMSo4iQpuKMXMjqxBIV
SzCHteZ1CY7L6pyNh1Gbqk8xGv07uejtPQBgRchwOWQQt09Z9BszjLBkzZvxB3XtIJVPM8Kvpy7P
4+MIGvfr/R1xuw01ekYk3oIzATBWvV7Ajt2dmX2kUxDIhsuYy/UPlBuWI0ahYXxKMge7AaCs8k4h
ZmtFRZ/g1Y+Lu3W1RUoowlaUh7oHkDM6gtQbDplCs7yUNHlnz2+tKLUYAadgWSktXc+w4CVXy0Wi
e3WW1n7U9ennsDaXpyVR51/OTMl25x4QQXR954A1I2niNuDmwT/xekBD+HhWEezPUY2bv7M4teqH
BV3RwtWqvFRJb1vJuGRNbh2wIEKuQ1fLf+9/1Y3lFf1csiTSCTLd1U0UqGObVXFheUugSG7vWNVB
T7Ense1kutwfaiMCqW6D+GfKG43deY7oUoW56S2lFl0gxZnHhbU53R9l4yNCjSEoAKhSS1+XB6GA
GvnAMUq2Ulu05oz8PFZGf4Q4Wl3GTIh/3x9wNS06sVxsNp4udHQ5WNYhb4ECKOgwZT6VFfvJCFCP
6PRo7323MQoUaG4WECQAjNdbJWt6zZlboVAKcPpFCePmuJT2HslzFeNiLgi1kLrScKGLdTMXvU7T
CuinrytF76Jvr5z6JfvHGpSlcnF3JhMKQULsrOAqDF5HBRDDo44aMn3cVRWn7zoFlkWT+aMRF38l
NLEehkBLEncs0IlwS4SsqdD1MahxZJG096lNP+1PfgOsaPam4DCsS2WSpuNOrk+ZP8yy/dFAIOPd
FOAeVIdBcjDjpXmW8AN0zTnJv2V6U32+v4m2Fp63Du08HtO8N8Wf/3bHVxmt3wHjRJ82s3JoEKr/
Hlhm7ZKfIT4uqcUz5DBOvTePiiE7eBYAUFQt1pyNZcS8BWfM0l8gm30IO1m91ObUfmnlyX5OqvRX
DAbj2/0xNzYy+4uOvUWT67Z6o5R4LS3NUPhOWWvvEKDCpAZfM+/+KBtbCviB0OuiVgPiflWpGyhL
TMhHFD7GivYPG/Pv9DSiXFN5ZDZNeMzxYy/dIUFsw8XN3GhOiPQ38U5dfXW4io0Njo3SPpk+bax1
a2vssGRSjKz0RTHhW6AP/87FbLhS3Kt/3Z/v1qq+gg7JEDnI17dkpFTL0sV56ddB0J2dLDTOizal
Oyf45nw4416vCkrLq/sqauOo0Zul8NuEpyctyMYt0frmpSK9Ee70unSYfFFSgOiDfcgqIFoDe8si
qnPfsib1y6hlMEJ7idh9NqVJZMBqOZh+mERJdaQQaewpsW0EJKUZKhkgSoR6zOpMGmW6XMApKh8F
YOnY9sPsZ3bVn0b0yo59rpLxTN2ezOPGVwSggKUWVXQgkGuU1YhbfFHgxuuPoaydtaAvcYscl52o
3/iKsGLogYg+Pvi51dS0apB46weFj1ey7qZxVV0qTV2w35CG0/1tua4Kic/IWBRE0OujzLXGAKcZ
tXtZItrbOmqmi9YEdevGNT682YjFwLkCeP4Ums0wH4dKndInFcaedGpmqx4x3XGK7Hj/F20tsSne
ZyBXKAutt/CUR2G/KDOTH6bi31odO8jwWC7tvNk2h+H+BGFF4Y3WyPV53k9tWpPvlH5at82HcEwt
H7csaWcyq8rM6+ryjweRKPogN2T7Os7UZnLqwjcGJ0USmGKmedTyHr/QDgNjBAujSXKTQUoupWrn
e4LLG5N08AiwqIdDQWLDXk/Swa4klNql8Wl9aH/h9jM+KE6v7izl1h5CVJyEXIhPUCZdDUOnYeRd
kjd+KOnyZ0dqgndVI1sXqVHaQ5ViJVN1kXQYhqU7Z53iHNR0qv8ypDzdeUJuBA49WgjT9CyFtdHq
TIqnvlG7KGx8UCDFy2AaxVfKRNjSa+Gwc9JuLS2YE16rIAn4t/gpv+UDSRUvuKSbtd/T0zoNBeQ5
9tAbW7ACrEQyLnSgIJ0Iy4frUaA7BxIv5dSXrQKJ5YydxmxGZyBGuT7lM6X49n2oBmO4czDczI+R
yXQENgES8A1YPitIhZIaYiD1yvCj1sH7hp7a79Bkt0YBPMQFQjGWvHL1wQIHDzNbSRM4ZFbvYpcH
NGGu92L9doMyGSGJAvsVE8GbDZpnYUyGGsR+ONTEOIZAQ+waTe5UL0Oaj8FnNeoW+WEc1VY7D/hB
AWbPjUI60QFYUttFkCNR/fvn3Fqu5fXbiraoIOTyQFnndkFVtKoVtYlfVLM2cW/JpI+zHub0Ric2
3EnOg9mvmnKx3MhOnH81st/AhR8mJ48YbolGVofPm9woPJkmU2u/KzPkpPMS5NFfbVOhrCyFKbai
93/4TZCxmKhAgEGHMEqKsfpmOjLZ0ZBoqY8KzPSYmEXsT2UWfGiy3HlbaeF1iQAc0UAVjjY355fk
0CTOnSX1YSOlHuZfqjuVqeXFS/b57ZPifBZ0d+BON3zbMC+BsOExSaDlpttpTednWMggrJBJO5H1
qib3W1HhdVbQXXnGiUIUp+Z1UA9Nm4aOnKQ+uab6s9Tpk0Fd05zPEoyu2c26LP9R8w1+JImcCkv1
JLZdJezl75DcEKarm17X6G2nUv9sVIPxocs6QzpZWWyVh0m1i3/kINAVd2gn7UtpD8HiqlkO2nQM
tXlvNlu7AZAj73nQRbdnv1qD5KfhnvjWiM0PGOLEreUGqV8aKzsbb+uw4AmPJiaEb2J5dWWH0xgV
4JYTX48V3Vv6OX4CuhWe7++ErVG4stl2iFXhsb4aBUBu52SWlfhm4tjHJEL2qIxn8/j2UYh87maA
LsKS43oPtKizUczvY9/IZ+OIda92hnfYvn3FOMHBfgiwq2DtXI8Sw1eJypkVG1M1fD/ZXXs0zD5/
+yHOKEKwG5Y8pP/VXGbkDwutDxlFRu0ZHlJ61oNR28kyNjYafRAqYGjUChfR1bHTSPiuJVQ/fIjx
s4XnadqWbjDZduGaVW/vqX/fZG680gSbRBBbyaHW93ua44iOEnniAw+ZvX6wC0gkGaw8Z3CWr5MS
tadYTrS/5SzZe1mJHbY6H5CHwmDo9di7UUtrI8sUBZXELzE0OiKjXUswn5RF8yZbLp+x6xi/FEDd
/sOCzvpZy8bP+3tza3xKTPwl8zhGiPF615iBkRZF46T+UOTlfCbrsxvYwxm2WqaTpuFzotbNhxb4
XX/ixGqKI87ZabmTYInvuV4Fh3+p5JVI1a2vxwyLGS2ou9SP5CG/aFPLQYwsqv2xU5LiU5QmsfpQ
65gv3Z/8xjbTKNXy/CCTZJettpmED3jpUJP0zdHQsKW3i9pwY6rfYG+hMbz9guMRyUEjSkq829f5
nWaBxjCKwi/rUVZdvISbj7Vdhz8nbTb3UrqNFb0aTL3+rqke1IbRBLzY+zR/lOwkPBpdK7tt8llK
5G9lYJQ7Z+mq1CtuOuQBaLVgC8eRug6iHhuN2qn01MdzMx3cNEvGv9oiB+qEmapsCyWlfHq+/wFv
PCjEoDT38Q4QACBAk9fTLFvkPIcqSv3crpcPTo3odxRPs4fWnYa2bDGeh6xOj1NiKh4uQQMOlXVz
In9s/mnnYo/+srXoXIzg0m2RNemrOhe7J57wjCaxMBImLA/9w+TY1VMfRskx4N0EXDwt57cf/OKg
JK2mZGuRP12vATpOaWFKZeoHXb586PDIPNSyZP9zf6m3Pi+dGCiEQiAFufjrUZDomcauI5FZIls6
F1LQnlEkqD81oA8+pnG/xyLeik1ihLAkXgj11Zc1O9Lz1pFYS0yz0TmbypMR9vZFMvP8D44BsW5C
mJ5LZ30/y5M5SZWdp77ZqNhN1tM/la4sh9kxlJ17TWeRVucckF7YWHiHUHNdHwFJG0tSBmjfx3m2
eJItaXwIqK3tlFs3rjOhKEoWLVhlOE1cfypHbtreGnlo6Um+DO+KoA3xbXXipcYqt0ga34xDTT06
wVRbD0VURv/d3yprbS9xFKDbwUmAIBK51frVsOitZbULqXxaYC7ughyXvVBCa8CXliYdv2lKbGVf
i7os0oNNUR1LdWnOQ1o1jlV+nuMEe86kSpr2sBiJXpyKpUjNMyauyvD22OGXOpADuANu+U/gjAst
aoidtuVVk2Zx/khxYyd0Nr46TW42MSQHEpr1yTgEOtVf0NV+TPv+wsMmdY1lrnbqIRsBKt6WbGLw
69RKV18dBaFiELKgvjE21kclmON3rTHFf8+VnX2uydWznbXbGlBoJVEveO1Yru4zC0SjhM1WiEFU
WR+7GC3NbgrnZ1tavms0v0/3d9VrarkKHjJ1eqMgXcULf5V6VoHdqGM5RH6X1+UHzcSB1YXKFxlH
et7FJ2UMBgxeA9mEK0jH0xv7ZaC8r4/zgzkvqnHW+tROjoVouf2dJLmWgwtIovlodvmgufKchtiW
JsWkH/pJVcASK1oUnkwn1lKq2rZGHQaOj+QWeaJIh7IJUwR0hQTPOcM45+xg59g81IGtdW4zZYl2
zBOroWsN/tI6NwrmTG8/uCiIk1Bw//G+XK9IqRa6DY0VDZlZn0+jnY5oD2jaMejaeWeorY9NV5Vc
nLAWBarrMyXjj7Cpg99mT87sB4Va/NV1ZfYD7qJ8iFNJ/ZPdRS0TIRA0o7jYV9s5gFeh55hBe6PS
W8ew1F5CRee9qbfDw7JIe9KHWzFKw5NaP4cX5ejV5lryVO4B70heIMvtMdaM8FiVS7FzMm9cauCk
kaISHerb7rSMDnlYO6bkKWonQ+2qlcc2b9qPCIKkn+6Hy9aEfh9KfNDfapYQxFBntpFRarWsO+hS
ml+sEjGqPxgFpgFFASATiChdj2KayxQNgjETZk3jptTFL3Txkp1RNi40moaADoV7Jg/PVS6QxdGU
KXoR+jjZdjirKtIJOnh8hlarPuRmE11CO5OPYcaZd39+W9veeUXl6XA20Aa9nl8vdyq8IyKsx/X5
0BLyl3LIFNdJme445Mbh/nhiV6/OOEqXDrwGAS270RxyoIXxDrWQLNNn6QO+hfY5pfx3nkOlPqCh
kkGcxfv3DwbFz090hfivdY2qo9maJYYd4b6lBqd0XIZD30SGjySNdRxKo/Mcaqo7g26EAvJOeG6g
BwdH9caqpzXrQJJa9G7sQnmpUrPjsWv1X6TB0c7357c5FDwq0Llc84T49UfE49Ac7Iz7t4hj+9yb
QebmEmYTdj38/IOReOMBIecCNtaEpqRwciOvUGSzjbruD0qMgQINtjL/nvfBuIc9XgNXRZ4FwYcE
j9jjDr7RD5jCqOrSKPLbru+fdBuXekvPclzF7ND81I6o+Z2MfFnygx60+g+91Oqnesnzvfbs//ND
RPOLYKG1uDqsw6q26jJDjTxWau0Y4dV2qYKkP49qVZ6iwZF4A9Z4K8VKaR9QzeJUCvrmdH/xN2JV
nA7cUbDnbo3JYfUUozGhx96mPVJqifUz19QWSafUoLBivtVLVSw+b09qlNQs6KyuHntZOepqgGGl
J4n63rHEdht6Yhf904GP3hOm3DjN2U30uagiU7Bed92mcqmroKwkL87H8QAzr3mYU1n276/gVqAI
8KJQZwUXvL4E57w2eyOD/DtVcTscDfBa3pxC63KHLta+3x9s83PxDkJ/R4idrdtd0SibZanCOIyg
bxmHoiv5coFCFyQpleO48C7YOXK2RoSCgOAWhS48hlY5TKVbE3cLHHaYCOjk23reA2NIQvy3JXPu
jkaWW/LOgb714ahR0MIXoNAbCGpdSTzUsj70kzghDHPdgSRg7o2ydW2QlpFXUHm4rWMHcIto7ZGK
N4XUA8Qwtbi+NBDWzqjMd48dXYjMXbTI2LmYNzaMaDWjrwnjD7LTakUdLOryqJDZlkaiPERRGZ9S
bfwfyq6kOU6dXf8iqpiHraC7PU/xFG8ox44lQEJCICTx6+/T3+rGccV1Nmdxkkp3g/SOz1CQFrCB
b15e9MXbO/r9AcmLJShateOf/7+CBqrfm696uC+vjIrwEIt2mRox8narYVSpg8fWZlO+T0QsupMx
z4KpbscZyJh4awGNCfuw/BGWMITb0yGRJwOMnh64mPt832dtFn5TOHz1ZP7/t/0UEXXge77MAtoi
AI40qV8hXmeXmBToYb85Yl+8fGAosFuCWnuENPfpo/jcY3+HHTXmP9t6H7pN1nLE6jgJ5ulaGpU2
87KYb9788c1+KlSOJClUkMBWo9v/1PxBellPEtaup8VY9beLjTzJg4jB8DGJ6zLnQQMNjPQnXk/Y
rKYSt/85eACVcxRmwKzxGIn/PAyrZPlie8pO83hMxoZqjsVpmS0iPlAHYw7iw8J81wN9UYaiPQAI
CoUuupLPfbyAIBmAmHBTqIK4O4+MnPfZ0XZtC3iEQ4QRazSoFVBB9h+pN8dEj7gFDB2uGKb0n3+u
o6ofYmAwTwPV5teyCBUWfiyq414X37zYr64ZSDdQljqC8bAW+fPJFvBBc5s47kL69ljST0l0EPkQ
H3KFySUNp+2bm/LVUwWXAl3RURrhL83l3og+AUKwP2V0pU92HhQAV1O/01nki7NuNpUkCJnVHt17
IL758P9N3D6d4+LYV0AkECUD3u2fPzczUYut9oQna1hvQBwN0qnh4HGwswSiJ3pHe7li37lS1iQL
Wl5sQVgYE52U43XAZvtANXyHyUDjebwG5VRntaJRe1YkZhlu27ZbbmGSqi+hyRvGtVKl2va6zOT4
zY34ItGAbgoaEyJk/vf43Wk2pf2E6cikenedeRVRYmBBtf/3xfvqYyrsTNCfYPL+15QJtKcBCoSc
wawy8BelgajSmBbfiYB+ET0hHQvJDBxBaCl/rifzOdtMbnNxqjKwXpoEDBToYgcKCLkUY+GXf/+m
+IsjWEKDCwAfLE+BoPqUxlaYPKnhuCxpk7mk+3ZWbiVAaMU/OpFaU+dMjZTgmC7xwcde9QT6nBUY
1rPz/EXEWb/t8Ts63vjem/cEmm9bnbpY85NCFvgHnAigQG+qsp0PcqPu1oKaYa/TkFH7Y8lzOtTp
CD+P2kwtDc6gaDshY62Gn6fUjLdgNm3TNy/yi0cMJh9EdAC9w5DlczCDEIowhUkEquVRbHU7rfaQ
0JSpU9Pjv9/kqM9U7WMEK9H9I3qhRUD+/hSwNz4uK+wO8Yi7NSpr6FzxqDYi1ILAZZeamsWLeFm6
dFAXIajj4UHRoLckpwUGTMCVziUJVh0ZzOcT6DLaTaip+fc5+OqRgBcHXD9qeghhfPqOYxiJza3A
2499ifcfKrMPnJ9Jxvl/1Lr83+MAaRSwT/DIgPj+9FFLKmEFD0/4UwilRnuIoS1vrWjH2sTb+PHf
fxXUo8H1OG5Xsef4M8LR43ZbQQIGjoqy3PshyZsFOid1Poz3//6kr64R8hMAchjPQlI3+fOTbDuY
YYNR+SmmMS9cdOWugvokCSGacptWR+/XHuqaNlL9z39/8BdB6X/uP1Bpgqr2X8VIu2Q0FBmeppSL
2iXeF5ce4K//vr89qsJgKgMMDFRDPkUJPqd8nPWM4wG7tpNtCNSOOfh9BSb6Ttn9mHU+ZSV8FOaR
yEyAKH0u6bolbEUU9vhBJWVnTNix1jk6MhgzR0hAAatB8ZcP/36KXxz/CggInBDAEf7GO7fL0QBl
BXWm83oGGGpuz/sIhm2y6L4BkXxxUI48Qxgoocb4W2dn6eJKIxoPp9YF63ZaxZDrPWMIpqqeEgd2
x9ZL565WQE3zH5SWcftdOPqiyjluYxCUkWD+hj0sXouQyhAEnjDt3uA3nywnUNvp76Oc8wnWq7m4
h1gXJrWQ/uvzu8ArEG00Kt6cmCztruOF5/KwQpHhHBivskB1T2lKeAt67e7f7+WLw4CmB4tJZEQw
gz8PlboiXU0/YJumUJIdROxyIsNhO5FZstVcoL5vO7d+Q/b+8hUBpIluEvMlbBn+vMulkjZsi3U4
NQVPfkaV5A9ejhZ9ecoO/bwMFwLPF+ktzE7//XO/GiahwsAtRjpGx/z5ozE98iPMIIfTGBbcknQC
VGwCpsrW1xxS7FODTMM5BEWkGut1HaIENndlAor2OgV3//4yX90JUACO0HEUh1hU/vkYljFB71xk
HOqT+VQS9Pfxc0fT6WjdEi7umzf9RRwDSwYkGcxij+XP8dv8vxYXXbZgUiEBAfpXgOYwQ4gR+nLN
f/9NqHcxjTjS1/7SIaKoVzA4NPgUHhW3ANEmhIV+3FHkxW9+0FfXDMUoBtqgYR9Hon/+ILgPDlOw
5GCwZe1wmIUoujpxrHhyg2UJ9gVmfPivPw4sXOCIgKdCMYfK5s9PhCgwSPtVL05jDvF2UqZwN4T0
oloyIrct/+bTvhhKoBLG9hOD5Rzh7DMxZUwxBgxaxJFyLaEqbmQPLelRZMPjAA6wOk3FXE71AoKg
uq2kZZS0bQX4uNdZ4A85ErHHfJiu7W60ec92+ZTacTeN8dIS2FBM6X9+IVAshjTTseoAue1zdxfP
0DUZIfN5Cjq53nWVy84gp6JOcKWG66Vatm8+L8Pj/jORAViO7SQwOqAO/WXmATydwtxF9qctpINr
lB267kvYOozJWpz8+81Hx/z7+bNQfWBAimEUaB6f8jOUw+CXFi38FEHFzw1MpCHInh9lqQlUJMJ7
ibb9Z8vnSR62Qnem9qBrwGBbFz0FV3pSA5kWwfJzoNLdGXe0egeISRsIwboQPAZqLW1Adc1ts/YW
2fib7x///f2xEPmfviZgolim/nl0iw0auMUEAFVXRPqmxbjtl21R14HqGW95rdss/Y3GsQILSlSI
QEOR9j/EMAh/kY8cGskMfJrum6Ln7xsMmRqcbwBjMHj7S6scz9PAae6YqiOp7qMuyEliq2q3ijV6
UMY9/fshfPFxx8k9Ai5qrL8157sgtJavHQdzDv0Ig2r5lek3AJqqHEOddOu/Y838nVxxdVEVAxBQ
foGV6VOE+GDIgP3plu7OMmCyXRh6kPfTEtag3pxA7rz/pv75O84D0wxBdtgSoWDFTv3PNw02gASH
bVhP1RBOu62c+VFnuvgmkR6v2N9HCitTNLWocsCf+7z5ykXXhuvAq9OZ6oTtc7BY6NXoi2xXRT5g
RNjARrVlrvgZLVbOO5a5uWggm7B6IspgfYcJyxgfaWn58+Iyeq1azsRVNs3wUtORWKcLsEqWubaj
8xJrZs0oID0xnQ+tbyF2NtHFrTezHXlOug0+47UbWg73YRMKDcX7onrVIQ+e0ykTNwJZlmKMF7fP
JaVsIzlHWdUAdhh8bFA28824rfIqEnR59d5xcVFtzr1l0br2oEZk61gnA3gdNX4K4wSKe9AMBGBs
fjxeYUYcxqLZfloy5uutKvxwA6Uyfh+OYngu+lg+R27r9YHFfH5kJebau6jbto1wbS3cgEw7DL8h
EcPkqcFsKCBlxZklKoOn6w/bjgsMRMCNHNKDtTlWJ1VgvHqlXYIZofdTdheEsvzV2WrKdh3qcHuI
4cw2QEZhWPTFEGBVeiFAl6KNyRwfzo0IfHgO0HiS/Fp51QUE4kp2e0NEG6C2NfEYcPVoG9u6qzy/
FHEeIONpraIbPrbTD5EFLV3BFnFV+L65qRpPgniyyWWfSOxmYQXswhihuQhGrk/hqQ1g6ntcMpPX
wGGNDvVukr1jszDm52jg/WHw2zTX5uiVc+IwcVpPeLnyd9bG5hkLY1QqAnCGBxNCgvvEcfwFApSl
HZt+8bEjUFgsYBwEzL2CFx6zUw0AEf0oR5WkNfiO/UbMKPiL9NSC3C2oxdJiKss7CBtHHIgwwZ6m
rFUTKGaa/1yg6MrruJxRk3skuwoYNwD3djAfERMBmifaiNg4oDpcjxUwV2DMv7cU8mt1FAHsATg+
9bQBTq3iDca97rH1LLpCGbP8BIhoGXdMzYPerZxaTTS87gzJIffP67KC1G+ts23+wB3PmhXwils/
V2NHOr/kF8FoSkDtCiwehYyGqEYnMtR9q3JTrxXrboNZQ/Y3g56yIUU6mfOhL7mE2abUj3Qa+Hmf
JeMhGIX65ZNcVId48JFqZvhm8LqCCPFtt8i8J8EYr67G8R962CRC0YXoLSt+R2vSPm9wyjuTvevc
DqwaeIONIU94s4TIMxdsmmKQSwaVnjHMqyUJlZ3PTdd7IHcL2t5GW9g9V0ihHLLqHf0hh7a/D7Np
e2FBP2911rHI133c0jc4IbGAdPHKu3oAy5KSADZkvmmHYixPVLS4xySekptK8cSQTtLh0Q1b9lDR
1Nh6m3x+ZQSQpQ3rSvsm08DHxKwS80tdlpKBwWUSUP9n1UPAuxBd2DC5ekMqua0B/r+pdn1pdAun
CdlfQ6CVRvhlXTH1jZllNjWJnzv/BtoervJcdRlrJPZ//CRYpvRCYGV2vbWsagQY6lAygemkJ4Ad
plsNjeJVNhLLPUEEtPtqwWd7FyS5nhu/2Pg6pQnHf7JRN0JtpajdZjNWi8qMz92g+QdscxPQhkcV
4e16Wiw4heN4M3m42teZ78wTo3ym9eSo2Aj8T3BBVu0WKENn4/RryGB6RVoEM9HMcKht9wvL88c8
7O3HnJf8MRnN4HZLvi5ZXc05u8lUkNMD8OQgAvlxMrRhXGcGEC0MAhsU/FWEKoe2M7E0iA/pPAi6
TySWSGSls750QxwOiHTCPrRxjOHXmKJuJrLok7cu7CjbeQ3BqP0w+BKjHWxffibb2LOmxKgMdq0Q
gXuYA9aaWnR59oT5nl52fUC1JOBlbh8B9rxHGpsrN7JFgX+C8fao64oG4kSnaKprOw0RxCagyzo0
Oc5MRaJAjTfguPXPAFgAA7bOy+pIVYXLC6XtBPOkUYav8ItYnjiwFpAwmOPhhWc+n3YUsn45qewC
3ceiw2fVfdcdORZgm2Wkbzv1YTtAiBqd5b3YrasrinoqQ34dgw5wG4GV4OrFMbbAdI0lj2ByYwYZ
dqZUD+0S5gsQaev4uh0BJriOUaB3Gx1hnRgXcBpMI7GEDZzeFl2XBXOPCiwdlKawrM3g9jTConqA
tib0UOBiEJFNxxDOxNAWGr/5uG3FrgxsAQxOEQC+AJwqRFTTVPlTGbZZe5ilOjL+irTDQ4kdJv51
NgxxUI8qjsSut0H8iPGAnCD2agHQM1Im77Ooqkuwj0A3LDw4LmQS0ozwtuT+NnGrusgGNhckpRrg
JqTI4drH2j+kctgeJJ9wViEUln+ULeq4ndxQTiN2DPGZ6wdovnJNy2mfOtjWkUqZxQNWCTlQEvQi
5RfJtKanHTXslUqEBbgjMjbUvl+nhzlN2LDvV5BcVoz55RmkeLYJ6590PnVqjl5hPtjDHkPhXzBQ
e+8Q5k1Id6Mu7IdatwSS2iD2YJosZoTBcJbVJUgOLW288cUhisd5qpM2y8camp/L72xseUY2FTK2
7/1SCNwyWn2AxK1hIYtoEpBNIlvWAjBABjPXDlag2EGLD9Pl64bagknMoiVPPYkAK1jqiGrKSWTH
6ppRBtGU0Geu9hzmViRNpv555Yb9liq2a9MWovSYagf5LU1CifufBemIjRPPUGBA1RQAJSTWYcJ7
JqkZ5+utjM1ce5TMd20AOtx+Ruw/Nblrq8aJFsWxQiaKMSv0pgScuoPyLah6yLp53uqnOJXxBhAO
He613yq+GyUAsARuUuW1gt7A2hSuxZmU8eLmkwFstd/JGIw3QzDCUCcTqbA1LUs11LavVtf44Ri1
sMXwt47KLj/p4767hFQV7Ctm2PUBz5Hp9WaAg4Q/eAmS/x5RIrwp4QjvUBREfieNUNUVWvj+FvYW
6H11OhWiGTMPqJsPjnAJ5BuPiLxRrnZhF/KFKBoi7cCxjRUQxOFhdxEEVEmyaMlVbUG2QH5cncIV
RbT/PW5LfwO5NHT/UcrgGQtXki0+2ZbRvVeRoYc5H7MK92Vx9zL38pz5ZLkPQ4E0CMl97B/GaZ5a
ImNE2Bp+EsISkYZI/sEwQCalLIA7yLXNf/Kyxw0LN52ctb0oF/wCjD5JqxGU64hbBf+8gK2S0Fjm
l+jlOkcKCNiqJu0TE+62QcZx7diEuKgTl2UNQDqAEXGoM8S4IlV5DRAQnDmKlrUDCaxvRxw/FlzM
EKUQRE3zij/s1upacuztkGcKuAq3trL2sC7YGWJ/xlF49XAN+K3izHRg5qOIBZxSwKiUzzHOSuvN
8A7/W9dCKplFP4RQ9CHITPVczCGSPOWI6aaHzdPBMtbqvYZLJqSJ8jjSmFCrQMLFxuUBDvwYYIWS
j/J5rcJVYXI3mBP4vrLxhLsuuRfa8AT9R9QlROkYmMbK6Gjch1OQAtCdAaPRYKsB8cPQju11Wh4t
lVmKTTGwSBmkLtFhcZh1+pjZPcOqZoEGWQAZaAd6mSFBng2/TDxu+mRMWXAnRAiRohlA9YfoCBCp
Mw0BNdLngI8ToCPik1EEDvs7KMDCesxZ86Pq1BTWw1KuL3MY0QsGLxlfDzrh0wn65KivQalAJgnQ
7AwoD0V6pdN2xG6wZNGZ9UFkDwKwu5nw0pp7yKRk+NZhxmH05fPwZVB9f2bz1g71WECstF4m5Z4m
gPYWwqI5tzACTpyrmdHrQiAD0yo4jtuB7SKDQryuRnQ2DY5qNNZYJek3NqQr1IqqrugJskwQXkYB
gCDnaA4KTmLIpqGVWmNxN3WdnAmkf+I30M4zlCDVCLHqYlJiZ/sRhyyFUYslEPyYbiggjZJAeaD9
lZhoedyU0K5xKD5GPKdjJ6CFE7pZ/bBgcF66QZMWS0ugb6ap+zH3W3UNwgLy/5Z7bfczyqSU9FNF
35YpaV+x9oxEnZVTuNZ5myp8LGSEryT2SO86zVBhszC/ExAM1GQM9HBFVYgFrB8z9wpDISjDVxF4
0HUq1Wwbj8rrV5pF+umoMBbsLeqR52CLzAdU+8QADqkpj0Fa+IUMqF5eBV/x8+LZr5gugwdw1WIf
Y/dxwLs3tGjugyvOZiwEOI5oKpQe0E2skyU9SxGEW5fhC1sbQbSFo8cQM0ZMbbJcAtGQpfUwKv4G
8yj9ltIKWYOnEHgjE5u3rln6IH1ODXqzOnWFfUZDi0CGgAWcZInwfDFQkXa1j7qVNSjz1PH5CEiK
LBv3L5nLJ0Vg34PeMou35AVEUVQ+Qbcurhmyimvwl1b53LWdfc+MAJSjF2idCMApwTUq9gztq5l4
e1gnEVlizOLwmnk2dTsYzc8gLwBnuSArOv9TdBChI0uhw6BGgu/PWpihINrowf8KLO3OZezm/naM
AAWSgcgfGYjiw15ZX4GMIFWVnEMAvVNNOQt6KFu9DA3qTgUAS+RXdRAr5BmI0z6hqLNbOQJ2Eht0
ziKNca2F43XY5seBsaBI43Bm0b9hmlsOxPqtQw+I2R/fHZP2yxakbiE5oEFDgxjdXrkp6T7yfEn7
JpsDfrfGYTc2x0N9LuGlgsJ9ysOpBq8ghqVDX2DQNi9Az1lUjz9Knxtdz9a6sAYkJED6CwbzPrQb
OGlVsMmMoMl1J2NfTRFBaaUfaOlLVxc9FChIoHXwypE0frUuly9DQjeoLvPKIPZnMkNHnKPqilIX
lQh/Kqjqnqv5yfMi62Cr43SxR973P/pQdq+AyUy30F8SLzrfouLg1mha6gpi8JTMuVfIGGI0smab
KBD+BeDARKDDQXM8sPTVGL1cJR0+l3RwBHl3ahAcXfdmW+gI9AlSDXJ1VoeTszccf3bHu6AKDrmI
/M9WiOquXZe+atoAwCvchEkjM6cY4JP/UYQIA6zhdO3bjdUBNwngYOWWxY21Y/cwoPY9VKKsXuyW
p4jj1dhniHeQqSdKtdVvaP5MA0ExqPWu0m3K99BFKPs6KRkCqm+teELVGF1Y6Kcbkqosght7Ec3z
XoZT+era3r+kNl7OsuioUQfrVv+OcI2zUi4ZPrASZkSUBGKQkggjgPfFZ+W1KbZpqyEe2/1CfVSl
xJfBeAZSxlJgSmGAOMA8YGpPmdowR5qncLOHvrI9RvZhj+yRb7qo0NAm4tCjM3cnGh5jAUjxWRDt
2MznS+BWvK+7pewkEtOEEdQYULz9fjKakzkeOdJZ4m15HigbPhimzTUo3yiGtlSwCxTNaNc843QE
SmJeYUi9xhjYdVuQoC4E0o8TpqC/vxNZTG9D+IacjHEs7+w2zwHMLGA7Q9qodLKxLSsU2crVjhCI
KMuuZszjdhhQKjAuW2O/K1PGf21rVL2EwaJ7+O5VERay01YZspY+pkSVGJLXxqjkPglX+dIvlYPJ
qS6txfB5VuEp+kZjUbFa3dVwtwujmmGwTElWQnaVpgr9Rr5O7CoMKj7VqOhYsAcxEdsO8CCzu57l
0djw2EBLN8GAy5M0yiF40hdOvud8hU0fXYsNub4q58ehd+2ddUnbNlgyxL9n/JqroYrBJywiXt66
bnH4jqI/spHj4qUFJEuQoUdTRuYWQ22S6oq+LpBzpLWQk0KGoaycdgpd++84sSVrFiUl0sqyJhvJ
VAJaqASw+KpNBHLqhAHNvI+ODLuzZZvW64D3ggEPuFQ3KtcGAToINww2Cp0sTYBp67jbMhngMGDj
HZFQbPGZNDJP8YXb/BlaLmCzlXwVt0EasUvYg7gcEz0nnwpv5rQO887d2z6meF7U52eBlkFxBvhx
GWGxZKiDyC0t8jP4mLsPBW022D4AP/ehUo+xDE1DyFkLwFFQryzcvKvMGk38MsQXqMy8OYgj1Y9U
HWY8tRuVu9YoY1/GKjfQqcEy/qGCXRxDQz73EnqQpnyBbx2/X+GtgFThIJMKHGSJXmzY5HpTVbJn
6LRlHO1SsYkclKoi/IGFYKBPxwW9NanaOL/iWZucQWi4ikm5UvPiaCZ+oYKLPxLhsQtg8BGGOZ1K
IOSj2mJgqNi2SB/asQvPwSFVGsDqVrqmtFS9donxJVZoFZ0h4lDl827ZqH5cMWuLUbzTQe1QC2C0
WJitg2C0YNMHD6dwxg6oFW+rpgifHDPbsrGlDHDzNidu5iFiH0DooMeOJ7Peb9Hsrn3K7E+cj+Qu
hwndL4Yp50DcDHQopDHb6UVAL+KSUknjwzas9NWjYixr3XvsAasCzRjZhlg+UbuOP7chCp/XMVI/
NLSCngMx6/xggR+8Bl+/eO062irIIvqhbyZM4MZmCyJ3AC4NqEIUmfHvDSjwnzNEjJ756ISrIXWE
xhWVavwuPOb8DZSkcpw5g0tiymSAcF4YDfd52kI+b4hbgEpS5P+QVJBmrogXvNJ1FjrnDpXGhAVl
i1wesbiOb/uikj9MxuR5NHXFcLKIMGTNAG2QtLZIJo4sLAnhghLDJ5F4m9L7Npg8xR4u7p9sxQKE
TWdh4SClzn6PQeExTsXK53nrDBQ3Ge9UitH2EKoddj72TOXWFUA9FMtjRGM2IajRpDiMkJAuCc4l
IM/4dZAa8Ca8QCBCeOta2WLzqqL1A1BCRJXQM/hHYrkkgz2e13Hbh2N+71Xh0C8s6HJOE+VsRrzE
HpGoanAlQemxvkxgDYwEtJcSs7getSzh2AqMZFJdCmOTBRGGCACwO6xMDA5WQmP+e8aAAfPsKAQY
U8/JuE+BLYzqdIHpeuOZBh0XNBGExingaIk3BVUVkmFQ6BuJ6SkFlITzGzNMsKxmVuQSOVdWVU37
SZ/ZGPJu+Ir92jcCBuaXfBJVXsOsKXxsnc4/Zqwvfox0RY2xDDifBkhfjTlhJlOEpzmo4NfHx6d4
gVg5cV3RPawmWZMHGLmkdxOgZGrclwpL7yfsrOffZooDxPi5NHBGPczIddkBfgDqcogrg35mEvoi
6oDnOIEA3yp2fpXti0HsOEVl6MS+V8BQ1Dxf5HvatT1001teagIJdYyeYXVXoXWWq3mYZsswZUXM
Zoe1WMxltSzggsMFfv1gkz12bGgQbzM/qBvfRcUIpQOdWBT/vbi0KopvhtWF3W4CQasjpZz9Ry/y
5Fyywt9nKhqeBE5pBqXjyd54l+hX2U/544hFOyZoXY52c0x688ABt5YXBXxzNDoibtFWTjGK51VE
PUZC65qhl0Ag7aYrhemqjk64LJN1wBAm81mC0X7o5RICzVTEIsewQM90h63AWKDK6T0q9xDA4GHH
dNSi54qS7kzB/w//e4SNGglKF4WNRnx96IMhuSkxOUW5ASjObws10CczzMGzxneJyAgNf4+90ByB
nohu/b1YkhTrFbTISQ3EQX+2YKalGjar4xwQUeYKwrJcgoUV22nXt/g62Gq4/AzUiDHdhwwEoXce
ga1MUiy/F6jOtSsqmQoFJRS50NEjOACGtkDDrc279ipzaejq1Yvqx2gnN53EkOr1h1VA5fU4XAjV
SWzRxO2yWLh1x5ORPo0BcLIYX2iMdGCjyPI6hOxr3zDPtuU8zGnf7lyyFVUzjnm5kG5WhW0koBgl
ypJlvANjw/dYzPsJUOzC4kEMlbY/MIiQc91XPCzfWcgzbAVLpsOz2URbRgpkT1bPKkF5tpQtH3CZ
UKYfsBiCGcJs0DhMuZpEMwkxecxPQd3YJdEYogHsaAg1rsoD4LGHXayLbuCGswK6iRz3FPu2xPB/
zI6qjipNRLjLRe8e18IsVWOTYgGDOccqi6QAX2zXeH1TXC85Nm7NspbqHElbPK/aJidVz6e3ARmM
naxA5g770nrR7/Npqq7FOouhwWXBCKGPi4mhzciHaicjsEVJZzIUiB0G7Gp/TI/RKbWdLC57NApv
LU9hXjetyU+5MC+bnkfjSBzUWWRdcXBVoDq3RR/ZmKKyIRiHLfkhKlS83PisM9szhh5uvtwwAs93
KcoYRlpu6W+w+Kg/RFjdiXMByyO0BIYV4lFCgzTeRxOkMBoMBdPpFNDinu7XQjN5lXrVOkLtVoyn
FuN0jU40hVM47gWKYEyjO38mknSOnhG20NFUCiyEjnRWm5zwDjn4yoW8y26CCsInCQkq75YdyKP8
HlVVm5+GTkh9LeMjQGwoMx83IpTbu+wwCnw1R/LmYcFBW3DlQyzuWBdGuwQhr991FHy/el1gmY6o
O4poP5XUoDfF+cEqNbIQcesgHbzgb8o2PYMaVb6cV8ei+wG+IaV763lgZtxgBB8yoH3E85q72V1B
e9UgtMmw19Dq5UlyWTiXd2fodsVQgx7RY5BuLYNyaIuMn7/JPFPVAaN8QWteztiPsIxW6w67ieqR
+SoAFnDa4rfEp7O7420+m520w1DBI3lFiTpP2OTWIpJdfLDKT/YSArNBdAj6Dku9AG4qco84N324
JNAhfKFbyDYs2IXu+RbZd0V7zEGG1juL4qWKPlb84+sFRnDTsE8wxFweCoYYdPDbiOYRzye6liHY
Z7UCQwEVLmR4kjqCvMhyEQdjd2LUCoM9yPWYiwiuivodiaW0NTZPY3QTtFOZ1KxUVXCTooBTEGvY
zHpVtbbEihL3395G0mh7iVl1kT5HEAQpdrObU2xapI/tWe9Lu1ziDkRLjS5TQadzwYVoUgmWPFnX
+f84OpMlR5Elin4RZkAwbgVISuU8VE4brIZOCKYAgjG+/h29TW/aulolQYT79XOv+/Zfhzn3mEYS
af5GrE3T3yDrki4Af88lMuFH0JxbXBbn0Z/6MvUDueqTO4MTHXCu7O5bgzykD2292og7NlJ6Muxq
6+67UHMXNPSxOl3HDkB9I7umPTQkQTcHQAn71naWCtFJinFP3N6LJ1ojAlIvMcLbP9PvzJhh0/WU
0bjm4lgMOUmABefFctfFA88RI26zpROlj3qtruYJ7ipJLM42b7OVKlZK13zMOa/iDCYg2JJcTcu3
W5vFS2KM0ebAAzcF56IJq+moaxPQRcTsq8/cbummZPTYXZtqNhTuWU7CnJuWkzfsH3XUujbDSm8O
3nzdO+ElZrZKk0iuYSKsjg/O5rvp1zhsOQ4X1lSrZMFkuiWa3c4mlc2ysPx22qdpu1xzvfd0M56s
Mlw1Ln+twOCnKa1xVQ/x2vkv/OFckIq/3LueVu2kZppj4i2Y6/+jk9IPhCAV+5khX/nh5dfriM3i
kX1nl5u9Hvt4pbLwV+pNJnYWZV4ZFG1/qYqJe7EuLROkECCG6fcUin5PkFEHcWGHkffq0d5C31UT
AXcHxMq6o23IZ/OudntoDyxejHLGCx2TXxXPeX60F9vrfzGI0PwwS9UWtwgZUABaThMaM/OtIGu2
EhAR7kwzyi4aZ3lHhi+Lo9ly0kZxSgRD2rP7B87bj6btoZtD694Hr4hukBOC/mD1tnRufbSPX/OS
+4ilJUAYM1RtcYKNcYc059UeG5JCyMOk2QXR+NptexQ6p83L4xQWQXuoJN3kpTc+mcBsBXReUGZp
MdpmJFtvijuU1HbM9XfpOcqkajUyT9rA9JpVecqTadXB73z1bUvlKxhPVYdQNF1zHpXU9mNc46E8
tksb2fc2eXec4AuSATNN5iRUPVgDhJ9RQhDq0+RrMJ14GA1r2EeNtaesGkReB/LXehA5+Pmzf03k
+KinsiwZBi9Ma7O+yul7Pchr/7UPpL2k80LA8L9qyqOBYQHnaEN9jn6DOGvzoA82TdjJG5EsH4zr
VDK1AF9FNvlrPJ27wtPzMYYPLF/ncRspJ3DFdcfNIkm8b5ZdnVe2Mb+15FHfjqy4HlNXToapIpxH
KkrH7+5CUan+hluuhTTcJBKJnDSDwlGKhe31Qraf6F15kMghykvWwvjzT2umQBIQ0MzeTV+MhDIt
WEH+9b2jH1eGX59427f/6yY2g4Bp2sURqdhyWTOEPPDG4rZoP6zaC4fU7SsrJ0uIkngjBJmhF3SB
OHYd0YFvZNeArIfsIvyvmvVmLh2H4JpZq4ygQDjyyMHvGdusvG7uC/yFUnbS1sjf/6lmbaoTjtO6
TUbm2GHqdmGwHAePMT22ss2aB3UITVWz/tu2l6W/L4gVX4grRqK5g3mVyzGo1PA9jbBRaFSzRFmM
7Y74DKI9c07EgnXs2jUY9JvFjB90E+3yOPpxeYereCxO5bgv4qgQiVEJlpq5rY6N04HZdCJngV1d
s3l8nSLonmBEFNSD7YUHH1dae9gssd5LZvbxSa4cJomjGRkmfru5O8u1Rrq52dJyPnb10J8mYKsi
ESyqKu9chmZtms84hs8RAVlQuHtX7ymrluc+Ue7umHQqfDUnzBi4sbnmpWCu7c1Wsvthcb+xbogg
9W6NUPbiunyYQDghicrZ5y8mHZMF0pnEaY+78avqxuJhwbUMCyP53A6BwO3R0Ee9l+UQPOx87i6J
82im+y6k+li3xv1NCEL94vlN/13kTgt5sRjPPF3Jm+jeEQuiK+ySJsQG0btnnV+kzGElQfZb1n5f
HsQUNRoJxGI1XaGD2JzMZnX/OZIX+9hs+dQd2YPo+ydexinK3DJcmiPJEUBSk9r3/uRaQb2dAogC
nWhZhP4RQ5DO35aZZjkdPe96IXST/cEf5ox3EwWr85uds7F/Uspy3FSVqymPfRTo+LhXLDN5mfNF
/vIqj1dXqjH/qqNYo2Bsnvhm3APHVREb9jrtCIbZVqz+91hgITkMNHjMiilaeOU5mN41mluZ5OU4
/Kys/W1TyWzoAUWwBqsJpvCJaIARuCHyl+rIdH3jTXLL3D7YQkl4IzXbHWGBRYAy3trdr1Jt8a9q
D/ofqGGvufd2WwIvtzgf3EU1bRKqEo3Nt2WPp23gk71O/qDKM+gWuw23BeX6bQ6vQwsq7fk5WIf9
jwOL0xI2GdGzRpYa/jGgq+QdSxG58PMg0N6t2CetP1d4yfCYs5fLO40l58vFtZB4T4XRYk4HLRaY
GXdtsaDmNDYVktJ2M8tweiWal0fUsoL+u8XL9meFvH62YpKck64gZIY3km3S52ojLiAth4UtI73J
be9KZwm2lsLEdqe8X5YXMy0t/fTYEwozMaGPUzfamR0VVjMh15WSXQF9T3sLzLHu+gzINK+ptQz2
ExYj1DJVDiO5ovS75bGlHfxPLdHGcGoPGUaPBY/e37rbxuIg3M24qJjLNtwA/fElUEj0B82KkPYo
yskp02CbvC/6C5ABRLS9fZ/VtHKDzwt3EotomWof8IYo8pF7V5fZjAhb3deqku/lWjd1OqjYsbM6
nEf1GQ55F/CjCaYogi2509l2Jm8lWai1/0z5CrgDjO8bkKp1+aMny5CmMMh5OkMKsTIh9H22qUcr
23jS0K39R5t6eP3XsIfYO8yC8Vyy2hoHcdNZpYLwGgN5LL2KbNmYzD3S+UTfv68uSdfHcR3ZoMuZ
VIuMfzbMTWjhOuY6Ds+zHtppxY8qzadTVnl3IuGX7DOwPW/Kch5UZF9I+19VU9jh/RDkBaxCMTlF
tpUTGrodW8Flt+YesagMh4YZznitUAnF9BNWwQGMFBjPEVcLO4dIYgDT3XQNK2HSpYuKLYV9K0sw
kx4Za+mLie25fYQ66KjQet+7lk6Kr+vLtiIW6849NjIm+4x/020pGRPBWtpAEJzQLPos+JVTMzfh
eJYM138bLZHPQrTjhTquqCk0ZDm8LYuMl5ut3Jz/Al0GeTaifz9XRgMZcVWWOCv6MLiOJ9s5w5Yd
YCnZSi9lnui/DeA0QYalIf+PLELYnGuIzpMJ3LY6xXlrhxeOz6VOKbeFyxXRD3TEvrFhiOjny2NB
2RidfH74H5vva6C+nUJ5agCVm996JCn/QMnBTPogw849MxYoLjjjrfkGU2lcXzkY0ydBu9Hfu0iQ
w4sKUNMPbhch8ukqcrZbzs1qTfy4j7Lo6h07TEwUnLNPcGt7ojEqcfsVddlcIJfrDSjT1xjTQ5S2
I094V987AKYtbyAqR4ZhP7904z7elxM//9EEs/3K8Gx5iSMRf7udy9S71NyONvq0zcMDqGj/yDG2
6sPEYLNMGQQ54ljHG8MNVPgGImxDCJ8HOb6Eq2evKVtzNiydc9dHhwlwbgVc1qubobrXDP0c6cKP
o9HL25qdJiN2OWcqGOSja32GnVDWnRQUAmk8MAZOPLsmrs4tXcs8w2ygvE1DHgfp2tj+fQMDVr7s
imyjij3WrZ4TqBR530yb0z0Ks44M+fRexidhSXlN0tfOi40Pk3A+S7rb8xCrAvOw3U//bWqq1tsN
DVg9UpLs10yDKKce7mxlnxi9Uo54wTS4TyhTasosOume0zWqPpRea+8gctcf3wz6L+VUXaANU4Rv
1oczDNZytzcO0zmDucR/QP5qliPbBHzvl6UaI1Kwrg3pOJAiunYpK94NoKUy1RS28lCv1WTxNfXx
U0WDhnzNYNQ+AzTHXwL6uzpOs8dzE8fNBsooxP53XuKdO7AeGD0XkDQ8VPlU/Fj9GC8voOMMXj3G
quOTV0Y7FCli0fpkxLx8A9TWI0gr5N5hWEzQnrwJGCorptjSpDrvWidqC5cnM1fuQiGbq6+JQqjA
f6Ksr723KBYb38XVFIt2Wd8ifCDT3wBRGJTcWyfMMcr026thcYj9NCEYgUy4s+cNZ7kuXFAFRNyz
G+6ehw7ixx+d09i/h3gM3wWk/nzt84avtmiq+NXNK+Bx17RVfLfafdE8bUZcFatIRsPJBbuF8RXc
VknvMux9NhJl6W4chyG+c/qQ+YI3LfWrj880eLCm2a1OVEC5m7k1gxQ2FcWLhc5l5SOdbVDI7a7y
0aOydQ6WvzFX7ZLosu85qrWyOxbBDrT6ueNotH/y3x4rmMT2EMh+Br/o6ISfdgQklZL11eUHKo2W
3a29aZYDWOxIOiYr6dDut2uaAX3XQtXSG/YejxRj1w11Jp+ScNwVUphyZ5EUfO9EV83DqqgugqhP
bA7cawmLbzBVO7NvhH0YykvOKxgnu0TDTOqhjRT1Sz90CTHIfMIo7u3xx2yVcMsrHz3v2Ri7vps4
yOJfsl6b9YAHVLjZHJahd69Hxe/oacKb78m1AKHuY7fXbw0arTnu7Ci5Po0xohzOjKpJTKC75uiB
quygmHQ3FUkeMFHc11yCS+B/Oj1CU0Kl67Sn2tL9eLsutXxzxr7VyaKr3UrnDUqXiayAWfbQrx8N
GzisI8vOW5F1fVH0l9UZqvLWi/qFSlUsMJp8NdSfnVz3h47QBCK+hkaRrrpVqqLp1J2m9I73C36Q
qvnE8RyeSQydXwZRgg9tQ9//Xv2w+WEWGb2xnQZJfHZz8HsWoN67tl8/Njifn9ZOTWO2MamA8Jx3
96WhEGbmzbj7xVu4hJhpEoFEbbSOU5I3LvizPevluHZaxHfIlE6YzlGpv3kbBq5SJABG487KVgdF
FfrVRsuCWWIfweH2wo9+ii12i6ySut4SwDjdn+NyED+tBd6aBQ1QBY0kO/eIzh2qPmAeXW9/ZiwA
H5vmjrjOtAN99MxQ24/OzjmfMMZwxxsh59ycapD1LygpTBDu3kZvDpuPx8ceSG9CsgqdFZ0lytXj
HO0c0jpaiLFbtsj/Xcq6Ck9IHUzLVKHlRYR7jKmBBPvmzKU+gZ6GhZ2Ffji2GUwr8JzGg3lrqCx3
SDsCBi+tEzvPatLqnHcKoMkdcv5Su1xzChlle5cobDllxaj019Jarn0My4rznb6dQ5YPSZNUyyYY
fjtcKL+2MtBjUhKPIzLbL0V0biUFfoYbyuupcjqfbKi8UCG+lx6yrArW9u/WRPPHvlvDfLFCe72p
p2LxXqLJRLvHYFmaf3a/YuvxOpdRwEqW2NcIne/fGg6uFMC86nDl9kN8NLNP/4V2u5Xt0bE2R2Jh
WOen0rK6fyR+0A/vtj1+K9lU6giqBa9cLQvSvup65VOfd/YHq9N0+YYPZ/1Fh4Knbov2ON0N9ybU
hLBx14zcwzul+h9WHa5baqmZg4wF2eBZtojAn1tazIcK5vIXoQKM27yhHP6GsGrTIarj/jYUii3a
UT4j5mhTy1ukD54fEm83nUSl63+zOLx632Ukw4NmYFIexh3MA++1NMvBa0oJh3UdHt5F7J7ZMifX
1JXh5ECKY7oG5ViF5aKg6J30r4kkjTfPtAVzCziJv+GM2/kmXFaDj9o2wXgMXUDxJLc3MZwEZVp+
nevHMlkYZGSDVVJ9kWCv/kpexPIyddjWEBNdt0mtVXDAzpbyRi5mStq7tmWkAck/wJZAFALQdy4N
QdboyNJZHxfbA8lJa/DH8E2Ss0LFaN/2odfikqpmdzmWMp5FFqxir89NuHkD35fPGdGYZsLxs5Sb
TGlryK8/bBSSmp0nzEIQ6Xv1TfYWpi9+CiFTZqNX4Ki34z92D3l1gBxv5IOxdTNkVhDBdlGReB5f
rtdxNnfDks/HEbOMPkcWojujXAM1O04OGrOGfdUpG0VUDHGzg/hKym+MewVrxDISvV3QlnJ6qMO1
vw/DSRdpWE5FeBeI3fkjNrKLmawuq3dCWNr2k5bx2v+udajdRC4w8pcrLdanrMVAA0Hii5Y0sApc
XpQWUXTWzlpV92Zw1F+a4/2F86yWJ5w08t7Swdyf1q2Q/i2QePxGPJX8203zTsgZlLMHFtyNrP9S
nSxpKYnwPrThwtUMVdVJuhKw0wSzAXYkxrcFIpOiTTySmMY6v0EKrmZAPN+wVHuZvCeMVY485u5U
3RHDbKZMU+rWD5oO49jNgtyt2BpGTktWIP6wxMerLoCHy2fs5fLBo9PYUnDE6b8isMPPXmC7eoji
dVRnM9rTc9hsov6yUSDML1Msa3uOpr2YeEZxkaRdOCwxJUId6puqCLlbOPycX5tD6m3SeA2nHMU+
xy434EyuKF2TJo3W6byTtc6eleJV6F4QsOWPshbrbw/GR183M00EHZzb31bbUSGGDrsLzsyMApn5
ZVNTPlVbmbFZ9TryioQEUKKavRtRFLp0sMF08baL2stqJ7R8VHsT/um2kuGds+AUonoZapNuHS7T
rAklPOFCDJs4BxYEyamajfsVzhBVqQOY3ZzsIMz/BCsfdZzzmcQj5nGPuEZAreYNLOaahgPLM7Xd
Pt34aN/HOti3AeKBZ6nFENeNH2W1WC5jnmsC4Sj8dTsNaJ8Dh0Ib/cZDLJ7BK9w/nOpLcGWp6uKI
2DiUr05pzz1sP3f09FzWq2KCA2WaZ1W77SvXjy/rs+MWLnV2sNNcgrl3KrWQxz/VUHrzSey0Wsy0
CtXely5LVPD25Wp+sku/1+ky7MtdvdQdvClwJK2TYBJ4j/FC2WCx0jD8b0XPZklvkvN2thzk7QMK
q3N2+yaw4bw23D2YNnSVEgjU3fpVN3iP7Jwox2NgXWUYvcTyiQ/UfcMZ8/0cDHMy6rXdKZEU2LTc
v4p8Y+gxm2UC8yXSHlfMqnZ9qUIVt1lsQ6jV+O1g8Qkrj06ccfZytkoAVuCIWHM6Ipa/Aajv1M/+
4Bb3xTh308MaGzPjgwwN9IKNHYLRxYTnRc9Y7U9o+nn4wofq0G+x7uTJmtviV64Y7Ca9I2l3w7KM
c2C8jsM4LkEGd3vGdr6AD9zlruWHxw7Tw21d89A/hzbJSWf6dAB9eiwgumBwrPyzqbcZPbRT648P
iGBuaLvG7WQx5hUXcHkKzaCrxRHUveFBqmR9PytnhU6FkX/DPQX9xXOqmheKz/gvyGONbzgs5iHB
0uXSsRIQWr4FQ1n8hjMK92NPlKdPJ8FuPhxbXugeh/b/bSdJeYL3Ds39r7v243qAp63u0YhGeWHT
Q7uQx1Xrn80tUbkRg+D+B0IDeYCGjl9bUribo+3PvbkoXuUibTwpn2TRVjg0Ql7ld27nDi8AZEBx
X0JLRxfAcinSucaOCizJGDfN92m4bRtR5QkKXvQxEDpVn/AOUsnMbV31N+Ho1OXFcaViuyaLITDo
MGIiPZPV52izOXPvZGw83X+squYtc92KUEvi0liD4Hf2NGWo3VHzCKhL2n6w7bhTdrcvHlkdp7h1
l2bLGAJ4edZWKxJ3b4noF3vVFUTKsK/5PS8ZiMW1mXu1C8+Zz42JqFzyMOKICHyMSgFm3yjVjubq
j0Wvgrt5C7EdhMgAHL7OGt6vdWA+5ejDy2lE+ThpRc7ULa5tehq3Wvanlv8P3wpOBckL3NOJ1G7Y
ycQGH/AzweaNNWsFvsCsczwUClWg6x3mEdIqCQrXq0/gOHV0dGXUeqfNYlhKJlc3nuxIgtcOehfy
7AW59I6LLMWVH/Orx2lacwXjVgf9o2lH2T3z/qrgJnesdbvBSIFc3HjzYxnipE1UXy4Ao3yJ1OLE
V7l278z3JARt0SXux+6h2DG038Q7qSPgL7Whh5B7BP2SVz8Gp+t4w3iT9glJKpb2U2v5UX8gYq32
eNoq06TtVPoqHRmj/tEto/ws1JYakyFEQ6LEMsWzxhew/R4mwYxMUrHVWQ4cEpz6hWnXuV/GkMqR
9Qg/gisSj0fIfqbUDtyqOy2zt6xPk6PqAHNfs7+HKzn+/C+CNsKwIMbbSG2FfbInuNfDbArGE0Q+
cLB3BX5FdKiBm6etQWEOWx04fNC8Yu6BONeAK9tW8C8uw2JMCncrZRKN++BkLZHWN1vM8ZlAWxJz
6hs3GLm/tlH/0kthAuZUbFdSFE2U1mMx7790nUfPBSMeh9IBpD+1vYmd3g5gEryzKrE9d8Q34+po
fL0e/DwcfjMKYWwfd7Ggh/VKUEO+HIlmQV1Yn4HJnTpzRWiQaoLZk0zBMBVnxOcU4dEZEf9vdlAa
RKsO/JQSrLY1YiB4XTqEq7SSqtbcbTnJj97NZgDKz/7WRv+YOWDGQg6qikxswyYyo9r9F28x40TM
mPshcnblnERHFi2BCov3NsAfqjsVr/t0KQZ/eecFv27oW+Yia2Ol/olJ7D/guhIH2WDtMGERxXMw
Q3xyaUT4n/oKvd2O1cTEG1NdfLI2bcZkK/LcZKMQ9E887k8KRuqHIXqcwgBevUgo0+On2RdT8eEC
auGVdgNryVIMjwypBsrDDeblhsp9jajLxzE6qNxw6omYiIcE602nMpZ4+PAvA6dRupXEwh8oaveP
JfanVzE4+mtrw/3cEFMkLwM69W1IUtrVxLpivmlYpALHG5L/j6aVV3cDDNynW45RR2mpnB4Mm4Ob
Rz4ctoxMqxxFk3Ur4TlarahOd1FiDYpXkjfKCNjh1AP6EelgDRFEQlR0TywKG76Iuy1f5F5bX87c
MdhpQ26TO7KxGpEhVC5+Avge3YXVhpGEjTseIJTNUj9RhwASbe6u5+sQlNEe0D26OoTdvfa2/o/N
+uM1mzePIAICFfCMh5EqgtPG/o4YRRDk6GXag5gGj7vnQLMUv2tYPIlvJp8DYoZy/82HZq4Y0bjb
W9ia4SPwatZOCUeVvydOvS1r0J//DBbE1wHIuNhOpNLbv3kkSA6lTbHpi8J1eyRgwrsm5hnfY4/I
WNeZjmetn9jzMgJVC+P8DQbT0Y0wh+tSFZKmnRYm7F8l6T8iG/q5eJJESP3jMg+D1Jqb3aWRdgRk
bdc0fzomdRsI+hDS15jVg7ITNSOtcVHgREZQzJsezypsbFT759ClOUtKuHvEI5cM5kMwkk+RuE7J
RMPbipiMCkmc0cSAZj7VhVpyrvk1+GQT+4q/RbT+YxEW9EJOFYvPJQ9d9zSrcHuuZFM0twHgyk8Q
LvJTWz3vcsu79X+J1MwpiXdtmBCNVL6HSlXLeZAGv0ZYhPHZioW7PuAPY8/XEm8zPKUrxX6JAqhT
iscFNUTV7DA91NMWfO3rBiawzfGUn2rG0rcOpj157NmeYlMa6atsjCHSOxnL7HfzMK3zjYsFL06D
mqYVx+Eah7dMSXXLSzjwKaxZIUTj06xqZqBkSqS+M1X9Q1fkRFzw9Nq/ak6L7gSyxa4nS9S7fqmD
uXqq9W7+OrgdbjYHV+V1Ts5C+mlRQ8HW+N03mJMiBOs4D2I38XqqgJsuGDwbFMUic86TZV2cfLIZ
GMr7nirSzaO+PKHIl873prf1TXmLpY+YGoN7MxXteAqIhPiSM50F8mrfvgB0duth9fnieAxIKki4
MUnbWPPAvKhm9vcDQsIOvTta5LAVTgDNMls7LQ/d/l6cCzTKzLU3JvyVbB2PwmUZ/k1uRJMwgRZM
h2kNNo9ux+TP7dwK6ygwEPy1m0YEN97qiv9m0/st0kpgP+WmbkHuVTR/XldIA4tg/KdU8LrYvxhA
S1a9kxry2JFdBcrMMGm+7P3imyNm8+4pQgDn1iCB9PeKgR7RPPL17zhoS+tmRl57HfAnVAcs0fJh
giKumAH13pODFM5TtgtmAe6uZH6P/1Di86zH+FE7TbOd8GWyhNe9TmQgaIZXy5kQpuzOjcvMn5qB
18cap/kxXoutyPa1YZWYJvldnTmeqLji1mGhL49jw+qgLaobnqeQLBHZwY6UBdMxTqIpEqfe9Xz4
nf8rRO3VGYq2wTWV7Pi7b321LTxxLRQThVPJJIYMlxk00GFm9acey/ix4nojHYaL5DvA3jVeZJkX
bmZtIfoDgsQqspCMEZlivQ1f3Nw4IO+iL1vWVYzh01QOnPJ6psiz2gF3LJE4cHsIFwzkDswTCpGa
Ou/R19w+PNrMpWCculL4yczsBf3RttULRRqF3KpsB6ub5pg6GV/sj43DGXpYdsZoq1/Jawk9ojeb
JahQxpQsE7nBAR+WnGVKt6K3G321o1BK/qGnCUMSQXz3ke+Zu8T3bTaG4affnz3yuD5yNWjCF0oB
h28kJ8iR1K5pvNh0MC/FGtbY8P1egghhqFoOqgJHv0d2QAgrlPbe86jOn6bC5Pc2k5r81lOBCRMy
N6w1i+PVaQ9md4L9ti888tO2yW5/2D7Yf1nlnL/vwKPmpiaR64fhh2ShWQcCcUBVXEgFH0q0MSeP
2zvioTl0hbeUf8gzKsMToXIsS9z3Zg9of4hFuLHCfnjMy8FBgQ9ovDJ/ZNTHz1B2+Jj8IBfn0AKi
x48fGGjGcRiZQajISb2uHZKaZYP+mbEYowromCpPPRNGwGuQzuzeqJu5e8HzMD/t1bw8i1ZpjmmA
dg2NX24fo3ftT/CPLBeyGMDGoroN11vOuNx+5WnESBHsoltA1nzfyYocsQQjKPzagcb0GrxvT+tt
Hm2wkr7lk5bJ8K5Ngqhw7OJQs2Lpv4EJ+xVZw2l8QLRfvmYnggCnTxlfyqkH2ScN51ZBSflZvjOC
I7epwI+Wi0L+K4bZ2VKQcaJfrpkZ7sGAfORHH91lIjBAxB9+7pbvRLWr13qTvDjS66bzHijbZgxT
ercYdAr3UPHQEP1PvVNlfi1IldilHZ9UXIk7prJTxzZuZO7Hbm5gchCq/bcpjhZ96Gcx8iKA/+TI
CQU3pkf5qB9MLof4UBBW5Sfa6a4u7oK6JrMKp/oMdDWY48CgZX7io24vI5cTwfzWEKOgBr6YMoPd
AJ6Suyvg6/KZcLae0e9EPjH9aZqo/6vjJRwPThFEXBXNjHMDiANmxBsnSMDiuhwhqUTeytNob5A+
hOKwugM1SOgH18TyDak/8B94EBsyQ91gzjNn8LnTEP8ZnRcztDWipT8UmV2vJMLwny5DRvwxuQVV
aIjCw89IyD/fLZ4r5COEV6Idwiodl3WqjppI25IGq1weXHexryECUXlvjLCi1yL39rf2+jIiT1R0
ub2KgzcbAoR4A7+vb4sxagQJO7H+XBh6bqcWj/1Dy4XAOrWOtbAFYyfF1TCv3xPR0P+RmODdeVbr
EW0URnmUFB4Q9QUnm02Cc6+2G9KJ/Ms4snLxgLEFKsJQWfG80uf73w6C6IcDoUnZBHOEoIl9M3wN
3Eb02TIuAUk3XMiJxmR0QxDFMpz4d2V90OuG+aZxg95OBc6i9hh58/7dhCvKtlnKuEhdOuD2G1E2
yrD4XiUdMVI3095Z4gxQOF8WsaAjWdHgU5eEfvyb6ZnbYMJ3yuv9QDo0folmFW8ksdmvm3abvxbP
yZduN3VfesV+tY3knKB+vnd/MerbV4eyg1wWE2L3X9laLLNj/hJsh5376zbmSd9vG69tnqy6qv3E
wAVXBz8ENfgkGaPA7cYeYtxpxDOj2xs6Re4Zhs3ptPXry1ZVZnpRjOvwTcXj9N6iSYKGsgf2E8Ji
jU7gY2KAAuo4KVkKGfqHYaDxPK+2svQ3g3G7S9xVDv0duoa6KOorcxrBYtystAsLSwMIFyE97VY+
U4e4306RU312BmwEZnuCgTN2NUzE6bD54TAwV1LIyqKvTsbEO46yrqF47gM75pkrO48ymQNwO7a0
cJwCSjv9I5hr/YCZZqzu1r7xQYHsFuiqLkQHLVx5ReajJfeUkMt1DjqQwvhMChrWdd+RUXcDJROI
BC4r/00CV1E99bM/VkdWYbhdNrrxCpQZucMDC5yH4eBIm0+N0cZ1L24E/g2lHTWnxmmb8oJAqqjb
WE+0QGXp3f6cot76Rzfe8e2uKnzeg9YDvdyrMTgQGznL1wH06yiKbZ+zxt3o+I27aABYkasjVF31
5JB0RFSUUv3/SDuzHjmRLg3/oUGCAAK4zZ0qV3kvu32Dynabfd/59fPgkWacJErkb9QX3VJLFQnE
cuKc9zzv9ByWpY7tLK02GMChvvXT5/9CGSiVJmx6V9pd8ACes7CeOhF6zm6yxkE7/Jfw9MpAFJu6
k9fhlKWlWZGB3DGy5NhDBR5OqNDVnD81IUrIo2K8FNWYWcek5cQaWz4cjRNxv0H3XAGJSgIc8JrQ
XbmjzP//DzQuxc+RQk/RugCj1b1m5jq6EPS7gnvmFhx6Bm0uQKJAQsixSlCU/LMAiUYzLZSOntZt
wSQcPKBHx1AK+3kEDrMnQ2R9U7yJ+4RDHEhNG+1ZTjROI2Ckb9A310CRlo51PGUhC1umBRJUYUqT
LlNbt7am5tTCwwSTHXbn+9DNFQamtIDD2UKfXR30BY5S8UnjjlxD3NarPvIB/S86CvO5tqi45A+4
RJUJDdn3B9VW3zIAfA09M+ZBS0+TjBbI3iPp6PZdp71DxmCfDaEpe4OCzImoC3IR+ppjWsvpUPRx
ucPc1NkXfb5lyrs2tcB2/e8PmZmkf0wtaEuVVUlecpem0PeQWdm2Fj7SLtptWLSufk7kGhhCzWD3
G8KrHGRiGVXrSurHZ93WzWcJNm6DWb06imVYvC1dR9i2+Jwd+pRWQyHqCtxZyU4Z5iXvK/N4//ut
Tpo/RlmQsfXGl6iwhtYtaIp2cajwjzbVoS+QuLKHqEJISczXbayHlU+F5Y+KiammWvgKLx4NA3mH
RKPRuhY8xKNZjM1zG/ce8Dba/u4/38pbRAuKqkYiV4JWvwCgt8CW0INErYtRnaB/tpH2CakkxfO/
HUcwG1Qd9xsNFO1yswkytnNELMy+qNaf80kgFZ0Gf2NO3HJ1GYUwUjcseiRviLPAGtGFm8w8D9zi
yc5L8dlzBmV4mMJIuOQBPbFhzT5//+tNFD8qLCXZuywA8su5LrA6seAR1S4hQvsSmFwzlCiJj0Mm
fZDKM+s/ljn0N0+IDfDtb6OOxdgWpgmOhDmO36o1f9s/VzRVFxrBwsltOkVqbozQF/SSoThcgItM
5G5noTt0q5Z47EJVQJZcUzTzoW3pTjjFqlNyr/LoKaZGD7fFTKwx3dMS4ZmXjHZaRAQpHFAqrbbj
P6SWSRW+QN69S2jJT4/YQaGQTWGeoBRMJuOTVU16sbF93k5PKNccDAaKGQPvmoX7oOYkeRiGYnQD
O5afAEWhY5gC9f39yXm73uZR5vnCDo050mK9VbESG9Q0RkpVYAYCpW9oLgyE2xdTfb4/1OoDOdKx
HQOEIlim62+m0qo62b7FUPhlH2ODzOwsHdxY1WsPhMkFDnK6NCSJ9utRAEg5VeUYmAwiJtqPtQn6
YOJSR8/CltvgygIgs6mSW+XWY1GVux4KbXNG36I9uD4XpHyXpD18qLafkUYADEXwBsxq8No7LbJb
kShjsLGxzH9/sQhshtcMi5ZV6gKLDYxsapS2Rjm4pEsUUogp9dq8R6ZHxuGxLNXoIPV8y4R85f3a
ZABNnMrYZnBuvn7owivCyGqq0Y2UEEsP2SdHq2r7ow725u8/JUPNPgkGDh4YSV4P5csIiHzM3IyM
4ashhpbuLmq9UjfSjZFW3+QfIy0mTVMqIGTadHQbgtAPaLfkc+bkI60xonNLKCfUZG15ur8eVgd1
qCbqGOmoRBzXj0c/HBdom4aOGvHGd1aM/yMtuLzYmdCeUq0VryOV1+/3B137fAZnnsFLNWx1yQun
bc2nqBP3rk+Py0OZ0mOlGHQ8kKKuNl7q2lC2FAZaPEcTEAmvnw/2NFfUvhjc3gAK3hslzUdh9287
9M7GSbTyJhFPqCZlD84CPKiuRypHI886TfZuVHfNOyii+mnEPOQzpd3yje35yBdD9cf9F7k6JlZB
9JxxBqLMvB4zHMkoanN5tEMWnFL1rZPHBMT8IRwAJ8EIUMH/jKjJjcv9gW8Pel3TOA/wo1XlbPBx
PTBauCyGi1Ry6JkB7dMU2xM8MH7maZv/qwMp8Te+4+2+zYCGanLOYvQhl6ZZFQuvD0RdwrJXau6M
sOTSOKw3vuH6KIS0BM+CvXsxW7Q6g+44NKWb5gPyEQfZ/nsnkmLjYW4nJQ+DF63N0SpuP5tG6tTo
vKZyqx6eGeqdejpL8on9IYBe/Ov+p1oZTM6nN65cIH1Ne/GpqG6NVhkGjQtwR3lssB88BYOXPo9q
sWW4NE/x67NAB8FJNCS12VRh6czl9KZJQcGr3aKoy+YnvGZuUaIdk2cAhaimO4qP3QNNPt47HIwS
broaR/39x135hECQWH6c7ZjBLa8lECAnLyal6ppe0L5Rmxa5C/1GL/dHWXupRCsOtzn8g8zlqWeH
U469VN66QSqCkzelr3TupkfLQG18f6SVlTavbcy+LS6vYvk8FBf6QBusypXRpJ7bwfYjctjAoKk5
d+0Z5Grz95bT3Akx8lW5AnH0Lc+EIsdMQQdN4KqVMrzjNIAqJCfnUdCYe7r/dL8DyMWU4QDn3GFJ
z/rVeYf7I4am0y9ABwMUyaD3M32YDesqKua05+zoqjAearPK/6U1tn/FjEAc2QfVTwLM98Z+tvI9
mTBCYEGiE7ctTySUzYMoxaxbQNP7CXYtZUo7rJXLmCKvv//MK1/U0QEOs53hisQxeP3IlpUmsg3D
1g1Rdz0qfWF+9so2peGvJlEEBhKPmMPfDmkgIGfrNBCoYCS02ANQ6mRZEka1i8UEJAdTHqm91gcV
7Pk+6+lYvz/c7RpkOEwYMVdRKSNai0hm6kl3BY1duYEWtC7Ai/ys8Kwbo9x+M0Yh7J0Ny1RydYv3
mKArNrzeq9ywcaZncDv2OfEdxNUz6uX+Ay2H4kupliRXx8kjcc1anAtKaUDubxUK6FVXPtS5XqNU
tfKTb4Z/G7D8HorFrtswB50by0YKMKjIqkR1cRLJLgQtX2kc7OeuLH/j/S2/0nKkeZ7+sfQ0AA5x
3OQYVARFf+pbTx4MBXzH/Ve3PBPmUWihUbmma9y6lveTLho1TopWczWiEYirpnzRdcdyidmtY9do
0REqpPOEZ0p9HGAcbiy2lYfEqUtnbWvEKVzFrh8yxioZ7yKQkQLRxUOm2O0lnJsN7j/kcknzkIRD
FoIXGh1tEjnXowDzkkbIzuJmsUlvekofagjGEx+ZEFU3djB/6ewzj/c/MYpgTtKGcz1eOylEQ56i
uhQG1W6fTnH0taoseHT3n2tl3vPmiINsVDLqzUnQofYZlUwKulfwcKVrOppgLDUkcumxgW+wMdzK
x0J5ygskHebQDrY4DMy8RDdO/wHXZpMmpDKK3vBxLff+Q+nz2/nzzOHtsdFz7RCqhRHecuMQjYy4
zKLCY8XXzkuYZwEJDiOvP5WFggbMxt0tJKfiB6fMqEfcL0ohOG4nKJnoVzuxV/xQA3hit1Z48h21
ujC3tXpf2Q4K53IKRlwQ2FZpS6ee9z6vskY5ANSR7ya0OqRuEkU3TrKPQ+cfwMwjNJRCdOiv6ScQ
FMUwOnkYPDVu9xBksmCPS4+KdhzF57hx/q59YBunNk2l5mGRsLieSIMv4M5ALXUD1Y7ciX7DXaQk
OckEms3uv/aVNULalNeOlftKKimKAFnAk5/AZgXdFwsHG5d2tP7QGm3x7zB2G27L8xmz+Mg6pQOd
hTLnR5YXBrvq22xSGQ6bPrhCk5/+wmjS/uzjVLEHfivewvbA+TnFr+T+g/4O/m6GNrmqcGMhDbo8
bdPEj+qyRG5Fbtc3H4vMCL+ih3A+dIptzl6rNky7oPXfTq1SfhVpW57Q9ctPpZeLLz0khLcdKcPj
/V+18qV/539RqPNSbtL16aBpfhgb2KDSoH3xq6Z+gPuRf0ZBF228gPWhKG1RfZVzXu96UjnGBMpA
kXzpRoUZmVeodcwwe8oVBCb/wVPNWXpBEoj9fXEwp50o8VXntARkQu8SkOzmkChB8IGO8+bd/bFW
JrA+358kKW4Do+nFY5UjIUhU25OLPmCKX3xiu88DYoKnNgEK9EOIUdk4vFZHpJNxzjzp/GsxYqCk
oa/F2eRqfWHRYw9SEtUbTi+tTx428becqZfpBDZGzkndpEpA1HZzf6s7pbDKuBndOPDFYRB0PXYF
SirkGSlKUf+H6ujyLyPv32MyJ9mIiXgoPy4mS4COM/VNNuDMyj8gDqGfEwnwOe+T8P851Hz8/BHw
NDn1a7+zR3cSdhQeM8wH3qcx2qCdkqhi3Jiaqy/TxFrWkjqehsuYAFSwtANkIK5T99pjD+D/3BpJ
8msWz1/8qShe4OIWG3N0bekJurgMatiUlZZH2yzKK/qWbKVJ09HzAGDw3BRVCA6JHu77y2FtgyVt
bzOYYUtrucqjuqLPO3MG2vQFRQo/Ly+0KWq0S8aQv3qiH2yxcClFgLuRpdkaeV42f35H4KeRMmY8
JMrEfZlaqJ+cEajokDkXY9Dan11QoymoZJ5tDK2tjT3XcFlsWNvay2OlNIuOAnzMV+2qKuckb7wO
ReMYdgcwwZG9x2okGA4Z16J+L5EYuyN9rREIfs95gKNlazuVBoBgb2eGD+Ka7mjoauPg2bvKLGvM
iibR0xfdw/053v9ga3ODLBDBD3UJ4yYST4PU00ZwZ26Z2MmpdxTrADogIXpU7Y25v7ZxEVCogjiO
fWt5X1I7EM9GP01uV5Xjyc+D+oJdTn5Q/XF6EwT5eL7/aGtrDVQgZUCCfJNU7/WMQA6s+z7wV7dz
PEecjFZvn9C2eP67Ts+F7abeTJXQ4rr5cH/g3/Wi5VmPYoT2A456IuXFyNLnnFMBXLi5MogCtkRo
vFYOLjBuY5V2dTbQQdgnnLri8NhXcQDdoKT9BZ3lYH7twSZkb+k6iQVo+ZB2Ji83evtQjCGoeBu8
QHyq6f1WL3nZRZ9TSGgzK8crWho4gsp/QIM/fY7KTkWjNJoSCSnqNeNb49OOvacnqfkxNdMEL8JG
InSge6b8NPaRhaLZLgdU+S3Eu0eoOTq+QfdfzMoMIFsLI8zhNCHKXmzrQ5TVkp7dgVC+nTFmhZYo
j1Ec9N+Q20bJqW7bsDz9/ZiaRYqMPD8p/2XcVeApEXSNQgY+p7f+UBbZyLRjZzgiePU0mlU7kh7/
yZhUoA3T0UnpLgKQyic7PFSMORqWx0fQEDQ37A0nUxmGj53qbEy4+YxazDcEFxyVqk76nbrG9UwH
UKh3HhB610/xbth5DTY2exNw95ZwZmVJGeSmTa5IUhIXLD6gAyGWxrN0cA1oDwGECVVTYPukuJXC
ao3B/AfT9Caqx+j1/htd2aYMA8Qy8TP/oih8/YRTH9VSNantCTDj2EPIcHSOWPbo3bETptgoX67N
U+aoZhoauBvycdejGekAs5ZGKrdspha2UQMI1AgVMRysZoJXIgGYb+zDK0cIJQyTKcrllSTPYsrY
eeA3elBOKJKgaj418dweLINYInlMX6WiPFmZpQ/7zG68jTN7nh3L2UO5dA7/NRNP4MXQ0NAyteZ6
6rKnlBc2/+SYNgj0KtuIXBxljYvEtuqQVZEy7YqurDbe9tq3lQ6Xa4wKdHJ3i9lLCjglONfYFZrs
vY2VkIvhwfcJF5bz/UmkrY1kwRCfcz8O8df8//+IEWINqlbml3xXwiTxNohMkqo0HijZAUoPFZGd
M6XFk2619Abj+ZJ9K+syuyDSsl/UNNNRIdLZ+J1VUMqHEN1K44JWJo90/3euLGeOK1xDDEEURXrs
+meiUWksJx0m1wjo3RRtAwm8pgt5Y5R5sS6+O/0ydNeTVyTLvYxaFKHhIAgW0tU49ZOz16Vt8Yjs
2n9o8QeiUbnrK52+Gi16tDDihPbkZ9M/5HFz3EmHmNYWBPTZWbVCRP8WDcU/axVlNyRloWNyMgmr
2UMUg+YHr4cWE66YWH156Ui7R+Q4kfVdKjVQW5DQqnjkfpiMF7suMV2WhhX3gExTC0pw0Yx8pDAu
APA3bNZvunGMvg9GULw3Qt//JQqZNgev13y6dz0M2PaYlWJUAym/etCh0vmHVJFjhkNOLx50tU6z
f+6/yRs5IdcVSfZem2+C1CKXl8AEYCywBN/kGt2G4gdRQdH/2wL7+UJ/dVC/U43a4M4bdrJ/LNsB
YmjGhwn2JNLGXxYi8XTjAFqZ6GT0WUrk5whKl9UEWwNwmZSa4eo5qvedb2qfueUb7/AeHD7ef/iV
vZI7IfUum/sojz5vbH+sKdWpsj4vTLw1FfYWUG5NCUonsvAY9hv6Rj9QZgj+/kJDGoUcJDIahlxu
lv4UihD0vw4NIpXyQtjghKde4EHzdTQ0a6vaNq+3xUKxUQWZAPTmm/4yhAjqkeLipOluqtPDrdO1
cK4kFgCQ19MvyLf7U6oW7++/1pXzgPlE8lga1DK0pViIq6PVNVlgUNW20J8COhJYi9tp/64qHaLn
siNN5U/xIy3Q/pbgeWUDwpAesSPSHbZkZ/FN+3Si5x6/RVSpELppdQKfBVL977c5DnKUgVRKaSRZ
KuX6EO+UeMykG7dmjzelhc12oG353a8sBXtWBM2STUr4y6x41JiOZxCQuQP4+4MDywurtUY56jmV
w/vf7KZuyT7AHdAEVeU4Gm9vfq9/rAV0+HTuYtHsVp1Fd7lMzTeG3YTHUDGnizVaI5nitPlqtJ1+
CBQ7Okz4nmy81ZX1OCtO+HIkbvkli98g6UGAKRVZrknb0ZckMhug5pp3yu3e/IJPuL9VGF57akTF
xpzXE4hj7fkX/fHUdp3IgmYfOUe7GYb2Ju0yU0aLpmMWB2pJ+PaN2OPE/QCF1Q97zBkna2PDW31q
myifEJEfs1wu8aiOQ5CoFmhOxzjFdOXuccuBV4Wk4JDrVrR15V9ZIo5K0lqw58/67YUGksb3REZe
a7n0PEU2gBAnhlRrZIfGxtrEKozZ9toOPyB8ABxlqzW29uT7RzOqdh0p3wP8efscwqB5uT8J134Y
eU8DHykBJUZdBA9aDoK+VxWTtWsbHyxC3J3Zdv7G869sibzp/xtlsUOYAJIwQw+xu4hBvXLsfcOX
XnwZeuO1AwD8UPeNvhGm/i70LLZhDhoq1lR2aaRxFjMbND0hu80pW1Rpq+wKS2mrU54NBXYoOALv
Gmxc6NNJgAa8zeBZ0KtUABh6EhFM4Tex2nT/AGsdL7jceN0/YaIY+D2IDADPCCkFSAhKLRCLtOv6
+6rv4w+e7HEzikUn9+RH5255JRleqOEoOCD6fm3izmfW1iFEsXIO4gYGm471Lx2HYPyxjKkizTvg
TGJ6H2xvQJeU63Ne0UeK7x/qHrYDkF3T2Crhri5InVQf/ag0OKiGuF6QFnAsONK1JBWWj84pigje
zlVpqcFFi/F83dWV4Sg7bQytiybbEQCDQP1KQ1bgyfP96biy/c6lHWYjLSSIsRfrxAlbbXZ9ke5E
peEYSR97tEhg7uWk6sYesHJkMhSZ8VlqPlcMrx87NmPajGzBqeWHwc+YHie4xQX+hH41PtH4Nlxa
OAQPlPTNrVCav7ycmbOqgfQZmwLF18XIKejPaJykW0/A3zJTdHtjCLdqZWuvkhoot0SiLGy/FvMf
/OIYh7Zluv00YJboayk7W6R/AVT7+e8/GjsbLQ02cikiyOvnwS0Djxg95WR28HuO4zB/RXKrP4UN
cor7Q61tJOSKMZSeg1UKgddDKRmEwaJgfqSDpT/4plJ+kmkq3oRcut+IAdy6JauN2GrtRTrcrsjP
sDjYAq/H9COgaxFupK6l+611VAjC0n1odsURvkq0cTlYH4x7AWpsglaxWIxG5ZQp9j2mG+Jmzs6Q
z/xyLbqAeDI2FsDtUFxbVQJGGvIIj/XFNBzD0IyNjk3ZEcn0WFYjuGrPnD4WU7CVy51f0fWMn2/I
OqYUJHQJNRZDwXuI2VSF6Zr02dMdzSGfAj083Z8c8nZJa/M2hkZ3Fp7dJO+cLvAC0Ua62/tm6ZwH
qhbivdnmffCI8XOWYMvntI/zvPqZYVMBvZhjFVhYHX/CwlD95BjoCvdVGpVgq7RIUDYH12aBfcVL
Da+FutGqQ+Q19stgSXrPtUBkvyZ6Gz52Bfr8k5dLgwzl4Hk/ZEIv404xA/8znWJ5+saGhmbvopbc
444mC0Xb250nfyRtbOrnEEjgD8uEtQAlWzH/xalX/1Fh3PcWX1X7ewNdN99zhe1G+tJFgfFhadXn
wCla6xO9ZqS44mkquw/1kETZY4xDw/spM/v45HXF9BMHxSq9eDnw/sPYIwkCp1mKTz3d8WiQSlS+
e5RdmXYiJ4fzi5Fkvb7zwQT8SGIv6I75GDWQQgiYn+JCkZjopWWjPuDDCBNQU1N111ozTj2Reis3
jvGVyzKFd45wa74wkuFYLIiwUVVcE2LdJQrGoRHMleN/V8uA0xCDas146gq9R0cRRxhaBtJJ4HEK
q3/HkaV9mezCqTYipt8h8WIyI5zhGqkxmTVreZ3smq6HFqlSmEiDjzZuzGA+IoBk8KyH6skereaI
vzPoi4jSVa4YziEwggjkkK5TY1KAB5FV/nR/6mvza1j+KBLldGZxl6AAu9iDpzQHK5nkwjWSsY3B
hthK9ibM4HEw2xz/izWhYbkMWQiRpQZ8Hu1TR52UB3pzmuQhLdIhOhlhikflxg+bd+TlD6OoTKCP
yJtU5eKHUf5CZzrm4KqCPO+gknlFdEzGvnSeRkdtXyfFicddV8d2vgfnqOIHQCELrxUDH7EXkTaD
elFgPekHHafcAixE07xSnh/fFqHW/bz/a1f2KYGux55V1UQfy9uQibknlqiVTrE8VT/GOJYO+1EH
5LjxVpzbl0ICHmUx0l9Gk4tjrGtpxLIDVXfVPnP+STofAwdEnG91QlXYNtjVpCCeewBEQ50APSqx
UtA2hAG3RymnC6p/4COkD9EK8hv/uIcp9H6DCSrZk/mPj3xSG1psKsCNQIz3QduOziVBFrlxFVh7
xRwEVHUQx2von6+HDQsoTnUzkfyaOoEFbxo9cHEQG4t05WwTho4cAIMtnTr24gV7CZ389KQYLlUA
bOKhpjg/Wqfw3xsopKPTX88aLhqEkiSk6T1bblFE9d2QAcV28yI13RFDkPdTE/kbee+VF8fl0SLH
S+0VscPikcreziIIurpLWOk/eCqIG5q5yuf7zzL/lcVyRbmBWk84pHq5EVx/nmxqLE/vy97NQs9z
fjm9kPGBvgID+mXNAnzKqFlvjLkyEw16GWg0Jji4rYdnkxxsK6f9Syv1+luvzuoUcCM7C8zOoYAd
+GbMcfK7/6D6/CSLJ8WowCT5Qf8JCbt5jf4x/2sd2+pw0Du3i7E0eUpFiVYOND+1E+RM1TteD05W
WI02M0DWp8YN8cs8+mYdFDMknt6cvghwDgnTNNIOPkRF/+1Ad/HnPpyoc81CjScrKTN8C+Kg0D4F
PiHPDjH+7Lkcs+G+6pirxP8UHFWvShNo+SVmw6gRconQOvVJDCg2Jbr2PyR2l8pdkG83Z669e+YU
ukzSPypf/votWIGjW0bZNG4U6eNHD0MXjEIACyJnacRpIH+NNYpW9h/uv/2VaTaX5lDrU5+j73Ze
v3+8/CArAbgZ6Nc1mqjeJT70c7hA1p6WV/s9m1WzseHOu8ryY5OjpBbJBXduEr0ejxRYSwCNkBxb
VfN9n2n1D8BdwR5qAuDRqpl+ILQp99Cfso15trJsuVuyB5lcHXjTi2lmFqIuvIoaaGvUYNCAjJ1N
3xzO99+ntvJCGYFVNO8OMMMWEXY52VFfFpIetbAFWdKYnlpfZKQJVxa99JmweTztMCtSlEMChmh6
NGvmxMcWE9J4h6Oy1/ysfAwCTmx0HXAzUQl0P7nSfxbYURsbv3dl2rFbUlebe5duG4qwF8G7uIoo
4oF7oDwsi3djkgDf7xo9bndh5SVuPjSJc7j/ntbGZYtGT4DkWYilqKSIdMAxQP5dJbeKS9I24Xuj
yvEE7mLtLcdkDZC1Cl/uD7rybX7nxsn8ze2Ry/p+1w0Q1ef+Qd2eCgiJKu5OdmcfhzZ/8fCYcu8P
tzLj8PmjOMv5qlKVXizpKotVo8O60q3rFvSH1TnYMBhFsiXPWAvNqcHO0SZNBg4bxfWimsySciAm
lq6JFno69L4evmZkmGa0bzZiixxUhqvB7+2QasThRxXeujh3RmlifC6M8fX+c698W4uQRuczEbwh
Prz+OYOXKfBk1doNsdjEzjsJrfcF8/jctCJ/jMGMiaOWBPnfJ1rmSJFloc/f9qbeM8WxGlKSoKOw
AwTuebgnJrFfXzrCguP9R1yJG0Evk//gbkuiZXn1GJ2Ru2pY1G4+Bdre9KW2KyvV2atR2JwGvfDO
mqc2p5C1dAow0/t0f/iVVKHGpKKaxF5KjmIp6IgmtO2hKBoXdMbkHYTVgiTKsCl4FwKrpkvdAoSF
UonZftTDxCDLGmn+FzWA/Luxo69EeBYxJBEs/YKoERb76sAtG9QjnTtD3I4HiUZH7gxlaKtD3eXV
Vo19ZQmzg9PBwLpCirY8JrnvIt1qanq7+hzFXhO0F65Z7c7BQ+cAIj/buPauPZ3FBkkyg69NpHw9
lwOc2QrdiRoXUDNN22Wl4yU0ZKP/D54ctXh7/7uunI4UZbmecVAxtZajUdAvoChWDd1kbbNvFQ0o
v6nlbhtpyskaIAQPmmW+L6FBbezHpuBBrg9m0i1z2MxjzjXaxWdE3hJ5eUIDER1+MUu1I1TH6KFN
px1pDJUSGK0jz1Ni9x+dKMBIMTfs8Qvwb6U/oOHzyLLbtieP/jTZNiToQsUyyvZ6AHp9U2PyMJVD
uBvxUNAO0KCK6lj3CfC62kcsc7bjfJgp6hNEUF/3tF+pg/cMTEd/tHaWV1gftaJWkt0Ey+zZazXz
V2xpSnAyB6oGrk7O5FPue5CAuyprEXrU7UenB0BxcmjUAAPYmIrOxxsxp+ys3umg/skYMS9mZAeT
rkToOoHX/8oDAHcuTXuNtcf3xcwOFaxJb6/JEKe4nZkCXd77ZSDNjWl2++FZymg5SZdp3MmWChcZ
jTT6gWJzYWcXxscZxOD8wl6rDc7w0VGTBGlFr0nEfuvtCNnElvRt/QcQF5G2ULUbiV/pB1i6WQrn
sTSa6MNUo62BUlyXTz7R3JmaUfSMuKN+O9JR+vX+rL9d08RLc8mD+INNbVmTC2tqbVOsTzCXORNU
C86oipHcrgeichp7wqL7492uaQIOgkBeNdcdaDPXazqJraDE7Yc+A6POjiEE86NZqf82Xdvv7490
exJejzQvuj+i60GILMS1QnUbjNCPzeC0GDB1QPA5E08iwALIHMbyfH/Q27CDQVnFtkY8TypqEYE2
0Ug/esDjCY8kah/q9kM3xNVGcEOJ+HbHIIr+nbOmfnuz8Wfp2DfkT+aqeZT1L3oH7vabU+ax/lpY
NFU8qkYg+jPdZpipN2EFX9yDcw0mPoGxeDRq4ZQuoUpMSgrxWrQr5NhMB8x4BZa/eTqZO11rinKX
YAw2A/SKInqMnISkuC/jooW/g7b2wEbTlm5dGEn3jthiEvD/7e5nYXh0xgZh2cCeDrxJAf+vYY9Z
xoPVHcqgZm/Vaq2B/J14eAz7uNl1dNGMevtOCSyiUETdwfAJSZDyWYYRbEw/8Vv/0exsTOUwmfd/
edKKrYNRQKs9lG1I5dGQQb2besiD+wnz6+hM3r94pqIdJsc5uzSBbQnlW4NaSQB2pMl+5ASJJ8P0
tPc24vd3FT/+UfQOzqV+4Ku4VWISVh+miVQEPO4oKt/Q0GySeIb5/qI1mh3vAzzIBh6vEc99o03R
13rCnm5HZrwh0+4RC3A8plXxzY5au/reJDlJUZBfTvBoQg4cnydViV6acQy8Q1nWfX4CeeqcO5Hp
zQ9MccKPgEPT+CwldOiLjXFX/k7NWTI/MnICFc+rFD62jLJGydVM4iMsf1hedd9GybEYijZ/F5W0
pu3VwbTDV1GTHn2o7YqjReHF6HstrQRUQzPrnAvgfy90WbzQQybsNugiLxrg83GljQ9YxNr2Pgto
wXubNMiy0EVnmEjYeH54/8gikg9NI/DxIjlOel8n3ftVMau6IyWuxcOnZCqEc7DpftHfemFkFEe6
HtJ4b8Fvtl96HwHhm6lERfgiYXDnr34cK9pOWFVz0Sv4a6T7VWvYGRGU0DdK4/n9bhhaoquJkrXx
WE2hEV38NK+4T9UoyXdAgRUNJ+xRhnhuT2V9ApjIqZfYFTUANTL14ktXh1b/pTaVWuySUohXv9SD
+jEPM7w//DoAaDSw/6qXEbfQATeROZxzGj1/a5qSbZLmS0s9YUmhAnSUAHqHFJHvgQ+RVYeGTHwI
gFZqRnRsKnzSUeNNyYOa4328nwpTfMNaz4Oqi4EeatmkGd9jo4W3nu1jSuWAbdb5Tzk85Wk8lqA1
s6DdxwgsvnteJckNxWlUPGa2M/x0aivkjOoLPjuJqgFL9MAyFddqaFXYJXi0hriMEuMcE3wh5I4b
BHZ8HM0i2ded3WgYatv698pEB3Gk8kOFH/9QmEtp0NTpwReVGh6yQQnTi5a2WopczQPXHxZO9JJj
Xvwo8XOjKG57yXvVbKR5tCO06g/09XTjQ+FoYX2yJstz2YPj/i03ifAJrxE1Pye9bKo9tt0sLCsY
KS4OwZj6b1St6fVLkqj9xwTy0g+a33HVNRIApPvJlG1w6PvOxzynUCKoj7Jq471XAwk94zcwPY2V
XT7y1njpVLApZZWUoNLdaKuZdpwiB5NHxCiyfRnUprJ+0u7RYkFbt9h9cS54mFVXgrN3NLPZNA9J
CG1cHFk/M9w9tB+DULuXIWyyd1oitM8mbTL+OQyS0O2HOtUOY461GbrFsqrO/And7WxuXru8MinZ
AAraCl5X6jHkKucK5ny/dm7Sr3ZcmGGUhLbrNaFfEs0F9slIhfFqAJD7GBuj/q0wzeSpKvTqKQx9
+1T7QvY7qzKDb36XDd4RR1AY9dgMaBt30pUYA2QQgAGa/sVtqV+RobCHVqFV3fPKPdO+OA2OMzxm
ajU+ql1m/v3JDwCQhUf2G420mH/PHyd/42No1xS8i4h74fsKH41hxymWXDzmcrDLQul8GnOvffnr
sx/9qMaF1CSXeFOWx2MIRG48Wq4DlOLAJbV741G3O90f5fb2yyskeYfunTyXtiwdtIiTG8fTLFdJ
dCfZcSn0sJOOev05w2f+pSqD7NEwi+4NnoL9h6mayh/3f8BKBAfgSpLwEPSG6MsUPAy/SDQVbxfz
mOZQ6+gQCx+J7IA71uX+UGsTR0eDSGg832+XogOVllR1aAXPSnJs52HYzZWMQwHMvPOs0QK1dRG7
jarmBLwkeQiA4CZ6E1FdY1ugW64mglfDl+XDlDjyQ+JN6saTrcSJDkuVUi7qFLJT85XgjylKiVzE
bCdo7/yAy1HSa89m148f7r+/2xAYXAT1C7w6aauCDHM9ijdKUXbaYLtmraiPUeQr+IwGFi+xKS5U
BPJ9L5g99we9nR+0i88a+bkxYm7NuB5UThifxx0JPYFrEkBGTB0oIJuI0jvt+J8MRc2WGUINb7kW
MO0oPbWvSHONuNXDgtR3gWGO5zTygo1ld/vBSDkhVaImytq+Ed5i6hUGBHa2WwYI7GdB+hNRb7mR
g7id8IxCKQA8DWI9sizX725KENdEvWG57OSeekS06Sc73Tct7KAUDNeBWULr/vuX6KDAJ1tKNppT
5HpMNapZDVi4ATQVc0zFKtD2HMTKXjZlv3HXvt29kC1L+KLggcBGLkuSdV0HDS46ptvOlgU7cDB+
cOkxaEf62iNnPgyDbuMvTmSHuy4qwAMVv6HaWOe/EyqLhMtvhQznJfOUctv1M6eWlQPzsqXbl7av
7LFyMp+p05rGntqE84mGhOgXLYEm7owox4vd3LRR7euqzyROH0gVd5QTrOIEA1b5b87Oa9dta+3a
V0SAvZyKlJakVdy37ZwQsZ2wd3KyXP33TP/ADy+KELGSHGRjJ/AUZ3nreMeoHuxQjFog6ijNTsId
EHlA0Ll1g8iz6/b9WPT6QEIxR+WnSGGE43leFuhZmC+U4ltUVFE7gBVn9IEnuBextDMtoDQzfgJm
GfQd6317j6lzwLaFyfGYYFnD7ppKLDM8WM6lb8r0HKPm+bio5bCzwbfHDPMI43XUVRhavNlfz0tE
7SkY0gr+54/D3GbfkeWs6oOh95qBnKYTX8sCTYSD3jbVAzpxzdf7t/o3ndfrIzbAp2DM6YBTUFhD
LtQuSdsQVr+LMTqlHoA7sctPY1a3w6NbUiL1gVZ7hZ+TIn0WyJl2yEapyEMzuZ/032M4ZcegV5Ck
OjPQhl6YCn9r89iko2McZ2VEpEhDT3JvLPr2eDgTGs/UIWUfeP0+8sVRai6NSdFCW45JqhUoiSGg
cX9zNky0vM2QPlH34tnLX/GH9xlR/PTaxLMupVRc7jOaBIc64YYvTa7v8RbJt7Q6CAOOPqwmZWM5
VvB6sRT9lT5SGYxQyIn9wZvmb2IZnRSxlXh+bxKkNv4QO+pTYvS7tBYb+2nwhTRmVKolbOnrxQ1V
REZmg7NvHMp20Wxnfj9be85hY3gZbCeUaczLQvgAuv31MnCidE7bDO4Fttr+mXk8Pm9GMP1Dpytw
0pGXzAqFNbXXG7J0HgXTLxlZQVYqxsigvxppiNvby98McQFso/Ia8UqqVKsOECz0BTo6S4l8CDX9
/OhmaXute6DdPqKpyXNDLx0gcja0321BxIG2VOwOInDw/uqRYTzvp6v1sG2hjWu8eAVZPumfrlQ+
/D0ocRtLCdMtohHem22NpMKXBU0A6JTE1lZWFCH/Z+pe3KHLj4hXG2cDGM7b/Rfkj/RAcCxUT/VV
kFN5amhHE9lFwly+P/VOhtJAia5SM+95r63bxEQTpGLqb36PVfFS6DleFFVL4sNODaiBW0FMsL5T
3dt6nX+usvogCnppY5oZ26YnC6idujhFUyg+pwgK7Sy1ESAShUKrIWHYRB6rEwrHJK+zKHYvg6qN
SC/PCExiu1G5pDb05DU06xmVd3YixI0ohwkmnqOEuLv6eogpXHrkxzSKl2aMCI2VL+NJHdGKpKEw
HVuUlN7fN3dbx0Zbx0FGjPt1Awss1HYS5jg6l4y9fFlQ1/YBn7k7oc3WXsoWHJaV0I17/NoGeDmI
oURAyEYF0vteIfDtIdlJXQXNs2vdjcoFASmxxyu+cVkYsTPlqB1B6Y3DcCnx5S2RxCWfkPpIaiW6
IPKGVpwXuzvR9saxYb1pxJHkMn62ziaw7uD0StWDbSouyTkzS/+pGMr0Qpcnf2akstgB5210WgHJ
QQEMbh/PQdP39ZZOiDtE6BCGF6q/0TP8Ws4vgJLGV+pT3ucJ/GNQZj0Gccm8INML+0OTVuG0E/nf
xjKAf6DkhunDBjSx9l8EsxWMcFV0rWxK62i+p+Pjks4TPCVwFPwvJqDy0KyKs9j39DIiSNfKOtkx
cht7L9lv0JEieoPtcrUTTlwwSg0I+9Jr6jIfPFUpZlCgyvxvuYSY1NiOqx3rveG3Kdno8H4BKID2
a3WfTQsC0XjyFDR0luQygd94X6GV54tkbs9J3EyH0ouXgyCjeHjze2WuXaIyGX8xbo59jAqr9haK
l5bTO+9HGx01r/Tynff627itAhOI2iBMIluVUeLKaacMkkaL1ygoHkyqhtI6jFRCQ+3zkI1gDA7A
udV/VMXJ3qfMRSNq5c3JOxWx0b91bbGWz0WcpeHBJjiMyZqsZXqpkqIqDkDMoZattcbWfE8RPcos
kZJop77XnBC9plRFP2iIPAqdiMsvR8Ew61PHbCV8JUOujQw45eiDxfbsIqY+J2P2JHL6DAcBbt06
11GkfWaSwRvPGuhqehuRMD52Yxd+hacn+di3Za4HGdLc3ZFWStw/zMzBfljgv0JgaZQK4D25O0j1
uTGRnc2kwrBIzOmTnTG/72dQ8E3Ipg/aOxQnbOTKrCL/KMq4sANUU8vPgmgNhUe3JtLoQwXFKisB
Vuq3U9ECx2x6pwsK4dWF3yNDZx/6SENtzqI/9BE3I0D3Q7kyHOJhaujlVFP5wapiFJvQYkA83C3z
SX9fplAOARk3EExNM3e+liSj/xZWr/87RAC865k9Po7RUPwFKWXmHSbK2Z2v0rj+wayx8bktkuIH
Lc3w+9BG7U83R3vhmg7p8oXZKkTxXD61hXpjcJ8YpWWQK3WU/IRcGDlfSH0IWUxIpXJG21LX/FIo
jh3v+N4Nyy2jbwBYNJ7lGPhr4zYPbmdow6Awb558nSfdpjvQau7RNMtkxwFuLQWPNCQZxOFESauI
okHgmJ9BoKKW5fQB+pXqfYnK1jVB33XHSWz4Wglp1Cn+MBxw42tp8KUhInLupadjcs4Q+XyZUwSz
7luIDXPoymkIS6L8yGRXe2cjLIVwveNeUCxRvnGAzWOceGrCpIrhkjJVbiWC+0tufRg4FJA/oKpU
gpfVcaVdlNLgI0Gfod1QHCGec53Z1furbJ0UsR/7RnlQVrVer+LGo9Yk4MUvY6ctQSaKKTCH8Sdw
smzn+m1+DxaWmXU5k2tIt/dHDmjaSm7bMd/jIEd9Rn8SgdM63OuHb3/P/1/FXH2PwiBomZcA0Sh2
5n4G+8UDjaPE75mBPd/fuq0Pwl9R9pdkN9AcvP4g9O3dDDE/6lgaKvUd5a5fneKkP968Cv5XyuHJ
4bSb+gn6x26utLF3iTpRHI2hmk9aVZVvf0XMEKo4JTB1hJSrbUuhfygQufNQBUhcjQxtDL0zqtJj
v7NpG+dDxkSRSVKWSjqK15vWq0tYFF1Lz6Iehs/ZmAIU0A3Y0+iiN9FOELO1mMlNA18FputmHkEP
BeWXnsSGYYwwYMoeFG4npgOqYnuacBvBiwcUGH00WhQOme7r74rskshFpxeTU/5QfPQ96Y+HmZsa
h7lS6h5AgHB/lDFqeBp594f7l2TDPMGQzNGR4hA6rW1FbMBgVSzU3RGvLg7KrKAIOsa1yZRtPX+G
1yTaOcatzwWNyBguLSH+Xt39JafWmgLOuEAIkf0E94vgrejCJaDdl78oORhMJjLUl0608OPd/9it
U2VMggYpRFNU/Ndrw06WDDK7At67XHtbWIQ6Vus8A/8w9R37uPHIGe8y0DohI4BTa7VYhwEJF6dy
QOVF9rE1vOLFLfR8Z5XbT4KVgq4JDQxZI11vpzAGxBW7Lrx4wB3OIBu6w9DF1bvJ2dX/2JhZg9EY
/jGLKR2PwvjqiwCYanSp4/BSNhR6ArL0OQ5k2SihjGG4X0gp2tFHONYeg64vusmvClTPD2Ztlsji
mibx4dGZOnsPZnt7p+QPo0jMLAYza2sSEBWGIbsrExmfLFF0ou6Z/YBg1DyhQKzV0Ox1venrc9Qm
h7xCFvV4/1ptLi+BVHQmMLbrNzS5FYIbqhZekmGwCh/B7FlAbwT686BEXfUoRtX4Ci4yT479CLPZ
myMMUyXMozACZzfmamVAqhZRTLQ2QojBmfoxFc8LSrUWxzL0jI9FlO216jZyXRwKebULewz57jrd
atumobNahRfVQD9dmD0TpbAd2A/zgNbpoPXq0dJSVEBqd3yPfjHykuZYf7y/6VsXn4QLBAkFU+em
/4TSgug6r1Uu8TQa/uxNDM/mfXnUS8faeWO3L1k6UEqm2Aw5yr7aYCfr7KgaK+WiT0hUmCn5tKMX
xn+4RfSo4UnD8Uiq8td+wFn6oS5LV+5qOp9ULUfGsS/T45RBJTUgnRLk2WgEiQOJ4/2tlH/y6+wS
/41KhCTTBDG1LnLFA4N54WKGF3h/bb+xDfM5GprSd1WlfKfQgdjzrhts2SaT3/KtsuZttxflNxOh
r967LMBDZN5WZPpfMIRFzUdLLHZxKouh/Or0vfGlE6WZ+w6K9o5fhm5SoU9dtf8KRvc+GFVHdef+
ZmxZOfCQgKolrwVIbvna/4g2rcxdcrWtgWTkVlacxJhln1Q71SFrhZ3v6zirWn1ifLz8S1W8yDxA
jV9+MBJHb4NxcNLFb5Ray3au4G1lBwgq4QivzpJ1ptWP6jLJhtI6ziVN1I/zUDxV0JA/JF5nXedI
y4+EB7/Q2F6CKG/yb/d35LZayD7wFzkMhBE3eoB2qceGXVAtjDT7eSizIItbHyBS/pJXMbA32DbP
91fceNugg9C9xW26dEOM10cQRSJTjKbxLl4YAwD3VHGMc039VWvz29ENVHYJKnFnsBrjQV4vNdQz
8150Ti+JU+i+obRDwMhXv3N8mx/EpInsNMK7tQ48ssQgSKUEcwGmh5gpiR8ZBqOGn5bRINl4++5Z
jLnzx9ApJCx//UlwUOlmOJFCRzagQrCnZQAljoXOc7iXA8prt7IcgLExWPg9GpjrtolaMbXuKoN3
KSxrSM69YITsEE5IYxwQnZoqX7UTkOi6cKNPKpKPe491w3KxPmEWOQH/WAN8qH24hFjYEdVVlsBl
MOC4GH0TVI7IfYbW9vi9NzwBQHA+2KFhyzjLykYzf6prs0zmh84an0mGTFj1k72e59ZXUWxhSIuA
HAe38jezUOgDkJhcotmzk6sVadWnIjEww2rthMMRsqG3Y92xwi7NXCgJNpAVI5KSnR6RxTmj8Y+u
du1TXSzhM5W4fG+0c+stwC8LIwyFFwRNVns4K8XgjdzRy1SrI/Su8B231CR9FXLjnersxlJ0B2Ht
pr0veUFXS6kLCBhjto1L7ICiPy4jnQ9KZpbybx13WXG8/+62PAelWcaspOGCXWO1XNZoy7jAXHQB
2dn8OxYGZGDgjtXskObkyA/zUlXTR6MdF9j2oxaCGOExPR1kmd5She2YZj1Oaq3mO/5949a6AGMo
QXGXqNasbBwEKE1WRIzw56bSfl3U6OtklcrH+1+/sYgn0zrSN8ipbjplahwaGnrN9kWr9cjXqBRe
lBl0//1Vbp+GLGiBxgHHjn9eh55d2GiDKYGLg1vVHxR78GY0uxIb8MuS/p3MkbljTG8tHAtKDlUK
KRbcF6u3mMF06XQafHvM8YUfetssTlPi1Z8qoEGHZY7FN2aNSt9LrW6n6L/5qdLhU8MDmr02450W
9kaqCgeQ+zQ/gBqraSYZtq8zcEsn0ng7KwLs7RZNTvwGjfAbq5N5Nh3+BlhuKKaHagq1cytG582u
HbofWYzSISQmBlzdxUGHaJMakXNheJk5L9WInsp2+eHponr7/sFaSqFI3no67is3aDqDyPQRRCas
2fqLPnjAovsO3tlW0U6Lmlg7VcrbMIlOI4M08ObRMYZx97XbbR2RxjaTV0AIID9P7aQ9TjBN+EIJ
p6uSmrMPcc9bVctNcENyKtvGG+GG1x0/gBmevnQ1PdXWs4OkQh6EC1UfJQP8l/tP7/aBg1oEviA7
bB55yqoKC9hnYP0pPE92En8Q3dhe3Fob92S1bm22XAYXC+Mam7ieCp6NHo5LZvvOlWsqta9oWhUw
kogGr6pney2AzcWoewGhlS98zZEMRbKJaSzC86za+UM31Ogx2U14jrVmD+n9u+/5KlaCtpK2PjEJ
xXLrZnxNQ+zMLew2viqzCy4zhp7DOapDBg1SO5v9z7moxymoYF63D2qbw0U0WH35d7l4aXmMHKuE
wX+amq+lVRX/jCVFp9OwDHNFpSGvfsSsy6xYMzahb1qDk/vp0oB3ngxXcd4ZEWemH6IIvdpDvqSm
A9FRMuR+VVYw7BY67GjBMmRRGOBM569GEzb/jHOWgicE2DXAIAWgA8s+w20sJ1p9bL2DXGI2c9nK
wemFX49h885SFkpcxRLFaFUuRvF1KUdIspa2FP8uadSewRVZWhCXnoZS+zjkDHyoS/ZxWlzGYN54
YeWGSxEdOrNUGtc5ExOIRRmigHQNpy4KaPWUl1IH4HB/lZsrBMiWF8gbJOMCLLoyM2qsQFHQT8ql
AxP2xVRrI8gXbXiJQ3z6/aVuXuDvpX6zRbDSDVzZjaGBsCzQGU7bJUdDtPrjUhZ7IILNVfAD1JNk
WWAd0y/5MNjwe1BMG3PvARZJ5Vgyv7bzLTfeDboW6EskzyeDFjdV73rx2lS4VnihuagfQ6fPfU3R
k2+hN6RXs52SPW2DjXOiyg1vrgS+4dBXjodWWGcvaBRfEfaGsrZTnYcQLN4hjsVeVnS7lOwoSvQD
OSVqtDKm+LOCYDtFO1tZeMnmJD+1RmU+GemknUoUeXfiodvDYimmcfkoprhuyr/FUoXEkEl4aaH/
PFp9kx6VqdmrPtwelsyQKZtDVE3++htT+McHTXMZGl0D/MDOdNePmzo6C4SMjnrVhujJpD/v3/Ot
/QNKwdZBN4K5XD0pr0h6RszlAJY9mb7a2v25LgVAIZHlO+xWN05b5v44bHlWFDfWl70SSkMIEinE
qkn40BldqhzAOtdPolssg2n0GAxwZsXL/+5/4ua6ZD8A9PhKuoCvr0hFz6xnDkoBnmc4D+2gtFfX
maPHMHVBOEDof52wJ8f7i95SKPG1xEP4OwacoGxdrRrXtaDUE2MRa6U0j0mNj/UTVE6BgDLG6hBb
GsN1YHTTOKRG3P4cWhdEpoNYxkEYachIo5qZSmBXrTOf+7FFvWZwi1YSHrTzcHTjfPwwL54yBVab
TeNBS4YpPYC4gDvJMqaChgDEwqceL/eNIYsMJl5ht9/VnrnP950nBGBim8AzrVvIhURhqnua4vIT
X3thsiA5kEQ/nnmrdTzvKHGdNHUdXiYlrugdTrBVNXPtnRon1etDAa/wJfYy78dk1clOOrr1WJGn
JgogHbNvCmk5c+peqTX0anQ9OQ6N0T8USZgE909567Eiv+VRsob2g57E6moVlsOkyRhelCbNz5ba
qseZ43kIawskS2VkOw7wth3ArfpzwdWtamvA8TGDgpfOgT+/TbrCl32Yd9FUZ/J/eQdzBv+Wg+A+
6CHhHOOf8X/5aOB3WCngkzd0SgyQ1s1c0pJw7bp5Nylee0qWCNHOxrAOEawfO8H+rYmysYbA39lj
MkNtHQw3XSpiA/elloI5QXoggWvrBZo1ebbjKW9Nxaul9JXjqtIZ/YNUVuddp/yxFMvoezhNf+4Y
pOsaz2SPiz0whPz9r58JHyUr9BSDJFJhdaZNVrWGnnGmU6qzn6EHikotpqObhLmcku6qD1mUkfcq
HTjD3H7zeBvMs1h/yV0j1bJu8prOgvxDH+KrYRTxu3hayid3aOrlkpaWuaeQs3WYsndHEiXp+tYf
25HL6AoDy9csivIXA9pYQDPh9D6v+nTHX28tRfmCwixVIqY+VkniZEazmbZ5cp1srw761AVL1nv6
sctocty3A1tLmZIpm4k6YpF1/qu2Za1G/YJgGCHc46wp+a/OEH3gzMb0+f5StyaH4gjZLwBFmd+s
G6CM/SuzpMm7xuqA6jfewjLG6CTJyAOgHMvx/nK3RFbcDshP6M2AuYS9Qv6eP+KRtkvnJBopjZIR
u5/hcgnRVgszn8Ez7SiGYT6onW2caLzPAXjG7KkGrehPmWbsMCHeehOK+fRFYEsGbAUI5vUPsfMR
mLTgh4Rjn773KsvzDbsF2wWHvG9Os3VIGia5m1JYO7iN22Ije/Dn0tLZ/LEHSpnllhjm7NosKvpO
dP3r3jqqVpY9Ly6p2KGGZkAcwJo34oBws3Ed6B3X1yEP1VOHY+7ZvcbYMxwb3gDEEf1Sclye8A3G
YhpKWxI6JVfYDAA9Iwn30CtLckqRafU9aGseDdGlQQ+ohUNr44e0GtX/cPVlkg0QmlLFLfTC1EAl
cEeuWW85fli26nfgi71vA2LdOYetqy9xkRL6BJ/KOpATatQkhW5jO+rlq1dEpeq7CCkFSgcZUVl3
ewZkc38JYAhW6S4wyrNyB0ZsiobAMb6G6ZBDDqPVFEDnwjhIZkAY40MTlhrsVqVr8TurSTofpFm7
k1pvfTWRDF0QuoKSTe715aMd6ZZdNCZX9Fbcv9S2t9+JOStPvRN1jyYR3N7swOaC7C9zGDRmAc69
XtDR0jTMPeymBi/31SrU/OOspMWjMyrxh5wWwE6otuV0SXSksCQJFh2f1+tV8ZAZNfNM12KoopMz
joDJywk8cjmkM/TZIgza1DQ+3jdsm1/JPAbvGnXjmxJiHBH5p8gbXFuUM79PddwfSiVOX0Yr9JDn
gpfi/npbXh4CBkwX4AYUG1c2RG9Qre9LN746jQ3Iesz7B60Q32c7hO43hHelSuLMh+6iPZT5/Ov+
4ls3WfI5gTigXkodc7W6JSoamB7TCpCAIYgao3gwnTRtdPEhvb2cCtCRV73VnRP94PGZEXXjYykY
Cr/c/yFynVWsA6Ulo3dgIGSNf3XWdmOhLTMN0RWWAu+Qu3b8CTIfdSdM3lyFLNMhiebRrJNalx12
c7eOrnPSGL8gZ/zSlJP59f6n/A5V1t9icHcwRjLAWN9bY7StZpBIKLVUIEbSPI02RbIk/fOg1ozr
zVQIrqobO994uXkGdp7aGCU9JesO+WAU2UGBBKmFgI3LeGA6BE1S6H4BuGdxY/XBUMIZdZgqCG/2
nLr0lTc/Ha5XjOgWvjMnzvaSQiMVt83G85UxRmpyijtkdIbEVM8pMU5F6Kn336JCFVbguJP6qIVZ
/XfUD+GTXeVuERALQA96f1c3niU9LcbpIbNAGnMdboxg1fPSUsD/KNF4mpreOMXzGP7S4cH7MEHB
vGNdt64KkYsDrAlDcFPU56o4iqCWf9WbRVwtPTTLw6DPezJrv6OT9Y7jIykFAKzGm6yCURe0Z2ws
eXQt8jR3D6NuxH8jEWN+Qdyv4SYUYa4hcxRHf+uDo03PymwUZ3MoW+EvDRWhF2OuMueoQxE0+kVp
Td9jx17g2HB1xT07FuxFB1cR87fWKJwf0H/16oM28eID+FUbhheWovhUuSFzI4dezG5/Houk9CBb
qoD1wjHLj1rAGIyncTKt9gwt37wcZrOqHmEj9hAUEFr2qZxr3X5W43SoUYQfovZB1+vxL4c/JPu3
j1XsdWe0kXPsakKkoz7oTfTp/gXZOjDiXwSZqDjfIi4cfcmqZe7ja6/OxlVtPPtlhJ/jfH+VDZ8E
2AGDibWiOLa2U8JLkDV2mxhJ6Up9bOuxebTLpLtCile8gEX64lWh9u3+mhtJBGkRpkTqwYLxkF/+
R5TZi7rTi4qrP6eMzUyFWVyaIYuDEJG+HQOw9cq463BoknlSp1qZYZx+mjeLAhK5qX7Wnis402z+
BKbDexdGXjm8/VUDpKJmIB0giNZVijuHbkTxvFAudWjMOgMtYh5OTa5QsIoUo538VjHU9Mv9/dz4
SMnZKUMmEk7Qwa/3k2GsvJkHEV76RIHbadR/ODEqGfZcxw8Fytw7lmTj+MCVs5ewz2JY18jFxkm6
lOAwvAwtwmGHKZLWm/8a9ogqMdKdE9x4BrCDU7nFT/6ODV9/XGQadaQ29Ce0qukPkwr2ecKo7DjS
jS2USo1yiJQuNVXp16sYZuVEta0rl1ZdDE5MpzrxyR692HyaPfTpj3VbRXZw/9w2NhIqSACBcHBI
vZnV5WQuCF4aPVcuzWg2gSsW5ZTV8GNlJLs7u7ixFBAN+IqgTIH9fD0wlKOuHBupll+9RlQnh/RV
SqYgqtrku4ZL3zgyGeaSvKDaSnC9egQppKqKvhj51SkSrzyKUMs9H3VzSxwsS7Q2rGnt8rMdnOQv
aPPRujA1SCIPBVzB/2RZ2jxjceslMFrVLI91poMWmhjSPpmzq/1PHQisfVRvINPzqiGkHDf23Q9N
6OovA7I4cDFVOn5yAU3uDaFufRdBFkxeNiWdm1KrOQ1UCCYlu9aJ19LTRGM2BDGyY5G3VvldW5Ea
LiDQVg7UxBNZU0QObplLfq5Hd/E9Y5fqaWsVyXrzO0Al/JB+4Q8bDL4TMh9DoPpS1P0TPKSj31X9
HoZ+b5XVTWCERotGOBfRly/cwJjs+KTbkDK8+R1JmB74CJgnPABDr78lYxXUOdv8Cvu04o8G9SJ7
TKuTqS79jp2QP/h1dMN4FUYCTDzFKfB0r5fywEB2HZQAVy2MElj7hNYeQ7twPwpmoaPAGC3nVOrq
2XCy+M1VPqJ8OZAsK5egalYmyiMuhA3MzK5LaZbg9xIVjkm4BWNl2FNZ3fpKidxDYZvC9w0gCj2L
AhbiKL+iLt4XD3GXdsMJHjk38vMSIsifuiOYEDULI7z20wyN3v0D3VyfUW96qkSSN1qySZuN8Eyw
y31twea2jNEL9VP14HZWfC7iKX0pGk89jVnR7ax8ayfZZJCfzG+SNBDDvj7fHv3ppP+98qJqi88o
sPsD5mUrOrgobu3c29vXQYZMfgiOiCVv4qByrHOIQQZeB4k0o8Rz/AQF1/BwfzNvIzyHOJxMFPgc
/F2/M+Y/XnpqlCN93hLaTaS/SuawJqsI1MrrKiiuG2xrE/fhs03hZa9ptFFSZWn6/UDyKdtxoK93
s1WjcuiMrLhWZjl/CaEmfYZr11aRV9TKn3FviQ89rCzBlFnDY2YoUeZnZV7lB9sFPPofjlbCNuAR
kNWlm5E4S61gAQ1zapv15yYunEtsxXqgZkn8+e07LskJZZ2HOHAN2jKaWe8HOy6uZpLkF5ig1A8z
jEsHL6+7z603lCfHmdudpvNG5YPZKGAPshEANm1tHzrRULstouJaiqo+zXakBJVmTe9HKs3B4Oi/
5mbwHrIWeuA8h3uamsdeL3jrQnPS3DTqJjJveX3eiTKGCRRO2bWlQP4wNC5S8J7r7TybzS8FlcAM
MpPPtx1nBB4iTQ2t7Dp5bf6BeRYB04g+eekh1+oYBbt5nJ+qPoqPrg0jwaGs7fHLAlB9b+TkNmqU
+C45rQwWCKqvlbUI9bE3B9DMV6AzCKvUhjP+YBjfAOA0TtGx1LL/8pjpnmGUUfaQbazXO9wOQLQG
4oLr2CWApFyc6+PY0fRHKjmEEReFDZH5rS7aN+uV0vn9c+XVtzJbA3ytS/MrTHzLizk29pUZtXan
8r11g3DkfJtKnw6eldffN1EgjYom5Gg7KJmvcE5BDxwm0eAF99/o5tEBOrFQv4QXYE0oEqsj2YaH
iwtNvTlZxi/TSn6A59T90uvqnaxwwwRLNk2uLOEjJmEVNQy9OkVOZqTXbNT19DN9kuyrnghbf5fZ
TvhgMXx0gX93Or/5G+Geklyp4LqYaFsdWW/OJl1qK7nmHeInB7GQHSBxTQks0bPuUS8H8f7+ire1
X0D4AHGZYmAK/WaUwXFdUScttWa7HKmuH9AQ05snV+kVJHXhJPi4qLowTk2Z5PG/XY/3ORVj1Juf
7/+MjcP1iM1cl6ooDnZ9uKKDxZ2lk6u7uMNzGjZVUOtwcxhhFT3FzrAHw9zom/HdLvEnRVI5YbQy
fAKDSGtEsKAxgIWMwzqAJsZ8grasf2gdu4H0PWvRNNc7H3bv1mfiCTGaSPtOWCd2jn3rtkm/C7pK
grfWXjfx0sE0Kexc0RWjopkPpgLXf+fN/2taNwnEYHaMu2vRsONg5UeuYmNgTxT+AMJJ1pzVJkTj
NIZZQdcqQg0jMJcyD1oXlsCjZSfiSfTeeyN13kwYSDTMWNL/6xvdNqQBCoFgEB6tMjV0jja0cC/e
Utk7LkeanZtPQ78S9idi75ucDJKzwiNRSq6ppSR+UUftadHmMJgLRpPu392tpZBHkrdI4jHXJf0S
QEvlLGV69ZYxZXCybxdxyKA8zg+FYFDg/mpbLwUdQTj7KPADG5P//o/gEH3HicluJb0WEA37RgK6
pQdAcIby6McCrurtVpf8jPIYYCSqA+sYJUqXykxaPb3qXdFcaHO7ATKz3YUUMTumodXtxL5bm0kR
TpajydhvEHFl0buDrrCeGLv4Go/hcoT8xgugANT/wxUhukbNEztPdWC1k7k2QXE4aelVKQhK6gXF
v2zqtK+9ETY7uyjt9uvbKIXDZW3dwb7dzGZ3kIJ5aT1l19DLiC/JPI96/x8k4Q2WMRn2w4Ns1IwK
jXSdc2SZ1st9pomyB5nOHGsvch/i3HDfN55oHpwlSQ+KNpmBbbbtjue8dSjyNzjQOpDZM7SysilT
2k+DOhNRWhZCGzFW/DwJZX5KOW9/rL3JOmDPq0OiRNFxmlNn5zXe2jTWh45D8uaRh67L42of2X2s
u8QjetciqGu3j5nbtceI/p4/gPw5oK08f4B0Mdl5mZuHzMOkhCb57Negnl7rkMZzC3YfBQII+5Pq
oSvNvfnw2wfyuzBOt1QCTW7mgaBkKJMGObHrFCuhX/Ff+WOrOUHUtcp/2EoomIBmY2lAi+qvTQ3X
WFO8vmapsK/Oo+P00GRMNQzui+fP84SMRJ2MJ6vvoKC6b+VuR8O5yuDOaAxj7JheWa3dNWYPW2WX
XhtROh+mykx/FiizIftCJ0I8UJpMrIc8VpJnOm91c/Z6JzniCIbAnrrkc7egHpF27dtLOvws2i4A
jgitb3AekSEEBKgWcSFc6zPIrTT8uCzK1AVK2wIavr8LWzcK8ivg49DoQZWy2oQpqnOHqcD0Gs4u
0I5xjtzPjdt3YufNbr0ZesBMERF5Saqw1wedODTel6RKyfqHVpzSqs6+uEJfxGWo3Omx6gtye9s2
8ugAb0u4k0H8FqddW0dN0mpy0ERl6+DPMUVe9x6KwguaJ9lHKR7d06yLlijQ9HZQvxZTLSxkELRk
ZBfSUZ8DAySbcWAMlxwycc069hUbscyDkoAMDCarc7tzvizdt37Sa0R2hlqcu3kO7VNdzFNyVlVh
hEzumZDZ3z+0rQfKY8EGQyLMkM9qMy0nCYuqzNJrq+rFtcimKehdKz/DjbJ3PzbyagiQKAkzS4cm
8w0+Uw89remESK8xYKp3lUAy4mAkMOzNtQoZc5NMz67F+DPqP8U/sBeDyNNa/T/cUoZEmHhltJ0+
0+qDUziQI+ZRABREff8yLULxnaJwdrz11lsgRoUPgPFkMACrYipcQej4uMAWiqwR8Cy2yrlNenev
QLB1eqwBiQ6Hd0vQvwhXVJo9011tNTuI1cT2O2b2T14eOTtkobeRHAUIkHGStAbenrV5xWiP9uyM
RDlL3T9rva4xmUvJchKaCCDSmYP7F3PztoCVpGtGnYsqzmoLh2xauthIyC4XQ/1hKuYsjr1TCvMx
15xSg3F8tNDP8tw2h74yq5z3yVC679SsX95MwYR5R0RIljkJiG4yD2q2keLCiHiNjVwJXLMNr3Hq
Oae0MJydz946UfhMoECW7+SGMMwERdLNkEFeK7CCItCQGtWex3p2/VAT9H3vb/LWocoJegAAGLQb
kEhcxAQ6SkZK1Vulz2x78RilYA+8JDR/AsLcg/duHir4ECaNyKqMm0qFXlfomxjspB2Oeo6wyZw/
Gr1p1ue5A5DgjxXVg9Cpo89QtKXNEVXj6JxNtbFXn9nYZwBksvgvGb2Iv147kY5dQR3YIq8bl8kv
NChuD8Ct0rMox2bHZWyuhXElP6AVe8NEqecDR43E0hV4s362vbQ9es6o+5nGEMr9A92wO7R6qTex
Ci30dSUoGlszzhc+q6oW9QHqufoUquHePMqWDyTWYTqfagyu8Pcx/5HWGQh9mRoDFFc7QtHpMGf5
9FNLI+0vgE0uSg9lFR+Y5tDLx6ESNc7QoOP9t73watDHMuovvTerw9FslOpcoUKpBghrjRmqZtqc
u0fNHP+Ps/NorlPp1vAvooocprCDhCxbx9meULbPZ1KTU8Ovvw++E4tNidKZeOKyewPdq1d4w9gF
GZV36+epm68AHtc5m3MtvIPrYO/bQKihk0NHedU5f74PoJYyYa6YuSq2kQdW42pIksb5XW6LI0Wm
ncMG2obQybUDBnVbaxRjaow6iuBhVcxEUGXo3aCFjvQtHRR5Mcxo1g6O9+7DQVcEKUnDk1Hs84dL
sElb5oLsG2r7/DjgxX1tlLi/Z6TnHZQTO0kZHHhAp+S/6/xwU0jVc7WM0PqYArlx+qSUXna/tLld
XXn55iOUOSdkrtlc6gGe4cE33Nv0FDGw80EZkfuvL/6v3SjjDOhGwdopbn3nGTDmubfwKn75aO29
TIjySHryBekIbV5mZYyIG6zTNK8pYDsDa7JCfVKy3/ZiZgd9hb2tskJugO/RZLtBAqA7nGV614sw
K+zsnOpJ/SCV+H2N4MCpdNzptbY4TKyAUaypO6SAG4saBNWnegJOF5ZVYZ46bpvP8VDrvmKO+bUw
rKMB1t6rpGVMDgYLmcH6ZrNYae60GFOIcCl6DWXxKTqxJctTaSivHxnxaLSD6OIh33KDgaFemVXy
BdK9aIwetHpszllcHA2Udx8IBy2GJqsAzvagAa8eBtOlzdXPsRNIerNvq9qD+66Y7aeXt+Ft95UH
gopjoFy0Qk43ASsfK9BRtchDt+2Xi0JcZAaWuO+AzhZX/H/ye4Fp08Hwb++ErQJv5MvEyRuELu7H
TdNgGAm4k1QZbZ+Ru6z+9+Un29v0kFLoS5JprSr4m2OM42mrQ5kNDVC8U1ljw+w18wVdwuakaOXB
ezxabbMHzabsuBbgbY9Var2pRfEja/L8qefooWozH8kt7u0QwGzk6rR5PByCnj+cp8/wKso4D+cR
nsEA5CBQMGPEfoIT8B/eIxKeq089R3pbh3su4LxMshlNRfEuqaGLO73DGiZFhg37BzkeBMa9zcG+
X+VtAMXflHWGvnhO6dJ48XJNXEjl6zBS8vTu5afae4HkTh6gwD/XzGbf12ZXFd5Q5aHtjt7ZgoZ7
RkI0vosHvT2/fikmDFSojFtIEjffyqVljGkm4TDO9PRSRWlinBS5yPMECvJIgGlvHzpA9Bjs0CW7
abZW8eKgp04sVBIVkqKWTEHqtGWoLszrnKo7QqDsxQ9QNyBTIQ0CoFt/z1+XJagTmCcl19jsFeWn
tug7H2vqFGuLTv2klsty1lPlCLa6syhJIjcMlTBfb5tlsQ8LhNRoDfECurASGJD6orf7YLb7OLCV
wp6Doe2+vvwdd1clRnrrVOW2Za44OhxTZ8lw5hmdU0oFfUWByLmINnEenEErLwjOHMlk7+xTwD1Q
JYFUr7367T4dvWWss5ZF5y5/O5RL8j7T0vxU6NI8AIvtLgU3ftUJobbYfkrdSUwPF/kslE6CsEpk
45cX5yAn7yub0uagtNjZqMSTFfsBK5LLYFMxST1uhJFE1OO5cL7jfhldx6HprlY6KZ3PrHU6uHT2
Ph9DCEq0lat9AzvmJS7lOEqGOUqmBGmKs71uJvGdkejjpQQeH5jqcNRRWc/2pru3lgPrWPdPQrT5
fHqDs5ON61PYlFr95GjyLWWsfUEzvsG0r0mv2MzJq4y6/5ATrWtSHqBFdtuX0kr8dQGe0IhDfjcL
es1EW6aYYDGNth39h2+5gtZp+xO3b9pTs07KUAk1DQ27SvqgyaAZBLVRJzTDKihVT27JRX9wL+3c
E1yA3OtooYFW2GZ9CLoVa8YLHW6dtdheKR5djL38lw/93ip4xlBgkfERwzcfMLMbaFE9Pe8Gl5NT
Pq/txno8EpDfgZ5x3lbTNYg/FFbbh8liMdWWs0IINZII9IQ9+6vX1MpTyzHMMPlgTawMm7L2NZhA
J1SMrOS0YORxQvmnP+gw7P+cFZy6kqZpTW8OJ+SEqgDBSHphgPWIx6oIynIs3mhLaX+ptar+Wmr9
4GdYNN8J5m6nIW/6x1hWR0rp+7+EzioCdPyQG8pY4knBydUoqEVutcEszfSNlSkpW9oWXoiPc/+2
1VrzMlfW/G6qE/UxaefUxUK8fz3P9Y+UGtuB+fOtTqqXJPaCjwVnKk9+CTRnqNqyDs9UT79OmXKk
1rO39ci6iPyE/VuccCw6ICiWTUqpZct7y2nydwlQhYOzuxP10QNCi8NAxeEW1Yn4hj3HsxGHgM8w
ojfcXzOmnxdS5frgftmJhTD+CRIco5W3vT7v36nCGLnSKVXI+G1V/zCTKpP3hduJtyrshdrvEvS1
6Owk03lwpa1cXz7Ie6vT+LWQb0PmFrDw89Xjxa07QbsiVOi9MgAGbpM1XXXRWpnc5Y1pX1u7QM6H
QHYQQvbeMG3IVYILl+Kbdu+AAdA8i4JWt5rPZ4xr3BOmtPmVTlV1fvkhd+bPgAeAR0DFJyRuL1WU
XIjC3RSH+dL1IQaG7R2Ca0VQdLH86Dha6ZeVOV+dZDIWVN6017MEKcDXS4Abh8C8rSajLpvkuH7i
eczPMFSWy9Iv8Gz6Lj3xZQ9e7M6NTsTkZ0I9oM27RYM4zlLFidaixZ95qDEp1vjGxQk3aNV2PuXM
bc/JpMYfX37FO4zBlQGJ1CDoAcrKbbOyI/OuYsGNoFZLJs9L7DAVthHsLs5LU+GRNIIWm0Jp5JUG
b3iy32OdkUDBR2B8DKRTa18QZGvOkC2n3+qUiOak5wKjgLYplDd5HcUCnrXepH6r0R67jouM/0k1
2ZvnXO/rh6jKFxVbyizOLn3bVV/NttLmK7VULnyG8P0PxkVNcmHY1X6WxpKafHRXJqdZeKl7V1r2
nJ4KLcZUCHrgcBq63hO/aI9T3KHlgHpwP5jxnWyqWPui6/38ER+n7ggpsXMc0bWGmsJ4l5e5nbrm
VaFBcEyT0BK42BQyii/jkI8nodTZ/7KagcwclQlknPRI7Xpn10BHWGFYTPfxV1p/2V9hKIm0pi0n
hlx6nVRhq9WwN2Uy/EPXA32MMW4D0eVH2Pmdg0n+/scAiYz3xo6oEaqxDB7syGKI67OHujqWX335
pdENgUqPqK8yLsegc8CfjbIavh1s2ts0lG6Bt+pE/5k9be5zpKCzHFooCdqCrUmXOulFFUt7oASy
c2GhBrQacJDHMHXaBPi6kLOLE9s6YhuRbnTceTxVopQH7cX9ZRhHrO0IGKfblKxbuB4S0IvWhPSf
X8xx8aNMqiPpxJ0ChachYBPQ/mSYz/dJvOrUsPPTsE4867F2G7TmO0P3OwQTTtW0HM2zdx+LZBb9
GEg7bJLn6xnT1Ef4NaZh2St1mLm9+CDFeDRr2V/FYw7qcRfzx/NV7BQFrJirnn6fZqdY7KpWEOfY
rb0+rcByCVgn9x1Z+LZr5GTQ2EEiIV404Sfsj1pFvVU5OIEYkwLI/fX7m5XoFoHGXnHfz58qqTQ9
KxowcwKjNL+tQWTjhngkNLgXs2DZwAImLQOVslnF7oehbkAghWZsKG85Ts4pQ9ztzeLmnd850jkR
UcpA0xBqffn5dlII5tZcdKC6LACJm5i1KNjzqTmwUW1hgDlX6iptqgz/wBr8+l9WWlHBcDJurYmm
xDVkWxRpGNv1+K2yyoYnS7uPEqD0wUfbO2CwLukDk6t4N95cmTcabtovPBTmMaey9cJeFyKwy+Vz
n/RfXn6u3cX4ZvSD122/zRUg3LuKkZtJOA1x/+hZaeIXg+pe6jnXz5J3cTAr2zln62Oh704Lnyb3
Zq+ki6mLyaiQqClwMiGRmO8XuKSv3xesQj5L7gYTbLsv0l5MctZkEg54D7+TnWWcbKaBb4ZuOkJx
7mx+JOSZOAMQ4VxvX6CtJj2KN8xoGbR4ZpipuchO9jK0iBQrnuVXtDivLZv0s9cs9kHI39n/pFpo
UzKrWEmTm/urNCotcTSRhHISbX6KpkL7EGVTVp/URJ8vL2+VvZoTPAHIFKacNDW3GvaKiNFwb+wy
FGgYnrXZiE65KgWek71yGR09uks17yOeHaavWKUHKVlLcKjMD47izpaFuMmvWBscjArXv/8rURlF
2qCfOxah0Kv4vkQJB3P5OLpYhUeSNmZHOcrOF15JhGuAWzFG28fW1UoxcTMsw8mQaou0SJp8VaWC
EbujRTOZS2q/6/IkPc0QEv99+Z3vHBdAfkBHwKqsjgib49K4E5d5ZBZhVwDx4wNH1lOsOv2RhtJO
8gc4jbwP4P+O/7JeLL2lwNIMxTTGfjaNUGO5j89lB8ivSVo16NquuPsPD0fHEcwPQqc3hW+c1eih
tVoZmpHaPRRmW9y3U9YclNd7j0ZNAguWNhx4n/Xz/rVdwKGaNQ7DZchkyPrVjYt+F2lO/s2rKwM2
TYyU02mY8iPM+t6XW0fKiLRYgI+3pDJgKsAXo6SkK54P57x18Dxo9OkALrYTAJj0QDNgIoSEw7Y/
FtH4hnokqlA16gprQGYc39qsq8YAjZhD1eydk0BDmpNHb1pDhX27G3syNCTrOQmR7Q13rjN1j0xb
xq+dpyU4yRhAJ4MhUwYN/OUsK+v68obZAwDzAyBCMbpExmhbo5iRlrNrXKY4i4ScsuD3gOlWG7U/
usTLRFA2Vr3cjYSNxHfyuPjXaKvi85J08mfT625GbxkbX1+Bax0d3No7X4IbmyOECRPF/vZi0zvg
5QiQ8tNitFTV2J0vjiHMOyS7j4yldwIgKQgT8D9R6YYQpgDht+mBCXK5pj5ZSzW+6Qdv8ONuqc+k
gkdBaPe1E2kJQkA/Vtbi8yOkWJhvJT3Ij8GL+rddZltP5P6NexGOmN1LKlVlCToFNzJQDUtmh4aw
2w+orWZ94AxKpt4vRW7cgcFHzvLlLbH32ql21nYgtDQsVjY/rU6mSpPsiCqzil8KLh+BUJD4iCbL
fDVznzbZmv0x2lkzi81lq+iukOQb6BMY6W8rMr03bjuMF4Pmw6fXPxSzLWgotCBvHUYljKEo1S0R
5nNenWY1TamuEJgrsAI9qEf2oIJMylewKarHtyl0pozWnKRNEfYiyr5PGG78009iiXDU9vJ7bfLM
q00HBvPArEB7x62s89TTvnn18cGPljQGRQauuhusSqaVipdVRhE2hjaZAczCIT+BdVtBbbPeHsmE
3m4bj2Y9GcRa7q1kv+fbpsqH0VUT0OXOGjarfBafZ9v+gdCr8epLjpWYUJKPQoS90WQcudXLCLeE
UI/pLVpqtNw3lTjC39xecqyCDhOqlrgG3wRG2uSTMbopgwn0dz+xT9Q7kjg8VMHbOb6a2MN5VNGY
P/hqt5EIOBjGFQQ+cH03PaOcOztrMoko4WKLDygB6zCaq+6tPZtNfB2NVNMvLx+N22uVFSlm6cnD
C7iBKztVS4FmmWk4pbF1ojdQnJTa0Q4umr3Xya6AZbHiIG7SLkzsR9Exrg+7RsR3LR6e57kY3Lfp
4BoXSoH+wyrn+fqjyNgeodw/hR9/bDIVHMQ6S1uoZtOs1P084ugt3pAENArnDy3Ktr8npqX32tCK
CyKEsV/DGS8PPuneCybKgX5apzkkhc9PRu2aE++EYQ6d9OIaJV70QPJy1Aa57futxpxwiEzOu30T
tsF3zJqXAAuqFWUecDAyvTuFy/tjrKPld9H7UVXhvyfiPQDcdAiYpLZPr99JIAzptOrsJOLO8wdF
ti/uCz2BOxCN8b1h4Ic3IZZ70PvbOyEcTTCb9K/wE9hcGgMveeiFTlfVjZdgLuTwlLc6euhx/DMT
gF1efqi9uEYwx2kLuDABbnMdlqi4YJ4JfUDVCG5Kaxh+aiXY2CM7drBR9s4ILtjaipBby7HNRhkL
3WD7OUC7E1GfBs8CYo4WKQwTx05WleU+vlvKefj88hPukLTpikDeXTnKXPvbmneYlXpSKwru2Gpk
FODIqQdSRuqbGMjrbwsb8D6AM69dLextPZ9a0YzOzbK47xrE6hjvlLH76+XftHdm1o+7MnDJircV
aYECotvOYxJ2U2r8zGO3fDLHxDl44TvflmuafhcQSyDU21pQwcawS1pGA67VR6EzIcPi6eP8aLfq
kWT+n4HYc3wGHxYJPAIg46obPCe1MJJTHoE9y1PRBqTSzZummLBVX4ymA6ORx1YcxA6yXpeMK/Sj
WlRF/LONqwT2iN59Ge16eKf2fdGeersZjavrsOVp0fWL7S9JZWo+Eo4GMxgJKvbi9p51LrOm7q7K
oNbnunNNQTuhSb/2hjfNgYHX6xhocgG95Wlp5QQLeF3Dl5rSjQfRf+dzrpJd9EtRoroVSkV0mlxP
AUEhK++jNgj7USDMflCW7n1NZpIIV9DZZsC8OamxIfQ+7400hFzUnyxDZyagL82DNU7qwZ25E4MA
54IJWT/lbdWkJ3k9NyvmxZxUDU35ZXo39Xry6CyL/qNU5ZFN1+5666yTfboj5DU6JZL5Dne0IhBJ
xIHvKzqc4m6ke/kOBV/34N7c+1zoclAXUkvdsiSU2htRx0jQqWvVgfmcJs8w1PuDVfa+F8+zeqrh
u3fT5G7iResqmJehnEX2oA12faoUXQughtUHRf0aOTeHb5UMJwFYpcO5oZ7fTBV6jLiQAHBIWmv+
laM1GaCWZ9zJQQxBrbjZG8eIkqc+a6fTy4Fs5yFRTaSeWqfytPP15ytrvcZw0UCczKMNZF3Q9czf
pkXWfhOZ0n9/ea2dXQJIiT4CjC9e6VZlyG6NGWnllU6gzukFG4eqDwaTmXGZd0qLobKpHxRwOxtF
5x7mtdIxYQizebocc8FSpnURLolSBfZYGtfVc+b88nPtvUPoBLQn1s7zjUORrVhwEpe0CNvOpMMd
J2mYoqcRAEo7kurYW4ocChg3+QW98s1GQfdq8BQ1K0J0uJYfozrHUcBAzv6awtH79+XH2rnuEYQB
dIPLNPyFbbo0EpzNzFIptPVJPGpymtsgKjr9QxrpaelL/PJQS63EQSzeX5YmGhbXOE9uw+SwspPr
GRxt68py8AfCSu2PibDOiTQVK2hRLQtndfKmu5efd+/dMoUB9bk6u9/gYmZOyf/TiCY54J6YafHH
0jBiv5Cq/v71S61NV/rqKxtxm0kpuaXLvHC4CvrSQnEGgXnfqU1xLiYDuMPLi+0FF+4bULhgb25V
J6ZeM+bCxo9DnSz7Syekhr6t0Tn3tmit+2ypjTsN9tBjVmbmESl4753SYoaexUvFJ9l4Hl5MkLO4
GZJVWC60l6rBkllt0uaSpm58cNb3osvfS62x4K+urxgmEddSY2rsFtmlzNzuMnF7/F6MFM+hJole
P2oFAY315Z/m30queL6goXRNnZa4EAza9Ds1x+iN6NIjsBb3DP/N5m5YLzq2C62h1cP0+TIIoaSM
GQBNRXVimR8Lypul8mHLK/ByB129iCXtHD+K9LwPENOxhiBBwZ9yGWIJ1itlWQSONijz1W5cuw7m
2FL/weXG+OJ0Rez4MGtwJtbjQlon1RSd/YRRb/s7h6KU+a7beh/j3CrLO89GbuJquI0Wn7ukrDpf
QaA7FJqm9CevyCM1SEo5/bbV0sWBpXLVr5pdevoJw+r6n3Gcovf5aC/deSr0sj7ZukTA3cvi8Y0i
va6/NF5mfHVLRY4nMx/iJiiFsRQnwZjGO3VWMw5+pTaKEirRsryVuoHPaT0NYN0nBch9gPVp/svq
KCzfR3TaiBmRnWtXvW476I/zQp92RHIumNMqF0EfKY70Z6tnJL8AW5Q2pVrZvYVwhAtlI1xRk11U
8meB4CAK1/SWQKaUsfwsY5l/Iko5y7vOc5hL+WD9hfUvYpMSKYhOS751WZNO90VtetdihDNyr+hT
F5/J5rUsMHLVFedIFbl9VovYxEXCjHWDuJYaSlAZWfp2AS8gTng9df8jekj7QRcy1c+xorTgoqas
HD9lM0XOaXHNonxaqqb7UGeN/Yi8Xlz4iz3J9mm266T2RWsvX10r935N9jJfPImHlT+kCP3cKZrd
OtdSbQoUDqdxfDvkpZ4/Tt00Tj7809g9UVdOpPeFlcenpRjhjua4dS93Kt54sR+r3HpnZPodcdLm
wWyDerJxNqzpTXV3uTpqhR+LujFPbe+lD+U8dYMPG9T7igbZ5Aa9LK1PjWd1pe8A1nEfdWWaQqvW
JoGyMJzfQOWikXdjUs0Nsg9uYabYm3SF5vcezCmIPvXUnwT4qOZeyxMb7y0ui8Z3x7j/tzGR+fMj
odgNdnVMnIOumQv1oe4X6/OgRAkAMCsrAzGUiCraOTNqfwblFj+NFJOdX7h2o3wuZavbQQy9OlTw
5P5gZIjcP5VqLRafnC0b2ZTePN5jUdl+GufO6n2z7o0vdYO38QWhVbv6PSijXgQ6ZhpHDaSdu5K6
kP4fkzzyjm1lXOcyhvEHEcMaCuMJIG700Ws891dBbf6h6bR/W1kfud7fhPSVgIEEFBckyc6NUnqX
u5PTwCDATmdOg27F2tWpkp1nxfr58sV10zKiw49aMyUp2pistUl2JG191ZqcIrQ7XXxzpVf8Exu9
DebIy/qvNfqc1yHvKk7eLD+D183q88s/4OZRGTlRR9F+JF1llLiJ8DKT3SKmBt3oxqv+kYmccWiM
Jsq2Nr/8l6XQzgDazZWyHSZlY1nGngoRMJrgaxZlvEBPqK2LrkRHNlXrr95eKGRzjA5RsLnlKKTJ
AtjRLZn3NlPz7+rW9UsbmJS9/oFWbVxuyFUzaNtVjFO03QDzUz0ZI8e2XWTmBa6bWT9W+djl9TkO
kpAgA0hy6Khu72Kzr43ZKymgcpj6b7zUmK4jA2J5tQ1J2tp4qbw3x1I7V6omj07h3jYxaeIyZ2Ma
dNPxKxvAd7SIOIUd1pFFb7aqr7Pufan0/evVcAHRgAtAlxfo2g2cprRTtU8W+qi6Buc/1wlRbi+v
HWYkB+/0D/L02UZZoYtclbxRfGtv6hrdVuwKSVYG2pnIptPaMH2YW6/7uZil+z87Mbmv1MLNdb9o
2/Ixx87afcQC2lBOfaK44hJJkX5To1JlZDtR2L68w24So/XnYbeGmAez0ZsdhmXnbGJXWoSYK5dB
qRvcI90y4bhcez/G2DHOritFEEXlEYHqJtVkZSoF0OWUlYzQNi3eSkuTKW6GgjIkkmfFKIuzqOvx
auXO8kZPrfmov3Kzw9YFqfhW+i5VwzYSIj2MBXfCgqWCvnw1q5JjVb+HkiIOmlR/As32o8OipTBh
EElLcH3rf6XRuN7MIHQdJpH6Eo2+PsUgtqU+WfHJNPqWezFq3MonY1lZlU3ZIGk7Z+13Pc+qf1RM
nD7qVmrOp2WGEX83Dohl+2Vqdcmd4TXOp6Lr7AkjiDr/DlxAfBN6BHZpljzeedQrbTlPjbH8KqWC
2Gc9RoAbEFzVBNZ5bat/Zs8PvZ91ixz/aRM6dWeng1TKlA2GvU/aY9NUA6X3rYljS/qUA04a4DCa
eT5X4dj7cYX7y1vCVv6hRQYq8rXZnb68vDFvAixfC94gPWsU8OBHbjL2skxsmZTI2qc869leov6T
lSr5a3F16yp0wRhnwsC5CQSqk+F+pYoiVEWvE+dS5bEtmiNVy1sIGMswnyJ+UYTcTofSLBO2AFMa
Lk6UXoWIpjP5jnqSaTbw/bUoSIRuvkvSPsVlzlq+J61jvJuYW59efqs3uc76QxgDkvlBIoQF9Xxj
2lOk0sli7p/m5nzGjIhgr3TMplVDnnJXYU8SHA+Ow16MYTmOgon/6A21jpPmLSvwhB5IXP4vtorx
PlNi1/GpL51LZFbmd/hh2WOEKPcR4W7v0KPnsyK7wR+QAT9/YLZWzSGry9Ae5umhVcUI3izCGm30
juR/d5dC5JiWKqvdQFkypabcW6FLiFG7NDiVGKYKYgEyX9yDRGfnM7oqA1aHiT85/RZZQhURGzN6
PeHcedV1NvM6rHPHPmuMGoK6SaoH1YnKg0V3no+GEuow4CaZIG2TkdZobDLzpQiR2u6/GzhSXtN2
6Ac/1RfnCFmn7VwP9MuQCqIdvmN6SeOMCmJk07SUjX47Wtq93baFX3UCccJ0Vn3g+tm5zQf398So
8FSnYO5yW+3uMkg0V6VcrHu6YP2qVrn4UaMeqRntZNaMe+kGIdSkgjXcXGCrcpAmJfdJajnApxB4
LAiWiNRdsHaoPmIG1H1dwA9fZI5GFGobYr57+TTvvqN1TMqRXSdOmxjZuMBdWkrtcNFz+0EdrCcM
KlDmnAqYUjicHOQye8sx16EZzNjyVtqwtptyYeJUhLWrKZ/cqkN4wCpQHq1HcV6cuZcHC96ibGhD
Qm/BbBKM0u3Qshvr0hNFD2Y1suu34Ijic9HXCbpLVp59w5touoimr53AKL35Y9Rn4z1cp+ogR9rb
+LTckeSjirr1B9WlItrCBGRT2F36UMB+Qrd3bPxeKdKD+Lz7inHOok4jFwM89jxcFUJdGjefitAV
dn924tS7opci7rw6dh76pXW+vbyD9h6N3r4JMA5ECs/4fD09kfU02QN82DjpvrOStQQoL5ufrHFs
zYPPufdwbB8OHRMn9FY3B2bAbDrGwipHawl37VzLl6vW6M21QpgkGByZ/IeHo8rGEZOWJrt2ffi/
sjChlbkTLTgl1JyU6xKV70dPynOKJern17/Gv1dan/yvlUCVaPFCOhT2DJlPwMJy+l703fCPPWqY
7n0x6gmskVZCpLU983qHC4ynURLOXV35FTi+R9H1uErBfvv0H55qxYzSDYXftk0WZnivmPGCjsrU
sg9Th8N+qlzi24QNm3JQ6q47bZMyr5Btg6nBH72zzSvMaZWpdImycEjiIZhcY35Ianc5SEX23t4q
rElqbu0UflNnp2YPHBad6sX4lC1Jfpa9tVzqpTtq8ew9EAUO5QaV1TobfL4nRuHRT2oY1HWxQJWI
dnIIeOcIwbaTW7ERSF65Bph2b4cgGHDbmWxwG4OwiS6q2iW+6c7dvTXayTlxac+mzdhdSQiPQtXe
qyRDh8IBDvCWT17YAlQBlxqyXFkKX0Od7+hC5YGQeXV5eSPuvkpuOFAiDGxvqAudLTGZSmwRkl7D
dp57NDVH5wjcuHvbkE3B+KImZj64uU7R105k56wlR+QN56zLFhqlavJhNpbsQnIpMh99pP5s5Aud
umnoMCx2qgNuyi1qmDtvZaVAX+Diu8lYowE9T4ofgZd4r8fnTI9sSS89My9jhhQBoBK3gBWsQLT3
q9Jrh2tVFSga5zmOrVTbReEDJRjuybmPml57m42Ywy+jZ3IL1m7HOCsjnSFACVz6YbIbhhi2ozwV
afVziqT6w0Os7fvIyOHg5tjbAIQGigfqtFt6rx65tmJ4tQilOtqPTj+lX5AqOZKm2suqueUB78BX
w8hj8/0xo9DLvC6K0Emd+FcxyPirp/Szr0lI7kCIpO/J/Mjdfe8Y8UirJs8KCN0G2d7EQsftkXOy
Ckt9LLS5qP3Ic3rTB5Kl/3z5IO19wFUBDmcQl3731nPRbjt3UQsW48dAqTXSqb6iFxGRH7eJeUUT
KHkrG3U60Z3uDkrtNYBvAvyKVaa+hOROx0d7Hg+TWsSIchIPGSiZ7xtN+TeXwvuNFVdCDTyM7cEo
c2fPPFtv8zXbJNJHbx2B90IbhV/q/fzTW/Ts9PIr3V0GLjQ8ElKamxyc8A+9MTFy+PuV8qg08JUZ
4h5kMnuhCQEGhIYoLzXzRiudr6kyt8TGbEz0cbxDaIhWEnbt9slOha2dFNtONd8qB1v3k7ZvSx+X
nVScCvzGXj2ORrAK+VYAvpSfHJTNTa06eUvwI2dsquK7YeW4CLuDHYA6rV5/W2NtggUCMRlXkO3o
QI3M1sh6hCaHoag+95VL16qsYAeK2f4PmcH6ERG0XAcVNwDekeG+MQgacS46Ex9qJ7feJVkdnRw5
Ogdl2147aG0KEmpoSnDyN6kBNiClYneoqlmdOcA9mfXhd5HX1c9Wbeo3MtOiiya6BhI/HmpnKJTj
vW6Ug+bjZWcc7N+d+MOOwq0X5BkqFJ73/FjOXVu7ikaSrNtJ/GVoZy2wpqoNhYjn88tH5eWlAEo9
X6rC5nhcPGBSyRylQTUMzQnRquKtYlA4v7zUTiiHN4CSIX0Yb8XfPF+qMzAD7taEPMk1MEsO/ASZ
ZOm9J/v82qCMfjcnR9iJ20gAcgm4IPuVAo4b/PmaUk+bPitbWukywoEtiq2P1I3qkSbwbRxlGTYj
DaA1L9+WbEYSO9bi0UscR3c+p3FqPHaTUp4ipbTfpF13JCSwt56++gzxPlGL345H9bypjEWj7ZMm
teZ3tRY96lOSv9WN0Qa/hHHOy59u7zXC+ASowVB27QE/f42lLb2+a+CpdtHofBgULX/bq1pzsMrt
XsQkCuMJRpIGGc22jEpNankbUYRwIvX/hWZudMmHRD4aan4gFHd757ISBejK3qa62dYBuck8a06A
z0EpqX8tHq5JgdOr1tWNJEMBdEvvLYvZa+piGHlwDPbeJWuu1A8qHrw9n79LcBywjQ1AdRW2Sved
lNqbVNZHSNK9HfLXKvrmi5lRkhSzXrIjrV59ivU5v9TJPF9sbfimAHy+vrxB9pbDX3E1LyAjvEFA
ZgOJOSx5pI7nug/KSXEyHwOL+CG1h+7a8W8O9Mv2viBzUTJeDbjZzQTb7gwtmmAlhq3WSN9OHCA2
aCgg9SejDwrYbZqSY/YNY3fvKI79sfx7njXRcwIXxf5Zi/6b+g48/0BBVYRTNvdgQxwyKL/HDVwL
RuYjH+sm14iiKkgUIxrCXA7KG1D7GFlhBvmFfM7+gcRq3vquLLICoapoPNjft8wCSLkMUzmxpJSr
BcHzTebquTUxbIDgBxbkfZxX+WVqx+gjGkbjGzyjlzsgXphYCyxFmsJVfTSbjSAeO/dRVE5ycLD/
7OntGwPQwy+iKCYab36OpYKGSvsRti2E/tIf7CJqgyw3zHAqJrf1h8Qq0xPmh8V8Uaaqrk6uRAHU
TzVDuAGwJrPw3ai13QAwL87TsdYn6VOWtZ0T9GOGH5lTLGCv0sSlwy/7VlcPHmE9ldsn4E4mByEk
ABtdD8Bf3aSkcZMq9ewi9Kj9ziZNpMuAwhCcULd91CPUfTyBUNxcTyUarO2Rlu3O+bIw2ESffwXI
3lQkmPB6+KXrZeiOrfJuUsf+olnCurbV7AX0hI7kHneSWw6zgfoihQmd9G2E5HApZRxj8NJknno/
49MXNJbxxZRe1QTWvCzYJNUVCATI2uPbprGKz/Cg5GvfOghdTtkq0oMCxs29WpU2PvFMM+9xkv3a
tGbxBP3dXseu1l1bt8U7Y2lBgamLWPFY1v3LQe0mYWE+tVKEoeSuGvHb4QoPZmMVIu17T4ELUoEb
e8fsaHxk9CAvhY7FKc3TI/L1n+jxbKchmL0CaLmgHKiI1qYmk663uJmaefeeiezgG0O3Ial0U27m
D6Ylvc/ITbuIPIkh9e3WbZ7GoVZtH9f6LDnlyHq9o5enKneRNzM5XKI8/lCyed+qNrqoi9ktD2QP
+lH9cbM/+dGIEiC2TGcX0a01XP91PGhUSykqxb0fm+RLhsHc1XTi/NJB9Q/6zvw/zs50N24kaddX
RID78pdkValKlmWpvf8h7LE7ue/71X8PfYADiyREqGeAwWAGrSzmEhkZ8S7VQda6Mxx5sQnhFPD7
ltODKWATLIapV9Qax+fAahqPDjH+35OQftpV/fGtGwEyKuAEimqLcOd6I9iWkHsd/9droeUaDa0k
6N5pvfpVSgP9Q4Zo5R1I0PbgSt1kQzhy4DuL5yuVW52a5cspHbOy6nkbOVfARtPV1ivb0yfUBYcB
ccPXv2+TkjAUZTpYdjQTARqtglvfFaMImpEtZ6Lj59uoy4k7HQzIr9fH2S4bVAVoQgsZhAldK8L1
BqeJWpV1rYbU9mM9la5WB7wnmKPo3JaVcrBNNkEbfSqWDUElesqUU1e7slUHu8rUxr4anaifnKRo
7yoAFXfCKIubMjq9K1lF8d4e0TqftOyofL6NH8h08NhBi4669gbcUumpI8+tYl0zTQ4ekXZIv9G2
7BjVyI3vCBtyKTtWJfzXZ3m7cRgWOS4uCxKkTbLe1S2q8XAsrqElzZcEfLGHvKhzRks8Ptg4OwsK
QZMkjOIRrY/1xhGZQHVQ6yWOvfwJgLZ6HSLZOmPHnft9OaafX/+yneEW8w/keoCLc/JXaQRqhVmx
6KJfY7MeMhe6V/NtsJPo/VhkCPEP05vxUKAjYM6xiLT1l47uyzM4NRDoqAQ4V3vI7X+kqpTdGM3H
r8DO6e4o9b+vf9/OhlkEJ5enP2GNffNyuA6/P96qinMNlhfdANf2/ZR0yqMmWZVbO0p3nWWtO78+
6CaTXr4RoQI6PQtbe50qQkMBnjLXzrXNdEdcBE5npetkC+xjBmWUXBFxlL4baa78KLK6PXIq3sYe
hgeesai6LWFotaZosXaDaRLKaz76PNlachfwkQdVq71R+OvIs3KPcxiXnfXX/WTHmtYFre1cq7rS
v1RoiN6KSLy57miwWWj4GIBa4Pavy6mZaEbhSJBnrSinDC816qkrk6Nseud8vxhlNWN2reuCOj+i
apPTnCqnBDccaLJL1eHoWt+ZNnDC7EnuBFZnHbBFwbbXBYq6VjtXvtJN6lXr7OAgYO2OwtIA9Vap
f6+5X2NYOoNERk9/NpuvypiAlRfzm30LWRy6VRZ9HIgVXAgvt4AiFCWrasQetTj/PLdBeslqJfIq
yxwOslZeoPytlzkcefqCyUD7jri4hgyoWTWoY4RlcjPY1qNVVOJrj37FozLLYex2WoLEUJRH+ugO
RYbIGrgQNf2c9waU+qDvTJCQYQiuVx+iOwQ9cFzQKUo+hlIa/5uoAg4IRxq478IkSx4iE/UwP4w7
+X9yEZqdC1VDfbZaC5BoTlkPZ8m41x9CO0snN9OpP7sJKS0mzhL+Hhao28hz2qhXz6nSVupHkvJM
dg00ePoT8uMWiWaaybFfVLgEehi/0uuarML8YM5JLvPmkaz0JA06N5vTKfYv3U7kEvaC4L5J6lH/
YE8db6NGzM7shkM1T+9Jco17o6lRjOxHW/5RjE78bxhq1hMUXxH4g4TevGvifPJbr9P8OU2RnLvk
RP9HNJKCwh9MC/yl3EmJ5vW4vnyJpbz43vRd5niDYWS2n/ZlMOCAaYUfExtmjd9CvztpgT10d0E3
mg9VL43treiiOvWlJtC+xi0cDEr12oLZCRPpNHTaKFwTHUbpnChR9S4bhybyhkRKvkcIVkV3ObJf
o2s1Su2c8cUOc892pAr8aITYA/yXEbmxTjWqR/zNlMoPxlYtPT3NKv06N4g6oecUfynQha9wYAyh
uEjR3FWu0bS26ZpJ2Es+jDKr8+KCf7m2ZJSPiBZLiV8FkIV9k7RNZpFMiQpEywX8fqrBQNErmrR7
K7PG+kFSs6l5aoQm/86LWdG8pEJ1we2raq4+qEGSXGKzwF1DULOSXLAu9f9K1rn3hjkJYq9qcjgj
uj0WT7M1DpZrxE5V30mqWv2LEkEaXmuGZClUyDSuEdmx88GMS1V+7HuT0gwPk+YdsRYJBZBwJWgs
K7V+YI4SJpCk+ix+DuCVFgdaFduQsnT5FxIiEXmriBHYYKJ0RJSvXOzGt14E7Wdulf6tgQveIaAr
vJVInbdInTKcJZrguKXhDJS8jxGQ+m5FhnOQxW6+ZRmF2EUmR4sHcP/LwJX1iRRYkpncekIvSJm6
u4HmSe9eTwM2oxAeKS3QawcIRNdzleqYUaXI0PGi29SK4V7RmuBkmHl98KTeu7tsLmJeiaSmG17P
xL014uuCLkw3RD58qJnOfRf7dTAcmQztDUXFgFLNIvJGg/zltGFqiPJolKIGP0v4J/FWA1YSJRfe
jc0By31nKJJS6N/UtnY6G7LaFIMRV9I1iFvNi6s6O5eVKd5pbe8cYY2W1V5dLfCUcAvgNsbrdH21
tIaJjxwgcDwx9O5kTnJyMgoj/SFlIn034INYH+T4OxuDy58cDcH5pSe1SkpTqMJq0efBdbaa0c9w
qPArAtNRxXJ3mKUrtCj4b8W7WtDVKXaxZGjknn5adY7n1Li324iDuOag6v8z+jq5M6dM8zNTFPd9
Nf3kcKa+mM38bijVzmvroj84FjspOXVrFOp4bQBCWCeO9JSwsJmFfW3MEusC4YQg+yv51Fp28V2f
TONCBnuErdnZTwwKJnyxzd0yYwNC+JwCxL52VJn9AO2Qcz8LYAGdZB0Eyu12ooi9NEJIYhbx8mVZ
/kqMp9lGVtAo1asiRNq5oRiD6HMtQ50e8rCJfhRDcKQJsf06thNdeXoFtFup7b0cUuRwccemV67R
ONh+jW7mKVDBu8d5dRSgAbSvjwuD8Jji38tHbvAjJXLOk13RU4r13q5OOEabZ1UWgem1IaIN7jSW
1r9Jjhn7OUnb2HZlPbPss1YEZeyh5m99UmnnCZ/iXxT44yDglIIVGrlnC6twE01tKj/ssDHHibZQ
HyPo9SO+ygUZHvLAenKWmsH44NQYDl/SfGq/p0C2fytxkn02nEmoF4fqvHOVBW4C7zRClu5lNKO5
UJ1R/WW2tdGccdAYvlqIA053JapA1imgEvgtx/wngrecNvO51dL0PCtDTzewLgzrurDGy7PixJPt
mz1iIPdS15CqCMR2dN/Q08jxZGnoEKrABSY4hcUIVFghO/yeQRoucMnIqthVIQ8YfmRLrerWulP/
0zQQnkk1bOAMiPtZilcEHcUFZOE1C/Xvvg5d0qoicCXHnFRXT0WifBuzwiwAwTcpRJVEi38aUR0F
HllA8j9BN0w/55HjfJVKGw6LI/L0vlGcoL7UZDqFl+pmE547+PY/k0wJ0nNnjO2zkpRdjO9BVIxu
DiktdQut094N8zzM91rphOLBSSS79wLwXF+NITLJY0ML+enMSeb7UJ6G1LeRc2m9Xq7xLte7oPjV
4keLnV+BRKCvREEiwdPWyne2kya9h8DMpLvxKLTfc5pl35O21e7xVimGk5qKsXEtKxbVXZw08h2m
m3Lrdk4GBmTIpV+qifShrdTG92lwpLukV9OfXd1UX+scdwa4D89o5xRdEOl3aaA5/0yJNsWnRpCf
npZoCHPZzOLcDee4/82iVw+x1s3KB0T+TfNkq32XPuF+hYlpD/ux9itVmj720QjbKEv7/iLFU6Sd
9CBr0WUoI+cRmSepgn8+RPRQzLk9ZbYah9e804LCI+Upv6cppGhXj2qjPTfOLCd3lhnov4uxdCqf
V6MEqi0k8/HTbobBOiZGcK5kUeae2upd5OdNJ9gCsjTWkzsoY/McQONfvL8LrXonCx4Obps3huUP
cqAlLnaDkM7HWWrvzD6dnTtaEwg3jhjAPlZSqHMazOF5LgLnoSl0+Z8ppLd5V4o2jdysN9NP9ODS
idXURX2qWtsWl8bSmu/QWiB2ldAZ+x9CnQfFz5xK4eWRTEZ1CSOIAVnU1Ik7t1UReqFil4Nvl312
N0ZKWfsEYfW5VUJjfu9IY/OtLkznp4UfgXSPG7zc3oeh4Hkhiai4H0IztE+ijQfgPqOWKi5kiPax
TrQULiM0cukySShqwS8OnE+Yro3DP8hJMZVqzA7nfBLkHwtSiPYfxECj5mlW80Z4Xcrb9saqqEDq
5/ZLgFKZcdHzufxYFnU1+69ng5trj5xzQRPRqgN+s8kG7QylbhhmNPyryBuhOyLG2umnNKrh5s+N
eeqLN/NnliGJJiCNF5muNbnMKugNgmEAZp8Nw7mNsMkomzr0qU/UV2u2Ir/X4+ngqb7JOpZBQRcu
gp009tZJYl4Wf0SpIQWOTfC5UxP9icfdkQbZ5sb7M8pizwtUg/Le6sbrFS3C2lhAmRirzKMZqnhQ
8KvnTi+OBL+WrPZFevhnKAqsi+YXCk+r+5znDnVwZJRvXCt95A5didlJnQBdRGQhcFt8gcA2Fek5
0SLx9T9smj8tK/riVD9WYxcRZbymA0KFeZblNWVrUV/Xx1NqtYgqjFEieVwE8vfXR92ZXLCLdChp
l1BvWQO3sixEb2NYVDDKyH6XYpLtVpYUf0cA9aigvzcUPRIWEDsiFnNVeYP62+bjMrnzrCdeP6G0
rWhZ7ndYUry1YEkZGBVU9A/IObctJ80OGn1MMblQc+UxIvO9rxFeOEi6N8kfyRFwnuXQOUh9bt98
YJLzRbgNvTWIWkKO+5Nt0IuJqlx3HZ7yB2+J7QRSYJYX6QM66VRjV2+JQQ5xmm9h6IuYHdFKsnaP
8OrsCZjOBxO4823LW5nJI7XdqilbfSDBiMXfLhNVdlcleXKq07a9VIVceoiTHPZtNzW/pXhO4OIF
zWMTuPLLtBZ0hWG20ZDc9DZKJ79C21HCqVpLnzIpnuvfqpKQG4WaOtCWTcLpQz7i+tSHk6K40xQj
fWOwue46a3Fpfv2IbKMcIRyyFmdzEUZeB4VAD7M+1LESllK7wchKCZ6aoOue/8soIORZYBpvaz0f
R6sphyQ2Rc9OLX0Jne33ZCz9r9dH2W4hDsaC21qkwmg9rYKM0UJ04/ZA5KEJA1wTA+Gi6R1+bLux
PoD97w2FPyKBlJI+sl2roYIEv4IE6sQtaNX4YRpT4ynI5mF022QcooOjsV2jxSaVGg8dZgCoa4AJ
LFjNEQNKp6qZyN6ghdFZU+ojasrOJ3H/LKpn3EToDq+KIpOZzAVV/BhHXel70uSZP0qZekWDdDjY
DduRcCZdEJG0X1FaWBf1+64yujJHMU43ivldUE2/UmvCsD3S3myUvew4GL7L/U37at2d1+NhbpAo
TZBqh0Tc51Ro4bJJrhqWR7CYTUN5GYqPoRgHInmDR2nBdMnIQXO7Fugziq62vjkwTs8pKptfisI0
P/HJ/bWMBORbCRjawWt9S0RZfgCARWp1NLSx8H0ZZPreMoqi5AaaWqsaL1kemY6rVbJTnqwyyANX
o09nPdW4Lf6221JJ/Nah24C1Z4BEQZrYaNq0oWm5QpGMN/O6+XH0VsDrEAC2JhiIXTlaY1Co1EWs
3MrZ1C8U5KVLgcHnQUTby08pj6g0ZRFhY0O/nAeUnSbSOhYC5124vZmSvjdzM3GHAQiIGwZ0AYpm
PoJk7C0/gFGQJ0u/dMMubnELQG4d2Xx80o0TMgtE8qEyLxrv8UtLV+4TmtezlwzhRQmPbJu2Fxop
HQ4jlMiAGW+CuKUNeP6V5DmVZBSf8EyTXIGUpRtkWpK4uOfIB1XNvTkGzQy3C/gJ9b9lNv4qDeFb
KAdSC79hNIzgcx8KycMxJ3CTdsgeujKel7pHeZCQb8MGX/n/ByWhezko5HxCZByRYiFVfjHQB78f
qoVJXh0qo+9EXCAPwCOXwAuHeLWHwABXnQ2z99aPKsUQaruPcpAcXSLLX1kn5IuXxiLWuehoLsv6
1yxqYQdPOuCDaJCpzxjdZuemN3IP7SxdcYsxMy9xOHyVlOaob7CzW9EpAmfDLQlEdvOgqkBSVtMk
blWi9j8Fylcz49UKfX0VvK6LZphTPZW5Zf1Pm3K5vkfCND4CBu9Msgozhdr4Yj67EbdQeq2COp0L
PMDNCdxmKM66VBzxHndGgYqyAIsIQMomr2znYiTTpdYfo1Bw7wxjaHhWXNpHu3N3HMqI6AY5i1fA
asuAyBhbE2072NKRgp1uKh5TGIEHZ2BnywB4xJSIGr+59GRebhnFTkx1yCTpqnZZ7tGjdbD1VmZq
RpX63i5j1QvRlP8gQI69PePhdWj+YdwAxVhf2qoRyn2EuPEtEgFSdYYUnFBmt/1OzOFBdNmZSkqy
HHbER3B2XcNOhNYPKsEby1yECz7Ug6X8gBwXH4yyE8OoYvATGeoPOfvlVM5RFXVSF4hbYeMneVIq
of42EtNB7WdMa/sMYaUcr4XgrXPwttoJZP+PjUWfC4jUGnuW5n1d2CoojXagWuaESe1H01z6Yy6F
1zenxOTBNsEFXVnwQ6sQMyhNlIJjQ0a+jLA75f2Qg1EU0Rl/I/U/fBYXwtJUA/a1qacnfYLUeWAJ
1AxFh7NKGpp3ExxU2spRPhwZdO5NIk0XnlNgkCG9L5vor+A51IZTS1ET3ZKKy91Cn8kfqsDw7Ug6
avTs7cflUQpWzyJjXddobFVp7VSdeQvngXigvDhdJG349/WV2sKqcYAHyEzGAqiG5tHqgwqnNgaT
rO3G66g8xVpSP6EYhfV6PWinMW4rn14vLqSxZJ6CaDBQ5pzeDIThNyzCCOi5Ib9DdH45qWFkdbEc
kJkPclZdU61SLtqAmnolmulgt+xNKqd70eJTuAA2O1OKHDnOEVNN0rC9s8d4uoyJHR2wSndnFR4y
6DF6Wai3rL6IgiIdUBgEN7lUVD8sVOtczNnsWtDgvU7uUn9AUMwrEKFx66nLnqpAfzN5aZlV2CCA
7ZFt20Aho2nqUyGXEVTaojhHFEAAXBaDC+glPZjVvVPBO57YCR8e4PXqvIe4YJddU+PnPgrswrrJ
cutxrL9PzSHCYXcoWN5A5nhbbbKXytJC3YBjfoN0H59UVNF8bYzgQUfam2GrqKsAsuRwUDyAm7Kq
nyziYpqTKhkc+67+B+CM9RlhEsQSHDM0Dx6nywytkrIFTsFw9NDR0VjdsBKn29JzJF2ktO3Psix3
7rxQsNU6li5yXto/Xz/3O9PIeAz3B4O2Ofay1MVCldHM6co5CxEfVtt3Gs+xD8C1goPdsXPlIR6z
DLUAxzcE3V4vBzgLC+WRNnnsG+R6PgoJTo5wQpLxP+hJfEHg1vrn9W/cyVrgp3AjgIeBuLquf8lG
oZWIx5K5q8V8qtUyIr7J6aPWNzIat3FDY6qTH/M0G96etVDIRLwVwspSqVmdhzHLJE6JgQRCO4y+
IcLQxxsxPY3ZoT/wXqhhj2KDuIgz8npYhZrGnFDySnEVp8OrV64VmeOpVJXxHOemCXtfU6tzZxbW
TZUAXvnFWHXmfeVo3Zc3z/aSGlJypKC6va5KyYhEqkrYGwRd/RBKSeNRe6PXmwS/ExU3XxnnGn8c
YZm9PvBOSGdgE2LMonu+2co402tTafJqCjPVeYAqrj+0ZRydXh9l58BQ/Caio/HE1WEvm/yviz8X
acUdRfVWpTHzUZG74ayKadHSOBQ53f2gv4ZaxQK8QntrpP14a8fS9B1lTn1L7o4qRzunY3Em1nmR
LfrCfziFf30QCNewbJbHdDIM2Q9ou+KTCn3nUpJzXPU4j2IYhEZO39bs8k+vT+ZOtHsx9up8qNrU
1zJP25ueZPkJWS6L9hPFU6KH4kbM7cEW2XLpF74+5RmKM0tqv0asFVXcTI2EqBTATxECIhDpNW4T
+wvFK1wAhw45K7cB8uPLUyD4cifV3hmimB9QDcyOQCB7e2mRLKA0jwYxQikv91Ksz6w+lnw3rn60
+i26qg8mWIbS1bWh+/j2uYbiDsddMwAN/Ykff60zhcBRc4A1oCtUfs/psZ3DGGFlSI6Rnyrjm5FC
zDRKJcu9Qqjf9C8dFIxAp05UwyOnvIW63nixpUt+KEzjoPa4t4N5kZI18sC2NvbaalgFQ6jhpqvV
oCuAiwbh0yAVaKaHHZCXwRK0MOrIDEYfpFHy9j1M9rEUXQkL25wHPMI0GsgJ3uRoNoHqVL/lCakb
Qy27p9iK04MtvLNnEGTBzoU7lBi0vlKUQbOnFOTxra/79gOqUfq/lRiqb2UvdUcRdXeshVlKQdnc
Qsxsg25QZyKk01rG+C4PTOOqAEW7dgb0ytd3595QcD1IyA0aAJubMg9keg8KYTVs+/D9LA3z2RRZ
/zGWKvXy+lA7YZUcl8gNj4WK+TqdS/LBlIuAPk06GvGHEWDwHYCP/7BOpKXMnApzamedAprOlS0v
Pacq/DY1beW1AHYe+q7RDj5I3TkANPi4bnnOQIlZH20JCbk4QOXhNtizJQFeLq36hCe67pxHIDaR
p9VZ3HlwzcBZqbll/gxyHYHfuNbk7+2MMTNPk2ICr2koyccmG/lHwnYwMUeR+gYd31Tw31tjMqBz
DiTCVpbZiFp1aIfhXz/FveeEjhT5uA2x4UWRab/xsx7is2wEGBBErQ1y5/VV3NkwNFaW3B8S1NJ2
exk7QXN1zphBZEBGtTrB6JpODoKTj2EzfHh9pL3ZxTASOCBKGjyklv//r8Ap2UnQ1MiZo7+iomwM
HvNij2ZywaOhwKMtyzytEyNefFjgvT7yzvUITJhFpa+/cCBX39hZbR1kaoGnWB9np5j5cKskGS5x
K1o3y+X+4Et3TgYIV9rtOjfSFnNCr3vCtAkMdGfq4lQUwfwVZL1zkI7vrdwfvvhSwN+BRahhOINh
jG7BDD8v7tXhWRoQJkN49yjz3xuK5jf+RSBIeeevl446oSGETEGhNgu/ikR9hiOSuglk/YO1WvK+
1cONruKCgodnxWW+zO3fu2SCdC+rAe4seiwNF7PVqq+qhIiV5xRBdM7GOHuCZlqK/3AOFiwBemAk
cJvedjUo1ixim3FDgIHwpcZvWTC+7wKren59N+5OJrcOsCQyiE0dgb4sgFjDiG6WJGKU5oTuoTaq
e5NSHCXZext/2YLUsqlYbC65dvjT/pgitH+mzDPhyv5Ig1T2DEdM76yKAsrrn/bHFGm9emj7kxjB
p2a7rE4aXmIm2E4UgKwhNL7SdFC/VCBnn2RQrV+MMgs/jmmFOU9k1WGPEnug/luAnfjHhlgje3Jn
SZNHvoNHp9VX+RUtgm5y7Qa/vAED1PbcxVb/ozcau6TtWY3QnEajyvxaLYx7fc71IyO9nQ4LtQM+
BD0j/mNdnuSu6HUUY+Jb3tk9jW4p+1Xy7v1ZWHHde/qs29R/anX0ZzpEn7TBbuaDS2kvliADtJSd
Fubo+jw0hj1adWXB7J+N4otmgiwrEjEeYGn2Th2oJ3rbrNyiAP3y1EESantjQXZI9ZQDVIyayxhl
nxxnrO4AC9eeg13y3eubZe8cUHRdcOJ0sDYP7ZmXZxPogC96S/oJ5Uh5KJM4vFPTtjsomOwdA3vh
E5OCUXxavw9mQYGChAt0zCxL321JV35oTZoIdM3m4t3Q5EdaY3tXnQMc5w/gEIbgajpDB78O01gc
u8O6fORITJ4T4TVVSrbuyuXQftYaaTqlKXv39UndLqRGMQuiJZD/HVBUo0FUKQoidesM6QkH5gHQ
tD2ebKxlvbHDz7LKjPBg92w/l0F5x0OHRMltA9CbKzKYOMazUwra/E6V9J+DmeheOgsVo6PUeGyC
wvBVrC8P6kI7aAlG5mQuYtX0LNanw54MrY4GLEX0oky+0nBNDXeI5hkWIrYCJyjJ8J3jOkF8oHWk
gbhjOJ+DpineV3g6qW5DCqt6TZ+GR6F3K9BD3ws6wsKE0HYgWeifqyqPQt4zRmx9BsuRg2NCRj3w
DaXPf2MwVhiwC6T4sZna/GcmZhIivVW1bwmg0dmlc5ilB5fcNpjwm9C3gezLq5KK2stjrhRjIaUd
ybScde2d1iNvatZwEl/fg9uDTVkB9BbyBHvijFYe0/ouSLecIDNuvZTYoVemkaS6ne5kR64ye5uP
JxyIPIoRi+rWy2/qlCyyO4kQnYSRdJ+lhuw6cjqeeEzKl0zWpnMnCv1eR97nIFXZ/U4eU+CTES7d
mOdAO4H52AG1ApMCHaAHOV1XXGOSgubS61O695GLnjaUR9B9m3pLpTVxBpOSXE+E2TWEABJ5eeBI
um+nUo4b3BTYn6ugKe/jGcnWg22zjZ+0XkhXUPVb8Djr/FnEwox1VvBWaVPjTWmUPFnCCt25GOKL
ribhwZ1n7UUxuqpUtxFHWZR5Xq4pkKcpqorFo7rX4odIbYcCDnCZtxAtauTfsWXMahYXZoU3Fzbk
1JSO5Q8rcRr7ZNndWFyhaEz1M+JuMEZmzYY9Gw7R8L7X5tb+0keD1J6omcXZw2ypBVGxA2Xj874z
pLvaTMbggvNwlLhNMCmOH+rY353Hymm0U9aDcUXKNcgbl1JFp0Eq6KuHwezjFq+owET1S1WC+yzp
oRoU9mx+oRttC1cOq3yhyxT6Q1B2oeyBi+1LSP1t8ZxaEaqiwyhpxQn9pSw61TP8CNdKa2pmgnsR
Rws97RcQkobOWE/jT+KjowLSDSB6LLe6SRvRbTL7nwaoW9UfjNGiw1n3KYc8sifLy5sZK1nVaGt4
bo2UD/4sNy2sjLFPTLecjV710yYw7bPaRaHipqWcjZzfUC9vUowb/LlDDL+6I4/TPmV5KXcPGXSP
0q/GXv4g0+GP3C4w+9Cf20HRnl8/AjubkGcB6p1LGYA9seyZvx4GY4lHilpypyZYmrkZvRZvqgb9
fczv/mUKq//4+ng7exATBGMpcToqcgwrcFSmFHMrVVF8S4tOlTzdeZehaJm6gSy0X30uN89Zb5cH
N+leSFmkSRdBNzrV643fIWDB9QymYIqF5lO7wnqRHPhSDW17kCnsDrV4sxA00XVaH+qWjnwVmSmY
AmfOzkTp2kNUJrhvMEh/fSZ3Vg7xGB4hCDMsN8NyK/21cgYM/TmLepq3KFlobleb8TMvLfPSjnb7
06jkIxT/8gdfvkJQG6EcTCGTUs4ms2ytuQcYVcF0zqzccKVAVNhWSsSLg7C892VwzymELyTOjSiW
bHYmvRLMw2c5rr2BnrPfKVXrUnbsecFMR2ppe2tG/w0uC0VucotVXBwDHbF0G6sgTZ7LC55RlV8k
ffPc0cA9vb5ou0Oh+MXTEV8MSkMvF01wm/ZyHsY3U+76e4EG+k0pteY0Tab+H3YirwAeORpkWGXt
GJFPQCnTeGQW81w/SU2iu5UI61OoQ1l4+1ctlS76r+ZSYlh9VWuaoxaWqEVP2YjWoDSM8R1aaUHA
IxM199cH24kgcG6R2KMG9Ed16+UURroyoaqxOPtpduJps2N3LrDlzkWGory0qGS/p45xBP7YPlnp
GcJE0gDP8mpdx60yLZBVlcmHslGPftKWqk6JrlS2Wxsj/uF0LwL6MSZUK2iujvlJSJ1zmPxuSblg
svjHUUmma4E+5ctPt+Sae4f78wbLzKIklVfSe8kZkFotwyp9h9iMnT0LCMs14v6g8z1sfMpPmSxn
5BcRojQHS7FzUEHFLyZRS4GXJvbL3zMqmdqbUYFK+Fig9ofCpFvHheoaYZ2czDY44mPsNMgWWwho
5Wwyai/yagIcbiZweKRMoRqrbjs5413VzbYbl6HlJ0aV3JlWUZ51MYtTMs8xxeYuuM02hqivb8Kd
WIhzPcVPwPoLEW71Q5TekKPM5tqM07S7swIjenIyPTi/Psru91JGpnlE2xw1xdXBqml3ovyMQUps
L3gLO3POGFfrOLwjA9P0dn61nBL+Pu8grzbQTxENQB6dAvvl9V+yE7cAYFFWowPCT1l/L3p9RWGh
1XAbp1H4yBkSTIxk9nARP6p27X40kBWmly7I0vN9uauyJgqiDJrdTQ8qrXflorENmK5q/YscsXyE
QRl/KqLOuDPC6d2AMj5PvVy9NmFzJPO/E2qWNiGfTawGuL7e36pJcjKXfLXRSHBrw7S/p7vVfTC7
qLvwGK8/U3UYjyL3zrAIGMAt4zqC07kuj4m2pUJHRfWq5COGhMVsh4qnoWJ6rqEr5R5MduSDmtJG
vvH1Zd4ZGf4c3cKlNsbfWqE0Sks0Zt8mzlU3Wuuslnl+dQZrvEg6FN0YrR/MZfIjXa6dswRkdrFd
WZghm2qght6IFeYMGuHjcAYjk57MnhrH65+2s4Nx+6IlQ3WC2uOaZQVA3aZPiHJ0DHTVl6pY+LWu
nRso1G+PDbj0UYYmFlEcW6cTYp5DoIoExBLUhTtqtfqhFbF6MMoOogZJYL5mASMy0PqFjgWr0WKq
gsYrZmWDN7SV9BwrdkPGNIhIcueuNPUHGeT8wogqK4Rnw6YQ7yoKO/Hb0xqWjgjlIBbBpl3tG7Rl
AyuQW3ELeCyeC1QLPg2JZbihNR9JC+5898I6BpXMBbAkAsuj/q+8l6w3BfMGytvMMVfNnWCeuOcU
5WejZnPlxYpTtaeynIN/okUbwsvjpn902lr79fqG2v8hZItcSLBLNn1Nu+rDviNC39BoCDCTKiIP
11stcimUBTAYG+XchOXkqZE6+Vk0qq4a6Obv13/FdlszGyh1/GFsona0HK6/Z6MqjBLja+naySX6
zvwehKJsE9FhIzs4QbsfzEYjQnADs+XUl2OVRaaHvTCka7IYlXmaqGLNjQoNV9gU9MQdsgJqeylC
WYpdK+iN8JwZor6hgQyv8fXP3rkkADvyvRRGIf6hifrytzCck7SGIeidNSGw7aI0/4nReXufibL/
XyxpEQ5Os/48pfV07Qpkrk+Yg+qam88hGl2v/5ptcvjyx6wnRpF5PM8wRtRczp9Dw0LRa1Am610V
l4OXToqN4BAUMscWH0p0wd4eCkiFALZyAtFPRNzo5WRUTal1Pcp3NxS9UWDQyfD/IKN/Yt5A6pcm
pfN+6ovgjJbfInAnOTfmQsoPosA2kC9Qc7IhaIXW4rX28mfEOptRmJ24JYbV3mWGOUnenEZNdzDO
Nu3kb/OMX3CLtFbWa1+0lhNKgwKbRB8hc1kxuEyj6M6zYYYuomjS0+vLu3fGFj8RSsuOzq28qlmE
KKXNujMS3bJS8puxHC/13HcuUiPOAe9ib6iFlwd4hs/jff9yCnO7F7k9EFNiQ4pcQVPPF/aMQF+O
OMdB9r47FphMkIKLf8sfMca/QocVG3mW54m4tXHYQAYGFGk08gi2zDhqt+0OtdADbF6kNFFWUSpP
ABCMoYnebSqHT4jJ6J8yc+jfY/blfH19sfY24YKHtha8jkk5/uUMNoGE+7oZw97S++Gkl4F0tpI0
O8jM7b1hFnYMUFKSCWoiL4fRMmEUwTAFVyfqxuhsRbrcPkyQ0sWH1lC6L1GdpIqXWTPd576s2h8R
zJ34gqJennhh4RSGxwUxRWD4nPhjNo1NfBY9tWK3aif511hzdbrl/3F2Hstx41oYfiJWMYctyU4K
lpxkjzYs2R4zJxBgevr70atRq0tdvjPL8RhNEsBJf0jmdkAcSOQlvi+ysg+CzGKNx3Whczlkbvo7
twvRhcQiXGgyK5+LqBWVN8Zy0OA4rp6TZ5FJs+V3A9Ge0sBx5kfsieYkpENUzQ990rKddfQwZTQF
ZkPNWAjPO6a+3tvRmGVuQ0itrD2aG3WPtJ1yRTzKeQ521PzliBcDWKJ73Vz9r4VRzvUdNr4SoWoU
MXeLXWCzOOCRday8pgYf4nVZcVxL13p2K8wAwqRRabIr57FeD141acPOkC2KnZ3eVf4d6f5yTFO0
OsNN++WDpbVgopdJU0/Cr+rklFlC/KK8DbKdpnflvdnLHpWlqUY4BzqkVDsJhhzdpyRHHVIgadCG
gz6knymY0J/IUjxnw8HE6i1sGmNBPGoQ9M1yzW5f6P3nxZVAceEcgAbahqa64dABPctdkpxxsIn+
zamwp+qWuI6bb5UC+VjpNmdXzvfb6Qa18GYMQ6hGdiPYfsx/znciRGuljchvAjfNd8wT5hC98DWu
V13uUBiIm7pCS9DLri38tooAOUMHYuulORAoz+KAMltlCc/Pbmy9LJ8KnBe+TcZUoMNu+vKEqzCx
WHape+V5L0Rh3NgcmjSbHjtUndfP61tZovrSpsubtcODz0s5ojr/MNn+elsE9k/GmtpBzCON+Fb1
Vy7uCzNT2nm0lyEGAStAF+T16oGzGnYtVX6DjGgToK81dgd8mehLKQkHcRD22N6gDmkOIYIk9TM4
I/WorIBiErnWMpwNYR3yTE3H9+/DC1uOTsU2aPKJX28A1F6d1msudFBTLS6ahE7qx0LN8cxQ7Mru
vvTdcTXk0qUKIKycbbgc+TVzLUSGElHuQildVVQF9b+6lbZhoYJgx8z42mT+0uNxBdsGjJQN3nQW
MLNiqavJh6gIc9/cc4EYpwRRsrtCM64Jfl9aCjlRikiq800z4fUXLiXwMxIstrXBuNVh9hOPwhix
xG6Ww/sf7UKGQz3MJHmTL92sX14vlUyBDzjFJogVS2KFbRWkd5NqR8nYvZCHHGqYfuX0XFiSceQ2
j9x8KWkYv14yxaUFxz0/xWWsy3Z4DDhfmD+l+yBDFK10Zu3KgbmwWbYhL8MLCFlvW1ttYU10MJDI
zgOTEK3mz42o2mdw2W60ck2GzrQs/8fNBDiZN7uRpaCZnt1MFXBwz50Dase8V5EYTfdBWxqK53mo
InSXZTR33V+bN/IVDZdeNRpWKMW7Z4u6SBj6o0tONzstQokpLUkvSjgQ3v/xCbdshByVmhQY3OtP
aKRDi9Lbqp0sTKlDBhpZZBWtH286coc2r7Td+7v0Qg5EUxxKz4Ykpg98tl5SJnXhyVk7iVJ0z57f
qMgvnWsbZftbXo+dNiYynXemaXTFzo+dlo9r4ZW+dqqGxjxMi2qidm38aGiF8/fHjgkh/ByXTUlJ
f3bCl3kJVBWwlG2m7f2kQfioreB7UfT+Dm/Pa6pOl47cf5Y7J5QWYJhd5sPU7lmQh1nmGIfFamTs
ZJW5A512rV1/6U0CRiM4OjT/vXOdMWllw+Ilc3Ba7HUKEaZrb9AttSM1avIKVvfSUhv7GLLzpoN/
3pxaOmgcBsKXp2Ept2dpu6PdzbxFBZv8/V34Z5B1tkHYIRsAjfnu2z7MIDhbpZfhCdeYzdFFalwB
Kiimk8/w/n7WE/K6qRRBucPGuvglbCWmcKL1DFBJLZxI21r89SgbCzXviuLZ/aznwSq/oNtry52N
j4weIU2f9HHdrrrziGmaefCb0vlW2LKdIgdszm1WNe5nr12db6ihkru77lpZH2jKecmeMN/+6iqr
RlRz9OV9Qi2U/vBJPJcQ3gfOXvkMsCyaTSPLYw8Mux5OWuIHYWcDkQ+R+Zf+j2Edpb6DxZo+55iV
LGHlTLp98kWjT1GS6+P30iwmdUAIx3miH0eQokJBJd/KEK+zNSMtw9EbFrAHi1f8rmmdMzl6/2Nc
yDlpQ/DvVr8SSLZ98Z+cc3Xdws07FJ0zs3Rvq6lM4sVAaX0bEFF8UDRrgET+raD4Xjm7F3YcTVeY
QxDskZo5vyYGgwRKx4kXPwyn3U/8ibjKBvo9izN/ev8hLzXCNhgBKS5Kmqy3xbb/PKXsNAnOzNJO
GuZ9x4XaFoqYVi7k1+xArVq0kOA1RSJz7Qe7sV7Qvuk/vv8j3j4vZi7g0xlP2Axlzht/NU6IymmA
JNayCyIXGG+UCG/9YslyvRKq397zm3jPNuRDXBmy1Nm1WNd246Uuo+qJwdCR7FY7VmWvfr//QJdW
8RFn8lniQpfFWcHwdA3pO6aOxl27TPYJFVvzGubLeHvrIreEMg/gE3cDyJ4lOnLu0SICZwVaz1cf
DSAuL+U4r26EjFw1RkCsaaGjjCEfqGblV9wF1sOSQ4vNV8N9gbya/ywmEQBW1rMvCzYCx4nt/PX9
l/EHvfH6UqPNysgJFT6S2zf9Tdo1lek3U3aDgPVw09KrWUJdZfXvUfPTI2UFQoMm1MC7pUlH6t56
/VKv5bTrCs2LndHT96On3Icxc9fT+z/twsZjWoM0B+MaZhzO2W7I1JrP+MIgpO4P4wGHQXF0Euxt
Gteo4r9fCtYAkF+TehmhstfnzNd8xmAVsipSU3qsVwrPhaZPdpVVXpWRu7D9gKPDxCCMgOU8H/A3
pAUg4shHU0jfLyMt1DpsaTOWh8RS04uL/mIXKYrXNOydRD0AfxnHELSPfHFpa8g7mSJ9MdvDaAMJ
o9sTz2tg/uiAeOG+7EOWCZFhXed9luqS1p7W9mXYj9bwBffG/Jsv6ikLLca8x8Wciyou0sTYWi/t
/Bw4gHFj3VHqsduw2LHlroiqD5qBKmpdz+iUGanTOZCndOtFMoOh/Vu1jghHYsjveWozP5QI67sM
JJaij0y8QxK60W3+uc/W4Bp+58IO2SCVVNh0oxkJbf/9P9ejxsSrHDJ0VWo/HyNzXpudCWz742y1
16A722Y7OybbEB5XBCYOWIOcbUYVVI6VBJR/a1M8G8rKDqvmyMivLRGb/qA/BrAhYtzo9TBv5HJl
f76tYeAD0nBg3IcYDwPM1w9qgDjwVUVjWFilHtcikDE05D5KgwBjYXghwBr7a9I8lx7ZIsPf3FsR
Pjw/FOnk1aWGPPjNrBf+TjB/OUl32LB0ako+NUmyAEpJ6uSQdS19hV4JIMLvn8tLd+hGWtryZOYN
9EBfPzhSOdMSJGaC6rUs2XdBVZ8YAyXB7wXnBuNnQKNJhSODj5MENZkfMXciKK6M0bWdaGzzcSoL
/8lcG+e3PbUTcoreSPN+nbRryIVLr4thBNB9ekMX+jK9DYrLE8mpdle/BzkBngyR6pwcsKN55YYy
z00P7s46i2Pnppn+1cgH27/yyi5cL2Cp2anAZcBV62cpQ5PrVEalID2xgiWaTLd6tBvZ/TUlgwKJ
7QhjYGOqnldksiy9Ab127bR0uT7FjhZkn+YURdCoXVph7tHX7r68vxcuhFM2vwc5CTLN265IWpFj
loNMTlaJ62cstM49DPW4BDtwOsFnn+H+1/dXvHC9AFdl/2/oG2hRZ5tvMBKg50OanAQXYk9SvZMW
/YK5KusrvbM//diz64VcHkUxZEy3YdNZAHLKPinzRWqnaXa1ezsLKi+kGF31KO/m+QcbbsU4ACwS
COSuqZdTWRj5j4neTRNrTSde0Oi3+hC2XfBv4qIfHdqaa9w75eQ84g8yT+Fg9IURrYY+I3xZa/qw
F6PWODeL2dE18wY66P8aA3oukZlOMzlA0qUBbgaz+KSmHC9Tc5kTYG+l2X118oGmKkVSVmOmQim5
G8d+BIKQKPmDcQtSSeas2V9GY2W4JLqgedSYlJ4C+lkULFKzg09kJfot5mWGEduj7bb3XN+z/Mik
CpS1r4p6jROjAvc92v360Sbl1iK/CUpouHWjiWNeNujY+01vZLFmCht7NVwVDwF01OojqT+AHrNd
0IoQfjA7ER4BnoxyZeoK9+tOPfS6FDXdU4/haVbpXxVcks8KWScRapk23udV36WIznAlR+sMurGt
A/+zZVFQAdwevQ8WWLAn3xhaH+AMotNx3nq9vc+YmoJzX4t5jZt1nfuwFiPDLswtUxFJ3ssYrimO
TGHfJJkf+5nrcx/VSaVi7GgKFcOG0CsEWdYAgsncVvBOzFTTQ6/smn9gSuDLhKRq8fT+Zn8bYvD8
hOLuw3RDPvW8Zh+FdHxmf85Jp5m8k5qZf69QZ97r9Yii5OzMe+wJruVdFwqczWmUXU8dB6f4PMZk
kmLGcYR7WlAXQyXJ7m10rux2cZhJAvAPXUuk/1bCwuuM7qTPJzEzsVS3EJbK4coreHveX/+Y7Wr9
TzqBDBEfR/Ng95d1GjfYEe5atzd3s37VUe/C2wbjDF2bvhYj5nOipefWHKzJtE8GN2cEvF+/UU6b
1bhXrsF+5aDcSwt1sfe/8YUHBFdKEsMlsw1Mtiv2Pw8IM0/mqh6t08i1eUhcvY+RNoCbMV1Tmr+w
EoU5UAH+4SnP5V9z6aJSXmAho8Bux710ik9Sz/TbXjnZ9/cf6k1c+KOqB1DH2WBsxIezh5q0vBvN
NDh1pvZp5bXeGNPwJRhyNARXK70WFC4tZzJYIyDwhG/GvkZjt8CSCixO8ajZrZm0I5IJIwqKxIrs
er1mv/nmTW6Tta0yIe8EEXku8opTSOYk+gpGL/Hqr8koE/BVGhanXbNq1+Qn3uQw22I07JBEIBq9
abRiEJg6FbKCJ6fM8+TYgCNyoqox611vuoOK1qXHb2/EnSPllsyqh0GtzRWxuEsvmHzvDwvSIfCe
fc/VZByBral38hlb36eL7VWHEbRpT25fNbcdV+iVzOKPts+r6Mtjk85YaOxTcb4pyWxu7xpgT3DK
St8djr0xVGtsMUODGAxNYQRUhWdIY+QOHLhANVZsyDH5NTSTeZKegryc+WX6tcuzCXxDN5QD1PpK
Xut5vUnt+Jk0YBjrgpCl1392fDV/JfxoGMH2wBi/mKg2/+uN1l8rkG+rIH0IVQzoJ1n36/MUmLDV
8NnA77Xp5+euXlwwVgsz/hSFpK/vn91LT7TRxID00X54c5haK5iSlXnGCbWTeUdOrG7zLjfj91e5
dIQQOgng22wyQ+dHiOyurilW2NXFVEYlXjgH+qtdmAT0VN9f6tIBoqgHFwJthUh6lse504DjIgD2
02A0ehp6zmh974jbH5Wqk28VqIQMu6NUkLomMwg+l7HJcqUCuHSAAOqhPLbR+Hno1x/QwNQKo6zF
Py3gAzc7UNoGkMGGsaCR22j6CTPSa8994UPSSuPUUhLYm+L36zUXRM1JzU33REnjx01T90cL0f/T
+2/3D+Ty7KBSYZGncDlxIZ6P1Wxh+FqhY/aWQrDqhrhdh0nsyC+KzzWCAnJXUMj6sTH0g8Q6ykXC
E8+tSjyiYAqEZs2dto9wQNGcZ4Ex0qNKMEIJgYinaaQbq1w+BMjiZB8SL2u/y9aR2u2qEMaKlsBL
f422XZNja826R243GCLdwR7MTjRMthT+FZhdDYZVnbqpTZ5k4xW/fFWWn3HBtvwYZZ/FP5o2PkHR
JPrxWfcWMCazPU0/J2m319DtFzb9JoAM9GMTdKBn8PqL6NPoe+WEcZnnC3Ew9HTYN6Ol7VtZNvv3
P8ubZIZ+CKM5ojyqhgTGs6WaasmEq2HCvZBrR4BBgnCwsyKGFLIeHLOmZEJGbPf+om8bl9uqdCyZ
dTKPf4PCoIVbdg6yiSckerQ9dXlDOcD85nNrGMZNTiqZRg0zvft57J2HdSjre42GxoN0y+LkjgEc
Emmb7nOAHG92pZ67cBwc3jp6NdD4+XVn1wCBy1mLjl6Aqbntz0Rz1o9LOvf/z3unnICjYlIQnyfP
hTV4Mu/94KS1aNQVCAS1UVJltrjzIDSoU6EN7c++KBEUf//dX7jlSEW2AEFBsJGnX+8tYVaiE8WY
nAAmM+oJZBCvc5BEi1s0u6lo9Rs5V8FOGun8CaPev0bB8uVpP5BcssHtN/sNX96lRFk/ILl01KmT
QR5pRVUfK6E61KyM6k4EtdoNajL3XeWYV6YUl54eQB7zmICUDELk66dfDLeojD4nA/R98bTJOTw4
Vqvz6j3U+oyhiXujGkIKyCmaPf0qOvrC/Y4lJOFsE4XhF2wn/z9ZPM+7+ElTJSd7Y+8ilzc0j4Vf
FUYs1Wo+zqupNVSIov+3WKeMjVd6//ROZt+C6JgMRJNXaz5KBpnPSWKTpDR2nj7OsKO7K9vk0hUU
wDnfeP1/RIFe/9BFlBhcj6SuTS7659ksPMACxUIdPlnpdCXIXzhyYN0gtzN13GrYsyPnpfOsiZQy
wATVyqRUOr/dWVf/vL/zL7x76icAAsB0adacv/smMypd01oCULm6R5S3jK/ZIuVeT2xNj2T/1/Qv
iL3MwzZEB4q7b7L/0pKim0QWnKaySQ4DQuLFzquVqK9Uhm/lLlgIjKllAt5iNPHHpvM/m2o1keJI
ChKXxpC4ZlTG4vr0IJT1jKeW1n4OkmX8MZg24rgEAvliVrmNg0tg03v2mry7KbwuH/9+A736Uebr
DYSvp4fTZe9jlimWPVrxyUcTw+BdryfrlcTtbSdiewGgFYhkoKFILl6v1VuNJ9pO90+znajDlIF7
yiHnhl4bdMea2yaCaGGFHJkcZ9KZJpVqqvLKJr5wYrjYbLr8W1eEwPb6R3RFv5ZaN5DhE27vbVeD
jyba5AbV3mtufpeW2thmTCjRIX6T5jdqFYtTs7NaW6a/BzmqHVbl8slz2y/vn5kLJ5ONC1Z/I5Bz
Y5+lB4ZDJy0HO3canMHe1UnaflqHzLuiJXPhZLLGBogEu/y2Pbz6DC4dQdaLFNX6pGeyOE74NT3m
vOo0KgPl/nj/sS6EgY2CtPH8CYW0pF9/K1nU0kv1xj+1AzDl0Jv6/LmavWL+nhk1kCu7DbKXVVTq
01xB0Y1GNFSvHZBLu3YjxeLogxAAunxnPwLRZm/om8k7ofw5PTObSw4Cc+Ih9EerKcKEEiALIfM1
KwMJIW7BCKw3i4/VyZXz8waPQaGxtZaIx9uU6vz6XdYE7SulO6cgo/2ZKt8KDWcqd4WBynHdVfLj
olYtcpASuhKO/8Tbs6IAtgRndtM3QSHw7NB4WO54U9q7J9/rvHVnz4O97/FI9UNzNK3xDpHLToQW
YhDHNrCSL5n0ki9F4K0flqFMrh3hC8kwXjUbIplLZCM3vt4WCSVWVlWJczJrMWB0xPcJJ4gPsYss
yt7oRLfza7G+vL8ZL5wxJBI9lAQBBr8lSHOhA5Lva/dUK/e5X/vmFi5CdqUzc+HKQFEazDOcaCyH
zmeglJUVBG8eTeZY3Nf63KMbvqjlB351br97/4kuLgZIg+kLAG+MVs7eY5FuDtsL/eiibk8N0i03
m0FsHAyT/ffZOh1ocJqMtLd5z9knE3rtJpU7Oye6OKAz6k7uF90pr5yQi/uUpBU2OWERkcKzrHnW
a2tKlsI5rfbclztfb2qUf+qq+JT0RiGjfjWKO5W3RRnhCJl9UB3QprCZJxyRG71Gkfnv3zB0781v
lOn5m5F24LXDUC0lO9Vss9uRxlIbTvDuylgffVtdCW2XdijsFeAVAN7ethbpVdrz6g/uSWO8F0lm
SRE+wNWVkujSroF0C+AWYjGh9OxT2rgMjU3LKozxIetZzhSVdr/sQd+o/+P1QVAnnm24KKQuX29Q
pAw7p2tYCj5AGVbBNJ+CYg7iJBXGlaUuvTu2JjfoH9D0edaZ5UJbOwiiJ93T6puR9UA6ztcs2y4E
E/RWtuYf8wEcGs9bBgGtEh8+OEcur4NfEivtJEpWKadwdRekjg2gqb/IkVw0juq1wqy7bcrYsiea
Wu9vzbfBnF+ygfs2GVmy7bN3O6RMzP3ccE4eIKr7sSxHkJXSTUdMor36zlykea1+uLTkBn/aTsLW
XzrbOS6I1TwlRTyZMNWO8JY2RRgoV/sUC7Cb2VLXurlvtyrtAWDpfNQ/tgxnoZsm+lhbfu6dIBCM
cVGLdE8/ydk1AkTh+6/z4lI0JBCO25rH59Nla9YtEJKOe6o0t4Y1rePZhmTpvh8K/QpFdHtNr4Mx
T8XMh2zaI4c9F5IgA2PQjKHayeqEt9OTedwvcnwx8tnelYVHSzTzE6SzegwaluI66G6jw71Zn/pv
4/e7Lmju16dSLywtA/7jnWacicBApOIzjlnGrT4meAH3xnRYLdGqsMR5KQ+tJps+IFtzDatw6YVz
19ENA7LytkwcocoVjp16J30w6r0JuSKyraU6Gibz+ve/7YU+2AYu5OsSWzaO6vZb/lu5tSCM4Xy7
J0DXCKgiAGb+rIpsoWjxtS8VCIaD5tTBZyFm9zTPDXb3Cprm3Vrp063wrf6g8rH45Kly/v3+T7M9
8+3XYHsjIIOcIMLD5+fYLnweHcznKSnTYHwh/ersj5NTGVpkaZbX7+3VRcHMQ7TMvIPVI0FKL9qy
hJvCmrGfMww8u7BxeuS68hI0oPux67Rm6O6c0nbKRzL+Id/1NX99OIq5zcPRK/vfYNn89t+lcWW6
7w0QrHdSbwrzrg+Y7n5xciqCUGHs7t+Y7ZgCF1r0dv0nq4KhidzBRjdOc4IFOx3XSosXQD/9FI/W
oqyD5lm1cZS+Ia0o6BLXjtD3VslvD5utGsTBjBhbxCQ7Le6HcRJIlEJPn+MRzXjCkd2ql8rNinIP
Ih8MV1YjTBelGvoiUeOrWsbkt8wkBuR1l4esMEca91owVOEgiv5GLfmUhDmchDlExh8BO+SQzEc/
b5mgiKFHfKYsF6OOTCsfyD2BR/sgjebxh3Da0Y1yM1NZrPeK/1PkSfaIdF6vbsq8N5JjmvS6ucPF
Dtz2kAbT8FQqqzbd2KM57r2skzDSfWMPXrLrLIDdu9nPF6whwNCu1TfgGX53Nxe50dxOhbO0e1FR
EvyY2nrWI+Dt7hg1s2m3u7xRCES1yH6Kj3rVaRU6o+vyLHqnsWOYHtVniQq99gPf7vZD2paWHsOq
b5zpNKyD0clQualu31cLXjVRb1vz3caNAk0xSueHp0wneTTcgW43Cnf9N8ftxzJGXhjwmCEzUFgw
q009RCkN1V90R/QRw6vEfILWn/1rWCog4zLn+a7uIWse3I7t8wkCbv3CiMPrQ7r1ZRYiD2N8XxJT
Gx4ga81GKAxcuu+Y81gfnNFdJ9Si7OKXQr60e8rSqloO9JunO3Sj2vpxJSRkuzx1zCIsxnIZQum4
8w0mOWOyn9Z2fEIKxgzixdSmT0biOLe6XmpPwcK/aBYvCzE49+pILVnyT0tZ54S6SMoxnuSyoogQ
GI0XhCr3sjWCZtK+1Mxy08i2O+tR0OQYb13k9xA0XHjG0KqVtUSd1WO9lXG/fPWmRr7IwVdmHNQF
kwsdvI66LRNRW4dSyy11zEfV/AvVqpviBrPwH3Wgyj4sA0dYYUc5ul+lm7/kyIY81x4+tqGrV0ho
pdoUfM2HTDeYe5WGCtNRzR+1TiMXLIouH8LAYTgXqt7Njb0NsDPYI3OI54tGGR7PScKMNRs9gxov
r5uTxKN8OZZW3SX8SDu/L3B8/SUn3+hjw+jmrypd3CzGocd/dNGPa8bYFbPlfZyNpLYjK0+Us2e6
Dl1B2F0mqc6UoX+zBoT1TlXlpu2tgBGRaJFwpbfEFrRpgH2ZA9Kq6TY8orA96utpyIIESYzJIfNT
lqV98uyu9m7pt8mvtWTO9+IvZYWh56CS7N4QheE+zcVSHklWgdPnbTaA1O2reZK3c5layYNn5rm4
L5zOayMUJoNbJuWy2KVasNx3gT7/GIuVHhjEAUwHCqO3P3ZZKfXHFZmmgKsQbRhu0sr+aTACKSP4
qsF8Y/mDPR4YRA53M40AN6xw0krDFt0XVCSBcsvHvJhBUiZjjyPiCkkkTCxjBHkmiubbhFcjhAdb
rRP0cnpzj6obqg8auu7JcUy6ctwpOkopm65eHOTf8vZT1zYGuOOFN9Y7a/956Mt2ejIylVS7lOvl
YVWy8KC7aPqz2/n9A4K60kbectANuN2thNVKW2oJUbdevdCX0nv0EEaz4fugTHZndKhsfITBJ7+v
QuN8WKkv7oXL3t5nxAPAoqL0I92FpxOhBt4vkWvhvhU3yBou37C/Kpd9agFnu21XI8cHJp3z9lum
DdI42DDUP2dqabw939YPPhDsFxXhdjY+dEmbzhGYwGm67xYPKBqqMJ6MrVysJVIRKACGVb4MdWj3
elZFXluN/b4qTTfddw3pNCHOUNXOMhHEJyEx2r1T424W5ekI+mssTeensmdphI0yKwTgqeJCGnls
3gXbsNBbqvbTDPLlh6Gp/F/PE9ZjVaMdA52xKX7lg5h+6aXnFnE3poMXTjAL9HhSi/2ZTnkBMtVY
dUgy7L9vBOShjgPVLv8ERp98Ht15uG3nZvk9++7M1Lha1NeRupt7opmlDHE/7L9N5lphmltpq9hX
tdF89ayh+6dLjPwzveQMw5uy6nYoXxoYYuSj/+yU9IwxuG3yMm6Q7vnt+swFbhI9G9uToZo2i6cx
0x9aXyv7E/rO+YdV+ZMblSDKk1CO+MxFCEplXxHe7jyKEnZ1VOhe3Z0k8M8iZu7tLneydZ1vGZCg
BHMI5ekhIt7z78lnYoOSFsZRPmTCe4EAsh06wkFluHKd9M6umq4MYbVk6LQvUsTJOHCfOaW30gqW
cuCTAQ/8WDNvYcop03mNtKbIf65dsto7igq8hGxpD89j2hrdt3n26ydmi5MGFalFlKdxMm5anJU0
76SWLjv5OE203BtW8DyNS/fTxsXG3nEV1fo/yzj3zj4RiYFXQ7bo9k72XfPB9Grxj4X6HkF+MuW9
0oT5nX6CXCPHGtQcWiP1S9ia/H2Hrl1yN+6HGdhLKKu18288uNIW3LBhFGEpqhxZCGTfEDV32+bj
tKazQ+u7rlSUDHpyIpX0vrsUe2VEiy354jcI2Ub+0g/ikRTSJL5UeQdrNyiCNl40bf3ZeKPuhK3C
ZCUWQBSoHT13sW5mafpFDFd/MXazVs36wRwdcRwM6Tmx1hZjdleZ3vpJjG1vH/CQZI8De5qfRAWe
MlLS9FSU+UFZ8UV6Cu5SAM0FiuRglke+0H3AyG1djg7qodT8abJ+lWnGUwbgaj/VbT4Zke1OaCfO
i1VrGZzcZHV/NXLoxbf30963rVCwJlt/DJnPTZ/1rHgdR06DnZXGqfZq+1RqhZpiqZeAGa2FEihM
9SS9HZCEviuUZ/RXCrALpQcyUQhkkWWCUDsv4mGL6xURzTgFVbAlaWn+CBu4Dju3uKZNcmEpwIv0
elFIZxp2XutxIdeVJrmLEa6e4pQ8KvKSZDgusvtrxR8eCEF8mjq2QXf5vIJtLT1ts6l3Ts1gObsE
bfV9OtXpx/e/3IUewCaoRuPWpEv1ZrLbylrpqp2cExhibQ0hwnRPM3fSZyuZxN5FOvjn+wteeoMA
WynfIIpDqD6rVkdbtPVUBQAyySt3xijNu6nxUPKqymu6ohd25SboDp8D6wJcrM76qfMIURDbQZur
pzX63Yqm9C7plqQ5ykQbDqjx+fgcyakhNnZGds2J4+2r3cYT246kM4B2w9mT1uWQN2nbAgiVqb33
9Dy5NSuwtXYw6jFiesuVni7l74XaExNkuoEooQCaOzuGNWn+OvqmicRgpr10CBwmeDfwK0J3FVYV
CaH0MpLNOI6RW/v6GpbDMNz1iaWDy2pwAdwtKbRbXEwwh+Z3F/6LOeCBFBbMOIrQTvWxj4VOTCVU
WC1WRL0evCyWWNFn2ySq4sorUwxtbVN+s9NRm79NTW+WUWc3zvdRL20uKi0vATavnYtwc0LSpqMq
XuDAXsOoWYXsyJtGRGUoBrpc25VmIJMb/pZkve3s7aYnszdEnHVMZkpEcCf/IQF3snwaes/Pd9pY
d/5h7qvsUXT6Yj8Lw5otjKxMdNJJKI006mj4oQiTEeDSuOoCrQ51CGrJwU3FRHGUGMOnIBjaTV96
c8v6UNSGmo9ALUwEPvJmZszS15ob6bpMVGznFoKafqFrxoE28lzGo5Y67j4PZqOJSYIahVCL27fH
fvZIuVPTLLoPo2sg5AGboS++eujMaaGPxmp+C2+573ZeZ3eIDmETjjWXBf3jq00J/7DOYOyjwpWW
ijpVrGuUWijIh+4AvoGez6I/zrU/VvfAuZ3PqxMUbZQFsFZ3Y5Ya9c4I0ha7b4TfAZUzHLCP3diu
L/O8Gk8Jyj6E4rrr0jvN8IYmZL5F7LHrtkZXJa9zcQDH1z+qYINuoUhSB+RJ5rz9QZQYdyZWOHA8
aXZn4ZJoq88UMO20nRxFLiMPySh6FcophqjpguGjZvk1kYE4Jvea7HkHUdku1pemcyuVhnXgTjKU
par6D3WS9+J3sYrmm6vnLuWDYy/+bW746R0yothGUkuVKgK5k9z0osTmNWg0HwVKvWqHu3oyB+e4
aC6FC1Tt+iloqt6FxmE6nANAAN/GSbk3XTebwWFYjAJydZ0uN7JyRBt2uZOMh6ku/kfdefVGbq3p
+q8YvmcPczgY74siWUml3FE3hDox58xff56l7j67qySrxgcYYAbY3nZbLrFIrvWtL7xBWbzOtLOP
fQzrDyHCQY9W2ZRq971ROZ8oc5L7yanVi5BBpOT2kZFnh8oGJbtqykJytjDk+8tMn6FbjuliJVvk
8tvAbVMGBesuS0gccsDIpYfnZl+t2Koyeku1al+lEZpGgJILtMTaOiwq1xzy8lHXcctjC2bOFz3M
o5F9s1S6T7IlM48MQ+gp6BIoi6tChDFQTSyHu14u9PQgZ0g0wGOcgw96ni85Kvx2/JEc0cpcMzOW
tw5t8e/DUsuLX4fZ9DZdpqrfSNDNO2TJNfE7kylO12kzmHfh0gnGhmx1NIIKo7iqhqwuGXwa2ldK
gEW6nEenvx8LlF1XAxRn2c/suE6h8cyWtQnsPqbdk2NNsS7BanyTMrOaYbgAFFwNWq7lmAoY8x2S
d3XhRvQY1ZWGjUG+c6qi2cRt7jhuhyJ36cqzE8ouKXxeXEwxQDV0t+SYl9V3EI8Xp9fKVSRpgR+n
VeCsZMms0zUVnUZ1h5s0L1Uy1toY9Uw3lGC66NWhT1wGD1MOI7hipG2V3fh2iBubEaejtm+TprRU
D1iBabqKQfXF5CnDuRnTqI9hG+rqxqjDyQuSoUJ+jClO5HZhK+/SRpsGP28aqXfTGXTTblJD3AiU
IUhuqLnNh1zto+bMEfF8qoKoH9x6OtVAuTgljhunmQLLHGEWbbeIFgqj4NZTh9A5158Vv+a4I81l
AGxx6NF7fyYFo1gFRUmd6DuQsX2yGo22vXaKpGjYz2Pxjal6cT23hbFJI8RFV46ZVKbgkKpIJ2rJ
p9cTjudZAOBZxExlJP9ITU/v2V4wmLbogeywOCoPTkB9Kqlqv6fvZ93S4kvQUXT6la3n6eb1K7+U
AACZe0KcvDCZ67K6Va221XZto9q3Uz8p1BhzvtZ7u7galUA6MzN78U6FBzQwLVRET1MrPULdcKxq
bSdSvVXpdKVn11q8zoLyIXBy8yMlUk6vshnWr9/o85wO6XQSOgE0h2pzmoBLyQApUTPVnZmFCxJY
Ru9NamrT1ZLnM5d6nuJwKdpXCKDB28Cu8HgF09pIk8QItR1wh8XL8ja87Ahm14hzJ+tUY+Q5mJbp
vn5/L2wbYTVJtkpfH8i+ePC/zRsGc27LfknkXafX9c7pgy/GLJ+zL3hhtUBD4fFhw4j70ukctxqi
MkZgX95NSmfWrt2P+WdsdrtLtN6d2m/t2DjDaH3htbFaoO7wFxiiU0xrbPYIoIfasptTIqhsRDEy
SkW87iU7P4NYeT4jE8bNIDUc8mCavSevDetFdSiNXtnhDbL4S2Oqn4W02AZOm75vUGRwqe8axAd6
qnzkU89EpBeeLTJRJuoXqD6Arzi5fBylmZUxrtkNqMD5zQCENzWTgLR0Sdx+1P8/NgS4FJGGPwlu
nOJz8pRJWN7Jy25QG9mtlrREBjIedoYxZGdAYM/F8QAPsDgF9IYHTFg/XpyNYY6F0ZvyLg9KdrYs
We2jkK+vV8oYNV+cDK8chLG0ololiSMlLiXf1MEUbZSrvqtTqI6WPGCTPDnFPy4u+WpUlQgHihH7
6WPQ6641e3IvpElj467RtPmzMkxJ6o12pX+pFBonZ3bqC+GBSA8uCuEzHE5OJ4N1BsvPtFJIGaAt
doPcTt68aBgyGlW/F+aHbg9t9fXo8Hwb0dkUJDJR5xko5R2/gNIpJsVYFm1nBGXnK2PBTGlkzOAg
CvjPL8WVQBbTbcHJ+DTCg6M04yDjRFEKI2C6NvbZBrUYc/bTHqGAMw/zedgj5EF9o1onMMFLO74x
dNUxgpNsdbcM4OnpHZqXS6cbZ0LD81cGig0MKhw0gFaA2Y6vkmDKWWd1KCNrJMeXjUGOG6u5eTBm
6MSDLFfurGXK4+vv7KVbg/AHhhDTLrRmTy6KjmRg6bEs7zAIzC9avU53pdOfE4176dbYnWAU6bAI
YNfxrdnQaFQd18gdJCL7WgXmwJCta2/SNNTf1rUjB6s5Aql6Jg946bIEOQA6rBALS4/jy3aEnniJ
e3mnaJV8K8UJgjWZEa8HhmC6q6TQE8gOkqE+c90X0DSQUnigbAbEyVg0xxdmIan6AI9pR/vaEhSY
hsls1tjLBxT1wdTUY2MEXksKuq7iCVkwpctzLy1a65ydy/M9yTeBnMN8XnjRn543Ugf/RMlrMtB5
SdcBDe2dKreGr9TtOQzRC5dCqIQuncgMnh9thdV1cS7GM3pdXQWx3V2lSodiSSGp/j9dtE9HigkC
C/NAjpbjxwvdrC1bjEx2KnOB2pMCg3mYUebKmR35fHNAuhUWsgLUQrA5WbbqFGVxjrHLzpiS8gDW
v/DmQZXPxLIXslWSAYiQkNpAsJ7eDb3MQjIqXd6ZEwcBbBroNetpThJ1bSd1NbhG1yefZzpojJLb
Ij23OZ/glCdVCtY6ojuoEgeerRHIGXofmrNCVkcbctUilwx7JS2o+Zk8ZhUV7TzKKyDp6h0CFozJ
4YnqX9CIcz46ZqV9kdNp/Bhgi441D7PWq76mZe9OkZATH5lePqTaqA6PqtLTT2oY36/kHhjtTkPg
4FqjIHpMI9v4VKlxVHsYrUuta7VW/9AYyXKhtWknoV0Hx8OrZjo2ZzbrCykRoF1xYAkh42f2N0Zi
l20K2G+nYWxAr21CnFwKmftSarvwzPrt64v3dJtACbPFgEDmpQv4l/j5bzl0m2tqYZuQ8/ohahic
ManXpaxypTyqdmcupfK7fn+zT/xaoMEACEGpE3SOr4WgWG7TlJyIQwkTv5aG3lUmWZN6taQA6V2n
mboLFBcwK5DCOPoEenLs93DHUNPrGHmrbjKWTfkx0YPZuqqBALsNWOTHKcAM/mtjZM5BHrtWnlZ2
HZkmjaLRQMBwMJTUQ7jCiK7baDKYkjdVX7qT8NRyw8wMQujllvxpmZ0F90JUQ7v1lMkoo6pV3Uye
1JpZ60qCbbXCXwxKtbw0dbjtJ3n6YEhqBEo2N7mhLrft0IuSsSpuxnFs18bUDfOVHuQ0LlqkXZ2t
PjqxdlOrYcJxGg4pGickpdWOll4cbkr6IeYWXM6MW59Nm/fd62/g9ATiBXAOKMxicKd9To9EUiWT
2Af9LrYrG8EH1NU2WhD02cXAtH3Y0mVUPzplNIXnmMDPziAuLZDogtpOhgQ47PjdY5ai6pJkDjvN
bsLUtaMKF6VoLMMHuUytwY1wDJH2Zoei9E7pJOU9uxNF8zxbQMf/46dAosbWkhnlAGUVW/C3JW/1
CSh4uu27tg0Gr0RCYZUoifnF0UEwmFVeubrVhmeC99MNnix+xjkg48DIge0+Rc5iFECjryr73Qgu
bqAkN51rJacPh8jbiKhZok90f6M5KOXLfAohTtRh3ZmelFQtGB0lTM7JAp5ufQs9IXGeMM8iCeL/
j59DVMRJjFrlvNOL0rkOeynZ2fKoeUvdpmei2unRxaV42mIBUAGoz/C8GaxRit1xYeTTJ1u9y7N9
Bdxu8/qLfekq6MUAa0efC/nvk35AnjpLIKmDvFuyPveiJYVt3GTn+CUvLGWNvtWTFw8P7xlI30Dk
abRTQnSMAbpQFpfRBbRb36p7xVNTYU0PvaaM6wtHqs0rpSjGM0H7+T7mG9Azo1uIPgYT3uM3V44t
OB19lnf9mAVbEHbxtoaAu46twNqlWjO7pRkuZxKDZxWteIn0WdjBqJ1SPp7kOdqAwF02Iq6IjSV4
HDWwsKWV4DRH676Y5N1QpbXOjIL2rqLOLVJ8ulxfgK+LOlT+mMVEVihZ4CLRSTnz3Z7R8Z++G8oK
kBo4W54dY1nooNURdcsuUzL1okxGUwyP7PqzteBSA4hlyCfU4RjUeK0YUoABcpZiJw+NHrlArMPC
BQWKJNRcjUW8gsuUq9umI7twpQ6rzJWJyFfjah11iRtEo/lB01pzWjUV0jNer9btjUlRPbkyoI1P
eAq3Fbra9cDAhE7+48juv57yKGlWgUhfVk1X58VKDuXxOzYWMb3PzkrildExHlhl4OpvdFTsP8l9
V50zrjpN8MSjgieAYgyv6bkYqG5WQex07bJrDCW4ko3COuRJiIuGvqTO1wIU3nc8jPtmbZWN+fb1
HfpCFKTtTA8GOQBar89yZRhkasv+WXaAdePSt2bV+J6GaFOs9DS3JgGuCq7rpE8ytyU4Fp5IGj5k
3YR3g6J3dMdf/0KiVj6OypqKQgW9WZEAUZsd7yQJIoHudJ28q/KyjNc1ag4Dclj4sSkawtGrLkqZ
BSkgvHJv1rUYtC6L6EzV+0IgRn+ehJvgRV/+9GiYdKkIg7kZd1XZJEAY5NmXpTS4J/GrzoTIFyIH
ip/kXzTzSY5PaZ16GwQk98u0W5jJXNddymg5ryt3DCt5XxD5vTxNsh8P+T++TP8n/Fbe/Hie7b/+
kz9/Kau5idlpJ3/81/Xwren65tsfl49V+wcB4etjF5fFf4pf8v8+dPwr/nUZfwE6U37vTv+row9x
pZ/fxHvsHo/+4Bdd3M23/bdmvvvW9ln3dAG+s/gv/6s//OPb0295O1ff/vrzS9kXnfhtIV/+z58/
2n3960/aw7+tPPH7f/7w6jHnc6CYO/Ckf7yPmzAu/ti12WPxtX32C749tt1ff0qm/oaEk/4O+AQa
rFi+/vnH+O3Xj4Tkk00+BX8JziyJVFE2XfTXn4r9hl0jxGPB+sNVsfkRDfCfP6K7ig0ASsOI5Tum
8uevR3H0+v79Ov8o+vymZLjT/vXncY1C/Y7uOGK4aCBC4hBH4PGmmZcGGFtrOl6rNyRLOAkg/2qu
hmXTZ/P33x7Tz2v/fq3jvfHjWjYZI6U8SJFnLWIZ/aNsaJPA6+imIlcXJr5Zy5XvROc019Tj8uTn
pWwQMKBThKWH+PlveSGarWiYQo300CpwC825GOz3EONGj+2frpkJxqtpIHNLA8kLxurjbCHKFMg3
URyWD7n2fQjvJEVPfAN/aC+YheM7oGbSPnfQtdxHhuT1R3O8l398XxhfwlUHz0VSuOPvm6Cfa4wj
pvJovuPA19ayq40lMgwj+NRKCZjVMgb0X7+o/uwpITnPCsPrjGGIEMk+vmpGyzjr59zxqsQ2XLsu
b5HH+57R5rw1p+ZyDLCmy6WxvMSUbHInDYj0bDqXg16uhKifV1eJF8f2baQjZsNadrWWLndYX1bD
+0lKx3WsKEBjkd1YzQuTVyMvmLqEzsNsABNOq/J+bMzbaWgnv9MljU7dgpw/yoW+YcWb1JAjL8iJ
3EoVzCBrHCJaWPltWWUf2gayxzTE51L7Fx4JDRNeBGRKuG+n7pfNOIU4FCM9Etm4zDRWbrjg674W
iByjwqFbXt+GH/OuYxTdBgc5cPYZG3oFosM8E95PcjTWBIU1mkc0bTlkUTE86Q3P1FJ6PlQOju/M
14cxb725ArSc4NzrLnXSAQ2RHR9hqzRS9JXSdp076/DLDGC0g3nOB+RZpDj+OqeWYY4OYSIdSgfc
PIjWUKtD2CsN2Oj+fYMwpXtmbbL0/n2Y/7h51iVdE8o6wU88XprxFOa6Nji2V9eBcBDoBj+szHPm
C8TK55ehM0xk1hglEQWPL5Pr1Zwp8eB4UgaIc5i6B22awFXH/WVOOsxQZ/HmyYYlHGnSKlBQNrUA
TiA3akXGlmaCjBuaBdBtyu8q2i9ukg3borC+akXfomFz2QNyuFxGxAIkrV9DDxt8uhI40komBWIr
rZzhCgvZwa0j5x1Z3DXAdP0CfA4iim0KASWM4F7EVelXUHVnM++ulNmzlbjf1SGd3SAqGy+XrE1h
RzkMBjAYVhY8SnLyNS3GT2Eo1we8xlaSQxFh0y5ekSxbqzR+N8RAjGyzhjZRtqCcoiTy08JuXTHE
PxNpXlzLuNOI+QOJIo/7+DlHYDVGM80czwL27c+TW8LEhihnlNvOkN5GTGYvFDky1yYuRSsr9KBu
TV5m2O7Ax1avr63jrPnH2iLgWUA+DZE4nZx5wnO6s4PA9qwGkVStHeHvyKW8kr84qCq3qO1B2zg3
NnvxoozLRI9OhjR5clF5GQXsi4sW4c3Qdc46BBy50pv6En8rOAhpAnPlHDBDeSmcUUNh2CacU5AA
OX7uxSgDCqsTjnc0jVrSVt+ep3Qz8EzLAfURqe0fcP2QVkNpPcwy4DhabFu7Bcr8+jN/GguebmjU
BcmEENbCIPIkmiGxv5RVDxAGAKDuzrmMmYisARG0xtyV66gCO0TfECRPsw+aZAJhjlIqgLeriqxk
b9M9KftyNdHD3r7+1U4wnT/WA+tS9NGgXSNdcvyQUsRfoE0Ra5z8E/TB7Dqbr+YUj6zRxLTcUdg8
crUpdW2nae5iBvOl3iPLNhhx7yOP33kAw1eKIg+rWW2aFZKPn+jFInHZCiVj7S5Wm9aN2sTZTLCh
gcaYsmsVpqvZ/SoYksvaHm2/yqVPUzx7oYOIr5k+mvLgrKSZ1TFlh3RMtogaBuhNUN32ZZwgGIcl
Mqpyj4wVISMs87otleVghdc470z0fHO4AWF7IcHM88acoTSIOzekOPQADlkUY7TuINXexql+Zl7+
0kkh5OFEVBV9qZOgakRwCjCJsr0xcQZP6yU3tDtf7eJ3sao2P0LLPypI/ra4OCpI/otly//IgoR9
/R+/svxnBcm7+1drET7771pEgLSRb2RQCnhZ/60WMd4AGEfdHaNYymiay7/XIk/IB8jPZNSELrbu
r1rEevOk9sOwQaRLuAf+k1pE7LOjECHilEPNrNOY4tucHBJkuOoYog6LqvWwVuN5A2bvzEEklt5r
lzjJswmVoLpHLjFF+qWKdWgMehbZvvvfnv8Llc6zHfB0J0imMPwBSnWqe9VJQxp2shx4QTauSz0/
MGHDhc55TwzbvX6pEzMDohfXwgxS0P4J5jQEjqOXY5QNGNI58OxhuIiU7qK0gS0oslcH86bGrjXW
hgsGMRvYI/s4n6+6Wd/OobYVT9cZ5w0QzTO3/+ysE1/JQjiNipLw42jHX0lJQHSjXo6reCSRFmXb
aAx9qJkXoXixjf0OvOuZQcC5S57EcBzPZoa6I2YZcvihmLlsF7sTlm4F6FKJbrwxnTM7fmm5/n6X
Yq39VmN2yLoY4FYDr8oSCGPRPtLTM0fTSY/tx8ulMEc8jB4A8L6TrCGx8L22w46XG5Q3i1w8oG2/
lbgWYI9LM9cvB7O/aDtYiF15w1Tw3PWf5Q+8SXQRaU+g683JfbIlG8hjapo2gWcOD5XeXC8dvbM2
26aFc7CDeD+HMV7Pzt3oZNs6t99BOT1zmDw1wE+3LKAbIQGKxDgKwsePGYk4G+/hHCeuPFybS/JJ
bfJDheYDkkLvClzjSzp5cj/6WqjtUZFFpUqFKxBlXq8EfoFRYmjwfth4LIUDONSL1ClWECW2QzWu
jL484x0n9tvz78s7E+kl2/LkldUNRExYxryy2bzsWs5dKfR1taegd+6ltr2gOXJZyO3n1+PAS5GN
EgYpZxqydDyEhMVvqzEPLDbcWLAai/Gz0+Q3VTn4jRndvX6Zp2To9PZAaVKQgrphYHKyImDCKkHT
0cRJ5bdlWt0Uut2u8kXzq65cy4mxTwZ9X4fIjqTSQYSYpIx8Z5aQV3GgIWW3KIxvlsWAvrh4kxXe
mtg+5Z1BQtOTjM/Eo3kCtBiupTLbOlV9XVG5mMsMET335Enby8rgc/HZiDav35tqicD07OYA0wlr
NBTcTrfbEsEloHvveIXivI2s/EadhovQcC7NNvDQH/GAp6VYVAzIBna7Cec+4NaPtAR8SO37RNNX
Uhl/mqYRIz4UDbDyGfGoZvnhW+FW87DWA8NF5gAGdDL6VpNvYTauMSIgQprbZUnukLfcDsAjUOzz
LfgWrTJvVCvbThSOk7Z4AN43RW6sDJtCkicpY/IcqERWaItKO3622tGH48m8A68D/n3kjFdGXV8H
+UNtTVeR1u4S4XKNaWk/RXfYlKEt7uCKUebIlwwJJMf84FgDsn2G69TJJ7h+vrggHJUbdvmhn0Mg
FPpVOGVwNbJP9dxd5Jb9dUQFuG2nDSx3d46S/TIBNQdAB/3IA5O/RdJrbcjNo6rH+zgpboY4zF0p
aq5piV3aIQAUM9oYY35RttnGCoN7ELmPUkXGXTXTlTqybXX7fa7Ed/hDXcd1ZniAPt/CSAVXWWQ3
WCRvHZ1Zexj5fdhd2/hg9mn81S6yFYfRpsREOqsGH/HHD3HCGzXt94k4Fwx9hQSC31mu2dPw2xja
ZdrYq4HgIQJJaX6PeLYi7opnXc3VGmcSvX6gr1q5ccG/0oyvU6hv4U/hubVMW8us7pQkPzRBhlu1
dS+N40UWS+umkA7id5V0V8MFvH4a7a0o8NsuO0xDuM/HDs8UY970uJzQmPeHMNq39YisTOzm0vIu
0IxLZDJ3k7TsID9fdmHv4qV0qJxpU6jOISnMbS05tyLqSLG8CRXt0s6iDfRwH3rKNoQoo/fR3VjQ
ptMwUHHpd32ec2md2IP4a4UMCsdmi8pv5twbhvmuzSJ/6pqJgMkCGZX8kNTypuqNVW6xb5V218Lz
QajURR1mL3XjGsXqPcxnf7SGC60c6JPNXhV0u2xA2WBcPBS9fcS8dnHY3wV6QtuxubZ5caWOFsKc
eWGde8XIZ0IWoTVCa3KUL22B3nMJWYdaate3+l686ijjzyaJlS29l4ZuN+oj6LN0KwM6Ae64aUsU
nMNpPUTQ5luHdTz0u24M70iO9+mM6tsSPK0BdCX2sx5+n9NlU6sYtEWLh0DJvRlFPlZVK3Gwmupb
W+ndUkn2hjL6IY+1Ea9GVFFN/KnF7lTPoQqxToY83zKPe5er05kI9VKQR/OWtgVECwTIT4IvUBUz
s5lkeiAvri1QLWExbXpDPXPsq8d6Rz/SDophZPnIYGFFn6Q2SaBnFRLQjjc66feIXdxAnA6z8gbk
ktcq+j6e821fmPFqLnu/loqbtAgF+XArGwEseVZSS0fMtLsPiPUeUCl3k+mcfdnzphLJCaq8IDBs
MPbgy46PvE5LoiLHIs6TUMamS47CAbCfLyOcu0SFHM7fJUfZK2b/edHUS92YNjgb0bssz3Urn/dZ
xFdxLDHH4dQwnzrtv52+eEiMmQYMxJvH6C7u7Ld6sXzu03kj0JemRfWrdRfFWD/G6BTXFsFCP2dn
/OLa+O0rnDyNacilvKWL7BnadGXViOhEZfWIlOfbM6fkC4sDFjNTTjyzUOa0ThYhxLNYUjtNzFay
TxWqOaYl+ZR1225xnvZIMQS+hbJJTxiqtejj3FzrjrTWiEJO0OwkeVg3jnMATbDPe7Yt/gyvf8WX
0mbObwFTAlLNP5w8CxMnpMxCKACRHyxF5sGPGgIP5m1JOq7MbFgrTeD3kvNOCmlB5Rxvr3+BF+o/
gfgTvmLMVmhiH69MKQF8V0+y4+XKwwTkxw7UL+ix+Flxrvx7oe5hCihcXJj/8w+nV6p0q0yz2vHU
BJVOzTcT1UvoMlbqvNEqnYj88PqtgR59niRxSSEHSmsHlOzJw83MZgL9zCUrnUSMg6M3GB4hNCcS
3UaBmmrVki9+KKpO+kxrlMHwxRjTrVgRM0WZXtNI10Z/hhaSL+rWQMXMNLMD5lT7dml2bRd+pPG1
rkoZZZkBvY/BT0xs9vhMDqkPTNcGWe5LWIiHPJbe0zy7x0fST+r2WpkTd7CdQ5xy+EXGvmsG5E+M
PVzxfZtLvt4kt3kyriwanbWZ0PUsHubJei9n9aHhS4vPd0Jgjn54V2nbjtPGLg1gL70/4u8K6u6j
yMZ6rle0/YVRRz5KtLuhCC+nJHGVvrvWMSYYyALnRd8r8rKxKbPFLukdft421zIRE4GMrUiWxrHH
5yH8GELJQfWGUXeyD6P0+2CnW41aWe+nu9pZbgQuZ5UC4DUrUsS43SnkwSLTsjhsu2HgdMu2QST5
kSzdQYndGEq44bTb6/P0BbL4BTocVyJ+z42+D9QHdK/vlirzyXgvWifljK6mlUhF8Hg+aEm4y6ZL
MyoelD7cBFLs1thPyCi6cGAcaEO482C4IhtFy9FtK1aBE9+GZJ81Wa9VhmQ1zmG29FXWRPsRsQ3x
DIeuvpbz8M5hAqAIJjCfg2a6FieqPBnbYdIuJYe/Ruke5ePvE8+vTPqL3H7bDDOVnuHqTr/u5NiN
OfDVlFFMkN6mZeY5pnOHTpHfdORPWeaNws6UREZPnPcQD1WcqrXLVsIyDfMmnGcOgdNdW8V8NcTD
hZ5y4Ce8U9YaknIrOc0PhjldGfk1LOK7pCHpbh8QsHXrMb8RPSM7IK0yxo1SafsxH3bVHO01TqFO
X7woTm+XOXbDcrwoKE7RCbvFgniVOA1u9g2PjQ9HQ0KSXEX3ohci1og5zZuQMDWMhCfWoDhic6fd
zVZ6mNtlo8s563X0Hb3bmUTXLmB92tjoNssGNydXvBuorj5sbdeKpHtotBhFUHbG2daY0q3SkMmN
b9nS716PCM8PP4EeEGNKiBDM6p5NBkFd9tw7k8FQuhf1AH4kFwtZpVgGRaLjqhfeW9ayifUZhxrS
QM05U5Y+C7h8BZqWSDMaGoC203FhKdcy0jvopLYIuQ9F52aqDjwr284oYb1+u1S6pwFQNGNMnBXl
J1+70/tVoFcXhRTanm4ke2nBBR21/mYFZuTOkrF4WkjjWz29RYHPr4nDSa28r6Ppoa6juwqFuRUd
2H1QSYchGtcUMitpGj+bKMDbU2i6OlJqIbFBSTia5oFMXTKlQ5LGeClDe+5skeaIh0uRxkQJnUVj
q8wUBQyJbXXcjGbvimbXYpKF4X6I3Ny8GUc9WKG4swUhfAGreF9a2iUyeHtDo39kxXfUH3ctWydv
xivHZEXNY4B8A0I7dk3yP+uXIOqBcEUmNHJrgXsffkhs2P4YxV8VynwFWJsKFAmelaYiXD4VRMEl
P+iNeTl20cdCi2+ltLzBHrFY2VPgNwZFRUW87HOLGMtaZSIyq8Fdo4CWEhLFI7oG0/B09x0wu6yQ
7iUOW7zso7teDdUVmjRbXe8+S030bZ5MbZXa2tYsqhvb7HfITV1JtCLaULpLk5Tx0RDco+HkKhpv
IKylA17IH4Ci+zGVYzEUlR/Ug08k2IdxvhnjZB/YxU1nUNQZHFcRxZpaUAOXwxqUxOS2YXhXd/Ka
iKwhUlZ29gG3mvuUa9Iyu1UC/BuW7AAhfa868qVNPY3qoi/2RatJvlbo24lRLstsP1Pso5a2Vagz
emNYd1W0r5IR6n94J8IsCuTvIL2trK53h4YRk15J3tMvd5It8yGo9D28edT34HltO5VDcWm2ZssP
+jZ1a7u7V5EV5ghOXNr7Xy0kLL3expIwYgLdRbW2BYmAM0OJnJ79vcdRatWigbbSg2ifSek2bacr
zZ49A6PsVi4e09S+R637SssEUiTdWl15EIV3QlBeKKQqufscNZktPEGRhJKWec+g/RadtfeGGt21
qn1XE5x9NN0IWHZ+E7bBO1FiR0mWupOF9UrTrxUimjoxOTdTvwpCH9EKZl8GbNLRtytq61Lyiwo5
VOrkldM/mDFlPPl2pjhorRAzAfcHF6Wi7Wn57zPLfNu2ZCf1Ml3hIYKelGUxsK+1jLM9+eQUQ7TW
ktzrGZFciJO+KcIzufMLkcMG0MyYhZwQKNhJr76jvZXjz2R5tjOSHfEwOXhNsQX1AqHHc/CG55dD
2ZMWNRuaxicVynEaio4HqrVdIdAN/YXIT1B28HE0ehQrvZpG//XI+MJBgPwHuDSFqkz4pZy0Pmew
boDNRssrCfoZBXYTW8MKv9mN8PSOlfQBG9B7ANeHOMrBOvfu5CS3T1/iv2Ee+LbM+d8pHvFoZPi3
g8X/iUNC0Rn/+yHhqiwe4+bbEUxRfOLXaNB+I7gDtD3hocLVEu/2F0zRfoOhhwPCF50JlpMgqf6C
Kapv+C9ZyjKrC963aN7/Gg2qb2AFwbHXcDk2NT78T0aDJ6BwOk0kGBT7WDFgys7FTpZWOauJPNu5
4lV5p3yIzAzSTwfcZbUkDeAjVHxr3zGQjmuy+j3MXvm+0fVgh520fWE4jMp1efkYIDOJ1Ehq9/iy
tcGXEj3IaNVHYDP8MVNyKGVatG4HaXQH0lJ/KeSO1BlpoL4Pqwyy0eR8SrPCvgSdZH6T4hB8bVDb
9W6C6gY4AaPHy3E2zfVsD/Nq7vNoLZi5CJmUY/DJapXl/rd3+MKg8bT8E4+FbhBuVRgdwn892eEN
YhAKorOK1w41kiuWVnpZMVS+0Wq1N4VFib5t0PhY0/309vlv2Gf/i+fugl7791vqHkjtH37fdsCf
+/Z4Z/HBXztLfcNER9CEWHbEfrG0f+0s7Y0MtwVGK2iJJ3Dwv3eW9YZRu4imAPvR/BMgil87y3rz
5GQqw+Bgxwry8S9owM8V8wOw/TIAWH2eOgvEKWNaYf+FtRxb+GhwFEvoBxYYZld1YLkA5V19egyn
sNsWTj+4rQHGk2K9iT8AIBE5jHmvGqGn6iBjE2YJlET6R2W0k3WwWJ/DLMw3TdbeoIOz6vpS8myr
vFcDTd5oyXhbjovbJQiX//Ogf119K+675tu3Dlj6q1H9f/GCFO6sf78g3/bDY9YfLUTxgZ8LESjl
GwdFO1SiqJFUeEy/FiIpwhu0e5hYCsj5D7T5zwgvGW/oZqI3Q3BHegZ8BmPwnwtRUuQ3BB6Tyg/W
NDBN7R8tRFb078M3jh5AH8DUADIDMoHbeLwQW0uvOoOZ2bs+CzI3n3vzYtKC6d7Ie0rIvsVFjKay
UJArb9RBq/Y6LYt1NpvLDdpswwWumMh+R8UmDLGOsMs6PThOV79VlKk4WIVc+6YyhVu9aRd0zRY5
8yqMg/Bp36Yqaf451+Pj2wHDTSnM1sWzleE9DeqTfSXrjWEGuqbfGymqpWFe2D7Wfl9klFp3v73k
s4fAzysx+2UuAIHsGYWsz1sHnmpv3Kt5hkJyhNjyAjR6UxhVflE7kXlZ9dXcrZwMGvXrl37hJkXJ
z/lMdgk7X5xPv/W9I6THEaSVg3sjduhAYaJ4kQW6fggNBDP+4aUEu4fDn3sEVwJu/fhSCetmwNyi
fiuNZreOZvMRWToZ0hpdmdevpJHr/LYSeaBQzRncswxp6dDrFCHzt7uyStkMc1Byb5FtWedhuyN+
ru2lOxS17NdTvobUvzK0XcHwZ9A/1LJ0q5QwmpOLMHjMrW8AqdxGahnqdvs5v5GbyBsGfQd9bP1/
2fuy3dhxLctfuY9VD0poHh6bpKSYI+ywHbZfBI+aJYqa9Uf9Hf1jveSTWWmHTzmQDTRQQBWQQN57
MjMoUeTm5t5ryLOj0Ua3g5FD5tlawEB3neTxWnThAULyMWlV5QIe4Wt8n18GZifgkKAYjj4VFuLX
l7HB9zcjSH/eKCkcTS25RuYEHDLJx6aksNu75Nv6NSWZx4PYB9y6kEQCrIGV8XU83g9WmqDGeAPT
ZNOfAohQONIAb5A8KJa4dDhXKfwSqCourpCvgJxfI0NhaJYjRXtMOdcCsXAamU4Y6zethTpZyAGG
qNUgv7DbzpCs8zAAomFSP25VONfnx/i0OhSulIkkDepNGyjlIpGidKHjiuuD9EZHxc6YaoBXHoQO
OvDCjN06QNFE6HVFYccS7zicvl0JXf22evp53X6beaQFaABBqWhWrkDi/fXBOBQ52zKBnD3kO2fP
1qbdQydfpwGHYrGiDarbKdG1BPnIq58H/mD7/42bwJTMZlrAGKMvCUI4UL5fR1aayQR42xC3jQ7l
qaJmRhShDdAXV1U9noTW3STZOFIrdGQyZtpzI4es1wSzcpSlQt4eol6ryTgqT2XDfQjtvKF1Daap
oz+X5sR0e/LBwHQHdI5+fvIzAjCeHChVdDJsFewGcLmdORR8+pgSB0oynLrxtjLULbSb/T7jrIQq
e+3066TQIZFRkFjST8qfnZv/Hwn0T5nNf8GbqDHP8n+epRyf5ryZPIEX83/+d/aWj58Tlo//9u/M
GT1utJrQVzUtKDL9R8ICZ4Y/7BlcjFP2I6eeE/W/7qQWshwo4OBU+uDUzUjWvzPnj3wZvGJ4Fs38
nn+SsHyHQgFlNYvJAes1KxCer/pawA1DantoU8qRzroER+zQgA/dJbdaVfhyqPpVY705SXBjxnlG
0DWTXCGGldU2kNNU45tgYwvb8fTRue8T1WIFRJuLMVFI0jZ3jQzL2TQvtw5KxJaUDjRupIJ2HQRx
oUtrEaFInW8NMBApkkG4ozbka3lKVyC1vX58oH+0Vv875NdzVQ7n1aW1u8XaBfPz3zzxVLy8/fvn
9fvnL/y9ggGontsiILP/uqp9uvspgCwgd0bWBnKoisX91wpGLQbCCrN6KLLrOUD9vYLtP0BnNKA6
BRNIWIpZ9j9ZwV+zt5n4YAA6Adw2FjFyuPOjOh3SuhmQPEDATVEXZQX7kkibZNSm4+FCovgdUoKx
sCWhogf8Csxozw4nzZgcZUgcjSX11C+sGsKsNTx00kinWjnQsLdGUnQhpGBNp2C8QU9lyDxb4Elw
cdD95j2WQ2AM0slhNlQniBxHTBfI7FPZuHAqzDj4Twngx8TM3SQ0lWa9e0jdfT0VVLux6g4fj9Wl
dQdTZghtdXa2se1oW4IjNPBOJhW3byHkKzGrWsjyWPjJEABLUNswy5C0jvI2VUil2c9wQrqxUAml
vJFoblUyGYxWY3AuqLCPJZaiD+MN6Gf6YWStUNEdIKGMxiwsN2yW7NQG/lEFeI/wIKloP+GHDDgP
eHD9WtlyshZw49Di+BUOaNcaDFn8AIQquwpW0Moz3P+JA79jgM87AnVsCHbiHoBbB8osP0WFXSne
yyz9kwr+ORz89od+BQccaX/gQo1kFaZy4ET9XRf6+CdzPQbyYCiZf1SM/rqOqzb+I1xMEAGgsoKC
K5buX9dx1fljxv8ij0H2bSnmP4oNc5r+KaVDBv3xS7PPmjbvgjnZ/JQYZXZo631QRad2NQoC8ej7
6YKnxHnu9W0IhLnPQzRI8YQyYQgGRsBTd5/tZ2cyAvunf3hNPR/p/A6UWQDJQEEkOpWuWBwuiTj+
/kVwD8ZnlB0gcc6upmHRFqke9dGppyCWt7vpFHjyDd/FF+KSOs/It4/yaaCzq4euwKyOQzzuhMRU
i9x8IpYHdyjnOfKWHUE3d9Ws+Do4IEEg7XJkYqcBIkJMZnvp0mSll8Ms2PoVFNAI+X0F8fxC9Gt2
Pz3VWbTMErStp2yMTsJeAAySLrzyzXEB03B7Jp6Gu+5x0KH3duGW/iEJ/NNkzCv40wqNRKDqlYVh
odnDxA10MDZJQqRTfdutlVVA6kMNFyuDFKvVJQzcb18ZFrcoRcxgTGAxv44tVVJi6kkTnZSXoiM2
SH+PJW0fQCfVb+DPp+9TL1YRwUn6/CmwHH693mcNha8tPdxQsC0/D3y2LR1VQO4WqrOnfnRnDoQg
091Lufh5kLNG3vdRznZmrQEyC/p1dDIFAW+fP8iQus3BGp4HBPsfSP1YolB6+Xnc88LLn283J/XI
qsF2ObuNgZKc2IDeR5DMd3GNhJFDOE5ubzuccNTKid5rEEawYJdkQFVmHJaa3IF9ACO1NW66GUVC
Xs3+b4LK8OnaZoq+gzVDytLBOiaSeJQK+y7N7QR+8Tk8D5UZNi29l6MVLawS9nZKJ8Ue3A9nwczT
NE61q0w8ZD+/5Zm35l+z+/dbnoWLQomscZDV6KT60r45ADZ2HVNlB9+hO6j3PmikvISHnH/xfKsg
0/uPeT2LG0USAkiiTtFJO6I0pQBSQnQ3d0Ni78H0te9t9dKXnH/xpxHPYkIwZqITlRKdKjd/qhaB
O0IX2B28bAPua02hW9AdJoIevjsQaERoGZtJFKB7p4sYqn5Qd1xEfrasF5mP/5/uJaauL5EB573y
7Rnnxhk44JqBK+PXTTzZnRwVcDU4ic20dnY5Sy5gJT/UIs5HmOVOkP0bKLCfw4JRYYOcpYjjU06g
g+GLjmzT6/JavDacTKSikvsCVn91az9MayhE7puTAryqGz8267HdNrZnLseDekSjhUCj9xSywIVz
WgCjtqXkKcfhgNTTIsEb+F8P4DK9Cp2linsF7t+hfU0PAYEzwHoknAD/Fh6eenIJ+PwhMvTTG56t
5SyqFLmJpOhkkNaNlh0r9nA+9SpaZgTED7e/lnWSrqKjvYQ5w+hNNCAqg0D/M2piNHqUSYC/V0eQ
NgjgupfOiN8dmJ8/wNknHsdxgr1MEJ2AwtqMKzmi9R1gqH63gHI/9HPtxh9WykreAL13cDb8UinZ
+N0++PwAZ/sAvdgeJsFYASnhG30VPWRsWpRUrPtDSm+sRcKGtc1SehKrmjl0XhTVqqLNqt5GnlgP
V8Xz4elluMpcmAzQhN4DAcS0BzvHbEHKLNmWJ/W6XqPZxrf9+pIb+ZmOzq9QBf1W3Dg/JHvm5s+X
M1ZNofyiRvGpYQ0rlkJlpu+8GJ7CCi/xLBcxmbvmcXLbffza0OY2ZO8XouXvYheojwaaQ8iU8Shf
H0GNQmm0zSQ+xXfqHZxLrvVXMyLNqshdoDZ1oLM00ucX4tcZgvzPF/806llygUZGamhFHp8Sj++N
hUQO9abxgWRdX9pCF4c6yyUEt7gDbVsskV0Bu6ctIkLgxcvCDXYInJekOM5rtR9n7Of5PMsgKs2B
sExZxCfdD1YDS1mwC2jDhg0kF6i0G54ld3yQlxCbYYLAH/eYMqgFnC581d9uzE/ze5ZhWOOsBprj
pbEp/d7ni8nPnqN99OzswpXhgk64hR5vsoWqHWKn//PoZ5zSP78u9J0hhY673beOWZFBTx7tiPgE
jAfLWLLPWLzOWMQkGlP+3j9UrGUB4StYDTHRsC3MPsMLSwzyjr85f9AbRJkSWDDoM59VzcfWCeGT
hTm4Xz7nJCb3x+3znRfvUM9jWHE1BW+bPC+3zxZZw8WWKCynrkrclc9JRA5LneZ0r1KZ5quc3Jv+
Y00SL/dvEEMi79pN6WITMS8lOX5veXB1vF9Hnu9C75iTPbAx+C+9NQUJjEF6nmxDDFGTx6ut5a1L
//EqJfsJ/61BPDS7mO7L5AqSLJvB2+7hCuzWNGA0I9Qf2eHNOzxcv7jj3k6I6k5eTLZ7mRpEpSVZ
wx93td/q7uNNRDXyDncxsr17ZBW5uavwv18EG+l+OxE0yMiiJDcZwfhE8TRy7wVLyc0/JkDxTBox
/GqNX53I2/7RwsNdlSwnx91IXrePE16BrSXmXu+JIBuo+BBjybyr1V1JerLF+7wCpOvdLl5Dz8bD
ZZSTxS1MKenrfeDePQbLmJT0YOD4yugRdDNa0j3mcl4dw/oZ3wM0QAK1dfwTiSwNcrU9so5tlw25
8QfyOPqPa/o6MA1/9AhTBEwv7KwYznIHT177+0fc1JBzOdTLqT/hDdNtQ65NfNXxYOJXcqoz7DsP
v98QVycNgZMccV9cw3V9m1B47VJ6dFc7k6T+8uAN5GFxi0fVqN/RZU0OMdGxbjen3XGd0R05bCYs
581iBZ0XWjF3tVm51xubrBx2X5H1oiVH4S4Nd4NBKDItQgMsr/cnm9UUGemE+fEfdKJjxR1AMVjZ
BOF925JdQdyFgVyixKdo6e6okoUbkdfJMzCh2uolYn7vSSttRVTviexuQdG7CcljRNG9x8S51/gb
J6tw/nYJuXMIKt8EvlP4w82bRd0V94O1u1Lo/GRvJfWYjMUGQd/9boOB8JyU0+0+Zu67y1b+25zo
uLvXbUtXwJSSWwQ0mfQHt3D9N3i5LSp3266uRrrtWOd1TPEatkjJYqvh+dXVHXb3iGW13d90zBvp
6Ap2e7fdG+R+YWFHdMz2Zd9dNMwid9v1FZ48ZcjIXE4LMpJ16+7vUkZK9q6R4/0rVvK8jSzynjN3
cXtH3cNqxALc+Q+Yvpy83y3ue4LZHVHce9oIYpPdQ0gfRm9wV25zBXUnAjM5V/JLFpFkDX9BzAs+
RUGQxHkLTDZfRSRk+NX591oKyheT5ge6dW/xdI27Cujx6v65J+uB1ZgQi2DnebBnX97cyfhipm9j
Cq8slt3KJFvwnVgVdFVfuEV+uC9+yw0/xbezkq8q2WasV4hvFsLLvbS+n9jztsaqucOXwoZdRnSr
UxVTX9LnG79x8+ULygbV8mSTzZy7gvjjafT4/5YVgt+IizSKu9+scngCIS9JAqIJOplL2Q1jGvh8
CcPu7Jh4DQpQ/d5c2BC5czVaYMH9fPp8sL++zcun4c9OYCcCJEMv6jknVK8ey92wtBAH/djVdsHC
3JseX6X76sLXmH/0fFCAJ2brI6B80LD9mkbJUQq3ZK2PT7WIuQt/8oOjgv4sKdVTAQgEKSYOU/BB
WJeqfL/L3wA7AvIX93ngRNSvA+e5XfaKhIF7d1rK7/a7/tDfq/e4kfCtdUCp+lfO/496Vf8LoDzx
lMVPxb8IhEqf2n+V7/86zjg9WJ6/1OfosP+SPdRPi4qdS5Di9lTmz/HT51Lz3FH5q+1k/gEtH6h2
AHQIKR2I8/yF9JJs5Q9rdmQASgPYDLSe8I/+ajsZfwCqBPFa4HjgEgO5sL9LyxAxRXkT5Wp4fTvQ
dAIk5h9gDj9UcP9ejOg0oT6N/i1kTNHXBaTsLPMxOlWMTlTmXu3qzSa/K6+bjXEfXive5AX+fHZO
XrpTINK5EUsbe3Ni3Gt31aO4FgjI7+lNBQALXXWoMIIEx257dtxwqjIHWcqcHNVLMMSQwQ1ELqFO
4UEM2ktfP0354dfjfi7FnRUg/3oLYJw/3gKt6q8ruwdPwCp7vAUMK13OQFv0IxuWLEQ9QO5juDO9
xIWHwDJf69cXhp6vH98mEMRsHZowyBw/kvxPtc86dsZQQWz1VH/yhodEo9m9vc3vbMVP1ynNl5MN
c202Fbviwn7+zchQx8C40LIFFkuet/unkWN76DO7rXMPqopeASg/8D6+EoFa2CkX3vLbUGivo+kP
Ju9Mdkeb8utQQa1pcOiEq45l4/YMXUAnc0M5WZTCdn+eT6zsr9N5NtLZbc/s5VifxOzfo133+jEb
bn/+/bOQP7dW0U6cpTyx8WYhm7MBYNEYN1CdTT29TKLqNNZwwPCaAqvnBP5lXu0cWykNz5CmoHqH
u+5gHk04x/FlWmf1cMdhK2BaxJrKsV6D7Np0i3JoLYvqY6N3d7lTaJqrdyJoDz8/+DzFX9YZekyQ
sYGE3CwgCMuHr59AHkqJG2OeeHF3CySbmeCg4Bc0V79PPvYPsBwzuBQakecslWzQ4ryrMUbbYdcY
K6OsL524czw5ew3EQRxAKNfrMz7s62u0VpOowxTEXmA0r1zBua4kJJ1Nj4PuFmLiJB3Rq9UDJhUX
1vDXe+7Hh8fIQMnOIwM4Nr/8p+0iC9MKOxkjm1twubbBoVnFh8HvL92nv+8VbBVMIWTYcJ/8ho40
6rpIStWJcWt6rFBq0ohMwWJgJQXlzA9vHF/gpvfz4jhrE/z5coAhIBTAmQ1L5evLFY4V1IWTwVka
pdpyh+78IvCmVbIzF9JSWf482of4zvlHBKgQzX7gvgDcOos8kpQaBRQHY69HAgtm+77cCdyBB/KG
RpPXIWWe6OBCI5EKAqr9hZfV5p//Pvws6QY5XiA3ztaQFaRWoMZq7EVLmErjZYd1sDSXNmsW3QIm
2lvr2rg2ICpf0o5MVLJp8pa8Sa/awd6ZO2vpLEMGLd+1tTQuzMxZN+rXd0DL969HOz9Oew7vganG
zAwQRYncEOu7hvOXb+OKmxGA//KSQMRDRh34aCUEJPyfP80H0unb3MyKC3DomkV71a8LwSrKIYGb
fezlJFxoHghnnr1Sab+w3XQn3Uv38bqBhTjBX/oh2OueupaW8GjelDflQaygR0culS6/RxVrlkkB
JnEGo2JrfH2klpfccpI28uDoVURbVGHEdaJYyXCht/J9HJyBwHkDdInQAru+r+OUEA6OVDNFhCxb
SCKNmQqDIMS7eHB/nuTvoRiBCDQRMI9BuUKP/+tAfQ1D9L6vMFCov5h5i14J9gptgQS78Dm/xRIA
agB6gLfQDCj9JvoGuBL6ZHyUXLBkfZjaosq7KuKUasWlE/4bKgjoapyHGhjb8LIDFmredJ/CY6Tk
ddDUreQaJL2GNOFeem6Oxlrs05Xj2vv0ULjVfrodBlI8ys9/XhX+8871t48HSDR6PxBeh/Clipzm
6/Acuamk9hmIxh5fimWwilCpcZA+wT0P/SBOX3/+hufjmdAUw1+AdSCzwX49y3sVM56g1Ih9UsTC
FSixAD708wjn3w4joJc14xBmv0cARL6+UdRGatFGY4w6RkntQ7a41Bv+9grQRgc2BkLGOkRgsBi/
DhBCVA1Ndyl1IQCGugJgXURven5hsZ+PAhLibG+I3FZBggu10q+jSKkpZmV6hY0S9EM0MOfXqR03
F+7E30eZbZxwD8HRCTz3R2X+0+pLJA2tZS3NXLWS+DaxlOA6zLPS//mTfBtltv/FqSUDrIMV/tH0
/jSKk/V114xl7jr1pBCIErZgZENS8Z+PAoIEgEEf2vXnS4tXUzeIBk2RIbCkkoka+5uqDdg+F6LD
eRzCOQ/kPpBxs8IhuJ/z6356naZ3nDCABiP0RkqLKCoM4ycoX9F4dr78+Z1QHzgfDZ0nBRsFiSHE
H7FZzxJQKM7HdebE6FIEYbbTwsJSo71ZF81ox6zKucgJ7J2sHBIkOtajkUJYjQ2wbZBgw5P0Nxlk
jmcTayHLHgwFgJrNwgi4EOFo4Ui51Zvvzci1PVJUeIgWWQPVtK5WnjXIukeuPIbyITE1jlKcFeY2
G2F25oHiPTUk0Q1YAukVrrIQmNPLkDatCgBIHGntjF7sjBtTREpLEmErizCHWtK6miSnYU7TGoNr
tmMCSEXT1gFBe0ue1lYO5XBWRJBGZ2omV8MdyOmBSfNUc4Yj5JMm+JhGStQ2UJWOtITYWRPNaMB8
aPEgaXdVw+xdZVNSJYcshYWRr0y6s5/auL+x0xEPytEbyUk06HjEoRPZU9WGQia1nYmepkFQX5tt
aGyrQG5qNwM836IdtxSU8NusVnxMZoROhZkF+7bN44zg6xWcZVqncAbV27GFoyPvXrWQaxZx5N7a
mbztCrfrdWBzrCI2rzqewOVhSiYZPJpI6TKIV3flrsBDcQpQrHoKKk2gSxCFWkNgoVbBeUE0HG4S
g8hr/Nuw2aZKY8SIn1bcF8Bb9+mmhKbkAVZ4PerIYzNVBHLi2gA9FlXKoMxWFXw1Qv8P8DIYj6DW
3spcoyY3C+jfOz1/rLQxj9WFMlqyIKGcWe8qfHI5tWBKDsALINsy7ZK6bAj8qaae5ooujTRNhBQi
mkvBIZ2aoHEjS6Dbu8yszgkTX8Ar/ilRxxwtGAXwb9eSnLGCzAXE94gyjcPWqUu7Zn0FFyfS2l0C
XYbEKC23hm6NxBzRDQ9ROhUSSQY5EwwAWqRwdlLODgxtObgRT+2BqDJkAGflz2akSVyM6LHnubgN
eRdzAjUWbdpAwgM+hX0b8BgChUNgA53UDZkLBAScCqoq5Z4BEpM/5kVvE7tG7QEilkULPyGnCCvs
pkk7WTBAu4OtX/aq2rnxBKKUBbZE0+YabQxI4xELsWfRa7FyxJ6eIENpaoniJvi3wdbKE0ElWAW/
tLFjwSektrp3rK0JVgdFoCtkKp0xJnna9JCPU2sZPa/BiKxlA43RzAs1TTJYMmQOat5YThAyAqEa
89XL1QNUkAcsb4c7Uk4ju7ZvK9XA9qoaIw9pxVO5WKgVjyHI2SK6ERnefDaLwChb8ywYAb0xO7mF
NhUX01aDGMg+MfCkBB6U2eCH0iCiJYz8TFx/cUN5qcHZCl25yqSjrDUG6k1RLAOiUloG7MWmZLas
gJioRisTftm0cZIMOBYtSTkNyjFVZ00yJXaTxJYfYCWoqpiXwbpV+7h74EYCyFEo6bIrSXna0TzU
Mr+AhMPOtkbZwGbNjY0BBBTUCI0GdElN7a5tmCAqmEfTaUmVy0PtV8CnrWsAiQEShJ/wmzq0VU97
q7Z2Ccdln2mSU0McV6qG4RgNrRSaTAngrLmsItWOaTLGyXuKtFd21RRQUAi5lzi1KtWBEpPSKblw
jdYYVVbCq0MhIg5qTkZR6glz5LbisG7JV0OjgsBZKNKVWsPBhHWgMICGVErGWygVurPkAE6Khe00
pkbCsI4b1iHtKNysUbOBmUVcQ8dH5CrKetWk7NQ65hF1Coh1QGKm7gENAtUCLgLNwGsCgezCYG0m
sNKlwA6EF0Ice3Ltkuehj4pZqLImEQF0N6QO3jYiCpB66hFP2iWEOAO/DnmqMDAzMkCSIid+FFPs
pJBckqZ8F1ppfsywo1KYXVbjRO1etD2FyXODYFrmsaB2xxVEpamGakkSlvVT2La64Q65nmnrdoxK
daFXyoAsk0f2W6+CTUXsBEQSMKmhRUbtUYBybWgV1NS62JxOTs0dBX6lThVRK+V8kwmuKtDMsTOM
bGeZQAW/C/ptD5BJCm6iwqNdC43ejup520mstTUOC+zUiWu8uqrfA6yqwtOmb+P3Ctw108VOD2zS
NkqYwj2yg+sp3IgQ2vupBaJuDO0axjydXL9BumgAPkWaSonAOVw7ZFEiwYMg0LEjQdmMTZIgu31t
7RyyZrjLdAD46L1hMzMKgTBTBxuhtYjbEMeeXhgTNrPVIj6NshQRyL5ymA3KTlXCLs4pH0wraTQS
aQo0gMYghKOeBKVLTrpMtdYIKB0WBsQgdPy5nUL2M8Qp4XQPYasNpQuPnBEHgZE0LYTNKjOlNeQG
78sG0AfI4ITla9BO0DMy25wrq2gw7YmqcLK1FuBKqwnFpUC/KlGQupmcDnJGEy6Ar4lTQDzJBqCQ
wMkzDwnqlpKKkyDv953N84hytddeJ55O3O9xOUXvGL5RaDjGAtSAIW/jm6qTK4BUBRRbmK3VfUq0
PtSfclj3vY2WEwwYOmotpDPhoMEcRiCBsCJIg5XV/Md9a5TPjjXZaKDKc1pSK6OsEK3pR0QvEypk
NMprRXGzElt3MRQTvjHVzE56aCxlAqShVsA2iBxePEql1VZEjXOVU6y45L7RBSKvbFbIOXT4bDx2
Q4n4U1UTMiu8CX/rTA6RONjZNHAWz/RyoFVXTbo7w9/ezU6tK5D+dIGWHoqgIYXmRvMgctgQMkmC
JQbBBbq9y1RI+9Hc1iadGYkijgkOWsU15aQ7BkPryC4YxMNEzQlxzkKN5kmPg3lzWHWsYzNk8fia
yAMAGbUkcwiTOnZWoIcZd4Pt4/Qta69FneYJMoXKBPcm0S5bkbQGRWA1Tlmqxy3NmibaVk0+OtQS
znQ9WmEBwECvmK9FE/UvsdGrghppIwroFRjBdZkNAdZ30Fs3sQkRPTnUbJh0KqnReHodF+oCOhsd
PG2iGLXeDVjX7WNXYUKuila23idUBCK31sxcZRmErFu/7jpFIWUA4qM/IVZobtlr+sapKuSDwPiC
IMwjI55cGWWFW6ex+eTD/cO4T9sG12G5rKPIK4UJObXWzKCPpYWTPRK9toZD1ul2AeqYXr2EkEFq
GJcG6CUZQLa+VzAkxloUpVO4Zh8YgshJ0m1axUiA5Rpz1F/7zECIA1CoWWcYeI3F3sUMlskVfEAn
7mheH8IiyzUyLXkPbC5ML2qLwC3jho9epiMZAuYNScyojPkdlN1b5RCPiZSGi2DsRfXeQEF0vEUV
W4POHRIjedU6pZNDpqSyay/WuJFeT1rT9WxC8t/7kmpO7aIqYVT3gHsON3dRUPF+2xWyzXdaHkID
sGtas1nUUaP2fmr2nUbqKujvoxglebe2JbQPmlIUsEQQttawJMUOhFtTBQ/QqE+GlKZxasVXtiSQ
O45ZIcszXx6ub0kepNCh0sLoBaVc+20YJpxM4VBGii9VearfNVYRcDB7dPlBx+OGy0IpJnmrVbjv
rVC+j/Wajk6YSTRVaxUroG2CatjEQTo4Bs1xaG8mFJaQmGdJ3jmu1YFwarJEMVLArRUbErduasbj
c6cOjuZOTTs9NiLU70Dc0ECXxUWnI0qcVtI2SRBvF07TQ84AARwSkKRUcNoPDGrBKoossdTGvt6F
YbzhfFT6pVQjjKRA3E7JESeshOIVbPpCX+VTHu67rtP6haRPiNnI9C3AslvDBNADfKUe4tV2BX2n
sKiKFfjNovAt6HQhBOmBkyG2Bs5NY7dTfF+ExXgvAYPr+NCot6bVUEhwWxqTuCJ5Ivf9wgw6PaR1
ZogOguRR1Bt+MoVyvKzQuoEpbT4ppVs3w6hcoerVWTu1SCuAiFUJsURuhA7XKLsLM2YVQH1fJ7kM
XfCuhn0ckJK5Xr+pYQqtZCGQ7ayKQA2yVaJMSsyKAkf0Xk+HHGzNBP3zY2VYYjcY2WBfSQpvdebU
kpHCGSpNU2MJ0HBrPsQyvg0EcOHMSQKkpM22llsE4kprNZmJfmhjZg2SnPpO1Teqi+qAk5LULCrT
y9RCDw8wq48GXKUmOBdkiZzaUDDLhtSVoeE/88JUiKkWbamFFO4fI3aUVpcZVUxF1JjZIQ1w+wPD
nYpkhL5tg6kKHzW51RyipgWvrydbn4qNYTexvZLFlCvUzKVSZ6ZWWMcCf3LdOa19GNpaK31YnosX
A7p+7Qr+rWl2VSZaf6rC1pF8BAlQ3hpHANE71lBf2rZy2UEHwRrAi5Ngc9s/qD3ksxdpp5Y9xOLb
CmLReqAo100aF495qcaKr9qB867EUBxdwZw2EbtaxrdjFr6vvLJSNTe9XohQAQdIpNOyy0WJZFu2
69TCOWsMY84kHmGymsYATNIsWrtkPTK1gSJ1yd4VKKyXq4oH0Dgj7dTzfg1fq1hiTaxzJIhyh9M3
HFEj2ZmaaKD5JtVYfU0ZhaGr9FCK3ZcZrLnXdRJNA8li1GCp3saxYqN2Xs6ZjxwoeUfiKW+DlaZm
tn5X6jJOzIwH3bMemMhNYs2+C6Qx1lhcmd2tXBtWd5SSssipOvbSGw9wkfYgbV+/AB4j4SpejNMq
s2Mp9bWwnY4l73hF9SQK3xpZ7wXTpTzTXvO67II70Sf5/VhFUcymKeZbJ57UkBrAc6KbJXpcYHRU
FV7tsRmgBiwX8btaT5VEi4gb5b1aylrLDDu0inWZC+lBQorlLIeqLDgxJp53uKLEUF0p2iHEFlfa
9FYvGoDy017txQEFoeg2M7KwXCmplaXLIm8SCdZpnX2q4Dd76iDz3nm4uVYw2zXkChYYth6nMMqS
VAl3an2A+HLXIx+FdH4VLuaQle+bzsTRqwrew4BbdLhcjIM6bLIc8YRADxCKjxkOHbxbnXYWcv9S
uY1yhAhI38fpMZVDpABRatTNFvwoszgOdVPEB9kRhboCT7qpN52EO4ogmlk54YZLevkMlIyFIkvD
O9PNC9wkINDCp5I0qjUVXqma0VWOa0RDCqscNU+PpwQaxzgeoS1sCAhJV1VvV6gEdSMOmvL/Unde
zXEja5r+RZiAT+AWhSp6I4lUS7pBqGXgTcIjf/0+qO7ZYYEcVujs1V6cjhPR0czKRJrPvEba5l1e
JYtxk8bksD8I23L/cpGeF+/asRn728VwqsehSDyIoXHukuApd7DRZ1za6kfXxu4j+Jkyush6lMyI
SUzjN+WYRQa8iH17YXsZggpwjrhd1IC/2t7i9e25CSz8DZrecmj6S2uGnyoH9L8SK5LaZU8kmgSF
SxgTxMs0ZogxRTraiCSkj4tZt+q2GBK9RZhXQ0zlq0ji5mnB6TC7HGONnGvhqOLduTh6dy2woUHR
WGtitDjNxYXoRboA+alBwXY3m1Ej0dCNpzpYO9ffut4b86DVCDfQRRusz1OSqa9uYZpfJiTE4ytP
ZIZNuQjJjECLM226zOIEKFYDxbd4XObK5gRY3RCOjoJyVNiJC0Y0z2J/x6JjFBChEgCFhDKGfhWT
XFmw76X3o/Ytzi8uAvGdmQ5Wjncr+qT7QZp9drmMufMYtZr4Fqkk+uhmURTd2AnkemxgZXahEm2i
RzXknLzcyj0vIMXpqouWlB7PAXMGmJ/3yWOKU3oeOGOlrpPYR40zcSs+ELkHWXTDWttBWXRU+eZB
tU/pmNeEZrLSE8LrrvsWV53zyR6F+hSVueKHQ+zrdqbfGTP54DR+b+xm/tvKS6cNE0qXYzCWq+Kz
LOxipwwO0d6IavncCE3/akV8u31nOh0oiXHmRR6Fxh9Kl7F3D63FAiEzUHQrb1lmbWB6i/FoiUoi
RpxJnslukQ1yy7X3oY2T8mGuKO0Hba/nX/zF0hGFrudKUlFOui7Qk0g8NlZWIfFqifhjK4XIVp+n
BY9UFEeRbY3du3zQSQKEo6j04XTn3qcFBoBYfJQJ6qfZoHWoyAK42Plu2z5OzsjjPkud1qSatd84
g5BieYkVa/vaW0xIB8IuksDIdY+6q0eD4ypqkQLeO0lfkfYn1A3IkmIKNl1jNPOO9Mqfrjk++MXz
x7lZuspGVZQalH3rDB0Gk7leNJDI26UBgemmwsRFxE9IL1DO97BcqYqMawoqmpcn0zejtIxkJ6sa
/ShVu9BIWtP+VEeu+DaMoIDCObP5uJ47yd8i1rj0skpVfViaEbUIs+/jX9lodz/8Fn+gfTkk6W/X
qheK18ZUPvcYeHyViV4++LKYm4M2Of3DbCJIur5P3a+qtbSv4zBJmGx1tmBoErvOh5pWwLPT9BX5
pFGKIWjNQQH/9LWB68GdHD2wiylZbnAsrL/0FGL1MDUK/TrNI5nuxiIiHTfxwfyBgttIkTVN1Y0r
JWAbDEf968LqHC2QhAVl0Fdqsfc82EQfyhr8LxTwKOh6fld8czsbP0KtrQxEvV30LHZ2Dvd9VyDU
9aNb8gokdFMb3BRzJJcgdaiABcJdnUczbxkxOZ7H6u9iqv0rCCBY0Lge1zWUsLmI9mqpqg9Lqpct
p7smdm5JwJHYiDGu2RHuDMluMrhXr/16LD+ZgrLGkLk8+FJPxFMW29PTMJjlErRx5qDvnelGOCuL
5NHqSx9L17oYfyZw50NNCpjHfOHvSYrcWUDUl32CJWDuC0va1y568wdpVckQpCONI1wk/MgKMAWa
/hKEdBGZb5Y9lJ7nf+0pTPxuoqm7NE1sX/cUnPHmxdxK260p595McP90Bxwg/WZ6qEnUnlQyFg+U
36Lb3lkqJ5BJMX4zbUpJB8EreY14u/jp6Gkh9mCVrPrGzhouGVVn6qn1ev0mrjwD3XS96XeaVqif
WuJxiKjcdl9iNQ9f62Fa9aC1bPnu5/OSkGMKmiQpGta3ZPkFKCsKzzFsmmICuuCr7jvSlTaHVljz
b7wgdP5aNszP85hbAGboeKGiqXT/b7sfOXicOwzEZ65IFaqmq7/ZWlqonTFF1hhQvEgMLsBJfLIG
cltetWZ12E0UrikFwUSgj8ItCK49u6UWVUvU57uK2Hpsy5+eLpHnpyUOSmBcyqdU76pnZBHQLDTs
GVtk6JSoR4xpZo5oW3VlElZ2r9MlydMIu7u2w76oSa06SIrK/+YnSSUoGkWUOSxlyI+WSJq/Y+In
7HbbbK1eaFn1S1nt/CwWv/3iTHPFybSTX5QvueIiuq91OPp2e5vpqvpR0tatAqcuI5QbKsO6yowx
Q45UVulzlnSDvtNrU3y044z0OFUR8uBWD7QtjHWvMA6O0BD5bt1JCGyGJqvZNxKfESplxAi7obHt
n0ts9goZaL/8qaiCcFYnocxd3mQxr7mX4ELUtonFUYry7gduarPJ7xvrO1EguBOYVPe1UOUqxnbd
NNL6IKMU2I6Wszj7zPYrIpyct1zDPoIz55rj4yQNoqK8N+D9ItrtfxBk6M9Kb6QdcIiiv+eBdmPg
EQgPdLuET9pm2vrDgqnvV+z41rpMZwzIhWfG5AQT7dfOnIMpAc5WzxreNR5Zm1xbZ0kcyGE9s5ZN
iW9vGEME6des0WKehynVg5ryAnOOUgdxZxaxD1K83Jadn3emFVhlNLrhjODzwn5pknRPKzIasCOJ
zG7n2aQjd9z+7jmO6yokdIIIWvGdglY4CCik/mDxnHZCY5pejlHKYt8Ib4+rbpY5V0o+2FgEdfaz
a2QX5tIfaPfjbeRh7AoNw+n2g3FDne7eMKtQ2vcW1UDa06ET44IwXo2UPFt7viq9O6XlZ9qpbzWi
kfEFa2dQTUB05vT3jkVBBUSjEZ2YjnzW6IDdF1Ws/ngUFE1p1RqI6InXkrSIjY+GP/TFXtUy+gKY
RNzbQtMO77eGtzgHQcFsFaigHOuYVFbWb/OiC52hFmkaysGwqy/Ukz614x3VCXHlEWBiaeFMfwjz
OY5Hpo0mCHODNHY6nkBUHSk5N9s3KKGGaDQRugKIOwNUfHNW4C35L4HEALc+HWWg3wsCyM4wAdGB
lJlac2k7hK02VZrLBjzsGdDAukNf4rbo4xsGkwLWzcawjwy1F6u4NKpwRG55Ybnea7Nt3+uTSwBP
4kDSrT1UCe5X73+47aFhSIySmB28CxeH980Us9QskoG+XljXaXRZayX17b5zQkuvqjOzez0U+xDc
LbKH0A9sd4O20TqFFPM8QI4xsTqzZUPbP6bWNY8Iar0/q+3RwvUJjSegKigDIt20HYrLy116phtq
UUIxLmnxq26lQZL05+PYoO/ZjhwAtP5ON0ixWHXsRyk078myLh1BWFHP4pz/1+ttgV486vSAwIAr
gV49HaVZOvri4IxgGC/WR651QfCmmeUhT5L824AANnX1Ydb/eBHRc6PDAz8BzXBvy8fPCqwlp4Ua
VeXWzYEajXElnSY5/OkSAqEDTS6AaYAkxbL45OZIM54aoXLYkF47XjupDTByav/0vjgC2tYr0PKB
yHDlno7i4EZkFn6GLByYHfJ57M6LrD3nB7e9LxgF9KFrCtgeMDNM63SUtCd1GvrGCt1WzTRMIuMA
MwCimBU7OOGm8gwc/PU2ZzxuW8FdIUyxBfw6k3QmKp9WaBTGcGg1f/wo6nn+9f4Xer39IJ+saEAf
3Dwv7PorXtxKqgYMToXTopbrmg8pDlQXgyO7p6gS2qPK6UDh00lw+P6or2+LFbnKVSGAUHPBb9bS
H5Qfj0VicRcik+vHVGcju08RJWuWf4b6I4rS/2otcGJA8P+vVPWqhfG/6+jtfwzff9btS/7S+h/8
y18SDmYE3KK8goB4YSBwRv+VTPexFSBUJOTiaqLuu/6r/+Yv/RfPGAwLMH1g/I/OtP+tjOX8l27Q
DPExBnI9tCL/gLu0Zf3AF8QjwYM4hWQfwYuz7qMXu1Ob6yHJTaXtVV4fBpE/0XzdteXvCrvBYvav
6gr/qe/gZApx6+HRQ0oc9HN9JbXhYpbmRWK2e31ezmDANzfBqvfKhYzXAjkZoc8WJ1fUIHqkj78M
8JZmN855tZs6enQdaLR96pLpvvhcj//ECC/JT6v25svQAfVwMjyBCxwrwatnbi64SNnZyHly96kq
OsoEbuWU972r3CgYk7wBzYHyCQIClYbci6sPGZTVHAufzgD5BdCkG6tgjmVxP2CVBUI9xiQSG2en
Q7JE7xBUlkn/l8xn3AtwFKUmYdEIIkEjw/zSzHRM0flJ1F9J1jvftEHMGJH5y9Ks9+2Ufao6Xxn7
0nRUG2Q1VmeHdSaAHYqhMwLANZgHw/ppqZ36LR0SS65fs8AdcqQUbvYfow6R3V29FOrQzMbo4GPn
xReau2ROWGhDYdPGSYZDUsa6G9SNBSWgLqrpIpWOdIJ5qLK/Yqe0YBjbieGGVVZl1CrHafgqbVfD
C6yTyaGJMiCEtWEWXZg0wq3DNLdBNFYOvijA0iKedz+OJXBCo1Q6UJO6ot2cANve2dGifnj0EbG+
iTrpX+dx42BIW3KhBhnNojys4ml56Gi/ItEByIIk2MrIspRW1G4weqLs93Hr4/NUJVhV7QZNc9xA
1wvneVCyXXZz7bmfZ00iNjYVk9FfxnqT3RuaOZ7TZ1sDihdx6LqZsDHwLGJewLg8LZszRcu8mMsF
DlNqdVeuXvj3Lq3ZJqg1YHZIGc/NVa9l4EyKYgCuoJOI/3sp/69g8Ncb2jCIOSBRcKiJTjfRYmfG
Ddm4a+zrVshlV6yp/k6NHjKLSlQ5O0XD/4BuH8DMYBaUvg7vHyljfWFerIID3n5NaFbNWwiasDdP
V0F1C65HKkc0J52spyGX3SPlgynER6S9BYtSXfl4cB0iI/V3kJnwm5roqIioBIFbJDANR0yM3/9N
2wdfrDhsk1+E8QoUpq1CqNDcJl30zAgTIyruqHgMD5SC2uf/YBRIp2ACCSoIk08njtmEmWVDatBl
n6ubJa2KfRFhKf7+KMa6fifr61jYgfKRQfqvcczmhQfe00d1xGRoeHuP/ug5H6lh2L8MGxQh/dJ7
fKC/cDXbYWPH3a6XeXLmlt7sMbwXTn/BZqJw/HQF1sAIp9n4LWygs3XXI1KXqqB2JfCeOFqCTC7V
w/tT35yvV+Nu3qxoyWo7TYHTj3RQr1XjateZtL/JBPhv0DeyOVBJWn4uOPoi0qDXy5m4cfM6HccH
nI6eLbrsr5XZtQoICf6Wesimjg+RXUa7JHGGRzF3xbVYLPfv9+e70dRxjgNC00IIE9L5qoZ+uqNS
8srIVK4emn6b7zUvEWGnN+ZzUrj6zhS0R50i98Eia+M9Djrzr8UtxSd6m3N/5qF8fYIs38TixYRz
T0hjrUvzIlyodS7nBfRYGGXAcjlj5kdbLvmH9ye8DZnZWJxQE/NGlpeayLoBXowyebic0To2QtoQ
2VPvL+qqQvTuyUngZyw1OzyIkyK6e3/U13OzCagQ64P6BOpiS0nCQHfJixUxSReCdzYZ8r3CTvPM
HbRuztNjS3mHFUJrEW1NqH+nc6vr2Fn4nHpoiy45zOUsL6j1t7elkRVf35/Q631KQWJVsuQhgs0m
NkGNoueE3xLYWMrx013lT/Vnba6GgPKpva+bODtDfX1ragKUJ5xNXkAo9qdT0+bZqYBc6jib1vLC
GTWqZvmUhcNcJmeGOlKMXywj1zKXHs4IIE3WwHpLEkyE2zZ6Hrv7Xnaj2sdG5YLWBxjwt7XgB7er
XTNf0UZyRN0ns6dLE6uIKlxi2Sy3pWj0HpSJnB8n+sDDPm+AJ9zNqVgQJZk03uT3v8RmZfi1RNYI
80H9EdQRt6SZIe5t0daZuadziKQO/Blq0dl80K3qXEXK3LwL/4y1yhGsPQQuqc0GM9SgEHBdzP3g
Dvq3Sc3Zimp1uue2Gvx21y0V6FWVJ4V1kc4ziJw89vD1Fdm07NAso4vWgQkFrZwq/3sJNt872HlE
hbucLRvPwUKvArfuTDtUwoGHGRkLpY0/Xi/CJmpciAH4ay5wupPy3J9BGKTW3lgs79YsLO9ame1y
I8Z8+Pj+UJu7Zl0ubjNie4hgyHnom7u1kkmXty7Ps90DgVOGrT44KuoILLMWwcxKj54cmQ1nbriN
FB1iyAwLs+1YgFh10Tdnsx48na1YWuA10u5jJmUExLFt0UFso1rt+9YYwUgLiud9PhsTnTbTWAG4
QMMBidNMoiHQGkjR4PJwnbqZqi8G4D0XTluWiOp1flpdG5NZODdzXIjqAqqVBDDRI/wd5EbmTeH7
y7i5PI/zwU2PWiH3J5qlm5i38vqpm3SyFLON+zt/aHwQYyo5M8p6g5yeesGfhkhHAZS0+RgTvXgY
aEROZTN7AIL7qrh1x8H9WbsZTuxp76F5GJUSWtSkbqvB9p8GHqYzT8Qb46MgjSSyC2Hbs7dK6sDw
zK7OHG7PuLptW+umMVFBFPJeuukvjJ0GWl7iMzDGH++v7uYmX1d3FdfmUHurxj3WVCcPoqw0M62o
Ve3LBovXXLXdlY6Kws4dZbrvYaH88TpTK13Zz3gUroy1ze4Eaov1jFab+5y+2K1fW8Unu0yqq5w0
ugxsSGF7qKbahe0v006kNhKG7094G/IwY1J/inM22QOiGdtaIKwjOzWFZMbJFH0SovTa3TJRlSbF
7eHV1IYYqUK4xoSAWQ4vh65kOviBC93lGSNyZzpzhb/e4NRuEEdZqwAszpaBTT8SeHxr2Xv+LeAp
Wf22FIz096d9nNb/bHC4+DSzqMSsCgs6TPitKoBwNPTxIfLu9TyLVEDj0fnRdIkxhx71QvtQcrk/
ppXhkDv2+MCEXQ6Q7WLSq+S3Cyr6K36XIBvFMKsGu1o6fQGspu4m8VXa4QcLtJsSTm0gzpao4q8u
z1V5GecefAR6CWA+UpSHz3W3jqXuzaxoWPAZXQyNVi+q0+0Lw7JuqtSGKlMgkhObBLKZOwXGULo/
1KwovSuj0L6lNL5hgIxyuOjrbF45ZfDOO9WYOzutnA+2p+XP7y/46cPMemOXA411tTRD0RCLhM0v
0/jYS95iYStSGY69B8nOpITzwYsN5/MfjmVDG3EN7HLXohsNvdOxhmGSHT0QEQpe5rD1Ysx5ofbt
ZgEq6U+HWj3usMBbL2NOz+Y29hO7X9QyYLjQO9ZtPk9om9rJeOGIQpxJhjZ5Pku4JiZUMDEHQM8C
pMvptAor9nTVMJYObUHxq7iQoP0MpSF++BYFL8+ihlSPajjog29eJ24GJEfmWGsPWXOA6mKfyQ9f
fdQ1fOdRF3Rt+XHHYt+LV8KE5mAZnWD2mr0cOsiVFPQmxC3aZfzjhT4dahPyCrvVzapgqDSp8ayh
qoEedMFF2av4zN1wGqis63wUXqEJyCeluL+J6zDYKP1ooBOHj+v4OIL1+lwDzvqo5sX7MHaxEeLl
ap158F4f3XVUXlx2Lkw1np/Tr9su1ZL4YyaInIG75DoQWX+2sysQNeZlXEQerGMUbqxkqfcunvG3
3On1Y+Km7c/RaMHoj74zflSFNP/8I5PWYMC8lonps21Ok6rGLK/yXoSTN/uHRvYqnCGwHWDu6fs/
PU0WpXgW3kIcBp7k5vWd6ri2p9IVYalq/dKKO/eO/ml+r9eieH5/qNNX5viRGWqt96/vDMWj0+VW
RiNrTjZDddCCnYIbWQfmfWbXnhZu/h2F4tEa8CKrsB3F1Zy2sa1I0BEVAGdMuBlfrS6ubuYyc1Qw
mv7w4NaVuvHGqDuzjTcv+z+Dm8fFtIFZOTgpn8QySBErMDIDcl6uNVxTSR8OcS7tB7eM4F6XiX8R
e47zmbJGccBfprgi8k+/x2KS8swynEZz//4SOsIWWRklh23vQ6/iCKhihR5wvhR3WAvnPzpXzvcl
8NVLq9KXg6jN5llM+vDUdEN1BoTxxoFG24gzxZ1/fPJPFyJPlZ71ueaGvqPNN6WmW59hskeHbOif
iPxB0ORD8uX9/fXmlLGDcU2DB+jVS+xW7qJ5cynCuQbOlvsmNTuS3ysInNrfPK/LjbKN8vPULfNF
Vrrz0/vDv3Eze5SOcNYk3Vq33+mUwVHmmT9LEUaeIQ9QiofHucyju940h5/vD3VU6TkJOlbFjRdj
ba5mvamn1kOWGcQ1cEtScOe6zjoL+vMgbxYXnq7IhUU1Xo0fHDEhzRzP+dfKqt27IV+S/+AOoS7C
2aY3gJvhJtBY7CVGt4C9pi9yCnvIqhzs+jfB0J8p6/y7q1+MtL0Ytbiqco2RqsJfdhGFtn1lpAbt
Gl2GZ9Z4/Vuv1/h/ZrWJMwqQc+CwOhEajTs9KLeM91BbzIcEHmvjymzvwczbFVJggdul1njXTtOh
KNxzeeGb+2rNGKhNUtc/YttevPgDhUqb50CE1ri0oXIi+K9Tjw+VkXpn5vzWUBbu1gRyawl4iyZJ
om4xio7ry0Li4aJoe+dgytkKC8o7l+8v72nW98+XZL+gLmkfAXmbHewXjae5aJiGU0V7EcZA9c3X
2+HG9rFexTmrPyOGaL/xNXl7uBCBhOGvutk58TKQIAw1X1OitjLQldpB5p/PPABvXUEWXV2XWhK9
oW3lAxWO0pQGoyhldNdyUtq9lVCr0/QWtGCVxzu/T6270raqe2uazqnnvXXrvhx+s2VnqxOiHddL
36FuX3SJd0BcpLyAo6cjgNE7OwpF2cX7X/LNlQWkSJ/fo+a6LWgjraIjrcW9N1UICiBEUVyBJM/P
jPLm1oQkSdhL4E/F9/R2BaFcNrZgalmhexdeNTu4NgJIE7Bq35/Pm5crZ4oCAdVyipuboXKkS1w8
qESY+wU7RJPUQdy0ny+LfAirKF32sznWB2VjcTc0X6Qj1Hea6fqyb6jnntlRb54TYdMuMDEG5vyf
zruxW9G3HasLKcHcA3+Sd3Zp+XddZqF8P/XD1fuzf/Nrvhhvk/HoyVLNNPuZPMzznexjG4ESqIp/
Pgq4NZeiMSBNHvzTWUUlPC9L527tCq38aLSIqWhTov8Hc3k5ymbt+moqVxojZ95VycUQ1+LQNSrd
vz+Xt848gbq1NqPRPnoV80FHNSoY+mFayPYaenqqBbnMpq/jQvssqK1UUr0jZw4EOEPjojDH4cxP
WCeyeapWnUXqh3w5ru5N6AF6zYpGbMvDeYqHmyEZ0OaF9bSDaGB/fn+2b1wx4E/B89hYzdGt27z1
rg6dZ9ZQZJnNuPo6Fi0iA9SMuq5uvrU8YYeijvTD+2O+sScZ0xFIWZGmkfOf7pZuXuBJLIwZp1KF
SZZhA+NAIPgPRgGCirM94TKd9NNRxOgqtbSFFw4d+FbPrH9b0irObPw3l2/1EeQpWntXm7ul6Kxh
cQ2+VIqneMS74OV7VOLEVyUG84H6cv5hyoxzbl1vLiCltxXqaJkkeqdTIxK33GRkVElt4o56q32T
J2c7uevrst2FjoNjL7UZk8x6c3V0iEUMpWZwdUxA7PNBtH/1MwwGLykVXM6+f8qUpS7g1iEupE/m
Rd6Yy1WH4bkTaFKeK0m9udSO66/A2PWO2Sz1CH+qBnZLuplU8FGmtJoP1mTKiwJaAld3Od0tNjoN
Z77wG9fBCob8v8Ouq/QiXEvSRGgETSJ0lqnbm80Y/VJaI/bIMMiwjGW2BMJq/WDynGUHhTQ9M/4b
NSvQmJSHUGGjQcpJPf0BKYo2fVHHXthWc/6ZB24od0brQFcovE5890Zn+qk6F75d3OvGUw3H/Ts0
pGQM+lKV9b5RToz1QCnoxrx/wow314bKBiUeRBXppZ7+tN7tE2tGvy0kfgU4MqxMJbMvNHjegwfz
UDO+zIN9kXU9Bkom1BLpDPDBBnd5UpNt/+ra6KsQRbTTstS+giKcHfTUyx5SN51SoKbReKZE9NbB
oUW3+viZgOG3Go2LU2heCaA3BO2CBlkskit9JSO9vy5v7VScqZFzZ+d4uJydLotMKknHM+OLFYhh
NOmkzQGCvdPBsOL5wq8WqONxramzllf83dMDC3oXUDIQqhVAbm1e4aqKs0z4ZBGegX91Arhn34qk
OGT9WSe99QV6NZRFYwlgEhnG9stPWaMNPoC3ENGE8rGbBgPeJapmM3Alz8IfytKz26HXRfkNIcH5
HGLsCOLejg+YiN3ORMGZbC73qUGisvTiKMyHaLBREJH5r1wbiKFAG9r3WWH6qBINunvrQJhVe7ef
Pml6Sau0s7oGt5YKMbs9alkoC9qtyqbA1EoB4dZtlnaHVnUWX+hytL+nCsvhHQrWUX/ghTTvvSXO
sdoRaTvtY6G3HwnNzQ9rYfJ7F48avDtV1Nh9Vl1rB3Up54eqR7zuTITweiOvopaU+lZl2pUZc7rF
fLrMZpWRbiHSjiFQLbKPLVXOP65bMsqKy+Cs8Ght45BmcFIn9nNqb+1AV6dS/sFR4y8kI+YzGIm3
9pPJbLje1r7stnTrATNEEo2RwKw2VyKzzGd9UNbBalqKfBoCar9hdO0nzbHO9QTeXEpvxZ3jdAbY
ZXNqzD63SyTdGFpv8WeckDPb866mF5a+iC8oVskL4TZNEKOChDQYT2FLr/qGSw15PeitqOtEHxw4
px/ev0XeyFvW9JYsYUVu8X82USDUHN64YqQAtXQ4rZGBmp9c4KBP9IFsZFIalGFUbhQ/ltjSRmjj
HuBJrBVnNAFmLZZwroflj+uA/CaUzkmFKVjRWz7dd6hBJb7rLyJkV9b3RdZHwTCM6qdh1zCxpVIF
GnjxOQTN63iYTQg4labmquO6hVi3ZsIhhD4QogAy7WLTgTXZip/GjFDImUVfJ3BysTiEFviPO9wq
JqjQzQTbyOh8jEu1UMIQvfbAKwcN0gIfuW6G29SDwxJoyWR+K3qMGBCMHC7qyrOpBcvso6nK5ocH
W/VnM5v6o6sh8BEUcLTD93/kq2d3/Y1sDOBQnBU8QU4/QhTHWoJYCb8RqZzHAVWMH1EbRd+73EUd
tavSRL9o3GT+PfDTviym6i7e/wGvjszmB2xCsRZ79MSxKzTuhgK4eeI/qxH18/cHeXUlrIOQgBFY
o+APXuN0llkv0JDjnUEUT7ullXedF1a1mzXrtnXGm952PjpdeyY+ePPrg4Il56Ku9I9v3Itgb5II
1rirdI2HXkKFNFMZc+25LdmsvEirWPvy/hw3wFjKZusk4SERZZOFwc07naSjgWAUmohCoQ9RGKMA
G2adjwgENMf29zyW8u+q9h3AfejfLBIcoVueS95fna71NxAwrHgNU7ChTn/DzD5LYqfWwhSULAKL
SI6iMuTcD83QfHp/vm9unBdDbYJpepwxgBk2TlXN9nUmko/IIxWX7w/y1kf06PHyvyPAbzPIIuxx
jrUMUVAIj9EeeyWF1qP09Iuo7PS/ZpDuv98f8VXARzbLKmHUucIloTOcrqDWLQsoLOlTTYq6G8Mr
ljvEPosPxRzDGFdDVhwqBYP6/23UzVWVRz2sqaX14Zv7NRTmwf1tylUqoUP4EPJuc6stXXTmuXz9
BXldAAWuBCEHjMRmcWWulDsnZhTaWSpubB0FNQMRqKv3p/b67DMK2BRCHNThGed0QVdNKE+ZYxQW
voG2bDKCu09sOrbppFx0NhZERct8QXuvzor0zP55nXE56+h4dfnUzl9br+RoEMxF7UThglHXfbem
Wbux6uWTa3W3eAEYu6qQzdXSJeKTkLn/nRRNP7j08q8XNDuvbOkVf3wZkmCtzG5aIPSPvU2826RO
2lYtuk4ZKhwg/er8coam/TlqjT7a2WaNcnTlIvNamSo7k+YBjGC5t48iLBGHWwIo6ytI6GSUCxSN
EYsLC1HCeEW1YVhWq2GfiUbXyf6JfmrROA9ZbMy43TmIwu70dCp0Dp7pZgRPWtsGuSNd5wJl49SC
KKMXf/Ha48Vt6I91ZCGf29D8sfdJl6CLlORWVe18tHZoK9cIe+3Rl7S/JMPgJxezVQuAGXXXPqIN
hihGpRnTB3RP9YcBBesUnYSyHdBh1LjRkBMp8lB23ugGtM3AS6OaDCipgWypY2E+Wj9hW8y/K9D3
t77KOzT/RJv9NfdOhWoqXV7q7LOyP1nNUn9ugcAwHyRZPzu50O+iUcxVIAuUcQM45PyzihTNrKUS
RbGrALz/UD1GvpDWe60P4AG5qBIg1jtfC30c+6CPWrRDjXpqZorhKO37ZSEhrirEXIME7Zj4VnPM
BRi73sq/8QmL49CVSr8CqjL8NQOSzvYQURE+cxuvTj5oE9oLOK3n3lOOBGeOld+EoNeOWpI3InHr
aZe6jH0wGNXQGth7qbIV5rNBr4jESDC/UoYecAE0i52yiZ7T2KLFkXp6/WQgJ+sZF7j6FCWNwanF
qc9KUMi1o3Iq9kaS+9ZOj0Tuho47IKEYFwmdEk3q4ns/w2BuR5pfuwyt2QKZGbRGIdF4DlE3uk9I
gzszeT/agHm3M0Q6/xqRfP7Q0JD+lUy56NFrKPViV2joFYceDAb1GUnmeDqg7hfll51rI8GklI7H
9zzTGAobQ3PTXTt4hG0S66dPRldRyjEKillh0zlkrWYuUSAqEKZTewFHDYVELUbsiCI3wkfNUQTJ
PwoipbEBGqhfdZKWVTFpPoonQVhpH6m0IKmEYF6E0PdRaik7yi5V1ujee0cxpuIozJTUDgJPDT2c
+qjZhLfW8pN2AEpOyyrqJI/6TsYq9TQCZ+xQIVoVoKKjGpTmlPmX5agRNbZm8UB46X3oVwkpQAmo
SSlZN5Q7zcp4XI56U8h+tNO6K9GhklHdIfR31KcyABMg9I2SaR7w5dCw8p1Z/2quwlZUetC4ckwq
OjsVu+1V2ur6GKBQY7fIZiCORcN5/G4dFbPoBsIxRCsbJS1IEOqTE8X6Jxqf5jfnqLmVHfW3lkG1
T9VRlYsiKvLBOeL6bmgOKWpAQ7MglUa5JP3VW9FyjaozAl9dkSaPkb3KflkGctb5UQys49X3gtpJ
5jbUj4JhBGYZbfIYELikSxjfep09f9RWnTG1Ko45neiTSzdLIDAWUQ43O/LMVWMVkTJby1a9wUqI
HxOOwBb7b1U0047qZmADUUHxEBH2diX9TEVdPEENbdAtlNGWyrJ/yaNeGpJEaKfFKDKjpXnUVCvI
6axAmHOdXiVtXn2VZlN9RWLI+twdVdl02aLQJlaxNu+o27YcNdz8o55bWWKNFfRpXvU7Ko1ovtW9
Q0zWWsnFlFnTkzvn5mXnJBo0ThTXgkZdD3mR/j0vgMmQ6iqyLwl6RUuAQn3LBew47d/liL5cDFTe
2PWe238x+sI1Ll1HLGK9GBBEQjgqeUbRz302syHvDujezThRT2k5f6VqZs3hONtOvl/SxPwwp9E4
/x/2zmQ5bmTLtr9SVuPCNfTNoCZANAi2okRSlCYwqgMcDkfff/1bobqVKcVVMOzW+E2UZsxMgQAc
3pyz917EJmoEZgbC0oevom0KApkXFNXkiorOI49v0fpDYhuutSPQL4dY0c00uwO4M+BrF2AZUa0h
UNouaSEBwGUDMZt6P+tXRDDoRehSPteoO0v9c21LYmgXuyLufCw0Yqh8g1MOsXyjvmy8ziaUbgY8
BFFAmLgoSqzyLvl4vUeScpc+2w6R4OHakTQe1eOAxWyZdY2Qndwt9ENFcGVKgjSSqlgqb9r7Obg1
shdzOcRG4VrPpjYOgEort1WHzhuJztaROwUhKqyEP6c09XaDnihxbbqzts+yTv9htkdDoT3rcrgp
HDURdpazo46Gjkj3J9lrXfmOCJ+l2pOj0o+Ml9Tl3+IxzcN6pHG3KXw5vQye4wO7dYQMIoNgWyMu
a+xxTxYmWPWtl/k0baDWCfjIbldfGwOpvakr3Ce9CdYXmx0oRG8IaWsorER8JIETR28+YY24I2LI
qrZkCZb5FzDoRRMa0EV+oEgIaIzqQ0Gt1jIWPSRVeyCu2cu011HriAueoIqWm4Iw0XmzAqn/jN5v
vlsVOIj3DO0JaEdaG3FuCO1ra9vDcLCGpHrV6ZXICKcxoU29m6TMHUEfrNaVGAoWgarUeoOJN5js
3YTAx9kiwkRNgNegl1tncZePQvXGs2YlpP6mQjJPaOxDXn1BuiQ5Sq0ZliT3ES5n9/Zj6ibaS9PZ
I0d2a+Y8oHWjBRKAKikBVa3MPhLIaqRRJQm1UsiIzE1TjcYPrRn775O1Lp/wS098eOT5X3sJoV1s
UBYCOYLVJvQq0/T6em2pJO9K0ALpvvBEcXCczl0IyC/tdxRSis+ml5l3rVOaoDWXquqfrDYXt4S6
We0mqNbmruO/SkKas7W71c1MfsnIu8sikZfKiQiYZTvn+vn43SRLbyW3KnFv8lqvPw9VO2ggLw3Z
b8elx4BMdptz3ZdB1x/Ik2v6vV1LWGhGUZroTAb0ypE9kt/A77867Q7jjf1gZ+X8ISlJv997tSDS
eVztidj4iTIo27gh8OgqMK5DLCBVw0qKrD3kFFRmG3I1jSRyQY+8yr4kyNTKlQY5nedyq5FNAfy4
wjOO1byoiDLP5yvYNWAQLPXdGrOZuMnG1m4LK8vlZqVt40wu7mbBEGK1oYY07rO+kteFXzf+Tg+m
/FPF99hHI+H45AC19bASJm5rLxAz+AidPute22WZnWjkBO9sXa32r8rKghvSajruSgP53GtJUrlu
FbBERn7fUCnT3OdVq3df1OylOgFWhSki21cJfYs5ODpSqUGTFU04uGDxJ0HZyqdKJydYm65bbcju
0I6VcqP3nv2+IH6QMuNaRSQocddK5myPIdWwlExmXeAIHCtO91WyVj0aWG0iOGuuy2ZLusx87UOl
IIhUQziw9aaUAHpm/lluyCTzto2qmj5yM9F8s8HO/PDJZiMlNXXVbYDVxgnTdkSGXyy5C1amJ+I2
4tjUwuQz1xYe64wBO0wSCnWh0RB6FWHVhIrBzpfpLKB5j7/dccpuu+Q8muMhy7xUtf7ZFvj9IIER
hgYMfx6LiKfqVKJvnWP6srbBk5JhEeIcA5qureprotGDMHEX68oak5xOiSXvfa+f3jmr32zmQiQf
hFtphGZ7axwMqfderYFDYVok12U7OqFDXva+GoqeMDAbAF5J2iqZA4jX14ksUdmRMVs3T2+fU/9Q
v8FfiqkZf41OOMWpfZ5I9HVKej3ZHHX7e4Ng2YNNuHVU17ZzCxEkjwojye/YYGfwErFu3XWDm13Q
Qv1rAQfzPAd6zmfHh3taKPbmYGoBygQb2yzArOj58J65hu14uTT//sH8t0udnEM1rW+aKqfS0ZVa
FmfS6D5oKUl6JYeIfbFglFjr5tFme/zx7Sf9h7oDBh+8VMTDBJiLTqqBpIcSwdxLgOtuSy6klM1W
I2rjwjH7j08SOTMnbNSP/mllddVL6Rd5HmxwiKmPyvL8jpw9Umipul106fz5YhynqQB6ZB+cFDlA
a+Hqh5xBKWUGG1bRJGXn+T5YODe9/fD+9fzOAKGY8b9XOnl4RE5nqM95azTE5jjzkir2l2NapOOh
3E3rKSJYJXt8+6LHX//kW6esiXoADykf+8/2xi+1VGeYkqwuhmCzYP7bLKYnN0K/y+obIwHJ8fa1
jsPuX66FBYk2DlFg3Onv9aK2TKu+81SwSRrT/j4FnTNtLKcnJ3bu9Q3kmPIxK63ihZhWYz9Xjvn8
9vX/MDopnTrHhgH5TPRqfr/+5CZsu03qxpY5ec9Nga0RDuX4P+24/x9e9B/fy57YkMO3//7PYyf3
fHjR7rWQJPh8+49Dd/xH92uK0fH//GeKkeP9g2WGjhn5c0i5yMn5K8XINf7BaDz2M6mm0aE/ahr+
mWKkOQZhRQi+0OZiEvJwNfyNYXfMf5CSQUQaolNcajY2pX8nyuj3j0ND0c7JmEscC5+/fBQtG12U
XbKI5ezczxnAC0K3AaY7AgFw31qf9U5qTx4JvC9C1jKqxDrtAOW40ZLMCwSWBc76WostZGPjWbbj
RZn075/S37/ZySeUabk+dr4tY3Zk6tq0lxovVssajevyFuRDEuktjYiGnndojEvxobfWp1HLjJ2J
O5iGReJAPoJfsSHHxtwB7G02VgW5zqv8eVtQ6n3/y5t/9z9f9685SCdr79+/6cm8qVesoH0gZTwk
9P+sdmjDQiNRmpJg9lUnrfzatQERjWtGdIyT0H7Dd19daFifvfpxVv/lDVp+lwQjp3qKaKazc716
2mgidbZ+45hRm/UqRjpXQDaZaspP00iucyIudCl/L4//fefHaeiXa1elJaAKmjJekXqUYe2O4iHl
ZHsg3RTIzhTo7+EIQE7pPe+SDur31erva1q/X3MMKt0EbZjHtRzUblIDLk2/LG6RBX678ELP3Zb5
+yV8YpmUvk4yHo00u2YDkZHpWlaPpPsSTb8mGUG50JCCdNFJ4lVlrNax3/npeieL6acjZRPYJUQ/
2X0B82HvKmEOkaEZyYWX/lOV/Pc68/dDOGmRIVesys6d8tiU+RyVnci3RGV3u4LNSmyxbbiaSDW5
ImhWRR498keUsjlBD3BSqkFP+XjTDkJb4e0tOWdX+mSYdzVHsmuLiIeD3sFYoAzZhYoazt3bT/Xc
eztZklQ3ib7wnRI60qxIlXbYRc/5uAclc6Gp99NO/K9PBaru7++NPUNa2ByGYuwaBdZyqwGqQXnZ
Ker5mtYl9tRWVHsqBhVGwKUFBkWe9qgIJNfnwXgAdrZss/bI/yBom776KD/2ZWrHKbiR2MsXDnto
caNkRYMBdUHbznOFMRQQZ2R0g7GVwOIaaoRblSTmbuzX8prTfnOY6znf1A633HbGfG2ndhN2sqo3
Q0rYHWEdt2Y6+LCUWuvfUsz87wDBM/T7o8gXZwUR4VYxxX89qmqBCdElAU2vF2/39gs9M/O4wckM
3bTEDQTLzOP2clhNpHRtRubqqC+HO7QgHyEPfSIYotxMlteEvrKWCy/6RJHy992dzLi1lgy4R+0q
lsIdwCw6ue1GE1uhZ51z+nc1+h551HnhuXiTF2lHQ20E+y4gtQQ36+zo8dobFP0uPIjjvPCncXcy
BdN+qqu1cnjYhFLcTCsZ6jR5hIrBZXhUkeyr0k8LxIYWIXADYBzNkBL7RDPHo60uxQydmAT/fion
s/FYwoVXulHFNFNEXJoE40ksPSTdJk+NNQGiKVWzXfReO1IL/e1K627v++twYTX4814ChervY47N
t62NuVbE/gSdxdA1BNVV0VyD7inQO5M08fbz/vNMggb19+ski8+XRRZHPOaz2nck+7LYI37Vjebx
7SscR/CfXujJ9NoWQbBib5QxTN58k9B8hhJGomLjGMOBlsiRY7oYH9++2Lnv6FTyPpRo/1SzpjD6
Omu3SFc+EISvsfAw60jD7Tamb2UHza5/AKhqN+6clxe+pJ+KpT/c6am5xvMWf1maXtsLkZVXXa3R
Lqv89dOC5/O2Noxy61h1sEZa5rT7pDbTmceMFSC0SOT8QnG8BZzEg0831iSCO3izibVpnWWI4eap
nWaXaWwpYRx5AEH9BWyHeiECo94Hg57BJzAJTQ+bsqF/IuxlhsVApe++6d2g37/9eNFLnXmbpyvP
nA8lJ+cyxiuyfEPiQ24QHa7lisKYFuxgs0AOkZ0L2nBoi+K6IIw/3/QDBMKwtgNKGH7vznDX6tal
3iNvyV9g8IkeoW4x+vJ2LlpXhka+6F/pUyWvjUqMgX6QlX+SSzd8yvQxRSXeI4pAkgwKk+Mv/VeH
tSqcQMZBmSuzQO7dRHjvdB9EYQRRgsgaghdG0DuzedsN43JnJYU5bFfOsIdi6Xy2d8LQ1m2hEqgL
lApo2LrsgPcuTXcDBwAOUeKYGqI3MTbdp46POtACvnMtAIwZlH8UeImyM7WPi93KHwElunnbw/NQ
NwA+008O27ZrIIazfzcGpbF13Nm2ohyOLnxAqzWDcMin3I0CUlxc+MMlfPa5Svu9mVXuIwkFleDO
qvWHluTa1ykX8C4SzXdiYu2sh8ZfU0pggWbftLkbPC4dJo2tYSei5qJLifxoVCbo4WoAvBAkE+75
jNsLibhc2y3UyNa5WYgKsLSeH5pVFg9WcVXopFqG5SyOtAKS9MbIMIf8Ndet+dESSt7LbqwPDXzv
vZOadMD71uHNo4yufXo5dbaEmFMmEXdLxwG6JDaOUFdB7ucqS+PFpUduhROsZRlNhivvXSTO2hX1
zu575TrFD6TIwXXbeDWABXhBW/Zg1dbwnZG+JPDqBnRMn4xIegcl0c3P/qPyV96yIafifanKUhHF
ZfpErwvlvmirIKa87Wyoc40VUJ304O2+TEqAGVlWYRtbquoUuzMz1VQczJn1ki/uGFu+bJ+IGs1f
Dem6XxW9RbDSabWQ8NLr7leSBVZth9NwhoA4mnP64AqrbCKj1qoML5/Pft4ESPweMap6Ts2qTImW
NKUey2ZowIQavb5LClmikx878yA1vME7MbXrVuFvo/tDt/Gmc5YALIM24lEUtUBA4/popcM504cH
u+e7D4Fi0tj3BWLSwdbMdCN6YtVDYymLzVQ77kbB4gndNgiunbYCj2utCWCIhPa835Jj6OccTkOo
sOunYHGaJiKuxS0jM5n7D01NqFro2IuGkH+AhzL5dra352kArJYF/UNqMK6jIfEZ7EWf/nCysu5D
G8yHE9Fdd7ZtJVOHSJi1ibXAULu5a+r8fuoN90MPKfml1bW632puxThk6KQbyJpshlzdykGwZ8Bz
O+UGXyq+NYCoRet9SIa6/KFZnfvVT0ej3xzx8N8bgg9FZDQDyJERbNdTrnUmjRZ6T1/6seuzyOms
8nuV2vkTVFOARKm+gHBDsUBHg9LhAnDQGMrXBtPi3UAa+cdlHoadSYzoo9uKGsoS7d5D71dJvU0c
LTGihEYQeOxtOqPNDGsSsH7MqVMfgbkOyCWnvkqLZX7sDQUwbc5V8+oxnGhVK3QfsVmpfCenzCpw
7/rWp7Eb5mxL3etqUjrgaFQktHZzo6ljH/HSMYkhn+PeLjwzSgZj/SKDtu7jpcuXdWsC/bpJuhXD
KpOCep/APmLW7OtPVO4XdaXXiX4LwWs9NEPWE9xFbsaz3eW8+CFY/BuDzN5+K9uGLrFGY3NIE3Fn
gBYlXdNpYqeZZjecHEKOokDSwDIKkG9A3gsmCgKRYojovQrbOQi+O5Uukq0qJv2rSlFVkfwtHAB3
wTx8aTgRlDt4NYUR1nTqVOTaWnG7BFVPn8OF2xLKvs4x4noZi+VRtTFptf1JD3r1OhYTs20BpuSI
oWygsbtSMp67cUwS5nDmzEg0QYv0IMucG4JC+A7fXgLPbJi8k8NAM1mDM9Qt+9N+6XZOaaUHYEVL
WK1Wsnn7Esc95h/2Ed7JWWAeVKdoCFWxK2ndTf1ixSk4yvjtv/2kX/PX1vZUfwfcsApWzyzjWf3s
I0h9z3bCDgcnXWBMVd0HaITTbjURRFB2oLWRkMM8tGwNg0pkO2mgnvOdAc6UXaHlYhXc2WsunuvR
g91q9vBlik7EuQM/kVfIKjvJ9aqx/e5Ob3P70knhuIH802M6OSnMWFIS0a9FnA9TfqOvDqicHPZl
btojPKDF2HZwyvnagu7QsA3dF0c8rFGP5oW985+ratg5+cV+qdh4bOOU9BsRO0uu3+P5TW7nqc5f
tEZbw2WCoIS6Ko21ocyO1NXlwlnRPLOjPg3cXbylQE9hizgBb/4N1QjWf4Gazci8qb4ZLOXSMUuH
pAnHRk1PvWN3rz3HFeqRA8jxvVtL4FFr0BFp7a2z2pLrJ0SkQyvjB8nYPHPyb+vQcJ0R/3RXpI9a
oVIO9llRBVvcie4nrZ/H62KiC8wh3UqYQKAWXniz557ryZmktOu8YnKlBTXMJrue7Fgoqot+O8wT
zKm5SRzOqSbRt5BMk/Jb1uVVeuHbO/d5n5xW1pYocNfi/BCUrvrkpvOyJT4a8V6d1/+WHv2v7+9U
7tmS7tmCn8zZuZkR0gW1V6XBRlYT32Zr8S48xDM3cmrvSb1VYBOpZSxGy75Ju3nctOrYQSSm8MJU
eO6QfOr1LcvV1QprLmLLWbNdO9EGLYR1BD2TirfxWH6i2cmXd2UZtIw9SHSTv+ZkAZjJ97cnsxNZ
798P86R64WFVDUYqVHxlfXWok2XZQ6XJ3qGcEA8NgDjYZln7BDp6oLRhObd5o5yHtZFNBNhqieuk
UBcOR2c+y1OheNmmgoHZy1hj2wxGWIcdqjsovIpKiwxV5VsvWP7ZNjobr37u9Z7MPVTDPDIi0ioe
fIv4RTf1I9QQ2tYitfP928/23CVOShD9QjbG3FrHImNu7howA2x25IhjGGXt25c4s9L5J196vQTo
+ChyU1WczdASXUWOYG9caKGfqaH4J9+yn0zUAjy3jJvGaSOCLR8riGvXXYEwYyJG7MJncGa6OrV5
lOPkl2QFlDFGJrjyvT7dFal2i4p4vVFk/0cTTd/IHUDPu2NyCZd2ot/+a+SfuiRLEpshdJZVTIZz
8yx9wQ25Ws7JRCvs9UWgWYDtqecph94pFXjIiqRCuSiRs0ZgbOVNX7RHtlsi5I/SryqwyxyEcUmO
rYZsZpQNG7rjgVpbmIvXsmDGt5ym2i+kn76r1Ty+eGgFgZy3pX4wTXoVm8Szs4QsWLabe112nM08
rYESBRy1fTBkXachzX6yTea+Gx9EMsjnclF0neyyqS4h0858iKfhTmDa6WahX4sTgJdhgcBtV3f9
emMh9icUXuYvYCDTC4Psz/0NfGy/bwLI/QT07tciBl7y3bL6h2OaDMeX/K7QRmPf+VPx2U4RtL/9
xZybc09TDnU3J3Xep0UFrvXG8IfhQa+UzgV9UJmmqHdDlwW7IpCvyeppL4FDvuHAan3BKnJmUnCP
P/9lzyPhFdQkOcvYBgUS6YWrNgYo+oOpCnGhIXPuEidTW0vLxQddmsW04oZDIkyd0GFRXXOt9cIq
f26EnExtq4+SsB60NO4thcdtatDRN468qVujPswNosIGQMbXt1/Zufs5meTKIyJlCfw05uwIOHHS
3QOMpiCaZt3bvn2JMzPdaZRR5mGDXjkCxYqC0ztjrbXQLy307IiY99DDL42+n+Hwf9hz/4s1uW+c
WWvZHhmJW17DjLSizq2SjVHZ9q7ULO12AC1/1enDvcGH/85zldp6RlU/D6VpvFaTgkmaGd9Ljhgh
yPEqBLL6mE55GY+hqyV1XGRNF2ap/LgK4e7WHlIeh2SwOxpG+2VI5U5r+31WKSpStXK2I9ot6h6j
vEez+DWnBMsJF6NFjv0uHiuE37qXNeFQsQGa3Uw9lLzebSJblmPkiNdy6Mgi70ziLN3ks9eLZudx
Br0w0M59rs5JG60v6golg8kpwAf+lyGKy0Ok3G7kQovZ4Czx91lr6nGrTclubArtU9o1Q2SpQr9w
3jsz1k8RixV0aFS4Rhp3ykuRrK7lh9XEoWEOuoGaEnNBiGFl/P72SDwJEP5rWXJO5kOvIS2oX2Qa
Ewus33ou7ngrKde47tr2MOGV2fduZ3Jq7EzIA6MKBTaGSJkYBxLhYneaq6cg04KoU7JFTtzqO3ua
7W2n7PWzS6vl2CLMN45ZmBuO4SocUd5e+IzOPaqTzWQw4ibyxJDG3jx3W8ssdaCG5YL22fmIZl88
rAUFjrcf1NmRcZwufplJl2PUgKqbNAaBWca2tXR7veiXL964jNcC3sPV6EoCk4ss+zBJVUVrlneb
RohLd3tm8+WczLO5DITQ9J677cl+hBalRUqQJnLh/o4dgT9MFacJ0k3XBiOhCmmcGv/k48bVOrVb
vE8ow+fZu6612dyaas0PrdPgIMAnfuGIdXyGf7r2yZSrk9eMh5ptjO4USBqGudyQYy1IPTPbC/d3
Zso9DR6j6JTb64JO0lsW88VKzPlW75KvnU8gbETt5FK96acl+k/3ctJx8ReII4TkZbGEmhw2wbw8
WNOqrqe27zdmlZh7n3jW3VRg+oKCIx5Kc9Bgkwm2fG6d08agth92s7Zsx9SzrhYHRG7nuZeoJWee
tX0yw1lpavWLz3JdtGX+kJiUg43VLGiZOMbz22Pp3CWOe69fPhWx+NWAs0PEPR60/c9U5wzD8709
2JcC5c5s4+yTaavDzYjnUnCJLu+uvMlAh6PJYGc6KkBrL6BCI9ne0jOqL+zkzt3UyWSjKeBoNdD1
mNeH9Hs25RVDtotst1YXdlIncL2/JmP7eO1fHpw14yK2i4AKladlj5Rg1X4MWvNd0bZ1tKSatVlw
RXzgus2BJnsWmzPKbSf1113rlcNmtg28Gd5sRyu+9Y0N2ySiiNBv2na+dHw68yHZJ9PQEDTocYUm
OD5h7ggmR0ZL7i27yqXL4+F12L89iM5d52TPl7iNZnop83drLA7NdEXEbBUYu4xyWpQpTEZvX+fc
ez2ZewLCYaq6cQTV22E9FOOch1oSaNt2KtSFuefMzH0aY1/RDQSmiThhHCe44n1g3/ZNuWz/bzdw
MuFgEZyBDgZl3OI0CklTcLaJyQrhL3Tt/0+XOGUYyKbqLVxBZZyXKT0lPKB3hP3dY9ueLiyvZ97C
aUh5GhA63y4FN5EF/n0t8WsEVbu+G0d16S2cGVCnumQtg0sDbhNsQZP0z0miQ5gHQnZw9a4OkYL2
h7cf1pldyWksC796Ow/SymN0lh+wgd2leeeGBjmem7FOsM3al4JSzj20489/mS7IwZ7WaeEYAUKN
KMkSflruNQZVhCy4MHTPCQhOc6z61Cx7vx7zOM/R8ZGelVzps9CAMJbgI6auj5pjy8akvLAV0sDf
Q4D0VaswyRBvf3Fffu7lncwGfuZQFig5RmdVA/l2CvweW7JjGJ8TjLY1Fsa8PYxmgjWOfKRX1VXG
Z2fo6gqLkm197RdtugqkQxqu5MyBNK7gGAGrgQLK22/950j9w7p/GsZQacLheI9m1xqaUOJW+7DY
A717aE1mK9stlms7QnqIqNet/KizFjyEvT7sgnSYQrtwHKCd3kJSG69xIuqVbq/XfBxSw9/3Dp71
USXzFu3lim12Srd5mmOAldl1O3U3zai6sOpw0A4wznS6hTfjkrof3cwf9yq15G5I22veYLMfew2X
g0jNu1nvNkZ7aY44syIf9dq/DsYCk7NZGwwU+v/mITdmzilBju5WbzksruYPbT3iUFs8Fm8/cWBr
/NV/euQnMx9KzUz6c5bH0xpAlraHyr8WDeA+fMQSS8WsD+ne8Qs3iGo8lbeGqMaBwj31va3lCLHh
+IgkBfsJ20zBSovhca5ZUaccU2QLbA56FDOR6Wi7scXnjkmKZxvhspk+KyjkXjhWWrLvpd8dTMG5
IFTUYL9lY4LVO2PVfuc02niPrMn6UFgG+UBkLnzLmjIzAPGNBXTFTri3E21oEQZ9N2QRaVvJvQo0
p9qMWjC9x/Xtjpu0dqthp6Vf6ZKWFdbexLwre2y3tNglPQjSjq6IiqjzTbD2Df49wu023qKjUBe0
D+ctNv40CxffK+JhnekKap62Fhv8LdLbJh2wCtDmvvruUsjZzOBkyHeare5TO+ri1e99hJRa0wZH
R5ODy5dsteRVN4b5udLV+97Npitnob/aGcF9nY7Ya1eC9UK7zTDZjguo12iGYXJTYQXTQ+y69hgm
mI/rLfcnvg1FYdwkeZo4EWmFybBBJNPu3KbKXk2v7ehrJjlSPQdDYLa1Stt4cfrGvCoI99tmmd81
e12VlCoIp8MtJ6epNSK/TprY0rgdMZFNHfksXdk7WEsWkSHJkOPFs8r5e6XX/fge5WTzPvfykVa5
H+ABReQSfG2SrrCi1QkKmK+2VW1Kw02GY96EwiNppe101wda8a0kGO2lWDiFhppL7gB5EXb+DBsH
29uEjfTjJDLHi2aIEwmIzcl/6qt+zqNxTesv+bDwqayywKjYpst4MObcGkKdbnqEJqExd0h0Bob0
auJ7x+5fFiEDcnpZDKNKr4Qx+k+1mYgfGtInsS87peTGU10Sz32ZE4TQlrTl7QUZRmhPFgDi2ncS
HN1pP5BDLhdM7FZbomEaRJPvOJE4mJFKZc97ORHHblmjZW4BY9p25GSeuJ0AvBmc1Cb9YUqz1QOZ
1/uhMIPsKbVIirj1jRJ7hF7PunUY11U3QomrvNxWKkC91XRa+UX0tgvAZuiDz5MX7BKfundUz+Xy
zgdfLENZBN5+xBtmYS22pyh3gfWFggD1m4mIUbmjqtV8WkaRvnb6KnbaWOTHKlaWR6bb6cHVSDut
ihoQN9t6og16NQmDVFuLSsfD4BGgErO9o/PlE05QbIcW83vI7G1/CeBKPGlJp2bSCXXvKjcNMtxk
WerASkgbgW/hDC/J0IzXtBzxcpp+6+QR3aTgQyo6DUt1TT+U1nbQ5u+pNFf7Mtecr6MLlZmxoKlw
SNRKrU824mkoE+9bNTiSRTsH6RjNQdcdqWRlhUq6oVOw64N6TZm1k/o2nWYhd5ZWdA+pA2Yi8ql7
ONEqA3B6rd8OeFSxOqRhla0OWophko9aMyMGo3qjnpBEk6A2y8z/QrgUJ01JRseKVeGoz+kc27lf
/aOIv5KjW2xyr0/2iOXabKsFibPuGoqJd4WasQTPzCAilMFqMNXUo4a7BPo1vbti0baLpdXGprBw
DWyr1cfJqif1I5YZ5N6j7t1IawINmAWq/zaO0B7IGPHW3SICnTaPMdEEse2uCFcMlH5o5oyGoB+p
kwMYvx3tjlBX/j4/Muckjduky82rYVhre8utIxuss7b4FgQgpjdqMgZCqZXzCW+fztQl+4Un1Iyj
f7Bs9FGhInUkDRm+4/W8gjMMEec49zrQpzQM2n46KLzq+K0D4Tzw1TdICLOgySPFSF4g2/hTVK0k
t+xTqvhfHGe89VXzDAtbtBtoz8H1bGrpd8X/z0hAzBMSTyzubeVZX5Ms1YhxyOsaZKhrOocUeb23
szLmqS3QLTqwBCd4D/XckcdQ6ceq51x4dug2LKjESQwj9Fi8+K9JB7WRqM08pfeuDKMJqc7oL8lC
MmLcq+S+EZZ3r6zReBQV3UaSELIqJAbDZSjmRYBOgOJPgvaqtG8Kum0M9HpK3s0gsO3Q7mvjk1cF
Q7V1OqRGaKma+y4xe6iXyxOCxaNsIsjLR02uWo6uMuu+FbNbLRHAV4tsiUGqzwXEZtBr4FIMUIR2
e0WFUZHOyZDdLHWlTeEsfJ2QsF4O71GkTe8zcB+fwed0y97vLc3cutJpe4gQAtpkPkKoCFnSddpT
VarHJY8AYFBRfplFOz6uVanuaozlNlKxdK3DspwasZm1RBsjl4ETk7aykJIiqymNdG/OMGCLQVj7
GkPa14xv9xMbAxIMFHrjGpldl6A4HNN2Pep1gcrrQRL0CC685GAPJcU+OrrDDX1tJ0TIZe2pnmsh
grUbMbY10SCO2b3/r2BkYLBr8PdjmauP6HX41UgOqT++vSE6swP7WeL95TiQJ8ySmEqDPc71LgTd
8dWeiu4+YO46AJa3aW6x0kDCDC7UK86cP05pYUydc5kdL8h6VD9IhMA/OOe6B68QX9++pXP68J8m
oF/uadIJGsMJH+y9kapYaVlAYlUmd64wui+969GA7sdiU6uujQVyww3xzPOXCxc/s780T/aXOipR
V6OKtx+N6TF1DD1axgwzi5ysyEz1cWOOjtgSgCRCk1n5QEqTfj01k7+tbVluLAL4d1IfX9/+dc68
3p8B0L88ink1a1WPk7vXp4plJx3dXbuW3V0AQgzmDkzBRBcwkdikXLjimUPXKRGWZbOX4HAxSmi5
fDbxCW0sNbPnYMI6oNq/FDx7ZhydpksStwXbELPuHpdwuc0Ks7hlbzlualPIh7cf3rlLHG/xl4e3
Fgn5O7Xn78mhp/oSuPfFvCBxhYJ64aR87grHn/9yhS5XhqXRPNq7vvbU55b1Li8MiLfOcgm9cO51
HIfpL1doVFnQM7NpAIjG3E5+9//YO48lua10675Lz6GAx8HgToBE+izPchNEFQ28O7AHT39Xss1P
KVqt6H98B4pQUBSLiQRwPrP32tWpWRpjiyu02Rmj+Cuk+J8MMH5qd375OTFhlX2bgs5JivSVJvYA
zw2tcZV+67JGHQp38P7CqfVzXPtvOrifU4dffpQrS6kjyk/38Yhjs2vK5M7z5XTLpskN1qF395Y7
ok7t8/qCB80KG5kQFZumhCFzeDz7pf8Dmg81SzYU5ylejOe8mi08Pta8MemMIpGgXrBh1gH0HKoI
TbQbmWXm3llg8bYZwcCBy1waxVrtHWYtl+Gg7CrS2EJuO4NwOjjJ5W0CB21neW1xieEwhv2o5vOk
tUuUenp1qAhRD+cy41St7TWq5xzoNlL1jTcilaAThYOx9uovbrQ/20T9/PVfLlqXlDkSulLbdW7d
HwzqzAiOSQo8buw3dkxQDAwZjLZFoR37bNAfUsOgIBPpXzn9/xDy96859c+39S9/g8JMOlPGVbyb
5t634D+t5S1bQgtMDW6KnWe4nbkRA8BI1IZ9/zGZU7VxF3fcCchkdBCqMEjXdpwbP2c+/RcjmD95
Xet/3GykSQ+CZk73suyMXZ1xJqHlNDf/X2+QP4aUj4Wh+UvM0+fgEgibEkSKY6lhSxP8VzKHnwfn
v3kc/shWHjH4pla6FnsJi3PDl6q2bcKAHchCAlYYfW6TrzPe2m6NmjpO3qD3S9A4APBMc1XH0qSx
i4VMdus84MTs/fgSkx+2ZViBJzPx7xq7LO+LofkqHT/b/ucr82crr5/C119uh7SJk3os2fes8QoX
HNleWAGe2v7dhr0O3p203K+L6KxzqWxn72esZsxMh+dDbXxnGfCqkMjy6MW2/2injhOYvW/8BS77
T16b5h9e/SIBF7mCktzHovXufRdSE7z2LDT9FX+b9Oy/GGH/yWvzp377l6tQJHpFrrzp7VJf3RHQ
0OwKMOoBrJg44EvcrQmuhv98xf/sI/3hJKjEBM+xMeOdLpfprNCFhfSK89YUOr5DzB5/v3T/B7v4
BXYBZeaXi7/5GD7+8R9vPqrv//O3x1FmNf/2K+Xi5//yT8yF9ZtPiDWcagEmGg4D3wkN7fA/f9Mc
8ZvuGXSyFt8+ORRXo+E/MBcukIsr+0JQwwoDYDE3U9+MQ/o/fzN++3uYwpWOAQuahfV/wbhgEvG7
GalDJKhzpbEACrYgZwC5+X3xkJimdHNQuxizMkMErbnCmBImuK2AXD2RboVRtgw39JjxIsLtl8qt
l5OTxLOJXTvP472dG8kzA9eaoWPW12tQ2GVhQvLCGoRP6vqvptvVUe4M2Taf0gqvwUwFDCrXyEJw
jvl7rq3IVyrmWdZOeD0bb9ur9GUTz051Up4wP+xlRJfuABUeA2v10jEoTEn+Ew2YaV7HN9fFEGn2
wOWysb3FAKM3oWrpFKO8WSQ826sHpsn6JA9yk1nohiYB0upKooQXlkLan2Ka8H3NzQouY3Tdoj0k
vcdLYdJV2WHgrtfinr52hdyQOKqKhOhhhVlN7s/wh1xaYF7+UCqFSJ9rbZ7XrS6HagmNdPHv7WSJ
f8DYS77Eztx/kVbDx0FMZr3IMUkfzMVccCsNYxWNllnhqRfaxICliOvbvGYDxrhukhUqqypF8oNc
UxzaxFs+GKXnL4i23Pcsq9sxnPJ0cUPNd9tu0xik721an+C0TWGtVmgggb/462zeUVDFD7O5eC9N
MpZXQVNRPlWySquN3mfjE1OtWG5ILRc3XZqgKLEG4b9mpT7dl4PZgcVLpmrXtrqBqbpyk21CP8y2
rDHHo5zKrApQb2vgcDHGLRGjPpcINQbJa5jhkWzD3k9swHi2JR+F0UMPZhxef8S5MIE351cdS1Im
/IEJvpUfOQ6RdNMttbCA/9m2gGhsrwO0YK27giWxEwXAS+1lq5ykvrcM0EkTX2YVop0FWZhPM8sv
DEheEQqrzb6DycteyzxJ8p1SWdWGq5toQwiJfCDwfSgB0cZl3bhBjy2yCFfL1jpgkrUbb3mO+hwa
mgEJvu51mVCNQmg6pdjwBBg9I08/amPUsmOSNcuPStiLdmg1L2Gag6Skuk/KtmVr4Jb+veokcT8m
HO/NaGvydSlRyR0Nu9Tzg0tYwOMwjU1M6bboi/lF2Ax9P8E0uPmJuAAwue08iZfadsB+ehmDBvZe
lJ77TmrxI0bKZAhHDaASoMXSa4Ks7Mr2QXORUudYsGrRhYwd1nmfOmZyM8Ws7wMSjhKsfn2JV6s2
cis/z+Y8X4zG9MbNrOuwHPtkYLKDYx9FASzUdbiLsfu5kBxMRPq53rMCQPuwAF90YXYWYdbneb0l
oBQFQK1yYzxOiWM1e11jPhwUVW0vDHAd4J5IyKdz38CJCWMNQ2VYp02eg7ltW4aZbm/1/AVd/d5o
0u4x9/UijbrCdgbIKkv/5PaJ5hGnNPjf6pmU503uF9oHBrPi1s8IxiXnhe+Ci5lbHzYT/fe5xYsI
bDqZbzwadmZUcbo8taufVaHeYeVjnuitWtAm+aSRbNygxmzNrn2Dt0nKuil69w1lMqPlznHUB91p
/ApTNvmO5rT5waxrJFeI+GOb0XMLGrsZ6GepzXFaBL3vpWcQHFKehBUX3xzdqrl6FHG3YFyY1y6J
W7k3nc10GljCCluIvYz4dGrWRaGVeEJBOCnL/JCQeXvf+S4CUT83UBCzwOpqFGApBuBmkKYINRah
T+1CrxsRgnkqhiukcpq8Yr0OoBxn169ZyZw0S7yrS8frCeP2yzFigVrdOGbTyk8UJwwX4f8R/uon
MP+ClBTIKurswjvOxSg99i3NpEW83MKMVyCL7VXKd9otfq+wZaeFigy7LFLOfMF8W9lB3jOhW3Cr
oU8XjD3DcYnbd1ZmE9zMetED2BzLFJSdyj7jyYcSqOeOvwTNjLY0WkQ1VaFfm1ZLDkOnup2Qkpmw
hHz3YvZN831y6/VbrTT9FnHw9Z2TS5fhbGna3PlLr+VYIqENYyzJ+j4gLwVEeEEoUx2UWW/8cGaH
tdtYzSxgY76ue2CLzntWxioCPXAsvVqEJLsx6U/zSm1ntbjgmhH9PdlDprJghHT9aPIHTnt9wU8C
EqAZP7PRNbESV5r/mc0DI8DYTs089DPmDwE2cJ5NUm9jLVBZJw7Q9Q07mJAEP0+D56Anxd2cbJhX
eJe4ShPcwLIaH03NMr0gzu1k3GHiql7dmM93wDvuw0pQQ7rDpJmx8tFmbP6DN+UOM8opfdKwkb1M
uA3gAdeUAWG2shm+t/NRD7RKtQ9JjfUFu4iRMjKdXIczrqlaEmyom/8RcfF/xeTviknGP3+OTrv7
kB/J+KF+X0zyv/yzmLR/I2jBR44Cntt1+edfxaRr/ub+DODxKenA/Fx7x38y0wz/N9M3bCpKcn9/
/sd/VZNopX5zddciGIOCkpAqJOL/RT15HWb9vwbV5ayxbdB+FpEwjitI5Pt9NUkZJszZTchXTMrH
GshA4PLwsWVPvP+q3f7nTyKISjcsRsk/J0e/dFX2VLiGRkYzMQBK3bSj7twBmbGZeLAW/uU7oNRR
SVP/CjH7dx+KJB9ir7iCDjXD7z8UPMFxMAc+FIr3uxRLbKgZzkMn47+Ydv2+a/v7R7LIpzTpH1yP
a/j7n0MUHgi0ws+jYjF78q0XHtPaTI0T8kKcoDli+v/8wX7fkf7jBxKpRXNCJrTzR2/hxO42IyIE
aWAty1u/Ee+gK+QFkLi9JYpWC5y07/9qOiV++ml/d5MIKLZ8ZwLWOwl8f7xJCHjpNL+30gg4kXen
wan7XrcqRiaE+tRib/84Le18o65jOmvo2z2NSXlcsCXfxN7obByJwd5pi+rFN7J+m7NvP07AO+9W
kg9CuwKBkapRHnwKk72RuN5jzro5aIwF2mzfE2W4VowagqqhIW6nUhzdpSneSjSiEQxYv4TzVTd9
KAmy3+gTA61AlYvxGkM0QxxQeG+A/Qh4hrFhB/3ca7fg8sXXWI/td5uvjoCGFdttJQtsS8M4qDNH
5fDhNeW3tJhyWO7ezdR7IEdMH+gyigIUv9aQcz08j42Xw3SMBeOJAw1uEGxzHPSZ9mLYqbhxvG6O
jAq0muuOXXZVTyzPNUXpLlMyuy1mQU4C6RUHG1HG3tGrD73pzH3cXd/8QCmSZ91tjA/J2OqxpY8B
QkDaxhhUSn3V2f5SLc6i3K7OPO40GwZEUFaw2jV3ZHHsZ/j3w5IC5dbJ9W5g57iUbFt8PYzBipxT
AOE5Q1C92HDCyVeELMUD9ez85KWtcRAqdzamRiVHMW5+AtpFLpbpNWlYANA3a5xpZxJuBaw+3Qnk
LMaviau0IE5j40mz2uuApomdLFRDlZ/dBtXXVJXxQbIjjMwV3k4s/f6YImu6zUuZ3A1lFx8MDzBS
YPCL+7HSNRaNVVlCclXOtkD77TIXW+IwIyH42EKVeFSV07kwp+vZCPq08o5D7qRvCTFrRrAKuuB1
Kl1E/AXJpqtuHSGr1h9m0tMKNENufuXIpn4rqn7czzG64CDFJhKUphR7I8vyPGCpqiI6QWNjV820
05vsFhT/yqhmHb9dKYjHavHRiunujADRsqTxMOiD/D7qen/K48RFmcjFXR3b2mb9SrCHDnNiCuqO
2qs1c1b05dC9du6UHNwpt5Bg0EqOvpaSMU8OHKhVACBTla0bS00zfBTDeR7mqblj9YtuJqmLMG7a
+EUMa07vnkNcsSv9yKC/eHZYfomg68p3pV151wTKMMMW3wejpsivM+/VaFxj47iDesr8KnmoJ8c9
u5Ptf4kZBcxB4oodhV9y9KGgXdA6iQXynqF/sdb0GgzTxjeGQb4oGG+o52ns6Bu2sfG3LEvS28Wp
83BVXnHyyfi7h6jYv9LReQPclLYrI9D0df9VS0kIi0zlV/l+qJXebMm7BzHrUbUMJHSlV2+tLHqr
27Fc7zpgHO5S3U+6mdNmjgShfKv9ci631nRNFKjXTtS72MGZGVi+1TSXlO54X1i9n38pCssygkSV
+reeGtXbKoIGVJRkhk6St4CUcuFI4XqvMMJFGKvBfl87zR3Icl49b4uBbRw2WlzYM3nnLXhBLMB3
OoRKL9cNh+Bqm45MwnWYNyTWaPm+hjhUfaAaGJ+yqbGLjUMt5kWObdoXwGV9BV3cruZj6sxxcySF
d3qhiLOnneFay0c1mY4bMHx3MPyb/fJ11Bm+sJfured5pM49Fl46/KjaXj0aqkqtp5wMKyekydfg
5Vbmmh6kphX2pvIqCIJpDvQGsLZVPiCEE4GWkUWDK2uns+pkg2JrYdwPZwcnJ7oIsOayJ0htHCQu
qSlOQul7LU39fEwYNXXIr0KA2PGzNWVEA1V5/sNO1RpObQq8tPNhdnI7LfzGVniBjUNpRy95lPQP
ZGP4+kkbXd4XXI+DNmnfIVdMZwD27d3AcAuX40iXB1h4j7IAyYaaHgtur2bQQzjuwEL5eTtjoQQf
Uv+pH/tbWBn7uK5Ey88S+ha+/K5N3KPpLaTv1GNNjJBt3MJhfR6v14jAc04gKKPyBBX95KbaoWq9
U7mUz/PcvToNgZVLrL46nfFhTV2QD/bOkNPZcNsvQk+nL5xDu065e90lrcuVbLYRNozBOENiic05
CZJkPDR1s1vZrAeEZz8X5LJAjCduqPXWjzKT56YoLpySu8GXP1C77hrLvrXtdlOV7WPTlfe15deg
5O3d7Fq7jEna+8i7IajS66TBY0mPRCoo6t6+mer4R2rPTxCabj2Dm8SvyfmBY+iZMmpS/0VC0iL9
STVY4eJqm/T9vWi5j6Z17+kdlqduF6uOIVuefl10xJYECyf+d8JkMGY6/iZdy2d60yEoCUZD20Ub
UkAHApcG9qc+O87ylrne3rKJC+iX0Gp47xZGVJIJYA/Dh5z4G6/GOS3ULW7ko0z7q8nZoN5sV35H
t+3Jf/Vy73boZwhSunuTNCbnvjVeHFuYj7YnI5Lidt20PJFQVBAIIJtLJ+I9ozDuI7Pag0fZqhZe
k1eqNxhBLZKz8jjPQ2RnAsEdgTG8LDVY9uxoGB5q9m4k8meTLBoEPgYRoTGziWkEpCPPAaPly7AR
pUY4rbkjNisNciXvtJSm1RCk2LSWLW9HkGfWZGNRiQnROpfrmAZmZ5dbvDNHG0HqJu9S0o+Y2WUO
paFe1BdXasmuKOvt1cWrr+Lk9OlH2RTfakvvHghPiZQHxss2zWPOqGi6am4xFz36lTipLrFucxLV
cLXituQH8OHzOvJihTfP0rfeoMmttogXFavvNhEujDzcMRybq3Y0HQkh6mdcSoPh3Zte3t4wb6k2
JYqLQNflTdvCc1x8DYvz0PoHv3Fe6b65ZL06+V4eb6/5Lt1a6bukHYaHSY7xtmk6mMpavPdXc/4w
tSW9dN7qHVmw3sVZvVd6PIY2qQmXQnMOndCaPbFzBwkgA5mq9m5x1u9ZwU1BJYwLHfR9vQCvlcD6
At/OgdDpAsVve8O+rn9FrGKFsyQJbezNnYpnoGN9sRnG7BVJQL+VCwtvJJ78HsS+i1ju+yl7boz5
gQHfyZ97ZGFmk3JzE0Azm+aN4WkXBIyAt1zGas2QPi5KvzGs6WBV7b1vqeOY9ecJ1BmwLxcuiZ/W
846oqAsr0zUSOtqoLjm5ttw3y3zbdKSpqtE82w4TKmX8KLJ571ndQ5fGz4zpHyzHukkKefbK9K7w
x2k7kftmqPWqqUWYnKnlq6tnpJtoKMXFwR/kvp/z3drZZ43HFXcIRp2+uDRpQmBskW+FyG7IWfm0
lopYkgydYY6WEwBBYGji3bC7h0QZVcji4pbRceQJa8us41b2ZYFwCjN5umpnV6+fhlX/RHmiB6Tk
blJtyTZXjga37Jweewvpm+SDJ8IvQPotzAxLADgpSWNks7mSc2k9I1Q8rznPOs5T3oUNg5ssc6wH
rxvgWTE2F/ZokC3PBHeRAgpfCxVnaEcv8Fvzi9Ybhxq5ZaTL1QsqfVIHomvMUJPmN13wJRZXibVm
M6cvtK9taevA9kf3CI6H3Lm0/1I29mOdjhoepol1KlHacPUcPyV2R2b3jrwqJVnvBGxS1rBokAWO
Yvo6JU0c1lN7Gd1ZO5IuHq082twq/mtf1u+LrDden6+P64KYEW4gcgCiVEPwBt22nbEzoV56cYZJ
8UfOb8j3LlXJeeO5qAcMpItQIkkZsldIG8PS59/Myfsk1X2neu2kZPNxjYuJFiTjvKYi2+Xylkk5
bFuXsU3nGus2T5naS4HYsUumR1YpHC6te+Dz81Hc+ibP2u/l0p8IO8Fi4F6Fu50FBB2yNhoj7AUL
OOeLnvte4FS9Fgxm2Z/iqQfsPDDyBsh4nZMbTU2uV1HvmtXNdfKK2pyaNek2RoeW2WrU92odW0JW
phQR13hFI7Y1Ooyu2w1IP2oGzTkAo15fnvHsLkdmvM5XUK7FE6i0mx5QGrIMWT2upAWywdLg6qax
ea7YZNNnDe74rBMfxLyN+phk8fmzZiCahGaVGlFlNeIRKgEVQELPd30WuesSBtGu7zbfDcjvZ41Q
x2fm1f4PDyn4bpgt3OtuhfZPgX4PBZENfiSuCAViPtOHVJjuR6GXy17a1gWSWLqddVHcsGXPvucj
q7UNmWzuu+b6WsjMH6iIQVlN3FFcEArc+QdCexdc1b2uDtloEE2cLybiJNQpfZAYlXlO4yU/Qhcl
/2buuk0NOesuFu60dWdnuZFFMzwOpFLfWgBCLrLw3wCa1SFqD/t7XIIIxJ090N64iRsmBfdo4w/N
WfIW3Nkk+UBOKNxHqeo80gGk3Qy1xsjPLJdt3Mlu07JwQU3mTLd1ZrvPaupXnN4puPFYtf3FhXF7
6lHgjSw7+vi+9ZNqU+BwCkm14nGC4veSqdQ8sRoy7hkOIEAntq+4YFPInsiHo/yNdeKcwsKJiy13
rPfVNrQGlXkjXhbuwh+eN8poymfzk1i18qwXK3FcSKhPaSUzpr9gisYArTYh8l0yE8Pr8OwfUf4n
O5Rx3r6z4+HixEMZlZn+fSTVb5uAokMek4qnfFms2843usd5NbWN6mfKs8o4pM4agw0W3yZpxBFq
T+/Yrz5f9EJoU6q3jWIhuo4P0qmuUw0vX7od+uOu3pBsYWRHZrYa8WOEMFM14drUuW/VWa9M4k1+
1ChORRMJh9vhjiAqpcaLbneZMW86loo5mv0BWv8QKDCRVtQpAr3Cco5deF+lV6KlXjTj0ksg+ndu
IYyXwa6UHTjsORgd203yUNnqjD6MlysBWgc9TSZ8USA0d2zyWCApx6LZyhLyIWdoDJ7bRC5/ewrR
1CI1S5pbwyi7cyvMNHIzcQ11nPSoUd0Y4aFRkQHadTcCK9savjvvp5HcJTJ3Imkp4EyptSE1s96y
6PEYweQ2AFdr2DAnFGfLsEVgj/FdN1MtGWjc8Wv5y67h4F9DjGVXSitfV9FOBHeVy7GwRbuj5X9U
0wL7M5nFIVaYG6ehi/JhTi55v7zZYv3uZtg1lQacYrIGLYKQah3TNt7Zcn0QrCwKcuSOCfwb3IQs
nZZEDZtyNZztsqBrnwA/Hol8kJd2EPNuLNfylCq7RODIIlFTlvUa+whXeJ53CQHHG1vP6i1hkWME
CkchwbGfYpMiWDn9dsxyn47CZB3XLn4aIp93T4PJ9sBxtOkiK6/dxljYDkPjwJysYpOzkvzKG3bB
7iwMIieIffYwNwSOs34CQ+TOYyVIfKjlbpWBtjRQ5liFVereO7Z9koSwRQKnF38fAgfIxyVeqci7
oPHJf2+FfoCf6p15lMmglx62pcLgwhepfSvb9mbJ4Hulrj5sE3vxj50/k+7LECt/6ZsKzGtP2uEB
JvBnS1blxi1JfXOFMUW9KJrdojo7svsEUqhuVThs+o9MrfUW9TraqExo2zROCFwkL+q2a8YHdrDu
xpPJ86Sj2fbUXESyU+/L0BHprk8srHAp7XnevX2yuGxeOp/TetK3TcUYYqoN61VVdbeNryqhhTlB
MAvrhlGnYm9d9hu6ympDizGeHOR2oUVwByUR67qtadpBQ8URVgY3ZqIXMRlypId55CWeaNQ+dLP4
IYGjpIJXM0b98iZflLhkfnyL05t2QprTm+Vr+cFX6TUubLJ+YHGE1neFjn6BbTsyO0vu20HPzkID
I0sAp7+ddFSNyD70N4MX86EtdLmB+epdeMXnodOJfk8bU0YcBETi4csCLZeZkZKeQwaBc7WuG8vr
yng16l2hzszBq9t8mRWNTl5/ajEpvzajeWQOvpODK66LqBVGfIj58FHPGjDqzMGeIcDyiyMb/6Op
w7/XJYJAv3XyMlRS68Kk0vQvohs5LDXLJXKtHh9ryDAnevE2aiQWRBI9ZxIcuu6Sz7V/wB1tYCha
cwabhCjSHOV+i6uoEvENAWYGwv/uWY3FelBxYYWT5XF3WhL3i2lWbPrLDxMjDyG7GvcbdonVtm6M
pNVvAVLpvJd8qjKvq/MlSCxElZtC+d6zCVt9Awoz2S2+1I6W7+IQgXLIEKL5UrSM2VegNnGTemGc
NzbFoqaFM5mlG7VYIjCc9ZXbId/3cr06RXLMaTlu8sCcKEFJMKW6mbhTbArl3nivCGbbW4PB0NlC
EsDzdOcuE5wbUYntWDCvz4nXDX3RundAYKobW1o3CP1Lci1x3RHDCTRIa7IvQ2l8MeD7MvpMaeQb
h/pPdU4Q15K3BLeEkATBWVOB8MJ97kDjBuAUKWHWLZR3HCv1wR/ryF7aNy8X+zy27iwl3jHbflJK
OZS4pEggOB9uU3v5Zrervc3tvopi26Pt6PvPNJkRgpJrARCWJq/Th4MhZ+eOZ05e1qYYzpIjfl/l
Rr9pMSfs0y5ZIrfFMZpknqbfgUEujiSPXpxMvVid+tDybqRjm9Vjver9gz0z4OiGBBZpKSu0tYN5
244VZSaoYRHgwcHcms2n0RznbU0k80vcq+UFsjp9lCW0C6iIy1hmduC1LE8TAQsYsu+jO4lnz3dP
6A/KbYmlrSwcTjiZuLBqu7faVd3GjOddO5HdDG2DomHDQPesPFu8d4pztEj1Df3UfvLGx1lm0bCI
DeG4D25btiQae1snZxSS6c0FBrVJ7Yti38kHrFxZdj/LfsMAfAOjetM43Is5URZznR28xbnxMv/V
l/opn52wtU2Uffkx6ey9WKunxdbFFmEMidvjfmx4X/rZfa+NT1PafpH1GMpG7JmpblNAniPjEL+a
jkmfbcqURODY+D6wIOjBMSq3v6u11Xk3TajyCLBLg8MWrPbG7LSoSWTUN2p9yb1qv5LL6aQOQHYV
tRTqZalB4ebprf2T5RnbKp6gTE8C19wScmfcCd/a+k713ELoSjP5BlwPXw+t8bW1WZMjTkkEWy3o
WGg+mhrepgqzQYGdHdhTK02is3XTPyrf/RIjRnJ8UuDskbto3aBNBeNPAHIOWM5j8u+anG9or67m
xyCpvlVW290sld/vZ7PZcGoc0Z60r7NlHStH7tJpPtgpp3oWL4cksTZpg7XdhqHNcPc8NPWOxpR7
NbbONQYtBgbhkpJ0yd+0SJq3NpcbMkVDzo9NVbd3bENfPY3XoEg4tHX3XDn1Q90zQPJ1dCxAMwKc
/1uvMdgKGHwZY5h77nnx+l3qTiEzjzvLanEh5mlYpuyNBrHV/KI+cykvvhM/DYOkyvhqzea5z7It
Br07e7ZPHbm9m75ErhKXd0ogs1kX/hCmzzQ7vjnhx07OCeAq8OrVIz6/S6mYfnGiW4O5WbvqSr/S
cS7N1n2SopFZ/XdcpxigcHhweDAf1faLmUeWtZq4j5ZzIftLL1reF+Kije2JiI1N6fAsa82hjmn7
R54xf2HxF7QzMU2c8vdtmZytKX+f+/FOJXXGCmE4mvkapqRcPjBYV5QB5aaJxyFyHfcyjoh4NO06
wCT7oG6m5d4qTMbaCAZQauV3HPj3pTtcJCXlqhcMEExGa3z6YsJE6fjDCX/xAwDoMZDedGrLHtsp
g1iQ07sMDl5rG6elGuuwn6EQMna6A21xtsFrhW4yP0yOekzLeOPlJph8LN+11c/RaMmSiEzeprGG
0iKFt7EdMn2fpZh1Le4retvIze13S8RkBRTjW2OPz9Lm1amViLcLApJtU3lo0eQ3fR45XcYfS7oc
SDk82I2/WersbUq9ezZGX0ynFkzex/fSmk5rIfwDu4gnm7dWy26QHSfmkvRTTeqYThhbc/dO+fk+
ETGvS5Y9RuanGxn7W8+QD7PDUMGcfejn2XLqbOPgFNUu9p0vYtVuPZM6udHWBC2W/ThmdR/GWODs
pLzMU/U9Bw65dOauXbRb300/fBRZIXMXUp5p/K6tXMNHn7Xmlt5kY+nFySnTU+wvD4XbPYw6y7zU
6Y91299w/r03GeRo1xBfyiRddpU5UD95ANLZCobVWt96sjhLzHy7WFtf2GAHc7WcsEHeYsJe6Sti
/YxJPHs0EvpwjdyEm3VlKzeLJqHSmMzxcc2qpyKflzAlziAqdC1ReOokbZcdGwfPR1Bv6IU6z4aO
Gshfb1oJF070PBc8H+WhV523SxZbYEK12v3QecYXdd0LknvDhN4Qgwo8cyAfYkH5Y441Ax8hYTnP
lLOvGhzGlZvOX0+ZbhkX9FBDWAx92W0b2OaRIeW1BBLulkUyS+SuvCaglOljBU71s7DM/K5UHVOf
wlcdSRKxvhmzzHyYVObcWV6KeVVlfgLds9C/T5PPJAbbzMiLKM7yMImBWnZ6+lmmSyz3cUZUHlr+
ZHwjM11xQs7NfAcCn/THxRcjhxX5A6DZs0/AJEDjq1red2wP901heo9W5q8vLrrj25a4nxvN7wxE
uyUds58l66afbJ0op3K5Y3RovcVaqr/PTJL3KKrQVTl4ofDW63GYs4YroywhP6byhmobe9n80PHN
RIryJorbnqLK5Ayr+yT78Dvvf9k7s+XIcSzb/lCzjSA4vpJ0d8k1z8MLTQpJnOeZX9+LYffeDrnC
JIt6vlZllplVGYIAYjg42GdtCmvapffNqZs8XtUl8ThMZDPpUAr3k9zynIAKuAycayrMAcyrLffG
jOACt15Fk1tBloSNfRjP9EGjUHw2TL5RoY33WRFM0DEGaz8Yo/0SAUbcolmb8Envdde2qQYb9Wy6
U/sOVSPiuxABmV/OyKfcbuQAEI5aHbVa0e/tlX4xxu1bEkXPVmd0FzHZg40Y0/q2z3W1d/WyHYDM
p+XxvPTpTWOQWK3GmKQMeVUfh0zhWaVReClPKSpCQ0YiC3mUJIFqWMtrwdsgeAfHGY8npc12Vdux
/6iLtbXsujqpy6ZgAbG11aHq66U4L8m5byfSbteOuqQncWfsECZc8TQkr6N8IQ6Gd95uVFQ9/mQX
xWYg2n6Y2gkeEWXUG63tClAdBue/EeLsPsbzsOlIofqaJNU0SJINNVLhs6C0lHPor0harQEho2tA
6+MEHbILbR55Miv08ERvppGzYwzW0wTFhUvFeH8et1KC7xPJSYDp+ZVaWs91o9Vb8j/tNkzNbEfs
5HiKZWBArZYc7D205nN1sMqYGdDy2JQCL91Ty+7cOJjDIpLry/ZtEQGIjbBv8m1tjf2FXak51zUT
LkO/aP1uGJ2FoJ/wjSu+pe8WvW06wgJEfG4TIYXFbUfqZ0Ez6fuWYq69nlYZtcT1AsTfjKp02OZ4
qR31PICucuUkIPbXGv0WhZ9W+cYkF48XQzIAXbg4F3neU4FfzcpMxNjN51MKWmFGDfsoWpEfpUMc
YWI3wsDoOuMs5qGOn6mY51XQWr4BrpcxnXNw0Umpuf+1FCh2ql6QSnC0GZWpHapawH4dcJUos0A8
OuC7o0e8YOEL4E8CQ9IyJ7gI/9VFohY1T5GbcEBgxfMGNBrexrpaPce5pe12/5XiWI1BGomKKsE8
041i2vJm5vjkgfKM7sMA15Ltb63Q/1fn/aHOw0PlDwHVl1KP+/fifenfM6pk/9cL9fef+b/yPOe/
bdU0cZoWIChgivxvrYclV0tTXWLxa1HS8dvt9P/I84Tx36ZFusGxHB1ZFDm//6fOU9H02SZ/xlH5
QyaOpta/qPN+lxr9r/LKMEyDWglTQxxoUHlCZPZZYaYWWZ8r5Rz49xeLm7tvz7F7GbsXoXseueeX
77u7/cfj2/7mj0H6i3xOPygx+dLqQYnJgvGfkUM4859r9/6qdG9RIrmP/MPr+ymzf/3n993m6eHl
/OT+/PTl7uPm7uTtanR/+j3o3HedX+un/1AMkm6dlCWl8yCyhfraRD+UEDuf9XtfR/dA/KhNeqcZ
az9L9/H+Cq9T9/n+8f7k9Z1tyX3kv8+5u7i3rxfXxxfPt8ehe3ztXh5fXx+fnl9fn3rnm9Pd9fHu
+nq//t1mv9+cPN+cn3r7m733dHPu3dycXFx5+4+Tm/P9lX9y8vHD72+gEP1ugA51jrbJ5q7gCO2f
PZ89Xu2Pzp4vnk8eH3e725Ozx9DdnF6fbnb708319cX1xfZi/RX3VzdXJzeb8/0PtXK/bSm/+ViH
JOSS9HTVEk0xlq/rtGEsX19v3y9D97ZkNBf3+v02Ziy5mvC3VDe417v323eG93ZaZ/MD/+ZD5V4+
Re7Hy9P5x9vTy1Xk7l+umF1Plx/Mrqubj/uPt9IlLc+s/LivWRCPV6enTy9vJx83kXv19sP4ys9y
yy/zw1zH/48JqKedhj88ffK3Z/7Rmb/+deu6m+Ptdue5nrvx+Af3yD/6QSr7G7H13WDKzw1TBTVl
XJsDnx4yDa/ePk5eL3L6+3r9HrrX54xV4Z4+7e9fLl/Of/iS66r6ru0DUWs36kRkM51WzKPafIjV
5zC9xFdvfaF1S/X++73mN+zgsDnTsk0LJbKQ9iFtDUp6nwHkDXwcas/i8bRv5VFujzyEfNRWvhll
+rxML7EiN8VwrQ8Pug55WN8ry8uc3o2Elf1tKOMf7F3/uu+SczWwWLeRvjri8weA4VSoFi+TzObb
V6rB3evYfX29fDm9fHm6PH+7Ud37t5+W8+9i6y9D8UejB9NtiZqad0EabVWeZ40H3P2obziZ5hvb
Cd2mo4DJPhHdDyLmz2JpJjlqYiy9HSHFeqQduqLMitZjelYvflmHrW+JeAH6lY+hP3fD8uv7r33Y
lmXxKrZKpTkjNd3+XYb+x4JqhrFryg7BKLSp4awdZ/ky6KN23SRxfvkfNGUKFPYc7AZY989fsMSy
WXWGxPazultujCXsEm9WiO/NbMnvvm9rXRJ/fri1W4aqMZCObWsEC5/bssq+6PXGsnxeZI0LpzWC
DUTN7IdJ+bdWsDkwTN2SBBbqwaYwNIhaJBWhhLU9cPnRsnYFCskf9p4vs3DtjGkT+uhruYIqDzpT
YZqOQl+zfK2dzG2kS/kwYkAuvcKwgn2cUw3olkGX+HVqow6mivZXUhBQ/6Dh/2tvKae10Z7zfG8e
9NbqI0qVSnI5qB1NP3JI7I7t0nn/+OVs1UDRTninqab1xf23NSJwu0EvfWD08S61F4q3KDPb/Wsr
OioMDd2+jTuuLQ4Wdkhuf4xMC6FTraooKAsEA5Hzb85JBpGirgvuiTaaEsuRh5AXs+UR2Fiz5wih
nX1UC8frOxn5Iox/4kUccA2+tnWwuhxwHbmwaWtuElBaKbIqy6vb7qjvg+PEajeZkj+UdoeC3fIA
Nx0xzzZKbW7F1B8JHp15HN4Y0/IiTd23VI3nmWEixSfupuQfNwKUkQ7QGY4Xym2I8Q8GPxLOuF5w
ex/biRYFSFlOV4kO0Qp2VNAOm+8/9bo6Pm0F60egvsVwiKKRIh4MjCoCidaBgZFFUm47Wz5Kmwej
OEE/9H1LXxbI2pLOxKJjqsNd5fOmk3Z2nsmSUtIA37Gz1NDVU8WQ1g8L5DBEXicVS4PrB32hoGX9
Lf7YscuAR/Wp1ic/tgeL3Gs8brNx0M7NGY1+Bc31+PtefZlZVDRxo1LhP3HjMTT9YN3HnUL9kGhm
X5wC3bzo74uz5tF503nmdrsH0Kf38+VyHr0sH/Glsw82jf8TufjAj55728GvcNDnccINIhv5Fcp7
eaNeWxf6eflh7sK9vBrJWV3avPPeqZcJ2Z7j9kheyFv9h63+cNQPf4ODPXiIJBqdtVY6rBNKyIEp
h/pWM8Z9ifzl+wE/nEYsDympynJgFxDnHLJWlMSo1K7tRh9DZMUV9tLcNGGhPv7Qyl+a4YmcLUEy
UzlXDsY0rGQgEDzPvh7lxyTXRn8exKPNwwcEPEohGnLNKYqPOynG3USZTu/cWTlyzArjJsrQXQuB
rFM/LuO2N2Ic906yZjzK9dbPlTMNnbFYrb+QwcrkxUE2OwMVG5+EeJpgmwfVscCfbFHfND6gqjxY
FFlDP9pYJLHT+K3sqmfO663By9g/HmMMrylUUzeJrmzLPqzYKhOsl3HhHv28XJzXKQ315zLPfth0
/jK4RHC6NNj9NUs/dBpJhEm9G3lBX59zFcDtcIXMaPrBZ+nvjRAdUExmrrmNzzsBYo6mVfR29FEo
zK4DPsLNOjv5D7rCeIk1gyLIzRwE3nDIjcDSkhGFYStPDUvHGROi+A+7zOHFjq9iC9Ip4DM0Sdpx
XX9/7GooRU0R1cPoT2m6ojYzMp0ygYRIRc+upLbJS1e/6u/XwOHF6nejFgoptjfWgHWwqIMQ1080
/aM/tHa5t5rmpaYYOsaQWEHjgpYQ922qlPwMZ9l/n4W2sIjx4QsRgf/edP/oryFzpcjTglE1JCpp
eAM+WWTth5vj32YIewllq3RyvTYdjCqsKnVpFIzq8tDaJkbW7wVn/A/0H3G4Oa7jqK/JN+5mqP6d
g3FUMrjsZZuPfqJrEpUyrAEMHcPLYZztfRqsUPB0yrfYN2v8KxI30rFsn7BRONIHeH/6PFpukuW3
1WhtsJ7+AaH4O5j7MwJYfz3TNLkNcB+A9Hkwt0KtJxXNaekL2Ya8+HRN8WpMorpo4nLdi9Lg2gTO
fLRwG+YaL8L2qp14MPdUE2dqT1m04tf3E28dkIPfCFiNwU5ELM1vdRCT8D5qIiiiHJ+0PQqRWaKR
4aFrm2Hf+sPyXX/U56bYGSzKYR2+EHH7wfI1KjushD70/hDbaHIwZ3G7eKbsz6wKD9FcfLpIFcMJ
7bpS1emHWOVLP4Wq2mtVrMlf1on+ef5RotTYVEfVPlYQOGBaOk5PHq/TGXx7GN7ih75+mYfMcw0+
hEqBMQzYwyNNpc5TZrOKsjipLzKle6zkiIe3NT/zYv+TUeOXzUMISxia6lCnzZZlHER7ipIXaOWt
1A8Sq9uoM0LEol/6Y7Nrh+sWpTsHzJjtQG/b2+9nz5e98nfLa0TC8DK3D1rOFKoTmtZJfXO2kKEq
1WnTV9ioV9EzVW5Hxeqp/n2LX/YRWiSEtoTmsGdRKv75O8ayncirm2xUdYPBHshpnqXLn2xCDj6f
ud7XTQ5lFoXkP4dA0pxCIZyylmql7hjyNLfjrL2G4THJldZNkVEZTelP1rMHU5RGIbIwY9Y2bShT
B0uxMKBV2F0DULCq2l8xWswd+E1erqjWlS//NIxrWwZmPKQjOGtAUx20NXAtCGRK+UHXxeIqSKrg
Nl5g5/x7K1R961IzCUFIgHz+WMEy83BGtZYvKbTeLSJKXhopox/Ozi/jxnxwVIfz3jIEu9jB0o6n
OsSdnnHj4QzlXi7b4gEVZJVt+6Zuf4i+Dy8AJD1UcgEcZMwylS4dTMCZ58ysHqiIiimTsY+tSicT
UoQSfQeM8Ey/UtEKOD0FvPNiXlTYcD4tFfwnauT6OdlAC0UOpMWo2Z5zwJivCOWL5N0ugDlBnCrG
TUQVAHxsPdZgPE5UA7QnGCu0IN8wB7v6xw9E2A2awCLqJkcl1IO4TWn7vmmiwKa6IgIOtpDiCEQ6
+t+3crBLgGWilZUfAZSM/NRhCIqVbF0q8Co80E3FtYby4blW7OFJIJBYy6xmAKqabt5+3+r6If44
bn5/KJt3MeYfr2TiMKSqUdxgRsGHkkvigHKkND1PyuCHuObLTiHZdrlhawRtbEpfYtLZqQdAXJgs
OLVGKYbeYWuGckexvU6tlWdBYsH4t2ibngk4c86Ky2BEv/SsY+zAVBW5T7qx3owJmGwkAOUPi1fI
LwNIGCzoGgwQcgmHKOIUYQukHoo+6gl5NhLm8Hy0EyrChnrZi9GubmrsCrwwisNt20/RprPbyRVU
ce2sug2PqHAWD//6TdfInCuGbmocN4euvrnd6XGeoAJ3KMM9ihNj3CZKI3/o+deZQyvEqIJbE2e3
tg7MHxExOvI4z2taSRojvoGoGl2OCQrhf+8LW+OaOtFVsCMHW7DSIiOXjQ7WOtaQK/VKv0MyXfwH
c4VoR9PgApoasfHnvqRRaShZ5WTE9AOFgNOo+diOzf9JX+gJaS0aMn7njf8YsQXsR03MmrFfieyj
lOq4oS4MwNj3Q/ZlI2HiQ1TR+TJkm7jMfu4MMQH+A2szWVsqV+CqkU7GC/VnXdTtyDmmx1aMour7
Rr8eLzSqExqTNcVr6LcvzZ99izH0pnor820bzxKRTuqRnqI7X5Im/+ctiw2E+JhYjl4yyz/3LzWM
1tCcKfLJFHMNEwV108mSpZX/r11iLlCuLwjldYND83M7lOrqaluSZC7Q/DxWI1cOvCHaWDM3jtFp
8v375r5+No2nCdB3ktQnhQAH3cpEY7aEIjRXIv1q2CWM7TzOiIkqSu53mJNQrs+n3f1rs0wXDur1
nYdEvrpu3X98uIS6N6nMGeJkFZrGxhQQBndY9aCV7JsZaBZ7VuKHed78kFU+uOiwP6/zlNkIQIKj
7/fT/B8NT40YukmNFHbKMTiJSis/Ti3whMs0z15YQDdTslQ5r4VMfCxtxh/6/fVIIp+kIoVzSMjA
HT041FGsNBPicAxq1NVuEgJutLI7RQItI5eknyvNHsQPU2r9hp9PWxqlUtbkZOLefUh3twcMr3Uz
CDzQGspG6fEpHxPcR77/pF/XIq0wvppA0asxpT5/UifpEuwNtIBSp2EZT4G5kg3sImQwPoV0CKb/
sTkiSk21CMVpi6fJg6RF2E+60aPSpTpzUamKS+4zqepHWg0I5h9bYp5wCvy+mjJrDlviRdKRTQ/e
Lw2mYl+Y1BG3g0ipUGjC7fdNrYv705ci0mMx8I24tSEvPliNJpwifdHxSoo0q6H6QpuGK7PPlHh2
k1Sq4Rk3WiR6XdKFVFzKAXLLvwbsXDrW/AypXn6Sdei4kLV6w1tVZnhy5DhSKhyaEOrn3X1Z2/q/
XnTWtlbu4XqPY8ocbAIzIuW8tCmxjpK+2vepUp5pevzTffHLvKQV5rxuMzT06zCOTuahyBUye+hl
1bTeKLri5JuQPKvq1atW+p9ny7oKEH1p7N1rdP15GUx6w5s1JwjaXnM4SVIN0XgxiQsrB2r//Wz5
2jOaWpM1vP6TULMOVlyYyiLK4Nx4OSQdLMGMWn+aa4WykbrXlB+O2i+biPG5sYOpKeIqRdc+6144
DuO20orRpZou/2F//FuXSIVzpvMwz7Jb//8/tmc2qlmbtUEHB2lRkZd0jYU1mEUFa2Mb3X8wfhab
lsWhzs3+t8zsj8ZgcfI63TN+kQyMrd5l6kaNdeVUm83lh3592fcNsgcceCbodTJPh0n4JZgp9E1o
Slh9exUt0vaxelKBU2QziKwi/2EZ/+Vrka1QyTtpoGQM9WAce2doZFy2OqWgnXU75Gp45Fh56X8/
Af/aCnQ7Nixyd19Spq1wqnJMUh3vHj25KJIMU5I+Sf75IszYkX/nKZ4sNdf7z3NiijpKU62MaW7B
OUlbCgrEuPxk3vqXL6RLEHqCzVdSP32wbvnRS6sX2J0pXWi98QWrTW9SIJHWLS+YWtEOPwzeX6Y6
L2t42ZN/ITw3DhqE1NgopPfRZyi4J3nq0uItNZKBfCfRzVPl95/K+nKyCB2hhKozkuwVhzn+eMgs
ow5pDT22g1w8QsVfIP3G0gzPwsZ0LoZRDX9IyHD1XXvx6USDpMrlmzNFI9iCRPj543VDsmhLivGb
XdbdbSXg4x11Mu5OkfNIKukqA/RCobXKkyxKXGeonCf3Plf2JleWxNqmTkFpqFV28XWY4NjptrqY
EJslOqryxsD/q5dhfpPiNShdEwI5jo4m2MItYRz+fUOtRzcBSwGsY9eVJ3alZIjhUYnHbmWaUPl6
PNXvtNpon/IuWSgECqtq8Pqu1LahtQQoaTpd/wUFqTxLK32xAXxbuMtlNvUyvh5WKS+SvdUN1FuX
8y3FOuK4iVaFRWmE5V5NVOvdURzQKLkMul1aB8kphZwh+UMZOKEXtUZygZQlL7ywHrOjRhnTcIMG
3XzFKaIe3L4nVex2bVqetlVT14jQawX6WWNpcK2SJHzCeKDqfSNs6VOrJvJkNgGp78egt8mEDYNd
edWclA8prph4rSVBf8uFMH3qsbTL3JzjMXVDOBHXfVklM9W+HPcuGan40QC9vCD/x0xsK5apfQuF
UiauMbbprWNncj4u8KaFTrUUVyia4JDlsaLfDrKMKZ7Iuvikr0yrxC7MwpGybtFuZOHKs9UEhY+e
FnRgg9SqVi6NdkkeQ0G6yeui0gaJbFJr4FnJyvNVVnsTMLnKeLa0Zl7vLDAeFYIwOWLUOoVpTO1b
NR4ByWom1450OeJqGcVPszCjJ+qHYR407aQZx8oKPfZ79A/vLdqvU2JhBm1ugVGpRj01QDGW8JRq
a4xqZGLZLwlIb81Nw9DKvY77p/Sgklp4B+pZ92pVI6zGPE71h6GZm5dxbo0zihnN55qXbeukpIJ7
hHps1RTx9mD8c8ekxFHFOfc6DABVeJoeYGantTNGNgteZsLFCRtTDGsecnsztJU8NuIlUvyOCJq3
dFU2FPynNObJ1JbHbV/lr6k2ZZcOWMG3Psqchyij9svDCGQ+CasmfxaV3j7wkqbcxfCyf4UFAjTI
baWdeCZJv3pjWYN6HMU6gZgZD/q8wVBN57ld9nLyimhQLzpQ9qbXGlLcUuM1GICyne4SMlNleQR4
lGxR/9RyZYzM7EQygT4iCjUCfwqVFro0eDy+VirDm4Ed/naYnfkRylsPywkfH+o/52ms3Ey3u9GL
LJyV8BI28i23xzDZlryOwrsfIurHSTWP23lR2p2j4SeMnjS1CiJV/Da8UdeX+zwb6pOQ2ySmYLLS
32ZrAE9jgZpLj0xnqEFlTEbgNcRuYJYBqsGYCRvnWomcpd+rpJMeyCYtxrYYpHKGGxIEGergu2O0
C8WJGsQVaCdTdlexbWf6tg268Dhd6iTxeQq0wSIBgUq3Cuqe4XjUiCi2S7tkZ601GO94PEzXZl0s
JrUrQ6O5DUPQunreNaoP0ii7VWoMDZRB1y+0sdVYlHM+YIoJad30uiy2nxcx1ed5wnqEk5qHzoY3
y9LY5o3I94OcJsurWmV2NrHU2Kik9ZuwB+C+cfHdLRJfkExA7EgcwtgZg/GK/+kIBSpZpnsOIdPa
9e1MRfQklGLaCkUzFhdkwFRsJztNLimwsVV/7A3jthcQafxKzlHrTl3Tn7dLjmHnoOMD6FWaFeoe
5kctRakseuGN1cKb6ZjXQvXtuoPaBxzljTIsm8ojzACeenCxl4uswqsS9sGzxkX8A5BRza4xZT0Z
OJFj3j07KWxgjKNnL9aD4j2Oa6r4mnLJootaRQ3Le9M83ySrFway5yT8RVFZ/gFryp79iaB8OBJz
hB/EFJkO/e6Ge63r231oKFoGJn1KbvW6NV8I4Ot4C9lsPOf1X3wEU15cKGAepo09z+XLWLOosX5u
5atDFd501HPrrLC9TbNnWHyjirgF+9Rw4trtxxLE/b6L4/6XxBoqdatFmV7RKk3q1mG8zww4CAFD
lzNrTdTUWzPnqX4TTA0/U4QKkC0bI+J0p+XxcBUlgXLFq6zyMqvLeL4+DjxjRwcboculuC8GO+95
SI17XjLMhSrgKZ7Ij0bGxCuIvtS8NWYQSPayyPtfBFPd7Tj1TDbTLoYbFU7rryiSnAjTCILNdTJR
v4TmMLM1Jtj3eAZoJI7mggowqsCjwhtUatY87sfBfb2oTqGeLEXMObzrujS/kiq8QhA2rSz8asqq
xEtxC7hs9BbvUVkEx9PUtb+iJg0yr8eTETsLclXL7xL3Ww428xVskUGtcium+3CQyVOVmVWzlZxE
hWeFRv6hTI357GSQraiSq5rBlb1exbyUK8OzSGOqzyZFNTesK8rcUCBkp6kFDQWu/ihg/ZRjw+hY
Y2tz50jTu3Sx2W+cTomhaiG2xS++ZufztIiSZYpHrRHINr+pC6oojbAGBmbFr7uE9X6MVrKEOlXF
4s8Es9oWuwsgCzZuxAMGw4JWnXjQoq1uVtTDsb8b94G9GPORqfQrXR4x3yZUohLMLwq7BSl/CbQ/
GINQurJuh2dpg+9j54jKlV+ZW62nD5NTsunq9kPbBjbTIIycxu+LgQ7oq88yZbEDRic68QjAm9rp
76Z0sd5a3oUbXwkx32ZYWmfC1mW0f+HjoD3U9URF9jAnz2SmmgulDZdf01hWEF9F2Hg8cgyli+I9
EDvO/eSsLhSYfVVSpYrbzFF0HuhU7rGr9fG8Dajpc7ZavHLJlqqCKMYLreoPjQITTaMqNHEV/OFe
+y7TXqtOlL3fpk3SMvCTzaaT6Q/4ChMKUeUZzDszHUbmISV+SBqzdIpcdFoisP2YgA/qL8n0Lv6l
OaluUW1fpzhADmVZPjncv2Jf4XwpfbhQxg1ouxDvWyOM+EPU24MAiRn7XVcM4ftoq/CYksVWlq3S
5/kjYScVTVwQsmXXdikrBqNNTUCcLmOcngEfsuwgObWA8/oIJJzUK+CTmBP/SgYDl3neGLPF41gC
2BLlCSzPOM6VZD+QgdV9UB0OFYqYhuQWiYk2M/YkEls6nSVqctJT/0vZZ0FB/GqVCl7AucbZWEAZ
HLvCepzqPLy10qkZPdKnTRrC4mnM8Jg3DmW5t/FqNi863tyW46qol2xvFRk60BTL1SXyYsfWshMl
w50YXDIMxR3cqTm9wgkNMkYCfsIPpaqo+4FYW9sbuZF2bzoF1xm450ZJM9A+hoqJc5n3uGVQIDzv
xt6OUQDySOYEePnFauhHQzVA1UypUnkKl6UKpiMeWuoK5qsMZmeP/CZvTxsxE/ixnej9TUZ8059M
A0ioKwnnAefyGLFNs+Fny2Q7l7jW3AEMQmw2GoPtHI1sEfq1JOQJvJE3uuSmrMImv7NHrAgh3lpq
Gj5YGDWqbmfFtvqYFDD9VNYJABQOT4MrA/+mYR+3eg1WpcgjmLWQzZHepMA1AaZwjgqQGinIWIK0
HJwMh4GBjyHH5a7J2advqSqlvLlf4ETtrbhtBrCkHeXqcx1bw50Q6bJc6hEZQIyPsqlCkDeiyY+B
IxVWNLzbQQAUAyzgWGxrqeTQ/MYuUu4tgOfZBZACEkmQnHpcws3KCNQ9l+GVd9QDMXnuKt6/8eMZ
ubZQRK3jdAWZKmzuyxFa2SbsER/c4oYEY5iKb6nsogby9xkk0kqvMUMZFHYD8MGPbQ+XjyghEhhe
B0tDpGca64Ws7VZuTDWFNMzni48reOGEU44V1JhoE12055VaDGyuFHhQ3T9As1pOuoAcwoejOnO2
kSDTtBezKBr7rDRz7N8rOzPkrmtw/SBqbOvhnloKaz3+R5zzHmbRDdi2wKQLmgtgCKTsMTLCOssr
sgjvtc6Jy+5NTSFIHYM8NjIyEkZE2TfKPa8oZXZcDvGwHGuJYmicWaLNZxiZdZFt4yhKk1OnjWLo
HWNiDZdCnfDk6ky9f8KcspwvZEPi3JVNo/ZvFHIYxcY2huFhSjS2aNsa9drX7SaHG5gtzjWPRKLY
SGhppRfNCII3tQq2adfXkQB6pHcWNwpHNxp1u0zNhGsL7Ak72iRNUFeEdBDdrA/qyEVwPrUK4d0w
L/IumIZ49Aqi+nnbQ0wDNqfhYu13GgSzE9QBlFiouQTfBGITWk5bJ4N22/ERiy2c7ByHKECz6qtw
Mt08siC6SWjXXWeBOK6nMruaW1s0Lhy1Lj9LEzuIz6BHoB6awXNR666MS3VDLh/yT69IA5bFUCXd
3aiXRQI2HyoBDJGobsTOQaMfH4d9yj4Xy1Eq225sqo8A66BHYS1L6QZK01vHJh5SuauGGlCoIRzD
a8eJYGqHcK0ar1blmJ2ESp2WHix8qth6ct57nmRl58GI4RpFJk0Rly1O97MrtIk7a2XHIB3VAmSf
35tER/wvdPE460pWK+4UoAoiJ8F1myeFJIYPPM3D6zSnhXOZovoLXuNFFBHY3kzaJ+0w2+nDlJLU
ALOlzsVphIm7cT7wiy/niq6N41letga3TydrYEQR0+oZkEZUm0eVOjH/27HSzcsoNyyYL1MySYvY
bgnze4gsSvW8JPX0Hk+jASOpCGjn2lY7dq48Jiu+yfEY2lt2s7BxEQPZ811P+Xr9MQN8S8OjuHNa
cWmqWX4vBqbLZurV4FKvCu7qMa72m75KqNtgwJIPrJdaB3u2xJbbqJiqxgU93uPHPaf2CSZYdncC
TYnreyYdfQ/3MnEwTTX6U9NoDJZCW9jFpjYiIMRINbSPbsS/wCfBwMnQplX9yxhCm4tYa02XiYWS
jtWTAdUozTQwyNiBkdny81DZ4cZuPHLFLZfd0k/ZnZBatGzy2dZzz67rNnB1o9NP5yQs5aYcSq3d
tWu9k8sFJOt3rcLiQTSCecSmGVLrY2mSHQSMstr1ZjWclv2KU6gcWNuczfnoLmIM2g1EwRoTtDRJ
T6wibmLAIU46bmKtqjeiHtRX2cYFsPJkXeeNWjfEbImFPScvlLMfU7J1yxchi0DYEFx38O4K0C2j
1nhJPQ+/zFGYb5MVFpmnDNNyXXX5TI5NFfWZ1cCH8EArGw9dk0AJtAzEf/WUi8XrYi1+gYRXtts6
HiZMnu2sqM4bRa3M0I3VSQ1xR4vnNwujPjZzGQeA6xS8gV6MJTdONScYF8+ZgCtsDDUZbsiQ1GKD
S2Bzk4ElhByvLfHkjaLq7xdFZohuR8S9/oiA7qmxHQsA6wja2QOx2kLGkZX6gfnbrG8mwZuFN49q
txwliiDtqjRJ9c6HyywXtjEegJSahc/w+RQSA3oDlJqi++RRxDmkciAwHJ6hUxXPZStSua0GZcYx
2xyUp7FYEgVjpjIVsISNXhObWYZEIQmXxN5r20IId5gGwRBPrU4GuyirV0smZQ5dKIg2Tj/l760W
t9xhy/5RjPCLvJj7Or+wVAjMI64Md9TxjalrtyRD/RboBp4akxnfqnEDZbfrdNvwtHn4iAoSPNgX
wifB1SvU3xq5orcy5s6FDCYUjCaRMdlLGzNf+BpFf4J/qnhTjKSf3NGx+lsxIiyb0lkSX9Sk+46y
XgVTa/R5JfZaNkbgpsawfCu6FHO4pmzix6Ijh8R9h6DfVxJ1KYjidZyOo8YZngI7FXXKTYF4Q4/R
HeN54vaZZp0sspGVOwUhEJxQCnJnbCwdF+DcKZ8mDUNSyKJ49Hm8KuCIrsgO/mia5+YCvkxhsxUT
US2gstDW2GdHg2RmM4+4vtp5bGJJNQdvU1+znw+B7uTs6onCVciw5SXBENFsZgcTVmaD2r7X8UTL
epmHuRfbnNuI4hpUC10nwvQYkwXFhoKKT/mmqYL4Q8l7DQihnRiPU+rErR/kfc1iT/tR8bG4I0Fc
10MTneNVgE1OwJY2nsV2lrH7YKw+emlT/Q9zZ7bcNpK121fpF0AH5iHixLkgQJDUZFiSJZdvEB5k
zPOMpz8LckWXCfKQv/vq7666qJDlxJDI3Ln3t9cnE3clZXlHrIgVRwh4B4sRsZlfVaWiEmtMddfb
gEP5SDBaqTonoKlrQUWNxlvQ+QNENdZUeQ+tMVGAsNS0tkVB0Xyd5mYk19iXsH5btQVwmbdKA7+O
4hrcRXEAaBmSaSEjo6npUymmU/YgCKGZYIRtRV+YjOlkm2y5kqNzKNopYRl3h77SIaKaJPoxXmF3
19CnSoHsGLi9BbvBKsp56/umX7tdo0IopKiYa07QjmWziZUKl0/S6uCazdwiZdGNdRESwUKzsepM
FoGytrWKYQ2gKaejlJZvBQFek2NYrQ7aKFHDei/4uWodIHlrb10EAGgLZ3tEoWUGwePQyiNQ+gw4
V1eVDn89mkYgNg1toladSvBitUl2RGy0622Jgc60mBHWviNXau87ZjLr4rbXpuhn1lcmBjnjrISH
lAY7SKOcVvrxqfaTBqdMpHCkjRrMeHyTE4yNLFB8MzM/5ZxPuHhb4kDa7JQZEPXG4PQlOa0i949t
Zyif+DxAbtVUieGrFZK2yYS0e6CtlTyGkCU9BS4BRq4Wl4EjDRGfD1mvT7FcYFYaxab4l0+/UrS1
iomUUKggS7JxE0nTXSSN/PYY53BZtTkmEy4VhjaCvIlEwTFTn9Qu2RLhqY6zKGBzL8Tvkh/pOG+Q
mQkP89Cm4y6i+mFu5D4vP4w5WQAo5CREODF0E7gDubduY6Bj8202EJDbHH7FfF+2WhZAXS9YqwKz
MT+ZpSWw/RFPRc6MYq8NHilshJlXc9p4iAyif8eAAghOeSq+l4KhBnbWVulPq6rmZ40q1bxZfEWw
iK+i9C7C+Rzd1agurfYaPP2+o7EZ68B8b/imFrGh8ZDJKU3Nh7HrZihm+USAJI5hcltj5WNtM1Mn
7NVG44aVc/5cafSyYaxS0ipNjDf0O1Kqwr4dFfwSCnigJK5wfQ1/6eP+iITzoXzLn/DceWvvv5b/
Z/nV70WJwVIQtu/uaf/814f+rUYc9PYv/mDzL7fLf3xtoyJf/87RX9H83/cfB2/FwqA5+o8ti3A7
feze6umRYkD6a7i//+T/9Id/42uepxID4++0k7fL34YhaX5EtkG78v+3qtu84Sz44+v6F/4m4egq
5BqDsigFbA5g+kJE+Nv1mB+ZFDSxODM5TlDn5kd/k3AU+d+LCTHKr0WpKaOH+g8Jhx9RMlYpwZsI
6tDnyn8CwtFXdUeNyu1SGEY6h2hfR+t4XP+rwODoYEVrd5QS8N7JrqS0OaBFUlnfZBq5tEfE3E6f
TA+Bmezx29pxUeRxcRkOpfvYSHZYfWyq6aWfE1tq8CodLTtMLL6AZu8jvYYze1Ni0GgpP9T2C4Vi
oHzdHkXsa5nUn7ouh6gOUy6M9xJdCflAUalwx3J2WpCBgi9sgrjd4eH5GtCUOOq1MxccE/g2fTY1
AesW4va75BAr1r7WcTcxdVjWVPCg8bPJynn8TEssmOr+cQ5B3UWQ9aAs6tpOScB9w01lN95IQ32l
fLyqV5882JX4g7Jyr2d+U7ttVdwszOpB99Qu3vaV5v423bxfxdrfXflWVf6TkVb19xLftHAseYVA
zgT5r/6aLbx6eitL15kuIZcmlqdJbDVHDGoPtA7WrhncY2gCb/tpTkCf+uwUm0R8DuTCtkoIolXy
UIa3SpG5iaw7cfwBVbNdL7W6EiJ9Gt40gubo/WtHZVmUXkYmTlhAA2vhnvL7cVvYy9/VVtMduxQ2
KpCwlY/ChBsJZaKYNY4FdjuVxbYh/dhh5VIrrHtCQrdMslFyCP3aDXr5K1K2d3zGb0VynjAPAE0i
3wj6MuwPjx8AwhGDVtO+dknZccV4F32PA9G2ulf4tRiLUhTFiMdgc0p9XEzUTSr7rs/lXX7RZ9/D
b5exqtVnIDl0QLS1G1OPwPlyQ1qJGIQwU5OvzKmV+OHkjlcq16JUeysMRpYFUig0P2x8ONq9eO2O
3uVqp09WRyD/TuBYyx6ssC7p1eHJNvJzWGqHWPRBnZJwzkqsWl9r6w6LDoK+G3I7j7PwUCy84PlV
plYyk/rPSxFmBlEavrjNFUXGSon69yP459JW+g8VWX7fxF3t0gXEUcdwSKIgJVhS9MGWFNgOu1iq
FsHjf/OS/xl2tSBbAmnssucl44/saPiEFbjiNmXvpv41iebpwrFM63+GWi1RuRaRuukYahqJgLE1
DrIvl2/m2girlSPsahF7EkYYpi+18dx0V3pWz38RYEY07kIBDXH8YaJ2JSozWGQ76UM7fe8MZkeg
bSz/++X7OPs50B0IqIGeflVefQ6R0Vpj1jBOlXJQ7Xcc2MX56fIYv7oWTj4G09RoxUICrUir77vR
AhoFM2YchpmscKj4AKmGEe7HswijnDyz6W9IJQKFH9xIv200kaCPw6ahvIwcH4n/fsoaJopDB9cV
SxG0M596CqgbPaob0pj8UZMsZeL3eyHV7rLxU5ygyMcriywyUoLwg4BVQNYlW5p/d2L5I2gHVyRP
2AGbbY3vYvUDUrSdGOWNUIo3EsdB0jkm+WaNg5gKKHOmrv+jUT+BW50xctA4KWHMV83Woc+5foOv
Gza3INBUhFFEMPvukMUs4eXBH+HeAuHBlQWXBkjv0g3g5T0F+30LxLzkENGkD3L+Jt5EUvEtqo2f
mtq/6Nr8xKn3sTV2rfwwROPHLjV+xh2eagIVPKne+rH4hLKGjFF42/LgmpCTelEDTAg3UWdR4Bc5
BBqOPnh1GmyE4UudaFS8lJ02aDsOgYD7EzsJHmQCb6aIl7XJQ9LId0n1oyOEwN3iY1t9x3bcZ29c
bmHINdeXZmw3kOx8zfXvwfylU1/xoGFz+qqBZPKxSdCnzlFHy0mGmbJbjTlIvG0ta4t9tjs08f08
mrfduLTYfhqqyiXTeqNb1JgBNEO7Fuf4Pp4GV8a0ZpkuQvSjijJ3FOOdoYaPvB7HZM/s2CmyiVNr
od3hN/PD7EZXBbWMKoccvIjNDH5/d2Be7gu4RRuUNQ9KPzyVqMA6CN9j9eSHKZbgt5kMUryKtp08
2LKo32boBVQscUw8+jJtMyzbA2fkGI0OZFgbNfGGWgBFfYG58U3IYmfC3QcTxKj6MfKHsFHA8Gpy
zG+tJWxBV28jRFhVqx6M4JZmPlIn4SGOvypKTHAmujzznHNr396r4q+IAO/RWOj2NAcs/rS0BQab
rFS2GXmotrdQen1otMEhDrEmHLMI+9ru25KWJNVryQ9F5w6iJ9JDN+PIHjfhI1UQF8iGM5aZQ03/
M9kmdr/FG4OvLME8Az0MBA9XphfA7yzWY/neCnunSmVXK9KH2lAxwom/ROr8IdeLh2IeHpvBvMsI
ZUWVs2lwQ3sBmd1w13bfO9XCabx+UXBt8I1PfUXsEpZ2UHxrp7dBxcoUlZsKthWOEoHQhE1X8yTP
+TYUZzulgBx6XQSjPP4hgVJVWvZDSaLtHs+31iZw2qmDznModxLZJcovDyNtN1JS4Ctj6+BCYkqT
Kb5OJRRncPW3WUU1RC7vxyD/UvK3dbK8NYsPBTpl9H0xfhagZT8UCUjhbtgCd93QbO9Sj6VL+yXV
ODtU2R5yLBMSO9nyCxJBD/7TNtTxwRrQ0AalDbgfY84nqPZbrJNsQTR2Pcj7SZO3jVBvlmASNTaO
jx/rTDsMsKGjSTkk2C1Ede6mumBrov+iYAUHM9aBpefOtO/lIfnpaKtW4x3W9TSM40NPIV0rsxIp
B9Myaw4WwGphwgdgaVynyrvcYWK2T3oz7nr5Sz8E2zh/0pAK8nJwXG6K3KOeewjz7ItZCx8jGPZj
46M8JqUVAFIR7gRdtqs43DTzl1hOHKQjcG9BLU+4MmmYCfhPbVm4EgNJZeniQ3pQ/dStG3Wv+N1h
jCw+4d5VOwsZWbBJCtyzRI9A01EqRHP6vInwUpwwbg0EBxXQHcqCLS1qOz8xbsM6eLVYoATcKTL5
pzgiuxS90CL52YdkoKvNFKBiDD4acv+gVF80OXisu/HQ9/clUGhkmluqwhtAuW69QKjzQ77Ax9Jk
p7DcDaDJkYe91H5u4+JxW+v9B8nI7ucE42AN9acWbWUhPUQNRJv+ioz9vX/qaBPkULv0g9L5CjwW
sM3xli6Q7Asj8liuFhU3MQU5HcqWRtK6wNFOlFM3yzkSYjwx4u2EPtAB4rRVzfA26cV7sDfkonps
JF8SnHIub9AnAeHqylbbswGZBVtnrkzPEG9hei76E9YuIK+bF6r1rtVkbtv+YXsEeYHj57EKPRTq
avWEstQVMGWz1Je2i3cqaqgr97bEeiePHQkyCzN6QFoWjh97aDRL92DCzQEj0Dt9rwlE213rdSIW
p4LhkEbaSsPwYQkAcBXbTpjBIMq7Jbf4OeBVpApJyMrup8Q2uluZQr1Ghm45o4eDtsF4hXyl+kmt
FA6NVDa1yVH4W3EYxpeDr0Y/DPpL+9hGzzQp4pEZ2EkjbYCM9HuFI2GPkNivbY22SLFItpL6ufS3
ikp0EjRU0vBIMlEehtoO1cxDrbSeasyuqbxFSeCFQuMt35wu9S+UND8je3PoAfFSam7g1u79Pnet
YHgJdWlrWsPHppS/DNlkG+GTHqDmoQjsZtP81AgiGoluv9jyToP+OSUPOHM0EeV6J5DOpDi3KY34
J9IxVMH0nINZwknOaTICDTYSJeaDDq813K5bjX9NkH/e3LojiCXQrycxXablg8iaGNZPquAuaRxz
Nu96nvH80t10TUH96sm3rkTGJ/kjuk5+JaNoXaXTYImcf+vRaCpz1Kj61viU7pqoc8tD+BCRDG6R
SLxP0T/KNt5H30HQFD/bddbwKO+4eysevlJjuviHnouMf9Z/5H9h9lG5mH18wiQ0K/J/HZr0a/6j
+T0Lufzirywkupl/S5AY6VqjpfK3HKSkaf+mb0iBccVZSeNn/0lBCtq/ob1gcsFvoOQFwP6fFKQg
kZ4k2cCPWC8Q9QKTe0/2kn39O19F4pZX8s9//56/Ws1gOtFJgnLmMY0FXUp+Y3XSrvMUL2gji7ys
U+WbBv69qyMzIoGkB47W+P2N1NA+jHDF36bGrG2TNhrdJMbfI9O7bkd607pysHw/a/2zHv66JhP6
DCshAEju9XheG1kwtiqcUw/RmvHZx6RA3WTamD4rUOvfhikF2IWSB/vkUWB/0ozgI6iyUNxQRke5
lbOK4ZCNIDueFiPXUo2qAGPXOCyQxOTDla/wvXlzfbn0wvMx0nJ/SmVVEDnpiTxFWCri8+IUSPCe
676oGjtKDcEzp7DErB7/5kNO5edxnLQisJVA/6YlvfyAGEL+1Jfm+Ly4AWgbdo76LSU1txNG3f84
Idb7Kft99F1Tw/nThKTgCVH7I0bdwsvlfeg4YfDrsS9geOaoBWpozSORQkRkFMYiT5exljEDFXU4
Tdju5VGOj/PvozBpUaoicDL4Z5WWoDHLjKp2ZMKhjnN6VUIzOlbVLbjca0TPJVxZvRhLNCG7QW5S
4O4sP/9tfeyTyCpNnRsSou5n2oPYazk3NALqkxobmz+/L9q2gdMQQYFfXW3iQ6WpcheqkReWhnKH
VWa7zfPYvJeyZryC4zrzonBUIB+swtCHcbH6PiAeR9mMusOL8zByh6WlY56qa/STs6OwMtDQD00D
JtTx05syTYxGXcRZJshilz9Rb0cTBdzlx3Y6ikYHFMPQHA2HAWuBo3ckS3RAjLMUe7C+0K1RmnZ9
M5ady6NIyyM5ngrUUQ0ynfw1sK3WwNR2VKMoDxOmApVZJ8d6dy+wpm0iDphGkPEAK1nG+tGk12Qs
po1CD+yVtsMlWFxfgiwtKIsF9EQi6/hOYy3Hu6unVWAI5Z8IkOodhVyqK4sJnjpH1IJ71Dct4rYr
X9yZR2wC12K/4RHDBlx+/ttngFDABxdmxh4Gb4FDHwwu90VVXnmRpx8bUCaqFHQJEowY64ZbszVl
/hfFnlhZVI177as85a8CNjB49l3pnTv3KNkwyX1TuFNg9BzfEQTscGrUMvZaavHbum+1LWxzYVOZ
Zegoo1XdzSqq8jTTr3V1ntmbtKU4SFsxy+S7FcbRw+zDzkRD16SeOX5Jmv4eQd92IP1hxiI+lsJz
nOa2HNDon/uOZYjbbH4KJ/BRErHsRK9OQi67+3F5dp++YJ0WUItKJZECscbqS9X7KpS1Yg49i274
F8xArUe0WPXu8ijScbvisnLjhMeODAhjedVroIiP95uJfDtedrSE1g0rsYdBb/cYhUd2E4bG3hiF
+C+97ootHBxrj66jwTStuMbEO339wPUXXhzTbWnZXC+1klqbfh9j6EbqdI/TektUIo54OYkhbly5
yvl1jqid1qF9+RmcTnJGpmeeu18AOObqSdNEQnFkZOKNoYXD7kTOBylrv7UyS8ONOhavPPPjY+/7
I+dAyO6FZ4oB02c1niwBIdNwDPQidPvPM4pR2hhHoWyxrlQ0YaPKIJnhelbZQUgj9It+MF+55XOv
nVgUxAMwAhzx3iuUvy0f5RQpk9pmsWeUEo6NLSc3nZhlU3bYafU9JqAkG9uneDRwGEG5bZt9NNka
Op8rcaFyOgEXmi9buaIt6+e6K7grJfD9U9Z6EU7iSzGwRCBcoGfp8KqUkL7HAj5jNuqh4Ba9z1af
ehP7z5rmDLtA4d3YVSb0HrkgJKCFnyX4mXZ0MW6KgJZmzNxGHdRIo0QoPFvfvKvbXP6rIDXvBFNg
YRc65u1no1fHxyzuTPR4cj29ieMc/axMK3keaFiif43Gwp8lrXv6Hy+wxMTLN8j/+djXWJjIagM1
C5PGK4RetpuUULOREAvgC041soqUp8tz/TRQY+sXUTrKJIII2FYnA8XoTZrMRs7vdVXuQflpBLEo
COJC/LMq+jLNGYqFCwwFPAre7/F6LnVlNbWi1HgRW/GNkCiLiaKo//E+uMQy4rJJWQoR7mofrCYI
puN7QkJUmCtj+SqoGHRdfmqnazGDkEGjtseZg1j6+FZoxcGZUynI3aC8ddM5kDeTNUfOH4+iMAlQ
Ni/brbgOZyahKpGGt6RaAjndIgj8loTKtR39zK0opkzfugFNWzkhMJsTdKqmjDovlbsGg9r+rZ+6
+sqsXuK746jIVIj7OIUSOHP2WMWyLbu71RpT58Xo6g6BNiHMs8T0wPEz2M6zktm0117bQM7d2XK4
RsfDOwKSc/ySdKMCMDUpDCoie0i0vkPVlV5zezjzARHzU1HkCwJxsZ7VWS7VmjXWtZdE/WRbVSw4
Ag+AUyouq5fnw5ljPHVYCMwmhx1FYfod35GSNWav0DLhxcVEnUdMjS2dzpJbdoZ/78utdSfjW2tD
Rq+o/snQ94JKeUqrIt7qvTF+kodW+SOC2/tHrRMocS5WIJ6yYh1fkq71EIvDvPXyebZ2RmC8+YKp
bK/c+JmHzPlhsTpjg5KVd7Dyb7tTW+I4KtZa6yUYVr4IU51QmAlUpExJPezCAqk2fevgKdUezTnt
+cOUYeUYa6h8KT3ESGKatnEnM38FZUflrLKKLL9ylecuEiUwbInlBZ0A06MMLHeZl53XWgv8YEZu
G8gWeCb8Q/+LmUCk8M9Yq5lgGKWckT7oPAnUgquhH/+ghgI5QlpXD+Kohm7RS9pdqVmYuIpADzLS
E3aa+PE+loLRNubQuHL7K/+D96mwsJNlk6/hfbE/ngp5O4X+JGmDVxagduMMQb1SlwZqe9w2v+tS
pFFrn/MGBT+ATd211Lz2yACVot30bUsnKrnjxsGpGEhvaISUf8JgqnFPsbrWsGmooIRT6V3jhnQr
DxstT6mpkyEpPb2gM/1KSKQs+9Fq0SJPgnrD5CS37FvH92Nilwwc1Oq8qFKabRLWMY1IioSADgms
kUHOyPT4LTZIPvlN09/47Q0tyu2COYhTvd5OeRq4M0Vepy7xE1EmmbRRmsokTeX+x5BT44B7g/Kl
4U4jTftJR4rqmWofuEUUy3fYkeaHIR6snUmzvYPDaHMQZFodaGqHdYTq48qudjqBWS5VDhmwodnT
1oe7UjRw+A3FwROFRrDD1qpfdb0uEKApf0a0WeYKAEueKZhkjlgEBMfPthq7XtVnY/CEelJ2YZO+
VWh295eXjdMNgEEMckPv/xprBwNBqdqapWn0yLENTiGEhk1u75pPwulpgUwXCVCWJlRgZHKPb2Vq
E/wRJH30+rh5i1rzJjYomsAv2fQttZjLt3TuFQGQZxg4zir54ePB/EHFnrnwR5qCMZymUW5ys4SO
hlKorlkzrGj1v94Ruw0Zz2U0xVqNhcIz9ictmbw60ErbCszoUAGwdGXq8U6fC9WNNSXNVynS5dbm
9em3Jgbr2MA3RUPpfcisFgF6rVgkPoJM3rVGMvyMFRowrjyUM++ZnkM4VhwX+fX12WVoEOCKbMKe
MtEXLXZWaOs1XRmXH/2ZIxI5Ac7GuL0tmZ11TrPKZMHIJJ7HPMdlRP91Qq+1lKjIuga9BrpXG2K9
p28LfoTaNNJXOgCDwKVbpXnyu2C6BjU8M/HIx2FFRqqJzXedINRwpgdxVc7eMEfS1xmXbqa3EXu5
UTdOOgLNvPIAlhd+vCAChvptwNVMR5gqVFnFgC0tHR+m2Up3tSpHdprqwc2EUmEzdKX/ORcn8alN
U8Xtx/HPirXvk5IgixyXirUoULtVJjEMDLyisnH2KkOudjN9KLR0Ca2TK4F65X7PfGtEWUvcyglJ
Y2k8/ta6mT6cKBtmz9cRXg9WZdpKB/lNHZprSshFbX76aPnEsHPl/E8e4Hgs0CaUgQZtJuFkKrte
NhXIShglJ0lt7oWwV0k+4F0SRlO3nS1kP71SR3asCeWzX0vxlal+mpDgRUOnxg5BXsx1lOOrEcra
zKekm72J1WHTSL32icb2mDanvLmhe73BH6Gdtjy973XdC1dCynPPnRZuaKxA7vmql3n/W7AndYnW
xohwPIgwn9sAwcaYFS+NEl8TkL/H5usJ/ftIq6cOEgofk4Ee2kyf0nvEZZbkSnIDDsyS2vbDrOqA
EVI/7cCFKo3k9QH28xTDM303tyaaEIUE3HPQQlfZTKIm9ygXcY4mcW8VrpDL9Xcz6pHXGZhci3d8
oTC4JdGM7/KqgEFWlWFQXYsMT1aFxcUC/CgHRs4lEF6Pnx6irjGXNEHxajOpXHg9wm7pKvZCFWCI
Yw7lZDmWSH/JRhnl4qNFMfB1SgoRT6zK9BP0Mtq8MyKLDuyERkx2skF4SoReerm8mqwXbTQQ2L0p
8Pl03MZoEDi+ziiiwWaOi8bzJUFDBaPMNIQ118ilp6MYpAKAWIOZoHxurJasQc8SBWxC56l6G+1r
Zcpd3Zz6vy7fy/qZkzbjhKnSgMLnooBjOr6X3Cr7cmjqwRuHdroLOM9uSpr8PglRbhwmJGtPl8d7
ryL8PnFRrhI0LShm6lCLB/TxgGUqYY/XpKIH88343iYE9ptKMgIB4WrfB3YaG6T+i4Vjb/N3yC2N
+QoCwojg/0ejJLBA6yaoYe70YfRqVF0jAUXKLRqWpUZKQYIsLRvLuS6zjTbUP0hZRCNiWen0+vHb
AOsUAX6ennfNt7qWgvumK1FNDQJuikWoiR0cD8Tstp77JNYiqW6AS9CDrsIYAnq0KeVk4arVWk9J
GmaZEw4q9jdQ+tGdtwhWCocu8vI+Esw6AfI2lt8vP8J3O7vjR2iqi8kEnUF4/nCyPH6EXSeJSZ43
nWdFEq7pHJfnvQXz5EGtYLwowictmae/ZhxoDmZO27wIhbZwKFfEhZ2psXUjFnP5I6dbPtokM7o8
J4sjzLnqpBBep96QGjgshngTLtqiO2xD5kPkL+VrBC3ttzA0SyhuqJ73vF7eTDZYoSfWev0cpjRB
20Fq6nY314m4ibu2VO67mG60jQ8K6ybrWpoy6FQQSURO2NxtUHgG1bZTevWl6wLYDUETC7ss0QKT
XvA0r/C/k4f7cK4URIjAiF7Q7SH7L2qSJPYiFkvsJu+6cjOYnfaRAiAcBg2nqZtJa6FiyL4/b+n3
yxHNWROgBbU16vlWGABe3si92n6Skxy9a981nWkHNbK9W5PmnHshmPuPRWHOxiYNxC/MsA7iQdgB
WshTH0vJyaiQv3LaG6ALK0nR7TQZ2A9TLSjQzPXFc5QkFb2VA/3vdmaVybjNglyjH14td1meTeG+
i6gBoHX16xdZ5QhDL0sIQTublc++LtGvy9pcm7vLE2i9shBtouWySP4tLoPiuo7eTFkkd6XceSJ4
wq0ELH+LMZDi/vEoJMyoy9JESa/aGpBfppkmwwMjBldN+m+UBE1pgq/A5VFOCqfcDMPo3NCiCqQR
5/hj8Is263yhm1BsNThe6u28Tcg+2rEyD7vJGL9qhQRRY1LQiHectDHVaa4c1pbT9Op7XOSIS+Vy
YYGuMZkoY32Adn5H4VSSnBwBR9034YYEcW6nUK72FegVw5rertz6ssefjEvDOgGWAlFlHXkVbW8o
gllRMGgw26QNRWheMx5DuxkEy/qZg5P5aRGEJHZszPpDqUv0XpHr8nRBUG3YLC9SPuT0pxMbbidp
qtuNOQSQzVv6kq/URs5eKwUp1i3OgOgrjl9Tk/eI0ju198a+p6Kdy+IBpm66xdZD3I+l1XL2Mv7M
JodolLlhkq5f9mvKgWvdIrCX0exSvfc6qAn2IMac6kje2pffwzrkZBSyiPRj6hBSZQLh41vLpaI1
KlEYvMEUor3Yzwi0zWju0QQRTv3VwiHC5WOqwp8tyKbK9it/upbxOfN4+cYoOCJGghK7zn/EfZfW
6SRwkh/MeS+Bi9sFkxx91PL+YKW1/5y1hvx8+b5PcrrLjRPokuKnVgF2fJXJwzpN9/tAmrxItGgU
aTfEbw8cHJ9lKvhTJdrsfV/7VHVQU3slq3oqLULI2LlyHWfWM67jXevIEY9v4fgFtFXdsuYGnHbG
djyYoazegipSb7ABMjaFMuEtJYcQLEqphCYiQQjQJoNakQB4soMwkuWyZCPTuZr7XWKZ1QfKGZeJ
t6xNHD9XDyjF5UQqEi7M7LuR1ofwpymQbaniqNg3MqtipbWIZfsg+ZrGuunOBZyBNid0vfyEzswO
vgKsGpYXxUq+ekBW4dP3uBy3g6GDsTPm3Qe4XKIjamNlB0qBc4EwlYfLg76LHFZ3v0SUhMpk/pdP
5Pi16Foal0o5cRhCDbTz9d539TJpdsMs+AfkYTm8qeCpktJuq8J439RxysOgTkD3TWt+5HwF0jLP
JUr3SXWnxtq0Eeivv0VYJLh1NxuHHjvR75MVDQclhFc20nDkyL2k3vSi+gJ4KdyyIHNm4M3T5l8I
KI99+n7mgYaSPM9Ic9ZgMESD4kqbbCklpliDTMq9GvX5FUnUsgicPIylKmzyROCIr842jWr4cZ9K
s9dMdbM1exCMFoBXJ8xg98XypF7Zk9YnUb5N3G8obuiSZlKCWy1KVUtZPul8pp7cDV6iQwuEHNlu
47Audpdf9JnPj0CUbLMoUpWivHP8noUAbkk3JyIYJknfD3Oo7npLuHY6PDcK+WzKyjLCMrjlx6Ng
SCHFhdaLXqMRzMp5b+x7ke/o8r2cZDOW56azcSxiWCDs75m0307w+awQsTeh5Pkp+ysqmSXeU4in
P/Z6nvwVjGP/qllh2N7A76EvKBilzK5SzahcIVHFyk6LmnaVy1d17t5JBS9t/SgLMGc/vnfceCPk
o5boWZaJgATuix2x1l4Z5UQ6BDmdmiMhDHk5HLDWCaoCwosSsTV7CUwNAE5WgBeymEXgt0B0vihF
HL6SvKU1zQ+Cyot7peN0lkQ0BQwz+DqKh2q0h52Tf9PNsHlQxpQeMgPCkmWrKrDKK8va6WPhevEr
goHAukbt6vixxL1FOm3SSG6IE9sq/CdHmvprbvWnXy6peBR5CNjfHVhWE48jvgkespA9Q2fx6BQA
mWqltHdzk4b7eJihClx+22cHJCe87ORoSNbfE1tdME/NLHu6b4YOtMRmg4BJ2g6cKu0R3wPn8njv
YdDx2sQd/jbganqRHcAQqVNkL1emTWBEsQOA6iZSjTuSxZErDYW574XW38bW4LuQbtUdqRrYCF1R
PZIJyR241NNN0VRfxwRz4opKxSHXZ8EdtSux1umyxqXS/opWj3QFPh3HrzxXtRhlC5faCCDQ2F4B
xyGWtKGiJFeGOvsafhtqtaxZRDzzSIHAs9SsdSgVkFtKVWmjD1Po0rN4LYw8N5v5ugFtoDQQSYwf
31qgTrBq5Ez2lEgNDkEkclcAbq/c1Wko8P5l8wYwihH1dUuGX07FOCQyk0urdGC4leHlehLbKjGJ
C1HP2KIgs14vz7DTA5Ilanw9+DcRpSJQO761XJR6KzMTxWtnRbdh7/wUS818psat3zUi/G9KqfNX
PwKNf3ngc+8Q9wLIDIvsEDnj8cCKjh+JJsWKN2pltGfVnhxKz/ODmsFisCa5+y/GM1mQ+HaXNPQ6
M9iVmtbJwah4AiQe+l6F6N6w6tLOQhVje3LBV05VZz4HpgtnDlxXUHavJVBku6Np7LLZ45BDEBdP
8s7slDd4SsmVkc7MTuqRqJMRKDHeOk/ow7gbIq2ePeBW4i4PjXu0r9cEdGduBwGwyZtiEApVq9eV
K6NqLn4BXocV6J6YLHRmmdqMX9TBlfs5MzOowqCz5thAVVJZfW2WlQG/LYWZN2XKH9qxUO6TRM+w
Z56kHVnA9Mp3d3a8BRJg4BBnGCe3thhMLBBcL45n1TU4sL1WafdFUIzkYYaDfKUQcSYtYhHEMAWh
BDHv1zmeCXRfqUW66OmlCPN4sOqPSpgBJ/Z9yOWiFrqBWUmbMjV7V8Mt+6YZEuHKCeDM6+QaaNzB
dhdLoJPFWmq7KWML9wCSlm4E8I9qY6zsFBKsVx7vmelJ5AZhm0PBgqNZbWGgKlpdR23r9ZHs304j
fd8ByNcr69hJXZkIaSnfcRa0kAEQjh2vJ9itmlm/RByTYZbf4fCyISuQ2TQIoDeNmIa3YhsMNzLM
cFtRae/Vh1ZwlVKXd4VeZIdUid6w5ZL2w1Tmbp4MoXN5wTu3l5PvWPqvFm3CSZhs1rE5NWImepPV
0R5sDOGdNsT9Pmqiv8ZmyVFKSnSTptmrHOT5nTHBcihHUsB5GWuvwoRavK1NJBQ92vBq0IAH5HXt
tHlCVulKoHNufvDWVDyhyWBRNDt+mmZeQWuWNdEzWpMuSUyGH3tDXY7n/rXWoTM7kEKNkjTd0voC
t/p4KBkejJ5qgeTR9kL9m7LD/Vin+UOrxw1SYEta+rXwSA/l9sflN3LuJtkRoO9oQDRxuzweeYjk
Joz7WaKxA5JRGM1fGm3Q9mks9dvLI51U+ZfZyTa7lAZkpOfiak0z/XYGz93I3myWDwVFgJ0UZO03
tob8KVVSfUOOqKH3PZW+SGMhf9KadNorRnRl7TkTYrDOcdQVcRNkcV3d8RhGEa7RvewFcg23aVYf
8sEE6kumxJljE8lRID1dvvX35XMVwlJVZ8sAmqaxFS7X9NuxrTR6IRl9TfHAQNZLn0WY3uEfTamQ
wmWaAPNNbsBk0udmFkkv/z/2zqO5bizt719lqlf2Av0ihyqPFwBu4mUCqURtUJREIeeMT//+wO7x
6OKyeC174XLZNVU9o2FTB+k85wn/gNJJrRloD6Q5ZgP6lNznlfaTyWIdujLzlI01idZn3RL0bwKJ
prANjQARKTMqAUJ1RpL/jONhHBC7asrEQV4Iz4VaQOd0YxoCXi9mZclfpC6bbidtHHbYdQv6jao1
4ZVRLaoofOYVGgNZdvSTQWcYi5pwy3xCKxs3KnzskUph6I9QknomVXMzwUETwzRzJymYS1uThGpy
xlDS0TllanYjGZMEhIFCqQD+LKDBrmtdMzrp5C9Sf3wqO83QMUER8vy7xAAbNVzSrbtG1gGpiVWJ
kDQ9w8KpWrP4rAiDKLvIVZvYNIVl/7mcowxNKSX+4Wt1UR7aLtCWbh9W9HYWlIsIk1WgLeL7wSVQ
+VsfNWAh5MWWzgl00lXInZlBIf7fKPcgc+6MuZSu8fCZP2Ke2P1UJ3G4aiEuugbjvqdc9IUREHzZ
3EpY1+/f/8beOGIohECYcXxLMHtWu2tYvGllf1BosebBgREi7EPDDHa/vcqyhWU0/6jFZXl1kOVG
I/ux4Cv3aRWZW1/Wkw3E6uffXESmUyMBBhIxu9bp3Z7ullGX0S1pW/0+aodqU6m65c44ml44k88i
H6sYaE4v9DkZNspq0ttJoTqKvmTcj2hy29h2yLdLkbOvDPVS6DsL78yx2PkLJ5m0mwzy9IaGIVFR
OUmE+8KIFfR2y4dEnFo7TXLhCmOK1hWtcHRNtbiErHpj4QUQSIFB6IWWuspYtXiepQKZ9HudabRn
1OXgpFXWbaI5+2GKiBfEydy6aC5d+hr/agOchDyQ7xTB1IoitqPE29N7rgCeogsdJZ7ZGBSpdHXC
bYObzk3XCNHsMv8SmA1LdX/DGDDe44BcbspoBnecQTJVA5HGhY7VzZ2KsND3rIiNTxFyp3e9mGAK
aPlNUXygsRIhcZRMub+VgkFvtqQ/xQYfpMyneAyrBpE9GVGHphmLq0qX5co2SgA3LuHVuEsko+1s
q9OLykE8ChuuGh+zfT2XQYlMxzzeW5oVRAhIppGnC1bvpRkb0JkwPLqXqsy6RVMnfY4LCdtWs7HQ
Qkkxx7lPBD35HIeT1KNKNgwvej13M0I4jfwiGf6I1spQZXY7WHgEq2pzQxSNpV0jVdPnVhsCBU1v
JcNbvdEWIcG4GVFO1pQfWR2IPwtov1SlcYPoyQImtTYI9sN1DrVQPkxalGguLNPmJcnSg0BkIvwH
PiwepeVj2AtJMiCAbqmPrTajvxxEqb6vhllHwxrLlnnTWTjEGRn4BLsJtSl061bpfvThqNVONPSI
x/Wy0m9RRsubDT3zaC8JqRyga9nRTDErRvZGTifdL9BnwTXpa6ekyedMlTOsiPvCEl7vKr6iu6fe
0yiMP6tm1aD74ocaik992Hxp1QbjMIt8697s5nirWmVwqHBnekIJXwH7WXbKbajBeMFkKUXoeUzy
JrgQHM6ShOXrpQvB1Ih3TF/g9Osd8EgxSA0iT2zCAEkPUdhIUVO4nVq2m6ZElarEcutCwnne3WUC
YsA/JMJiSGmtybyiUKm53pkJFucM4rShKj/BGJycShDKvTwN8c7EVmKHb4S2GGvJe4Vh7oz5z9Fo
9Oh3S1B40JQsNGKY4MIAX+LnLzlLrPN6rcTPPK4j3OAmp7jxOKh2gxkIhC7funC0nNeE5NIac0qG
EKwJ9+F0wS5NUXlH0N+T4qSzFUOYd3ECzzwpsuZu7s3pKCbIQjdlJu0inDseJHSXn3736KFfoVLa
8x440q3V0SOaKG+beSx7RuDj6IgLzVGXs+nCi17i/Wls1BdFC7KFhbjNdOL0TuUOUXO9DVVcyZKd
oI7YVoSy5KYFRNBQDm/NuRpRwbP6zTBhJfH+LZ6feyzOcUdLFc4L5rSnixPQZAOsmnqvqXVwY6gY
A6Y5Qk0+mgLvr3R++ui0IUkWgFG9vtTTlbQQ5yKxTrjNBp5IyDRkyqd4hyw+nN8eW4lK7hTitG79
JlV8EfYg7aAjxFAR3vbq2MunEHRp1Kj3tWzVji4YzXMwVurWGqzpKtGHwUUHp9hgGHLJe/6NLUwD
fMG60wiGr22sdk0jY/CTVZl272fTpylp9Q9Gp8eASrXwSloUuopqOhBzQldXC+t2lOKDpae7Vgi/
/f7Dp7lBYUf4Ms4menqp66nVado9GiTdnTZTT9tlX8t7MRWeePgQUCGVZGQAyfzx/aXf+rxpay50
RNo7QGxW790K4jKLFA1o4Dw7Zhdl15ExBodsSoe7ojaPcZnCNo6JrAFVyvuLvxFGaKfClGEWx9Qd
8ODp6kqY4800kj32UYE8SB6V+z5AjhxvSvOrgXa9HaoNHpRcVuUB2Ek3+BzWd+9fxVk/jS/w14tY
fQaWb3QYqIc6Q5JedEZLDbYYf/roCSI2Ac0+2ry/3uvRcBpSDJG+Eq8at1/q2lWKOcIkGHDQ0u9r
MROAnMVp8kXR4+xZ46B40Eogq04rmmngtGWrfCGfkDBKaBME8CN5WvTjQx/T0AC95HTbDQ0Shzp4
1S8kFMDl8CDQW7sCwVpiHtUke9JXDRAFFRFcCcy/vmBCIAswx5Jun0rS0GCTMAjfx5qc5/07fWOH
kUUzNYbtyNIANU/fb1WMpGK1qd9PI+NxvEeFg9XU1m2c+d0WvDCspgl3KQALyM4n+hEmUmeXOC9s
G1zPLk0lz180V0Nmv/RpRcj0q6+tkQssy4tKvwcoV3t5br2wwYe9EWbmccA56MLJcVblySzHl00H
n6OZ+uX05iMwglWkjfq9JEXKtVZgQxNGfXi48IzPIzeMdWDVyG0w1YW0frqMtuCzCV7GvVoJ2jfA
8FT2U+hJkWzdyQVKo4HQCl+USWg+9Hhg3GC6dWxjS/gBXYyUWs4CbRPIuI24opz59xZuxK6YKknk
5FI/XcAuLHtp/enLIDgWCixBZ501GakYlZ056feDEcyAIQMkGQEr2iDpLklLv/FcCCxLSfoKKlrv
skQvBz0qFeM+GXAZCixL2g3GZB2D0VdsyU/g7ReD5da9KV7Y4OcJqaGRji45Gdzos4Z5jjcVltVh
4EnTPO6nXggOXRo0h64JBycQ42zD4Du/EEvPAzk9ZNI/RsvEcjAyp59BMOc4Apla6CEKkR6x4qiu
qPhKN6pk1R7nYcbc0QJvKg/WAYT/7L7/GZ7vrWV5NP04wunWodR1koEWaqvJYsHyfeXre4ZJHaMW
rBA7AcwzSKlLNNM31yP5BppCbGEacrpeImZGMKVm6MVd1eyMIa33yEVJTpIK6NhiwHDh8Z5v5gVt
AxFG53jWwJyv1tN9BbN5CvOeMQstDlANOTZEF0LGOW6CKoZeJ+SeBZwCA/F0mQ40M+NoKfJkdIof
JyxhG7sKcTa8CSYBx0c/T8sPcCaB8yZyi3FT0BfYyIXgAKEABUFs2qrcD4OtqEgUt7OuvGThEIiu
PjXZXayggXbhkt84zbhkkhcAgwQihianl2xKmMrVShl74WQIbh6FHJ9JJn/BjFfYibkQuGVrSvtS
qrla0y8PiVIZAO8V4ZEy2tz4SazsdTMx95HUGZupQ+dE8svOM5o8umqVadrA2r5HgBHD8ChWmiuj
MZu9jkH7FdZ3khvnCEDi1PN7ot9APnkXUG+QHWSwS564Cqy6hQBpgd+xl9EcaGsaT30UqZTduDHp
aDe+v4HOIyOrKUB/EUEmC379Mn4p4WotnLXWDGJPSxGbBWoVu7LWIP5PT/lC9fbGt8xSoH0RnVvq
5dVHltJSx3fMjDxMEJLPhRhmeIk3zYWa9M1VeHDWwudi869qlz6phKDGVdNT5irYQeDAvVxFB/n9
x/ZGHCBv/Pcqq1xKwJRo1mJWCRWsKTsRV1bfwhNVrKQtTJr/hTBHGbhoxjIYYzq4enTiOPSG2Yux
Z0ya+lh15ez004QnZihYV90QXurNnR8lQNKxLFBQjqCNux75hLVoqil2x54M2G8Lj7TF0FXHXkQm
DdQWJ9opqnT395/pMlcGCM9N0lE43dHGlAX4rvqxtxBl9gipYx0KkG4ThtH3QokvVQFvnFyUfsCr
gdyrCh/C6XIhrtuh2g6JF+PlbBtKfmxH4TGr1J9yr3jWGF9jSX87Vvnvin6wwRnvUNLLEL4BI6xK
z5DuiCalxHS/A84eBQbSstnUX3iaK6Xh1ziCpwldMgprsgJ59Ym2ud/4oUh/ChkTOByQqNrPOdwZ
0R4SwpY9p4J2wFYKd91Wp+vZweTE8a9HVCiS0SUHNaWKL7jd3YfzPBSO4c+NtjGHeN4iQD53NpIP
yaX+1hv7Cl4HuxYK/KLZuYrqI4aNsy/QEjaGbJntt9Uu0pNol8yx7kyQNC/s4zfCH0nhQrpnsolF
0CpawBBMJ9OPaafV/VNEH/wQN/0LVJhLGk9vhCVQ5lDRF/wQSy43/kucrUbfysreyLwgiKBJF7Hq
tLIxXnjpb+xbcxkQL5ortG20VbqgZ5OkFp2aeaj8MF4TBd0doKs5hW4lmxzRJrdGpHTz/r49xxQs
kBdwEhQeNCeZh5/eWzbWJJtdkHuDVJsOYMpsa2VadTQBFezqsBi8bFTB1xcos8WppT2XKL27VP4a
DCp6un0kDFv8+PLbujOrW3W+2Dh84zWbJMXL5ItuLVTB0yscOjMLAn3KvTjtkqMpzvTVRfxAy9Fs
L7yCN140b5nGIAMqGpRrHEfbIuBkwMT35LganToXkHROkc5+/5mfsWcJItAqQR1wILymC6d3JBqD
hNJSUnjwl1RA4op25dda9mWu+tcNzfiEOev1HAf9jsyn2JaJXN2gPkqrQ9OqbTm3MHqE8qUui2gL
YCrf1H46brG5ig56nz7JsQaxWy7n7wGsOicVoJy9fw9vPSlwCUxEkZojB1mVDsKwKED2ZkEuLUoE
4EZH9iK8xCt5RZCd1n4k61iIQ60iswUBdvqkAhh/APus0stbNeFzjPtoh3g+0m4Yqyup2yll9C1M
YAa7ldwqn+YpKA17UFX/mXGE5PWjPH705aB8zGdd/+bnU9NsLaOOvUKT/e8w6LB01smea/D/rYTl
pelnF7bYW49q6XwvLedXWcTTe5itSqmiIik9RS1SfA5aXETnJrOe3n8j53wYviqmgYteMqRISo/T
dQJLL8cROwVP8X3EFAZsuxmhJAMTsIaufrNRO2kTV4hvz1rjdONwaAbxpph/T4v+9eyi/cwwlMkK
PVJxeR6/REsFZQFeaB57OlZNDuJy4yHWlN5RYqvZWfPwc8qNbee39UdlzNML6I83ngLpKUW8CR5R
R3J4lRlICY7ZMPByr1Z6A8qoNH5SQqwW4BHpuxinu8QuFcxQNLEIbwZURzel3ps7OKqxo4e1tslV
pbigx/nGcU74WmiCcKSAAVmrkxF6XIC8EP1IQxmD57pJcF1UQG49TdjaZrZQyQXWKZjXo1SnRse4
qpW9qkCes7tAEv1NxL/1LTUk6qIxiqGUtNX4E58U+Kpx7osM93DnuTTFeM3ZTjefRX0OkAaNMZma
ebX5Yj8bU8ik1ISNWj8oVah/pCVB5zBg+oBWFMKShUvVYfn44hnVgTdS7lCfjgRniBC9dyrN75Jt
lXfqt8IXpZuWm9vK+Vizz0ahX5y2uxjuny/gi9YQC5e2XicD15/k5L4XVBg5Rik0T1gD8zNogeaA
NmuPIyX2I3fmFE2mWyrVUG4kaNCJ21rxdINBdqC5NGdH+DyBCV2gsXKM2/1S0LdKBSR3M5hNFDhd
raSlO4uVQZcNhNJBCLpQvBLmsNkloSFn+L+auadLtQpGuJ5rLGoCtBJBEQgutZ/TxsYtIkbzfTkA
zJi1Wf+OHa1e2b4q1B+6Vu4SRxbD4VmsDTVxQHziGFM2Sf7d9/viqU1nHb8Sycz3rYn4CrYCPh4W
IyNivMAF3GzteRwFTIWGRO9ovhZl7UjEd8R5fQOsSZXlmtcmWiXT2A2mHwmco8qZrIapaYxqEubq
KYqTdtc05s9JLRnEvh9zrLPYtmy1BdNGo1anbbX6sBVB1SJ4MbOnVwmwIeIB4pBVUYrYFmLBC+F4
Nsj9utnKd4KVDuLHGHDrtpdzNP9Ah0i4agvzWNpNUSsv8jj6H7QeL1cGKnHg1HiisDvQPsRuBY3e
r2U/+60Dc244QrMX4bfyCh6ijnpu0wWq/BSZbZjZ01xDDFeVGqO/SRqP8tjOkHDDumLpVFYWczrx
Ocrl+VMhpmycxaJYcf1UTO8lBLWYJLVTkm4g7Ka+U2AHVW6Sscy+YU/Uy24hm63sDux4zCOsaYCW
kZpUdbgAK09im0wHtcI1HUO2yux3llQog12rKo2KMW0x/gaCFWyNBudop1B6S9uaXdlLtgBLooWn
vjieGZhLb7Bjz1xoqlbqKJWU49qrhT/8MigiQJJBmDpZKunhFXw+gdw/VsKf4twGn1HyjB8lTIfN
Y1Xr6AWWCztBVRavQoYy1mbIZjBpQ5pMUNqUbD4mcKTzDQek+oR+rU+w7ILg2a8COPeDDGG2Hoxw
8YwCUu4IQuXfhEmWFLdBm8jDFc7nYr8zJ7Bm27kuisf3v7GznizTvgVkQvRYED3iKtMIIz9Oo65t
vCE2U0crS4xl5dprxKC2ew1FUi0dvjWjYl1oOy/R7ST6wVGAUMasmmnLIgx9eoxNMTlYPE+1Vyap
4hQd0slFICO66KvVru0vMszeuM+FqU7jiEOcYmZ1n02cY7Gt+qyX+scupT/VYUENwDc7Yr+749vC
WlJWfrugJQvlHsk06cUx2lwtK+uBZM5y33jhwoJeBOE3qY4A//sv8SyHZ6BhLPBTMEp0QNZ5XDNn
bE8x6z2pMryxC59TUbWuBwzkL3wtbyxE6rOoowCT5rtZfv5L8uG3iOAEctd5BQLYLkULvEyGGduk
qi+l8W8sBbgdmWUCIBZ/67nEIIFUIH8cvRyBYYeYMG+gU5pHeGvJhbs6H3rSrf51rVWVFisFGKVu
HL0hQceorRgBBjPiYUoiI3PBQbjDu8L4pGmcyGUY1zY9/2Lz/js8j/W4cKAjyUdKBwSBo9NHayQZ
mBHTGD0ZfT1Xb3TrKp/mS9pc54hLbpU6dkmV+VRoKJwuo9dxUmm1MHqjLBU7IdP7Y40/1qZWh+kI
8MF0qmCIH8wU2FC6iA+DQ+tcodLM320vcCGvGtq0mKg+1hcyTjE6uFU7UI+rtT0OlbYB1FG4CebC
7vuPVnrrW1rQg5i5MsuX15BIBF8A6qT16DWaskvS4OtgmtFTVVW2uXjCd6GbKMFuGqsDyIYjGOoP
LV+fXRqKcGPUkwhxWN+/f01vXBIvAFwjk0/aHutyIuqUyJw7a/TQ5Ex3yEQOd/EAoLGWaSX9fnhY
FKsohy1wWXR+T9+5VaX9pNL18GqtBYiWxOZjPBjIRCqoRL1/W+ezB1pFOkNPfC/goIFdOV1LB/Ik
hIEqeQOAXco+0cjFrUrKldu9ZUHri4a4FBxMNcl0s0W/8KMoSMJ11IyI4cY8MtmeDa24rzgvB3vq
fPUYkEbHi2wqTIbWz5QNgD/92wwn9C6NOHOdehx+jnORfOew6XAsHIT5ANWXE9kYgaHdzD7GjL//
/SIKQccZYb9FXHR5wb+EQmBHvRJM+uRpSqHADMHmKqSR9cAkobpQdb31rTBI/gtVRd9ytWeFvuuF
KREmz5r6yc2TPnXCDIupYAovCrguHdbTc5kuHNypZVJKt8xYvT8E3wp51llLayPDKdqqhL+vI2ue
o1quCOENZBjBTSDR73kf14NsFRce7LLC6gpwTSdC8Qmh+7I+Y1JL0EZy7slrUhD+CHyJpGYBqqbC
zP9EEP4pFYucsemcXTpHz5MSACCQwzUU/BaN7lW+zbBu1sIunT2NcgZ70Aw5Kn2oKIqwGZtG6ff3
JfNhyM1w0YH5rgXlsPmte8OYRM+CyGNEcvVRyZT2MA6wzt/flm+EfVhaC62JpIuqU1nlIR0WtnOZ
ppo3g/346FuAEGILX1SnqmBx2T1yvYdCADiBiXWKHqk1W6PsBmUCAqlqjE/vX875WbcA4Gn68n5p
B66ZjTmStXUhLYjg0XoCPqeinGtWFyLs+cuEEASOjA7X0rBZf8m5bEVVJVeaV6thsh36mluW1fgg
tfgpJn0rXWhDvHFTJi0RbcnCEAlcoxtowCO2EdSqJ6LcYw85ra+6sNrt+4/ujbvitASYZnGKL7P2
07DTlU1Nh7zRvbzW8qsE2su+C5RwR/UwAmwQxd+FYhEOlsY18PflRa11tP2mSudJnXSPUYrkZGSz
m04caEwHqbVvKzz/3r+/890PzQcsFtMZFC7579P7y/IA9QcpNDzJAobkwz+H+dIKh6CizSbNdePM
uWnsZiH88f7Cr+/nNO5wGr9iD9GVVYmBpyvrYYtgSM2TxQdr+KmqpNKBkNYbrRM+8oibh5J5vxs1
Jvh6MYV+U2JFykhX3SCHMN1KoZY6Vqx8a0gOsTUMc89EtHjrt4ZqR4aWX/i8X7FR6+sF5YyiBRGL
ofjqAGoSjLzGTjG8KhXyjQ4xyDG6Jn7yC7TZxAGFSMsfIpcia7oumrykJg6ijdSWgtsYemmH8O2d
ZABV9P6DPN8HwD+AYyz9CkY6axyI3/M4tGAMHnwZ2PsUtLITI0p56ZQ4P6ggmxOQkFthDRxdTl8X
eDKch5lePwj0Iz2rqgTq77GzEJ4p2+G5GH3VMyqaBs7MNMXcxgECQk4USVKBvl894LqbGMVdymkH
5wqv7W8YTnXylYkl0j6PA2sXxjHYN9OHhm2PZYRR8RQ01exOmtV6U6XhHabnlNe2qMU1HrCaln1C
S3w+6npeZ4jvhRa8ByDn4JNFdd4YYZzsY8vqsydQTzOiFl2F+W9q6OmGVk3x2epg7fd1mDxwOmc/
jCBS2z3aU/nHqlYt4C1lJD/4s2FsKWayZ7EqwhpxDn/MXJ2beQFbIM42UWh+kpUEc66mnVCVUIYa
D9uyq/3NIFXSAfBK/CMqpVjkYEuTwDEzta7QqdPLY9PV8c+KlBQZczmYP1eFrN/FVZclCMcnym0m
oy64MwwcbhD+HvvA7tDWY5jjl2G6S4e8d9Iw1fmuKtqr4LzGdiNjKX4tBIC0QZ+rePs2sZ5IF76H
JQc63Q2LDP8ivgPIi7aZcvo5tBNiqEbaRg9xi+a8pQ+yq2RG+6VRBcRblL69qg1B2RQVQ64Z0bgL
Kdp52GL5124dcy0mmavMIZrxn1F9bH/yRPmSjSE0lTDRHWOIdFqvRnfPuAR/3R4N0/d32/IXn9w3
YqrkSADFKWFQW17dtx7hSNOBGnhgmFPfjIXRu3WoS1cxzbCt5sfBDTm/cGGLn6cTGpk5pzdbD0wC
1erp0xZS9iX7SX5ou6y49jV6qUMmjG7GzP1QkbcdtSLxtyWGYwwJ8K42kyS/hp5bXTieXhOX1f2D
i0BYFlwnIgnr1kdby9LAtagPc6iDqBs7UxM2sawNd6M5SbdSHNLt9QuxVGxdDTpAS732pDR4H0AW
rXpU87EdPfZUR8O2z3P1trYG5JvybBYHtyRRQlmyxEbD6S0/3w5x0AAERp/HRl2vCzaASdXYVQvV
OiRUNqSlMxL7riTlJZpk9MQxUsbsnG5TVKFPGBgtJ9j7X8BZRsBLIBTyDzzBEMpZVQd6G9dDTZ7z
YNGnBX1mZQ4kyXlb1kO+wfcjct9f7+xTXzpor300xqvgNZbr+aXwCdDaxhEyVh4avU5uMDNSoB37
ZvqxEosPSS3KT1UxaE+4HjYXiAlnJ8uyMgqDy5yaE3o9fKoVoWlkYVIehnpcbIeF1AF0c+n8euPj
ZrpFi2RJTZfO++qBZlY2DnJZKQ/RFBRXkZVijqlhx50lqcFRNgfo/cnxrcTL/apNyRezVaMDytSX
hN3Oyj5uF5wCfA4wOAoD2tMHnZZqF0dBpzzAl5g+iENe7K2SIV/YCsGn99/pW0/216VWWRe5Xaaq
RM6HzKQ5OZZC5pAhDZv3VzmL0YCKgNxATcXGgU7lchW/fDmRIYkoLHX6Qzgp0jYRo+wA4l3Bi3PK
911ZSleBrOCpJXbzzZRI0oVQed7mA9BErxv8AVh/nucqZYjUgWNf99WHUh3NTWxmuyiMU1ttqyNo
3Kc+F2+buT8Uan3XG9Gl1ZdneBqpQO6QulNUazpj9dUz7gdDENs81B7meZxvukRSPFR0w5s+aWe3
jsCJQrOtXxJFzL7izf4xL6JFuLaOLyWOy5GwuhDy3IUkxmug6b86MhqrM2ajzoQHsaaQsCVjYJKN
KEt7V/Ozez3DDtau8rFUHBNpu59D0O1bgiw00qGZnLktIwlraSv+9v7ncbbx1KUzCbOLY0UGd7Z+
P00SAB4HGubJ3RTsRlG7NoNJ2RtqoRT45WTTFdK9zb2WgJ2p4kygH5Hkz02gRJe2w3rrLXbWS7eM
Y0Uly1wDxCSjjkKdbrOXl3IVus0klMlGDkniraRKcgeSDLMKDf2T+doqBUDkZVYh3BaoVvvF5Hd9
d0SOfQK91kmKOytmugzABjXa1DOKTLaoNjphE3QzcqL5nF/7RjoYdl0kwr5OVe17BYngmsnCUEME
jZonk7O0s+G/lIONRnn/Te1m9bMlltF1VYjMFhQKJ8spcuh+TlYvvbM4SMZPpjK1YJTj7IhToIao
VpzLNtlbKbs1pYyAdEk5j047p3lMn4Vxry2NWXTJjeoMCLUUVKQMUDRBt56r/4hBm0tDWSWPgZrU
8mGcwdzYbRig7Bj1ZiPbxPvkpU/k9IMvyA2duzlpH+W2U/bk3+m3SIpVENY0i2kbxlYQOgjw0sWQ
cNv5eeE7XOLArxuEa8VYBCQBBHfwSuvSIp21oslirhVWLkKWiZm2Tt9X0i5TxG6nymFxCKUi28lx
nTxOi2Al4IvelYYkceh/XlJSkdYbFu8Wpi5ATxZGCeffKttCWTea6kqQHwXMQxBJ39Oc3kj619Ck
pdHo20XDpdCfMym+1WaeXNHv1TH5zQSbi4BCgbcq6jhwRV5FOn4J3siraJ3my+JjWnS6o+O46Yjz
pO96Mu+rrBEruyzD4euAJjTKnRdyjjOkEgku/U9r4cVxKhNBT4+Otms139Az43GW76P0ppHuCqay
ptK56FO6i4+aiiRvHD/orYVx25cJopqilk6g3WRkpLW5UXPJtuTPcR7vxKy+cLKdHS2v1wdY8u/r
WzugjeYwComUGo9AY3fZxjz0G9MeN6Htvf9tro/QZR3UKRhk8HXSz1s9B3UoR/yCeA6JLTtIoTi9
PbhsoQvP+ywUr9dZJXmR4pf9oHM/oiPZjRO6qEC6m9gGG/LXd/UfJybwf5nCfy9KVFYCfPtePeL/
xx//+030nSy7+Nn+t+XX/v3/L07y//7TXfmSP7b1y0t781yu/82TX+Tv/3t997l9PvnDJm+jdvK6
l3p6eGk41P5lV7/8m/+zP/zHy+vf8mEqX/75x/cC7srytwVRkf/x948OP/75Bybjv7zc5e//+4e3
zxm/96FIXtLn7uw3Xp6b9p9/CKSffzKmBmWOugNctWViPbz8/SP5T+D7r2Kh9H04xv/4R17Ubciv
mX+yS2Gt0kAjxwFCzReE8tPrz6w/F8tGsJ7IyjH8Y8T4r5u//yv8/fVegpfi7z//I++ye/AXbfPP
P16Bof+Okig8MCQA9wSYFj4VMpKrbI4EA8V9BMgeZclTqrs8cP1tnHuTfCzk4xAcqEnL4HrKFdsf
nQyF8mzTxNv5SrXs+jPuvXN4nYLQz3dFeRXo6CGMdvCzcDm+tA/1dijcSnL6+N4Yb6m5utQN1Lss
dEbpuJBTuxtrQAR7MyrXlaXasnrQZwkbZNxowS7asf8xrJ/EyMlKp9phAdz25gdBL90WuLcUX2k5
Lq5fBelJz+9G8caa901FK+guDxtYj6Vt6jdS8ilQU7uwQGao+ym4ToPHfrRD/lPdNdUVHIgLEXbF
zfz7iS5UI2TNgdetdazQ5WkLEx23xybSvmg92hljoBpHZTa+GiO22a3lYp2xHT4LY6vdGArA+Hjo
LkEWVo3F5TI4asAbLRT+hfO0ijGYT5glFfL8mITyJ6mTzActEKMjUy6yhy+DWTzrpfoxE0eBsXy9
k8VSdjRwiY8FwK25lz7+sive+tBOTmMuBwDs4mHC8Hm5HnUVijBpkMkCzeGxlmtx25WRtW1m9Qs0
pB0j8ytmHcJBATK3eV32/8elPxZhu//4184/C0tO8b1o/vFfji8vaZQH//UfhyZ9zn80v4ap5S/4
K0pZ+p9gF/leLRDd9L/+HaT4iQl+maYnc1q+ol9ClCT9CdiI3yG6wS5Y9Bv+FaEk+U/OtiWuIH1D
qWgYvxOiXk/df4coWhPIE6rkLTptER0A/ipxwiQlZsKkyDu9z2ytP8bBPqqPSEJm2aGtXR1vFMTT
cqaKaoBU+H5s97pyRMDQXsJWFV7ls1ul6M/aaPlhrdbPe3FwFP2qNvEj2ui0/lWnKd2qeezjnSLs
BH9fwyYwHK26zuQFFuuGOoKQV3V+UIZrXz8M4cbvHC119XaXjccS95Vi6yPhN33IalCIN+HR+NR8
yH7gbfFzfAbXp95OkBbip0k9ZP4lnPmyed57QqteB5JiuO2EKsqiwqb5Or0Yn4uv1VdZd7TP4ksf
2sY3qXSNb8XX4mv3kod2ktjztxHg8yMMNX/bTS9TBGKPTMwuOlcr9kN87OLvegKJptrF802jOFO8
nYpDmyBYh370Uyr8pLjHWCa0x/h+mC6kLq/inu/ckrlqmxhp2Sh+wEsfjC9l7ZnpXjSPmvCxlFFU
sG/nn4Jnfumusw/zp+RJ2QipnTzRRKp6BxcZq3KQ5oWWXz4Mvj2h6VdDjLQVfvGXTfVGVLt4mat2
wP+hy3yNru89zaVW+iXt/7/gA7kUFdZkuv/3osIbQQHRM4qsBaBEO2aZOfzyzjMJlTM905VdlFem
jbFBiuEOs0Jfd5OpvcSRurTaKkj/b662riSXMwGdY1pptM2XPHkV8Wp1LgK1R+W8c/Td5GDN7MRu
7LLpHWtDiHdm/qM5kQtp2g1c7UJ4on9wHnJ/vYB1IZ2lyVz6aEbv1N2wQYYVV7MO/LvdpGjb2dqX
yWmvAXi3qtN/MJ/HHz42Vx9plmAywj+FFiSznVyVj7AVK/jb866mc/gtuspGB+f6BS3zMXsJvJZp
ve4EGIx/FP6Tve9ajuTIsvyV+YFYCy32bd09VOqERr2EAQUgtNbxbfu2P7bHkzNDdLAGad1NDps2
xSSAQmYiw8PFleeee1AM0m3jexFV6AZywwSRFi8T//0XtSKTQdAbbkyA5iR9Qgw7LQnShWlrJx3p
AqrfhbvuI8qZcC/sk5sxBqKcKJvwFD4vL9UEYi9aHEY23IQqDTK6C0i/ax70jFYZ2RkN0Z+kh/YN
5VbH+XHchiy/qQmqt+Mb8KogWy5q5E5xQOQU1nTJaIk+2AkdI2d5BlwjYiCJjj8ivPpRfS++V9+b
hIwh/1+piH54Ew8K1C5vcoQBU6W6R/4R8PYsdVH30IDRDU2Q0KPnm7yNWWsCmUF4Pua2cwNwMQBK
tUWFxzVG6OvLvJLvP5f5r7jM16SJsVKPv7c0WWV/fxFmnBIYvLgysmIr36geJsmM5kx1Kzl8H2UV
rD51TDqjRc9AcDdSQVGvxQGvXXKlHH6PS66jUb/cJiq2kTYB8Bywp79VSKkmp7WlFKqLkiM6sZbe
PQINfqD9NQ/8h7L504VWyuEfvpD8I6WHjmJwSuBpo4nUahZjuYxks63RTCcIAqqY5UgKAx0cAVDz
5HianLaaQs+wUPipgKvXERCxJ42eaqRpZtPmHMFokzPn/qxE1SZChyWqopoGdMJR7egzJG9zqCuA
X3QTIjkJ0oIF6d0kqxnYJ7u/l3HkskCfb2e1QEWb6jFSWKprKTSn0Yg2VHSB17SQGgxyJs0GGhYs
ixmU2QDmTSI+TeidWJ+gOIKBIKZvTPviJcuJgaoCek3p/vCYfh7fal3DPBPRTgbjm2HZ+6BOrfwg
A3EfTW6bo/mke6YnP1XwDczj+DrsJ7fZx1eQCteWfE2r9xdfcm2l3/67l5zvuJXfAtvuPw/YGvNe
RnkhygLMvPqlBuEWylJf2p4Avky/9uOuba11NvWP2FrX7nUVif2H73UVGbzEUy69VmTglfl/K6nV
DlGWLKBjdp+eRHo8hqQjz8/3t7dXohKXxVkvHu/p8h/XWYmT0CxAnsqvM2/Cm84HSpmIm8ANvc5/
rfzGR92zrVMYyH5LJuIKrkIDgqgtGXfVoSAvLxtmC6690fEkED6HijyqRCcFOaApILGuGvUyV/Nf
DXgtX5rJjGsQV7glcpQ3kH8B6l/PlhOdpMhOaV1S0W8WWoDB7Vxt6mMjUrQ6NlDKem/4VzbklbFc
UlWfvDcw/PxhY7m2YS6K/dNY/tEN80MD4dOGuUTWP11Hi0KEInNsmMEBTaS+ab/5UDKli1xDBYbK
a/w419b7krH9dL0xqVsR6AnV7dj0PZ+YdczukFnQADqMWBQz6DsAzjqDJJ4SU0u5SwcED2nNUDqc
wV26hgG7dmIuC/FpQH/6ibm6Yqskwz+7Yqvcym9E1wWf8GmCWr23hjTGDilyWroi3GIaeKrKpA+F
Ril6MjPhn94lK3H5h++Sq5Owkqu/xyT8KICIggUQjfICY+s3BYdKkkrLCNyvy9i3knyrnNHdfwN/
O3tyEkbeQ5u0rGXm8ZmeW1sh3u3tAbgjMjNvO9Mnj3n3CfG+FpEo/viRvP51UOoqRpz1nQk2fQxK
dAG6YVA0VD9rZHKiO93tZzKwaMBv7abcthsc5Cd9DxzOGRns73hnRQVvxtHvHIU8CM5b7SnPGuup
5QW09tD41TbvAzgn58A+P4CT5KTbaKBHFM9HfTc1me4jkEYnz2Sx2xGD4svuiHsCmsOZtpHzDgoz
e6Etq+z3Zquii+ndCaEpwYbt/F7uA6aeOvIuUNdPXcMeMIE6ofZzR1J8fErNN5O9Z9B2Nm3IBjy1
TvQKVf0auq2DFtl4MxjA6feTtif57mQyw9Zs34KGMmiFcegsI3brdET0B2rgaRXvAK0Ljd1gVzzG
uKTOtBvjwMNlkiv6j8lHt+mdRzTU3OB+vqf0u852zyN7PJjkEeEt+ni6yamLlsm7gpQ++KOhjN1H
vIR2H0TbbICVwNuVTcZjb6KDButkc7g9nwGiJ0AxE93etjZ/PKHBAdm+TUd0ZHF62rDW7ti2p28P
MkR/TtCPgCX0TcPfof+B3bBil5PBedr2ZJ/5KMtgUBBspE/7beI3rLYRHTpGu22x4x9WscaJ/HEz
PNVoF0Oqkox03iS7xO+Bs6fI/JB+k1B0PjzJCB8mu3mjHPll+QgDGuDrAc3Q8UjJ2+FZc4OjSV68
j548PIhnlGJMRCSk3oH0F3Nc2S0Tn+zn1O9snQx26T+3rGcjWzajY+wxzQKdiB8SdyYz8Qrqjbi/
KyeBm4a/MVw+HYSVFV/1gE2j0lp1NdLaGe4UN7B3/NKNyXE/scUpdqPNToYLxonNc+vb0gZDdGbH
puyK1XdNUqyrdP9bJMW1+VlhJZuurjsQqvD54Zsq2BvH0d6DqhnQm28SW5hFcrp5mXfUVlycgYKI
TnjabTa35yvTc11orcz8n0Lrp9D6nym0VrbjH3kor8mHVQD2j5SfIKX9gTBHWgu99jjt82+KkAS1
C5YIrGDQTQ1rmOhy/djagzM4vd3bi7PgZ/4wOZOD3BPlr82bGlqyu7yPZ6T4a4B4O+VL4UuO5Jib
hclUYpoj2xHN7dSO7YQJ9uAZN4M3eALVGQwaZuFnDItaA78KkXtqNE7x0LOJ6mTXM3uwtc1gv4TM
YqbNNSnIwvzRFm5naFEgZ50Rz6KTKkOeBj47LIYMVg2k6SEB3ur+RaEvFZ7nLj6MBvc9p+aphHa8
Sd3Tjco6GEYDuSnpTgZMamcd6u+Ku9AdNG1Bdqfd47OOoEBEvAzmw0NJLLJctDbU9Nv2QYOtgHiG
QWABgoKcnHvyxufmgw/o9gPqG6+PeJ0bFW9vb8iGbmhip07oZG4O41Uls9M7lc2nBWDx+5rNju7k
rHK5UYCyTJa5X+ttrOeVtV6Z8jEYDouwKRH5x+r1mL2emvjiK69AlfOV3A6MZzj5Mqqb0a78wjfd
yp/YbCuOiNSjjCBKBSs8ttGy0AntyEnwW4H4em6DEgMLrjDDibD8/LnaRWdkBDMSJ7ZbmuF1vNsp
aWwvXu6meHXy0j18XnRsE495CZNGdBaYoOAo281P6JuO/9Wj5Db26LT+Ys8Mln5gy0R2JhuVS7Cm
K9hguBk8JIwqtgPcho6v2Yb1xgxY3LXd03xb28pRdyVHRCAo8wenYuhYBQtcw7Y3sTKl01HZqygt
gKexI4/Ud6K/HJRzuat9ede5NLJDBhw/RX0ahiNtCi8mBOa5XbuFk9vO6HeH7iA6Iis2+KT9maEU
lEYb9NKkaG2DLcxNT/QeoxkMSRiGNH4Y8Html2zCJw7IJqPpH0XHH9bZHaZii7gTDFA0C7VNW8eX
gRuC0c4PDwIDnrGzdrHjWYD06nfzsXdI7Ic+BWmbG13bPldFxSpg9VNU/GVFBYpgvxYVa2c36FUh
Ba0HD461EBStDdA+BP7kBOfp3xVDgLMkQ0bwV7QnUOJAPkhMtGecwMAV6QyURMESJ3cF+n2Aw4pN
a/sxiLueWrgDPVvsnMXYzwYOYUYzd8OKfbcfff1pwn5WSYA47LKZj4AdMJyK0C4clMVw/wKnd6ZI
/uMj1aNIDvJTdNPRbGP5ndu5OHyO4gJ95UeH0kdSn5qXkwNpZ38tUkG6c2WeVr5QMyQo2B8b1VUQ
EuAnuqfw5Pcj5eqxt7XvizOwCmpxcbSnzF8gldAImCmMy0n+0IGV12nvZgzlGZCYqp2x1k2cCPMW
4t9gN/NCO2AoDsLP0C7dcBPbmdO6tSu9ctmbQrIWkK8JK93olv9dDnQKf298jqF8Aalj9R5/B9kr
vfJPkLzEqfH3EcPa2DkNmIAJH7a5y9/1yzvbd/6OEo/I4d/DTebEG8mrXfzEFWO7pq2bY9wx1iVz
aprhe4qRpXZuVw7GhHssoAXQ3AYj4FI/YBHuI3fxtc9dfj88chFuErZ4JR+Pw39inLiTEu/iV758
Hbme4H8HYXsYvBwil4tdAwaEgYBCTE+pn8Nm2KE9KeyHjFhnbdP62U1yoz6VPsQ3dGt3aO+kzcgm
B9yibn8xciZ49tyYQZETk1jvFlgFlUY0hZbrbWgMyG+wr7nlRUaXrDssNqQ75dpFxnqFHt+PE9ZA
xCkJ7Ip2tKEiA9njjUYlJBRSFtnCKXZSJ7Ijm4HhHsaJwASod666aiiExgns2cvcECptdmaW47XO
QSSBGxQqxjo4XFVHLo9TgGsLSgB1/Tczk+jOdKoPDYZFQKM9OD/ZTLQTcrubkN2WQP246PFLC9e8
SdyYQc0H0GsBhVEy42zZ4HWiGmYSKRkLUaCSgrnK1ajl1n67a3eGe7uvoSobqLH9CB0qY+ANTdmT
5Gi46RYT1NoVtj0/X6BEBfgpdRQaAgi19baWP5IHfocmJgZDxvCZ13vI50Ll9jggGC1r7J6VCG1V
tnFGJRqubdkEqm8gxEDUYKH3XgA9D7vMQyjcb31l0+4kV35Sv+vfWzZ/D7EzW5buzN3g+fCrS7pw
RxuVLjC/crJFKIftF+fJGWxhj6WF5Rm6QKmdhM3kZjb9AGMl/fjI6PkN6XR6e394Scj9/UjeYPUF
WDDae8m9fmBbbu1JZCE3PMTSkjt+lRr/KHEtC+YhSI5xwbe3B8trGMIgjG+z2h496xRihU3MVA17
esbW4kuqMRNvbxzEm9zRK7clFobLQj5bAZamxj6YUaSDvBCsnh2AVwjvjY6yibwNVpKb42AfxK7j
mwnZcmyhgCYUxjK2w4z9mkPA1rAzqeGWvuFKmDhloz8JCA0VLm6LHmSm0RkTs6ORx8N7xLZcW7Hz
Y3j8KFG0k7gB9n6BB3BtuAUuqBU8a2EJDYZOAvgY4UrIQrvAX9bhpU8eyTqko1ZoqjxMLfIkl2hd
bcsXn4QfWG6h8kOBDMrFP5meuO/BD3R5gPJxQg+d1x1Uxt5pjsRUKu0kCNj+EG4N/N75oq3EJPRU
ys+uTvfcTNV2lfMqkf4eUowVx4ulCqnG5RgsVqdw0k3v1pB3sF7P833vNrcgud63rkQg7fA+SEJX
2qJfssclcwIJXEJXcVkHyxexzZSjBPGAm2GBqfYItr5b+Tbe9c/SQdunu9DXDsNj6U5EwF9ZNg+R
IrJ6suAbcFnI5TAaBrKLlIVmSN0U51aHLPzlswX8Fu5U0sBjUmHDYtt4oWPikPFV4gFG2NZbyZ5o
9DA6eBfCuQP+ZjwNVPenLSSzm92GNh9j5yFgyxC462xYsMV9yDLY2IhLP46PjduzGnZnDPmW4vOx
C2y0x4R4SXCIZyjtBbvppaEUZnWD7Yl1wgpGbvuawampmHyGH4fzz12gxJV8REOxCxEu5dYtfg4O
X+kGoVauOrlo5tF1/i+EGaHyawB5GgRj4Z1iI8JmcOPjjBingE8sXDA24FMuDxu80ZBNPKwK2YXJ
iLCrURiEYXKjemaWO8Ldqj4OwEI6xo4HaY2LGAthu+MlVMeV+A53w+GWOPofQavwQGtnT/YCX8GC
z6EQfoT5cbUgsC24qahmsjPMOchhT/kjxJwf0BzuDNYKOyGHaOMOLxxPIEZ5AqPD53N3p/dFQiHB
cZyMiyq6zIwn4CON53Er+BEO8+XhZJvB7ajlFwcRYMniYdhoeywXD7qT6EU4Q5Hbwa2O5AC20iFg
po+vy1Y0AVf9RaGCp/8xxRC4E6EdTKbgiyvX9D7whRso5m1+P3jTlitmGA8O/wSw7+ETuVEBo8Qp
WOxxZ3DBIXqF5936LcofYgI9hAdfjQRCW3Z2smPY3/lGjmEUjG4EFxBGB6Yg36Gc/Vi5XuwUlGbv
PQLVJla3RyKkxvpZLMZW7ly0BKoJfcM+xgTx2VZvIpfvau4h1498tqEV4exgr99xNSTc8ffyZ03a
evzfmp+48g3XnNwbjFy4UfAG8W6KbXfFILzqY6+5VX762D997F/rI6Vr7sQqXI8aeBTVj4jGJTB+
ueJoYeS9cDEp76+BMq87L3w0n/LbP52Xn87LT+flp/Py03mZ/veP69t5BPQr12WV2ZGEPA8tLr4B
NUBM2ncN2MRXigCvXWMFEPqHrnHdCVulCn46YT+dsJ9OGOyun07Yn++EXbWiV4mqf8qKNq7I43WJ
hijWaW5NyJSMVL3kPSqfJ86LnXLkiVWOHEP+kSBYgeyudskhVvBNDcSNF6baMvIYGmJNC+IwPL79
S9QIOD2TfX/ncdmUvpcWEd8elw3C26iXtDV3RNgADXnoBNBjyULA33hAhsc8fomzbrl/fA33dfVO
V7mOv+6dXk1/XTLpnzyj/6HpL3AB/8jgAaUrZ9gDoewaQj42A+jHho5vfkTrEK/jMbeHh7eHmb4i
qIp2EeQBT1QM0fQtYIIjvis8tM7jfYhD+Qt7vVnIscZbW4qg+p1AjoASbIpjcWxd89Q9yifloOyn
s3pX2RUC2jWQIwbSVS1CS+R0On0HGSM5IaqZkRNCUctm2Yg+MKmbxa2ZhlB/75SIjkaOREt/Bpi1
Bi8VeLbgXEcOwV8PZNk8Z8Q4f3zcRuQWaQCMVWBvMTt/IAeg4B5SJPbQw4o+cNim4Gwftgh879Ab
nb69JRTYD2T+EP1/aNgDUhuIC2r8hgHhBCqk5z/5K/zuzw+Yi8sc4ZPRAufyDg4qOL99nZn8cRT9
08qsfPssTq3UTHsVWGX+2CLlQ7+N9sRK8mQQ5w6FOI8DCcnNRO4utewuwMvE3hHgX3ZA0NyjRsZG
DyuGjmeEp+0GJFecAsmrxI6RmMC9JIi5PrwBajNfZu0D2JfE/rjW845Tu/zWqP50JyujelJmNHeQ
kQ/Qv1VPwTtg1u64MW7jF/0M1sfzdEJHuoJMEZMBsdSpaBE0XRAWYuzNWxQHqmg3lPBqmum1/K4j
yccEYLET2gao8KIoHJTPuj2MZHj+egWUFQPfpb4RgKr/PBsrQx0tHkEkHuBsgOc9Rp72nadAc/od
3GiEhSTeo9/dfe7kTmajOcZtehvt0QIembsYGSEe0+b44K/HdCmw+42D8mlMK7MePcpUJa14bgUZ
KpUiE4VUiOJ0OxM4Lp7PAyCGtN4Fa0I7lPFLdgkkkPQ4Ohtgl1AxhcwmsoDtJSmDjgU0wVCBiUGO
aEQKM9sjZwSrqXC1Z5SoXkEegwvoyl7gr3+SywnI8Y1YwPh5tsDEeHmSFnmDPYf8zEjZ8uwAzw8V
AC6NdnjD4UsDMnHBA3I/wKN1R45Ga+8z/OTpbZ5kDpB+5ul0Dmfi6W8Osuf7HUxgyL67TWWHKlPO
4V1jbWuV1eh3gcDz7CWAX7fIYLYs3k2I0r3ox8X2OOTHpBXUPRK/WEUTidMWeb/BuaTTEITmI878
6QJLslgK/Jp65HiFwVY2IkyEAonij8odt29vgf3xcb97z92bU5GSoiA4f5BRMcO3CGfw9sNiLRBq
PDrOY95c7/PvIyLfyFsjUdB7/HeeBeKxcqQXEVwHUxoiikjZ/pPbS16VSPRqEQezgi2fE/GCQUC9
rsend7xXvJrw7FlMIhpDlEDwbjaQGLcVnUlF70Vyn7P7+1uQuTmXO4RMPL+9Fai941L063PwYwvx
13NwKdD8tI/EqYgHpcdA65vsqKJRLgPSzB3ckqPA3AaLtOzkxysXvaYtLxVin676U1v+d2nLq/th
Bdn/XfbDNWEsr4L9f95puSZ2L8jATxv3p9j91xK7KwvpX0yrXzOU5D/BULpmdMorQ+lfxei8Zvav
Scj/dc1+44dmP+cVBaOYBjt6JR21sg5BOgJTzzx/G4DcOZaT5x+L23YveQB5s3cgKeyMvKf7EJYc
sAesvweMnsYbmBdevgG2hwDsA/fu+0Q1twWWDJxVru4s+xKRmIQAqDfs0wuuoqC8yiC6t2B5xymN
zpWLbnHJuanJOYOnh2LNK6bs1dtb+Wd/sdu7NJL6jaOBzhuSBEp8NHXkpQifNIaZt3kMAm4Uy860
uOsBkVEfDfbETXOOhZ0YjHHa3MH9gAOSeulWv2BFa9rvOQ40cXiZyAD2GnTFImjTnHHcHi8eYMkR
ICsn31tw+TnkqEeGnAMuAeWhCtYUrShc9KkmpURG3dUkx+rtrw25qze3shb+Ujen/BD5/WnlVudu
FtOwkEGM7iJMoJHt+QFxjYcn+NHA3omIgrjuSUXEZaCX6OTJPZ0rlMtIFP7IFXeCq62v9tDqiNQB
mIwyDSM5Ov7m9us1vHqbK535B96mxmf0q/tc6T/0Ao31vkGoprY5ljQ9LAjSODGk1ysPvrz6B5m8
PO/cEPWj8cY/IGQDdhq8cnwF2BFvKyliaDysMNvfFLf1VSc/yTvd07eml9+G6I7ifT17fERfjXil
HZfAMkpzwojBbetsEdD7+uMvjWy/+vyVm9+hd2YpG5AeDVrXoxhopunDKy8mk3YqFfGzAAJT8zhC
kyPRMyZ5jrTlsHHuwUdOxG5adD34aFCVj4jFuFOoBOEQEIVmN4vdEIDTyDDawc3XA78yL9ba/510
UYgWzEt+fkbp2Pmag/1jrfHr4Vz3g6nqKeqUGhfYdqgiXoAKBVsWLRHbQwhVIHd8ZyzwvV8RV3V8
4qKSrcATmvOKNlfkHf+/n8B1c9+QZzTzIw3BKFHQxiOEEbzwTUNuoAtR4HSLON4HWgIClvdxZXUV
PgtfrO66aaJQLUIiRrgJSJUZg3+yyFONADCPFn/b82cGhtZykO+8CGr3zBdPcBvCvl6sa+fOWonx
f/1zt26G9Peeu2vbdyVw+999+66E7l9z+67E9R+1fa9ox3WT1b9LO14TwOuuAv8yAlj+8awgEWWg
BRpv3AXZ88nuLFJBajV9VN3XCOVJrVuCuAfBxkfIOnoLE+Ue8o6hloInqa5ULkgiFxi/FWy/XnyV
IM2WTi4FZUJ9bU7rQ4KKogW1sLO9vzB7HXNb8QqA7Tmc30Ix1QSyKeA8bzUUQr1um9uwIWZN0IO1
hTNTo6aLS3hwaijewIJnQNKdw0HEfcjsI8FdDK65FZH+TUiOqpySKfRWxD9nf3J5qVGCgH3siB76
RpEQVSRI0vBAa2LLXgr/J3cSOwfEGi+i+kOGAS0zkcnshdvRNV74WtiCd/PK5Kw8grmOwUIZYGWY
gUrqGcU0XOJvS6ieGWYl/1WE6N9/Ey/VNLy2BtXGeMYgT/+RxeJV2BNqyxWH64iS8NqAbxb+ssbT
3GrilTi8HpF/2rea4LVfHtGJvwf8wXAK71ACBhA/h/lXSGYgZWjLSA6aBNWGdEJ5F8+yg3KL/w64
PyqSUBZuoGJguBRYoMMjXrELYrm/oPeljQQFNYGP5usp+y/006/baaWf8lDK+zLFdhLhJdXkNSR+
TW/u0L+Km4YtKZjDn+B7JLcL/9u3x5k9KhTMdRWMnpeXNzDYQIcn5O38sYmx6ysaYTPk7NraXt34
3ML9dOr+J238H9JGmeavq7hSqnUTFEOVYxUv5jyPVPAHXzRuviXOnX+HGiLUEqGA/GL0x1jfu9dX
dJAn54+HB1APvL+b4H5K4Q8HPrfwUE+723x8fKCW8NajHwLSsXxxNzLh55neokQvRolOhTq8wkWB
G8/XJpvbyJ7JFZl39e5WGv2vdXfXhdZK1/8UWleF1so1/NOE1lVLYeVj/q6Wwg8NbUsSJTS0kWTl
Epz4JC+DQI+zeYIuhJZCh3oc6RICHlR3C9m86A6akm+uyOgfUs6any65ut1YFjo9kXHJyJDeJtEE
K4XZoAFL96pGKD8dpAGdkaSGpWmeO8UCjlRVAtWomhK09nsaRxDt13nRUkGsTvkgv1YR+sgVc+Nq
RtoSaxzEayP+ocHw64jVlSmXJ2mqBS0EJ5hI0LQKZX5vEa18hcx7xAc7FPZ6FWhA7l84KGFzCMHP
f0UDX6L8vzHoPg1hZdDljaHOuoohwLHmIvomtHmhHKezywinheF1gyFwQmdYV7cfGbAQX9sAMreK
vhrBymrKp75Noxoj2HPv+O2854SIRwecfh1ntbnfJOR85ZLX5n1tdvz+835hMv/qrlf2RFv13SgI
uGvJqWHJARdWU8S+EOqoASuo3QXnhRMjgMmH9zI8oI6Pm4Y5ORdAE8QMAInZw5Jw61dD2B9RDoCU
Ph6+nqkfy7pP22Ol2idzEAS5wDAfoK1fuYUJqwxmJ0Ia3KR9Yu5AwUdUkRMnWfyugliI0za6h4b7
Ibyw2/PuuCXAhz7yeAxFIfrDw8ftx9cjvbqR+Zp/Eji//0a+uqQrTfonLek1Mcm7ln2eqD9fTF47
rSu5noepMqYV9mBO9qfdlTjvlQ9fY5v/vg+/NJr44pRf8BGfNmUyKZoYjFBJOC0tDrAEmhIQk9B0
nzx2ZMer4GOaHUpAqnpQjoFfA3RfFTmAnIEjnt54xuHZ/vqkXDvTa+Tvn3empStGxJpE/vcwIq5o
o8vkfVqx30EbXd0kKxmbL7FuVA3fJCIFlVgIIC+sJWiAlnLqW64TBPJtYvD5XQ0guhkBkNQJDsAi
usAy3qI2n16xTK6OaS1N/xXGtJKvv+dh+rvaYf6fvu2alyx+Kf6N9M37S/9v5ce/3XYvXdx28ff2
L9GSF3vuv+59eff//m+TxvP752aXsoI/+aXbpaqipyUa7hqISBoicPJ45ZeWvLL2v3RDMdC1Ukc3
TLQqxzb69468qvy/JN7lxTA1TZb/piGvouHz0LrHMDRJ1VVTVf+ubpd/Y16i06Wi62hphqvzzvXi
2sY2AFLWK7TppWmVPPfRuBsya5vXFcmn8eXTrJx+keufe//q+t/mfX65mIkP47EQTMQ6Yp32rdwV
tYa0Tinky22eVFK1aQsphuXelXVB5GqSpX2kWclHszSF6eaRMg621PamJ7a5kJMo1zWVmFIfVGfB
rHvNT8MwaU9yrZmFV8RlFznakhaCX7e5Pm3lOuhqTzdGY6/EWV0e06iTd1obd+GhiJJ4ZqPVTPU2
0uawdhZVziI25GYIBpBu0VpHEtD3m0hJA9KPWl4KNjUZ/yNNnmKiBpoCgpe+605xpxuSMyhpoWz6
Kq9TmhV1nnvqqKK1WSUPxzns8UndVAwgJ6ny6hnwfL0mZbooAq1bowaByxBhKpK+VU5JGaIvcZWO
WkT0ZrEqUuMD6ChnQ+hY5SJKbBATcSCdKUbCfpwmUG7rFtppNt04xjldRDUFK6FeSvluqGKtUFnW
i4ZJkkUPOl+2igTcJHOvWWSs4h4E4K1kNW60lHFHpFEQJ9qGWERiiokFIEDbhw/j3C+Fv5SD+pgI
CUAAQyi8hgl4yyThXA0aGL5ljLRYBFDNyINgj3EgEbldapKpAhpijvyT0qBglYArDqbhxmNvq0Ih
0UxqQUkZoZWc3mkHqzJuQj2qmBR0D5agoHhBDEu2NKC0ikD21ht3+pzcCEWX2o0gH7HH5X1byWD6
XIpzb4TOEKgAK4itRbH1/Xo2Nd/KtYDEYQ7W6sUKaYoxkCSuN0i+b6wZfZ+HCbxxppgSSencMq9B
M6bFNDGE4zCN3jAsI4tH1cvagrvJ41lWom0so3NDlAiO2WUo9OrykVmyYbIai53HwVswdkRtrJxK
Ur0ZxWEmU9B6+ZLLe3nSbtRCxr3J4UvUypvZCPeVmaFApNWRAV2C3JWK1lFr7WQOCBVOfcUSCQRo
Uu8sZnMzS+EhXRrBq9puM0hotG72IRGNFnymSbMXAgS6ZW3fCmNJpmJ2jXH2lrk4SgtGUJX6rtSH
kyZH7+iqQsOoae6afrhVetHWivkwK1lE8j64V7phK6qBJ6jJYvdWN2L+EIfUl4DNQvdkZmiFJxsx
W+Q5JaKOsjaziWnZjTGVAd7Rw6nwQ2MCS2u3NFQyBZ2oaV7QBueEZUX0qDahQASrPw7mXFKjA+Wn
JYrMikD+IlhvkmChjZ81HYy4BtOL1r63k5yRcO4B7A8SW5Fl1mSLEywSKorSdl9J+Z2elhHRams7
ysuuWOJTiYbQRJFQObSIhykoQpLPGvq6iCnQEkVS0KAqwW6olDkxZelBriyQQ5jdRKwFdUgZinr0
7gkD3ckmbsXqxO+WgBICMSpPSxx9NFl7E+QmYBjW4Da1vi2y/klXJq9T4hq9qng7Qq19jRproH2g
9E6vxiqdywDB20bZC5a8NWbctJzlFgnq9lURjIi0weInatzuuqpe2KwnJ6VCpaFVVScrD7pDkwwJ
GerF64USDR0j4x0d3p28NMvtnIY3ldThJE76aMuathC1Lhvo6AbEN8WyU0OloblcLlRR0o8wTjvS
DtbDArBFJy3F1uir58AaUDlQaLTJqvcythCpkgWDWILmaCrYDadEIEMeT6QxYWfFEVo8GvJxWBQ8
08XbNhJRByHojpLHEZ0NEz0Te+uottImmhU/DNKtmOQFSS3QMg3BuUW9EloA44TKRn5OgqQhTayh
1EPLOpoq2kNoSileGxAHEoaelIEcOUatf5PQp1nWUvMUAE9od1Uh20lp3E21bvhJPXq1lvptPaKl
e1h7SdTY5lj7M4AaRGn0mcqpik4JkbTcpFDTpFTz/VTUgZv2qJUoU8OTpsTXc+NtbKKSFePsCoqo
kMEIU9uIegU9NCOwsGnx9yWTWFWYMlGtqaJF2nd2WMuOil93YltrVFWHxC8GkM+ZM0YadS3s2DoV
H6I8iLze6J0grGxVacECmwTnzAgPet58rzXs73JAa/k40mzLrO281WJimAGaAs3xXS5aTG5Hg+hj
F6F/ZdNC7oaHtjbteW7QfCGPJhtKojhgr5e2JI6NtJ+yxaLS2ApHUclbZvURumNmSY0WmTXWdUid
TG83hiVMdhMEGkmsYVvW2aZGp3faWMYHPE9IAylFo7gplDM7NqXOZItY+2YhbOqkELea2ZUkVoPU
68sJecYiPodZ86zKyr7MpbtOyWWSl4bbKKI+0mUxHgurVt7bJBcOhSwhAzpmeyMr90WEpvWlsmg0
+/+EfdlyrTgW7BcRIZCE0CuwZ9t7e7bPC+EzMQkhMQjQ199034fbXTei+6WiTkUds60tpFy5cmXy
bY8YvJ/SVC/R0rM/G5Lach7bq4jn7bG1mzqsFL5Scf/Ti/5zMr1NZWe3UxOQYxEhS4cX5ljNOkob
bZLdsCA8IkZCaiGKnxsi9BbL/7q+olnkTHJsWGVurmuWSxgbumvDhOKK1N1LWeDGnAVj2awUxULh
S9JkfUUoH/zkXLWT47KmKjZPEd9ozurw3vfqbwd2FaJEAzXqRh/qFi9Ux0b4ECM5F3NrHRyANcc1
O8zXWY5lhJNu0HnZ6XcNrJYZMyZ48VvgBTm/FbLQWdwKmFZXPEh1V2xnMZjLXMrhRABcM9nVlwZ7
I9UlIWklmk896flkCP9INiN3pPc/StM9BjieChZipmuQw33UfecSIfvmjtDWZ9E616ljNsg7hA36
qj0nff3I++E+EfqZJzX81bYShmKRWHa8itiTlwjCph2Bf5wn6jmJ/Sdf5yjdoOcreszl9ZTUx6BE
JmHouvnRjqa5sCi4NyO8oJHR9lnijUjrkMx3sWyQvspjsZNLF/xeqPo1r2v/EK71E68nRCwIQB6Z
BOEbT8ReL7w+MIMg197Hn153Zk+AtfdTFYFk6PC122CjVzpMh9Ejl1z7dtk5Upzaie6SrjqxaL5i
FvZrYes9dji7QxQ8fLELOJmqsksDLh/mbsN7siXIBJpwOXTf4eSrQGJuiwBg5i9hKxFbot3vnqid
pOFF1XxIqWy/EHN+9YO8NlP9YhzChIi6HyrSpKVRv1oJGVdR4nbrY5LXnhx9zW9xRB8n3x22iH2s
XuHXBboAkKuyKbEYZVXka0pqtNNn/obftoeMYP3pluiViGlIa7FcuiF8kdiIXUSGM5tjlyVqCfJ5
KGvk2nfYinJwWT/aT9MEazr7Inro8WHWUzOUAGXMbGo+JMNqqsc6aRAbXCWBgE1vvOg/9RKJ9lRV
1kG8uKnuqSRRu953uHjCrG55h+kqz/nF1B2JD0FYaMRsNVSII4sF0V/t4Nv3pZl7hxExhAG5jJWS
3o8zI4CElIRZM4z4IUxoPV7JQAv5P4j+/6RSvisTyUhE8DQhZYI//yfrB8Erlk9V0B90Api3cVGf
99h0d9pV0G5s9bYOWYNuxP/Kd0Tx92/0/veDhSSSJQQbMEpC+g+u3QyTmwWNkeUc9kiYjEzAakQq
T9ZkKklamgZWiiZrtjiMsibu8L1rYEaCdZZjTolonzll7hBYRT/a7+twYaEmqeimMvftlEA3vQU9
wp8bzy8VwVXd0VZghHPTNErJwMnLPPSlycrArbf/XvH9/6uKyjamYUI4lcib/UfvwmpRCeUErF67
Qb2NXKo3R9Qx6CLcwsEWiI/YtgnZ/fenht9Nmf9HK/7ry6Qy5ghvi8KEJf9ib/6NpGoDP9GSLCSL
G4f0UKYNfaU2ZON+WNeuSIfIbU3a8xpvUtetqDLWLQmQ1RILWP1LK4P/sbu+OeN/fCAWfRfsSNtl
30Gx/7m7XCm5C6KBZDN286UTOrms7YhMbBSgt8CY4N72onBZsATN/3j0fxK4WIt/kQ5gEkLKEw7e
4D8fHVZBMktq4I0tlvKnKxOD40L7AVL5qMG3PggfJ/+jZ/XPPc3xJEkjDkZBYnZD/OOZS7QOQhSs
zGflz5046gJ+GP3Hf/+W//XJ/31RkcSOsQKRSB4nEU3+yX7yhfqxE32Xh88Sxq3+dO3i/DCmP3+4
M0RWHywNH3FphDYnUZYhqjW1+//+EfC0fzIayM0gcZLIRAqcwfyfH6JtUOKJsi+yqbIX2fYvVQH4
ZVpUJlT0xfMKa/BcBfy8Vu3VdPxkJhy9XVKPx00ZnwLmfd/LlU7thGOuR3bveRXV3ziYT0U5qzbr
pgYAqqftYzT4Kg9H1QCzVu+TETBRsMwcWKxyIavMj/F+BGnAt/65V/ws6vhmmiWP0dSNg/5hGqLj
pMyYxsFw6i3tU9NMWaG7LZ1cgvuawhu3AUS8S+I22qGIR4uqW24zLT4GApNT3j33Y//L0+6SuKTK
Ubw8qBi+sHw9c4VV5pt7L+blMxrXT+LMe0Gjc0P1JcDpmjdTsxMGJeUa2pPrAii2AvlSLlHelfiO
CliY1PGhZ+uJhPYqHROXMUl+NVGw99OgsqUEK+XBKaZONc9h1T0YFu+3ejmMIjl3FIEiK2pvSX4s
hX2upvirtsXd0pbHbaFPdS+z2dUQfsfjZ4dxfE2Hd6zKS+/mOY1IsucyPDRbfe4C/gGEhqq5fKg6
sMkR/uegnNLBzO8ORgNtE6KNZ+y+ZMGBV8GvFvdrFNaYkDDuD4TrLzinZdpO/rDUy7mQBEbglOdB
X7zqpIRZtpl2vhqzthZPFY0+eFtly9y9edmf546pNCYt5DwrDC4Sm1UmThHFfOqHKHdGfuqVn0qP
Y6SxD9HWvC9l/Y2Nj61b9nXhvrpFunSm/ROtl2fVFOja0x0Zwx9BLI7JKIFf8cU65a/jqF6qMjx3
zKp8cmPmmVtwPSR9vy+9Ri3T6M+4BplTNmAeYsC0TJDqGYDydZlGm4ORg+s7wS6KOQkf5wCMwjJd
J6pfynlb9tauY1oXg/qleyr2AwnvigbUfaQvcTfverJoPI50eRHUd8yL8yo9JE4dvuOESJhXg6fw
VXIIhq1PdTsdjPJ3G0eCwEzHx2Cm04NeAyDfqXmgyXhBIXwN7Igtv3XJPqjYuYnNBaXpWXq8Z/Mm
mr2RfZOGzovDPCi6C8qoPlZdu13b3ty5pj0UxexBUDQOWXZLc1QOFeY8AvRRv53YELwysGMnZufg
EeTM30YhotNNwfukph89m2D4FmzIo+u66TTjbdvVff05yekl7oouW7cYtulYCyI8RKJ8yrat52mF
Q0N3/V2g42wq2ivWNdd9P6bIWUNIjl9dGm29S22/xlk9APeRaCOgBIcdU/W9GIuj6n30tq2+wU+c
X6TBDWc3+Oxz178nBpehBc12NyyyyHrAxJSbCd7V05LQNJzmy7jav0XEz3ouLUiXvtrZ0LepGNi9
rOTTMs7vwbg8LRXmq8YKcsiCwquYgiIzeNtRiLMPNhB7Dmx19IlewEVgxKKT96bZdiFNXgihOxWF
cCDofZAV+PSx41cSuwe+lp9jG6VzaA9DtB7Djh9MASQ9csgYwTX6fnuo5/BaSAQKYacMff3Vm+ms
hmAXBbBBAj8R2HVvEsT2bu113uqfnQ53VU+OtWI3qNqzIfGXcSt5GiqEmUtocJPwc/ZfYRW+z940
Z9lMbDiwTgXV+zgQmCwvYkwFRXmwDH0+6jnY9ctg0ICMSny4GtYTQh7CLv4TB4uEB400ZK/CTaR1
U/tTwTVFaMZsgi+hI1BzQ4kAo6HRz0rU/GlemgGUMBZd4mwsI3MJA6cf7VSbBxLU62GTHhHAY/vG
UBti82/tmxTICDbjumY6ipqXULb2BhL59xSEJ++CAjQK3MyX4G8wxxxcoFt5HtN6Wk6+LWAJMUw3
YfokC1dK/q4eJMm5mmYQnIUC/7Ym5L5vUSkkLQS1NS9TXrok5ZX396Ymrzxy4RMhDWxTulq8znUw
75qRwSJdLdFNN6GCwzl+yUsy9ICzVCA7smX23DRmAxUJ245UlW2RabFFeZlM12VT+mDVeIplfdEO
0cbBVGBUKfFQ5BaorrYlvq+dQ+NXBXfJAi+gJULyO8qjXMRgIKoC93s5N2ddhoiJFBj4ixdA26od
3qaRfth1hY/50LYpFyOGDWMbnGliH8Z1edzcdMc2HcypEFP/K9qm37SblkNYxPAJtwFI4M4WYLfC
upg+JXGwjxFaBT9VxRJMrUzgPJ2ffLr19pMsxpxdzXyYVgnK86cu9DWojk7VV3BV7E+IrsN+DEcL
VbZlIbyLYs3BKELZ4y8bmxqaj36b+zxJqHqL6gJZz5IFJxytiBSlRoZIjFIJh1eRLla4vRds/VFX
7NdcEt4dpVjCh0l2835NKp2LoCv2ZQDCIm/cWCG/k6zjmLatqe7Bn8Spwj9TX9PHzSzDvi8K1F3D
YnqYuoxrveudB3eqkqi/bn6cP0qr7EM3h2WR2yQY8yZKCLjyPvk5zp3YtU6Zp9V0xamsmzteAMxQ
sj4klauDk+PU2Qy4Wz454IuXKSiH8xApj+DTqe4e23nDRm7CfAVvlSemaO+wGafUDMg3GKvb5lZx
SIL+zYHQXhMapImPijwiGkOg68Yzt5lDUgUw8qmD5b3iw1Mo5z6rFhyAtVviR2s7lY1OyI9gqigI
rrpgfzWl7MV3A9t2G/UZW5trF8EnvxE7ZizZDU2Mn2iTN9ubMA2wHRFOpk1mh7U5ykiLAPxmr54B
RWAcZX1yqhaunmSnq1eyzdv2IntWujRxMPcXZL1fasve9QzNHArRYh91DH77YLoOupFtzumwZElU
rLcmXPih9XI5Mjm305GzjR5QPtgGdKDDgR6yuk4p3uejk8buigkc6Vq6O52sywf6YnG++vl57Gd/
GaYAFAQpCvAjrUxecO5fB7HYc8KJqdIeAC8bWruwPSA2jPx78H2UXFpuvrA0n2slH5o52qP3hRhy
c2j8egjLEa7rYoFKY25LjFGEgzjW6G7+cbzSd0Xp943QBqw6J+tpmIfiUGJfft+ezrM9jZy6rBEO
UR20GFRDR+yCHhFmHsYCX1fj+pwtzp+ShD8WbTxi5VWcWcHNrRfbISnq8VFzRIH5LjwKJ3d9rcwJ
LRGSLkz1l3nx93hDtkyG87AL7AJKe2i/cPt3x5ksu62yyb7u26+pxJczSQUvnmi5jZ3JqyT87giI
tFzmP2XMn+IoGFG6DOdIN3dLtCwZGO9bm8hftpE+D5o53cDN5I5PZYouDGRnJXJ1bJMPFNRv0GID
BuVyT/Sg0maR5yYwUG5X071NklvZIrXBj+2ROWmz1a2HldVut5Zo6aGXgduwHo6lrk0azN6/JmHx
ysoY0w0azx308qIKjXQa3uPe1UqHaDsAQ4RgGtJxnKMfC0BYm34jSro0CNVBE4acmjpEoptlHmst
eX2bF/RcR08V0MCi0pYnt0EV9F7MATsEjpMP0JXTuRhVxnSHjLZIqt1kgV9T9CdRQlulkWkRrDYT
fuDihFXAWASzkPNocVzWxGdq9uTXMFSVK1P0jn7XzQiVJOiK66Tpo1JsfWh1Qp/JEiADeU1uZlTd
nndM/4iX8d6tHYIFJBy/aOAfrQZSLXn7amXzNvEaYTdFM4MzZVdRkCHToYV5G93O5QD+t1yGH0k8
jbuOTLLGBSfGaz9v7q9urclxsnw2jRNnBDjhQCbuQ7cFigXf1nddifeoIHY7cvABeztsJitGQNal
RJ9rjOomZ0Wf7Ds6+7Rz5W0rpM9AiD30pFe/R8j9H6OoFXkozI7+i20o+pPn9tDizAPKRhu6m/a6
Cd68Fo+9G7DcZl/KOYvLDdMdekSIyxKap3r0mZ7UbiQrBK9FUU2HNZiTn1MNfwIbFBJo7huUlFt8
qpRr6pzj1oNqKmblM6VOPW+ML2+xm7Q5lODh55uL+75NzaSDfJ1UsfMacH7ewBXGDJc5yXHQo0+K
yzJaiodwQbiHkwfga3P0tH5E+zKt+vEae3tdByQaBuZpZuhVg9ZBRDo6W4NAS2UY5d+hTcycTnp6
Z0vgsmUVGWg8chnWIthvYY1hpN4E2byViLNqdJFFvYHBnI92plyQfjUF9TFufIaj5cuFI2aeSHTf
R+wSzv0ZzNIvtDLYDgfiri4F2yUx7usF5GQKxZBLg8XCuG4dbjSil3nEDuhd86x0f0fR6eySyKey
X2DUzHUWGfTRRDk82CkabiuTFymG9ompEcGUGtihEAggsctNxeWYfpdeFq0Im87tCmNAQ97rbcIp
WdLT6khUpYUO8yGKvqyKXnlQ8Cd03gGo2LR8inCLUlEPKxamxaTtgqCQLuLpsk2ffVAlKRoU7FTX
/iXYZP8oywpAn1Ekp/CkhxmCLvZ4fU58lEhRjEqzpw0ogbioLHqvK8nBM4YPAod71lTVB+kBF6XT
aBXx5o5uRbebOTD2Mt/j4otS7EkIDHQRX6LYwZIBvfBU1tFjOcqnIsCyW/F3iMIxE418FGuMTDHL
gYX6ucxYgBKd6wept+igErTiFUGYi55ulZcXHvfdqQa2SSuJgqihpT8rU2+7xpXNGe8u8ryHSf6h
dXDrgMRnz2G7FeovOsYX2zXDre3BDTjxNuEKRklBTwO60Cc10nOo0V4KaZng5R3e7BaZdELv5okl
za1Fn+nelR2SQsqlz+gy37lg5oeyHZDHDRo1ymbpxcUumJkbK3PeYlyQbDMet/KGefJBq2M5R0hT
cuUzuhtByibw8AAh+8LEExJimuCxHvhpDlz3ITmQsmt6l20Bxe+ri3yo0Mk0S51OxD1PdoC2ohwf
lBqTF8cbNMVbX+bQZdQ7o0iIu8FDOczGt3Wc1+OczPFZthVqqnHTx4E7WMbq4hj19U/m9fq7Xxgi
xjWX57X1P8kQJWfZb5mqmk9rGWggYT47Otw8MXo3lXFwEt2idu1SjXnXmheobv4UdVulHmfsTnf0
i9etzkwyYYYNrfGxWsQuaVa09EabeVOfq9FGabSWN1VrpKi0+JqmINjHLH4Q2+qyb+YBhhHPMAS4
YoXq3MXdcXXzcZzR76l4fKFRhYzUwrYHi+MYxPO1cQX07NbIK4jaH2TzQ+pZ8rrN4V/0G+c06PsT
iditCh07Rm39ocADHlD/IklmHiy6YTFC2HgUH5ZF3bayQddF+eQouwr3VI1GKCX2pxnBmk9TG6SA
+g8jYzcw1RisNO11tKZLG4b15wH/yUWDRwhWnXzsMf5ozFPraJJBMgRvgZlcdOcOrarmtAICPFdL
qH8rpaPDhL/i4uZjjvBylou46/Gq3iuzPrcVuHaboGqfR/MQrQyfxNdrXkXm1VryuklxK7s1Xese
kVosWvOCB0NGWfQS8vo6Y74iDYh6RNv7B5+AhSRvLoauW7ZQu6XDXF/CdVppGrdqwAsTVRlfwys3
7e8S5gl5zYO8ailG/jQgYmcJxEc1Bcns5Jpuw3eZk/Ag2xbHgM8RMeZxo2yDnHKG/5aqYrsbN/Na
WfXsBeQRtgleRqfee1YdsYo8JRz/sqnbavQHwO9JWlS4qD1AJw5rm2+QcWCPyBV+iXOXgUZDj2MK
dtyaZ7cMr2oDzROM9rGpFWCqGS6NLe8pWY5z44ZjoZo+rch8K4rwIqPkPpHjk26USYeRv7GxQ85e
UCHokHTvmnAwrera+OpVMLSvTO32rMcgbKG+WLK+Ng05xBKirJp2H/GgmjfC4jjFzMq+wsLcoVsw
gtJD/GyMWzstp+ZunTUi8kAz4htnzQnet7/sapqsmpo9nfStngWe6z44AOrYtCgxugajtG2fRTZG
kF7EwKGBUVr5AW3za1xC/zDDUV2WJcRQ65cb+uMWOCCPxvT7RUmHP4Kc7Q15dqZ6s5X/g5ebXViv
mhxdKLUrC0RajT2mXbrksVXuWWDnyhC95kWEcMN00zGcm2u8AlEGfChSvgaoA9FTAP5CPx+F/b4a
6hsKwxoVkadALMltY50FxaT6PTqmu26K2w+JOaHUUtXnC44gtqHFqKYm3tG4QwRXkGA76eZLlcgI
1N9jQ6rem4gg10kvVa5Xd7Ox7VI18gdQCE9Lwj+shJZPYZYIb1c+aZn7GLanK/i9vsZfbCQouiih
gM6xPPYKiouFDcMPvg6/VCX5ARWWx6m4BhnzJSgZRaMiyivNp/OCoziP6NoC6pNbgtI7pQVH0VYU
142ru424O7S87ksLeooOcweF1Jo8Cb69Lusy7KiaP7uWwIUTlRaJizM0fRiZ9rgI+xCAvphFSrqk
eqi8kxDnxV/JHMKjYsRju8LAcHNeHkPOMXspoL7iyk4Z9ArnVi5vpC9f+hFFq7TdXUxondekfWEb
K7Ah9FF1MVIimoJn6L6CFl3uS2IfzJI8mIJeCEbJ80rVCqI892sacQRUs3quNDkohj6gdwkAk3Wn
hfmzbUdgqAo9YFeMLFX9qHPfk7eJ4VavkgiIPaqnbNksqPJI5W6pRRokLQxKDSoKyAwpquAyXcHQ
EDke1wBaE6hAHiPfrzuFDtI9ofp5swvHZVkmR8wm44ytNcxGfMR3RbLinULQqmBfieDTB7EgzlgP
ExZGb6WsEHc9avI0Mtx0aRvVwXlbi99ugPghsr77uXYhwicno7KZyF24FBco8SgIUL09hYUHjS3n
Sz9IuKSiJs/WkchL1St60AZ2vstQX8eGgB4rOHjHGufMJuaXsQCVoNQcQEdown0wBBn6u+ZaYLem
rI7jfINHLyBnAkXfWAXmDUrZ8SUu+vG2KVLcliDsd2bQ83pXxJBQhGE7U+CseUnXSbTVpSS4LHFy
HiYQoqjL3b6WNc4ewLje/uTxjLBX9PvuaCXlfugpS9Fy9V0u3DDcbUP1VK8EuZYd+1JNsh2dT4oj
IB/KfPKh1+LXGPTxyXL+6i0Ep1Bj2TRM1O+2K+usGkA4tfHy6VsoP3wV39qVIBQ0mt8ga3ivZezS
BgAi/b+vjDEI3R67311pwl0426uJAUYIa6IjGvLlIQxWZGWPK6jALfqhyjDA24pfP56m41KtT0NQ
0xNBk3MX0+iPbMMmg/k3KuxKXQLncX4nkF0RKEVSEdp3WyH1G02wHSmTy0YjfzZB+cpQw+8hOdzZ
1usdOoVQR4ZA7HO0NgfMF0LiAl5sLCBALgTcvNAl1QjE2vvYoQh10MYoGZ66Ct9UK3A40qbezWB0
oNIDnhtikuQzYdANCv5zrooHxhakkTa1yKGZ4g9TOJl7wuWChdmGdOQV1iw8m8RWDwFosJyWAxhu
ujmoMlvdRpngA+4GiPEyrcsRag1jr3bRr3HPFxy8SgVNjs+m2v3g7Qi+tYTTdBzX6O+EUxh1B+7q
Tu+GETrlNBy+G0kxyvIOcIfH55GLMCtDC9XXN4NdhSMq1tYcbWQetO8wvFbE/c7bAeI9hb7HFNOb
NehY4cA5OS32pgIAp67we6kTK1NX825PDTBQCEbFhShtBQrCfA6QV9stZ7Qf310Q/+zMjO0qepuZ
Xr5GFkOoiXwOwJ6r8hX8w1XOnXrYILLN503aI874FhJNdlx1SKDJCgBjK4aE2di31ZBGHjCwCZFR
7IMIGlx7mqQBm9F98kIeQIWDbuLqXnMmUlULnopgOnUeKjVZrBB8L4ehly8DRZ3S+ugzWNybXPS9
i1FUxCiTQFhsc5FtWK8Jcqjyvajch1s8yjhQ72uXkH3o5aug4/OCfSvMvOWg3sHeyt2q8XZWgJPl
+KOrMKbqmWa7YhE6nxjKbJZsmS36N4hVdpPTp60p7mdHfq00ehrW8M7QIgLFMCJPcZsQJk3dg4a+
SAqfL4zuZjP0Ke/bJ9WNw66doK7EJ/4LsewDaarxoAr32C5LlOm4hbVEtyo8Uu2spMfSJ5digDiN
N0Bnbeu+aOdxGrkwp9DMFpai4baCeDLuRqsfHbVVBm7mHGi5SwKV45O9o9/8Uox/lg0FL2qmKugy
Nvwqmwm3loy2LKirYy8wwNtXT72AwRgpkTltu0sJ8nSMxjMKyuO8Dj9C73f96HfGwwB8nNB0TZ5m
21SpmKb7NiZQdlbXFcwAds0JJcuBm/qH8CNGcKElOalVHCceQqW5nqqQnTpRIa+4Es9+he5pjPrL
VGx6byG/QvXoIcuomz+qKP8a3v0NrL8VnF2Bx9/bWl1CU37T2PStJAq6UlHMUJExoHYfQLQi2nC5
S0QM8S4H2GPR8tp02yPw15RGFTLJq+0iO5UzC5aTiL6P980SJ1gYsL5ZS/w1YvV8H04b6LXOuU8b
xSgI5tk+8dIUzzij0J1uFxhBbiw8t2ZAZ36CvLqmpstZE4DmXxPE9gZiVjsVTPHfUUXlqyyHct96
C4IumqZMz6RbTgXRmec93UWbfo1q76GXDSGTQ7t3mKGLWIhAkmjXuFwnITScbaUPLjYk/67e66SC
sXchfhXlYp97DYI0nasYxuqKLyCcQgHDc893mBvAr9sYmsWVP02Dg+Cbc1HrDOqYNRMlCBmkCroD
ZeQHiFKYIwK8J7hbr15QHBGGhAdgul+jEvKaUPPhGbo5pKgfpmrUKa7REdK0pNmTad6VFSNPdRnx
nG7xHWahblBB7DZ0fSYmoLE2g3mubdxAUt7hzWNLSlrIn6kJfkemTnIdQ5guR8jUVm76h8qEMaCI
PEAafSCrdzsReaSjF/zXgGLpwZXsRRTVYyEA4gb/CyQm34W9DXaeVUgAr0oQf9/lDxXl7xky9jwY
RXnaKowFNOWb2NhJSfM8Gn5ezJy1vP8+Jkn3pTtUy+14iVbyf6g7s+W4lSRpv0rb3ONYIrGP/dMX
QO1kcSkuonQDoygK+77j6f+vqLZpqqhhzbkcs9OrKCaQmciM8HD3QCzG+eTCpY/cUq/nhZM6L8Qm
CECaCLBI2D+CVPG/xzNnuZPLalVWmg1gWSkRVDozw3pPy8H67OZWTyceIWjziyEJN6lQkgWFqkvE
D5UbwIdWChi2sW8mm7BFYVKQDHpdbD8pivIwm+W1mCxaY0iqfFk3Unw0Dc8oRpXJspbWTAFWj53G
LYeEruWSDGN2bokSFlRWOjcKtbssdWBMj/0iUPIvQd680J+GcK2gNGhdZrPu+oERe2rCN6u3N13R
yaWVWsqqSbtlOnOrA7x3bhCbuBEZlDqJQy/iEpWHFkyWJ+2MK12vd7MyLMM5X6mtPy5bScm3nJ15
1VTddrK1bMm67+KpqrZ1AUAe+8oV7SZ3iq59yXKIoo3iiFXUBDez1vV7ZYq/1lH7UAzWtG0bG6Gn
HeNL1BlYFhntwUowQ0rDwkubcPS6POFLEfqqLhNraYCWUPPTuVJ9+AZdX10ItXua45mtxq8pXJ/X
W9hqWnuDns1u7sfWRdwqq7LLTRfaqn+n2lZ31Nk8Qaahr3CU3sSpuhoS04fVo48/RKd8mZqOJ+4M
KKSUWdzJ1/DMq6NwzWzUsWvb8dOoi9ew1to7vc8RMuQNh3Ii6Yo8wQ6ZRmL7nPkVZXZhxFCbtUxx
vCmZb6Iw0A4SDQANnRuD24bytVfD2ffGOnLcNigfYZ5fGvMxCmmIuwv7scnqjjIZ6SqNPqiiV9yM
FQgGNaepWwB3btMipPVFXu1MZTa3U0Sk0nXJvTXI2yQzs0XkpHLdtQI2y5AAlMAtOvLduzwluW9C
n9bsfSmg0SmqLtewMWXvhrxTcMHazxhYlRaMZlutG+taCyuELMMUBLgtVuo0XfS6FYCu2ppmXKTh
Ee0SXdItNBjvuDkmWS2vZSqMZD+ZBUPl84hqRgn03iurTkT3owSgXI4J6pMd1X7HWqpG3npRLxzc
nyqNGnmCHCpcEA5Nz5a0pmLZFmppLlWTrGlpDH3MbpjMbjnbQZFc94mSvfYdsY1SlRzfVcsvvYwM
a2qWlkFwh9Am4YNsHMIM0qg4fjWjMc4f85Gv3M2I4MWiVaOue83ShksfYw9jM6n6XH+pgVtTCoKP
gKPMftC1x38PWoiXuTYlE/izQdyUV6qibcbMUQoP7O+H3mmSKk5MZF40lH/9vsiyyzG0+3pHYYiF
UYPJ+RrUOc81mv3ML4Xr/r1S23h6GWTf2y8j5JPHcPBFtNT5EngsXZibOSBIPfSDWugLOWfJXlN7
a/LUOKW9BVKLaS86J9UXNuF6vjaHQKuWMII1CDlBBWXDJl9KPLVOE3FnqH27lr7V1au+C+14w+1J
t5VyFoO/Smpzsm4cW3eci2QWdveVqC8qvAZ+Z+H5KUenOzj2oDzFTVQKF9kQuWuYtKYAbAgB4ZRm
LjSiZ2rCiwiG/VKHN5bA2Ch9orNam9fBlELp95tBvdct34mWCDzUed2nudJWbt900b40LSXcOt3Q
wB1CBpj9AJMJMUIDm4FlFJsdIW44dKUGGpvkvb+jtJ7E3pgOVX1toJvK7hrFNAmuqBePt0VGZXrX
6LDuF2mlS30X6H4k94OFTg5shIKHX8YAI0mtKcJTJjEay1Ed+hdQrBw/FcsuxT7sLaJ6IZIY3Fok
UhxUczKe2qAepqVWdTAWtIYC8K2slTSHTBcPKzswawqiYaNCp6hUueiO3NGd6Jqwhg+TTj4pXlcW
tBnRe2mh8yDXkNcqjPb+YKazqW+aIGJlKBdDdu1Ku7AuLdK57Qwbt/aYSknqP5ZTv1BgwNnUuNJY
uY5yYvfLRFomv6u2potC5LPcGopZWFezmXKJcKxDjnbUoh82ydxAHxV9A7iqhLAB3KjwOT6gEYZ3
ejIDw4jELB/yOggNSmbpXOwrUdoXMfyeH8pUdtybRlBsKCwMlzD297GkAOlyC8I66ZW+vc3KrAm9
YsxL6onG1D7MSqETLiQQ2oD6FAj9QTMjxQC73mGx1SOM8wOsoZs8pQx6LFvaY8SlmII80x+opTYL
PyInIDKCOKLdkalm32GMqN+jmIvF1fo3OiaxlbLQtdbQH0ujF3Syh2tc7mUSRyNimz6toeozOzcZ
R9kRhix/ankz0wInguftDWKEqhZD6NW2dmPKL4qBksGNZguNRziMEHWCxu7iLaxSEvhYZinMvrjt
jU1pRygbOlMZD4YZ3ifRCDl3lIMyDa70B1nucjMbfgaMm1zlwCbAbWFK3lLrRe+TFlOuQp2p3zfg
HRVMrcRol7KclBlxRITbDzBm+GKNlW26eczN0uWq/ZwlaXkz9k5zY+gKqE4oY6pyYFhgTGMwPVjx
yKfsNEkrr8eYx/EodKVbIx5scxHHevtSSAnnvB67VO57qH4bPc0Q6sy0SEIAZ2TtjrAhoSLTCA5P
MQbJrgvrZCBk0yBwETwrjQdPnvqrHknmFwIJR6cKrwqdwxvr3Ywg40+ZCk+hyX1qH/WR1D75Y7cA
lKqu0DZzRFJaeWjbBtWLJhtz2RRVUm2iSWVZnHKM4NrarXJvIBoKFrGmaRtfy8LLFtD3phBIoHTS
BMtTISHggGhl6r2cnK7nYUWETEVJt40/THddWKg3QBoA5mUFWunVIs8WdhqVwbZQNT7NHhQQi+wK
mG1tdjknW5UF/TXErOIJsi1HCMhSg7XSrDfTRhNz2C7mIeB8JI/ySy/LJu0V9YkWLrQanWAbJSoW
SP6kOEAU0Lm7iHIeuE9er0phFpd1NNs0C3SmYpupZv9k9jY0dtVQuYfqEXC5KAou3MJmncbCHL7V
ZhFnnqlndkE2YhiDiyqv2YeTKb7DcyL6L5UCDEMPg2v4Nfw1nVMCtcsoCsiYxMehW/m9+JnBO/ac
CGm55w8qSl07jmzdDWYwzSXHy1ivohz5mDshq4yP+r/eXJY50chO2JkChYSvwU3CRnlO57j/2sQj
VF57GG+QOtv2gkg/faRkmE7LQW1gewoFuih13kC/SjqTM1wVo+4vyqawf4qmbK96B8kYAXAJJ6rh
4tTUqc0RVWT2174Yy3soUN0+stAu1xUbwUOhwF7KZIpYNQoa867JTQifEACR8emT/ezPkf4Ew46f
zSURxI1NvhUuBAc7lRdfCQ9OXRaQERorvffD5lKnb0G7JBcnWm/a8T5vp/DJaSrQLmFlOkyTJEzz
50bI/HZUhPhupLAO0r7LvkemWgHbGci2lUQlnWrnEvQn7bID1RPYdkIptQXMJlG4San326arzZ9R
WRJITYKoBAWyXIHCpY9QU0N0SEZI265hhpqTiV5oi0EdjbsurRplo1NquQKF6ZdyKCveSAuHA/nu
fZsaksNKHyAyt8YU30+4GL52ffrcWaC9JkjcvJz7A2F/cCO5jW5t6obJRWzVkMPHyEHGHToIcWuz
9ioqozBMjkpdqwpvqrDoLrWioPNVasUWRCqlvZqjtINuHqrhSxQ4PrwRvSkeojQiwZzh9niU+hIE
wD0KW6HO9S00CfsHrx3c6poPwagNCuXSKBvxUHdW9FLAOFGQ1XWOveopC1PmA5XWF+h7u21kA5sT
DSi06ArAdqETCrZ2nOpcaVI7anLTejIzWCxzfRWTVtTLGR70uE6BN/ig3kQTs9313VrTJgcIM1Nv
pDmzL4n22PfqOOUmBNEs9jQ7peQwNU4gd0qbGz8p0CvXapDGgPqiB/5++3t95FC8RRBSLWBTzBew
u5xvXdSqL2JGkrYAnisPYdg5NQJ5rQZEgXO0TXBjE240Zpwwaa6xjXFmD9ear0G3aSwI/U1ccfkU
3NBwjgx+TBy/pzTIC/iYcjK2UlDdH5oe8BC+I7yrimQm8EcC7rAJOn47WAGs90I1oKLEcfK9hlSz
MNTYuBCVyanb66kzuSHA2C6vFJuoFcbWyzj1WrNqOyPNvQzNwCvphb8vUB4vrGjEOTWwkkWMhYNH
2EAp0JqBHN1RJDaqHGU8JuLEzBU4aR6vM0f2jdsgzs2X6DLT70NO9r6groCuaPIba6UWaNGXDqD3
T4jK0nS1QDUfBz5kjjI1rYZ1rlp66ZEohONdIy1JCU/La/ikFRoRZxC9/NG+TVbbzuH8CJqSPvIB
G5ARSUUC10rbEfDVR5SVzyqWRDnxs1nbOSLFlBlpVcAt/qvt7+GKKwsx2JGXO854U4toijGatXNU
CDwbNgNJVqAry+Igdx5MOwjWqMz1O1lQOB270XgMTY3gMiPqwr+VjO5JV8ccYaNuw1wy2/A2bMb5
CoaVvB1mM6gXos2PjHXUo9GtCU/Wd3VDVPrSUQJCpHoKw1urc1Rtp7XZvOqqunxKqRk9ho6FrCCq
H+oClnJtV8kPda4CbmNY1CC85p4aABF7JOCsohqrJX/bRKpboadPVzmeCmBlome75FPK9zP75HZu
UVARdIu56A5qNtW7stajK6qcL7Qvh/spAtWxl0GP68ZjIZPJXCLaYEHTLOEeSepW6hvhhEq9/HX7
D1EH1xpJJp9WBMF9UerTeDN3YVh6tl+zw3twlv5CD9ilrjMaZJTWm+7NOV41+7xRGm2VsVNqF8cB
YOa3XwASzhdRoM6FchAXzXhjVgEhl+YcMzezM7ikBlnw/+jjyIefJA77EuG8KrzRLEIFu9WxFd+T
416BZY/E0RBiWrXmHMu9aTl6sm8ne/RXs6obF0bXOiZSmZ4JSvyKX4LskwtqaKcx2Wh1WjlLHEQM
aBlzR2Ys26FPNmU48vO/TgGKMr65s3ESoMOJnVSjB4c1Qe/5doAhM7AmAySqj2zPbwcYc12o+0Ak
aSQZDIoshJiiYEjTMpJ54KOjhEMnwLwrdLGBwwmfHr6C0kJCG0DWkt1sJOQSPfQ6gSLRzCbdQ/0L
uu/ZbwFhw+EjHrJ2TsoLIAItu4Gf5sRe28FI9NDHStpGGpbubJzQbOu1ah75kAMf6nr2cw6vaea7
gOmcJo9KFlWNB/ZrUsyF3cOuhqf56tTcp+4IlwOHkL41La9rCaTcqfJn4eUheZUXmRErOYkyzS/L
aVTjTZcytlsrSU5HZaWov7CHTIDNYjSC5ZiOHciUX8NC0UygJE/qTnDXNrVPMNO2wa6M8ghphNkI
dNZRgpqjknJKKRnBi3bnOTeUdahGaNFdiIGyfTDIQOwlYREiwq4yYUpZyjF8j60+ffy1hjVAfLNK
myDpNn2eCMOt+OnCI191XqhS9toaJIiasNAaLG0iI+04VezW9kQoBCSWbkQYlIa+Ya9izTEWg0C/
fku+4Ftrc4wE4oQhy140E5CTM3+aMk/OE5CrMbTiPshrvbobYef4OzJ7tp9ej9RhIEUlj43msOUj
kJd8kVmJD2soHuQ1PAs/JU8MMeYAXEwbKoQJOn6nG3Nn04yq9o0o335KKn8Z2wocqgh5zZHNqwTB
QSnZe0OQPwaRHLlC0qt+0BF6aKQ9QBGuM2XBIYipYqM0o9dD0P6UtfMV+SAnomFwWa9aMX55k+39
LVOq+yLjn1PvqZfxP1+KcqqjIGz/uY9eauRsP9tPf2r9Wlw9Z6//F2ysjvLb/9nF6qqo2/C1zv+x
f67x6nr+x7ZJn/MfzXtXq+Nv+GVqhfPUXwLyjips28bZyEby+svUSj36XdkmKtdfnlbGv02tpPgL
haSlCaEePa+0o0klRPQ2/K//UPW/VFVKzbE1WKZHV6u/Y2r1u+6YHFs1DSmQU2N2Yku8NU5Er3zz
xegb402i1NpCKOo3K6l0DzsKy63yfKZyTneYd7N180t4+t7d6qgQ/7cc9TimJU0stGxpqIapHqfq
vW8kngxWruXqcDP3HSQAsJNFiAHU9vNR1N8Fp2/DaEiaDWFrqo5twIlQXS3jdMik2t/UKnz7MM4Q
yMXjIp11uUC4T1TbyGCfDMl2zO07My2D9Zkn+DC50qAQJShMa6qGCPf4hO/U1YXddxzZU31jF22/
oSjnrIbSMBBV9QicGiPZZZmgnUAIQyGrerlVEi4orXDSTaLWR5V1DRwawsihPh5cBH0ZfNfMPjwz
U6eOp0JIrldD4iKgsyC2OLHuJaXWY1PV8xsUqOHKJHJ1AXmV9UDIspkpWFN7JubyHK26IrYn+ZnL
r2oYxl6mzz9azoiXXLbaFaVZODN+Spnaj50N4Fm3agdNW5cB9TCbsHyjQ1MbzGl4UjVSWcTRRMON
SkUcbP2bGY93Z5bgwyZgazP9Urclr+m8+ay9WwIUuwrBtZ7eUPrQd1WugmjNRnQphgAYpU6pJ+n1
cKX7GSWafBIr0vXxjMj7d007G1G+aft11ZRSws06+caKxoSPbMTJzZC38iJNjS9xIPOlNpjdarKu
nTmg4ZJZh+e234d3N2yAIP6lsXhE6SfL2kJO6s08C26oFFG+s9UvsDJxo4ihO/px42yiNryzfIOm
GEHSLJS6P6fmP7VkFvBDOPs4YwzOOZDtk28wVx0qsWbuXFuEjGtwBFpCVzOGZXk0AJxb6Vqd7vQg
vm4kuN0ERYoaor9SO0mHiqgqLhIK+dD1UrxqansTRtla5go4c6s+tSk0USIOsqGrz3fNhwPKcEwb
OwDcBFkzQxy/63ebJmn1EuxROtdUlKw7rK/6ZUsE9ffMF9gX/HYbrx6OcCoa1qlDqByLIgD8nq+j
ONuOQaesR5VNSss8yPJGTLmwHp+1Uv8OgZJjy5ywGLOtM4fxqYvv8SkYGg4A66OxVY+7993LKkkd
5j2K2Otc88WVUfaXYh7Tr33roCL0qfAC4SfqpcxiHXW16L8bRmWGUEYsm41TJcVXw9iHjQOBvE0E
DQRto5ZbpEcN3iux3lO6rY53iV5/m7tae/18qU6dXY+PD1HOcqRqc5EJ68QwIih006gTR1yHmXFJ
TRqBLGruZYzVEMoKdSK57wmy93HVFHsroijijiMAsIVmR1vpRMQQ2kP1m0H+u6ebGLLKXpuCfe6L
+dwH+bvDxHHBKXOp1pHyqxHG6ycXn3TGBMC9b6+1OKsOIInteqh8C1erBMYd/j41okXrIp/K8SEr
YLj6Gbk62jybo7ZCoOglOHTEbpnF7bViadUKiB4J+9uU/q2g738X0V2Xr/ldW7++tvvn8jT2O473
3yFi88+3Pw5ei8Vz+/zb/1jmbdROt91rPR1emy5t//n/+Jv/+sn/7R/+4/Xtt9xP5et//cdL0eXt
8bcFKHt+C8rY2/9zWIf8J/ljKMff+hXKKZiC/KVJ1RDSxG0UhJs/+hXLKZxxf1G5s02bW1Q/Fg7/
26FUsf9ygIYcB+ccKU1hHRf+X9GcItW/HIM/dnRdqhoBovw74dzxKvl3aIUH6jGeI9owNBhLeH0c
/UbefcyWMRqdWfvaoVHIIqIEvoceFta6ReQMWY/tjVR4dCEwnblofz8y3wa2LKZH1xyNeEc9OUUy
rP9JtGv9oOU+fkBWiBsZDIwzkcrxt/z2ekTKxL6SkE7AQDr1EDEwBO0yyvC3kJv2ilW9+qoSeoQk
u2SAyh/nO0s955Hz+0fLm52MeXKFFU1al2MsxC1lfirbgbVWm2yilBDc2GV95k74PWL8NZiuWlw9
lJe4Gk6mEa9Xn4OXwcJ8wNURj79llSYTILaLCawYwtW7Hf6HUPzEAOhtQEROuORKTdd515O367tG
q/3Wkrd1kBykrzeXtV9t8yTZBspwj+hX2UYSR3F943dXBmjfr8Pm1xf8pwc47siTJbUMQ1Ut28BP
yrSP0/9uxxYaSSYQkrxlKO0S4sRV5BTlulIGiO0FPnaliTEponK5MMO8vUtWvewoJpV5/CWK8q0C
B6Zv959Py4c1l9LQid0NW5AUEcP8/lABt6RaQr68mXV46lEzUVtIGwfylzVv7BHV8+fjqR9mgQEN
26YgQJYoicF/H7Duzca0q9m8QayEh5Yd3dWqcqFmWKfgCjEg95fzfZqPoxtWimcMGEoMKBOUciq3
krt2IbLiLuisc9HBh/OE57JwXnYMwF5cmU6ei9pIQl1jPpb8qmWfGlu99b9lcVctCTzVdWiKy66e
Yxx61PpMu6Q/zgkeUMI0NU5FW9dO5iQNqALjPnJjoZ7IrPinQyT/oAbjiqcdv+DHfB1iSLdGDIey
UdODrYPCorBw60FHOl06I7qHz9fpT/vCsTAvIk+yHFucPJIiOV/xqGSZYBPdCBv1SBt0r4mif0WG
Ks/swtPJd44Hna0dzzpSdKb/9wlA7e3rZE/GwXa6Z6eS27pUVr1S3Y+j/BbO7cMY9ShE5rOB6elh
7nC9Ye8KGkBOiBHXyaoPUViWfjurB925iyyKZ3aw0DPNDXaBcdXT4rtd9l3rGtkihU4eR9FC679+
PtNvF8b7c+HtGfB8k9wlOsZYxy/m/bmALFmfB6keetgbe/jtofZdl+DpV2gf2Qs/LXM1onlVvABF
Hi4GW39GG/Z3j6fTxzg5ntI6AqnnEj8EP01IdC9qt1Gx6EMbZu2Q1flg4fj6PANEWupOP9fS5iS6
ZY8dV+LdLJxsgbaADiEmhh9w2FU3gdz0mAdHcPavB2WDRgB+LVz++SHNF9FTnt5AzQhfzyzF73nk
x4c42Q4dtrNkdkI9dNT5jOprD32tQ9nUjy+5uC3ZILUD7QS4+/OB5elt+Pb22hEeI4M3dev0chLA
j1OUyoOeLTF+otyBuAU1rTmu+/ngY1JsaBuuBgjI+xhrnXr4NhdXub7DUGlI77GcdXVt02t3YbfI
yl0E1TrxAnMv5ebzJ32Lqz7sVr4XjZuba0w/3SaGgjNgoqmHpF6NwPW9i7ZsYY8eLuMtfWyKxVgu
/GSZ3xHEVy/9z2ZL6YKEj7gsXZWYu3RXFf7fjouUbliIlfHYFIsu9FBU6arndBsk2J8/80ni92tZ
dVVwyBAt4g13cpiVoe1neE3IQ5Kvh2QzPdfyEqsHJf+KQDzNvIg63ibSefhlFS9NGnQGt/PwgKy0
R/C6D8+cdvqfttn75zlZ7VEtwrxQOp5n8uBbTIFnXdn9Ht/gOaIIg0TCjZN9E2y1ZhGOq6x6iLWN
io+23V0H3zIOovQ2w0VXbARqSWOVIDUf3LpYympnWcu+1i8q2o3CMgE/eErs29TfQNwVh2w+c00c
P4jT3fD+TU7OLke0bae0zGw0f2up5lirlFZY9nM3PWrazefL+CGCc3QOyKO3HvkFaMUpxKIr9ABw
cl09UEMyb6ncbYo1wqi9883aVWc8ON8gid/e7GSwkzcbilLHqJJ93tHaU+Mft62XkUlPJgjXxc7I
XCffJeFaTy76Hl66pxA/jfMhguY37bT4uu8QFi1F6SaXOPygIjVuBeSc5YhTuu3hrNHRS/Quukt6
r6KZ1ZO+gviXmPg/UocsoMAM9422mft9GC9jfZFNl1qAIY4bvZjFIlRgWezOzO/xlT6+Mu6MhIGk
fKd3PtGmruj5pB6mNd7qovIyY6W+aE8DYla58qM1+HhvLaLwEtEsdMTPhzc+fBXHGecS5j+4DQiQ
f78HlSHVHerrLG+wjlE/tx6OKscT2EBrwKWznGI0NusCyGM1Gpsw9cYfADWDTTnMzYv9AEjgrwZK
TTJ+RP4HKwiCkZ/d5v1C51tLL+fmEUE2FfUNKg6NJgGvWH5I5PrFIVA8tUD3i0PW/axeiHIDOfzo
6n3upP/dh5Sz6O0tCRk1W5qOdWr72ZQNGiF4Koc0xGcY5tRCPtNWAaURTWxKr1P3VbCS4w7ji/Kq
w48G0gINaJtVbC5Eg7T8zLSfuFV+fKCTi9dvezXDPkw9oHiK0AjLx1jHIXERXito+dJ91V730XVv
7roYq+sdJYxOceUd+p0QX3sT50Nq39hkLNBC5Tmpy2JkUXL3yBCjuux135tH6wWCwiG8NZ5N37Xu
2F1Y2K9Mmu1CTbTd+mCv/CdTutojTu4BRns/uVps7C8eM0hArnPt3MS0tM9WQ+9JBaGLS5JU7pQf
n29B/cM1fFwc8FsyNIuC0wfYSphUqZRBPSh3zrXxEv9wNM/4nsmLVseAcmUqq6No/bLeGa/QrxCg
Vde8e/ZMIO480aK5eFbURXbVHrRl+ZjdY8jxs75iy4nMzZ8622u5dF6iA55IFwDAyi1a6W1xLps4
Dd3fdpgjVHzzwFttcQy238WTkuJxOzq8BJNb92B8no82+0opF3W9LjG7SzYsm/WKQzZOPxBUz33J
8kM4zzQekzwdBIOc+23LvXuCoXGUzAxDeQh/5PStfgixNcI2f+Fg8j24R/fzYZU6Kw5NNCfiiXYi
F819fmBBuy2uSzlSZTz4+337MKBcgBqkrD9faFX+4agzaL8DgETCRRb1+xw5mVWX0AnVQ70StMmF
SHDP/W/cLhG/Njftg3Pmnjw74MnhVqcZRpjHnYWmOPVd8zUvF0eeQ73AI2reH8WpRHX5mdPm7LAn
eyFPct/OjnvBf5hfWukOV92rfa/exs/9s/OYnomf/7ju/57V0xKUAofg12jBo2/g7uXZz/KHEdJc
w4Nx/fkS/nmTvRvspOYDgckMG4PU7WisOW61Druj66M9Zo5L4Fg8hRbEsaNvqrUsaKUsVrqCfmgV
cQP79521KeSNM29K/0rg1WLUj3q+19luPZmXcY1ZLKyrM4/8xwDm3a4zj7vy3XdBQxjsSSOO2spC
8rKYHvJiU9QLTGE0sO8XylN5fG7j/elSfz/mSeybDy3uRCFj+qyD6k7TUnFWeXNHjKn4S+1BsRb5
IQ5gWbrGjV+e+9D+dN2BqwhJdZ/M6W0V370yXme53tHX5uD/FM/BtPO/Ouoy/46zpe4q7XWUnYmt
32C80yDm3YCnlWgZ9DkmSJU8mM5SwpNPPMOB43WPG9pkoAvhc4/adS4vLOKsRJgrTN0/35l/ukTe
P8HJxuxrp8Hoklfu72s8TDocKVzi9Cm5/3ycD7H3MXzg/haWfUQ03+Kpd1OLwnEYJ98Xd8NIzgiF
rdtN1aqH9lYi8Yqcr58P9xGnOBnv9L2SLrfqiPGSaZnamy5DGL1OK5iH9JXy0mzRZgtZ0ZxkkZA8
P/S3aETNZZScWeFzr33yEQ2UGP2h5zFsdWfDaBu8rNmpwVd0rZn990+Zk5c++XyMuMB8IWQ0hRp+
5FXjomhW2G9C06Ifg6Mve/M629t0oYS5iEv11zyFZLo3Mc4IFwnuq+g6BIbUGD1jROBVKpAmML5X
ytXny/MGEv628U+eVP/9cKGDVm+XBU961Cq2XlBehhps7HUMUngVNtuguID3MVVegxdKvc75IMZe
usb0UulXOhZrvg/fFut0rQRMqPeDvZurq6QGAKOjk0QUxTl6GSIEz4J1JzAW4uIyPayWPRO+Ltr6
VNkUaoEYhsDCusv6H5+/oXqc6w9vaKp4gwBWU/Y5gR4MJYy7SPKGfX79rUTPSn+e0dzWFlaZX7Vk
65Dazzcp/XzMc/foh9zkOLnvhj6NF+zIgW3H0KG+tJx1jCN2AOGQblRew6cgPXxCz7zth5PzZMiT
iCGHN/Cv9UwvC7GFW9rvemclzB8WFAex15yl1Zw5rs0/DSrhYh15WIaAGPD7JgoVEZkintQ7ULi2
2upijasULjCdtaLnnAMNNHWnR+iuR61ttIuTFcRyFSTuaPbl9i235jZDldcdUSBsAmJcna2lxBlx
cI3D8NXZC3vr6y/Kt+lrwF4M+NUtfjZ0+3F16faHmkq1vxb0bdnbkGqVBaoYcgIC1ejoyHLpHL0D
9S92tYaOaaPdpWWMfeZTMv+00SSmQhq1Itgkpyyh1Ik7ic+guItml/FqytaX/U/Ty+eV5V87uicw
InDWuteH3zusyyO6O7n1l3E3egAE9r1ygNyUwvIM9wR4ergU9gbaO/0Ko6/BfbLP+C5RbtMZaZH2
a4wJOlRKtmuWGBfTmevBUZad/hNPB0g7WuENNHbDZ8B25RqoaGYyv4RYggevfr7F2r8HFT7XIeJD
JMfmez8DJ4csEhmnwYNI3DXytsVdq6dh18bcPleZ7arK9vOtLj/EKCejHdfj/U2m0I3k2GrpDpBl
W79gUeDa2XKoiB+LgJPMo0WY8pqmboWfUr6WBM07ckzyqpf6WwwtmMPre3IOAfrDaQMeDRGCViWa
8xZav3souG4iSuZYvYMtqDVuj8znXO79MVg5vjgtMSx+PQOdIi55laRqhp3IHV3daomVCuaTbvsj
/R7Qbob+EcNihjVP88RgE3w5M+nHJTw9Td+PfXJfaKOG/1LG2FHj6o/WF/Fql8ctaHzpvwzwXWJs
JXHVcIOvoD3oTrFXAVPZJMx14IozPKQ/XervH+a4Q95NduCIYojGQb1raVKZecVtZniiWdCR5Fyp
6WNKdDLnJ7dI7syTkmGSdHd0UrRp1YaVTr8Q8N3VSzxoApSr2koR+6k7c6ycHfnkEkmyKRQTcrg7
rAoBuKoRb8AlFsINGQrcnHKBuMNoF9bZLPC4lJ8t9clVkiWxrsHtUu/Mb91j/ZU9Zj7PNP1EuvGo
vNLgqKLl4ugSmXy+x/54Y79f1uMx825ZDezvbAvZL+2IDpq60LGfqNbiigBS+//snUlv3Miarv9L
73lABocgF3eTs1KyLFlWpu0NYZfLnOeZv74f6tyLo2Sqk6heX6BQKMBGRTLGb3iHz8NP4++m3+c6
Kz0ubKcZzpOg+G2Rp3Y7aDOaurNY1YllrcOG0+iHwBbf6Dpk7B260yZKhsMPy0Z/0f9aZt9SiYZS
CLvsZXgd82Opfy80PLu0py6iA0Mvllagq0MDXFsCEZMAKUaBYma+vT1RH2////zc2XXrw6tva0Z+
cSkCYObGO1PdudqJ9mNTLJV5P3zjp+IWGDgd67bZbqhjBdUXI9de0npbWFA68h5GJ70CoAYPPvpI
iHHl/nGx9KlP+/tqG74beLYbCnifOUoZfCVhO7oqKKH36yKC6bu1rTWUCgxycFQbzzRCIrGrlbU1
sWs2KfhVCH6oKmmbqgG8ioTl3YCNL83wem8gvWg9WPK5NV68AIL7XdsdzeYTwuSIEt9epw+fxf98
wVtj591+RkNAU6qkYFvBvqUyXbI/qIYO4fe6B3NNvBNtbo94XZKcdrIFZsR2+A9jDtCItdHAPoWI
zJd3Ogr9ZfhQwTNTzXRjxHcCUQ8PK5J9gZuFcRiqZNeTA2po/iClWO7i9GQmn+L4E0U3iDJIiPbj
J1usW2WDZlKZ3xXdJ0nWJLNzqX5H/wjW5xh/Q2u4TO+EfYhteFzjQ56g+xcX2zSkXo7LqqV98d2H
oHpZ+Nirc0ADAEsq0ECA9HWIe5f3xRCYgW/BfX2BWZ8R2hl2s2nwU9AQijyVzp2sn8P8M6c1Qaoq
ucO5ZYxpyz6bSN9Y6Nkj4rrugo3zd+2s9T/asPWTTYRYArEaQRjBw6OibEsK7Sl52/1kHbMudnCI
oSNX8q77Ju5R66QcSYyJRVr6fPvz3rq4Fwdg9nmzB0AxxwFHHT7P6LeoekPtREw3+2mvlaNzh7Gm
hwqtv/XLZ6rI0IyjcevJe8OkILUzyh0ltZxvM1BI2GhiC1PQ6f6ECpLS24Zp0veZtQ41NDb2eQ7Y
eJvgLHMw0pdyYmlD5jyg/uVMrKGN+Tjx2dH0wSIXGhCUw3FnRT+RMq8Rs2jXVbBpxIaObYkGnw6l
CjIp8oyr+kdfrPIfpK+l2E1OVYhOGfauNM+583B7rq5Do2muIJMYqmpTN5pTJ0ot0EDaeIRGxnaA
u+wjXF8/pR6izkCCjH1mrKvmySuOWJasyv5o1X/f/gVXt9XsB8yC0rIVXW0VxH9om9jFKxRyaUEU
ve/chSN+/UrORppHYrmJujWerS/4adWklsPwTbOehbzD2wpNc8c9wChHYj7DcSY73P5K7epKmw0+
i7xU9OMQb2dPos9POxrbMPSarP6oTqSIh6q9M/FO77euewzg6YWPXrmHvY0KDSLDyVLpbMZk4d2e
/ZrZBTCWRopEoa+9JOl9LQ823QmswF+y3+D2CuAD1VJMNq3i1ZF8t81mRxJED8Jegs8H4JgOvxFO
xed9ZelnNfmSDpuiem6Sb8w6oQs6Une3J/868QH3IVSATTjFgZi9An6hgILvnhG9JKDRCb6hSRs1
oki1M353ZYaBHRweksvmh1c4/n00pV+VqXcbNAVwuDJNcw8H/7Er0c8zhuEPLMRJn1j5u6ytH8R8
w15Phr98jM9HvO55sb6OVVkuBFtX0SUfgVo+6HT89izbmQUvU6seTrkWvZTpBKqwCjyFebb2t+fq
unhOOq5ZVE7Bb9Cee/vzd29vLXtdCT3pv6BT8r3PkBrAxQiAb4aYfBW52hao8gPCxxRkBJ3Thqa6
3i596/W19PYrgI+aJgUo1Z4VSPrSzlCzGvwXq6eVGVXexp5E7dKmsvAB22Q2sCnH0KHYWOskOyjK
QxWKF1lor00XjAu7dzoN7zYvMHtA1tB9YJjpAvLLLJIr+r6ofdf1XnoG2RQBOsA9QmBq7f3pynKR
4jI7K9NwpuFQBZuA/YBFZ8NFdmqqqJTy7a3+YIlA22k6/iK4I7xiFrWKcyM41EIvEfJIfhYRmZQ+
ycRV6vgta3nF81Yim29hUOPFyV80QL2mMQ9Fi0Zu0hs6dF2M4E1Yar5lxgtR7xwDNP34qQsBSw7g
kq6as4wARzUoYSAfvoie1sdYUD4stdTYObjouXX8yVSkdpdOMtIFCh0b20uQyS7pIeWoxayklZ0w
dYpgvIs7kdse1hf38F8VmLw97oqINramvrS+4nqB32BWAlyLSqnfnEXM3eA2rpCe+oIoEb6DGNoU
RrhBQqC6H0P3q4JN9LNIUM+2fJQ2Yx9x/7QS6j60u0czzOv7Ht/INfDSB7TmhrtG19ZoIX8KwHWv
8JX3n1y+c900iOLRQ2ofkVbv4L2pIZa3WGzcPsHz244lsABgORaYYjR++OcyuqutJnQCU61e2hCP
o9Bn9pH4CQguUhjBJWbNQfhNWlqzExWxkesBpJEJdhhWRsw26S0fFaWjGkVnOY0q9zEMKMF5o7UL
aHJDZS2eayGR7NCGZFe3uY2bUYktVE92fftT5r0QoNKARSF8cf4cOaGZLz9F7VDPcZLc+RIi9Hqv
BN2rINRMLPlospHWmZUjyhI0B/NN/aM3u8fEB9CCK250jLVo22DqetSx6CBRRWpH18KN0Hnu337m
/+e3/Jfk7vmf+S07tJvfs2Gmv/3/eC3S/hfHH0LLhLP9v+xkafzLAnjJrS5B5dhT4SadmM//578U
TfwLahzUQmJQyArg9i8ILYSoPAIgpqbMTOj/hNByVR4izIXnwQM3wSYm9uTlniqQiqpNdv5pwMrh
CCmh+tb6hvIrRVT+s6+n4+cIpYWNS772iMCofgflvl93hcDqou7oZr6bsqd/PyPvuctXDy6/B/0c
C40sR7cgocyOK4+t76mdIk+GCPW7etJ1rvBfuDdGiVaqg7IUCgoppWmBwkEQe0ARc4HCRJQsVGLn
AQY/ZKIKSBaHro98e5PfvfzuKHQ3dRrt5KISsfU9PEsiPOgOt7/3CoMLXIUPhj3NUpJ8zvupQ4xi
Qi1a96Twmq0NFP83doIOOwp5oJzc2t73Vo0ZPaZOohq7v/u89Deui8OVFSI4pUdlvEu0otn3CULF
Vjp6d3aHJVvaOliCVIjxuknb31ux0u+ivDB2mupXiGTkCX5bSehsjbTkadTFEjt7fvHK6csm4stE
5sL8eR46oZInkpYW8klJ0/sc4XszKB8zLXgoUnI8mR5gRK/QINzkWbYufHTSkAE0GjrlfXHwPSLw
yZ1OL1Z43EHkznZhKA99ho+NSU6quHsFTWlLWWj0Xi/79KuRBLCtiVFuz15swf2vd3Vtn3xhFQds
CZzVkBdLLa8PRwECBHlSSmKpWf6T9C5KLkFqnwazMTE0An08VLJfiNSuKR7ToSbSJ0ym1A9F7PJw
e3qB7mos/DME3+C50QBl7GFbAR2NvLh6LrFAUHc6KmmnocwR/XREV37ybbVEyxgqZLGtS9FhfhsX
CPrmo4XeboKDUrjwOz+YDWGA1IAkD48agZjLn4lpDE5KMnEROsoVZIJAdItJ+PSfHzX2ocGEqwaB
xfxEd3mporahuCdIIdqhzYL8vhAIlah4d/B8oxieV2G1xSW02mNvZK+HuhAvThGl300RDBuFSHSN
+G2wG7L0N1KXzqEjkXoKMSpBY6xFY6axdJqFFYi9sR03YW5pu6FBtzOLINUlw9gfBRIj/7RqMUHe
DPIggakegPP5/KVJIARwF/ekunF3LAe+BGWDXyD1oj3K2um6yeJ21/TAicMiKj+liO0jixQbX5QQ
cGWjgkPFeWnpLp+ejneJgrQBisC1EjR1iYBx1b1cVrP3qKSFtXf2hOHd94FGUKio+r3tQjwfSnqM
XGvlpyqpms3tpZ5FsP8eGcA2pUtKejD9Lkeu9bHB9iD0zomdPECSt/CnCVEccWGzhVa1EGJOT9L8
O8lA6dQLYIeMdzkaEo6RDs7fPzsxhlROhhp/0+ko3WXIOOZFThE0KPSFh2NeQWFyJ2b2pCkxxQ76
NAXvnicPXrbtZI59cmGsPvoIIK9T3cA+zkizb9BD5XYw0jOmgCO2D127cGKnT5p9MlRCA9IIWTaa
jLNXOsSQGfvznPvLwxRMt+IfvpqlCLoipHl7Ka9K0dOHwtRCBcoWDmIvs6EKlF/M2Ayck9KWWBz6
RWXtPdRNfrVF4x8KvXuQnS2xkSt+IWI6PLuNdhjL3tw4nvzTqkmBEYaVPemB+NH07nhQCuM7cZXc
YQ+Bb6aIWvDAqbLDEuhPZDjBo25AO9PSyFyHaLsgk+CWyGXp51Ed1G3uhDWlMpoAWoPnXFBlwXaw
y/x+1KijidHaGrJ5KmIHX/tEgWuSBclPfLWdda2aNc7pnbfrq1zZOGU4SVqOOhhzHKhvT9oHO1JO
pBNDJ4gU4E0vN0clzV5v816eoC46O5xOC+qyWMsNRTIeRwtscJskS0DDD3YksDCbhEvnzYHYeTlo
aKIor+eWAwcjsx7QdtI3GpZ1B3wk+rtswOPBG0G+A+KVIB27ZuFAfLAlba4aQigyIyoTs1NYm+qg
13HEPvF1ddUkon7Kde9ZS7JsITK8qhfy/7fFFCBMkCAekunie3f20OAKLWfwnRNKX+mT3ahoiQe6
uqmsKsP2wex2kcRFt8PGaR21gEOtuhsWSgvXgTI/ApMIm1AZpKOclxb6pOo6xcyUU5wlxqasZfaQ
5PiWR2XSowyhl0cxxvqDGILhQIHB2SEV6x8qFXuZ25vtg8uWRQd5zQOOFsy8EhdErdGbWS4xDdTi
vUFounLCLHsMB/NLPara9vZwH+xtMN66PslR0GKd18Jg66Jon+r2qUSSeJXDh9+FdqY+KDhA7ONw
EI+dY/2+PeZVgMJnoRpOREjZCzWP2d7q4q4cDa1D6V71re0QpD/LPrIXHq2rijwJPTwxHhFEm9RJ
ZuByW9WS5D6qu+CcKdRls7FAFgUH2buus6wvriyrg6Y7/dFLCt6zsgoQfRMK6nBO/ZgUMNlbyhRL
W33etuU3wcXlhZzI65N+0eVvitUUTZ2sIrRo0hSS2tA+hJjdbLTIjZFTHtS9j+zo1g2KgFKg3R1R
Ru+wVvSHhWX/YL8jZ8UjMIlAELvNQ+Ys0xAvzbLgjLgVKObYrw8Q2dvPpK3uD6yg2m2ALfo+o5h4
MP0kOqYtyOMixab29ma4DmuoPMPspzzGbyFJv5ySsKfD3btFcEaSscgwF4y0r4XmkQpXyLyjBUjA
h8xl4vnn2m4yfeFBvIKgI8dCQmpMAR/YZnLHy/GNPiu81mnbsxsV4xpxS33boXSztg36ekSn3aHD
P+pMYZaGN9ZW+8J1CnCrqX0OXaN/aPq2+mEiI/45MoT30gwqLfE6Lo/VyFsIkDl5Ciq7whsF2drG
cuWqHfrygH8sxKHE1DARRCAAzUBnE8Zlu0FUx1p4v66vFIAC3CjE6jTiqDNffqKWxYj8adgpFpnb
b/IScwg7FNYmK/BlqXoMSW4v6fX5JrEmUEX8QpKEX6Wq2FxXOdDss5m0ATW/sdrrim8svFDX6Rj0
HkoK2INqU2YpZ4fJwqM6RpQ+Ow/WYK+8wjwK1GSJEcYe54VB3xRj39AxTpXPCVqF+yKofneBUP/C
QCC4s+sEkVO7Ck7C1N2F3zbdYJcBHRk6NDgucbKfqygrS/AOSkQanUWAKVOKScUmwyPuWc3htN2e
7OvzQ4+VOJk4gdEg3V0ubqk3eS8ykZ7HIU2fujLLfzUDPjR2kneYJNjBM+qaDeZ1o1y6Ya9vMxDr
FCZArkOpQnjhcugOvEM1iio+BygivHgmF4QuIdyqtYUTct9lv0IXFAORY/a7dl1rI218UL0KdM7t
Obje4FOyBusQlIWO3si0Id9FEAUmh0ZrmOlZ0RS8LVoXo2gIljJ1cvy/8yUs1nUthgvQtCj1TdhC
QH+zDNtE2D9MRZKeA33sz7U5htAq1fq+xvNhZdqyfS60joOelOoWzX1qK31SrNSwEA+yj8eD6qIK
4Phkx6mfKMcg74lswg4t7TjwPtH7auijWObeTOxhE8KpR0+z6e91Ky+f8wIljdvTdx0DcIszdSjY
ToXweSbvZRgiwh/0z1XfxV8rpL53Kk6Qm7YonX0rqnIzmqG9FHFNk3R5RqgamMhlMI/8ew6KSTLb
DjA/Dc88ltGTG2vymCE7vw9NnPJ+IbxfbhMlHO5xZmofw1QuMdyubymoYxQJbR5A7v23TOndpqlq
oXZOmMRn3sfJGhcBq87P24W5vb4JGIWeOJsTTAxvzeXWHBIVSfFCRmdDxbWi8Pv2PgpzuUfMbUmN
58OhiFxVZwI80yi7HKr08WTomjg+xxkuhJV0MT0M9dfQhD11e8N8EFtZ5OYGQnDcvxOQ/3IoJ4AH
Zw5Rcu48D4VuagM7pSmqg+z0boX3qLVvquabIuFqDfWAF1XU09NuOn9bWkaAz5bTLaTQ16uJWhkF
g4mUS3A1Jx4HOMji5pvwi9zK2SfU8DAsUZYS9euTAmVdgmyyoBvyqM6mWGquNuQaxu7QNIKHVrYW
dDTku6vMTw6O0ZgbpQclf3u2r9YV6VT6Fg7CNvBi5LxPVbKp4tG3hzMaan83Zunv8GYRCAxU9Zfb
I12nYgyFBClBMz1Wev7TY/PuTKg4etZqlI1nPCKDbW85WLaFgvK3V6RHD+XHlTIC6fPRyn9IG3qW
TWcsKaFerSQaMtzkHEo0/oBWzH6DmOJS2zXEGZeGcJPKFtgSqowL5/JqJSdA0vSdjkq5j/bI5ZdS
BipSVdHzcyvK4E6pNPNB7YduAxJi3HkhZq11kYcL5+bynSLCpNHEvKogH6gfo154OWiE/UjZYHf9
6pnWA47Oz1U3sVB87RSkyZ/bayku5/HfgyGwhn2AZEH53ZeDDcZQJ9gtNq8YtiDMLWszB9hRRvhl
63JdZ86wj+3aArDM/eCUmvHZQ+5vG+E9fccj096PFsgIFT87BPFrHKb8ttojl11C0YKAWTZD+0WT
sYOVa4B3SzrY+8KszHVRVf3CWzET2+BbbMToWCqVighgMmd232AMmCijOzanIVeSY6JEytZjj3xy
Y+yo7SIQWwdr87WOxdM286iSgHWpEJ+hJWKYsTzVUuBSZhj5NrXDFqQqb2iUpNFJlXG6b4qufGRL
28e4N+1tXXXRCwLX/tYuIHmOBtTrUAbKPT2MP33o9PsidfWzCCXkBlx2/7IB4YO07/GH1VIZHQ1k
p+5tPCOx7jW1bRCrOYjOTm4sjbri7WW+WmVmBhjLtLWmKHjOdo/rTsPFWzanrgp9NPVrfZV3DHV7
lFmsPS0AUR6blnxapZFzxch0/cSpDVc9Da0t+H6sMWSfGpumzdpv4xC1q2QMzF1RKubBDTB6sPHg
JOyJg5Ug/3iokjLZlQ1mCoOOLebtX3c9BwZlYuIINi7aU3NNUEw9yyGxOn6ck0J703ptTcPLWTi8
bwfmPwHLv+dg0ksEqcOzR5/p8kCleL7iEWeqJ7vzoNNxhwGGb0roVEb8mVY136q5vr3V9TpfMy/F
D1XAOByVATKfiavLiNoh5mL4Fa4wAXikzdAtzMRl0XD6iZTPphIDUtWUsd9IUe/ub8PHRC+wFe0U
haa5ITMDlhp08BI0swXgkvYHtzD9faN4vzFbUg631+Hyofr36ARTNMZofE+9p8sJyl18EzLLE6fY
7sNjI8HhBB41ygT1r4XFuLpJqVcRs6IjQ21UI+25HMqt87HEEUA/kUwkO6PBoJgwNl3rOSLZCWH5
wsTOGvtv30YKTRCHnJpDAWc2oE7Xt+el1ynRu8b3ITH0O7XU88/OBMMxqSJswgFlHhr7+p2ijNgO
4F2xG5soeoqisl8ICT76fGoK4GjQhpA8lJef72O7GjA5+ino8mFDAdxc9SRA2JTjhJM2Ml0Y74OV
ZcdT/pb0FEkWphP4bl8JBEy9qJD6iQvevScuZA/hXPpoSDVZmunpEbw8Zibyedwzb7wGSs+XY5lu
Yydtwx5uqkx+HikMb9pOwfrEs/CF7SQAp1w9qxgM7fQ41g6FU2LmbRsDhZryqwBUuAl/6XtMo9qt
gtsSZDxt6UH68DdyxtChB+4B7OTyN1oxPuWja2inrhXGF0NP+09dlcVbzO+8nU2vd5eEmdxk7Rg+
3T5j00xfzQ74PQmVwKSPM1sJhYzJM1JH464TAh9T0e1KG7+gfzwKBQyVYBCxTQoL0354t96mBM+K
L5JxsmsfRwebAipm8Iu8iOtvYftOYA36yAi2zM6U7P3Q8b0Y8TBqlVsjS7+WRrtUB/5g6xrE67gZ
AMOb6uqXn6IpZabZ3WCeMA+17jxVwYmuydJ7C9OA538+a0jLYXSgcTFJfbY2QwQkSB8Zqk59FwAl
rcpUT5qFF/+DvUfNdhJB1TSalfNOBamXbzVlb5wCAp396Em5T7LQfO4GbLqGLO9hGtOp1ktMTW9/
n/Z2r8x2n4UAOFE5BUWQHbN9H2ZWHbYg/k9a0zuwMVxlwB0kqb2fccyuRxw/RTFEwczgPgja8BUH
MPsLlSucapPA/ouQuPiUx5Zz1lA+wD4bW8efChY+z55u5p/rPLYrFN2wfzQws6K7LgN3ncbh+Ava
XQjHzFSjn2M9pNrWAgxpr0VkURegW5s/OKPwdnrRhjwCnRblqzC3y59ID1OCVALTvk9b29yiWgUv
1TZJR7Gdz/0NJmx9uXLK2vzLDVz5yyla3BSrUUcJyDPrQX/w/UCs9ZRS5iY2MUTbarKyivsypoS+
DuxS/WnorfytGHWOUejYdwcE0vEPiiZ/u43nR9XLYNTBi240uUEPL3OfXB0/vgzXlHWtD6l6V9aG
/GtSm4UcklfdloARe8Fw9CgZh1oV5agQZOG9g2MPXl5OgBaLlWr1A94sECcKiuXluldT+X3o2Jar
phQ2WtuBBvhn0ImV3bjF/72Ke7ToikyPHwsisX1edoQwRWVgI9VIszzXkU0NqqAD7u+6ouM5NXs3
/TkmoINq2mPeXdoJ5s/VB/1329cUuwjruHyx1XssaOEFEEoanLeapEN4JXPCcAIEZzBQzBGjxYNQ
G/elZfphH2HVevKwafrjNGgOBHqYfZ5SFIjlvOh3LZY2v3V3wvHrSZ5FSBS0Aqd6y21eRRz2KZaJ
Vv2aF2MX7Wutbr7ZvW0eQtGbGMLppfyND9/4oPcV6rd5LrEh07KwxaqrTiPC9mDwUTAEiQP1yyzi
dW4gZmW0Y047Gvm0pzKp93LoDXEYQpLtldHgJwnCuRy+tYUi5FpNPO0Ye3rWo1NjgmEXoYdJRyzc
4rtgP5IjazWq0olmFmuplCU+wyBh/nRZTz0NeyGBp5c66mcbbVZ0XcbRgRYWGA+1h/ngph1CTNQM
q7c/izp315iU+N+0JNHrVW+31g4T8rBZU76uzLtsHLM/t0/6ZXb8Fu3w0gMFoHumTo2Dy0tTwRKx
pYwJjI635bXPBuBtTjEZnPZsfmhErrdtUiPY3R72gxAbgLROLZ8O2dQrm70IsazyHhMk94Suk/mp
CNzi7KQKJL3WLP8UpemCAmnCrUcjb5N3TbFpY8M9eIkwnm0zSBGLgeo/FOR+HEn7GGV6sPAyzmeG
XiK3uJycoyxe33mu0ZSu0LM0qk+R2QaPkVfFW7sN5drANXeNaQfKd6VYKjh/NKjJg0z5gDoi1b3L
5UCsHRBWk7REuzJch0Kq68wT41b1t4Ozk236+/Y6zMPL6SOpCtKjnBbBnEON2lw0Q68U7ckdi31p
k9n3IaoFuBqXB6BACw+auKwEAySfIg2eMvp/lD0pLF5+XmGkFs5mZnvqxrbbGdZYb2LQrJ+xNWsP
IS8DJsEVLvVOUKJPE7oHnxwPQTRdrLGvLzY1reu19GNnyw+H4Eirca0Aft/6QVh9clw5bMZmGBZe
ww8WBdDCFL28NdXmsAUjrirHN4PuFInBQrLHsJ80X2gc9lQ7iKJxt36nL2H7PlgZfYpkqLrSRgYD
fTlVVF66uC7S7uQUZXEYbEU5tCD8VqBOu01Yt8lC4P/BeBOG0J4cRnQoI7PoqY3iutJxJDx5nvUl
CEVBD9Qz11HuYJs9lAujTb/+fXjBRkDHzaYANWXxpHizr0OwvaNC1Z+qUoEj7ONvajnlUobxwTfx
PRSTiN4p/s0JwK0OLDvqi/6U1kW3xqkwOdad9YXnoL4nRV86vB8OJ1krBDk1YG2z3U24psrJJe00
hmWCzhFKTyYg6LtByX9TeMoWTtMHc0iRDDwNURqFvzl6MevbrnPHdDghsuTvgChnu0x62us/viF4
HaQzkfS1qYF+uVIIfdgudkvDSa3Nn7jZPWHj+bc39H/Lvk23t8d66z/NtgXQXp3riK4y5hOzbMTz
bdnnYEZOicQgErfuZAULady2YWXsB5n7ByyAkXyw2+CubQP0QlMd61c/9dZVHOjrXDWx0yZGuP27
5pkFBTd4MCSolOfZq2/X2rskyQlipURptTkpXtvucjvUN+jN2Ac148m/PdRV+WEaC2mRCYoJAwcs
/eV805Izg8C1m1NDCL4Cqq18LXCteuhyK9/quGGvS70HAeogcaI62nDsjSrfu2Me39VE4vv/zc/h
XqBSTxuIHujlz4kRP1Yzw2+pByjF3Sh4egFoTAQZo8f3kdpThVs40HuQesLtUb5tRuxvtbQ6BE3a
LUCmrkrdb7ODA92046fgYTY7eZslnqwVysPgq+/VFoaF2RPKOsAQNpZAfdTwk3SvDrjH50nQPvaB
6+wLG/EMd+hg3UMclWOd7B06uGtbibBHHGN7a+am8thgOn8cYwEXH2raGuBfj9Q1VOY6zroFgND0
Qy93OkZ51BV0Vtuk1TPLrxonaVsFEOhJ4JiNA4yjP0YGKZbv1+rK9h0X9+SuvDdC43R7RWeS4NMb
rAPwZe6g1QHEeSsAv9vMaquXvNBZe+LqQPtbGcavgFIJj3uJpA9kr01VwmLvzGLYV/gs7IfE+R6E
rnhuxjw/Z2Yotwoh4drw1AA1JVNZOZFmbsuOVretKwpcBIedaxrVpil9Y2cVrQvHCg3m0fGzVztu
cMXlsNF1CsqV5pfNvQbicKVLf9zmltGtMdGJnxQhqn2BxcVCXHd9bRoAsgQNffpfuj4Hk0R+DVy2
C4aTaQ8oEuhZR+IZmAvre31lTLY5FEgnogIx1gyyMmBt3yWBNZ48M2vWWJjJFeCj9K6oO2Xhyvjg
gyDcg4igjTeF8DOMAnxTMuZaVU8NOE5UivG9j+1kiff+0QehkygmsDbX8+QJ+b5Q5NGUJROPtBOA
F4RvYD2txtx5shOt2d7eodfPKPho0Le4SBKHEJtejhTpsqT/UVB9b7WDGmnF2tKS53wwjwhvLGn5
X59DWtsagDBgmBT4rq52Krta6Vb6KbIiieHpoK7xDCo/qRr1PbcO1cOQqdk5VselGssHnwkcDww1
8Ega6/MJHZWyIYf39ZPTefJr5Rk/NV9VfyuBg/SulN3CTf7B+hGUADSm00rh3p4FJ5WR2nXuDfpJ
TVRtg4OB3Ac2EuFCsZrX2wvIjri63QzCLjh2BruCKtlsCTWr98ohdOXJt737qshTexuUtfdQZxSr
4IMY8msf4kK7NiLFfslqUCN42reRvR47Kz06wgVTng0EoU1tEPSSA5k69QEbiTWnz1KfvF4Nv1Ou
9V5LCUHjUBlaqW10g/x1HTo5ssRNgihWUdotGhRpjyoerlxoowdW2oVbQyGs4BGFdb+yy8Y4yi6S
X4A/8naJ3FlVdBpPdR0AUxy8jGovoSqQdOWQVzL7It2kbiAn+CZUlaL9kncxah5ex8SvBHWpamON
vvhmZZre38l+0L75RvGlM/uoXJmixjW3TZT4e2hEYbO3oRrUK4+nNEatcgBDnwf8Nq+vlLuJRo5y
d1wHGyx+SIcbtX42Q6D41FyGVhwMnrCvDYH6b9rRylM3ucivbZm7rwMm9g75u9rC+QawdVSLjHDK
91s0OIH3S1R0SzD5JeB+Z+1T09J4cuLaWBWZg+50H5gNpZSIkus6srr+eSgwul6bY5BPNRwvum8w
OwTOmEXftWZQfnE7UICDBpZzn8bWQYtG7n2RW121MrPI71eOCJMf4IOoxUx1T3OdDaPyPQUC+rUs
DKTKLCsQ6Srm5QQRVI7VK+XbDuQ70KkXVe29+1rx4n05ePVLpdrjD00qXbmv/FTLmSSjpOhmdKO1
t4F6hshqDnW/tSpoma/pGBTuZ7NzMOqgfOM/KmFrLcnwfXCXwJ0BT0Gflld23s/QqD3nMGjGUxpU
61pa+QG/KntX+7qyGzhnKxpXSMWo4cLRvn4ATKr3E6oWFpNKJn95YRaBmcW9rzgnJAbKw6BGFjHi
Ijfi+r6a6K4UXqeOKNC22ZnOjdFV2qxWToRn9RHlgWovukxB32YyTDCNpUj4+sJiPOJfaJ5TAje3
Luky15eB3Sqn3Aa37GaI2rSV/lhBMtwt3VdX1xVD0e6C8ORMT8H06e9CIs2FHNqXUjkFlfTvfUcb
txoVzY0qa1o7ha5svNDxvoQYBn6ujTr94+VesnHMTt+EVq4s0dIu0ZZThDb9HOxagMvRX513fuj0
NYQJQjmVeGtuar8InjA1H45wAjCs1N1ix9H3V6PhmccSgYa1ze5e12OwVBP4aGMB/OQVJsukbzML
YrRUiQJPeN65U5Ro0xgjhUo0DhZqAR8sNG8wSQ8IIJgQcxoYVeoy6GRtnYTvw+/RY39bDULsrRyZ
rtsr/cEHIWSAByLqJyAB5ymza1qDkrmNcwrjxrgTXhptcszbFj5oBq56W0BrKqPgXIphHjWcy/2E
hHtktxGMHkPgzac2CED0SVLtuIKHrXBoXFipL7aj12mrKhtNBCEGZaF9OMP9v/2ICTGCqQDRLn2x
WeYWFmUU6V7pn12/BctfydR9IMtBbCEJjMwDvDA9kwKvHboiTf46QqRFU08q9qtwsL1fmJTpErpM
eCaiC7QTCPo4QM7DbmQ5VM/1M0iNEgmfNfwqr9iJMTcnexQ3wIIhbmr1WBWe4/3joWnS8ZbblBLJ
fObUeE/YfZ9yb54wy2ywq8rDNVB1Z11Fyfeo0v/uM0PZ3t5oU1Xk8msRGnAmeQAAxDwFs/QuVBrV
Gid2etEP+t8xUOCJ2VAVJ9+IFRAMLjoqtBAwGFxbZiCidZaCEvvHiQH0ZbCLIF8BMAKYvNyGVtY4
QVAL6MEq8tZGHVY4gcE+uP2pHxRtLoeZVYhGC+BJmDBM4eR0qiyZryRXx70shPYklST+HPV2+ZrE
4GAFyjIbMha5iqPAf8xLC+JfMxSfhyK0F1KwGXZ1OgHcpDyNNJ0F79V8EZrK1cYmUFHNFFa246/F
nwwkcYDh+flDbI3ONoKStAmCpFynXhNT0B37H4ooerjIYbjRvM5bSD4/mizK3tM9B8oTQaLZxigL
xx29tp8oLnq3j6CkbN0pzlXiAS2koaXlkuIWWNvd3yCInc+50Vkb4kTu/B7RHcOu4lXt2N0/vhjJ
3966QLy5DpfX5VbJ3P9m7sya27iSbf1XOu57ddQ8RJx7HgoTQYoASVGirJcKDVTN81y//n5Fd7eJ
DRzUUffLtS3Ltiwk9pQ7d+bKtXzVpMJEGajTepd0abouaMVbOBVv+X3hWPBynIMVHgaATIQLJUjp
bhzCgj4CKY2epXKSfqmhWoybsFQSGYw8hFABpeS132pTBqlu1u40OUKrqQi0yHFVvXYeHMq9jxJo
EWtdFyEKKdEgQ8LlDdZCtunS14VogImhv4VstSH4cSXwLDOL7ehFG2P7ME2U56Qx9g94d5gUJgAy
miXVTwiwhrfGSMAQjF16q8vw8MamXm/zUi52skkPs9FWEbSYIaKBA0CFhYN+aVeRc4b1g2oadIwi
BfZokeoK1MH+XIxQEEtJigZUopYQxdfSd3/wup/BUOl/5H7SQNHdELsbNTIEpKWqmSuDZl0jJ49D
vuj3oOrzGcThAqSibEW6yzprupqiVtKjwfncxLRSGlmfrX1dQi0pd4KFPSw0a/xpiyDuLVML7acY
SIQSmuxOO3mfC9lO97EKH3Gh1/2KPgpzU7aQFUc5egtVME672jfSXZt4/hHcQE/HsmnvNAsW1UGB
ikvu6BKssyC4TclGPJUtdLIJEcynrrQbaGl7GUSEzCf7drRxrBaxRz9NPl93rOfBCqUyzQbdBdCd
6qzgV4suyGXoU+KXGPDETW8F9q2S59+uG5m38OmJnIFexJoWuHOgpcIW13VPGaRejl+CAZG/wE+N
NXnPdl0p9rgUZp9fioB/KIuwDXACgHBPnYwahdko+V78UiiB6ZatrK6lKKs+VGnebGTOxo1ETPUh
L6pqLWmDfGt5Q0dKsUVMEve18afUPNJqqWzs1KzXlh/5m1pz4AmmPPbRl6fFHvo58Bdmh3w/8DRk
1uAMEElNSN0mfpFN0Qthowng2QuTLyk8bqrr9F0fz3CT8gi2ongxWq5iV3biZN9V9QBARh9bmnv0
YlsMefCh90bv2egtD+kgI0qf8CMDGVBjij93gec89mkR30sDfsidRpIWm0wtgif6KmRa9+MSDn+1
1bwPkeOVKdpnDZw3fl2H38hvpgHgy5Bt0pB0V5hjc+2k4bCy+IhbO87Shud2l36sdLtExA522mpl
NgPaAE6t0jfF4VUkEA/ov2dK0v4hlz4iU2ECJ9eCn7o0nYRg+H9Ao3MgfroBati2Eq7F6MXIlAC1
3LRaF2SlvvdxHmyw/bso/Bk8BygeNigyLzOs/NSeNLOxKboU0fhjmmuthJDVhhlppeuVs1HHYVh4
iF8I/ClpzgVAOivwQCJ6PR8kayqUqIG5o1ZJ3Iy28xK01vjc9V1QbiwK/vc09NP4myaJBORHDuHu
6bLEW6L/E5hCZ2fokNyG1ISyPhUGRzjYfCLs2aXUvZBYqfaZLuvPud0726Ivbk2ah26JP4wH2gZk
N7f9H2UAdhvZjGIrt1W1nxTD38gjR80ZlJ6YOa93pEXRNuynr7x6loSAztwQAEeuB9AIvM0UQxQL
sQGWD0nUwIGQEj0i7pXHk9un/4iIf4ti7Vi8Zh+b6vW1uf9W/Nf8W3/kaHmHUNj893+d/Nt9+KPK
6/xXI/5fJ7+p/u+3X/Zf8/W35tvJv2wyMgLjY/tajU+vNfmwNwP/+D//t7/4t9e3T3kei9f/+39+
5C0IXD6NZGX2njRtbue/QrH2+vO1+ta8/vzbx4af6r/lv/72NrrsFR8hfs6f5GuKqf2dpCENGQSE
M+CeNfsHA5tm/Z2baWZsoY7C0eJp+Q8GNkX++/zipcJEUpt/mMubdd7O5GwKvwLzKER8IPffAC6/
w78mPCf5AKJUNi0YHXqDzbdY4F3KZkaRpU6RxfdyHa4Uu9n4seR2MtnDVHV95/ndbD386fHfs6sJ
V/Gf1mBAmrnluA/k2bG9szaFoyKNURff51J3U7UaFFsLSZ8zC5RvFE6qadGcyTtZcFVDV5YA6lL9
XvNkdRWkPZoqYbIkU3M2a9y8lDlmPDNeES6I03GktiV1hp0094WRIHXaGvqmrNJ217dFsCknUrd2
qehLYfQc1b+7RclKkWnBIGnDueIpgpqaMAuLnGao+5pI6YPiZb8Ka0zWMSw8EJf3I8EGIul09kbr
ceKoEuxDNZ915qI+1Dy+s2/C9tPIrFEoc4RZRla8l6j8VvdNFtrbfELD1dMq5YsUW/6N1zf+xklU
fauHmremqZCaXYpiTm93+bqUO2U/DHG8GRMtvrOMub8/JCpBwK6AKKT7kmc60sh5DwNA2do7JQU3
5oam3t2ZlJiePASRAsrTeUMcYZsfZKjMHq9vU9Hp/znTxHNzry0HQ0TzJXZEgEUX/j2BcLXVjP4l
B9jkcoLJY/qNv43gsnpsc7roU88KDrQdA3DsSI17oK/WCmxdG0sdn0Hm51/IyY8PHswaa9hzKSLA
Cru//n2FeICvy4uFVyfbfiYkEQlT02yE8wEPcw9/hbnrLXSLBq41ste9A8UoJcbr9s4PGe14PDtx
TVzTFGZPt7+R0DU0xXp4L4fhaspCF36X9XUTAtcoT6+55e+dDeGIaY3Zj1CEh/f1BjXUzjW2cIuu
/Y20Yl+4ykrbqCiS5muodhZGdz6bM4kMwEGKJ/wlRleFLJn+MBnhfdhsrSn4EGbUeOzxbtSX0Ftv
lYzTc4QpKnu4c0IrXpynE6k2QVzFoxreN1tzFz5Fz84x+2Dest+VL9GH1JV32YfhqO6sbbGlB/LV
uXceD8Uh36tHZGr0dmX86jvXO4YLsz+f32vfSzjfMQDDsKSf4V7r70aIW4vM3EhVg47ptI1Cyw1A
kiPzdH3Jz3YVxAA0pUF0jV+BxFuov+uTVKpeGw73wPV+6fG4M2iP+t21fbPBCwQwG2dGm13suwtI
aetCzrRkuIfj3lVQ0jIQYO/0hyF+vT4YMW1MGnQezV+WuMDfW4qiALx1hSXNndYoZ99E6x/GqlrV
x6XXwNliYYkAlS5DbnL62IVUmE/HfGJ6WIqoHWleDxKd3tPxWze9hAhbJLPojrWQEzy7AN5s0tc0
J0XpnxeiYj2ZNK+jXePeSUgvATemjWtjBfe287FOUPsrF671JXti4CA1mtMp2IP4G+Ha/L6bsq2v
/DIbb+8jm6HGCwYvbUYCM53nB+EWP50un6x21lCa+XCv9MGw71ntlZXY08J2PFs6hzItW3EGOpJo
cQRH6id5m/RGXR6srqSkTK8B4mgODSF0x8MTDqdOHuyhy1l4P57N5ptZIr838LAs9sdPtAHqQ1SW
B8kJH2Up3jYeftyqN6Waf4VE0PURzb1+Hi6MFNQvhFlzOQdAnnAcSktSYOZipCWtKGSP9pTutrUB
C55crTw1fWyN7LZ29tetnrlyXsFgbWj9AgdI/lHwr2lYOQ2Av/EQ6t6a/u6NV+0s1EKiIvtx3ZII
xOf8zf09MCooXLL8KSylnSeVHmiTdq/fS0f9tj/Et2Q61GePyypYKTsaqTe65bZo2xkLyylGo3+a
no0qukPH5Tz375zakGuj6tSGhviPueLaXBukeEcef3Wqg0uQ/x1zcyYHjmSqQWIY6nR9qA2+pN37
tryK+gcYh3ZJP95Re4rVklfSv95X/4sXw9vY3hkTVtAMIdsLizdjd7b0VfGefvfz5166+Q8OOWge
YdlUq2i0UIbFt+y9dtPmkwm7Ij3I160Iz3I2B9VwAnZ+wHF91rc3Y2pCNc39QwaB1DYr6695Eic3
0Rhq2+uWRL+FJawQgPN4xK9YwiWagwRIp2AKD/QahfcBaKV1F2hLCT3xXOH1wRVr8Iaoc4fFW8L/
3Y7zlXHGK47ZMZA0SO8CW3ueukL5HgYo2Jdy8vX6oER/hbmZhBPCPXY3FFnzoN+Z06suCiYoLY8k
wEGxBMc+1VyyKuuxVj/2hYKE1sJxvjBAnqlvy8W7nAjt1GJRBlMZlV191LQEbUKl3xv+JCN/at2V
nbWwB892B8MjzqSaq0H7RH7t1Fid5ygweFV9bHDHutaPbqTDOO0Yd9en8WxvcNkA5TIABfIXV/ep
HS8uAGhqdX1sk/wubO9S2dn9ZxaE0wQVXRSjq1MfSwsImny0s3jB+VyYq7nXgW2skt5itk7HUOSd
pXZ+Ux8tgjdJvlXrvRQu0SOIFc85wfLeikjekCr15DkxVvRPxdGS3eklzldS7TqPIVxobvKKHFK+
VGY+c+OCUSE2hedqzMng10fQvHTfScrGoxIG0m3pvrhwnDi7UCuBP+Vv4q1YO1JZ2/N+y5GrNYf8
QfekHhG3wO2hkJIapXT77uf1nSHe//OMUgZzcNdEHepb5e3dEQ58JYFmaKqO9rhSURY5aNFNDfOG
jyThql4UnbxkDogE5BugUwBvCOGGOXnA9gyjYgGNm+LBn1xnq91Nd/G9v5t28V67dW6nr9LPHnj7
a/5yfayXztl744Lz0KuU1osO4zKtnlr+ABnr+rqFSysIPg4gxkxJ7Jzln7y877oUC9wn68CAgwYK
Vs03QjzHdPDG7GuehQtO+MKhgGaAQhrUebA6nL2dSOjZaqdJ/XFQlHUydQ+ArlDlq9cKqmSd2pM6
1LdV/HWQ442ZO27fG/SV7K+P/Pz8G2TjycpAdQSrlNjORf9IN6LHPh0VJVtZ6Jw0w95wFjbrpaFy
49A6CGgMosuzaLWyh5CpH4+K6qLZ6CgrXXPVH/aX4dC75ffuc/UpW6o0nF85jOydTWHX1EoMSU7v
MzK6cCr4EFLaZzMSH8YSomne/O9f96SaaUAhvUKkyuYR64flFJLRLJTpmOJoEOAq3dReqz+trx3q
Wum6/qB9mpYI0M7PxKnNeV3fnX8PAhQ/lscJSQ9Q08NL0SzRP7+9c68NS7jeNIXafQIw5aiRKtLu
yvvBlTbdivfinbSX1uF+cMPd2Lth7ob7apf+CnbOs50tHM2lgQpXYF0XPo+EYTo6QXirDjfAVxee
pm8B9tlA5xTJDEijK0K4KCbVilv6tKfjeCvTF77LPwc/u2of5ECw3X6XfLQ/HpSN9Cj/8FpXepQe
o0P1OX4u184Guci7diGsOEt1vO0nGlFBAgJpPWO+nsjCWqWRysf4M1kHUnPFZibs+ahJrvXH0pPu
4tlEbu1f1oRljguYtSFRwdqv7qeh7Y1y59TA/1zd5w5zgV+MN3m49RYeIiKhEzEBO/idXWFhtcDW
W63HbvorfDK2wVZfx3vzwboLPoYfgrupdOWXYeGonvv52aZDDwehL33lQrQDujwYfQmb8i/d+hB3
N+k+0T5yWWsLhkSIztvowIqD6WRXzT0cp+ezLY2cW8scj8OXZht+s56nH85d/hT7bngnfxqrNS0O
cKKZoOK/LDGnXzoycxMXJRvSIJC/nto2JM9xwtEbj5NquoO0UqelqPEsoT8v3nsTwuJZelJYQNbG
o3xrrKEM3o6/ig/ZB3VX32b7aK/v4ptS32iHLNqHyE8uBK1LAxQC/LEPUjWtgumYTInkFoO0Ldtk
iZ/vohH4c+fgmKyHKIlgJ/CUZigUHCWd44CSc10uxDWX7t6Zb/qfFoRhSClEDkWC36mrz1MY3yWj
dVOm8s31G/7CPUimCC4eohuyjCLjdxi28JXMbrx1Ds64bfuXKtvQmHDdyrzggg+dAcxcgzyHwKsL
+32yyyiPRm86+L5+GP1tG32CqftxnD44kr65bus8GJ2jJZBb1ArhnxLfXfYUjUrkZMZBjRy4doNP
g7OXwzvH8yhQIn3dZOupW0o5XPCTYITAL8ycyhqlLGG1yjFuqqhsW6hLlJtimvYjmhOeLf1qpf1o
NZu0MTdJlm276nun2ms4bHjpLNF/ni8mJTSgu6hAgEY9a5I0Aw2QYSwPB1pxxzt1tLbk/stVWNbP
tS0tlS3mqvjpqs6aBBRSZmWCuRwm3IwF1DFSP6j+0eMp6g6NvsnhYGmSbG8n3i4gXzV6ESRzwd72
n7qqRU5jCSR9dkio6IDLBO7IdUj7sfDy8LqIcqivO4ewtDmDekHlxCj9rR774UJB+KIpUDI26HjA
eiJRk5aVQx8SrB88YzI2SQIzplx7KNzndfy7W5iX9luTp0VRHZ484bgkQyOHrS+Px35Ck5xK0BC8
hsMnWI4/yGmHpuQxaBZKDGenZjY5v/NnDBAVMsFl66WmVgAJxmNdwrZjZDeDo6xDXXsgg7Ia1WY/
1tNu6peke+ZjceIY5qz/3Ms4Z7Zo1hfWD1EmKxmcvjp2aqmuRqnr7pzEmzZDEKhuFMkHqDOUfWeO
+fa6l7iwebFM2oEWg1mISgRHUPECBpmUNZbjXR5aNwY6ZZLCs9w3gu8UdjZ+JG87GEYNddd5tuKa
wJyvf4kLo2dOuT4c9g1ED+I619UwBlZZHeNJkiHnSfV4k9ROAZzTqX8idIkiZVMoD51SLWUlBK1S
9jBiQnP3KzS6sBHzyhTCgC6Q2zhpq2NlSGHgOqaU7HIrdo6GlWf3CtjRO8sJJpSbxnRVAAR2+2ai
V9FRSFpYDqKAYwDAEPjwVCF8ggaBjvQk5LRhHvmriQa9fVyZg2sVabm7Pm1nd+/81WcXB7+5OqfF
T7867BFTUCVedQx7p92AtwrXg2Q6CydChMW9zRCJO569FBmwIsyQXhbTkDlkiKLIIUxqlGJjGu2X
OI6Uu85GAl6fpkc/S6pVH2n2JrKr8jdrtPMawTMMjBYsEz8JodoUZvCaenJ9NLui3U9Vkm2H3k4W
pvP86JMQnQ8BreVzolIcpwNkwYby61jXpr6hQzH91nuZszLHsf8YJ3ELd00b3thd0h/yUk+erq/m
pUPAOQTyiNuZiwKnq1npfdm0IGOPfaTrOzMraU/LO21XUIxTij7amh04UkmXxtV1w/MHC74Hdz53
mWCa1Ra2kS15cDnFvXmIGyo4raOVO7Xu25XHvl9JkazdVLHz4zdt0jsB8wnYVC5Mk/N3OtiUqpYS
WL7GqfsuSfdh761ojlwryefe/z1ebk64YEsY39BnqdQWnnp0UL2Nbf3Omeq73Foq8p9N45uZudII
TRK85cImzSffVlq0RY664ZqvPtnG0VXu25frE3d2+wpWhF0C03fTyBFRU1cON3lurcLuNvCnhcf1
2V7EioNHBB8CbQop1NPl4W0Ue/IEvUZfbc3pZtRuh4qTv1Hyh2ZJheQsWCNpCUaeJycNPzq336kt
qRkTObEGRvSFxgcj2UBipO2vz9rZ0Z5twFVOQRYEI5DIUxsKfHx1w8QdA90ZXa+OP8VoZNtgSia9
XnlKDmXdqO6zyl9fN3x+vZ5aFuElJIdaZXJKmfcRfTBtHt4QJ62k6UeVhk+5bMH4UK9VU9o0IHNb
eU0fygIp9zx/J8d7/gZApEH8zGStYkTD7W7H/lAoR8dKtpbkbwLnZaSJvk0fG19buMnP4//Z2uyl
Z3IUmnKF1awITlGUKZVjMijr3jJ3RZRs6kBd9030WR++eIn6Jcg/GjSG91LsTi0ES3myENRc2lIE
cBBqUHZS3nSE36f9slTJ4wiOryOS0Ou6/qqloWvVP+V6ibzj0r4Cp0EEhcOiWVMI26bYsaOqqpSj
9jFCarL6WoZ3+c/Eeyr1IxCf63vp0qiAyiq8Z7iFKU2ebuJQVsY6jhXtCEPmkzXJd5A33jdV+qWK
rYXzcsHLQPD2lylhFYcoHEJnUDVqNeoT5CHbthnQN1+iwb60NedHCyBlIhnm8HREZQp3A6KKeGbI
FFZ0aX/xOmgLGr39rMX9TYnQ3MIcnqdkeJsS5clM39wyLr5P0f9toUEpm6MML+mXZFQat6uQB9TU
YFz5aVrtcYeviRxbGyvW802foTYfdB+gGMpdT+aq8sJ0PeVheT+i9nBfxPUPCEbDXWjU3cv1BT9P
/kGuBrhD5lJ5gyUKKw6NqKp4TdJwSyK6rtvZH6XTFJu8QX3Sr3DJOqHoXUfDrxvIjbxJrKLbjOXU
wlYDy0YLsZ2btlBu5Ymjbq9/ufO1m3kAuSagqSJqMIWSf8X10BdpQrTU2bRjNNGHCLqgdWcM00Yz
JeROo2LhOfgGgD11ZWTTZp1DgJpA2sU+AydQ0Ymb8a7041hffbsNfvZxk3wce5jSXTLx/dch1Zx8
NU1p+kfehprpNpEUkxamfvNxKO3wYEt6Vrs5aNLKHaHm+hQnkfS1KGUl5dljgQuWRif8qoXKVLg9
m8RxfU9VH6OgkYFGBup020eN8agXqlSvKgSFbagxkiCCzyv2nm04UfjgQZ1gZTWN+pBJBelMRQnj
P8iej5Eb25L1VY/U/jFWxhh6qqLtv4+1SWW3S6P0WSatDV43MbvPgEfS733fVp2blal/HHrKGQsn
QvQqlGQBVHABz4Lc9AsI0ZFc+DXIEbM84rrX/rAZVbicgmaFnt31DSP6FNGQcNh7Se5rrcRQa8sQ
sNEalhwdb1gYzvx1328R0YpwZDLyPHmXYcWQwdDCbUGLyMKdLs4YCQJyd9xxNChBMSqmCiFtUZpM
ibpjkkYHP4AEN3QiqInRPkljsmvXp00cEKVWkI6cMpQJIHET2QiiDAhbkXTdMQzI7IxyUa9qG7z/
dStnFxnpVRIsvK/oI4S8RZi2zjSHTpFCQBpBt6nqPnC7xnpqyh5SQs0du4lypJ2toJD6zV3BOwvD
UODD1Tq3vwoPAbs3hyYvUx6XuunmVeZaZeh29sLwxL33ZgUwAOkNppPr8/Si4T0HiE3LSHJI3Vpt
j7YSujkInuuTeL5UjOWdFWGHR6FHd56Z80yNEoj2HO+F2sOSgJLYLUx5GCvzExFLPKHEHHJrTL0c
2BHvxMZbJ5F1LPPJbZpX6rireCrQFtFvCqfHd00BN9boatow8Cv9TSEtHYXzbUPsQ/WY8hvfi3LR
6byOaYK8gO4FD4OUrDLHhMm3WE8xECm1WXmGvi2bR7oUF47E2dVD8wtyuVBkg9SHz1E9taoj6TFS
OgofECA3nG043BowLun79OV315OrjdTDjAqfE7zCeuppVStqJoUPidJIWxkheDc11KXU31l+hRcW
z59Zr4oc7gxwPB2ObyZWmNByeKQbdnD1WFVA+fTjtptbUns4hLm3dNI79bd65MUS5sUSsE7cuHyD
t8IHEZ9MBkwUes36sETnVGmOHdBreJ3SHv7tNF8IKpesCD4GyT/wzbncHAeHvu0UgL9FR87C3rhk
xNBnsk+IEgnIhb0x9LRmDuRwj5pvcm3GclZ8klCp3l7fGuIdMM8YlyUUhJAK07IvmLEIeuwc1mIO
oZVtaVGvUE+RqjVd/OG2rMtywYGdDYsQC5I0Qh4IMeaqzuke0Qo9MjJNKY++2eGaf5XGp+sDmvey
cG9iALQyG2GmmxFOMrG5mcsd/dCJ5btOSBxDiSj4/J8ZEXb6UGXsAIjWjyGt+lH50k8fS2uJTuHy
VP01EmFpUDCvoLYkAlDyrzC7ueE0uteHIXo9YoyTuRLurLQMTOjPtfIIneuwT2tX56BGVKldr9n8
pug8iRjB2jzedxgWpGDtBJBVeUy151kvIe/vSGAsHBvRpYpGBFenFOgbRPPyFz8Yz7QvdRjkeaEv
mFlaG8EFzIIxDS1JEMZ03zUAh+HSE2FpG8/jfDdZWkj/KtJ+5RHNSldKHyzjWbF/XV/+JRvCWaT1
Ow2jBBv+CB7Y/qaln412IeO9ZGPegu/GEebmZE0dWyxKaTVTgGYhF7lYjl5YDhFw2k91VBcOI+ns
kLb6wC31JdL4M0d5unvF1qekZhBFqZZHS4luSqunLeHYq3AhF9+vr8rFHcztOcu80h8qQj3lBqIs
o+LY87TY2NRqjP6rNWoby3nyfpMe9s8j+c6WcFrskPbLLJ+fMpWzaq0PSvfJTIP19QFd3ALvjAhn
pZLkMOnV2Y/BgZloN7ItrZR/5/lHb8Bf0yYcmKaPnap+s6IGqwJC7FpSXUyv2uz3tzQASsobJCIp
lmvCeExJrZxaknH+ZrHS0X/gvewiyHR91i74ZpJJoIl40M5MwcI9VrZ15BVVXR41h4oxj2uIpJG2
c3uNqurKXnpuXlgkzBGRg4kjKXFWgoPPj3p8z/Yu/4Ctyo21GI2W7fUxnSVV3x6176yI+20wkoRk
UHlENnF+uRyKh/gxGl0Z2eTOLX9M98GjuvTwvDg0OIPmSIqKhtiNHDehKqlBy3o5ydrz+lez7dZ6
ki2kpy+aeZd/EK5ryyZDTiWCwCP6NoD1SqRD3P68PoEXnNBJjkO4sFVdiRtDwkbkJUgmP1bKp7qB
/TpNFiKDyyv1bjTCcUJXuu+aGnfXQ2ygUs5zJ3u4r3r1S574ay23qeK1OwrSTwbaM4kT3XaWtutU
f+GiXRqxcEdZeUxatZ89VNSgHKqutYbudVnd2Ysq22cP0rfd+W7Mwl2l2HGu0KJSHusAYsB15rnN
c/1k3cSfvGSlpWvqYHm6yrfebxJczm74/bKKytSxIiUx7Mt4yChZN4nnduPj9Y1z/jYTTIgRa4tI
CXmL8gjZgfOlnVzle1y6cUPP2drxt6mxsIEW1k1UifcVJR8doBBHbTDW8XivhjHw0mzbSP+W5/pr
1UToZWjEeM8QS6FabvTwtoy7rRJ/vj5/C4fbmQOQd2FMmrZ+Vb+tEJKWRnuHRMleXtJauXDzn2wD
wTt6Uq3qucYayWm/U7rKnUx/o7a9K8WHSvF314d08YJ5N2/zCr4bklJUoWTM89ZBbT7EHhjgXTHl
a0f/hHoVKgoesKGlN83SthDcSjf90yg4dtzKMeg/2cPLVC80W4hl3z8PFDWzmXlorseejg153Cxr
G8LzJsu3sSG7pKJdE5Cz5aCM2+SHdnq5PpuXLSL4xzuaH+J+z6nTlWkycX8WztqLog9FNq6yDJZJ
w36CAntVNktgozPg+J+j/MumcBs0fuj0ZsBbOtOlVa99gTt4bWsd5OXhNs8hXlD3ioNYx6222MR6
to50e4JMhCqXyhOpJeGyC3LLTGpVMg5N8YeWoIhEVy7kfWuw9ZvfnFjBkjBIx4lsvU9981DJD14p
77WaAUY8VZvwU4PaBuWF7XWLIm08vvh0cMJh10azNxUPk/purd7Wn9VpRc1sgEWldgGSuNaNv0lX
VGQ+G7ej+WTTNnQXrpfqGWcVvrevAYCHFhqEg2APO93EpZRNSTfxNcLP9bf+V7Wu9vVT9dF/tJ6K
TfKt3bcf8weMU0JbL5a/Ly7wO+PCfTEO/eSZKsbN+56UOfwhiqtFK9RKurt6nT4Mu+RTnrnD6xJ9
yPmunmd/xt7OMqAqCKbTYcdaqtkIXZmHoVp3nesE67FZV9ImbDZe4xpr9d5c2GJnflewKNz7cjIi
WphjsRydRzV7Viak6P1uXXmfJ2RXru+us5vk1JhYbpSdLCiDet7PdIHBc2lb5Xpw5AXnvmRFWL5E
mjKvihlSXiMuDxcnpbtc+XF9KGc+TxiK4AR6kMlaas4bNEh3KhzCbebcaNWwQcxwbZaVi5bfAobv
4rYEcc7GgPSF2unp5rDLqaIu5hmHxPbcNBlWRryWkttgqcnr8vz9ZUdwAWGSqN002cYh9Gl70g6F
vFPLhQfD0ljm7/DuAu7zZFLq3MGH5s9J2q4hcXVtGqwyY8GhnQe2bwv112jmb/LO0uTJWl5TLzsg
/CA/Oj+aj5nshh/UffK9/dEjMOnaqdsuRbVLcyjc9ehMDHJFHfyQ1Zug6l2EGJD5+HR9Dy4ZEbyF
Vip+BJ24cdAlZ2OH4TZKX+tI3Vy38j84pb9mUHARkgwMBzkQ41Bnm04/SsXK+Wb/5OVjvkjyug23
ZrFwgq/vDlUWvH9eg+DmKWAcynynOXcJ2iw0HEBHeH1kS2YERzGNhR4kPotk+MUKnkpQwF+yYa06
Swy8Z+HmyR48q3XJtGFF2shCwX4Z+i7+aG4M38FZIkurIF/9Z8MS/EQjS3Ie28xeo//wTP22KL/z
+l/1lba+buj8oQyKySbeg7WWvqGzzuxUz6ysrgfjMNC/F3Wr9GmAo8wNfzrd2nQ/JrulTrrZ9ZwU
OGaDc/8+/SAUusV2L30ERl5RGz44GoIwkARzdq+P6cKZwsJcJ+QGhnJR2OwOWHH0s7AgB6VHxi6p
t2MOKZ8VG0tX74IpMcaRUrPTA5qMDqkZrbJyE6nVSgt//UfjEXEONnI9YQmG5SCruRujhmvWxSq1
lnb40liE61CNwDVpHWOxrH6lU3iQw295t9Qgc3nDAXShpDs3GorpLNOZUojRZeOgfEwPM7M/TBG8
5vW1gfpy4Vali9IvVDn/zhz+ZVXws/k0yjlcyMYhn6FJz43xxVyi4bsUd7Pv/rIh7Lu5AWqy0KE4
gFT7YKCBvMk+WodgXX1Mtva6Xne/om/GTlulW/W73LjOH/n3/OY/GqaIctU94BVKORqHUWl5nzpr
nqZJ/um6kcsn+F/jFEXZcqX04sxjnL30eQzQF//j9z7f4OjavEGBPM/0/iKZNhIXXhP6ZftQR1Oy
plnwVRrkpT7Ds36T2TnMuEO44IAhnkFRbACDSlIr3UMsZfKwtgdP+mrbVfclHqf2D13Nygg96bZ6
iZKUdGgb6CEPBy/t1nHrD5/DXgFaPiZq/1UxC2NYAcHwE7egm/VFK0KEkwaS1aObQrCVualUNxLd
9mWzEMOKsf88CpC+qsVxAvghknk4rVY0PnpTDwEKiM9dVnZuVJUpmUwrWGUIg880ngtnSYyb32xC
HMJ9MevqiFe7lrRpXjpa84Av716VPupXIGBDN+shnTTQbvojlrtPg2bsr++LC2OdiahnfQWEbiDm
PA0DI0dpqPbL/QOEQI99EGbbII0AN7fUFKAwC3Zqar3+vklmll0IOyMvOiG8GBMwlf1k9A+eDeto
4HWvEocKfafnRpvuvTbpfvPiZ27npfyXQcEJRwZEvKVm9Q/UT4JNn0jPTmr2rjrSjlXX3m8+R7DG
oOA4nbWSZAiPTmdUsQsz8uWhf3C8QF3FYxU9mV7/OU8s72dddUu8JWKwNpuD4wiENvZAUQhOmAtG
NRM/6x8MC2YgbWybtQ8R3CrNY28t5aW9EIOehb200QGlA6kKqo3ykAg38w2jLgLJ1h4S61eo+U8G
HJ5xod/EMrGbp64Hw75T+/Q+KosPOnpC1zfP2TkBRUfhCxYRMCpwP88X7rtni1PZhhTRafegjdHX
Qa/9/Sj7zarPms9OoSEVWgSWGxVLLExnrQ6M+sTuvAzv7Pae2SfjoDHqSHkZRn0bGNpdL6n0pBbu
lDduDRy3qr191CvAYAeNZpxswUeIdwT6X9A+gGNBPAkOVREnUyW2LIWTZT4YsWyvc83I3L4el0pj
F62waUhZ6oSvbzPxbqQKq1vNbWoPqAGVuyzVEJ+J6eG4vo5n5H4zsS5VP7pB4d020NI8nVDLzrU2
b6XwcRhQeVRT245WXu/JR3Twstwt08z8lkU1zQ1JmKPQlyQNcn+FlRXPPiyZj8hEDrtobPZ+ncfb
yZfL2ymSoj+vgt9iZf8fudZPGNmvcrf/f8jKDiL63YrN/PD/YHM/fEthc795/Vb9/Nu+Tr5lP/82
/7j/sc6zb8k//1v9npn97bP+pGa3tL/POC7aZGaBEMS9cLZ/UrNb6t/BlNG5Ar4YpB1CC/+iZpcM
9e90y9EfaNEqNbsyftc/uNklQ/s7zxpgybT5I1yFkuDvkLML/gPTbN25E9dAXASpQOEc/z/2zms3
jiRt07cy+M+zkd4AiwU2sxytqBJlTxKiTKSPSG+ufp+kuv9hFXtV29izxQzQwHRLZLovIj7zGtcW
YzyUJeo1Tl/ugjJzEVaKP9fV7GyCPrZ2vTO/H2X//sXLe/hVip2otK+H2osKDTpG4K5eKWhxkBrR
Ij8N96BbfCWDmJEoxcaD0ttAcrbH8iPcpvJrUSXaURpKbgcv7rqrzp7mIUJm3sijwc23SSUHubWV
cZP1roO7NmXgTZpUhbFrCl1+AlQnkg3KueqH1fe2ino1ZXdznw4/E3fUH+clqX9qOHqiMjtBfjT6
eZsZeX/nKkN8q5ryfWMbqo/KxUeocWE4/mnWKrChQbpnaoJ0vWuVfYgiVUe7Va+zKcQZTX/jFWn2
6039Z8X9F15rL4Lm1Yq7SZv06WuXniys9Ud+LSxqa52FwNnHmkLzjaX118qCyvgHVm7oI2ClRv7o
UiT9aXpg/4GaOD/5ctH9tbAM4w9kTda1+Kx/v+Li/zKB+DOi8Y9gj8MU4m8i/OyE5BII6aMjRofe
WEGj5/pwTppzhIpueJjt0dwKCX45H+bvQ5GO3+saFhfEJGcjXdqMuY4Bd2agfzP2rn1jIqexffHq
/uZuziqR9W6Y8TGOogZh3fF/T9ebMaVFmcRL/jAWagkbzbo2dGyQJgfJAU2rmkNpVBVNOqPcqWDp
tiox6EEZwYEu+RcrG5nktH65qUu/fZywgdwPjV1fuaOl33VTPN1WQ/BpSgHF/v6+z0SDft032iK0
sz046ejpnd73lMVd7w1a9gAX4qqoUCuvOvxijVbfsOXmb2UziCt/8bvrzhyCh8o38II282I/Kme8
6VvRfOvLof2givjema5Lw/jx+zt85q39eyd7vkMH5SSEDp8rhnMq9yAL255y7rDEF+1ol2r4mcZ4
rieN62A4pTs3sMvJifQ6jxAH1zb14uU710hQfAdsk7Tgl+zSHt9WQrb3XrXIfR6kVjhqI0oIegn9
PR2KA84v+htI4+I2mPR5646+u3GmIL5ABnbW5P/l47A1ggqH8ALn4JlPefrC0z7zmlxTyDNY7liG
g95YdjhjP7HzV6dygf7qGDnJcmwhDsNH6/SnWuvcN2lrqA6C8qzg9GH96xUq2whK0nsHPzHUu2Xf
RPWitG9lpvlxVLLPR9Qee21yqocFtv2PCq3VLEz6yntUDv72KAzL1r+t67TbL4sNOLLuGgOuwWLl
ETJB8gbHRp3GvLKKj0yvfYg52oDs42J+XLLJfkTpwq0iaZEhh6Rx1ZdYxgvWCd0PvldthEUHp5Sq
2w/u6Vqa1SboUvXJ7qZxG4sh7q+L1GguxMtpOkmWh/M5mDgTcQUwLWgAnL5fPXfqVrSpfLcYM57M
i+HuOl9dNPI4+4yvLsO++TI/t62yc1D2lu/wmlV7LVuSfbE0QQKCQcQh5p93OHt9IQKTCOmK8kMV
69VjYPWP5ax9+v0KeTbtfBFScDdWNU40Xeiz0I847y3a3jjR1nbVcSkXY9tb7nRPB8vbuL70bzHj
Yk7sBc1+xBg5cobR+DkHUrst2bJu8gYxmAqTxmu7DiCMe+s7A3a1SdEXAkWGj1ak1db3icR6b9rj
oRQja6Vx2xujzI2Da3d2JCxfOmHVLAe8PbFP04fpTkyzetP4YAS9JJMHR7X6Q1CMxpF/wBCizPsB
Xx//8PtXcVYs8vWxzqDtBLnLRx0RqNvpZ5lm14q7ZIqPyjJDPLXvMt5DmxX0J4MoHd1rVw2R6LJd
Osp3NRT5C9d/FX2kixSqoCL8tXY6598rM+3czs7tY7zY9bUT45tSeeO1W0B3qeO5OIx6nL5LtWrY
4sTnQ1CZ7NCxumzDf0fzw8iL2zyfxws9gr+9LXA2aKhhxuqdY5PTzsEyrZ0scr75o9uZxr2TJvaF
1s56VJyE4frsHMSoUa4ao+aaCr8o5OYEvl6KfPpRpL61d80xnFzZXPVNd0E06bQFsX5k9JxXMAKM
Qd8wnn1HXlzIRLKhtZmWH5esFJEmZdKGWPwmm7aapw+lNKcLp+RpEr9eEDbRaq8E3xkprnM4dJPU
Q18YVncUdrvVBxT2WiPqSvf7kOabBgoz7YPywjX/JpTpoNJIQqwFHSrvHJCXKT33A2dQxykownFp
3mGhtkrg7MupfUIBH1ceb9sjbKJnyU/TLC/0XV4/M5gaph6r7JgB/uNsg0vd0m4Te5yOo5YIfNnc
+W2e9gi2Dt34pu3MJ27JvLb9fri0hs+CFf4PrQ8YcAbq3QTr8wn64vPaVd+qPrcQ/h2r5V5XaVRq
hrweMXTC8GOYy7Bo02WrYil3S17GH+1EDDtnzutD3fv9V44j+ZDFtXnhjZyBYWjRrvK4xB59S0jT
QHlPAzwfUlY2GfEbt1uwOsP59LqsRzPCzzp+t4xt6E7gJrs4t3aFCm68dgLdOI3f/ZwJTO1V6aEn
adklgJTYj7xxU+rEEVMhjgellt2FvWidzr5Yj2jVrfruPndL02xt253ermbSOtIQgXpDMRe1VhVq
Q39rOHeBNW9MMGk4ROxGnPfiYrnwCc9iB39TqnEk+RGjofh0zsdDsaiqrBm7+c2Mobjfze7BbNn1
ixHgpSoMBzfYJTsEjI1+/8hnO9DzdWErQOqi9Fwtx0+fGNdExAgTRBqtMU03bStbVKWg99By7y68
3bVd9PLlmhh+0HRY1UQhThIMp5fq59HovNTNHxBc0e69UbutFk3bEthBhK06fof29Pn3T/dKwQC9
ZDofCElwwj2PPE6vWdJsQGOzWY6Ini2hVUp/Y+XtAtUe466DVyzlVgyivLLq3kNazf0W642Ac1wZ
1/rSGOE0agPA4czfazqsm/D3t/e8v//7lfhUQAEZOigBVInpdpzD950pySrOr/nIbPC9NPJlK/om
3fv+HNz2A+A8U8xpqPd68ilL5/E2Fml7n/Z9s8khZ9xQ28vtMuF8luL3sfXduYjcFoOfMKna5LM9
tPnVKgTg414UxfAe7kszW+6a3K7DbrI/9f5i7HKrn66B52WXduPTTenXw9HwxqaaFjSBdpZWpq0H
4lIMy7HIkP0MLLT3rXHEVmmZUIioE1vbFWjOX2f+Uw8S3k7UFAUBsjAE0XtzjlsLocil//b7d366
0Lirtf5FV4gwxJqVDfs0IiynHvI+no1j1uXWd8fvq0NS1V4EB7zaJqk2ffZL2eyMWL+U6bx6H1x5
PRZ9BlbMf8/3Qt2bbOlU0jimMUo4TaKJaJoD48JJf7qg1+djnkHTjPGeQyp//nxxJ9zRqP3myBY3
7BvL+Qgd1NsgCXdJuvt0Pf+60voyAZSS7XrncynLpSFlW7I5Ol0mPjnS6LdOFdyYBjiRcWrDFDvl
S/31V5goShUiCqlUUkZy93NbY79WE87GTn/MqCV2rpaYD26NoIYpte5dxuazTZBL+9AjorDV26GL
/AQaOgT8coP7jzjA/Mw2eea1l3YaGjgvdrf1baw3tq5hoMQohKxf/8URvIxTZbUq7o/oyJKApKbx
JTXt/iaOreVKziq+iXPYoJxpRWjqqrrmaMloHQDkr2hWJFRhu8J2xN5ZMvO6aLsnKfwfdqXlUVfN
l8CyzwiNk51nzZF4h3CUgYoQkae3a1bIb2mWao6NOTq7pR6nMpSuLvZePez8RtXXLNJyb3uNvQv8
fjoOg5+jPWguyReX2VLE72yvDAOnOCTrxD1VVvfk1F2Jv3Ua35RCyR9mlZbXokE6Jq8Fyq+KJsFg
d0zclBPcJqaPN1CfqvtG6l/0PK8/sDE0NiooBkYJKJocgmVs7pMxDo5Dp/xdki0tZESnBRdk15vE
qtwo7cvkQlJ+lrQ8f0q2B4QN172ZEDtLWsSkWWXuJfXR0/Gmm2V8iOcacyPpNwdNqu6NKBLtMIz9
gyOX5WOMRsvneGaC7jfljo0XdgYd4NB0mjmag3y+nzU7ua46Jzj6arqk6Xua2v+6W4Y03CmC2Zwl
64bwIvAyfD/7JdHUsZjt7hDMhQKKY8LTnQpn0y3Osv39Bvp62ZPRWw6SyGt2j9Dc2fW6wnGFE6sj
pYb+qZ9xAA5ofjRpQCtm7tyrwGku+Wi93tTwemOvtsE1rRpqZ6lD6fk0bBpRH+VkMMMzU3OTdPYc
saT1C8fW37xO/AhAhqGwQhC86u4hfeoys6yPfunLUMsycS+zfIzSJK+uiz7O//H1kB1Z7dCMVVKC
Tu/p6/RKN0nIQ+QR9LT2OKoxiESczOGso6VkaJm6QFB8df6Rk2PYjoUVpRIzxLNwadGha9IhpfOB
8PlhMRqFDl0y7Ny0dUPlQh/JFNILjT5c0gN/5fv43GkAFc88ca16z48mhoiuylweNQ208fNUp9OT
MtTyoVtFomvH2tO61Xd5qpv3Wp06MECUc1WAQd0qQ0PTvzLlxh8qpD/NCgy7i5OKjfAxcgF7l1+7
maYvmsHBE/ttc6hsS4tqGyALaAXxERvtsKiCLGI9pzurxsI1pDM4Hoqx628QL75gV/AqYteuyiry
tWYbSNGd7a+qiVGxGAgjkRRt6OP9vivZQklyi/nwDxfk2aXOUvi4n6slNtgAfKVPkVa0nzCdZyY7
Bh+7pP5kzp1xIWafmx8npweVElMvGrJUDkh8n+0B9mBk0p394kio6tcTkkR9VBSB/OTKekWmpFZk
eUm1bUbzocYVZsMWIe/1UiZR05QJ2n8+Z6HmL/qVXcxbrVTFXtO6ZhdkS7pTo+UeZZs2N7U1VeG8
muUuWvdjLS22qJCiljg1i5IM9ZfspvaXTT358rorq0sP+op/RyFP+wfE+vq7/6aNoc1KSr/Pj9oy
bDt2w1tjnuZowL9vh6zntAkm+10yWJ0Me9iUoT19+P3HfbUdrTeARyI4VdwSqZxOt4diHOjPY5d6
nLQ4oROtufaPcrTHHQl7934ey0uCSGdNFL4lV1y1WBnKMCyiHD69ol4xBMqSpDhaae1e+0O8s6h2
HcnJXI1GcxCatO+rAalKZeMbl9b2EjrJdKk19jrT4z7WkTJtUrq0AHVP7wNqu0e7RBTHBsO4fR8E
yT63PZmFfhwvYd/+gOqWHEwx+dt4aONNSkO1VQOfKc6dt0Pc+F+T7NLneL2smeRRxjKwossCwObs
plqzQsHdqY5G6vgfEZQuNsvoplsn14y3v//yZ/Ox5w9BR57ikJqZHsp5MyLwdfpZ1AxH1WI1Kv0E
8PXMpAVh7FZY2yEtxXVv2dXO8FlhtdTMHdZ4/TXGC/51ZagscmzNoptQZfneMEQb4uoGO7A16cR1
zXLlrQlf1OeOc4jj4KLr7Jrxnm4SCNJz1nBePwtcn+1LtqHFoNTpOdo+PORqqtIdvU7/wl70ClhL
vPp0atiMsOWjsDtD3LMbwIcaB3kcNPEjHbzDmPofZW3NkZM64tA7WhfKJI3fWlpah1rcG3vXMeb3
OY2eqNDNS/bGf7eAQP8gAQBQEEXz89ZnvDAWS4NKHhnPe0iyFcEWt+PsOlXuI/I6y12FunvWajde
vTya5dgfhkvFyGkfa0WbEaYY+JHFrCCw84mO0MCCa50c3xr0DrZ9t/QbO9d/lo6XbUuvbfZC9/yd
VQ39tqSdVZbDhe75WTXEDayami7hiworQ6U1Nl4kpVYmciZ6enNU3eBGahkLhPCyD1WmfxWtws06
Q6sxc2vas5ZxCUx4Fni/Lh4gZ78aHpPAn+XvetE5meuq9iim9LupzfYtDfHy8ffL8xlT/CK8iTly
3/Ud85BI4/lncec6zbCo0e2PtFf9vWWPYrcwmQ75HBIFRkC+ZFKuvDFMIXddmsB/T8dxqyVJ/Oiq
JT/m0l++upnM7ys/m/aWkcef5kCJz6LV0z0aU8nOTKZ+V4EY3Pldh/tOb6LrXrYlOg/9dOhGCpKy
wvchHumd9kN7MyVevveM5NPgFuXemrxgq89Jc+/mMwbi8aht52wObpZlknfJVBehJ7zscZgQ2dNb
s9glZhuEcT3Y+PLKL3W9k/PNMKftfvDs+lbsfv8On7V/T9+hrRPyPp+KzginzWmYlIORt9ZkLcc6
SL9Zsz9GaInq10UZpA6k/cVc63pAellqjvtYzOqLSNrPeU/PuCny9EnJsrsbVKPe+kkXbwVmwjtN
YQk1ZL57o6re3zilHN84yRxEweBUG8eMEYHBw968swagkC0KmoelXi4JdL2KQSxc6OXSDMCLj9HO
WXRYpeaVo5/oR2oHkIfZpL2t0iR++OcvkDGLy/CO+e1KZzl9gW6qjwEmmsaxL6aNnNKtmD2cN2Tk
Js3ON7p3ie8eECTap2x7+ViFQ1U9GOW+Eh9E+6aqwO5Z850/YiYaVFvRHYqme8zTMURXP5q9PmSx
hcoaPzic+Je6n2eVJCuIzizqkngVsF29wheOM75vbtD5x96TyDTIHJkhX5La2+ZUXC0WdpBNMbeo
lw7SSUKTUWHYiEze2XVrh65Nd2eYfWRjsnGJ6mG8XhL/2xB4au/0TnBdM9J+O6D6GfqaXnxHaCbZ
cQoNYWpiJ+EIh1GnaY4HmQXFhbP7eZ52GthrvkYNiXWrvzrOnX4XI7PHIkkM7Tjl1ryLLdkxHhYP
+AdODwumsXeNlgQfWheOrDWi1Dx6kBfGelhQv2M6nNqouOn6XIf1YgpM+CyZMUGa3E3up8Xm90F0
ltPwGRA956BeJzU0D5/bIS/2ai+XXouBg3mUsIdoNsvgqlFLGuWaqV0oVf72UvQMqf7AXrM2Tl+L
mMelEOA8jmaZxdRfdbEPAERsc8Lr+PunOs8ffz0Wz4V+PP/jEDq91uR0xrh0yjoCvugPuS2MTTlD
D04s/Yb6N0wamV4VaJPvZyP40AWzeQj0GE58KpaNabA69Ez+s2z++Z7wJvLpzIITY184vSdbBgzw
lsY6psn4k1xaVXiauPHbwhq9C1/1rHD4dSkOYT4ojSHGWqeXQj0h8RxwCMfJKN9rATqceZW6G1fT
ofBJMVxgxf5NxLMDAZwES+Ax3zmflwtbEvFLFRzhZsgnV0M7wRB+vqlSG4NFH+TDJ+SDvXYDJvKA
eZ723XcGrOXTalry0KXkeFCz2NrAueBmevHVkqbqyqAByugN06oLK/T13kPvYwWpOwQi6rZn9fk4
TCU9xSV7t1hJtdEQq/lmoUJ3ACeEP2th9ldNlV7S7TpPDfkonHIgxui5ktUzKz79KIMalsAYyvpd
25vuFZ5J5RYQtdrNpTa/aTqQIFU/WV/ZltUml1g/L2WSbG3Qb78+138gnEA42XT+22v9FYQTjFva
duXX9k/g9CmUkx/9BeVkaPgHODiKPBfQM7AUdqpfGOn1T+jnBFCnUMKlR0hZ8yeSUzP0PzDqJu1F
SBUVU2Z6/8ZI82fr70JgNXgOA37jGXTzd1DOZ8uZFwcMa40o4v44ZVYn9+fB54tNO7AWkeeJbRxq
1VrXZpHD1K41nBM3SgHhTIMakFJcpkyyMqve2QAijEbPv5aDNd6WDedsaLT6U+Zl6ipxxcMkKJiC
wTwGha2hBN5lzX2dmMHjIOLlG2YfRuQog2FkZc/VlR23d3IY81+zq38Ulf+rb7vma5F+rf4V9s2P
r/2/5M9/vetA3SKJ9a39Hyc4/f95+q+8wT+vtX73k3/ZVl3agTD40czHH21fdH+9/PVv/t/+4Z/w
+8dZAb//JvuqW38boKvqJIxWA7b/cwQyn/3x6q//BSAGJswRDBBq3SmYIhFcv8JOI0P6g67t2nXQ
UerFb+1F3Pl/YBPP+ClANodUcD1X/xtCHPyBxc1Kd1vLMMZ03j+Ku7V2+nfcrZga7ow8gdyWApcx
wOkOtjjosxaBpt7rmirzEPeqJtlOlnVdYC6ownjx6vsOsKkZluYMA7Af3Aycm2nAhneXMZzTKcMJ
r1zE7dgEYgjNoRy/z3R23DDJ1PtEr8eGNFC1d+DfkieU9PNfHfB/FGX/nxJG1jLjN5H3tW/6k9Bb
//6fG57rEkMgX2h2Ak/nA/8VeVQWf/BfV+dkaGVU9S82PPY04oqOGD8BbgYYAyfaX5HHH2I/CnWI
8m51I6eF+f8QekTdagkLAhhoPaB4erKnoUdaVeDsIuMH3N3tjZlkKzXwaa6b+aB882DlJlRTh6ZO
44t4k/9otPpR02mNdd68qcCeha02eR8MP4qTdLpKZZ9Heox2Qj98IwF4en61/4my/6Ld9tso+zH+
68uPrysr6TTW+Km/tjnPZVOiPUZ+yo4EwvLfweb8wRAdXC54KMfia/97lzODP8jlaUxxsK70nBWp
+leswU7iJFydC9chPG2ffxRq50QJand7HY0DW2EzBmhwFmqmPsl5qLLuM8ZQ/s4RYv440i0PVUXv
SgMN+slt8WDYuEUx3AHh9I6QHJKvIwBnhJ2CvP/84g0+/NpfX3KTeOqXuy738wykoVkCzsBkVHga
+ijpxwaKjvZnoxz8G5BaMOmQGUH/zXQu1A3ro73Y4On8UwrqFK3rqJXrrQfAi8SCxuWMAfOUfVHx
3i+vltIPfdcJ/R7W97SdGhkVaRH9/vH+9pprD4ALo6p/zkthMD5Xk881sfAN5T6Nlijbio22+/1l
ztLvdarBs724zllN5HgDQ3sBK7XbTZtqJ67Ftr76qofaRl14ojPu5OtL2aevsWbGXFgpl8LPhYdy
IwBYob5Jo2/15oCTdehuL325Z5/Xl5+OgQ2AMg80DuiWFeB0es2CzDRussx8wiVSb6Os8s0rVKRs
tXEr13T3nt4osfHKwdnGhkIMp3alBKiKTkAA0szx28idNLFEypLICjVmpeJoQNQ4AZGtrDIKWj23
IgF12NzF7VjUUZZ4nWAqledvLA/tqnABJfHkd6OoGMZMk0N7yShx+k2FVoeNctzPSAkwd/b0oQq7
KYD5MyGJsAeeCk6kZwHVYQFbZtlrM0XStpg845uSbUET0Gq7761MXRokxWI128nPYiR8xzh7VJMu
46hfCcBhy/7yCKzdwNJ6rGb7wDQ098PCdEsVWqOTBvsUUE4QlSpWyFuqvmTmzmkQhH7QtvkGe5Ws
vbFq2CNABo3stg0AH0QdFmr+Zij1VbujEsoJSwyimEK2NBPHLOCRSW5KebOUsdlGNKibYiP6rjzO
GOlkFyJsDaCzj73ukDaVPVsipJDTjx0kuIc7ZbM8JcbS7RujWm6Hftb2v18y5xsP3GKUM2jXwBc1
GWacrZjZ8rpc6bH+pPAPjcj2mJrTMIqCpm7D31/q1ep8vhbQrpVACsX0XL+G2iWjdiuMJ0wnTJ2L
KQs+42DARqtbvSi2nVuX79IpSR/dLoh/wOYBaNIHfv6l92Ljkn/13zw6nYEVHkXSzeFydga0TSM4
a2YevRLuDrTUuIuNTh2a2VsuNE9O9781a+cQ5DOilLIieM5bVQleVcIEx/OZ3bEAAIFPXJ+tbjtz
KiI7jrPIcyE9CF0Gt22sl+9//+ZPn3S9/HphEj9a1oCxz4VNlrnpW8Morc9ocsFXD8CPyonRkJM7
yYUt+DRqny+1ypuQLFLmrEnjadT6I/3ajETzc5321sOYL3C4hvoS0oRE4MXa+HWVNWQ5vsAqMQM7
vQrTURMujnI/yxpfrNRzmzsz7mJYWukMDM3WPv7+BcIxOL8i3+25pUcGAsrz3OARdFpR0qS2vg5p
lj+VBjPAveYAWAvTrhmqW3pgaRHGmtv7IWxdkW8XP6vMSPipCqBc4eawL926QFzb8MpmN4yefDJr
TbPCwac3tpWOkeRXvdktnF1ZXD0x2jHyzaiyegjLbAbKWjQzlEgfE8k7O9aSq7G1ObyFwY65J4/K
vi+ijvsos0WdXlUeCOh9MjMJ3c54en6J08wSB9/hZNgaHiYG4WKN0wcVF1m9T9EEHkO30eL7Bi52
vs/qJPd3i+0VwWPJbOjOrAtbhk4u2iRcKnfMMCK3tFHRvOqN75m1VIp0ovSGK8SW0GKY5dS9GWWm
cAtvRkftR3129F3Q04zdrGZJHyZb+e9lIvjLWW8WMspL0MSRcFVxGIJFg8VRWAayvp5Is2j248C+
k3E7BWEqhGscEml6y13vx+DmrYos7yFRNE0OhVHq7i5OneENoTgUUewaRX6o7Sa5nsqUebA1Llmy
T1urdFgDLYA630gKPbKU3sSbSVejs8e2LA7CwBRMUKRZVMZDUKX9EPpZHTd7r1UjUBxrghq4CEzQ
o5LvMm/gVI4YYHq++Nmu846QeptT164xcw4SXQQsdBdd30yHJRGVPaovISroHdMDJ5+KUIzsAHls
iw9oDCNQm5flsksq0xeh0wsrCwVr/XFxxAinRwcNXnmNA4szaMptJgNQ1nJ0ignChWd/HJZWOhur
DTJcP5cGc7miz+qNN4EV2BRNXwOTGpriraEwmogqN/aguyZBNmwWr6gYEVlB2e8znAc+9HVQf4QX
J77lcyCs69rK6ptxsvN4mxet9LdDP2rfB+x2qrC2lrza6qkM3oPvSH5OZZZk27i2eEvB1FqE8/MI
b8ms5IPq6HGFztQLL/RKM3/QPLvrox5E/Q7kp9Zte1Aqe2G1ywfX7oDhGF0v2TSNCdy70s0U60gr
jaPZ9tIAHIDrtrt8aKfhquBW345xa15PTCsGdCskMy/NCUwVtXAVHlSlN3gJOiRBrdu49s6SS509
Fgm16RdSKT/9npP5+PddIZI3oq+0907bGpxZ+pyPt5VpoiesB+3U3aTOCE7Nx36vCKs50G+E1lRl
6E3mlO/KwBuH7dLFIDYqBNwfcWTSs20AQv+uHHX/fRC3wWelZaQvUGnyT7IJiNLcqmcZmkusHevM
lyQvnV68SWfDaEEMV/7bzBidH4i2Bj+trDM+tmWMJoCDO4151WgLP+BM6OAcBE7WySbXguy45IVT
hA0g57cGvxLRdFFN276S8GuRC25JtgCg1FsHxUEZBqOt3jiiae8AViNso7y6Jzssivq7V6ajgxO3
U1CB91jeWu3gbtnNhrdW06Pl4Mcl0Ii4Md86/px+GOqyRwHBkhMAaTEctdbPviTd6PAoSRDjnurK
5N3Ax0rCFI0VVqQeQzZGRHyBCewNd74mzRja+Kil2MXlvKqeiWWDEaXdfhvGSZYYyA26G4Kz9p5U
PlcgZGuAueHQLkURQjdof3reMG7qLp/jTbloxV3tAipnfmEzYyxm1JCMym6ZRqLQEDGyqh6SPlm1
6TKPL4HSQ/vWknOSRJ6Vp8ihOAVqcpU2iO+zU2RIEVuVF9Cg7kmcRYccCnFcWA+1w762GZnMfBIQ
2DBxAFS218rc7SnwdLuIimQq53tP1EZ/MDLPiEOjRGGZFyjMgwNEbL4NoLiRoppGNm7y3AvGa7Ys
HBUrDzTCFpwOoqtxnSm1HYqph3o6Sfejy5DMCUcRa29qkoB0WyIhoSIMK5fVe7IqPue5ab93PMjV
Uasxct/VhTGDt0ur4DPaU0W7DaC8TeA5gmEOO+AQTG+FH9SRPWmAEKUo5ZsaeHIfte0kRkxWY0jT
aS26IpzQ1Bg2MOm7aSOMmFko2IYWC75FeUZk9xlM4HxK9HFjLsZ4DWFXVdtRmdn7GX6w3FZIr34v
DMnJ3mpj2UVuX5pluIixJ45AV3Qb2+yMhvfnplU0SLdvo2QJShnCYS+daHD73tqmqtBvLdXVn6dK
w6zJd+byauznBqdmq2nMXZF4yr+yZDmwaQYYcYb6ZBDUFS0ANPuUlzi7CX9BtYnFCnWawK5lYaa5
QRy5A1LTNjq+38pqouSJVdLdmJlKj1U+pY/rmE4x742bW5oayonmvl9zsKWEhpSRGmHIhpsI2tlJ
ziDc1LL4bT847RsLMgGz+9bwftKsWPRIQwTvi5lrLQIlgLu+DgJz1t1YztO7zBEDeu0DqpO+1sz9
Rpm1eOOltvu9Io0AFyaYgWzQTzPe5gkkqHaJl5+lJeYd5uzsgYVb12pjdytl0xQdlZxI/OkRvXth
7HtRU3Q5bQBjrx1n1W5NsynGK1Fr82ExB//LLDNqMVvPx8cirVN9y1M4esQuQpXawKV7sEdlfxP0
nGMovxW13lyM7VPWz+0bpOAhAmtDWqALJof4aarhSUfCmWo9sr1q2FTVXEPzB8nxXfOK7ntX8ndD
iuX8JxnsfCOKzN528m1lY/QdyTr2q11LCfKxHTWmJubiZc6+M70JyvOg5cB2pOvdOSWQna3ji6QO
M3am296nKR1qSy/QS+h8ntlCWPNJVhICeOr3GE60blyDhrdbYiOdxJfcrtL3YwJIc1N6c3tsAUzV
4RDrwAE4MZMvXVLlnzMm4ERk7pZfSZayb+Vgemxcsp/MqOr67MGZRa22NQj5fCcXmum8/iH4aGR6
92CV05RA2bMzO0onCzuwpB1vFzP9EDi1fCMrgQw5EhR2OMpuaXaebDxcJP43Z2e23DbOre0b+lnF
eTglJVme4gyOE+sEpbjTnAkO4Hj1+6F7V+1IdlmVv7qrD76vOxBAYGFhrXcQln1oiiofoiaWAbgI
fey/zpVP/2gi60SkedJAixhi1YmIOScJFrLTFOymhjZlZGVZem8CssCR0DbGcttMUDwIaoSp1EiF
G6JNUXwCq9s1N3bXmPOWiv9EpWWqM7Vl105qn2i6uS/nrI/YieJ+wegRkEdWq28mjB60KCaHKJja
Iwa4SRUuhpMdBolBc6QZ5WRv6nKY4I4W7vTD5pyirGZSHeZsEoHNbM7urCLQv+WLMvxN7GawTmun
SFXYTPGsb/D9jJubDPjPTrTdAqlUFaV4MGVeHmsdZGTIibEAbAeFb4b6IlgCqCjN9KvIq5i6Qzma
E1LqQZ9W/ZUwrHLYmr2XWWQMWk30H/rgB8wytN7tQN3nsKJUZPtDhyx7rg3mIY47FMJA3bt3FWq0
UV/oTbITkzmOj2gM1OZK09ag7/ptgXs7+UVIBSLbr3GlICWuUeZzwPhVVyIr8sdsaNaKCjQJedWb
DeFDHxe3i4q6dUYq3oAhdro2e7+qeS4+q96CzQh3RF5rqT8QSXRD/+IuUzfd6O3gfxfCUQi3wYqr
N/1CEx/BOEuU8zaus1pkm9rrm+6L0qu8C+PatuOdpknqOHkpV8DOWIuXNEc7DCEj23ooFztXkdn2
Wbc3ldc9FG1uqmtwPqYXxrZO6aRq6grIgD2by3bW2iTZJIsL+ttUc/eZ0tSg7zyh57dtNxs/S1kG
L3pNOABkIPVy24Kea8NeJweJ4g6uJzoepWXsPKjRmBSl+XAfJw7XguhSAEamu6QPTeDl4EGXatxN
qF6SqbdtPSMBwXM4BDamPSilL9OuWTtu3CT+8I+fjQmN1IEHGBUjpfV7gAtjKALsDK6rusubEGAo
36Ge7epgtH1yFLFeXzu84dxdMzTZVz/uMbPNl5RwqXi/fG6GYfFXLoKVwrqdvd+BEjaOWxCCf/Dy
Ew+kMXkSzmbd7hHro/PRt7GNUIjpEYdjS/8VyHjezzUgcah+5taZDPIcCJnuVzaF/8vNvbslTTZ6
9dWe2GUh2Dj/O6/YYkbOrR3GWy7j/mhWZl+EziyGB7/Vuj50RaKlmwJRkyeTkCbuZ5DVKUZtg1ba
oUjGON7A+lqRZEba3g11mcZba1gnNmEzkdyUfW8++CLx5O3sOEMa1Wk2PGuU28AYrihZlsFJbmIN
Yd8NAUj+07clwb+uUwek7jCmMqwpw4PYmuIAyF/iDEhlBMYvEykV0mfesE5o971zk6bJ/IONgFhL
bqWWjRCorB4rg+rRJkmycoqSzGJV47wTX8qgkUAwm1pskPv0brsgLmK8E9vyy5LqxTdepeVBt0fd
C4VbaD8qveIcqjhvn3icJ09wwKqDA7fk16gX49MglNVCnWm1u7rIa/l5gOGPJqrjam1DdRW/FNiX
y6M9DOWvmYMzYhTkOs9YgvdqhwSlixHhoKYU4koQd7/iqateZuEFAld4U+i3umZaY6TQiRojGWT5
T35E+6PUBvdbNtXTVyeeCUSemw93uaVJsnRvDlRYJy5Fe0/M8ksJypKvUiY+FqGtkbrXiYdwaClj
oLiumvPQl6MFk8Ze5hc5pL/0mOO/EYWV3fbUmskNKmgWfUY0CSs/5TEzKwsQ3twtzve27qmmpjIO
dsrQPQjL3CNBJEBsV5s6KWv2qZx1AAn5GPPGT6zuZ0eJhir/GEv73k0T17hSuZmoO9uPvXqbZzmV
r3EKph+ZZ/XadxOlp+p+ZvWKTTcvXXmbmC6U54Yf6m19HMq/elNbk/UjG9pdD6U1mD/iJUHo0WrT
2A09f6zcrZFXSCFVg2XvMl0CSE80GOnRnHRLFtVQIsZrR9iCmhvF1ZAquvxu+3SCPscs2t5B1bC9
DtbjFc21H6x6Dr13q6Uj4lhJ21Y3jqx7Y69XcuQjxOmQ75LGrXqIKpOoyZT82ot4NHP5WWYG71Ka
mZPujMWe1E0MDjbbjo1lVaQ0k17dxI0d5IdFq5o2ykob+TvNjdv0OvWbqb+OS6NsboNMiPwbBYjK
fkpnh6o4C+Ite76LN+4Kbf3iYlHr/ZaZyWeloL9HU9BoRjTp5fBYm4b1k/fR1IaNsxRPiWVCleVY
k+uLmidOkJH44AxPhXCTw369LybdFvyZHXK7XjIVBkZUM02DgqxvzSyk/JYnKvsxsK2yqHe9jPZH
7uQchTqV3R5FCN7Zoh1JrIymt5sr7sb5e+UYFOAnyjJfMhqHVQjAoPlhFHYfR6JgU9zCalvfl1Ze
OrdmIWor7PLK+enbLW6u4+DIx7KYdWdLPR8Ey/+j5m46ddlbz73ryt91kM5FmOqp9c/Hxb83JU1Y
XquK2doeX8u4azHyj4YZUOpmVsscPKeFO26LOfa3sjAuDPKmovk6CHVagCFojr2SIP4YJC9cCjRU
VJ+nHgjd4FtiL50WpSBTkq/22bT9eFJrhfT/ugtUUBmPDBkVWVChpnteQZ28VCkgwOJ5CbollOTn
PO5S/R5UY7UTg/mU+Om806blkiTC24ma0DUouZPNspb2Wqv+Y6JIYNipq/LqEHiqulq1G241coyo
LRexcfJeXcABvvl63HUw4YGX0DYDJnlW5Xcaw+iBrmSHYEyWqyn3vUjPu0v2yW8q7CejwGI8nZUn
nXGOLYuaRqnJW1Ny37mJaiMb3u4FtbS3E0LNapX2BI3xjr6BNiiSbi+uDkqiVlbSpHuYnap//Hh/
vJ0Q4rY6GpYguDE8OtfKpP6jxLQU1UFf4fkJj0Seh8mvnjLsX/W52InAAf4c6ex4TVMDok6vqoPm
x+raomi3sYL634+n82bXrZgDcCz0YIC4oDhy+n2aEf2KdBirQzHG+a6VfvUQx2bzPDed9Wn0F+36
4/HOwcnrrOjUQnCj30Kb3Vn7CX9s8y5vAdovTXeYR6k9x1pdlREad863sgXfrdys3ldT/CgKNX3W
u3jaaa0FWwMgovtlcfEkc8TY/JxspV9oRb3zYRG9Qp8SmAWh/rVJ98cPM2b4+jUH7uAQNa86g7ZT
j6ze9VJfEuJ4Z6MiOcPJc7gv+fv8pNO04LqcmoMa2zLypJlvKOqLC13F9+aDlD4nHBA+Fen1V/wx
n0IZdT3apTpkBdbyyVL+s+CfHCV0hi+MdAYaed2p9FyIlewh2+UAng418WTzxrjDeUAbxLbspbmn
tl498Ngw9lojxn1TLMk9dM7hqWjxkXLVWN9jJmT+doY4vhAHXqkfJyEcHMxqybXCjMHLnKMBJtiZ
vV/N4yGxq8yIhDfwaAmSzL0qSA7sEE2I3NwKs/H2aUMXAnuNrg52GefsM3Q6+6crVGNG0hZIFY5D
MPXbgCe/oGcRzNcVvhltlLsVfPwZC4B93VjlveZV8T8F5JcH3xnrZbNYVfFdsyrph7AvTBnN1mJ/
GQj/D1oujOVvY8V6S+rcXHwDWBfnpGtR5jJrFtd/TsvUuJPZZPywqEzsPj68b+7GdWG5hYHJGEQL
8wxmUQeqD8To0TKrkzRyqU1GPZnjTjH2JvGd5CeDqiONskv6VO9sZhgaCIjYnBnAdmdhykMq3sE5
sD+AWW8OZLfN/eAij2o3Trf5eJLvDIUsCJpdOnw1xCXO7kXPMko/X4Q6FE5prYbMLtYr1Y+saasL
y/mmdQq6YN2ihgVL1DT0s2NTazBxDKdaDmPrbRfN9bfkvdM2N3D8zdJsn2Nr/JdzAywLDhvqHofU
Ic04PahpP9qL9C11iBWPRqcwvpFV63CNku7b34/EEfTXyYGieEXs/BF9Bt/UqqKJh4PfU1ASaT7u
+tk2It/0xIUP9jb8MKs1DfVIQ4nf5wI0HsJhvaj9/mAL5Lxgf4rPRodBR1FihCiXIdnWjba+NdTz
xLP2p1b0/V5LE2ejp5P79PHEz1m5wD4p34I7RukLSDIM4NM1nouyRgm/Hg4ZD8twCDx3Pw3BsKNj
Spt4MvyvIptFGBit+9Uban3LM995astSp94SXGVmpz9//JPe7Gh+0YqTwYlhzS71s5sAVbORLoE1
HPpeT+/sMte3OD83NxS0L22w1xBwEnvheKD0bLOjASMiznI6eygd4zCaPXoUnjvHIY39oQc8iE4K
aCFvfgAzy4PL783pyQ9W/xSrcIKr1pEAAApVjp80r52WsDNnGgneUIDA0r2u+hfTr7WASQ3hhloe
j9uWhfqFQGf1ZKBL91Rkif748bKty/JmKisJgkgAmOJ8C5vTIJYitabDuFTV1ZwNxab1RXXhtnrl
K5wPw7eBU2GtygPnUaCgM2vMZTUfKiNpt1rjuZ+Weql3jVWXXxPYo1FTKi9Mysb45GVp+3npbVZs
ntR27vx456myvwXkZqObWk77j9dg3axvfpy3vkZM2jhII5x+TsNscSNfsvkwGU4fkiGV26SJnxu0
ez8nw3jJBe29JUcfDHkBG3oJb7HT4QJaGSuMYD7Qr6DfKaZsW8dTfSHuvjMp4DEUuLjLYOCer3hr
KaGnZr0cNFdfS66QfOWMyLPUF+0e8cH/j1mRHcHHgxeOANorYvKPWGj2GgCTQM6H0dW1G82U9Op9
85Lv7DtrB4AdbjaeFUTdc+Z7WcdpqcXtfGjmhY9TDNqvUkrzQqLxijU/3RFIueNWAwEHEBNf6vQT
TY45+k2QGQeBNvVN3zjTo+/mgpKuTRuppGp3pdq+RFDdBXXQ2eIgqZqGSNYUd6lTNVS7yBhmimX3
lo9aiuanJPuBcdvntDvRKKsubOG360ISjG8RKYvNX+fGJG7p1JVAWetQ5zEKK01phlVvJxeO8dsY
yyjEOxTrQdrC/D9dlhbPmR4JIeOQVYG4yga93MwtnMpAjdaFCb3dvoDmiLL2es1wJNef8sd2ynRL
BZlZOwffocI/o/ccDV7r3gd2M93Qj7/kGPgmTWHPMpTucmAIBeeqDrOR9MCZ9ODAvI0rPPVgNZrI
DCCIvqB5Y/bpfIWie/3z49DzzkUKzYbXBKUlLhOIZ6fzNJ2CUnartANwLHNPVFDap7pxJ3Er2d2f
tCGP7+Wc1/0X3Cs6uM5O4vwUZokT1wIL89DZdMMjQwTUXz/+aW+31PrL1kKNw2sRZP7pL0tGN5DI
W4oDkoPFN4528r308Iv/eJR31h1tUooZiHJQjH9Ne/74zgLWt9BUph1ylJ63emE2Gzc2GpqCSdt8
St00vbLGKr5wwN8Zla3Fl+T6BqZ4jns1GgtF1ob2DS8Y7TpGBel3nmfmc1ao5MroK2ebB0V+QTPq
7ZYGFOkiAMurAvm9lZzz55bu5mYJCnwCjy3J73WQTWCZi5YKfSeTq0yf+6ePl/adDxisNFTIPYD9
+ZCn4zWmpg9ZM1VH9hgpIvfafQqk70JMeDtKwAWz1jo8JE5hfZ+OQruxMVvl1kfXWf4JMmwl9K68
dJmdBx7e93DiTA4nBVIUOc4GoWtl1uConGMtvHsCk3vrJYsVJo50rv5u0SwEr+AgQVCBr7AaOZ5N
x+JVWZOnHkvlN7cQ5uxoiuNLDmWvTPA/L5h1GHYfDz3CHBXKs/DmGRqgtJ69sKRjCSJzDMzxujaH
LL1rPM25m904u6c3EQzhWFj4GtQ+0JlN4AwOttF0AEDiI1a8VIalhTxxKgu4TRJcTYGR1VdVqncq
RI6ETq4mjeFLsPjBU6trWEDo2P6ZPNf16hIp4nx/v86Jfc1pQfbhLcB7yGXP25qlG42tNhZyi0Za
c6MW+wFswiXHzfN9dzbauUcpkMxAVAGj9cooNpZanU08kV8IFG823vqd1muInMMmVJxtPHINZZS2
Vx6bLNfQQLOw7gmadodw1++PN97bkcg8V3z4ynGiLn9Wdki6Pl6WuUmOMeKg4ai5POhqnuUYuv3t
45/kDI1d6FfwmKmjnN91ZdWAiC0mOLr6ZN4WcqSDhTPMDdHdvRDe3zxb17HWVA3xAHPVvj5bwDHj
1T1Udn6slCZhiNhqI8H0Ay5Wtb5x7BSrXA9luxDesfg9WLgcWy0c5mROJKaPdJMuJBZv983pDzo7
4FrcuXnnQZUG2UM70Ci1fVyYpHYff873hoFLCbMSaAXM8PUG+uNea1EkGtrayo9pG+ubNij1z741
yl8fj7JmB6dhxHUde72g1+SBt+/ZKDIFpDYqedQHtAGdQu/vqIpMt0DiUQcsLd6YVpBs8ZNetj0C
cxe6K29PPOkxRQACJZof0CVOh/dsMLoAA+WR3pt3J03pXWel60R9mklAEBDP/35VTwY8y5aEmSAH
qHx5VDnqtW48NleIzl/U21835dmyUlOFcMiciGfu2bI67gSqXsj6mOR18lNqQoCLazLQE4gg1wUw
rMSwaeizR/ur2NXcKEPDB/XfgJrnQsynouYE24+/9TuLjfQzt9N/7MhzE4CsA+zVm6I9Itrr3BWa
5zz5wAEBLhbGfa9i50Loe2e81RfDhpXI5jLeKIwUvZdmPBuPoCCXB5Snxs9N401h7Ff6fW2nwe7j
+Z0L4qGZAi8Z/VCS/VX0yDsLFVbdSM8ChnoUXosiflaWjhkiGwAcSg1+8qLlo/8ULLr2j8qnAUDC
0uzxMiqg4I2i/NRO7NRNw5157ZAeI13ojoG+aeBp6ShC5U7JH1Z4u7auRomSo+/9i2tBql9YtncO
Ps0fCoKcfliW520Ce3K0wlBddwyK3gAB43e30hDiwmK9HYW3KSC71W6MlrFzVoHq05EWR7Koo1N2
0zbWUn0vm+aS1ee7o6ChsvpPUCDyz44bGvSussHyHd2lKyLDz/MNGOdLxrtvRoEhjIwbyR39slWB
4DSKdIT7NLXy5Vjy1Nvp6SK2AGbTC8fnTai0OMncdwTM9ZW3cpL/DMgrk6PVkSw/0r7Rum2S2HBY
LAwhMF5S7X1mTfo1EL1VyY5OOCzDoLiQKb85UPwCEKCwo9b8iA1++gvKZeadY+nDUSWafTsP4wz8
Gakqs5wAdKzI9o8P1OkjhzuX/hCmM8gDUQdf61qn4xlV33e52yw0IesfgDxlHbr9MoVZ4Vh7Bx1y
9PBneYmcdaap+t+wxAzKsDAK31bTgMKovnaM5aBmS34tPaksiC0DqNx8lc+PFs9Lbzwv1sD3Wsmg
X7uQsMngsqr4u4bK609x0K6HnI3lxupRcroCZgqwrLKpgeH9iOXTUC2RkVIIq6eg/6vG6utQzJVn
PGxWlFzPD6QCqFtUrQtzBAbNlYTpAhIoEXvgpZce5meB8nUsXgfsZl6TaG8664H6I7ewhFYW7VTo
h6BOYy9yljn/LDMBkpa0fEi3oxm3j0MGzm1Drhc4wIyH2IrmvGjudGsR9kaCbtuDHoSvYsW1bt1q
qmoeKicQ2ucgzuMbcEvao2bQ9EcRxvQffTTZvn+8PU8P5H+zIK7AwkdDkhTxLLjMqdtOtE3Ynq7R
edA3lPFgG52Kmmmcvy7TqN/BmWl+lehY3s+ZV13QsDxNuP93fAuwDRq0vMn1s82Rzp2Gp+ayHAbD
7TadBrwtJVmC+dHKC9H63aG43AwKl3y289x+mCqlNNXoBzuFrd372nIdiAKsWQcz5ONVXQ/1/6Uu
/83q9byD61nJZGerahXmbFUYGBwQAco3KSir353IzajT/bYKc4oaqtGCm0RPsr8qb/zvyPCIVxcq
AuyrpNEfu1LWmTdICCWHqWjal4ybY8u/ba9V0OR6KbrsUkf+vVWlqoFKJ0kag559QBCgiVMsGkcO
fuUGipJ/06GNu0kco71wuk9D9zq3lbbLpe4j1UDb52yodDBsDlZjHeySkBrldprtrKBpfkI6hzaF
5lny4+PveEaX/m9IlDMorJDhe6honh5yOKZKDOmiH/ysHbzd4Nt1s4VrlXwdg248VFMNqjrN0/zL
YFv1HTG3uvOcOIsa/sQLN8nbTWVyXWGZRN+LJ9z5DQ2WcyDfW+u+QDhSahEZidkyQ640/TyFhJkV
j2k7AeysavPl44U4zQ5e12Etl3F3rioZqM+drsOiySV2lWUdYh9Vu2IRBTac4JE/HuXtXgKpQ0OP
QiTHFNGb01EQ31jQEI2Dg6khWqtPAQ4E7XDE8CC/sJXejgTwhj1L9Cadp4t4OpI5daMi1mVHurzG
BiXJcue0Wr/xtVTtP57UGQxpXTtSXt1APwzAysqqPR0roSvf9IHKj3UcVM/5REsNqCbWsDFQY2xM
5b0B520Lhdd+0kbXJuwrPRJlBagUWkvk9QCPU625lAm9swY2iCxc8WBxoyK0/v9/hIpFa2ok5b3i
OPpZtgm6tEcXs4uvzJSu6Mdr8Hb7cHoYgvML3pF4czoUwOYpcZy4PFbdVF7pSyW3MrGN649HeZtq
OQC+VtsF/CtRlTs7rEp0iBtUXX0cpsK6a6nx0NfVR/g4TgrxYPKegTmoC6H+nal5PNB4pFmYW9Pq
O51arcxigvVTkzcPZqRsu7qeq+zvc6hVFWyVMOD888+zqXmJrk3TnDW8AQqBTUYDoEBDi7zKRXYh
QX5ttJ5eXkhUuavXnU6STOw7nZELkKtvl56Kte7FkKwC5b74sZbcWiKfHtjpDc1211FQtgwHAYUC
JE4a+rPnuRFqvO6eZ7CbQ/Qo8NCmRGfRbq8X+KZkv7BzKq8wwtFaukdzStp8p2euceOkupVFrjai
GWrAXbHCfvLYlRSC9X8rCBZ+OGG18n2i5FCHDbEHltj6HgqVZ0HhAHj8U4qyfy5rh98IHKKPWjS4
HoHYDv/0fU6t1sqzqt4EJm2Ha8Ch2q9FL2s7LOva3uk6NhIR5YQBjjIaay+t1JlmCgaoDMGYjwtS
psq87Tz46nQNRPaPNzQmhJzKmj6PY0XtTIpWThu/M6Bk4iaESvWUtY52q2Al6VEpcz2BKKQjm5XB
ZdYiM1fmS0xt7quKk+lf6UCtpvciINdPXtEcncVHvKBVuv+rsvoCnjkiefdu5U9GWKq8pCbuqaza
DEUG47VarBJK37Q4bmRCjYBzBypEbUt/VfiA8Oc/DVNbXqpivpMGs+nxVCFQ8k9an6e7pZjMgW1R
tUcXxl0S1iAtbpHj/Y1wfv25DlZSM35f+9TowWKYncZPsevH1nZ6LI/aZNMYKt/NvSOvbeL/9dIl
/rarqDnEuppueABCzkQq9BrlBfvCJfDO0aWcrKMQi2ARZppnl1oC63Ay07k9VmNb8yBrAX278pIF
9zthlqIKcGskrgA3nKtWDEUzuvPUFcemh+Y6B2OwmZcBZkA8O9uPA+B7Q3GDWtiEUY2gbX76LWLb
GuGnW0T0YPH2pRu7G6NQwTUKRPOFAss7sRbpLrSlWTx9jX+nQwkLuuDgFOURczC4rbQ2uD3itrod
tKVJwlaJ4Kuqp/nr38/w9bW1KiTyojwftsiQI/JEdezxP9qgkCvpcQgrWlI/uZCMvM02KeiSbrI9
6ESD4jidoWFVWTC5QXWUloWE+wK1KkmSfD/avRZaY5tdeJ6882RHU9Kg3Al4A2DwuV2yVvfFaBcF
ZWQ6fNumoRqeZyN+keZA0Qy13h9akSfblqTgBoO0dGvThb5wUb95DlIuwFSVbYo0pkvP8nTSVj9P
gjoWnzWDtaToaN1bjhKfcDpNH5DMFLuSn4gZ0Jxvm9m6ZGj7ZlfxbGcFeJ6xgWlGn6UktpfF6IeU
BpV0o/vJJv5t2LbcwePJrmvgXPtg7C6ZCL2dMncdWl60G8mvqeadTrlCTjnjHjTxTFjkTQOxuAlr
vURVqpLd57wYYdJ3fXnvNW239ZfuEtL1TRRizuQOLDyjr+is0/FHt0igE1jm0Rat2syOPd1li3Mp
C31Fev95q5PjAhOkqcVmhk9wfnJGiuQAw0rnSCW2M8K4SrmdoccGt7KOCzTou1krNjYQuZ92B8EN
gZAYGRWd57mMEpmrTxjSuc8q0BAvkGULU6m0ZmnCJhqcIWzHUf+K6oh/20urvx8qIbYKmkkXmQX0
U0m3dGUSiX+9OZcvolqoXrtdmW0MdpsVdc2cJRuEeow9lOzaDQHzQYeJrWF51szRTOCWC3jfU5Ms
LxZ6NcBlC3NpIhcxsO++aCFJCDMo9ihX+dfGPHT6leEOSNlUXMhxqHfBPIS6kIYT4lgyNOCFYJ1v
lZ04d1YaD2MISrJ+kLI07bCtKv2T1jv8+imbrJvYscuXKU9tFMjYuFFZJbBcF1k2KoRoMxywm++v
As9Gzk9MyExfCg1rrDn9ePCECLOrKidXLbLGJ6n6FEMvbqbJPi6tEDOCRkMZ5bm0XRIxw70mEwG8
aIwy/Sy6PBiuoY1CM200krxItUmZbubYTL9YmuY91SY1WLwjPfvrPKbDJ4M16W8q9GYvBFAQxuc/
24ZVQuHPwfJep9dydsEiGWCMeQ3t1YJTDd23h5naVnkbhF7uZ5usojwCA3aVNjCtJmijXhj6Y7Jk
8mhnU+GHNNSk2LheLOyrQtXdnYo79QvXQu1b0GtOezNVJhoRhtW3TpgG7XSrtEktUSX11Lsa+gER
k0L42QtscBc/owY6SFitrMJBjeYvt4BOG7aIbYhwEd4kdlMx5gBgxgHeN4o2yLFJs4IMFiBEhIPj
smRpZBRd/YKqj4ZBrNTKR3ccpvkKCLRtbMdAuHPkabWTselEHnxDpatCFr7wEeASiSq+oS02OVHa
jvKBJ1d8nwEC79GJlstzIKb51vTTUkRJ3cX3fa5QKglmvCVCvc2XL17a59omzmtt34+unLaIsGT3
sd5PYpME+J6ikYCwyMbI+wCbsN74lqquyLeoNvu/ilgu9yWERHOHXJbWhQM19mPV2vrD5Kj5mfok
8gKD7hDx8nnwftt5D/GNACy+VHnpD2C/ZB7cqkLGB9kh1BRm5oICEBIc5Nh5MiJwYrVZ6Nqq/erI
sg4ivWsleL2id17ycWkEiy+degu5VEOkKE2zx6ZopH5fKvQTNllgTtlVHZTBshkbXFw3hShH7WnW
gBVvEt2Im03WqGm+L5oFrvsCEuM41bKePwWYQ2VfICeL7ODWwtFAjzU9Pn8oJWjdV0sXhY+mQRbL
bN8vA/6mWDbNbnE/JjqoCJCZmrv3aBNrkWxj+T2D9NeFNf5FWOjEud7RNacqEcqy6K9o2KO1wXsA
Q2VYxvVvz1Xqhz8s/CcGNigjcBGzexQWOkhunbfWbhGiu8MFKNHh52YmTwOaqDc85ow87OJeIHM4
D2QYZWMG2adZTDZy/nVnjFdS5Q2KVX3W70erq1U05i2mhULzkzLSe23Ob0tfL35TZnDvZjvDizwR
poPAzWi491TR2hfb6uwmoiHg3iKvlsEynATqghPk7A2iQEhsgU5JJ4R9dHzr+7n3p6sV9cn/AqAj
2SJ5jb0qXbtKv+ntbNa2lGnMO3zE8RcqtQb1VrsH/3mNKhJefNOgVddIAdf53eAmQfrQjpYH+p+C
xrXRd/IG5mrVpFGmLcULRj3eJ1/4LottjVoN/cWK29CoS++eeVrLTpsr4pUY3OYTipnav72qwWTP
KcaqoTmVAt2FIhP3o40Myc0kjRj/2SUL9kZCjhSx6Ysu0pUlzU2OC4i5m8YprT7ZtVukUWeIrtwZ
ckAVgS4kKgOZ9EvvukmS3toDS0OKTOgxxNtl5AyB8O+QXJD88FD6U/3ioeAANtGk87cz+dA/cQ6r
sMONiwHZNzONvw66KleDEc14pq0sHNwmp3ze5okQ1wpxES9EUqZ4GYwGeL6JR7iOgUZL2BrxX9ya
Ab9jUwcYuzopvw+1MyNPw8RrkherS3FzXN+PDYjt2v0S5+iZ3aCOKW9pJqAb0Po5bCQEOkaH21LD
6KSwF28NlGbx3RO8ucMOqarHhWv236bPWxWiKxgDvkYTJ0C/bE4PovNROINBHNRw3ZcJ3+zeiH/g
IQuswBz8ziU+KcOMLFHw/q8KZd/3OuqVYdsuqb1pKFXUqzBY4vAgR9V/5/YzPTCFCGoaonbF60Gg
whXzUDWXRwA+ASh00ain2Zb1v35XWQdiOZpV0ortH3k2N79qHHALTDbSjJXFAlFezW3tHfm4Sx3V
ypu49GSSP2p1apQb8oveRBouHf6xi9wzNgmTJItXhrG10hYpVDtNMIx1ktRLQgoFxRBytRjpphpG
SqwGMgvRkhVS3yp4hHPo9UGBLmpJh3mzjL51JWPeZFHT6uK7Kd2uoneiZd9hfzvfZ1c1khpFl5pb
hWTRM1W32N+YU5A/4AbMQjhBY9y1lqbuUG4zv2VV5R49gQR3iMBIf+e7lYojQ2rpLwKHXUZdgNZA
aFlUEK48sdiftHJEAUHMM2JPZJIUV5RfI2kIxjmggoGqEIUNIb09xuXmvLGFnnHnWXqioablKj/E
SdLe5UXNK72SBNlwrkv92U6L4ImWcJnAvmp6hwQs8/bKShxuh9ow/02yzi0i7A7SF5lOqkRnICtu
bVUsPTpJUkf5ZJKjuUHAanpuuyEZyaNlk+1khRI9IhHoTyFw0aPtVeWp9YXUDkGxOnDjn4uWFv1N
Tjcc5QnZxGY4t0Fhh/WiDfWWSDMnESkOB6urFhTJdCvpD02llS9Nqi3xHmkw/QpDQyQdIavPN9ZQ
pm6I3iBkXbMs1JNjx+pQo17yORiNpNn/D3tn0ts4krXrv3LRexY4Dxe4G5KSLNuSpyxnpjeE005z
HoPzr78Ps7rRlmRY8Lf+atPorrbDEYw4ceKcd+j0Tg+5fiz1m17Y1T3QqOq2yCOAtmxfMsKMZ/e6
CNRSdqH1pzemLb2YtdYWdCFyIuowSh1WgFnc87WT0VZWo+LgXBmWijNuqUTPSDogtntFZoI3jIk5
7CtyfTkKXJRNw03QqQWmi0mla38TvfUE9S7sUjxyM5PHZ6sVtxY1aw2xgWnWN2JKaXgMWTcQLsxY
+12kbabeZKEW7OJWHmgM6CMieXicmX8T1bllRpHoiAq2qXI/2Vh/gV9MjL+pfMjWVWzbBe6F6Jbg
EK8SjR8KQu3gIU0yTD8H8v7O1UaUNDadQCtoTTFXdPRb6Aluxlnnyh8mVDYGpCvbDQkHp6lE0WS6
xGlUDp50KlDzNo2UqvxVyNjTejJmYN26s0PzubGlZHLNcY7uNb1WUS8ahJFddLwAv9N5RXB4BOEu
XWJ6Gj1GmWNRbXMsx5WjqTd93R7LJydWMiTOkCsbVghcqDBoSpufiHgIefSLkvxuVKZo2GdBUxlv
fL9O/pkGoJiQ2Ixl+bImzISr1mnU7DoiaCDa3KrafV43Q34hGUneXGrZGIXroUpb8xF39O4a8XLz
W6zonbam+a+8IQgxNb6Zh23qt2xF4ecD/KK16LQu9ces1CuaSF09w1DTuitASvisJi2pRk9UfkKI
pep8mYpU7MPga0vA7qVOUc2R6p+9MqsjaEe5H3eqks3W7aT36bgpZ7UZfSu2h9CzOcCyT7dqTAhc
6tR5WpsOv7tksiQP7Fj5lCuBVG2nvCGJaEygmy69Hg2Kgp7nL1prTtwVU52ma33K0vAaRY54lxRU
M30l4CWHOgBqTGurp67qBV0Jb4hipnwLUHcgU7ct8di30VBvecYg5cOM89eqkq19NfWStJag5k+u
aFpr8PpCiVXPIBDdGgZOchtk7HprJcLW1NwpbcRvXsryN5R72mdCtFSuSxlChaMPeQi2yFS3qSLh
TN1nvfZdCqRZsOQ8JtZN3MnXmP21RIwpSgOcjBtLuPxGcTfKSc2bI6+laoPQDXZ9TS2P61HhxeZr
GGkIdwxSObiqUqW6zsFnoFIwhFkLv39W1ZWSZPkO0zyKnHJtqr/GqOb27i0Eirygr5VVKCRQ7CUS
3Ws9nGXdbbs+Ln6SgSUrexSlB40M0eHKgMCBWhKiX54T1txp6jRx5ybNHHqiB7nnRmoq/LDOywak
hKPVXo+qGs8KMw1TzI1zfMNsGXGIDQS3odnIQpU3VobWz3VVEnTSuFHk63RW1Nvc6WrD0zF0y91u
6XDy2pEl089ElzyNhjz+kBUcRNB0HcHvlo1wGr8UkjUiyiYZgWf0lmyhKTV3153Jf3HLmI4Sh0of
XlKh6m+OPTv3kzEoyTaTTMTxpChJeM3lwQ+57uabPJH02B1a2XjuEaXUFxNXu1wTbjEVb5JcaffY
OBvNXq3G+cUI6rK5bKYBrW/8ZlFoRjCX9zgXztugNWa/6jFvlL02XxT9VHvSH7JiTDRmBYR7NYhp
QurcmLDMVdECdq5tFLZmv+/qYfCHYcj3WQc7Fg78wMWnAD8avbhIyvjCtIroh0TC/ssKwrn1kPmU
YbAjbMWp1ySahImaR79Rx821b+1I+wCekRh2oGan/iJw6GpsKIWObzVabySmxWj8Qg3NqfwS2WnD
r8zQQQZ90dhK3Ayo67cMEbTIKyuaU0QtPA5YW16cTDZunnFDx3NPStS4oP2Qjq8OCuTodyWI+K86
qdNveDDitk3bwtC5d3TrGwx4Gy6DqoZIDFEdbT0aj8j/lPAskMyVgmSPIqglbZE7yFFdRJxSuWwU
7Nr8TOspuGtS1P0dD4tmo27mFjTkIM3XWkLPeenJ0GWB/wfvKjTixjN0BHMuJKUvtJU60KqFuZwj
2oiiXnwrqmZZg8ZQHscxpnfChdg9j9Ew7ekfDzdxkk/BVkeXoCbhqqQ9iifh5Ola2f+E+dPTbBnx
zpTTKUd+DTw2wJRR0176KBbBpTPPIC8nS5gXdW7Vv/E5Q7ZQhbYpud2sR7nvDHn5DenF5irSKEy5
pYlKmJvVWfOAYG8HI7ZtJ0qZOLaJi8xIhHGD2IeF1udQ5rzFwRNc9OpI4ks3V7+CeIYOaqAhte/l
zYSKo97JyW6aFf15bCwLf51U4epEmCrSPTXiFelaoyGwwDT79uc8l+gQlJaV85SMYvtqRDQkuFI1
nbpHR0aF03Zkim+LVcTfMwrt145WDdFKlNgK+EZiWTdBpJv7JK7m11xIre7xu+q3KEvN16EmbXYd
1usJKUOB/m1sqc/QSFOVIaMxcYMy035Qxgsf0h7dJ17nsdq7PYm/QHrOqW5rlGVhc5USwaUCkW4R
epD0XrWyPsrfco6Tjq4xCpQUNLqAOFJxIZMPiOLaBNKMjCGWAGKjmU37oxmT+O3zkv8ReB1aPLgL
ldok2H9wLXRtD4tfVUqkK8K2eCUiuV34luf2Gs3X2f5WlDxjC+JxsS2TX2l8r6BVd2b04/Ls8ehH
NSylqBxMNbvilUfUjryzeikf9F37w7wjPFaKF3ebyvLbzefDHhelj0c9aj4Uml2FusSomQbLZjZe
0MK8lKQGT3bUdY2ViYFlJ/ozDfSTMuPRSi9/1TtEQGqilBW0A3NF0c2yWN9HRHQylr1FEzbQzzQb
lg93UNU8GI4K4eFwCKrKchowSXNU/SzLvUl+k6wU8cXoTGPs84nRoj4caZC6IVD7vngdpf6GFgIj
aZ5pY2NeoqnVrrFg+/z7fb5r2LyHA1YFwu8C95rXKqUHzmoW8e3nIxz3+g53yAkayCiqUELutHil
ruYu/DXpZRjPjHFSv10+EGgcoLIAV0AHHs6CZrxBk08pXout2Oi+tZG2X3PY+PfhfjfE0UKNszBa
e1SLV3DkqyZ/jZRzALU/DZyTbfZuiKMGDxRCBR0lZsG7l1sW1zThZo+136zmS+cuvJ296H9yet+N
uOyOd+cIT8FOoPFfvEZ2t9HjTd1Rc9zoZbHJwotC+g5r68xR+nC/vRvxqHGmNpNorJQRTWhEQbMO
xbmG74eH9d0IR1GY2jH5AJXLV1mS17qkb01UoIPgMhVn8CcnfdA/O/vdSEcRN4D1G1vdVLzCptiC
CPUmqyGjyfyu2SHY7cmKWCfF70Y5Kxj1YZgAoYXmzIIgNo72O4X6uaIZXLxaDwA5LvPH+LLE1cFN
N/oDBZnUT3aI3z9M15N7zjbpw4D/buijc0BTZjJj1S5ee+e5G//m/RcOjW9rr3K4l7Joo2tP/4P4
8W7Ao1MBsBnL88YqXnNOnNM+Qur3ZOTFPx/l44/5bpijo4CzIGqeyJcRQpT1/e0tsts+kkZnhvlw
+78b5Wj7w9GItI5S2Wtu4SBBRhvH688ncm5rHG1/ddIlIPQsV4VmbruiMKQs+hTeiJvWOX7Vh2H3
3WyODoCkp9gqKYxV2p61Np6sJyST8zNLppyMgvclzWD2ueJgLmYefZl6LkNdnUflVTXH4RbQF0K1
vRlCaE9mf4oWbG3dhjuakRo2S0XmkZenvxKcAfxu1MGsJyIf3dwxdb8ppd7DM1YHGVrZ5/7QZSee
xO8FhLEoTi1shsNoatU0fvPlprOTC4TPjdI1n8XP8G/njhrqNir3GLecuzROFucgNTnR9cqTvI0V
jYQhtxMy+qc5uJnsN6BitMzPWYqdAEQPr/ITF2kg2+gK5eRB+XO8jy/TO3tr3gJzsyhAXOMRFiIw
/Ts/E2Y/zx9Qkzhc1UDphQGagpRoepid71XloT32+Zn5MKa9S9yPTuVUiiSn5cqlBAjNlZQ7CQSc
1N6mTf9Tp6hedM9O9PL5mOrJbnEQDcOudzGB5h5dvA3f372a2lWLtmTwC3wxGBkKEWPqWVihRR7N
jzj221rjSy4FJrfqEgRSYKzgqtNrwrpTRkdD8tiYiytnCuZfKTwSUDiDNrQu2XFbXYIJsjDzsR2a
LJ0UhW6+AFbcXp1tmOIaGtKBCinyz6T+1+byX3Cx3n3fxSb43/a/++cc+9/buH2Bm1v820daHHpd
8qP/8bpUdSx9QajzRObdDPb3P16XEkD5v1AUgToO0E8n3LHR/2MlrWp/8XGJf0hsqijMLJB6UXZt
9P/+JanGX0h8KTw4F6YBKI6v2KouIeq/IQwzauCFBlJ2pm6A3VWOlShNp62rvivmvTGWEqqFHe38
MMQfJE79UEJI990i3f7zi987WR49mZfxQG/BlKCui2IDLKXDQ9Do+RgrTqTupQJHLDnSs5UalxHl
RRSfBvVJVjJqqkGbbKTgNs9/SGFNDa1Wp3827sv4f8Pf5Qd/yB8VpYOJo/MJN4qaGjR3i8rs4R+C
9zr6i6Is95UW0QWlVBEUMZLE+Rhd1eJZ5EWw0WJaQ6UeWRdNY7yFYngoUELxkVE39mAv7rrSKTa5
NnyzShGjr60r96oeXLQIR69DMDh+3aDI3AN89NuwB0L6UzUrdLDjoTwTM8FLHX9IKPvQyAFIg8IB
6nP0ZK0MmlSYYqg7Sndh5IFp7fDdeTFAmsdirauXnXyhZ5d6ug3bddNeZOIupkF861TbpHMthLMk
z/xdXuLq3DQboOrCXs3qqolcohTzpfzu4vq9m8rrJF7bBY9TDHXRGkfA3zdW4dasfTA9oX6fOy5l
JujQZrFWX43UTaU1IKB5PySIoF1E35UnpOcnC4utS2XaodxDab7MPHTRikcTmSStfCmUSxO4trVd
6r2Fj9xx51kV5UTf6X0HBFUOsXujNes88rsOzqBvDf5orDPkKGNMKTwEyImo1X13ixWCyUv3rvrb
+qn9dJDSpwZGdw3kFXY061x85yGMCRZwHrr30nW/Nje/whUdSslyle/lnfTdoYsAYsRcj/k6kFAc
e0F3rKeMFe1mzWtfQAHUWGUCObjCBOapli8MB2CNOxlumtMCdg3FVXfJztoavvUAgQTcc/BbWGsb
5XX6x1fhL76a8SCYVXIxWV5NqP+GSegm2OgbxF/oo+/i7zOS7Hiq1FvMhJyb4XEd7Jzr7irYT5Zr
fCuv2nV2Pf5w6J7sisJDwB3yaPhrxqrLmy6btbEN7mlVUnhLI2+sdmSH47jRbnsJgJbr0CFy0xvn
J9Xi6/ln/qvY2cYmr/xk9MJ14Kmb4S0J3OAuux4859rZRivZF70betXTtLXX42PoNR6ONxibWrTU
XLC2GUruIACApnjVW/LmwC19A3KUyNve9oxLXE7W5dVAtx65klv0TEqfBf1ZbOiNbevWpx3XrRUv
fU235Y8p2Tj39vW8cXb9Cnmc3/0+2zt3oKSkycv28zPHFvVzzcUQz0BR/1ZZFXfFnZ56TueDUopT
rO9Ax3qmTKPjn7D2v9fgv7iB3kX402vwueqe/88ez+cNRie/nw+uweVH/20vbjh/6fQNFZS64DYg
a/efW1DR5b8AMy/XoAl6GGHO/16CMl7QBt7h/KPyUwjrcnv95xZUlL8WvCGSvoukmYxI6VeuwSWn
/O9tYFuQcoBtU6viF/ImOxazwvwAGgu6tNcCDi9mD1orvRWKrl68W5wPbp3DvPPPMAYQYlxVSQdM
btzDSycP5lICo2dfS22V/a3JvGf0pi33aA4U30P4tN9xFVG3qK/K32vM6r5EK1iGp3TgQL1EIUlF
TYuk4n0GikNLI4zCCHeFjGmsktq5n4/D/edzPF1KhxseqhPpBGSnY1GASLaA4SlhtEMjNPDA9mDA
RaPxTCJxeN39MxUL/ho0OURxwKQfTWWewsCZ4mgng5pyJXqsWGrOYGrsXPa/PiFw7fJCJrBQqz26
WdOuZlvj5bLDVKh7cWjgrxFJAnn/9WEQSuHRCy6Vd93Rx2mRDp5wE4p2Y5+3K+h1MhZyaXsG+nrE
G/2zcItANVK7KNICpD96hcS9KOmNydEOxTbuAEwNwS/JGTmX+nsQI/KeAg1erevs9YB+id+Pc0n5
03S+vhfhOy/CdojWLrSCww/Yk+AGEqSsXSSQM43s3MBoyMrO1JIO09t/ZkvWzUSJJLxyln//rt5J
T5JXlqZGuzqVXwcUylzHrO4MzBtx1BnNr+8UVHbYJ4QqMrRjRTUauEoTOyZ3NbAdrnJNuMhv1GdS
1w+2Pow7GSI1W5+TfLRySF/0VDibZKfNY4CiV0aemU+/BxnA4Re3pI5sDyoCALwXJ+RjfmieNkoG
KCbftbD5QNKzeWgoC+VMxDj5SDobgdIzJG2DU3bs/x60do7xQkXEmMGDm2GevpphBeSvy+07qrvn
OPAnEYrxbIhVfCCEGPTj8SZFE0MjoniHIXDqRwkWs5Jm56uvLh6sKnQYkCFFkxkm6+HWq4FA1Ta4
uN2oGsoWO9OelnqqnRnl9DwvulnsN9DaXJKGeRSdyoVR0VhBDmlBL9xm1GXwAPX4Ghels47aUL2B
03Wn2bV4q/qmvKHbVIAWLc8xAU4X1YApYqkLE3yJXkfhKzayqVTgue/0SJ+QVpZeAykev3rAqLEh
j4giA4KFTPjo/syEWnZ1zAFzwAyvgqKBPmDx8Pjqlzsc5WgqOJgFItOmaNeqKYadqo6o0YCRzuej
nBxjrpTlcJF38HSjInS4P5wJVRNZKfNdLqk6DnUDgr+R1K1oetlnumUfD0U3mHchOdNx5Uku7cEu
LTnfTbliPmioqgSuWg/tY7owJ8/cY0v4OUildG4xIqCuLPULeHiH85obgR+VVZU7hARvR8gH23rU
Vfy1Jk+Rey+rUSK1i+GcKNfp/mNYg3WEHEwUOS5k4Awy9m0INsNWQlhweRy4YBHTL380RsHhAFFG
AiLb/XBydlQkFejZcgdKzq68XsXO7KoGe00vqG3jcPv5HvlgLRFN5gjD06dUcUyEx05wFtS2qx28
Y8XGJRmLJtxMOxAi9mzvQ2u2XyepM3djhRLXmQ95GpZJRsi5ZQ3Suso1fTjXsLH0Uhutele20O18
DKitEF+6JvkZRZn2hCU2vhKfz/dko5L56KgscK0tEsKUtg6uazXFgbAOc7ELAam46F/TA3US4KuB
YpyRdznZLwxFAsL7A+wG9+nR7LA0SCyzKtudocrqmz7Eyr6SBRWAL8+I/IaQtbgZ4ftydAuAPgWM
U2T9bu6U/grZ+XyddyLchojG/fh8qJPvRebB64SUjjO+uBkdLl7ppI0OPLzbNTYYz4yPdDng5unN
ttRe6Eprn8ngPvhYVLt4fZGwKmjALSv8LrcKkRYwIkd0O0llQpiHtH6xeHHhSWddfD61k3OwTA1x
BipbQIx5vhwOxdZrRjntuh3ZkPKM7R58g7DPr0dczvbF3OCFWzpYTFtAwHafD42eHb/8IKAtgyPu
yflTl3v8aKcYlaRnaByqN3UP3elutEZJXwl7MOw7ZDMA0i6vU9iG9azM13itq/pl3gAAgoQEyzxf
J3WV9x52bWJY4awrmy0AtMwuYd4H1Pn34HDJRDV9kKUtkj2N5htNEkFz1EIQs0bXB4+SWUjkx5Om
ZxdpFVSqD02qFJtcgdjsBnVVC1pfsTL6ujzAJnKcMjGemmTOJ68K8vl7VqhxeovIBK8xNa6EeVUE
IqZVFo5YFj4ocQcGUIbVYqyRt++SZywzh3at9dQzsbnGhfsmTQzxZohG6RdTVCm6xtal0rdq4eDK
1WVhVfs4z+c4ItcYmF9oICFpS+ud+BHms2X5cIHs8Nq20Tmn7qTl1AeFRnEoyoC7XAOUrq5lecwe
29ZqtFXC0yD+Zk5GvFVKQtTzqEES2GODXMU3EUDuaRUXs/0kyOe/S5j4ZpvZSdtoLcyhDDdzOgTd
9yytU+kaomRibUcb+jCSsxP65HfJoBg1ZSnkaG9mDC2HNaZI1jO4N8xio7ywqTgVUAL8YOzs+aK2
KqAsdYbHoY+HJazRHpvfdtvrSZy7RTMk9jpQpfFB6hewaiXXyY8GmlGEPayFU7WA07MU/TS89QD4
xs9VJNM9q2WjiLyWJ/RWwl4SxqkQ0LkqCByJm6eB+BUMqnnfDiMvMs5vH1/LrV4uwq869a8W6TDP
hhQSe3FLiN4EUTDl/mxKlb6Tit4Y1ulswSJwHcHBXEVkiNZNDmQUDS3sP6xf6COB55dSqwsTKBdG
ba8qa4abVEpO+QvUJuYS4CWxogUG2q11gT3WXdrE2NZT1pPVp5F3UPR7xm9cvZBiwy43WSDjCg6J
rcKtITSjbj2P8J/WlpFk8jZQKRmshQEDzLOdFGNxl1dSOpP0gC+/pFwvzG3aYqGroVpsd5TtHPiQ
fkFrDAh5CljQF/NQT55I8bq9MjMLp8seO6XuaZqUWqydYdDidZxi+7gCu1cNlwKcuhDupBljcYUv
EWXOWjIWyGsPZeCqEUWW7gys3pXXIRBzUWFcn0TVrkPVA5qDsHsYQLTt1G2LcGC8MZKgkp7NPqe1
W6EC2PulKpfZphexA7I1zMw7yjcRIFnoWIq8sEhBi5j0PLCpyKqy2cxd0FbbOOWH3Smx42w1Ny0+
h1UL5e/SIRkwfRN1BkrVXFPBasDY9tYMiwEfy4Gq0o1omjZF9LJS7R9hlqV571LvaYrHWenN4HVW
2iL8MWFZOADLy/CO8AtZzqNuW82pic+nZI+aeK6y2mjvU077dC1VXCub1MopOLSV1raBm0SYVjb+
HA3laz+ldYsraIRmcLG2xrhrZPbiYFDdh/gp53u0xLV5IyLNyL4vjc3UMxCujnrh1o2N5evVOApt
k02s17Yx84mITZFtKB8qfJglrEXbrrwd8sSZL/Ce1LM73WwMx5PqWJEuOVoI8pkZPZSLBpiz4ZlN
ZGNvPQVD8TLOxTzeTk1hLdIzDfQ3L5HjYviNhXvZv6XxpPb3TlqG7T5J9JmXMpmMtqkaUNG/c1XO
JxzdK2Oev03FHADxlREB7i9rXEqal6wc5eZWLvMi9mU2QbISqCE4l/nU0TfCcCG7l4QGpTcbZm3a
KEmX5xdKoqgwzUnrjDWkk7B8yyEzdooXEZ4TGx4dmWzn6cOoXQehpb8o9H+d54BzHa5MATx9ZRZw
O90S6266JgCvW+0ioaE1+SmgcHhrVWSomTdi6wWg3B7NH30GlPCagGcFrh0lUepLapjuSzE6zYpE
0gYlJ3rnMY9ymxiNMuyr4yDH5dqtNI9XTi6Apo+YrdPxGgfbWJE65PpFpPSO7LbGDGXWiRD4d1tV
juBwFrL+VrQ4/7lDbtSK22lpma2GLImfuAU0cFGOgeBoJXXRZQSVB25WrdGSUSc7y9foaMq3IxBj
x4N+rDPTrpT0b+gJRi91PqQziB8C0XWtOAWREyh/6ttD28n71igQnLGLuBA+61LK/mSPeuVZIqxe
6egFAJrzbq5cVEyoYY0SAOXbYszn5gJtiFgpvFGq03YdIIc+bZpgdqLrZozgU7iAoTUkDloQ36uo
tHLTz9UFy2WPvM48udE0kAG92eDi09bQCd08Gx0Y2EmigGzv6oSYh9OGcVcDNsYOHaOA+8ohLSOY
gxi/iXAjHdFWNIR+3xV22Nw2dZZwxGLklfxEG2hdEQlEuXdgnHLAG/hEvm7UZn0RK4MSbAYL3tql
1US9dJeD+s7cvJYrGk6GidkJNVEwhINw3CQcu3iVkbo9gSWT88s6Q4sECL6WtK9dJNfXIKt7q4Yp
hVbBhvhiJF7bpWm/2NrHXesFc2AUG/qJremVfQTLPe3JWry+L2XVJWbD4ieYF9UCtw6iCwkZumgN
VnOAwoFlEdhnUbemfEUZa5hcR6KMsW4sO3mbejWJt/zf44dQF+2jaKqxAfY9LtdPhEpc6tmwm3Hh
HUvQt2lssGsMvcml+0Kra2dl4QNsPNRh0MPDFwpgEU+YsNKvxiKrXo0lN9mCqLUK5MGjhKLIGFbG
4Ksc02FTl4o27RR5DMt1NRfErIBKa7dR8z7hWBQJdEEwNmnuNwME6a3TStFjbOUNvaOytB6Qh4ht
t0ZMt4RvGjivcazgOi0adeDjtQFl4aaaw2eAUnVxMZEGFussWbikWtgmzddfFyT6lEoXKWoN9cjD
vFgrtAqWIbFmsFN2Siz9qJPFPymYwvXnafCHyT56xYvxHQ4oxtLZeJfsY3MX9lprdTunymFuaDgF
CazhsABUzlWSPhyKJzaICKAPyK4cDoX68thPEPt2Mz6EZH+y/EMO5PkyFnqx/3xWR3AElo6Fo+lD
O8YGmcBr8HAsoZr9EMI62Nk4NMa4eNvJfpbM9BJCcLhDvUAtLsaFCOOmkE3geYa5+hu9leKmxqXj
riGDOmcu9MHD1OYJp2FTxtHksj/8kyp5rGVqGWiaDrCs5mDQL/U+Ds5UFj4aBQUhCAK0NIANHH3P
OZ6ldm4ZZe6zwJXqblynVBJXn6/vB09SWjP0uejQUUs4tjSBvdx2k2oMO3WgWhJTxdjITQIRT8nq
H50QyZefpKTp8HCQF6YhSEn5cO2GyYlgocgzaiiG6iV8KO4FqfYgnFX+V6fGptEpBGFugrjose7d
JKyinDNd3iVyw8szF0JVEAqgJeVL9WAFXpaMQII/H/T0HbyI6VMLQgYPvKF6tDdCKw9qVQmdnd6N
zoRAhyHiDdq8aMXOmh1UK9G3RX+b4TRX7rJFYvLMH3CIPlzOC4V6HKG5Obg4UGQ/XOAuUuVa6WJp
Z9qNfTlYlXIz5RIPUaEgBZUIHsh+IoJYPzPu6XblAU4XAj1XCnzWsTY2clIB1ZUy2M3sshVCLahe
lFw7ny/v6SgoPC1NqcUB1wZcdzg7WQ2m0SztYBek7byedMR9rCXD+HyUk/iG4hrILQpdi1eWeaym
lfUUSGSnt3ZdmaGmSevKI9WpYbJk6pnzdzKho6GOSkKyyHpYgJO1s4ZO2dVyYd9QJjoHST0dBbo7
24EGPz0p6vKHy2aHVV7rxeDsqkRCoQKJP5jETnsmYp0uGwV/KpFsQTrY6nGBt4dmrytZE+4rCPve
hBwSb0G9lkboc07y+Pk3+mBKuARRF6RLBMDgeJ9bvaXiIOEsCPdQbm4KuvbY23amfuZaPRlnqS0R
sZCZBnzH5jtcunlWkRwRChc4CfW61jXlqdCi+cw1d3pqD0c52gZmHddhh3vvTkM+odOLEU5i7Fxg
Rh58S5Js4JZJhjNdypMxaUi9X8Hl379LGGZzzp1IyqN9ixaH2xfSShG/JasEaxYY8xqNq3PMtI82
CC0oKvMY0AEyWdb63YjpiCTR8oDYQ77NOkQsh/wSapcaXwzGdA7Ne/LhKEfS9uf8UtkFSrj8Me8G
m9QhkdJQjvZxbmFJiVSkRZY/nnMm/2AVAcwsUQI5w0WC73AYEY2xrcR9tC8wS9knZVXyeFSKG6yh
8JhW22ly9W4457jwwUouMB2SLwgnpAdHo1LoS5ty6qK9VQTFtjGKeJXEsC/rEp7f5wftJENY1hGA
KykCH+1Eq54OhqJU7RwhkySgU0tyuptQ7AfDh7GR16hlfAYp+dGHI+3B3FxFbg6oz+GKWiF+R0ap
Rvsx16wfoW0oP1NHL1efT+vDUWibo5sIuUCxj3a/XI9dNSIAs0cfoRYXklGZwY0zzXL01QDC+i01
eJhwixflsZBZb+o9HPQ23teGVm9VvL1X2pQ0m8+n89GG4GLE5Y+XBi6oR4tWtSKSAM3HewBE4YUD
JgRdjKTYWRlyup8P9dGGWJwWCR+kGjSCDr9PBsWed9oQ7w25uW8zh3dgsUBP9e4nvfYfnw/24bzY
d5AJ/wgQHt1cSRlZjW1M8b4QmX4jh0P9MouxgaijnuuWfLQjyNuI9+jlkQ4vf8q7gFFkRVZqbcbz
QtFCqihNH4hHybGi/tvnc/pwIJ5PtGAJG/RLDgfK9DguNFQx9kFQtJQf8SB+1FDcaVdfH2cBbnAZ
8yC0F7Df+wllPPv1QkqSPfrB3XdrMkesu+Yq+6J1KWEIzBr5GMeI/wAPeDjOXCNuM3dsCISaOj+M
FKRqLTt6+OpsaHUvQugoAi5f6WgU0UYT5ZI63dvNOF5ndS9f52aanUFfne430lPQSChd4gEE9v5w
LrRvZKeheLIXYZb8nOO+XhtdCRgpQ2bkzEE6N9bylni34RI7s5HHmdN9H6vzHXBEbD2EPKyoF4dn
wsPplsPNhcIzyA8ZhIFyNFRHvyII0VPYt7kWPGZSoKxpyVlffdxBC1uqAjyLuRBPHj+5WWl6E+fJ
vk9jYa0Uc3C6+wYgVO856WxrZ/LNDyfFpwIVagBlOM5q5UAJLaPTiHnDQIGa+jWqs90564Qlch40
F20wQgQEztECFvojVPnuK6nL+8LoCAsBOnfUJkEd1GTPRn/RyHZ53dlDcg3rXNojdjgKNGFyOzhz
BX+wURDIBA+FeQJ5qHP09QyR1KU+1cneEjT9qCDOQex1ZVJ+V0J0jv3PD9ry204mjFHi8sriOjnm
n+uhjoKE1CR79InEmqIcRRUT3R9dT5NLM+naq7AQ6kXjUGH6fOQPPqiNUgVPSO7j5Z/DA4GwVexk
eZTskymDR1Ar8aob1OnMLv1oFAhcwKCAv5gnkA3DHmmH1G2yj4HLfTflBNUP/sf4nEXt6T2JIjB1
jmUZeZQfb5yAyntgjKyjpA3zg9nq1UOCGqlnBuSIFR0s5+vxBAlikl464WBU9aMImVvTMIe4UO0r
AVZzsqV+nQmsYlrqk2eC8fIljvcIqDnelDz3oAwdpRtFAaM70YN4n4aiW3MmQmCHu6pX5Uek3no/
mftzBYaPDsGfD8YdYC5AxMPNMdBPzGJ0+/ZGr+hryD/FpSWNkttoljgTLT86AVRPFr1joi4kpMOh
mrjlMTYSx7B8yB7MCPuMupXyy6EtZL9XjMRwm6ByLkVq9avPj8CHs1y4tUyV6rx19NwcaezpmDgl
+1ExxZPmtAlgc4HVJu1ROFdnjsKHWxS/bFiPxBci3OFEoyivJ5sx9naHNHFQaZUfzYjYFr1SXOHs
pP/8fHYfbpt34x1tmxxf3lSmDbPPB0RIEiv7HXZS6uZjklzSes+vlTTLzzytP1pRiHoAz1BAXkzn
D+eoFVk0OOjT7BGBnq6CJLIHt4+64mcQQfs7Ezv/kLiOD8b70Y62Dl0Q+vOJmuyVRlS6P+JR7QJf
CG6TLhk3RVJEoCLoS06t3aFqbf1/zs6sR24j2cK/iAD35bX2brWq1JIlWXohvMjct+SSTP76+1G+
uFfFKhTRxgAzNoRRViYjI2M5cY5VfmXiYC2yWPBWEFfyVsF7Q9qL7CMyNYv8MAjjKZCJx0ssJeWx
Ev7Vv5sspr2B5gUNxKGK0P4pXWAPNOEr+SocM/zQJ3V0KmorfRqFPu1jt3TqFRd/zwJMRAZ4xnBU
9pKQx/db6YapDk+t0cf7rEpleyiNjH4lddM+O8rS+5PHvl7JKe8aASTp4KBII/xlMZ1SaBj2PVCe
3mnPU1VaX6Y01PdN7morvuPe60KmTJQ1I7MB5V2bW+NrIvQ7fIc1zrO9YZnuXDXoh8cX6Z6HIhUH
ePIzNFnCbLsKPvS2V+m5olB/1qGA+gQVfPtiQnP3cfK6AMEVuzsZCAGsoPLuniSafHw7nwQ9WFxh
W2R63ZZGes6CzNkHLdQrkTlYz7P+3IqtzH/V8i5RwDYtl2FshHkWR8kD1ieE4dl5GsWPIsBUu7aZ
frSNZX6jUqGOceyrb5VfFT9AbbQrsLK7d8gi/GHqCAyw83M+9ZfAL9ejhj8Js7MgJzhqGtI2z/CL
IzBnjrX4lNVJ99UrEDDbNNL4eyycb6oc7EPt99YnlLrBr8SOnFY86L0PzwCDE7gmfSHk167NK1NK
0MkkRNIri1KPMIzpENbIiJpSDRQW8vI7Te72owYR2cqB3F2aDhFvL+qbcFJeLy2tbAgqnfabV4XS
28YpigsbyOaAXIlCl+VOA0I9bgw986odZIdBv3K17vkOhMRMOkcWOMNl0KFZYUwy0KZnc8qMSwM4
7DOjKel7Y9SiXavHzjGIB+tt5DX/ulLg34w9UPCY7/T1toMGGSHdqdNzjhBltHEqG2JzoCXaZaCu
92SVxhqfy70rxlQ5S3PaRB+LVzlS8ZgBsEjPwkIvaSsLpph3+Qin4sZLcujSHvuSe8dqozXIrAqV
WSKP6w0OU6gXfh7wZMXCZx3Z/NlmEcjDIE7iA8yHwT8xmdaXx6veCz0Au88soVQxXXPxQjFo0UM+
y0PQw4DfbaYohz3PBAJ0nGfr+oPVG+3nx0veO1cyU+hESYqgSF2c69illUoZHjz3o1VevDga1a4W
0cBgb2hnr/9hMeS2gPrSwCZtuz7VJPKnTpUdyb0j8i9OTzfyUI1J/idcS4hHPF7stkvOe89iCD27
DO2hdXi92hiUbRP4nGZbkcdoaSa3sMJGewBC09Y1oObPbeM10Vu42VIzRkXIo1gdtV610VDS+g+O
m44JLwS4T4oNC4uauw5ITxcZUKA++xYWXXfOqpguGvGOf7aysbkgqxW6G7h96xfHp2S58gtuh27m
A8FXAQbmpcKHXx8ImlWicWB8OoustbeB0erjyzQ4Cg2AZLqg4qAlW4BzHzqjs1+0xDNgOjBmGmYJ
H+7jj3PPb4LIoGpNSkZHcb4Jv7wjQ5TGDbz02Tm1Y/9AHwIyBXuKmnd97atD38fBX/ZY5O/rqnLX
7GL+7ssndB4ohc3BtACFLOyiFb2KclQdzmVBN3yD17J/76AS/l3rnFRsXdVCvjj0sb+ZZN0heFE2
I4TvDUO4KxHLPS9DNkUVg+EBDHVhE6ks8iyb+uxs9AqAciKohm/ReAERNSnqk4cui8J/NC3Xp5XY
797KjCEjtM2zeVsG7dhXqeHPzjDxGpAh1KUe73uoMD9C6KqjNwV+Ev6ETq31du/5G4ZR5wbNLDe1
VC60x6BSttR4OZwqfzHGRm5tvWw+DmbireQd9/bI+B8mNitAoddzbWMIlMA3DgHEmelY6xCOkItT
1HKfwBlo79oi/pKWg75yrve39/9rLsKz1vEBNtdldtapjL2TKvoItK18F1Z18fT4Bt17K6ha0mHz
6Dgwt3m9uwqQcqMDfjuHVYN+vTQzNR0b1LERtzBLRAdkr4mVaOfumrNEMwUcACRLBxIGFhMtqs7O
sgQdtrG7CekubjjDNpkV7KvBW3v27/kJAso5uPKxmGWNFk2DvsksMzuPiaPvQ/QFk61Zhs3JNDP3
nfQSKHJbXsmdFoi1VsFd+yGioqwyR9vW/Oe/+KgYquZoMLEfLRLPlR6e3XQEROb2r1oStjtVrNU5
7ibKUA3834oLB10GSDn6Y5qdS5MJAJvQa9fWTbgHwCKevbaDb94rvxWoHRzNbpiOCWz/Ky7pXqoG
rQwNC6BcQLYXsTQ1W6MFK5ydzaJ0jkmg1xvfDYeVGsvdz+oGcN/PPVSqjtdHmyNtPDVoDJ/j0ssO
DrV9xKxcH+6eIX4ZgMgchk7NHFeK6YHH9+buDf1l6cVXdaGQhPTYoJlBL0vbBMiFfW78BOiv7s1j
EI9Xu3uc88D6fGlody6+aJS0g7DbPD8rDUGkjT8MRFZ1I8e16sa9bYHbBq4W0FNFfvH6RCG4px+Q
zImZXxvVJnWdsTsQ3hYUFITOVM/jfd1djmh8ng9zKU4vvE9t1qinRD6W6tJx2CRl3nwFxt/+o7lh
n/8HmyS3mxtpc6fGWoSN+ZjGWjlpuLo+r3ctE0fbqRrjFZu8uyUf74bV0z5Zzlcz29RWUZDk546e
hr61EdUxj1YZd59k6/ntSgB0z5USCjJEDWYSTdhFEKK19PSCXuRn5N2yT52NXpRAp/13GD1sf9tS
QlirMi1W5I2jZewjjkfbZsZxLSykcb1aR5fIPqcTiHAHXZgPRtxP72PZGp8YqZGnxyYyf5Vfwqx5
PRILokxmT3nnl+WlDiBSMk2uc+5dTZxMLczcJ6dyENN0lJUhqp0AppeNR7XJ7kzQyPC5NmuD5ov7
9++PmJGc9G5olC5zAOTpwwL1BeeMRJPc0HzOnyfEUN/26s+rkLU5VGXokpuEG9eXr2jryR98XggZ
G9WzVF62QwzF3aEQsIb9XVjpv0s5PIczVgg2lMXFc+sS6RrDD89O0Nnq0IH4KrYR4wDT1u5Jilfu
+e35zcgJDNT1sFNIx6535lmNVzCh7J3HgDwffgOENJOkPj42lVvT5IWHj5wqCinBTX2wNoOoV5Ap
nIcmbS6eL8y/PGWJp1oCCA2KUv/+eL3bQ2SIhYIneiccJB/uelf5oFlT1/vBOVZ+Vm/CViAGEYz5
q8vbs3LRb68BY6aUzMj6gBoCurpeS5hOzuhNG57LBPmrTaehaqLVot7rre0wwsOklrtPIYBBEUOL
UQBKPXtaOd87+zVpIs7t4Hl42F28Qmnt+OCZMZqKwvepMvp+lxSVvx+gBV5J8X+2Dq6vPVgEIDc8
ReCwyF2v9+tauUOJVGYXERpNt4kZY6uPKR/eumSMCIm9m7QW4nOpTeNY5HnSHXQhhH2sB6W0U1DH
ub1znahtd5qcZ3ZSK07V5y7XS3HQ0kRCAlB2bvZOTJYYdn4SOP+ItoHFtKIJhlTclBfDsHGbmkpc
nAVW/0UoEHYHIC652KV93qMKmqcoXraK22RvMtQgiwqQfBn+ltl2KE96VvmwzOFQtI2k53RUDM6F
25bpIeuY2d14MYrOla9h4CI7lvaBLV8MqTXiPYp6QuzaoK5h1isT23oqTadKmfyxu2KjwtwuvjIb
qKaDsEU4blU6jcVvvSci+ygilNH2qdm1047uOgMrfu6Of7hBVaLwY3Eh9kkB0SYMY74m934RjYhN
+ZPVvCIdMjCtJ1xHO1FaCWGPNQwZHThX3d5PmTM6rz0Efg16ekrJ4IAEWCu+xgzB+chntHKwYOxs
ms6+CE02oC11Y/icDsxkfx/Nvi8+aCh7JeSJURb+NjaAWpgNDsc4fPatpOw/hKOpq4+BVbXqvYOD
ip4mKYxZfopM86h5A6RKHWo47utQTH618tTceqn/RaPSmKTFswT1DF5CClFZ9SWmMr5vQf5sajNq
94+9xu0qAWExDbOfWHJnSRFROG2B9mYuL0wK9a91YQ/7NDbXlOnnZ3hxf0DmB3TmmIyhCb1w8KFl
t+j7zA7ezc0deI7qN6FTgtiXvQa4wG7LAKq6Kh1+f+vuQP3NjJ8wnkH+sqzNGe6UCNAe6UVrUsks
opL2JvYbt9w9XufW19NEJmelTo/6BDnGtX9oqszWe16ti8w6LtlQmfk/Obr1X7D+Pt6J3EDP8vGS
8195faQsyY7YHmUHAq7rJa3YBG/dWNlFy6bKBL3RhPm+rBHcfpn0fPLfbI1QVREXM3Aws/Us2ZuS
yjOZGq8QeaaGt88HZRzCWTHs8aZuz5EpZQJw2tTwrNJVu95UOcpoSsY+PGeW3R1ru44/VghxniBn
ifYMxXj9yoK35s+CfDDQFJQvifmvFzTt1EbsSYXoFuvmMUhp4gGJeSNujvgG02BogkGYGSmyhJYX
iqaJ6ybpJZC2fbGm2N16WrTGzHDn8GiZ8PpTZp91ZBeHx0RVCxq0yC5G2FvfZdNMX2KL1rRV+8VB
0+typXAyP3rXFkh9HUgWdkF6RuXk+uzK0ZjGLB/QQ5a5884Y82nYhTSFvkJeHT+zU/09TmH40Y7G
uJLv3lua2vJsK0DCgEtdL53lUcGgot1cSkNvh1Nd5lQV/LZDGHNQlofWYwpx7bM0xik4Tr3brvRG
b82GnBSCD2AxFqniDTI2Mifmxlx5sc1SPVPwQ98GgPrp8W24twoVfu4C9MJz//d6lwgrKeU6+XjJ
piSGiFRLfox1jazo42VuPQmQTlwJISNXgJrt9TKlqVXoNA3jJRXluzjUvG3WQULQeZW7Ejb+nNW4
Npl5mgdcCKkLQypLbke0PhtLWKm6ALydoEEYo/hj4yqGXL18MsvdYMrJ/4CqsdD3xB9O82HM3M7Y
yCrV5B8RWkz9rkG3KEIkq9f8vRN68sWRkeagfUVH/M0+lqEySthwys/khsuCvublkUHUoy4EQOoI
v4N+Go2uvyBjN735BQEmTHzJXcKq9WWiHln60E9CUxci2kFs2lS4pzKWw99VP4jfNFeK9vDmz871
M0jvmCXlDVlkQVaYCZk56XQZsn54NluUghWAl50/ecbKOd4x5IAsksfR9GB7WyK6QpFpkd1lxUVX
unHqogle5CxfI4S6DTIIMHCxlP9dcHFLQIaX6NakRWNx6ZuhP5mpXX+RDpqkWtNkiFcgF533/Rsx
hrh2CjjsjbqxDZ/o8uWfy+LRGHQsWo/Ovk7KYmva9Fcef6sFpfRcy2cZMn46G/jxm0AmEkOfasi+
XpKackKQTxA4CAbopW5lH2wUSb738egUm4AexzEU8nnUbfndTqP8GdqE9t3gVDDyVrI5u3bxRjQn
1jpPQc6gcLCWHsMJ1w6E+pIy0f00LkNRUiRAvg7eBs9c6Q3cGBHlFoYdAfXACgsJ4uJ5MxA3FDJi
bA7NZH0DXaCx9yPlr5jqQmeBk4bzao5SmUqhl8s3vd5MSs5bZWbXn/NZbWUT2ASuP9Ku6duXaHIa
/X3Zk9KeItmpcZYM8OtjrsEA9txEZWSieZmm3Z7hmWncjK4cKJ9Mqlib/bxx2fxIh2cUK6c8CivY
9Y90jRGUE0wrZ1MzG2brrXQ/zMRHmpm9cQb653nMNRmqy1QrmZi4XiqVEwmYLvsz6FCBuDtCnBb6
yyvu7/bjzleWFeZFiMfmP/+lLZG3cc2oSTOcR5httk1gxkfTGdfkTG5XweMBliO2RCkEZ3a9im5n
rSGQfpjnyo3naoBaQO9RKn98WW/iMHteBTwedUIgustWbFMkiNG6glXIcSDVcf7sremEMq2AgCZa
Q63fmgJFLAxh7sAb1DsW18KRKclnbhlnSDQYm7eyIjs6MLdBVZNbXx/v7O5aNqjjGZxDb3dxN6qw
RRs36wwUA2aZLIGQYaXxbsCzutZSvfepSKXmgRNquxR3rz8VoMG8N6bBOMsucmErjMJdMjXOSuhz
82TwqQApeHDezsXOJU/blOWyMycOD2BdtZN9qajP9NqnzoJZQlhVfTDcpFmpyd/dGpVbeDOZ+r5J
hkfXj1tKh8Z5Uqo9QBwhnuKsXyvR3V2FkMKY+yYEdwu7MPouauPKNs6x5Rbbvi2bd1YfrXX37q8C
0y4AahJsd9HFcLtRQbbmGIB7OmcbphAKaFr7xsk6fBCfCWwNXgjmPsZ1ro0hc1DRDZSP3Qmkm+wU
vwxMe/ovxgDU0aRNSEa9RJ0VKivdgWTjDJRm2ppFcnH1WYHV+o1hz/dDGb4Nr/y/u/q/9ZZl/FhP
HUACfKG07r6XEf3ePojqnVP2a6CBm3LtfH6AvyFkIDG8wSe0vqh6W2nG2ZIgkgfTPyVRefLioNlY
zfQZlafviHa+0vTqVs70nsfgNNFkonzgkWRff7k2F06XJtiH7Tnh0ewHtYv8oDzlpIxvjWfZ5Azh
n6dYGTte1piyDrOYJowkZr56y7SQDxGhRTVSwpvz2A/es3ocLlgfnhEikoUf1Ck4t0WTmmCbA6CZ
waw8niOO/niVu2dHZj0D58jml1CPZLR7R4nGPIsQogWwCD/CdOx3fpQlK/tZosowRUhiKWwz4AFd
B02L68/k9lpbz2rd5xJxoi3yruIEs4+5zSuvPEp6ekw5x+P7fjCGQ41Q4oF6Z30qu0hSBvXMlcLC
7fEShhFHzgOAczwwH8wvwUCB5pxjT/Z0Hh0Ef8t58LSCH2hl0/dWCcCNzSBBlxh+fht+WYXej4jq
IDTPJce6i7rhO5ot44pR3i6CW8QeYcKlgQA66HqRfIAlcRgtJI21WjsY0QAYzO/sFUu5iThAHTFe
Csye3jWt5MWBhWHcG3EQe+ekcV+U77xndCXYxIOqYJJZM5abLc1kI8waOLwp1Di8hcsPxthIh7R1
ztB22ztZ2PT+CyvdPTb+e6uYxIHcZLo7fKPrgwtVP6CiNThnR0AP6ZpDcLAzaNv+wyoUbeEXQWjC
XUI2fF90NQSFdFItYILhqFmM+UXhpzevAtDn5yPJgBgNs+u91JC62xMsWOcIiv8d03DGfuiQYH+8
yo27oCU307JQYYRd/yaEHlXQtaOW+mcjb7tPTU7XKLGy7i+3n/qVY7u3FIM20KHweegdLIIzP6nj
SfBDzkU/lJtqMocjBMXhNglS8dYuNLuauaSBgRMTkf1enx1l07yoi4JOo5bFyKRn/UbpLijwYlqD
b94xOVAfBNEUgx3MbrFUUlUd/Dk0NSMd1HsfQgVi+J1666s/b+in0Be3iGrI/Ct+cTsipt6XWAkb
CuxvCbMxT1Yf/I1S3fjW6iHFYDCCjFDzSNHvXmyn7ExlJVERXSzNgMq8Nv+qquxtkrK4aQIK3j+e
DxCfsB8sFumbKKFuYVBzluVH0KTxZ7SZxcfHln3zYbgg1Kfgh2YQ0QG0dn1kdHb6ZMim8jLoNHFE
a2o7z9Tk9vEq/zJBXFUnSWroOZCGUpqkIrbwbDqC2kzY9/5ZCugqd1B6Rh8acIfjtqftByVGaVbe
hQNp8l2sMhl9SVQ1+q8emF/zOaJpIr/miZ6Ve1U2qmXen7R2S7/UPNciG8KvhpRojsUWZF+bytAG
Z2Omg2s91Y7mC7CNMCrDPeS2IwMwVoygGUD2rN0VgVL5pvL1SNuZ0GqNUL0R3B/CLm9dhOhTae8r
xFesQxHIrjkAgpbFMQLtOj73g+82xwBVgkOioxeqNnSKRvOjKqpJ/o7GPL1itxn95whZ+ubUQKMY
P0koOv/JcSc/iMUt4zDBlBm9IKJuJwc9yIa+24w27Hs7WQPN+TiOpCCvYWbH8VFJ5uHeDVqixIsp
fQeRKArMwP5h3obQsA2D7zMnZMRI2gCbJf0DVW6SqiyYvqzdBMZq24SCsg3K8oWoZBSHxk6njzDZ
et8yQ+boejY58qrjpNnffZs6yN6HK9T85EKY3J0SBhzMrW9A5L8ZwRtNARw3tWvuXcAY9d9t0Wev
gF4M470niCIPZecw+gBHdNxdUgPO1GclaimPY5sjIJylpdGcQhLdYRsmuja8wk0+fNMoWAP74Vl3
cpg4tdD+QSU10rfuNObqH4B3Hoxnukq6bTkWNcKcbhp6HyeixeDQDHY9bMtimIYjqtlOeupcj4mF
TVEpqb3nde/DvS3s6EPFESV/Bp4Msz3EZn18aPzM+j12StvaAkbO630gs8J7hdAy157LIYw/MhUc
5NvabWttXwZ60+wGL5U6htEjkibHGDJryC17+x0Ek5nxXMhQJeS8Kkg/dFWUqZMtygxKkbjWQBS0
HgppBRoDagtuIY3/gdey87dBJIq/wqgtP7oRKLKNQ9jYbutIph8hxh713/Kpt94rKKSZZMHSjOA5
m5i/3qrS0SqYqONqeuo6veh2bkut59WZ7DzddbGtJRfDzrX0mJImR0cAL268n7TKN/cq7noAJvNn
+NrURmseqHWYzlZPU1kfxiqt9SNwl97cGpkXNxt698F4pD2Uqk2c5NP3mVYVPiyv5j7BjB3a+S6J
i+n7YISy27XAO2Y1VQHRpW81hrOrGfFz9pCA6u4Pw2gKfRtbwsyAmgTmB0iQE/eDoVdtNavq2e3v
GffW2LpOFpmHdMiN7lC1tv7XYyd18/IyLEzZj1ob8EvyuWVWL3Upc60Sl4gS1qEL6uTkJJr5RUAL
vpK63fG6PzHKgJgIk8kfF163K5zYbFtxcerOPcWDLBD3Nazd4w3dhK7zXP7c44IJALe77KRBiwIn
qt6LS0Me9MzoptjaJlnOwPnFXfL349Vu9wRoiRomJ0c8TsR3vadGC+DElml/CSqYUEPhVhs90pv9
41Vua8hzdQcgM7PW1CuoXlwvIxwwSBGf6qK0opQbA00stWnqyEAMfeYj3mQwk8T7FsLn4m8jUGbB
9IoWAiPKZNW+wIJdjYe86ZCLzbzcgacrhQ/vrWUoYB90pW2iOBColEOvf2TPcB+NmKG7ZMHgO7tC
Sv2dMwbjG6fOCBGQyaU/wBvuUbNeJstma42qdlOL6cpofK6zGHbCYRjTz3Rw7P0IDuoQuX0ZrRjW
nLJeP+Z0GuHRmKVIiB+X5BY5hJchJN7eufGG8Mnz/kwN2RyZhAr/4IUGKhF30DUL5Hnfem9AZkJC
CarAYxyJf7g+10i3RDTVrnsua2M82plV7FLf/vTYxG53RzxMSeBncjSLWlwvIqwJ/jgz985QTSLp
qdnWu5Qu6M6pffuQZ+a7PLEiyOal9eaokkicpBzwN/EMEeb1wlYPN6tudcFZQim8icC6vWt1bU1D
9cYrMHfskmOSZ5LRMvB2vQrZX9NIVwvOog/TV9jp04Nh19rXLgYABXXZ9Pnxcd66VS4sZXSekxk5
sVRuMmouWRwG8oL3hQcyEekuJX7cxDDPr9jlnaVI8OguEf3jh5Zt1yji3OJR7y+Fo4aZQyn7DC+q
9a6utH7lht9digozqEU6howBXZ+iFjcqkLHdX0QSjd6W60ZJx4mingBLF417eHyIyzlqRvCoo9Oc
Y+4LqWQKY9frqTrvdFN58sKEVVEgb4WG0hadHEcHHVE507bt+b89lY7wTJTuBr357NsMLoBuRN58
5xdGEp0YC6NjglRCslaLmb3ulUeYpz98Ome02O0Zc3/983ypdZ2r/OHiaUaytWRKsEcb7SUxA1pO
TtOeB0Zv3+oNMF9g9zqYeFqK9L+vF42t3vYUjdcLbqqPNw68mh9m7aCVs7/91PO7hkWRhgE0WWbk
EGYJPSum8WL2tIS3llZNF19rg2SH6I29NnR5ZzXk7sgtISvmFVmWC1WRTAa1s+kyhqM6JUgQHLQw
SV5qM/7zsU3dfjPODhgtYqBMECE6cX18QYXkYaHC8cLLrb2qsEW/gZq5uSsL3yoOdp0gQJFnUsQr
2eCdhWm2U0XmGZ9HexdeHH0lICcgVS+UH+odJXVtExua3PV6UF2MpslPcg6CH+/2xu1BEkc4BBM0
Dwj/vXB73iS6pBoidSlRZ/iYDFP0DrGZ4NRVyfDSFlmmrVjnnQ9JcZKsdp6xsQkHro/XQBKGdKpk
QQ7/feSl5QnShfRzGHbJ8fHebkMvng3qlHNdF7NZ9indMjSsySvUpdX9+J2ZZqhLFIm78jzdO0He
JXhHZtGqm1JbZVuRQUqjLnYYqy+Qhbe7yHDyo96n4a6HkHoFCHbnAB0TjTOuLS1RqhTXB9hNbmvE
aalfjDxwkbyo+1noL9+kYtRWKmF3DpClIKvjOSSK8uY//6VwFA7dUCVto1+sSIb7pvHtk22tyn7d
WWUG1NPPo2eIr1xsyCryPC77xLg4srOfMgm1NQWQN6pz8lLwVyMexaNLOkPf8Hovsmxb2tPCuMDq
0O2zvBs3Exzdu8cm95Nf8drjswzVXbg9cPw0DxfLeEmk+V6oX1AHUtYO2iPAcxXVihaw8aj/qY0+
kPYOUPKrEnETHID+txFcF36tBScldDPbmmEwflHeqCaYN6DX2Ze61ztbeNOkfxFmqedb3QUy/ZyF
QvzlhYnbPVdNMvifKZjVCFwbCZ1Ky4nj9KAQi3jjjNzPowRPR7A5F7Cpx17vsRNllw9lY1zsIvHQ
de87CPLrZEYlGsbXxwd653bNbp8rzOwqpbCFcYyiwImkunHJK90bNoYDaHbTGbX1gUKxaPciT033
zWbPm0hjmRLSTGu47JL6nWvG41hKiJ8z82j6CTimyW5XTGX+5deWQjUbDmGOkUEOBuauTzEzjaHM
One6BG41/Jk77XDAcK2P5UQxSI3C/Wp3pXgylG6vQFlvPQj5EUBSKAehWMOPXK/chxaQoRgbLUKj
foFz1fjSZwB2paLy9/jzzaaw3OSMvif1JRCh53W9FA9Oh9YMSyGNId9bmMpzYvbe0+NVbl9OIoIZ
N0nASXK55A3yOhVO/VhbF6qlYlc60jkUY+mjvSqiT1ni5n8HnRMeHi96uzVocqCAAMMKQynsX9db
S11496vStC50YYItujDJFz+InTcH1DMSiq+EBBlt9CX3rqpTW1VhaV9y3U9exsHmqvvSfe823hr2
99YsKLsAOsVJElTzz9cbKkYvQOxusi+BHv8pJijc9b5WBxm3a/28O15yJvdDtIT/ALRZxo6xS1XW
biznAno9g2oIpF+Z7rMUqtcnwy6hTktsWTN9pJmJ8ezG09TuGrepLnrQ+GJvJmOtvibJGAQbNdhz
h2u09fQUeUPyoVFZpHZKaM3fHt44efXAiUQnM9etAmElPYkZUUIObmf0RRJswKw0IeNPeavWQp35
wK6NnwvOHB5lfWyAYtP1gfaTVYZIr1oX0Sb/VF1jbT0bFa6QASAzaf9QQ/ykMnFUkbYSwt4xzRmU
TypLSDIDwq4XduGBRlxKmRcrqNyXyda0P3JHGCsXYMmDwjswj4LyCDBozzrLct2QDLaYfOFcGIny
txTNnXOOcssuSrvu1fDa9qLHdn5UkNxuRyXrD04ok13ldtqKl7m1XKJXkBG4agBOuO3r/ZLE9fBt
Nv7FyzwUqXJN24qxqSh5T9n+rbd+nvybLyMP4Mz6d71U51ZREdJLu9iaj8ZcWfa0EugnPF7lzoaA
FJMzUsDyZlDo9SoK0dda83OHkIjCceEk0XFAHnsXxNjO46VunyHUS1AToRGA67zpR2uMDAV93ToX
aJi0nYr67rNrZMM2ghq73xh+zETgaKh0N1p5/VbUBfjinxzSuBty+GUrDxWwOtFN1k4hZ0UIy8pJ
dszk7dYBoMMB0UcZFuT5Ign3hjxoZDs4l2Sq+2PUOuVLTCJ2MIdqLRdYPEQzNSLYwZmTHREaeMwW
S4WlUZI9TvnZ8TQP/qeiPg5Bh2xajvDitoqV/aEJW3V6/AkX1vLvqqQ6uGzKfzcxJ09b7lslRDz2
ZDGdTRUtPzi8h9mGfNx8fbzY8tb/u9qs1k48RrPXXtgmbB6hK0yYAUVeoko6uO1zYuf5U6NKdXQj
YR46MyxeUkSy6o0j9GZHq8L7neZWufI2zv7zF//67y+ZsfAA/KHAWJbs3DbUctg18nM62GP91IsQ
8bOw0GsTsfrJ+o3wqf3+ePf3PjDzC3M2NKNslihoIl8oJyYJ3w89xz8ZEUORVST6vtAH60KfNDwg
70ic+njVhT//udE53ga4B3qIJsy1O6ClG1T9qPOBy0lpOxF7HVO30vTXvNuynvZzJSpHuFDa0swW
LGoQCGJ5WlWK4jwKZWd7QzB3unXNKv88dRVUaghWpqd0aLbp4KR7KGWKXdxEiDVr0n8f5m1zcstR
+/B4+/e+88yo7MyV2Xka8Hr7kwjCBna14sw1N/ZdMyT5RjMqSuvS158A1tffHi94j0AmgOuIGU4K
B9zm+YP8kviadOeAOMNhATsOA7dlF2yn2lRP2IV8h2aovs0gB+8ReEXAj1p0+ZuuZeXKtu/ZGnBu
qu7UfWnvLJ4auIchug+41lBuTr8lzfSHr+XqpNmD96l2EveAua3Jt8+WtLxSYDfmUhB7Ie+63jjD
dbbGBEt+9gtLfewj3Z3e1VC7im0A39xOWPnXDBysQq6oj9SGAMyavjw+/HtfGwgJs3q8SsxlLnxo
LZFNdUZuNa+OcDe1LG2aDFCH/fBEOXTvgql3qreV3n6aPVhOIGqw6AD3XZi9EFbsZrabn1stHz6b
6aQ9FXpqv/fUUO8YmddOMSNGh8cbvfd9gYCDoYdcby5uLs56hL9DdFFx9niJ9sgTa0ca+Gje5Xpz
Msyx+yYzrVsxqmWj8OdW5zYOJRfqqPiw61W1vAvzTnOKs5Um1Vey0wRtS09+EVMlj7oVNVs/UXtU
RqeNZhMlMzZfb6H7rZ+MqYv34HrtY1UjTf34MO56HopNJG+UPykqLD5BCB0HPhst2dJH7XTQumCH
wIRMtj51j60GGOZ9aEl3MyQq2tlmC0E2HU5gOiA1G0UKocfpyrt6zxKpShGDUQSbO3rXR6VSVUsz
boozFOSe3JB8GS6n088S24kueGVAkhgrB3HvBs6UtDPTGv+7BJ4bXRWHDK6gqatq4+AAxn0KkFN4
QrOpOYwOfPKBr7nboRjDGVgg1ZqB3DNLqCXmrJ1wgsLc9a7zRMZlCSM5Y1sgaJhQgMN5M1gWiqcA
dAHXqNh5j3Ftm7DuN5EEqOEiLb7BqYit0LLmOW2F+odBS/jvRuFXf4ddRM1LN2X+92OjmW312ltx
66ie0PyZEQrL1zguY2GnIWInDNhI+j7MiXy2cmGvcQncBlhzfgHXNZ6RcZfluGqWjo5pzLzLHcwO
L4p/dXgE6756NnLKUD/evCuGYlE6m82OxRZm10x9gLKqiyxNbgM7bOKqmY52lDTyzWEF5wbTPmQx
c/C45PS36rKwywTGdD9DgM4Kq2KH0OfarO8iwcDh8JrQTsGi6dQxoXRtT5pptewW6jnI0asEaRC/
9ndIDCT9BiqX+EuhlUUOKAchg00zQ73+eHyctxeK9enAYc3cG0pe1+sDAXGQDUmyMyoc3ocAkeVp
X5qDHv1ea6KGpxL80F+t5iU8LV3XtnupVWpteu72Us1P6twdoKJBiWX+kb8EFE0MWCHRZHb2EpXv
cyaM5aZF/SPjxhgKNYzG57I0ufnt8eZvXRgPGsT0HD1LY77X63pRElWEKlB+ATIKtx4o2mg/tn6h
jk7B8rsYbNiarN29zf4PZ2fWHLeO5fmvUlHvrOG+THT3A3OT7KtUWt7vC8OLzH0H108/P6hrepzM
DHHST1U3ZBsCCBwcnPNfCBxsKN7KPBAWN3jBC6vSR754Y2bzT6Qi5w3CJf3BzIz6L0Tb4i+113sr
n/nKTMFU07yn3kIFa9lqVZTQrroOQUzbHDw0QCV3CFpBMXl4FHsxrs1U0Davr+6VuCDzUTJFms+U
chdbK4myKE9n5PeQv0jrbZf3TnqX1UZt+G6udB9eH+3aDE2qSC8qp5KRe/4ta5TiysDNeVzag7HF
q55K+OyOykdUCIYjSqxirYB1ZX5UduTTmYK4NP44H7EEwm7DV8iOmi5U+34Waj3sBBS66pNmtc3N
1y1wXonwBqGMFOeyijubCeQT3SiORjaXWxW/z2OfNzhpI3N4MFGw/XjzeoJFUnlPoDEi6R/ns5tG
Ny1cNyuOQWJnd7MwDD/39Om5sFvwrqKZcHN+fcQrBwNNBamYhcAOsI5lKMzgMcRzVxwp/IAorsbg
ESUjoAr2lN1Zfee99TJIYiu79MotSSWJAExFgmi8JIRQq4hAh8/FkQCkf1Tw9v5e19F0//rcro6C
Io0mEdrUkeTPf4twGspLXYLH6LEcy3IXGW2/QV1pLU28cgZkzwnMBtV+UB+LHQlZmFZ8PZbI9vMe
3psxXhT+EFuJvp91N9L3rT7dKhHDmkFuAPYEr5aHCQ3z86kZUdjEHfDgI+hA68mJZvM9EmTF8xwF
1vus7Gxre+taUkzlxUdFTDJ6l/XbpJjCgApEieSfrey6yuz29GLXuruXa8koJFAQk6H68xg4n1YR
mmYS2S6j5A4m6no2+Oh3BVsUrZARnXVj/wezkhL/2APIhGPx7ZIpcATCgdXRVgbjIRIY+BrltHIN
XB4x/n1T3j68q5D2WwRJoSgoMDdpfRyyInlTBHO2C8K+557NdayY2nj8ElD911ZO9mWklMN6DEoB
WnK7ztcSDSRg7IZXHZ1R6R+tMNHeIJs+Jj7dqnSt3H151FwsKOSuxCkBaZPFYHHHG04Po/rY2P2P
rso7Wgi3ey6jLsHOkyfNgzC83B21lmiT1w/NMenqwgC9ZdVfppbK3+71XSF/2fMcntQEeBQJGpSo
i7gx0dsKMwpaR13HGLGvnPANNdxfelYVx1Gp1oQjLocjAtMm0AGGAFtaBpCpNJGNS+fhGJXh17F2
nY2itu9sq3c3IpvW7Cwvc9+XeP+Sg1EXvlBhEnWhhsUwHrVSsfEyCdRqE6iJQFxtLry/ij4HQ12F
dV7vhsIb1iTaLw8DwRK7aWhMknK+pEq7BdTiIq0nTniu+oXbfBba/ClMew/wGe3tSq33N35NLjWo
DNIDQUqvLJ1PO8vAiq/2lIeocdptM5o7OnibKipc7rdZuzVjeBkNzCsvGLC+xiKCIcSEkXalKQ9x
pqtgexIBlyUW8x0Xvo0eJfFhZcSLc06zi4Tv5SEI3HBZiUUoTC2zmhcnLdTZ3o6lAtEkDHTnZ6Oi
hrJyNi4OOqNxb8tHE5Mjlz6PKgh0GyjsS2dFeJW+OXbKO7Ob1sxors1Jwm6QG+JAAM06H2UcmhCx
Byc+DuM8bFN30sBFusobJSuGW5ME2SsExcF5B7SJ8Or5UFlkJQUczuRYl2P1BsB8tpu0YY3MKx9T
ZyGFUUBGyffcSwtNTvi3VIRoH/RoGqEJTHnlAww0QGxGnFBMFHkYFN+HIk6RyWiVUAvfdkYwlj4M
Mt0LVmZ7bWHJY2les3x0JxcLi75bEKYjfmuUHINy1+l1iRhnZFr9Q+LZ3R9sFqx7yGeJo5QVF7P2
6HB1jtXzmi8w4QI4VsZbURZCrCQn12bFjcD55lkNmGrxDYdmyidwEZgtZE4y+8iAuz9jV583WhAr
5h8NhhYRBTiedkvx40AEKHKYDIZBUE/VwEvCHb7XzdOc59DdXg9el8eNIOKBrSPFQ79iScbzVJSc
IlSijv1UmbvYcOdtjprbrV2rl7Xj6oZhLO+ERYYyxKEn7EFBHzuvUUMILBCYvoRA/sBkOX7U7TxZ
2YdX5qXJ606i2j0kaBb5AmTWdqY+lh/pVkiPyMEplL3Iy7Je+VoXlytTQ+EYUTeSBgAI8hf5/eAl
RRBZDbXLJhN97asVpDhf6+1y2jp9FYd+DYZwjfxwcckxKGeM78VDlWkuTpk980qN6zw8hqWpHOFq
qXvFUgwgaU1+N1ftV3TGjJUs88pE6TWBOQJQd6VNltAiSWJcoY5mMsY70VTm15Im8xM3R7JVAkCf
K1vz8tCxI0n46InQFOH6OV/Zyi29cRxoUKQjtY+tVzrtD0UNpw/ot3nT4fVzcDk7eiF0YBClIqfl
zXg+WF2qZmTjqXLMR0UpN7reqNV2qCal9l3hRIkfW0hRrLxSLz8jSgLIoPA+gMSEDsP5oIlnZrad
i+zozVYAd2+sIz+bTPEEZd/wRTIiFNKDEr0NgkBui5g79BLedzJDWso6lhCV07yn7eANM35FXoJ1
z+g0+5tXFLQMHjmkgHTt3EVJ1y7MQZkdOpjgU57h2ca/MpAjn1xEEDEqooX+/vXxFtuFHjFPOiBj
LzBymiqL7TLjlNMqejk+EFODjSb7d25iuNtIODfrGQB3oFJN+wpLJFSNFteB2la1Wrn29FDAdHnf
xCg4Qv+PV/KuRQiTE+JtAOyGvIrS1/IziTmJ0gL5swfVbKmXcP/sEtPIVja+KWPvb5mDHEYeaKrE
kkChuYs7FHzS2JSRNT1Ir8d0Y2hJrUNqbaLcj2vOytbrWwcNttqZfoVCr0ofkTr7r5DHoXEc0iH4
qoWl81Sqoh53bZEbOoIIWZCCL2szlj8tVMUPcQvp/TbHKul+UO18emMC/BcPbc8J2ZRDXmd7us/m
cIBOX0Z7NQty+1EB0GVvvVmt7kMzwo6iDgaefv5kOmH4V2I7bfSQVm5b7LwK1bpNqDYqK2XyeLtT
sWSY7guvzj+maQRECk0tY43rsogaL2sHVpysnwoXR2oRh2ddq+Ioc9WHuiva+yCrvJ2WZ8l+9pJ6
1+S1fisOHtFK4DyEVDYegWoRMLQcCqySD9qDMdTmRjMqayeNb3xgd8navrjcFqDoSHe4tWkSL1Me
OhO9DcRUe1BTIfwuBPUwt+Ha7SkXaLH5UNiD4SKJBEjMLhbQdCIEfZrReBAUj6NN3IzBfnBabRdq
qbLRp+6XSDS73E899qqvx4srx4uFlAkWgklShvA8+BrK0CMhl40PtVXk20IpwneS6rcSBRchnh1C
WROJHQp3kmqyxM5xEFQb+VXtwTOHD3bsIsbqqn5dRM9hkRWouq+9bC6nBcEEdgtvDqlSs1QaV4pu
sJtC0R4A61Z3bVJ8nMDHr8zq6iDysuT20mVad752Xtl2IrFruCwCe7cu1KI98WJNrPUyolMbByaO
8gVXFspk56OIrEIvht45IgJFUO77am4tH+Mt6uOGyFedZq98KopoeB3AaMW0aTkpYNt1MAW9+TBG
nva1G+fiHoJ6/AbEQvhQt4a5H9MpWbmLr8wReTqGBfEIyGopwKNYWjuJoDEfeBQr6JM0wcd5iDH/
zFC8vy0LZy+ivMFpQ46WJivyG+fraQ2TBuXSNR8SGhmbWbHSLdLfOI9GjboNaMqtnLDL6Mh4sgEH
J8+hLrKIVmluD2FAQeYhCdJhOwZWvnFQi4Bn1Xd+JcLx3esn+vIDyoyYZqN8Z1CSWeRwcRljKosi
8gO5sIOUxGRU4t5RXMko8Fqnftvi4YiRW5ana/zDyziGYCx0U5BLsNkozJwvrYCyZA6zZj1AlCtR
OFKD77CnAEuBkzqMTTg9mTjdbkatXxPtu7LIkvoI2ZUKAGD5RZqV0NFGnnVyHuinDtg7BGLnUHb2
cSJy/QJO0c0flaoJkRo6BRGNCHM+U6CmdYVJMtUuJywQFkEH80U324iztPfrfup/vf5VL2MN40GE
5iGMNgFPgfMBJ28GUB0L5YHVN30himIzuvVa+2EJ8eRwMIxkATAx+h7W4jpA0t1MndRWsKCwjoWZ
ztu2r74NlvrLEnC83Vi8jyMXRpM6PQ6adecm47jy4JH78/wy5FeA48ghlSrhy0wMTzEAn2Q2x860
sTOwx8Ae3qclZyz0C89FvKRCJz0/dF4aBc+dpgWG76goXm1fX/HLcwQIkkYMby6etZSqz1d8NvU6
SuM0PHp1ANkAKVeNPn1bfbMrzJmrBFdbMxrrtSLL5fR5qMvHF5VKHkX6Ilz0uOjQKM3jY2lP9h3G
ce20M6u8Uv020u1p0/eq/c3QJ8vyq9kQHxGNMZ9fn/nlXqOVQWEVWh5DweU+nzmyJKoTD8DTIvxp
HtpUS3ZWUQ8rO/ryyFJLkqV/GI1suCXGKhmdIM3ACyO2hcTykAxv6B25vtejLtNaa7WCK3MiJFJJ
JR9AJWN5YAlWok5CkR/Roym+pkZh7lwvWXPsenmNnG9eJgV+UoMgrdOuX2yaqB1Cc0bj/hgn7mzr
fs3qpX7TUBg9dJ0WP5eFqc5brxiqIvKVasyHN2E9ucPWLbroaFdq72zs3CyN9+gVej9DuiSaj/Bj
ITZJq9bldtK80Lgn4jjJCjns2hJRbeb2pW0gWwfnnz1PUOkoOi8/Jlpnb2j+KxsHlZ6V43151QNw
MlCUQaAQvPFFsXKsw27yguLoKLq5USbX3g5BZkNdNNeyzosJUdQDvQWMl5STp90iP+uCGbMvJyiP
QvPizdBHysYt+2iFM3gRJxiFs8KeknxZLtbzZSuDpCu0bKg4sHm8rxuDVKKZbMUPgiAZfMDw/b6D
V3h34yGFikI/lXwJmhjTXNxAhoE9Wgfm7ihsgdiB0uHIbGrj7g9GIVMCLkEIRM76fHJZPsbpFFY0
VQOt34hWhDw7q5t5GsxFRlk6gdyniIKej9LbgRXXKHIfxRAYd/NkJw8Zqc2Wys9a0/Fi+5GVENPI
NSHw4UO0WLZxxsar9+bqOA+tfWgRTNj2oY2lrRLdfIEwFKob0DOo3kkE3PmsqMSkRhwl9bHTRv0z
3yYd/L7Vy11ST2Ps1wPaW0U/67fmt3JYGJe4s7wgCRczVEVS6FHV1MdENzBbFRNy7UMwfw3SKN97
eabc6GQJ85IBAS2QSvPWuiiex6KWlYiiPqpuVt25oLQPUZqKXZc6N7b9XoZiMSX2k44xVcPzJR0t
rTNhcjNUrFV3apIhIRCb3S6lNvQ2yez03a3bX6M9zZeSrEgodYtwbjpV4imBUR+BJ9u7MreKfa4p
N4JM/3tWVAg5AkD+KaGcz8qqOzPOeq8+OpOtIlmMclM22PPe0qc1b4fLkMiEKEPSJkO3E5bg+VCI
J9oDSk/1ERlttIn0cji1eKmtxPjLkHg+yuIz0fIKAyWvmiM0EWsT244YN0aiN5FPThf+VKzhR2f3
ycc/+FjId8pYxSdbPuxqp7A0TL+b4xy64ZthNKuNYff5SuZ/ZQXZ7oBYeEdCz1MXEdEyRQBzzm6O
ncg8jnJSb4Monravz+VKmCIl4dLiRcOdsnwQBznAgAaBxmMbJOnGhB17dGsUrRytM05/MBS4HECy
CCWgFHS+JQAuhhDX5voY9l74Pmtm9X7SorfhFPcrV9bVSVFTAA4rsbfLUm5M2c4qhFMf3UlFWrqF
0YiehbuZYvoLr0/q2lfiFUrcBS0j4dvnkyKNEUafJw2upaGyySu92Ouh8fQHg1CJlNUEuq/LDDZX
7c5uo6I5avJlL/J58MWkrR2mizyZjUCbi+NKb40i5CKeN72BVmDXs+E4qfd1ZaMfNFUNohJFfR/m
xZpcxrWvBC8UAz2yWExQFk9AJ6aq5XUTs4qDMSEPnDplXyixeOwwdulW9sS1DwVyEDSaB76egt35
hzKwIcZfdm6wBjeqQxyqhd9Y/Rrt/Pqc/meUJTYs8KCmNYnRHNs4braU+YtNnXQhvMzw+fY9QQdB
8mnpk4MBOJ8PHEQxU5hsjo0S9/cYmpibsB2D3R+MIj3JZDseX7TFngh1PGxHDNuPVVcn20abfmgo
OqzEoGufhicgRDRgq1QE5aL+1tONm3pQwiFtj2hrmdtwEMMhmqzbk3SSZ24+Pg4IwQvsr+UFrte5
ZXsEMOH+rRm95d2bY9bohz9YMgiwkuPGXb581CoiRHEjyNHdSpt59r10VG1Edgvc1P5gIGC1L5wy
miGLZROeJSB0xSwbjmpbngaO38W0NG8eBSAHVEWIiiql2sU+yzprhIRvtcfMTIxdULXTpnWAYvzB
KERQooAsXi5hy1kPNtpq7PY4Z722SZJY2RpVd3uEIxmR4jwSG3SJKwn7xK5m3YI1UJbFSY9j9QdM
OONdOIv0HtWv5Nvrs5L51NkjnbIS85FiX5Bqebmdb2y36EtndAFjzxh6d3dlJGrl/RBNWHkHw1TW
DwVKv/Y+dgYXawJTiPDmFJ3KIZVgxDZ4ggCdPv8FhpwlH82+OqZNS4k2CkPtucow1NjADlO+2Jbe
rUXAy1uEVw8juvwPe2aZUJheoqr5ZHLMyGC6TVEoZr4HxzAfDAs3Vh/HzXytHHw5Jk9G6dtM/Yya
yzKAqB1E0QSY3DHEkzLaempW259xE+vDj4rZKMa3Kk3ClSKGPF3n3/Z8TPk7/Ra0wnboR2q+4ijQ
E/grpTi2taNcfJlSctDXt9FlfJThhFAvfeBUwNrnQ7nu3JoKIrJHGFvKdmxAUWd1WK1ckNcWka2K
toV0XGI1z0eJ0abt1bbujli+f8rNtkO8Kvmrm/X7LinXkttrqwftkdxMg37MG/l8sLLU5pSSbnc0
mrh9E7rzd5DN0owwWNO/vxhJRi92NBwE2lpcMecjKQaVv0qM4uiWlbJNMqeAkGS0fjxPza3fibjF
jQxa2iSdueBe5FNdxrYS9segaEM/TbB1THBiWBnlyoTIAgGAA7OS6OlFQEbnvNdiveiPLXokuh8i
JzymQV5sUysLb03ZmZEErfAglVYcS/qeKSqrHly9B4Rk44QgkEKsN8ira9Wm1gtqXa9v9It4+YKo
Bx3Ha0TGj8WuIG+ymjY3h6PuDlwDHVDDYjPZo93cFTP9rG0xtXWxoVXXf8L+0OhWEpHLpSURpSJO
8ALUzEv8fK8gT/jfApFHG7PzXU+pZdNiO3sYZmtNb+Hi5UqFmI0JUY+zTd91kVgBbpqjesgNUL75
tNHIs3iduMneVWrzqGeN8z0zgvjW7icNM2IzdxKlKewHFmfBDbFWFnnjHDsXbsSBDlBoHTQOTbRV
emUSu9c/50XcAs+AswElXh57Kj3Q8+Uch65PQ1G6kJt7dSMizfZVfTU6Xn40KY5FEx6OHGdv+WxR
jM4SnpHMWMVBLd82LtJtG0e0boFZXFqv4e3l8TqL+zrPZCksDW5aNlvlr/Nb3K+0xNFEOhlHPdDN
bVQCeUJ+tdlj7KfiS1Pr6MHG9JMpAqM6qa/dBRf7Bh8oZGzku0lGmaVfpB2B4cg7Zz4qwmzCvTs0
DNEarcje0uZqLD/K8y7ZzlGhJPvXP+fF6WRoQCNgU6g984wyzmduatEQqUGpHWEyVBVq8Eak7b0q
wiWPk9qPW65dy91YEZ7Ju0ppzXYlPFwsPYwsLgsJgSCboohw/gvUjTJCm1Otxwk3QurDyKM9eXHe
fo7Y9dvUMPKfWZN0XwJEpkM/DG1vrUp9sdf4DSQJEyiflOxYsqbM2Ix6ZJOsxwru+ftRifoH6mnh
Zzu31sSiLzukkn9GQQakAo/xCzxa2ZiEo0C3H0naeucumHvF8dPa9lpfc5LE2ZReNHwq27jJ0W0c
s/6gem1cP9iNBqq4xousWHnZXFt/mpSwfGlEEEKWGyCdHKq8jf1ohu2ExHyWY9MxfajaemeWtuW3
gfa99cK9VmY3N3NYDDCNpFwa2x5T2vNPPwNrG1AZtB9tT3M3fawGvqqEzSFuRLcyy2vf+AXCTGQm
Ui4Rxi2aLehzR85jX4y6D9YIYJywuYfSwHx6/URdOpQxLZITNhRISoSOFztaDPDu63Bw2E+iV7bd
3A/PSVZTicuVfH43gFaZfGfussdpSONRKmUE6V6Uontqk9weD0aqR2siwRdhG+dIOj50Sbj9uZtk
CPotwvVFKNq6jNzHQW3MY9nn/cOIkdqH1+d+ZRRQFBL4g+iQLMicj2LHYYV9cuc9OkM3YrdUtOXf
vWVP/uvDXPmanB5IGDyAeBwse412GTndrOQuYmp56tv6ND0NljbsNVrOKzO6SKBl1Qz4Gf0J2Ztd
imI7iTk7Xa+6j5kr+o+9FQVve63H7sPJVF81g+7T61O7soIkK8AGqD4C+jEXKUShlLUOqtN9tJ0g
A+CTpZ91V6yR3q8t4IuPhSylUvBe5GRd3xqh56beY5oX3S5wu26jlU5O00VdgzBfmxAfilQBQSWZ
oJxvCcsKndCpM++xHetpO4iq2lDVmFfO97VRJKKGTIFV471zPkrUNOPYIXz8aAnwbYICyjZB4fju
5o+D1D+QUWkPiVTJIlaOWlRg2pGGJwThrENRDp2vGsGar/OVuZBBsgvYb7J2u5iLTc8o1lzS/mow
sk0XO+l9SoRcg8Fe3Pyc05dGjkTOy2bB+ZK5yaA5ObTJk5m73bydCFrzRy1tCyShxai4wIXBt2/J
HiptU7e6Gu6Qn8DUNBtds31Hp1ofnyBGYdaD7lmTbdClhGHN4k9K4luEua+xWlqZX8NT9LZAej3+
f9oVyl0WgKl6cNH1wABIdQosBWLLyj82rhqcBLElhlRpCxWdrIGnVmn1U/a9hJXVPJROM1H4D8Ps
aR5jCzyo0osq8bFgCEDX1rPRvq2aAA8pI1Ri00/hbHl+qlvJjyGFQ/YUJ5Yo7xq91K2dSfY6vB15
tzi+qiGS/nVo1HjmXaJN9lvFjDXnMfaysr5HYkgEW7UbeD0U+uThWjG3M0JWM4UYX6EMnTbbsBeK
+V0T4C2fb9x4pEY0gdESolTA023xjO+NBhNSpEkfdT0Xe9HiM5yHxloaerHxULICvQ6Gg9B6+VLr
STTctJrcx440Y2sbeUhbAkDC63O5iKhyFBQ3eJDJNGiZ8LWKoul4jruPbtklJxvgq5/3ofk2M8Zx
FwxZ++X18S5nxd5GoMvhzcsiLi8Lz6y9kp9qj0kXl/tap/mB/I9186wAl3LpA5yUnKmlYIqFK7I6
TYP+2IROsy2dpNpj+a68tapRubf0eq3re7mKtF8tkMOQJ0A/LCsgeaIqnd20xiNIXvMEk8KL/Agz
1E9hYCihr3ZQg19fRxl2zt5IlP6oNlKvklVj0pvzeDG1nqhSOCePZpPnztZyqvrZHKaoOtgFQf5Q
W8po7YHvjPZKwfOlcLQYGoYIZWSMQyVDc3GHDE0j2Q2e95i3Yzcdq9HLfqROkX5BgCwN906qd38D
XMUqI0vHcKRW6LXttvOC7rkSeavcexkgZN+wMwV1MDoiuNkZWB19RMag1Q8osjbzNo5Np9gM9Siq
r4aTh5QkumSyNlXadPGuRE652XaxVYr3XmDbvwK9dz7XfWegGTNR6/LVpLe/9S3eKPvXF/7lNl5M
H/UWCegzXfROlz01DaWfDmqs+TjOeeXXsxY+Jt5gmX4yedZ3o58+FW6/nUBo/GjKvv1qNna1dlss
P75UyCZzlJxUEFHm4uZrIqMGhVN6j0qSxodBNFoDtV8P080k0nSlCntxM7nkWwhjS6ABmnpLHaBg
METRNq336IUY7A08zXwzCf+2x9z0C6U+FIX+LnS5al5f54tA4YJZRL8QbAgKgvbFHBsnV600Tk5D
XHZfUHPKfDpW+qfXR7lIveQo0NTQ75O9pKUIg1UjiNmnRXJqeyU9OLmm/oX2a7pH3XntfXURIwAS
MxDy5tSlZJPs/MTisNjmUTejOZx5IIbs8euYhs4mUNyd6PpoJT5cTozKkNR15gbRKTAuRgujYizD
qgpPzdBXG8RzMVnJKuOo5d3NtBO01AA2oA3PpKRsx2Ji40glBJzSKRlL/A3qJt/32bCmaXm5H5gF
hTKKE7QXeTWej6KgU13qRc0d1QTZhrwjui+T0FvJXK8sm3wxcXkAekepfVH5rSOndNIhSlm21Ai3
VelVf7vzDOk8aYtI3b6++y6COEx97kBm5NAHQsz/fE5WEA92PnDvqlY4I9tS4bxVKz+aqn+rJH15
wIFwrbZ2ZYLcUaA2JSRZ8grOh+yIFfacivSEw2t1H1gC2vIklIzTJYL+6+vzu/LNPOYmL2IGhU52
PljkjKGphlV+Uso2fPBoQH5IzLzc3T4KzQed+xeWy8UqUiOJFKE4+WnWZhzickXZKaVZrnyra3OR
ziPUJjlWEMkWc0EMpqiKND/pnRvssWa2v4UIIfx961ykbCbwTNlsBrm9GEXxqjRMrIAVq0xsNCvd
88O+XiM7XYZ0RkHsEIku8Dt0ac/nMjvqrJdtUZzKzJgPOYbmO29K53079eLeVPTRr+kRvxV1bq85
QF1ueUNCkglIvEgoTCyurmDQqqRSo/xUak4/POlNbidHbKH18dTwlCw+THrVfberwEpubua/oG6Q
ZLIwzKDCtdiNbZW1WjK05SmL7MHdlBWMZAci5e1HDKQ/hXKSFom9XwrqZzESSbMblqegnwtaHJCE
rFxUBy+zHf/m7QLNj/uLm4va/DILNJK8dKJalKeimrs91RH7VCaiXMn4LuukOJAhRsG+5MVDxrPY
L3GbGJ2iZOWpT9LhDo3ddB85SnDgLRbv9KGyt3mOJSNCWO5mBFy8693BPBbEvMPr8728Q+nRctQB
p0rx/uXumajBU6d0ylMFnPIw1IXt5wid7gylCbZaioXE6+NdHnqpmcInlMJhFIgXuzUPTWusmqQ6
1U1fbvHde1eAb/qDSfGmlZ0ceMYXFiSFnpmZm3fVCTPocDMbXrIpvCDapHpQ7fJZbe9en9SVIwjB
BqCbpCGqFHPPTz9virmZGqc6cVKMDbeTsYsxdtl7Gf5+7kxlAYvG8Nvrg15ZSdIDWfKUNtkU8c4H
JWwHU1VY9WkMdG8T6FZmbXRSS3fli13ZIVS2qGCjPyCVxheT0yADjtak1qdSFOqv2C7Kpzy1i08t
JI6dXsU3uzJiko6kA1cpxBeVLPl8Xq7eDJYxuNUJp1bjjWyb7rNhdLfgCVdS1YvWACMRVihHEr1I
WBfPrqapsTwMmRlVGGPXhlndb3iGYMxd66kHRT3L1Y/2JKB79JG4Z9eWX17/hlc2DsVkKdGBapnJ
9XQ+1xbpm36ek/ZEiCuNHeEaHTFDQ5PkjVdqVX1vU6l6KhAZW1P21i7TFpi5UIy4O2QGuOySR6gN
obzaWaesBivlcD9ZVdH44ASq8M1sNHV871V4gv0V0cRuflXOODsHdciT9n3hzDiu+2lpz/YvzW7L
+i0sfOQ2xKjXrbSzVov71xdquQnpsbMV+EZQOmz5djpfqG7AdRedrOzUO0W77ef0TagEJyTSPmOb
cmudSA6GejJFHPlMQ1/kfDBdKzvNmZPiFJWtBqsvQ2FnVG99vTCK1CxhGKIuT6XFlNqs0kVeiOYE
Q8XeWJbiHdhqHy2vKjfgAcXKlbPc7HI4qFc8sHlY0KOTK/xbg6QyMS103ak9xZXiHITJFZN5vbbD
TLzfDO6YHdppcHdNY4cbfaqjlSiyjFYML/XPJCmUxy9V7PPh+77WUIStxCnqg4ByK16/TaD2+9e3
yeUonGP2B6mezRttyaS3W6XCjzfsTlDc3Ican/T8bszrYS1BfmmL/F6yQEWLu1vimmRL1V6mCXab
KYXXdcOJug1ISd1IRvfQokLxxsFyuNhn7px8NS2l1t5Fjd7187YSttVkmOIIHbkYtWtrSgv64Gyy
Kow/0JdW5wOW7sm4cfuhtvBvUtEkojCeJH6X2u58CJG7+J46av4hRuJC8fMmSmDTuqH3ZcKOAodr
Vflo2K2d3JgTMVkJvCBWIG0lS7Tn385Icbkf62I8lZ7yt96b0SEqE3vlhC8F+OnboThDFASyw1Ac
88Uodai7eVxNlEx7Tds1o4Wyeo3f27SdFTT6Nij9UK5SRuE1O1x0w+KUGZz+Q2KFbruHy5zYft1Q
5fNHN2qVLY0mY7jxZSTxNexkji2NXYooi8deVbsD1bi5OvWeS66da85RyTsa9y/7+H/9GP93+Fzy
CMBntmj/6z/47x8lsiNxGInFf/7XY/VcvBfN87N4+Fb9h/yr//NHz//ifz3E1L3a8pdY/qmzv8S/
/+/xt9/Et7P/2BWo/03vuudmenpukcl8GYDfVP7J/98f/uP55V/5MFXP//nPH2VH6OJfC+Oy+Oe/
f3T/8z//CZHityMt//1///D4LefvPXxr2uhblv3jvs2+FT/bi7/6/K0V/CuO9i+s5YA0cPYkJ5vg
OTy//MRW/yUNmwjgwDhJNLnUi7IREX/J/BeEZfqqxEBCIbH9n/9oy07+yPyX/KKkcB4oQmohWOb8
3yU4+1j/7+P9o+h4UcWFaP/zn3Kn/hYcJLmflyByz6CIKGwuwT0D8i75oMb5UzOqzUarNX9W3ff9
YBs+lGh3JdmVt9FyNKpfUhcXmTuAUufnxk7CYcyUKn+Cm5Du83dI1T8ORoKrs3gokVTyycTXZIeu
jCkFouE/8+4EWbG4IfMkiPQuH9OnfnIex9gr70YxHqo23qmghw+xnr6NvRulIuSyvlTEqCSRFV4s
a2/3XldqWfakz9Z81wv3XozeZ6G4OKzb2spBh2e9XFed2gepOsxL1hW/6MW6OkbhJplqP9F07feu
tTXirZv+VEdfG9EBTn7GoEeK4ksXvtcSmi9HVzwaxZ0FoTnYqOFWF5tZ++bNvrS7jX664U+3/DjW
nyNup/5e9L8M895Ndp3YimifJR/M9tGO3mYYxlm7uN84EdK8B7f9OsMqLcIKy4iN/qFr7ttoa/6V
vCuj3WT8nMoPZv8+KsCRPc7OV/RO5urguofAejIw2tLfqeaTayV+qyEyp+sUm98JVTmk0bZz7uLD
qN8pITg6un7GkxvcGwfnjUHNDF2n0nn0Ps3f7GibW2IzZm/ir+bn9LtebVLlNFs/MiV/iO1qg4NF
XZ4GvBDN/NlVv07ue8v9VlNrmFDwKKp3ev0dbMi2LZEm0J/74G98uZAq8MNu3xr3fVn4Cb5FRv0l
mN8FxbZF2Gmgv9r1zJhwP31xkszXjM9K/LYZ39j27Gdz5XvaW7V6g5VXeypinGGxRNyUIaLo3p69
EFbbJn1rotk8fO0UqL+HUNliIUMD5Lfo9O+j//tRX/YuqPRAFJSSKQiYyb7f4m6ENd+E+eDZT0Oc
1xvbxnnIbKdgO6EVx0YIzL3bxsZfxVBTFVTqD6Uw12xnL8KNfHZyOmim0z25SHomR9CimGzzSbjf
xCSijRha6M7V4Plo4Ooridy10ahyEtZgvXAIFw94S9FFV1K+fco672MQVZHv2B2Yhz75a2yiNb2H
i0BDPdchnZN1VYOAughuweD0SmeM2YcROLZPFrI1hfPRqf4PZde1HDeyLL8IEfDmtRtuMH6G/gUh
SiTQcA3XcF9/Ezwv4nBDE3eDsdqVKA5Md3VVZVZmvOnHcms67HFuq3v5zhcD4VtIxaeiH4naCCk6
gOKbU36Ok0pelT4e2tl47a0wLeEh7PSxTJidN56SdQtpUxNSZmjeAF3HWq7TB1YOZ3OsbNIJW9uU
fc49VFYoHbLLvxfdV1Pm2/UBGgCbWsWKA4UGbNzvoYmpBnhBauJcq3pviQBv29JoDylh1XU0CiRQ
l8M5DxV/2sijV8cu6ru09qSPHIvQAXhKBkBO1z7MJJr55b7dKlGzMSILGSgRwI8b6uxNgXuk+Ma2
Jfh7yug28BmmJifQ/5ci05dJhgRNJtIfaddFPDRqYh669+SaRuq2fSuixE8D2GN7KjgFElEtomRu
fDFe//00vgLxz6cBhBsQHkg4twdgUqO8npvcudqP40y137BqylTCsQVakuo0/rS2/LHoiXoqtngQ
U0liGR6EfuMQwUn7hBknqaHNtd6P2+yDv+M+rJoM91bVFxH8X9d5U+y3iTxCMC11rtmm3ukzQcc0
3bQ+3/JQCiuE0U8Fz/YFrhl+fB5elGO1myPhWZBKOMBvGf2reJ9unBBlgXrRNtpKvvYZDx3h8cKV
GrdI3Tp1l3yX6dSeHvvUhUD52JCpJ0ZHcYINNsm9dCRWaG3jzXhSztMF7q69ReoS3+hOBmGp24ig
gPrictSn7WL4Xbx3+GnGPDR/7ftL1VCtJfpLcYgJ9/WwDrJzvedH+HPza7vPAsn/9/v9gkNvnxsw
WZANIdO6Uli/r/YcdKgyTgf7yp7kSDkqm+WY7boDpCmJEUrP+lNHyrNosFpJnpNkIkZPlo4Ojg+1
qqyn41s5eQU0nTjtpk07nto2gHpHpdC2o/h7RRsI27OYvxhB2nhV7dojZcKds8A2aFwTgXlI3VNS
2u2yLQSxqjecO5btSWnU1Nh0fvHWXKVIbOzn7M18VvbDofSlEw4erSHZGSVdaZMRweMqZGLoV2fY
pIaL/dDwUNNdiftSBro+RBThgOPJPSlTck9D7Gt2/edTBEsSfD+M/N6OKcxQVlZLnGbXeB/v2ZOI
tE36GNPaLXZNSuXJg/IB5/DOo6CNOiUp9+ZG+MW22rKgcZ0z30ye6us+RlDVZzgeFnse/vtFo8i7
SblWN5WvtjgAIUeF69n3N13rfGqWuJnPhR2wMuBKlDkENHUT+zEpVMT/bV7HpHO8MtkkSVSzTWGd
zeGcVRvZicB16upX3Xm0+wh+RVayN2Yqa+4ch5AvbX7Xtp8MBM38/nM+prELg2XtXPWklYmqEP1P
3hDnF2hpn6rpCf6YzC92e4RoCP5ca2kxkyyl80ht4RkWHSFeosC1yWXqFbYsXePOY8SzA8yU28KN
WVCkPkvC3qqQ26QUPHTiaHBrjwb5Eag4nbPDku/rJkizNcgi+2OZReBG0uuMCstx1erR1A6O42Jj
DiB62H7TB5bsZRe7I+IdnSnNvOZiC4sPnp8HKTDn9xm5olmB3wV2iFmRxtK8XCAPMRxS6LhFXIzO
0eSDR9uY0bgkEmIkRAiwRKs0B8UDwmt2QgzXxCzQmCqktXblBGuP0yD2mEj3B/uJWQ9qNZEyw9Ma
76RTt8kFSIEmaIfY6gC+UULdbPW4VDtzWVL5Uul9S8Yp28TmrEHSU+3o0lh3To4fn/Y1FYABeFSD
4GrdJhdymekmZ3l7SWz7T9ciddPyPCNyY4FrVKt3WB+3DY51CAFa8ugoruXhChJ+X909k80OveDk
mpllQ4TSgJNTVb+BK695fpRmukyZtamGQdslTeOix+rqS9KGTm1FLdfiOw/7Py5oReVRqCK1Qjvr
FlaDC43OoM4vXxQ7fm7H1PCROJLUgnCrJgBfJ3HQazhUpfIMqfgDa6yzYfIS1Yh8tmY4WP97/9/m
esjwkNZgmBpZF9CbH6Maqj0lpawul7gdA30RNNXHnphN4zuLIrkLPFjICsH8r9fyrdXydwq/BpW/
AyOGfYCjI31AFxykmFuAeGJab4GqJ18EqztPzjuZDkrSUVipa3eKyp93uLbRVqXPVbEX7nzfV4CU
FHqa8FJceniFEh57/WR1xFjSFJXlm6Zlppsr91zHkCr/uEOIegHPBMaAuI++1fePnVq11tq6Vi95
HnGbQkc91f84BWzA4BdUUD0LhXOwkl9VORBtcEi2ICjIB0jWGk5Oav5qNA96f4nrp0o+TdO2mq5z
/TR3702PVTJd02I39u/M3Or9DtlyXm3zJbTnsGr28xKiU6noXqalKOIwwaiX9AX0ur4caLaxmjCH
i6LeocKzjwv6ekvYZmSqzxbDrj9VYm+YYSm/yg0COGTMmyXU530ufXLUHJiKhj0PI7HkWzh69Rcz
uQjnYvGnxkIlFFq4EPsoJb6q/S74kzF7fDp0iTtCOa6ig3Uu5I1jbFuQgKtPx8qQD+xM52hbuOnS
lYpAZgMZigiRf5E8R3q2s0d1OajpBRW2Zbox7onhKUqRqn9g4s4Yfin8UGln1jwUKG/NPsqUIB1r
d5g3GZ4V1GtlSFNIO9YLty7RbbdjVzP2M/fF75RDgKv6pSh4psYb3CAoJP1qMygUmnaEdwBKUeyE
7coX3tSA3vQN6mfTehjEQ4pvZblJW+2KUffJfhKOr2ieqoXoUbAYhfMaq7va07LtaNxBFn6c2qt6
PjBzG/RTOHjdEmAaVo2JZWDOJGVJgYLdLGld2z2puFaT2YBLKeSI7uH0P7Jp9GAhmAvGJAIpPvY2
V4Bf3zqCIWuXxfxTDWiGQ81p8eQGMox8mzefnXQAZKNPOEyTs9ZHiRbFVaDEe7156ksfAaWbXiXb
L6x9Oe2hzc+gs5cbZxulgHGelTcM9eo6qdFPQNLYRmPhQe2tNaMZ1DY9c7UMT3aOGmjOOu4Qqdau
IqX2iKxuOQHhMJ2zMwgPVp/wpDMSf9B8FQRriXZ2tAwVqeWokqOpg8SvrxteX3jwAzUDGc9Ojpzz
kO8Pi0ba8ZhmL3w2iFG0pGGYXRK7RT/XFqw52idLi5KBsvZYaL41wTbyjngbxnp+hA7wSlapQxTD
YC3e0n7trqmTudLUC9OinK0V1bArNsYp9go6fg4D4ftlIO0LhMIUATVVDLCBtQk32vgsL9HEG+KX
KEkna1+nu0J/X/8nyRhh5VMMjvfgQt94qV0VRkoTdZCxX+cDX6LM2qfV/sjRa8upLCpkzfpGx9ms
zR/T0Hu59gJVDGJx/LLj06ZUah9EVad4c9gv6O866PkAE+fBzK4pCBVTKL3XJ6XbW5ILb5NkcCvz
KZ4fBwE3tqQh6vwr0c9aPaBQ2utLIJlHOCxpyANkpaTliIDQHuf5ly12DpdRMF0k2HTKYje4vKFx
f5El9Ow4lURU2dA1nNzEIAB9WjNI4Z6XPHQG92LxrrARcxs57N8fZGdeH9mMelDkoYxjoN2rKK4z
1PAwjU3g2joR03LnJ2Un1H2jBepITPmgs0v7a3QT5TRiuGAR8LLfF6ZOkuZoxLDsG102BEb7R0Ns
S/eqmELWQ+d2NHZVe+qMJyWJwzxBOV4fm977ZeQpNcQ7n4yd6Nkm1fADp4bU03umuKX1IZspacDK
7ZYUI3IBnOPJ0vhW/xtkZKuMEdd9zeJrKRS3wbyontkiZuYzTJIfyjqK582Uu7VAX0+IU6LN8PR7
r4s/hvaw2gS70hQYeQD+cVuE2Qx1L5wFSPN9bpNHvMygentS36XahxJDGfuy7GYX6VHIrvInwdgx
ipfGB8bjcOrkQIz2eRrgPBjO/WFaUAL7GE8DWkyzIkg3c+bHVsBlRngJh/ZoLtz6sc+3aKv6IOst
3gTgqCZaspFdMDuDkRoJrbDruz0TXmr5Zui4nYf4kL7mCeFvydbx+SH/JZ2gX1IqZLhMHpTrQ4Hu
8FGgl2puLPRdLukbRHAnichhc2UZrm7WcZZRtqm32bNO5JjO51Z39efqzuT0F6j6PbWx4D8AgsHK
MEIFfdMn4sjly9yp1EsGSWdvYJBJncBxQIGYEijWMVcoEOmSKxUbFH2tpBBw0HC2hYnGDmvMQ6or
j3CA3XVyfufMuAFqoXkBgStIKKzci5Vsv8adv9BoB5RWBnWI6QKvUEETQ+VuXg3s/5tR4tYBBmPa
DFKsGNK6qSe1nsWNnc3yJYOmNakN8SSn8kmXBxT5y69eXk5j5tyJmfCGuo2Z6FWiaQmYfX3ywBC+
3xugfknNslm5lIB7FypbbimHaESxBZHAbyoX/e9JA7crrNRDJgUp1unyVCDGogtfb+wPhbnvCD91
v7YsBGaklUuScTpJr1bT0Gk4MAMxYzunH8I8LeOHUr5Y3VYu3gdxAp2XZ0/V8LnYvq2hi0WVllpw
EJYIkIY8c4VBkXMq6MITq4FRpJulfjXTdga+6nFkUlnE2g30gqfRVQUtYIPO4CSJyAuJXTctIhtt
Zd+geqhu0dAIkYicOw/FJEW/0EXrKlD8mTbe4HdecrDP8Rv/jB/zz/qFe4bLt8BR8H1AjfzGM73h
NX8u35XXZqts1Lf5LOFX4zTGlMkAyQGjkJG7+KqScFH8fLkMUjhDc93aTeO5CmwtrMv3If89l/tJ
3YJPIA17OTv240bqKuin4aSpw8G4Zs1O5i/QYmh22OCL6rMmUvKtgyZOsilYWGm+kwdQa8aBXWG8
ZKD493CRH5rXvCbl64w2N6cW+p0KIhtCICkmYr2y93+XQCh0fy4eiO8AaF87ID+rkbm3UUEWYrmk
iqs14WSG0DPRdV+Z/NjxkFTi93XTVdkGEByBbR4Wtv7mQEJA94b6obLeBT+gF28v+x6J9Ux0JRgY
qVMvhWQiIwnKt4wkNe0uxav0UpeUHzqK5BodgoKY1z72RsXNSk89xtf5xSxoPvucE+OsvwxPymd6
qZ5KrIZzsqtDXFDU7FM/xw9w3grot2NqYhcfhW95uMZN9VT/Mp6GgPt5RSSD5leE+0+jJRYWHKzp
TZcprqgJwwWG6dEKi5rIv0DwsUJzU7ekVR4wPO3XUfoGqYlCJ4XXbfpPdAJxcCqkezX2OS5tr+0N
z6GSVwZ5YLqdn+xMgsOEyj5ouDmRfmVo0GBDZVTDuC6Rr/EufpBH9DvQ9ZH/qJskyNDjyWAGQ5o9
j8aDFg6h+adDtPa4r76rz9kWY3nGGQwp/aEZCXbcAnDLyxY3z71xjgz0UBVvqUIZmNXwp7bO87CZ
tWsKZ3hj2jmpn3UUf4aRvfVQqIh1kV+r53xvvoqRCLySffnYNARfVu3hC/RLUwphazEpVOlJZ9I0
pw2nIz5uDJ1uO0hbe9jzUUa37qWbI5B3LMT39yG0Aruk/YKuvTemAdPc4Zz3VHkc/xgfw17tgWKQ
Fj/JJiUwytxDB0kawtakRULjwa/zoDMCtT/kxV62fUt38c1w5K50kn6kGFFpiJnRKXPt2ZXhwGpE
seO22VZTfEPxY22jKL7No3Q852ixJqEpPnWGfOqqASIeQtYEnb6HMIvWHUeUJpkHKzb8prCIXQec
u/2IUEcWLJeYorENEHEEagH4Dkjkndr/ZwsE+kQr0gOSKGTx5VsCnm60JXiU5XKBPIUg1ogdHsPw
g+QD8A7wYqM+vyjtzlTFqeLwUSlVV8I/FJM0aPFq+Z0T+0dHCpezKthDKwOTYAC8vh8drdZOGLpN
lYvy4lTO7MkGxolrDlhjsu+cU4D6foQa0IWRGUAHF1Dej24E7HO0IVfq5TK5ZdhE4jDtxifVy3zH
G0/YGqwhi0LLNBLTQw2jWNVT0CJ+VE/6w5wR+4QueTacMPafoWMuoR5BJewzh3QVVVkAPzP79/I4
y4Qav8qSagYxewq5t4K76GV2WNsn1fLK/lh0dBw8q1wPKJF5E4ccig+8Rj5ln+tGP86vYgi17CHR
D/PgQWhfPs2nequ+tmGyKXe9t0RJwALnkgeS12/nk+7CcGBfP+P7jgjvT9WvcVcfVH9EXNLgd0+a
DIbzRwBjHcTbV9ufaGZBn++X/jTl+1LHdbj6CfqO6PjqzRoOYw3wlydZZwVHjkJ1C++GjifpcY2N
e/mEy0/eONLwR/kEfE1+0T4lxMhiiz6xlZD4dVlc4DAoiBBjzJN2MV3T5VQhhr/skN/6OsF568Ku
+RMsMdkh0mP1Dt5y3VFcb/44Yt/ZpPnAg15DTbhE5kt66ThhD/wBpZAU1eeiwQYdqvXUdP44p1Gi
ukKlVXeLdO8DghagpBwFBhGf3Kv2zZG9oG0S2QcROaF5yT4SnM9j1O6KB+P3HKn7/B2EfoRd64Sm
MH6Vpih71DTAyi6slxUgR8rW0Natupi7Yjh38dbuDqPjSn7Oo2II52k3DWfRn5i+T3Sftb4wXUlz
a8VnNoIOwoNbSIHTBY7mSiJcWMBSmPtQdDEgUGu+oWFtdgjcbtlRI8NqIfmzU5GVWSAR05v7Uy32
qhrOwlfni6rv846mJgSQqFTtJLEveuhggEZn7B32BGJr3BHrTl/3P/YskAqQkNapMHCWbxgAtsC4
cTz1y2XB9OIRBnvVdiiVicQDXF6bHqZZ/84Rfn6eg2EZDEKg9wEL1FtwOoPzQTaOUn6J0VCmPbMR
Mdsm4nL+Z7ale1YeXwK332oINHeQc0A5CPRNxImbnqWT1dogUju/ZF1cu8tcvhtqJU4anEFBYPwt
KwiYM6qktOcYeQHjIp0qChc3HKkmjqu+xOwLTivTmaUAHL2U1o7ofSfpfv//Hgue/Cppi+46pMtB
3r1pcjZwoM36rGSXenE4oB2BZWqavYtihy6jKjb//rgvTv/fz2X9PPDHgUmuNAiMIH4P1XntlEvd
Fexis2XcFs28m7LY9vMu7TBqu/xuTFRUc6Yxb7YXAC2pbfloDVeUQ6N7O7SoGXE/LZEyPQ6hiSDQ
1qutXX13SvJr4vLblWLsDuPu4Lyt+ksQXvh+pV0pNZje15ar+ibweQopBlI8SEc9MK5xYEelx8/A
S9NrEvEP7RmhHqAoeytyKsHeTSct883spHMf46lo1xQgQIhDiYYL8yXm57mLlMSIXRWtH4Xh/L8K
/aAPoXMps22ibKuYGs0WWV5T0Kwl1QzAyXegh7N4hj1gqHuj9L5okUT4gD6dEfm125T7SkXz9izF
lxHpfuaxxkNPAInIvMV/ahJh79ybz00JkItAogBRAp2MQUOLhDKkS8jlcB4994h+4FhZlGU0hRYs
kkBMPI/30oiV9HL7iMETB6zzNYav38SAHNrvaL8W8nWp2x2Yg7mrWZNBixQHZS1NKsGu/TVUOD/r
HNlVKR91Jf7MnJxvAIqc/r00b3t2EI8G1xrTgVja8JG4HadGKZya2LLVVVWZAhSnOOr6OAQx+62o
UCeF2dfAw2ycnDt40m0f+OtzwbxGcIKeJcZkv6+zSqthrNSx6jo4sFFVQOqqp2whzIxJqTIVzSyz
uwOo3MbC9SNX1RoUTEA4vrilf7cRJF3pO0VrymvGs8Frre2smTGKPGTzWZn7/36u//Fh60aCKgH0
AVaJ7u/3h8F7g9WGgeeaNS8srZBga/YHV8TjXLB7meltcoYfjyYCqA1IB9dj5SYT1BpNRnM7Ga/x
kqPlVnXItVVANv++pa/D4vvCheYG+uiAhtbRgFtqN7wip05pzOFq79F0Q+uVTA8wMh0herdg+yPp
ozaKXhbaxcno3ET2DOQ7ILRWj4JteLXN0ovkHOtpC5vBLA64Y1Cj8AvDU0tQ3j0xuTCu0NqHunOL
xFW6YJJcRw+73O2Zb8TbXvEsFIrONtG9WffaJXRizzEAUbvKJ8pJoNYTUqWemonLHsoH5Qk+k3C5
1OCefkDuhT8vnvKByJw0qac0FLoG6kBFTzkgw+KAqZqeYQbgkFn++FXELwm1JTqAetP4jeZB2SHb
9mUox0E+BsO+CsSdh3yL+uFVrnw5aL8hPMCM5Cb+6rJUpqyQxVXOF+qYwxEYH1kcSOANffsiDH7E
jPS9iLRGnO8vFho7wJmxjNbF+pX8/9Vgq6x0rAoIfl4x45uhDJzcubRSD9R2cLuGTncxA4OW0DCF
FcSfvYbX9+Dln7e9juTDNxSQrgLH8XU7/XUFcrIk6WhM1bWQ9KeClYy2ehrTrKkar89U1c34Jzx1
ijt3/nOXIgSDj4k5fegxYR7v+8d2Ys5bNtTtdYZ8SNTbgQQunpEatFQS6U5/8Qf7Ez1F5ACwbDch
M7rqanz/MKmXRTy2HB822tdGVkKoC2WABD7T8cSlCso5CsQBFgcQUlHzO4ngf3w6mKfr0C9YgChd
b1WuOc77tGJze5Uq2QFmsbiQQdtDWrJxDcb2825ssgwgYPIEZO7l35Hj52OGdAUcZyHagYEIhN7v
d67qrE4GuOZdu7LbQj1pnWlxEC+ESSanuxun8NO+r2Z8GtpimHNeWf23jWwHom6g+BndFdSKPkQj
a+w3k7QkRKjmk7aqyalVPQNgzu07y+kHFxQUcNwlXjEauWClaOr3G01xN5ZUAwGDsTpIbq38kIIP
XYmr6KVt1UKkaFABSU+9JUE2HeO6YIjans42ppOAglkXst8vsm+NunntgLP/+zX8SM9xeRhe1HDa
A9iHyd96KP+1y7K6kEDGTeTL3PQ2Tab5Mx2azjd53RE1B7qPZMACdR1QJkTdEZl7FNFN+twzFWCX
Xup+bwvulSbSvVq7YIpUeG0Jxlud3bnUHysGdFXMDmFkGRsTmfrNlQ7VMppTZdZXpwZ/e+mAmDh1
o2ByNf+dNmCU/fvJ/DhAV0425E6wQBVMSas3ccDpRKdUicWvszVpoJSDt1LEorizB40fcRYTYKDQ
oG8DIABM3JvgPhqtxju1YNcGZDVGSkd91ZTp0qXLJm0Y35k62GrJvAAE1pt6axq4DkcqtP0kzGMs
J86Jxw7UURbQeybLiAYzHw+1wbRtDvkyYi4vul0C2m0z8+ikcAIRi1D8Rf1tg8grpfG7k6TSBpeB
bimawmoxwZHPQLe7cnRatDCYhxYVyXtdiqQ85hcHmsuZ1uMFLIse1JbcnaGU7ca9PZwXyyswS3wB
rWCGiNjJavr50LM76enPygmPDDREzMfgeMLhdPNmYElk26IrsuvSlxlN4DNIh9W7zSoUTuUFLT+W
9XEkRH5CMH/A8A+cQ2TnQ+7lPSa4PQ3i8M+QOaVLiz5AqzqtDwE4/c6prd524jFYBBqSCjoN8jCM
699sfEhFJ8KxK3Y1RokF2jhoR6XnkgcVNBUCH1hOIuZgE9QVAUAO6mkvoJ2bYkHrPacQcGenpHot
66KMFmjFlBaUIHJdBKzoup0uJds+VtTw34v+x5mLJYhJAJi6rGoX2Gvfo4EmqlZKjXFYGV1OoGFR
7ICtkUQGdd12Rk4Ke7qnP/1fn4kACb0aY5X7+XqOf0WgEdYEimoP7UXN+t9L0X2UafEMb+9Nacc4
BIF7SfI9Q1PlVkABLx35Pj5s5dI5a0T5fqfQzYVrYNFPl4q5WrU39avlCEzmPFUVSVpBEuXFKPeY
Q+qbqDTB2QE3kxE8FdSoCVSwGo8xyO1inmcuqYyZDAbfTg2VWjeDVxAvJFlAxVDfLfhaV+8mxJi4
tm3R8MPsjzocBwg3FXqYwZ25vKjTYQC7p87DeD71hWvNXpWj1kQh9NQVDR3qx1J5HxuvA3wnjI3u
+E76CdpvkaIzaAYxOuql/mjy0H6GYc1YvWjadsSgzaocR7uTYXtiBhIGwg9gUtMzBf2aCp0+pfoC
jVlSNm41bXJrr5tHq32M0b8zn/UCJo75EYOSpL3M6Jlxv05oC68p4zDX7mwT6RVRF4AXMzax5Vsr
zRQ/yssrDFfgOAcRMlDqO2H55ykAoXlsKxW2LCpytJt4WcgzLCZNKCt2mgbmxITmZsxggTDC4H3I
3X9vh//JxH1LHLBM1p3g4DSAhdOt+TozylJmjT5ehO6P6pmbJF6OXYeXJzfU6DyjQKPAeLHsX069
j/ESeXxN+5dURJ32qukfiv4xjWhx1aek/ihgaBtDn8zT82fYuIHzJvg2loHBPCr24zwLyHg9J4NK
e+EQiKj5DDCZlNE+BqIBUsUAzsiYb2JxGdM9V4PEfhEOKFL1H3X1WtbQv8AbghI3VTDD2zc11vOz
E0dz2hID0zyjadAZxpg2OilT12+g1u1pI0R+6QgCnT4KtE5GNOXQWM4hdTOAHgEszeGYZ8igWzmj
Jynr4AdjoLhMiKR9KMYfJtWkUk7Oy4RiCv7cRAKRv0K3IHlpeBkMuPQZ/Wx4jxAVI0xjLKO/+gRW
DJEZ5JQ7nCY5AO7h1XjD6MCIXnxLsqcBZKWCqva5rS9Z/kcHeJxDeKeeNnZaECd5cJIza1+5eZHB
mElfOLg75raBSvSCgSIQ3crsEuNidGfj8EDUr6BPgcY8wfEa7AmsWBFIhmuDl45OdLOxVbI8cZx5
NE6J41D0WYCjiUf1U7lOqQsEXNFB7sp3KiYVdGrhglNP1GfpDFRweNe2U0nRn2cBr6jeeiMiQk90
0DjQrwF7TXU5mHw4JGU3t99H9UlyPJ54wILK1B1GV+ReolGMzJsisLIQEtYOauM4YqAxjm9Oh5bk
RrU2zexnrT+u03hzC0LILvv67Wk+9i1I6JiP66ZnOZ2Bx70K/joBxwULF9Yg1tP4Z4FWOPOEHWC4
EABtqz44eQTZrkqNkv4lsTfF8mYNvxasTBvDKzbSjRWrFqmXI45hnQAVdQIuPEi/29MWfHiEQnxV
w66VrjmYUfkGNdmkRnkB4sCuFF5WH0wQRaruPV/x5Ink3aZSzjouXqr/DMp5KK7xdM0ANnbQGp22
drsxcaLz/LFK91V80JRATYK0jPQkiLNdLqKsiBqxlvfaEoIdWS1Hpdqailvpfmlc5vEZg3za8CgK
v9wIfpztYNL9mj20OUYDL4o4CQD/8bOK7bFMG8PxHHsHIntphGoVOoBIQYOKTACS9wb+vwScbgKJ
BRYcajyIBCLd+5G98p5jhnq4LAAAGbilRdYTq+pnf1bka5YV42ZpzPGo941OujKB6J3K3BiqM0Eq
o4vSCBV94XxatVrBmGtypL/WoPXUMkvwGMoYEAoRzvBgZ9VDH6/4LbwwC0sG+2ElglUga/VlOgXN
lKADM9SyP3Q4pgpHzqFe/wxHN4XUVtmALQsVE5QgZtNTVpjgey48yOGkeaf39rP8RE6EicO1Dlzt
a77YR38d/FJtdJmSSsVVjeXxZKaD22iVq+rxQJZBwWE8YJjFTt4n0XVElpN7mufKmoF9eye4gHU+
cJ19XKvvNTf/6wIMAYn5xTCKK4o3fZfUJ3QDZr/u9U/WgTrY90JguAfN4XaeRlrlyx8MjQNzqrHQ
/33QrG//x5Xo0GEF/ANFR+UmpR2XInWKbCivSyG/JsaCs3tGxcWR6gameoCmxz2HmJ/p6XrzJkS0
QeE3UP7dFOBVqRXdoupofXZj79q8GmmfW7+12rFPpZ5gcEKoG7OtSvBhu9iL9fbYTuqDhsMwauwZ
jD6zfEwgtoPBQZjKyHoFB9s2J476YU04tDD9PN15Sl+sru+PCVMGNrJTJP3gpN2m1GyJ4ZfLmhw0
OKyPQanSYJhklY6xGFxlZL1Xw1SLqAnKJRNs3cwpk1MPikUCuFFUxeDriaMEsyyLQBU6MZqO0xwK
u34Sd6ZvVNwJbGudgSkzkDG6vgs6pTZDuFbBQCdlv+fK6nazUgbjrN6THlwzl9ubw0gmXomhY4zj
Vk6xm+sp5vqSX1UMVZDR7h5m+f/YO7PmuJG0O/+VCd9DxpLYbgu1cicllSjdICRKwprYgQTw678H
VI9bVdSQbvvGdjimR6FuUZWFLZH5vuc8J31jff8MP3ptkLOrHkZ2ZppZiJCm1Wl0zK7cJkZToaPh
F+Hh+HMjc+s4OaXY3Ek2Tus/1v1tMeZkX7jAzwHFBgYY39HDH0Qa1GbpOgU6Uob1DBuRRSxvhhHv
kgQIhXbf21ciwpZQae7WX3N1re3rj84fnuKlmG5SxSIqAfX42VNcJZ4T2/GsPTgdwiboa/Om1geK
A16kDnHFpmVJj+ijK3tcyrtR1GCr9RwEWsp74wY9hyLxMC2dCwex5NLCeEFD63wRTmyTtIe+znd2
Zw27uuMsarM4lLaJScGspu2MKk9kwLaMybr1k45FAj6JTWSzCLMlnZbUfUvI+McvRiAA2kEedwtI
xelUV1SqSPOm0R5qf5qDLlIP1lwfWB/ka+Y2zL9F93now/UYcg2hN17q1BECd0IlNRBAElha/L6U
4+Pr1+4PkxC7eGY9rp6NseWcZNv0QFemqCIYNfQIjGM/61j9Lsw9dTkX4cEJ/WZdZV4UjGLUA8FP
BU5bOZe2bWxS7XIsryy6pEKHmR61nWSt4Pws/Hja1lOhByO+iOcv/I+4Kv+RlnJCWHmVvvJ/IFcF
ptJv1+4FV+VDWSx8uV+IloXD8vzzv2AqGnztdxRkFoQkwlxyM9m0/aKp8Ef+OxRJJChiySN5YElf
/gunohn2u+WnPXJHCMfF3cZb8S+eCuH075aATxRMHts9IJ/+PwGqnMm0bHrX9BJoY1N+BVysn9cO
XajFdpyM9sfRK/0r6ivtwU+lti5SLD92Pg57M9OLDyKx8C2WGTwSUZjjAaJ8EzCZALbuoEqvYqOZ
31gFne5n+WYU/gBaYVxl4gAicjYhy7HSoyjRuo+hHjeU0dhC105t3NFTy7aNJvI3psvTt8xf43E5
qEVDJqHqezoRxAOt3HmKho9RS7JFrrAsgGQz3tiln63tfg1D8xEmHQgbnGpny904rDIjLOLhY+Wi
byw0v0S1G3saLnRfPZCngHc99boraTrWunPbIdDqpn+jUricu79fdnwJaBbkudD8RKDGG/Vs0kuy
VLSh75VHzdamfWua2uNUI9v3CHT4NDV6hyRA9ndmXeoI6FFo/faE3P0a6Hdj4MuTQNWY1RwoYdro
vA/OxiePuZ2NcqkpdbinwhIVW2+O3p2ld8ZNabsDYurUvLTqdrxJR/HYZ4hxX/8OLy43kCMm1oUq
i1yeLvfp5S66TJvbPOqOjWmGCD3ZRHSN67wxynIgpyeaUXh+ee+5PGHnb5dxTFVtxGN3rB2rOZhJ
hjQ2JgGkScG0vX5Az0vh07HI/cBlyVOM4hIl0+kRzdWgDGDz03EyWnsdjX26hcdk0Bz1/IvBtON4
VVYx+seOqE+FgSanQblPtCL5FEahKYPEyt8C8J8u35cbjTY70iZX12nSmvbZ8l2wbUpl36ijY2lf
eppuqG+LfTra95CVVnFSvdXPennCSXWkP8tKkfkRg8LpSTA9YjWcKp+O5ZjSJMe6uY5gwcHdSdw3
7uIXQ7E3I69SoOJCmvFLBfrbJqmr7am183I45j02HkkIwHoGZ4nbpTXfKJkvNdeTS8tQxK0BBcZq
gWBsmSt/G6qo6rSKQ9Ufe62Q29H1tYuwd5ogbGz7oZwcfWO4jUuaiHzLWPung2TpueQfopmgy346
ctr1cSWyZjxKNu97o+s1HOxlvhX29BYG/sWEv+x1yb8AoUCmOTCF06FGOPCJP5vjMRThldtmj6Ql
5avRTYB7tda315+WFzcmg/H+pPAA+sbhpJ4O5lammw8DIUzZWOEKIzmmCLLUbffVJKurOdHkZV8g
APzHo5JxylKYuZd3jHl2HQmAztgoxfpxzmT4LVN41JOGFkhianutby0K3Jr18/Uxl9N2du+g5eG8
slcHqSTOngi+hRgGv9aPQ4Sl0VdhFsx8wP4fj/LM2xSA6JEJPJtKf79DBwVjqAvnI8n0/ia2227l
WWO4fX2UM98V8wlr9AV0yeSN8uNFTmYIy3Wo7ME5ppV3TbLhqorwsnQVmFcsg83GsKAK2Ss/3cf5
cQQPnOoTBLUJ2x/Lh/H4+tf5w8OxrBTYXy0+f9ZwpzdRbcUVpGnpHD3kby36QlLl1yaQyteH+eNR
LzIij3kdtvO5/mvKXPA2VJ+P2NlpRSqgXpfJtfdeiY1Fk3FlHuon+ELRdwS84Vvisz8d5O+Dnz0p
sM9zXzatcyz8a9Ffue5NFL+hmH85hGkuwG1UABATkJiensfBKgo919LukzXq+S6fSWWQmTus0tzO
/vF9ypuYB591JSJQfnc6lKakEHHW+8daOWqTmZh7EdNWb8zXz+Sc04fOfA4SWO4MVvDi7L1HImOT
UF7zj543lBlSzLL7EZGNFAZhSstgHZY0JlZOOdfYn3O5q7ou/lkXOdXxyBiXNMdaiM96L0m+MkIn
ztb0+4rv0i6gwhXdEh4Qirhm++dlSbeLydIO8U5lORAVq5suRVUPd0hG0IR6SHWRshAyoHqt1PdR
UnOvtGKBbllAk356ZSLfmuheTjocP+A21DtL6e552/HbdGAbWU2pSbnHos3LTSVDi+Jg+xYz9MUy
luYTczf7BDQsixjq9GIWkI0b02v94xQyd2ahgV097ErXvDD9hBJHLabuqle4EdMwW/BibS7/kfZi
mZAoWcPXYJ8Orhafy+lXmAH8tWOiRUdbmf6BKLl2bepZttdUWWyymJL/63PByxO7xGuxdie8CWSs
cE7HowxWS6PpsqPeRNnanSGbOBKl8OujvDyxjMLHA69GE/QiutocjXBMzTY7xrypaeZalb1Npxp/
sxrsuyIamsuooAxh1fR1pyiq3pgQ/jj+si2l3b6kNZ4dJXA4kc/ENB19YSc3VTd81mpky0nJIseR
RDGpccRCbpXaI7qAtyrAZy3w5aJy+CjsCPZl9BfBz2OuPC2OnfSYY8pSUB15vTaXLkDzzWhN1Yc0
jjCST3ResCgUgVPP+b6eDPHGvfWHa01PBEoNIhsTZezZtAhSX9iVxlVAJD/vxqRDeNSX7e71a/3H
USitGqxxEN4/gwp+e1TVHPl17XJHlXUnN20+jheVnr7F6PnjKMy3Pm9tfxFRn963uZJuYXtZdnQ6
dPJKxRXeH/etSOBnL8LpvLus5QwCu3Va4Dwnp8P04UAyzKCnx0nLPOh6ZXut2Q2Gxqi1CUQkd4W6
p7nyJ+F/KlUdX+fSlx8JttGflrjcoAzDcWMVkO3ccfjp6j26oFG59JK1uZh+Gplm7sRozYAGumba
5EkGUCTEjRcOBl3l16/MH54CDga95XI0y3b99GDMMaJEGPbpUc4UTXuXZ53ECpqnmkH/cTJFoIXl
N0mmVTVMb4lPzqrHzw8BOneYQSwcuWrnW7dSYsEgwQzLc97YG84djXOtMg6Njqsgq4x0N1mju1d1
r29rW9lEw4bTwxjqyTbKwvh/4VmAhrIUamGCi/Nz4VD58ZUs0qOf6+6h1QnkU7F4K9J4OaMvbh/W
Bs/jUGI7WysPvjs23TAnx9lTWRBmI6QxP5KHRMr5MJf2+Maz94eTvPBNOcWIgjEdnS+bKUo33K5N
e/TV8LlyMfCWsWmvlOFMh3m0nEejGx4HAVpnKFV6MHodI6o+tJdWU2ab12+3F1WZpd3FCoxlJiH0
eKDOjj5OJL3XqeiOEWl6NfiErr1goyQ3kd/GO+769hMnrtg6kUDlUMWL+rXW37jpX1Qkl2/Buxze
FNUZ9rtnd32tcZ0zy+2WkoGHSb/uPrE8jQ5Kp8eudBw0skBvTJZgsZ3sLP/W9db0IdTMH4UPWHrq
Hia78d8omLnLgu23O4N3wVLLAOi1EHlYb5wv6ErlFciuhkeXt/1V1Ffpo9O2qHlCLCMAN1wPxFPb
oIxcocOxryMvrx+dehIdbM4Z1MeUW/lNXfThl9joFiiJm9vXjhtb7WpQyMbBd+QO4sFoMD5IMaIf
0qa4vO2cOUc2RTP6ESxpP67mThUfCKZEiaFZdn7Xqta4p9yGPCBBjPrBbCtrxAhUQ8Rpyqj+EiV5
/AToRnzIZZni0JxbdCoj2zRUJtVMs920w/phUFrxpZCNcZw8H1yl3Zd4/IUVQtFDNBN/NfVuRtIT
Z/5lOTrFNeLs6GmQVsFbCcrEN2sGmVwasfUdwS5WxjST5jdrICExMJ2RdFM/qu/FrIOfI1wlordT
6SxmZ+4lqE1W/FT5rsRDr1icWzbZ1ytyG5sPWlsir5Fp5c9042dAT2VcpZ/1Qoa/tgb/v4Xx33iz
O9SbeayIAfDZjTi8av77vznsL1oaH4uk+/H9X++7r92P9l/XCW2Jf932XT4lRfQnfPwfP/6vDohr
v+PlBYpkeZLR1C9hOv/myTvvSEbCw8nemUlwqY3+1QAxvXe8w1n9kZnMjpfFyd/9D/0dvUymCApi
C5KOR9L932iAoJtmebnA7KmFA0th1jt7yfZISobEiT7XA3rToYntB6NNb6p2vtTq+oeqMPHN8/tw
Gqdd5omAULhN59XNik672jSF9f23U333a0r5vTa+TLJ/TzR/fR/Esd6SVIiW72wFoxoExdM0RJ9l
VtVbLXKAmy2/ZCA31loGEln2+qfXxzyb+TmFUApR8bE+W9bcuGpOT0JrmQXZy4n1YXIInjWajZSK
QNgprlddE+ebph5FUNSU6esipsTzFoD+dKVDXjUYPZvt8FLVQcFwDnaRcdFzSkfvYbanlQ8bLq7R
mwjgyI520KGUQeCyblAWzIfXj/zlwKxH2aJa+gIN5H+nB960UUyzxrIeTEcDC+LidyLDE7BoOLz3
W7Vt8RbYRrWvS/H59ZGxFZ9cae5gLjCCliUHh2AEXjCnY6eDsJlvY3mfrbIVTvTV9fWXw0EGbhDt
2Mde2Tf+xr7p9t7aOTiHBOhRcwn46EbbADVc+4G/gcXFf19+rto3+2Lfre6afcdv/Y15MO+6FZBH
fvBpCJ7unDUEjc/Npb8Ra5c/Tr+pzxPcZjYWsIp5YR2qjXEz30RX/sfxHpNNupruzMOw0gLkWMGw
cjfN5umOD3166vjtGPRrzlOQrO/tdR+Ae9lS3AioP2ysFQiCTbPWd/qu3Oi7Ydts5c/0gDtprQJ/
7+/tdbor93QUcaHP3/Ub48DK8Xa81S5Bj2/cK/Na2+s7yBvgbrDv8mmsO58/39vYB21rrfz9fCdu
rMPySf0qDH7uL8sVhK3AXS9fw1/X+/qy3efBe7nirRXA5N1hlz2AXtr5H9q9Wr0FrH9umv395P51
PfEBE1i5yFTOF48J7uuQKOP8fru+/QDW+7IOyl10P3xLUAZ3q9jDlbHB6Qv7eR9tsG9ujBUeu+28
JyR4x49uwGtvf+xuLqYVkszg/bRS+2iNCnXFf9ikm2w98a1zTnmx/P96MgK1uo8xOq/AeRYffWKb
wEyvtLXaa+toWwTL392/VUFbqipnx0lyAzEyyBKYg887Z5WQik2WJWnh+BGaZ+VdjEOdoictdirB
pF1O6YKr8751eldf/foF2EXcy/jw/G/tpD5TRGh3tcRRDHKv3yTFNATGWMHXHggyXTlGrR9CQwWN
OZYXz78YqOBjE72X2/OEUrdwWHYxNfAYCdyO6jYsUv0i5EJdYIL/65eiXBZVYeSu//5vzz+Hrd17
o+pnn84mz3cAzFPfp7HK/E1iyOkTHc7FmE4Ase5pTF1oQrsSRfyQdvGVJ39oXffeCO01duYbSzOu
TXt+34JqWMQmkY+kqg5M8Hz69ygm1ECoD25afC1L/752E4BK/mUvu089LL+wpf5bfEuE+oywY18i
wyXgHQJEf+OXzi4xjp4xe1TC/TtMt7u6GsFwzPHOIWUDLtjV2GWkLwKwEeGmjG/JHwcTU21CbKKl
C/bAGfY5QCR212shusvUTm6tHEt9nT9Qp32voDwrOPVvzIbL/v/spmKbiSPsuQaBhu301MnU630i
6uN7PeNV06VUf6mJUHz5qdMEv6TGadh3lMC3bIqHNwZfXqm/jc0V44LxBlxIbnQrz8vPHgi/aeyM
cIMFeQxqXyVBOqtqJRoLJ30Lmr0SMTpfyrKvH/XZ/bKsynj3ES+xhExQPTy7X2zVeO2IivQ2bc0f
mfSh6g+13M4RiCgKFqu0g+0y+6ySfZQIu9cHf2Fwo63ng+ZdiBdigTSflWQq0ZPG0NuQuIwMzoeI
HlLpZZdGjzhbD7V8yz4ZqLddXpdVeUjmpL/ObKCchryM2afjDCm+CjEX66ibc+jw1RNxqe0H6Tbp
G0y70/PE3vj5m1JLpiiJBec8uLDw2O7nrB8+9EbymWYlllMdWnpiuZdFm3zuMxtBKELEfM7fdIuf
9iaoKiOCRSRA+jwtA/Jqlj//rTxmKNl4JsEc93nRr3Olwk01zIftOnErVFUNpm1CqsRBZjPg/CSm
EezCASjyngrpIuuve//KLZnxifC4HITx6E2Fuu+U2eyaBqbK8786JXh8W0AjKiYkbp0+fewjmd9Y
tn7r1SK9d7sq/Ci6m1mq6SqNLnw3Ht6z2WqCuILLn4pJX8ejnQatKoaLmX7KGmd79+BG4Y3uDMgB
Juvj8/3zj7ZLH0rJP+fhWP9Xy72WBfd/3hrtfrCrTb7+rvda/sKvzY5w3rGFoG6CcZnKOZ3Qf+91
hP6OLNrfNFv8yV97HWG9sz2mIKy+1LVY9fNx/87OMt7B36XfTytJ4B+ndfvvPdvdr/nrV7LZn7Oz
+Con8xx+TfGcY+wt7QPcrefCZqQYPsL4vtnMXldnu3xKwfopt3KOiU0/aBv3od4GdTRYztYRzfjR
HHLvK994PIReCd1ooJBBFETcCyinzmz2F7pOhtBlm1n+ox32gCm6TvpZ4CV+Zu+KKFP4a+ZhuB1N
t61ZE5jssWTUel+6HD0jeQP6BKbJr8PrwvPpGTeqixdQeqmVAS1AWI2ZrsarrjOscOUZvRlELur3
WzWE6T4ZdP+qc/LpJkKp9FXYaf2zrIoFBBvrX+d5onVBGy77XPpFTn7ylCvocHms3yT4BT539eB+
9Aupkl1MlaME6RgTz+BMEdS8UAm3XalczizYItl+BTpjfI8LaQBrmhP5yex4l630KbKoAXWzBERq
DHW4JiCPkAkDwfejHTvzZQG+xDloFNR4Nee3pmjgnPbKby7MWMhsJ9tCu2lyGzWuX6bp9zjNNNrV
QkwXjVP5TMVD5zpki0xtDouVillgmx2EWtFow7CmMd0mqy4sLIo1GiqVTZpbFqr0oq+o1IEOYfZO
ogFYSm9+EW1hkF/m5M09osVoMa8Ab0y7mQKjnglmz9rsvNsmswh9yiMvnoNatsAiRgE/fqNpovlk
lbb/DWFghhXIyqjjtFIZXwdq0k0QxdTI1lmsuoshbjxnH+JKo81YpZKgBrPosA3UovZWruznO6el
cEDBZ1LV3ktF2q4il0TEraYKcz/AazPXjq7I7SpZ0HyUBUFQVLxTNwp8iMXk/3bGxDrYLRJt148+
BGIhNLe+qNsKx1hu6+wf66KssemUuJYD5B6Vue9q0Laj8PExUGPwhk3sxx386aQBxeWnjfneU2CI
i7GLMeXMHiXtkbV7YhbWFDgW9xiyxKmF9dkOH8esmUkUc9OJa+730rmY4yLtg1R3xdc8mnQ0367j
XtZeHzabyfFKGZheuOiZHduVG1tW8DYoa3nX7lw6WSCU600rswop8Ye55pAr47bzvE9rspNWIkHw
sy+9JUoUeDTcslhmYJgnYYxfCkLbPleaSeSO6Lyc89OKFluePw38PlfTVp8a/1szd3xS3eOki6eq
uZ6twoCeaKT6vpMDMSkqLXlsLWdcGiVODNvC13C/ZyMvX7efealhuO0o8KWgAw4xUVF24OvMEITx
1c1Pg9KnFaT0q7O1gYN1KV3jNl3lllbm9GBC+5MryyILLDGSwIkyvOZkCtEc2yLJf+YUIr/ItqsJ
2Gmq8EdXVbCbeQLVjT2Yc7rOK3oVQd+WRH3QnoBTlPlNzh4wMeJPHunCKlBW7RiBO8Z6FNBY7/sg
S4xohmKdgkppZ5FCEDKIj4Z1WUBmyZabJyjstHUvyMeozZXoYhEHVjZALKwEBemd7WvznTdOLA5r
O5ZyrXud1Fc8o6CfXE8roOPErasfnNZT6a5jG0AGTI5aZlvOpam2kxYxNTkUg6395Gd4ZKlVMx1a
kWiosMxNgaFXVBL6fqW0BjAzi+BtWLPL2upDJh5Lm1jlwPPG5Oh1pf+9DPX+keRIwX5PT9ph5+g2
FoWy77oP/jg5rGLzIXP2fdWZxI5P2Pa3oZa6CiqtEVXMPLqVPvF1xv6QODIZt8RoiC+jL+BmcuD9
A3nzUbyRlTaofVP2s7WL8tnoHkQTc4do2mQ7d/3YJ/2B06h9LdABZFulWrj8fpbX3/VEdQHDh9tU
OnJdV8m9qPORSbjuU+D7pSu5M2W3NyM893bIwq6ZEy4rjX0un+3jOrPJu3NsuUvGUlzNZXGdKvYF
tQwPNpfegwnnldMdmZQbPyJeOjHUypD9TRZhdOExltVwK2r9qWVs3aa8Y6XGRdb0O6unnhaGahU7
fIEhU2vLwzH3vNam1WX5uFkrzF4Jze22sR8J2Pg+tcX7MbN4SCuWweZXI7obuvpaZhM84mlvtfGh
7cigYj83DZLHoQgMIFFjMm1kHT82g6etO7uu926jPvRFSJ5Ymox7y4HUXBQPg9SY2mobnIJ3XcSW
GeQkFupwpd3+iQRXkhVIdlc+o+U6FLgGf7IKvQvfSj/ZkxVvu1xHNJPmazOEoYntTWWkIM1ZDqN1
ukjmKrsQraVdoO39EGVCrmzRroFglnuV7c1S8qROzSGLsETHhbcnf4+43eGhNfrD4PgXPoWw0kuh
94/f5kGH1aHc6cDf/xQ20ac2Fe0qLMT7PEsuBje+9DLrKhsmCELeTDSaPu2GeqRrofOxFVD4OB+f
bC0tNnKIWz9QtjG4K5teWAFmsZA8qE230YS5RZrNIzpfpgD888K4VAbxU7LAlWeL2x4UTtAw4+i4
qxezUrXyvPqx0YCaptmP0vExveT7PjX3+uQdq3ZR/MwsnCc2O8dZF4HuVLetSTUmoWsxe/KauQja
2SiTTTymJXhfeoFxAR+JnHbAjMtCJu+ektJ8aGpJi4qHMehnHSBEvq3L+sNgpo9MpwG9pPig0Z4d
oKywMiqZAxJIwaJGn7Rl6fO+dsvLus6/mnn8aYQUQRqtYXxwTcIMhNlDEvd8PCc4ujRvvG5pfq1T
P8boXo73A+ZHSicy25R9DUVawzlwidT2yRN4zEp3MK6VYUyrbnwUFXA5P3V+MNw69bKbOGnAUHeD
7QN+DVmiSeM6JUrEisN657HcWJuV9n3GCIw9ZjPnc3hhVk31vhUuSxNzDoZxgV7ciRTwU2E9pDqm
t9zvAcCbDi5/fRCf+2aYr+YsWmc1NcG87ldZMd2bQm1linG4MAHWeVzDtBB3sqjYDN000RAdUEPc
FDPIFI1c+LzwOfPJtzmJr2cQlTPiRWuMbjTHPnSTc+d2acACIyFSRl9j3Htv2hC3YwXw04k2sXDB
y8NEWVBx0WrKIKfqdWeuRRmaqy6T+64noErLrqcmIlzduTMN+VCgpGpdwHvMqJHu3xFFHNhszTPD
INQszPZ+zc3m17toWkNvJLPvS5zB+W3ajywyHumhrPz4qai8K5HfJ9ON1jfczuX7frIunJDLT5gJ
i0AtSDBfWRCyrWhWd310zCGCuwZlzgZqn/9dK7urCcIUVcXwmhb8pd6lWy2nBu9NIZvOH8qwwEEK
Y1PHGRzSeMTwrjGvY16ERdf0e7J2Nmkx6OthGQp+3JeQvDmBZNLYhYR5r5C1rKPM8beDyohi5R3t
O9u8DZmZzfkpqydQYJk9rw1T9KupYTGiz933giDREnvEOp17lsiFwB8sb5TdEl/TFOssZzppk0ep
sG1waPAdVIY5166/srSGXlh+HU2tItJTn1DeOnhvv7C9hRYezbr73QIsaqiwjtkWdJ23iTXdbGlX
enpBGlffTOCUZfYFcy6kw9TJvZSoMADrSdvpUNRLR+G7DHsNBSENmlVb9QnMRNXKYEgSQXKXI8VT
Y6fyqyEk0FvUF2G1cdyQBI6wkpICG8ZXllpFkTRrfGDG3nYGeKD+6PBG7CBkrUQVtpeVJ0kVxAJm
QSGp+x+c22w4mE7oJmuHHHFAzpXn3KeRlD9zMj+pwumY9jHOYPjWvVpFq5Go7aOes5e/0kaWV7dO
mHR3LiLyGCHOIN5XZmR4qPZ9kbO9J2SOCJCx+s6jBXpmbPJG30qcurgnCoAuq9HjwNaV22FfN3g1
3Ctlti2Q6266JciYeA+0Y74NLleOiuS2UfcwuUW01JVI+YISxlZ+oVeO4LXomcvC0s9N56LMEu2T
mkvthoXJVF9mk5NtZDu53w360w6d3B5qC97W+ds/rzH8P+oqW/Bp/7nO8IBz+7TMgEXl33UGDW/4
O8zhLi8QjGUYWKiW/tVU9d/xUiCPip7sItpdStR/FRo84x02BSBfxJvqWIWXTuzfhQaEqlQhqV7D
uKHQ+k8KDfZpyQzINlVNHY3Owoql72uf1XJDq4x1UhFnpl1dRNiL9cQJoj5t+sdRdFVOHSGtsm5b
1kh973R0Bc5D6Hlpumf75U93DX0AC9EsQjJPrpWVyWGfygbqfg7FH8h12Oj3WemXR3R4HhhViWyF
fWSW2FS0ndC5F7EdhlvsEBoFOaMg4572pa2VY7ttMyBdYChSLDCbujb7BwoUOjsdU9PvwK61T77e
aVCwNT/lrTcavO3YJLNVKBPSjhExwIUPRW8/Gr21KPJSBEJrXVFEZJFS5de2CnkdZ0mC6EOJjqVE
0dOYWDmJG7fbNLGzBw2BDcz6dKjyrW4OhnPQEYnkYuu0E6cq1/yaN2PnNxH72N9uo7+qQr+3l/90
bVA2LopCLjR95tNyZq0Vg8k5c1PMIlHaIFZpGhQoc+VfysxokvXrw51JKZd7YZHj0e94/gf9+ul4
YUIdWxidSFcp04NYmUOE0wpzoVDfdFOyCpi7pI4vy6Kc8qfZb40PQ6Xax0m13AJTQn38jTNwWgXj
GzHXLppWVHX8xrHOvlEbaXMaRQVr7zalmbcWWmmuCV7WTDjYlpoBjaiYNJrcb1kH1cUI0Vu60Vtf
wzzteAjHo6jMg0LhnyYaD+zSlfitsOw4RT9reUjhIAaPgz87QRR+mxUZoPcs7pS+FaEWkqAEWzS7
HCPH+qEbeb02Rs10QK5U5vzVoonmH7nlPUAg1GTiulhlXl/NTMxW6D6IzlLxexXOU/hkD2MLolen
eGS/1ftk6vitg7IcCw86hcrFnkGx8llf8Nux6KkXT0lnQ5hJoGZ/mZGXyY0TWyAbX7+fTgV6y0B4
PzhnOJFc2gHPt9tvA9mFFXJ3hFTYYnfsHAIhvNy4FnIkhqGQbLTYRkh2U6+Pev7QMCqPDJEiMLEW
4qZ5eqmkp2CROTFlE29hMccZXnXLKUOyGfxm//pYL44Q3Ad+Mh4XCBw6Bv7TsSIk5rmZ5WSLhk4+
VoABILPtu6kYvAtIhLZ52fWon/03nopTMQInlg4YqjbyGiB+iBcKEBq6niXbyGHhE81OMBptdifD
lGV74Yft0ZiadttJp6I0/j/eav8T09EyrOMgtKYkTX/lnFg3m/QzSlPYDKvPcx0Ythqve8+r+lWC
mfHp9dGWR+rvRt9ykMJFVU6NnmF5352dW0TO5jDPbhqROpj1+6ap3F3YW9ZOC3P/rsUmCq7RmgnY
GMc3biH4LS8Gp1dOnd9wkbTTCjgbPAyz2kxqi/unDceqiILMpxz70Dbsdr7m8A9bH5cS35ts5NlF
L5BFGYEFxqDlJOlmFSHO4Uq0nUNccpk1znTnjumACmCwiDDRiz43b+tRc1hw55nZpcDh+7mc71XZ
juUu5ALL+3Iu2Fw4ypio4wNYraeHqtMdwCChozn3czgk808rqStb7fXWyRbIgXL1+WOdDNrwAwH8
HH1UGKXZl6aTl2bXQiWmuEko/dT36C+dMYjMqCTFROVW5F5mOqQEMCSG8gjjUnk5ERNZIqEayUJr
pm00J+bcB71RJCTBsOVxhoMvIinIhk5dP/8YzzmV7XiMZmNkZRvDdU+teZyJpzOTfB0NdoECIKsi
h42828ead6jyXAEejnQrvqHkUqTk95ZS7PmMyJ+3sTaW4RBkjJx+y4u4C69o4JEsDGvcZ+podUfz
ypvYTb1UHrhzXfKaqtEe/XU3DwBvAUdpGuk4vWuG9iavTTlad+QSIPb8WVhOoZp9XclcS9alRdSI
iclb1LEb9FY4sYKPpoGcpSiRmvfD16QPTKtRGfVVx65c9gRl7FbfNOJJzAAUNly7BJJ03G18Q2nt
D1Y2brd2pzlOf/h+nhcXmhWyJqFgktYm24iicmDMR3MM9tHQRzxOoktJ7xaq7cvATL0i/yTMma1R
4xilujB7R/p7FSlJwSLCanGIi0HTbtidRbx9NKAR7fsFhlvcsXapfqLE9PyHqNEUaRB9hdPnkbJA
FPNOp/pE0FE2Tvo1q8LEhI1HV/VyGKe23Fq9OVHJz5zEvvA6KLpEFCEDHT9Sgx73ke+G2bbCvsz3
MrIcrHz1X6Sd2W7kuNKtn0iARM23OTqddrnmqu4boYcqzSM1P/356P0D26lMpOB9+qrRDTiSFBmM
YcVaeYKgZuQWzddYz5FTK0G+kjZnWtg5899eoTGjgopk1iHtl3mllR4HQ5pF+yRrERnOsSpouFCJ
HNJoZgwqhBlj1loYdOFWm8+D4/XmcZR5mp2GindlREKljTsvfPRCzXbrvZv4VvLVdc28+05Vf566
bd0kenQaTalFHF3PyMdDKsysgphK1+GMoVtO7ZneUGfpj2Uf9k6+6eGrm6mNj5ldokcEfYJrbrqh
dci9LS0fdo05WcnJHPsKqBXVbmr7o5bq4qPnTOws6V89W3+LJjQQtnPqqNpbARDiXR42KZNOqU1A
qg9IOv85igRZIZsaVPehErTCnubJM6ZnJ+8oW1Pf0vp6m4qhBrYf6P34NJWuER29wTXCZ8P2wvi7
m8Vh2j33SV55Ej2kqGynLYfDGk9VrLeB93fWUGX7RqKawjw/N0k2gk5yh5bZK28M/Oib7K04fnAs
WQ3dYw6FhXPqUzc1w4M3Fm0jXpop06g66Xnrlp9KCtpS22XSxFNQ4DGs7I+JvBWwi5Z7qIzNmqF/
z91O786uniNJqTVmGzxrQUQhehws65+pBUy99iBeumsyKKCpOFvyF5+IgzGzy3c4KOwo1TzYG+uJ
hgr9CnmSeVnvRhfIezW6/coDcW1PMC8HbkhRxquBgEt7iZr/7vrJP6TBED0UUSkfShfudc/ESc8z
UuLveQvV+oQKyRWrlgIgLseCtcDp+3bwfESpUC7mNI6HMepnWkeBfPI6z0DMMfB2mmOuzQYucoJX
0ww2QOwhcJ50pRcvYVcSV2RiJkHrIhk9priKcTuNWXDW9aj+AV5hOmVMwaMn0TQ2qqb5kB+SOoHa
3ikLYwVcchW7ElQCf/HBJzPvBdjjcuON0NRiOjbB74he7mPSGeJkq5nz+9t9+XkJPVz+tg0wADyJ
S7t/YSXQOkigxqz5nfLgVpuh0nQJkRRxJbxzXlMcfESY0xWjy1QHRDMoBMhl+MQqD1sgTB1Ay1VJ
Neh3zS3rkXkrivTYCD0ZD+ToQ39K4xQNH0gSZ/LTYGpPXsDA9M/3Ll0BXX1obGCTtQF8X27waDt1
4JmRCnwimqHmsRpDiLBRAPXM5rkmP0Q6D1kGs37nEXcgmjIcSPRgZ+A2LwkFoGefhGCO9sEE4J1s
goipiqMnOuNzgXeMjiXasRuKpb0S+4EYeiWSv8wa1DHXoa7nH8a3wHU45uW6NRE6HeOL7mGCvPsh
M0X9GIoh+hAUBEorX/qGLQo7YDFVHQegyGKPM9HOZkKaeiDG9p8gfYU4wbbTj5WTjPv7n/PalGBV
HCfOsqJtVPfpTQqWdXrPgEutMX8VuiCRRwAgYanRFtbNtlqRgLpMS15dBQ8ssCuKVopESVwam1A3
AZQXhkeZNN4paVL6ARZSgaLqkLnzCt3ZlIlmrriEG1YZkyAtgYffEOQnl1ZDTxL8mpaG2kbWfiqF
GE6Ow4SdgFLvS6Z56dbQema17m/sAoXPYhXJBsMStDgAukHjcmnWA8lgwhIOWao7p/oxT/qBwF5M
KDnQmHDoGIUa2tnGTCt2n2VVXm7lpLvDxtebJFyjeb/6zpRGmLPjN9HaVOD4y18Tdn0QUglGQzgx
tGFbdVmTfe+7GnL7qY7b9275q6Mi4bWgGuZLL57bpGEqSnSS9pPX9KBZ07ym1Q3+15rSfOe5ufy3
c2IvW3ERl26ZLYfcUlFsQY1BrYfX93KRVl+Dn60DeRzSEbJRUwyf9UIOiMN2nbahdoNM5/2vfOmT
Xy0qiikKJSTbOMPFidZTQzM7wr9jOBh70eThS0FP/liItvrBof4prKT4nLfh+BQSzn26b1wt578J
sDIOeYTPdaIkh3Na8sgAr9az2gna41SSdKYZ02ppXMqvmSUYfCgACAxahUBtko4r33cx1qdMMyLP
C0soRbnLctRxe+M2gJpqYdSP/bHvwvkYe6ho+mPu/9PMPXRisQVP8NCmW3rM8T7ru+HBATd1TAHI
AZlGm090oJ26QCDbd39Prs45xwgmKj4l7Dq4msU5LyuHx6FtpqNWj/Cj2F111OT8V59D4Xjf0tXu
Y8l6pWCheA9RyuJ+23GdM749T8cshrd2LIQOWgi26TSxtT9aLZJPiI05G80N2zU5p1uLVGpHlOZR
paSvd7n7pRUWjTX705GqGjGe3YN4MrPwL5+9/ff+KhcqBHxpFC8VEwJISJgDmPq6tGVpECLQejOO
7IDc00Cj3dU2KJzTcD/VmSO3paBBJbw6/DD6k3FsZeJsPb3Rv1Tz5BzmrP5h5aLahiRqQN6MHIRF
Gv0qNIiN7//Wyy9CtM2oBiEow0dKVYtC9OVPbfO8xpCX7OyYCbXHTBut+U9Ny0AfdmGQvriVKz/n
dP9KIE40mt91IHD1kEdZoM85DRRPcUOX5tPBG/vMtefDQL/+VGhV8cmu+78Y9eqPVBCyrYwG/7HQ
4vZwf92XD9z/GWauzoKLiLHx18v65jLaYPpSB3gUErRG8W+mpUO+i9xGH7e56VYA+yyn/x7TLvp2
3+6lu1V2VUKlBsp9QK30qS4XbIi0DN1m0g9d7IkjRXexK8pRHLMIfnDmrbLT/2CPb8zFJrmi6ndp
r5rMkWIPpXQ7YIjAZar7WUvo4jRz8ndkjPqKe721PMW/D6af1hdh0qU5zawAonm1Dnq29F8KFEzs
LfAzm259WVF2cwJrJWa4aZFyLaSqTM7hxy4tlq3px4ZSwRksHQinX4vjRNlwz/xasslHq1wh5lAn
8r8PyH8+IN/NUABi3PhyUDCztF6OlWBDLQBsYQRt98B/2fXO5P0PpsC3CIwRCgGRvlyaItbpLBHM
hxm6xL2cJg2Ufzl6+zQYA+1dj8B/1oV3RD5B8WrqS54+pofCyfJi45AMo/0k7ch7cuoGAn+qdZ/v
n8nrLVRzsFw94loeQndxJvPBceYhsfWDgG5g70d+utEZwP6WynpNQPX6mgOFVIxKTKyTgi1jjdYH
Xpow+XpI4Ybd21aH4HSYQDA5kO3rdgS2aUAi5/3rU7O7fDk+EcSdl9+tc6JB771WR6k6dn2gyVb5
dbQYGToRF+VrD9vSg3MYGWCBpkU1hXBIiysn/C7toz5Gdt7VuvrFKN162sRF6zHXPjbSrHdZJAIY
9i3IuL8mYTUirnl/wTd2GT9ORZP1KjbJxYLhjdamuUc7SMyapD0HhKSoYIWuKQQg9gR425qT7F2J
kTqwEJ28ttyYAYHFcPFyuXOWC3vAaO24kFETvp9CXju01F0AQeZk7/Juat59JaljcPEpUPFqMrFw
+WnZ3I6RMkSf4sT52evZcDAmUKt27smX9++p4qrj+NIvgUrq0pIm47EDL4y8lEkwLhinOZE3ESNm
6XzsNYWcgiV/pbl442ZCOOTBgeMxlEX2fmk0Bj+Q2LM0eZ2maNc6YLW7ek4fpIJh3l/ftd/mkzFB
CX5DNTSXZyY2KeRqzoRYc56LbRRr5ofBjYenYNSiz5kA1Xff3o2lcUKJ+1xXYUOWZC65U/bakGBP
lABjjbkdP1pR/m9aj+3DfUtqky5fCCJANcPN4pRm0XIT62pI026aD9Aqtj/1rgC2p2dFsvKyX5uh
8kDVjk4ac6jMr19+Kx+VM8Bm8NNLPbImuiaUmLaiFOaP+8u59i/UVUDUECRRROJtuLTjAX3XQLYa
Bz2DAx4pCP8wUwb+V48AavcBlIPUt/pDAmx35Um6PiIKqgNft6DpTBFpkSh6Vhvn4TwaB/ISYw87
sXYoavP3VEXjc5Q5a7XCW+YoTdKhRJbLg+PkcqEFiYMR0hI6DCAodtzyKtsPijpJ+GF3quPJlbv7
W7u0qMrrFqSwVHUo0RERXloMEE8uWWGrSJAR6PGNX51wH0enCjb0oYeV7VzeAKzxrlMZA/UCLmrJ
81AYee+Xug8nrNbrp5qg8KjlZZBtciCExTvDsldjhLoM9kPdzgm9XJpNrlpGLcaqTkRHwRjPLs27
+nHuQzRWq9JZuXSXRQVVWmZxOGaFCKPMLBavoBfr9Hd7q92PRmufirCaPnV+xrTx1CEVjT35HMxN
cBLSsX/yb/U73Yuyz3wbishUrvSrsypTYqch0RBSCbNxS0E1OUw0eFHHa+aVU3P1HcFgQD+kwB8A
MsBlXG7t6PcBAAiz2g/Smf7ok6yKPlZ1J5NHB7qqj/eP6C1jEFPw4lEC4youbr8JZM00Yos4qSqS
c+Clxd4vaZG2vqzevy7qjaoWYXM4IYVYrAuiL6t2rGo/GxHsIozW92DlgxKSBIjKij/fvTBeai4f
jw/WrjTWOycACcbdC+mpH0iTvO9p7Se7NgLAf9/UMjyiqsJzAHqGc0G2vUQDwqkLh1Pggj0N2vbR
kQ4YWWHtFSkvJGZmsq2qeU1UaMGFzYWgnKPK4VQTTY7L0rfEnkmHOivl3q384qNmc0wY9Gjah3mg
wQthm3F2RRccgMDpwZZa3bSPRyuuN9Gs5Yz6WnT7spJRxHfvBfxRVM4V6zAAvMV5Gv20LQyXZj6i
t8WhGGc/29ZWOe1DsCsPTo4gfIMqyNp0/dUn4M/Br0p8zAizIqq8PFttYoUmUJEBhUX4VWC5R0+t
YYgK0NZ80tuGqoPRrjzQV1dH2VQ4Q74EqYC+9O7hqI1RWg57a8rS37HZ+QdJwHAqK12+9zArU2gr
+Hx1ajrLkMNMoKqyp3iA0sDWNlmuxs/6rD4xS52uxKUqrHgb3XCYCNyUXC0URDghteo3hZN4nmvE
qGCOlZZmoXzdVFtdD4b3XhllhWYh2kvkiFfa4XE2Q6xmu8MeWtPgOIqUgcXYzQ7kAaSkINTOTSvm
wzvPpjKqeh7cUSBKr+QWb5Zm2m1n1gyT70UtzJ1vz/WmBrbzKariYGOkA5MBXVe81+spP65wdWqd
JIwq/HpjNIZizzCSDqMMVO906E0/4IemvSHy+v3ro52DT+ASqJH+xSVAX6aFZYii7iAm819YBJCm
S6B6BKYft19LSx+PAQnq3/d39cY1eAVEgjxThbarHmSEeIXZwBQV2/1vsysN+GgLjzKbNX36Xywp
mi/3Vc5jceGsvKDAbZtcuFgPH2ZHw7X4kgkfOukrbmwZFHMLWNR/TS220g0iLbCKadh7Xlo9JQzt
IozHTMTWSc0WYFgQfdT6MNlqTTmsRDoLGB2eXdlWQqwUgKApXIbFTeLBvNDNw75FOkJNGg0nPwyj
j5k7jsCL87QvIYuS0OI7DiMNDmq+H/U+GF902PnOtdC+i0yGD30MzzsDH7TCyWkRbL//MW74CXru
vHc85DDaLz97QBbpW5Qb98xe/DaKbGIozPVW3IR6LRbOiBouaRAgDpPMfBEKzShLU7/hi8veTR8r
vPDBawLzyesjc2+Mk7FSc7iKMtl6GiSO95okwBB5eVnBViG5y3zuXtZM5cmW1rbZWfGBFoCxU8rD
jPWNyGwOIP+zalwj57zximGeNFZRhfHhF+Y7FMC6IAbRVjtj9mzURq8fpcNgnFs2s4cYW9a9tHZr
WytK1De3mQwTDIXqmy2hG7ORDWOvc+JgcOx2pLbeWTIGtHPyjAGh1FvrCtw44jBKC04dngoq0iXd
ey+BNs6O0e8rZgMDxA+c5BclT/srYxFju+mzxjogk+z82ydDv6uaOKx3mm7Vv8rJSBEEjCrkVvsg
a/e9PsblBqB0uQu90fvr/iG/9m0cBpJF9NH5HldMnbLsc4rSPTNUPYlpNaeVsSdjLNFBo84SrMTi
159BxRM0EakIQUy91KzhsplOBc5tb6ZMuYJfmf9gUAMnE7QRq9WMd/tTggqalUiXcIWJyy9PO/ry
M5J58APQyRPNtqAkN/7K2nnWth5fqHy/OcU/qEwRH4LIujTXWnTVOz3p9kwqp8eZDtsPPQRvHYgw
Sbb3P9y1d0IimMIC+SIL5JRd2gJEN3mTnk37KOrkL9EjFZyhMfDjvpXrIJzQ5a2ZxQ5Ka2gGJ56n
PYOm9k66bfTTaPSkJrkR4ndtSld7NszSANas9d0PEKLmrgCDuy9TaR51Ky6+1LEM1piNr44tcQ70
bGqvKYtTGr1cPbN4YNqIEg5GIKNdDvrpoYwgw59IOPf3t+DqzFLe90DZEerzZF0RgoWQ4EM839iH
Mu67j2DLrH2YA//Spxpl6intxpXn8YZBQ4e7mYzOR3ds2TSJhrRrI3glD560iyedj//d9Jjt8fzI
fo46VxtXHrqrN4H4TQkpEHXT0mBnLzeTBC5riykRB4ifyxcRh85n3UzN36HFNMomBx9KcU6njfIY
dr6eP8hYW0uqrqIRZR3SYnymrxq5i2NGqOebWdqLQ1hE9R8FzcwPUBd3P3XZltM2HRMmyTsmXZtE
1CtH/PoosZdMiL5O3HGRFjGXGw2dFTiTONBaUbNNto/wNeS1pzCHYXzlMF29f6wTuS6I1yh/0BZb
nNvKhDHYmitxYPq62MWAkD+zo79z+Gp2NuN1D9lgvP+u0DnA38JCxJsLaHPxef1eI2Ngb217SJ/T
SZPDrs6ky/TbLKZkheT7xmECDoqOzGsH9aoAP5q+BglWax5IYuOdJSaoEmuv2pWGWX0xq6E56GGa
PfcMsMGAIMpf92/rlVvkoIBJZRSL3gZBm/rab5KRMJmDuasy4zA7aY7AkhucZh8VqftWFjAvtpEQ
gsPKZ6RfBLBtEcdA9W7lTdHDczPqwY96LIaTjK3gp8wz9EDbDuo1BsBkFu2z2R6rbTmJ/k+qz661
8kturNdmHlTNohiqvrX4IXDr2rKiR3YY09D+XoM6O/WZrFdS5muXpABHeAdGWIgVlu+204xeW5CX
HbIm/m0Jhow2us+XBTmePwUeCPn7+3tjVbyhpIuKNo7Ic3FNzNQJe3IT1K314Z/IM8XO1ry1/o06
ChehNx+OkADiPJwfsejC7UmNF2NupXWwJjtErAUleBIw+eCLNj3eX8/V/lFoYDKXtQB1VLJ5l6ey
LRoSO+YVD/EAZhsOLSBCDtQJHw1ZfgqStN/dt3e1NOwpXkJQ4TwjNIsW9lwRt+7c0ncYo+Cbrvgl
gf8jd281DSRc941d+TSMofTlIaKk5t6WLTfNza1SJolxmEQxfWHiX37Lsxl4sjlHjyRnNORhX14J
f24YVSVkqP2I71BYXZyQvNMaJhpYISDP6qnqff3slK59xL06eyRxJ0haGI29v9LFZ1S9N5pVSLgR
2ymEp7jc1rSoLb/Soux5Aq5xFqX3w7AkbQ9tfhryKv1y39piif+xRmxHCsFgJiOLC2uJJqhqt/kz
BFqQloTjUCLU0ucV9IW0ebYSApZHKlnm2oNxbZgKHDWWVwZU8tLFMusoQBPDGvPnJIh485PyW0cP
lTHpPDAeYF2LX5Iqe2fUw2ppiFNG4ghRk7sSywWgVQWghAtY970p35QZpGiHLGY6ZFfYgXmglCbL
le95a6FUcsEJ2zodamOx0L5GMjHR4+KZ8WfjgGS4/6CbcY5WTpx8lBO4UR0NoBWji7v5ulA8Fq0e
+vDEeAujAChR7wUm9lxPQOsY1lMBZdjNz0kTeGvAyIUjRQ8GEIfqwdPSUUy/Sx9Xx0Ewhba/D41i
MGniioC8PtdHZ+U+Lq8GhghqsET3iCGMJUylNo0g63OJbFwA7wpDctbnwZfgjOGpeWnhulqpY9y0
RwELF05lhorS5eUYEgGguXKhyisr9yDhYXooStPdD+YwbjXTXzG3/Givy2MnSTUoGJMOXJozZOt7
kQYzX+ZV9Z8o2tb7Cu3rY5Ql9UoAdeOTMcXLumCfVA25RTyK7mclg4bIkx61vStDwVS0aPMVGMgi
4OZgKFynwatOf5pYRv2KN3GSXTMtYxajvx/bMNmEVgnCJdI9QOqIUzpakh5Knzl6C4Tr/r5bu14f
llVDlQoAznuJEo96NCV4BP19n5j+wTGGDja3UKzcsjUri4OPzgaUKF0LU/qYG2d7MJxD5HRrkLPr
U6jWos6fAu6RKF/uYjoQ1BZm4++LDpo6KprWNiwR6EZGETrslmng9+8dKSFAKeIxEDWLY0hGXDdW
Uvp7yQT0IZ7h9hdDJg73rdxaFbnz68A8vfalFT3Qq6bNQw9COzpaqWPqUJmLwt3PJT02x6nlWghx
9bUAK5CD6cDASK3QC7vcR92dYbVujfQw91753DpT/Ux5eo144OoSozhJy4ciLa6KI7/4WmFqOC1s
l8mhnkW91R3eUPAnyd4jk9/d38LXp+NNcKnGlVgJA+pUz/AX7uL8aU6laVJE6UGGdfItg5oY9sFO
m7c5vAh/WnnXfsT/x5B3eoxxt6UdIBMjnV+QJHbw9Rswga146OVjp34RIFoE4dhj6woeWc0ZxIrB
kB4YBs5PuSmLx7GKip0uKGb4zmw8TlbgrzizW1v+1qg6am/cDAyJZVOJKT3AgtEcWqMJdoFWtds+
Aehwf8tvmmI2TXfJhxhTWPhNu2F3tQhTVlSCa40DH5xGDenCQw84pPofrJH+EZlRTzeIHy4XBodY
xwxIllKkiaOM68FV2YI/ktTvLb1OV/bx6kry8Rj+o4xJ4KlQ0Jfm+rKk9ZUXKdx0WvxBhzFsq0MO
vYWTtYSMzX0n0ub1+NJjZmUUMnli1YV9890UY2NvCV6ByaoFPNnDuDdjt9jVyEgd7n+3q5dIjdUx
Z8fawLRdFU1h0BVhASJkbxVu6H3rwWrkD3Yalc3JymiYbLNRBhDpETpq7r6vh3mNH/zGyWE0jf6z
B0MzNZJFoI0WGjQHSaftBSzy/waNkxi7MTerjzC9lWuTsze+JKgGlkn10qABYl7urA6bGu+STiSR
IsG0M4sYvdnWrSJIEbph8Dex1cxrWozXe8zFIE8igGF2h3Tt0miRpShqejI7TGj4bUU+t7tqEN1h
BuPwkTPb7Vq4zbdU/8MVR7i0DJDwP7cE3BYjs0vIVhvAxQHpaHfOnZR4QiSi/DP2Tfkh9hgR3tEQ
gjbSEXlzTtJotay4/LIKxoikL501Sm0AthdeuIFn2A2CqDvrOTNp2xlSpn+kF5t7oL5rquXqb731
+K+2ADSCnGL6jar55R7H8POluYz6cyh7Ee2bPrcM9Eyn+gT7hWh3fp0myWcPVNypTYrQfSJk8MPj
/cu0dPL8COBqsJbjAElVl3GqGWlZmvrJcO51t3wIfBF+8iH5+JxU0v80j1p7sHPhf75vdHmksURt
g/xNHS4PRODlylt+zexWcjxHtT42v2SZIvB38DPDhPszAaj6V4EbiT7+/1lduEQvhVw1hfz1PDTJ
jL7mTGl1N8CQa/+wHIlHJK0evt63eX2e0G2lf0VCha8gUb1cqa6Vdi9kNp0Lxsu8PYTdDLQpOjAD
Fls5rBXmb2wsvWEFiyeAoHe5MIdKdjkUcMWezbpwjr3dht9S+GYe+0lE1babkngtRLo+P2qwjB4p
uFWisWUHC5oGv/aieD4bM55iYxstGhq1bI2THuqa89DzHHxoBUSy9zd2wSfggi9S8lVqgJS0h5H3
xRkKYT21g3ga4HwxtG+0wDvYg3KA8LtmLj4yZ+Y+GH2eiI+BDEAmNlZkfKOd6mYngFGt/fP+z7n2
WkRuqiUBQl71KtX/f/P8+cAwy6KPxnOddOEfDRTKj2mp/+qGUvvCpXJfTDdIEGbw6s19w9dORIWM
gN24TLRBvIWjnpMul7VWD+dgLMaDiM1wB52Q872yW+OpiKLkE7w92bMFOOEFisF8rcJ1c+GMP1jM
eDLHuyxUAkA1GtvlM1DX6r/MjQNpqqx7iIjCvnHmLWR92ffarLNfDoQw3+8v/sbhY4QOKAsROqAI
c3EGonEOu2Bk8RkIvv0orfS58VEd2HRTj+qU3covYaU3K6n9TaskcbTqFbB4GamPru/IZHKHc4RY
Iizs7nR2Uy9VEtBVA3VHWxzxmem3+2tddhDUgQcfwCwo28wT9ars8uaIpYYe2S1IiLMX6PMfkz/q
O7tO4hKhxsiHtmuM9305hgc7tV80FfkZfdYd7/+Im0sHn8aTRR5LYnR5zIHk4zW9bjhrUdD/5Sfm
nxFYp2TjNLn2OQC/9pmJVv9w36gKHS/fSRauOn3kIZA/LgfsdEjm4B/3Rh78xjlqYMvBw7VR8O99
M7fWpsDM4HcEZf6lJLJvmBTd+2w8G2gf4L1cuFXBCOnVdhQx8gOmTI2XadTmNd34G2+EKieCySXx
g8FzsalAJccgjXNOsVtVhyBvg49D3XwtZF6snNxblxU7FPqJ1K8nQEkR9U7IfjxXc+N9lfU0fRNl
6j1oYQZXvetO3UsoGp/cS5hixWHfWCVvPSSMSrSdnvFilTTZAkHNdjoLL/JhYcRliD4pm0dzNoz+
4f63vOEVqc7iEEBIUbNyF0+9GWXeHMZyOhtNL8hBKnMXWa04kWJ3xz7O/6UhaP52xuSrZSbVP/eN
3zhIhLC+mvkGtgR26fKSOCTxc2+489lCGzk4EFNChrqJqxoah3Hq/Oip6OMO5vABcvaV5+DGF0Y5
iYEfQN6Kw2LhETszkXB9Q5tuWJ3QNjUF+fnJmqf47LUetYUmASEIgkavIaHvizUEnHHjKysEk+LZ
w0cR2l6uvbMgMsoaja/sez2WCt9GlM60e/lcgG8qtoM2AbHe1kKgoR7OyKufitlIqh0FCEds8yRB
FMlKM839Uy+yGNrhOCt3nYCQbk0B7IZfATBhAV/g3HPnF3tFk9nPY1OMZ70Zpp+eFVhbV6/fOxai
/DbjXiCVTe4dceDiOPSwidhGlE9nSguJuzdmPd9bIKMRr3DypDiOdqev1GpvHH8mBZXEKWgfCgHq
lLx5Kto0rJJETPPZpyzEQEHT9x8QltA/FFaOunBrhAVU165Zn9LIGf6KG51p+PuX4NZBYOVUOyge
qarx5U+gL+prNNR0fkIP/66edvHXQEw1YHu7z7KVascta3hO4l46itDhLJxLMvmt1+i5fs6ccnqu
zA6t9kmh1BmLyfN3Tti+flFCHuf/rL1egjfbC1FAnAWwH54ZOBiOiWeNn+PeSr/rZqc/wHHYbzo/
nVayl1vflIYpITbzbxAXLG4WL+ZYGnmkn5M5T7ey8a1HWSkBmgqt7tGJCp4prfikeXH1Eph1uPII
33JqiqFUleBV8XphPhrcSE/QpzlThHT/QcgHvc4giR6zyjDKLRE21IPOBBfkyjlSf3fx+FN8peCj
WESuC72eJiJG23sDkQ5zCNAaKOas+9DwUssDVGVaa21F5cbB7/vH95YfBTrL64Fj4KVcXNrR1OGm
1LiYkZYyOmlG5hfAcw0UQJGzAx+Q7JuR7qKZjdkKcuJWnEfrjUv7OgJ71cW1dbodyYAScU/5Kt52
6upI6gKN4X7N/LSDVBldDvePtoNs/ylkPhcVjFEYm9wMjGbl1b6VZqlGIC0fhtrAXy+qT1YBT1fe
V/M5KpoUaREmfxmjQ9lcr4YdPNItao19cxwGyz9B9p3vAkD1G2lG0cpBuP1LwIIq1CljEkugTllM
TLHb/JICQsO/pg6Y5JiOiGbIMH6Ip9FEisMptY3XNVTR53gqH/2WMgpT/tzI+8fjxm1g4o1EG/Jc
kAxL0qaIFzDxBsE3yqf2waYyt8fbzMNOM/vqg0j18qgVANNWLuGNU8kcCl5OUYupaOrSqWYRTHh0
16fz5GtS3xpNiX5qSmUn3JeOV9jpFjafF+lBNbtjfJWq4cq6b/hZapCgGWhGM76xzPZNjfp2x/zQ
OZp0sDYB4yKNNxQ/vdxdw53fXCtlMWonqti7xGtY5dgw45/yhrlaeJ5kMp49bqRi0RP5s5AlAily
Qm/+UwWZb328/4Fv3kIwBVxDgjgm2RZPqFaUltR0gy9s9PG2B/HzwTBSCGC9sIofRw1SSNT2qhc7
R6hxGKmtb6DghODy/u+4teGKQol8D9AMzJSLL66XtQFei0NvQd5aFEifMecp4L1H/uy+qRvhEKUc
iim0x6H2Xs5YII00d+gb62eSLfGpdjK5F7GxBrC+8YxdWFn4k7BugGW0WEHCz/jRwv/4s2Bw7mA0
XrsPjM774hZBdnIh4tiZdT79uL/I5cUF180RVZN44A1Z58KvEwnG9ujN0zltAv/Zc7P6J+PwyQ99
yuOEl0T4xaaTprUSnyxXDd6OwRU6I6QVaqZ00fyBKgHyJzNyz2aUzwnkliADNlAuoy6ft1W3Q7er
otBa1V/q1uubXZZS/VqZaFgeJfUbVPip5mj5vkuf5RuD9KfUcM9QOPfeTvVMrZ3RJKA8shTtm5WT
e73TdDOZ8jZBDVDJX87ngfYeEygg3XNIxP8th6h4m8PhfnZmf/gEu6rYw0K1Jim/jBbUGlVtmb3m
MwMGvLwuodclFXyX3jkFf7T1K2+yN23bul8gCm4+zBB5rFGR3FimQxmb8pNqfBEaXlqsK8mniyrv
PAVTutW7tvsUjXpztjvoLHaNJssvhj8U75zbI7KHPh23hJqAzwO0LFakqEHZVhZ55zAR9skwuxFR
9t7yP3VRJ3Y5Q5DbKXDRcLx/fZY+QplVA5CvPpFijLhcbWlmjt7HPmeocrp0k7iRz6wZxEdrQgk3
DiuGaA+AfgZrucxjraYL2jDMvHPuUoApUr871IEtTrk/r7mEm6bU9CPsKoxCWou7Kcvaiv0h8c72
3EXPsrHR22nrajtAab6/v323TPGekRjTPfSc5fOJ8qXpJnXkn6vOrp8NxaUCDMr+MfRushJG3rgJ
rEX1fxU+ggbP5ZciKfRnLc5RENfC/qWZXa6f8IPzEDA2J6vRP91f2q2ToaD4r9z+MN6qe/ImJxqN
skiYjDXOCeyyP2U7p/8EIupXNvDWbQNGSdOXAhQ43MX9Niji5CFR3dlzSwiwp1xKkCYu9AcV40rB
0bSD4tibsbcGz7jhwGFqo5oE3uS1THe5PDeQSJh0qXmuRGugVcsxfLTmeHiQtmYEiHPl4pg7+vTU
TXmkoSaVR2sOdRkQqbtHt473A0JBtmDxdJUFZ8cPHXEeuhrRvdlC163JyuzQ5GPfbT0nq4gSEuR4
Z5HRX7r/fW/tPKMlEJ1R+yU9Wfi5gfFASHVD84yejfEEUUjz0BdckFiLmi9TrHkbaYXjSsx/61Ap
z6oWrYMwXRgFewMNixcZZ9Ns8x3imvPfcVvWf9xf2lWsx84y7kBpGW4lONWumnRF6aGmEoszHL3J
Y0GTZu+0cjhaWiv29NgR8/S16kMdokCStdNc7mTse9/v/4obGwxZpsUWK2orcLqXJwwNO0/MuW+c
R6brrHCfa6a0tk1ao0SH1gBaJ3vm3dD63JZ9wR3Z3jd/43S5r8wJNL+Z71tmV7HZd70jdevcDWH4
HOee8TUsW/cQlV3Wbqd5zH+ZbqGpic+1qvQNV0VNQRX38YrqQ1yunPeklFNaW+c4NmX5EHdlZ29l
KvyfphyRl9nX6OKIcMWV3PDFLgVSoO6EutfU68gn+PogWus8MsSwD6CA+iz4NhsvMN9J1KIea/IY
chlL8T1SfL9cILRdYTVUlThr0DWXB9jwB2fXN2Fl2QBs+7zYRiQU9stgaUX8BSnu4lQMlb9GNnLj
NrlcU8Y38WEwIy72OffyhujIF2cSDZjz0ZDN9p5bQQ16/yjd+J4+yDGoWri20LstggRvGoQnrdg8
t7Ef/i4pSKH3ZNdyHyKSu+miXq4UKW5cHUIRCp4e7TgWsFjY7M34QZSaz/2gz39lUFE9N3L+FPeV
h8i3OzzNiZ+vlONuLZL7orR6lOEl3gnq3M5mAt08Z9LxH7wBtVLdABNr2J21JzFeA4HftEeDlxNE
Ak794/IMJVZG9No35jlOrHjnBta4jfWm2Nbm/+PsOpbcRrLtFyEC3mxhSJYvqaRSSRuEbCIBpAOQ
9uvf4ay61R2jmLfpjdQiCaS599xj2HpGAaNv/vtL/JfzAOBGca33rkjy76YlC26CWQdZ3q2jSYVo
gRk37vM0+VoPVT0njlxGWHtc4xNXhKuc7BqzP5E8/+VgBuoPfhUUWkDOQfj/+48+lkrICTFZd7XK
aykRb5hM8qNlukKJsVEV3xfzbEw6HM3M5w8gjngtuz0V8DpZR8R0/+ES/OdDQduUX93pILIEKnB9
SX8tchpZLV6o8o4DYV8HInZ9Cx9f05EsX94h7uJ4V+9L81pn/P9x/eOzQe/GQAmICAjzv322DvAp
w+K6syvMkzvcJYghJVosVRfFQpp7Wx/UdIDfEnjug+v+878viH+el1jsMMjDzYS5NzIF//75IT1E
QuEAcWeoEXkbOLNnwwIs9lWcrX+4+K//2F9RX1AJ8GHQdV6JsOBTXL/MXx70Mae4CXNe3CHm3Q/1
PPHTgjSdS2b3FxQg42uD1LYnnk38HLSZ/5Rs9q8fj2cMuPOqUvp9zE01ldBW7vkdPs/fg5GGSRoy
c9/bKfG99KN8nDTosL2t4HiAeCZ0wH9Yaf/6tIv/mPVitYG7/fcH0Gw5rSrowe90wdgHyLbf76kV
N9Qhtvt/f68Ix0PlA+oKqvff1vQWxKzKqc7vIjVdoEUcvxOaI4bOuOl/nD5fXyraLFjsA7vEm/3t
CMN1q3iUIdN2dHDSek4aMMTtCawB5p7ZpImdemTbNG/gc8bkLjjNXv8fPxXmq7j8YL0MjPzvD5Vm
y7wWqizulmCzu23d3XtEj+h2UtWfDN//eddeB35gdF+1dLAKuP75Xxbw4hfYvpimuIvIXiJJBgU9
hd9Txj/995/0z2shx5NE34j77/oKf9+VUX7IXKrqDv3ydEpqRETvIzTYyxhnrRjDn4Csf1uXwM7g
LYvjD2DLb+uSSNyFSuPzxtx41+57hm4IEU38Uhr+v+VAoBLEggFYhkEIbFavfiJ/f4iRkhVCkKrq
TtRr+VqSxm53TSg1+wGfuXz7msJf1rTbeIj8D5vi3x4rDhh4pF0H6YD6//7JNczmingZy7sNBjJz
W0NM2klRFF2E1NGlTcTy7X9/jyiVcL5iVIo9cr15/rJetkyltSB1eZdD+nxcariObG1+rOTJbKyB
+wlcsP5Qpl1/w+9nLIg1WD4ou0Fn+u1VGoXwP+OjEhW/VM/KcHOZKlU+FQh9uARK4r1ba8r/9zYW
VDEYiIAegariH5EAODcXfjCsoGrLZXeAFYmGdVvW+5nKuU+Kw/vBjlF4cTpmf/jJ//JaoXnGgPjq
xI9C6jeoB06hUUYnWt9xRPN0SJmLBsomerLq6gdXZfwPy+hfdgvkE7A/h1EiLIx+P/F0Gos9ifF5
AHWLGxD06nujBfti4Uf7B3T3334aiP5XM8Er8eR35LNyaGJz5YHMlTIbkMkWDyDc5PDOTQzURfBk
/p8XLMiOV90+VEUlRlJ/X7CwWhsRnw0Akh9G3TgbNY+hZPJbiP3+CD+mP9HC/+1RAkuGbB1Wl1iz
19//lw1CK1ONSeRLECw573d34DZGRMlHl10twv/7b/vHqBHlHe4o3P0YOl8lvL9tDWTqSCTbk+Zu
NKpAAiaNPrB6DsPOlT/NxbZ1eZQtOGUrb/pkBSbVVmORfAIo+6dUmn+WnPgq14kflg8uzd+JpSVF
jY05SIPrKqIdxEfTJ+4L2AQFeqw3ZeKz1zxXRJy2ceFf//Acrjfy34+Iq6gLLPzsmk8DF7W/P/R0
q0mK/MHmbg1pDIkt54h+r5r96x5TpP65nJmbvGF6gGVlpNsCgQYYgzUHgst9bupPfJv4UxXVf9rH
OKZ+W+8wc0MxjNbkurcws/q9HyJKIsJsi8wgkhQEIVEsS9YBHjuODhmaLGtLNsZrb7yv3m0FGv0W
aR8O00Mtoh1m0hah9UWEHEakNBTZoCfwALoGzlauy1ZRbH2ZbDk8IzOkPYaCzlkHp7Hx0xQhpKWH
7sSH1+uc5wLHoCjqbDHOme9mFK7u6Oa5KXXeIbl9TXTnRm2Ibm1giHtGrLSh4+McYr58wrRrM19J
nCp64iVqhAv0K/O0t3Iui/E10ikc/9oR6QzOdvUawfOjRWzYZn8acX3Il9IbG5XteDBrP+T5RuiD
o7bWpyngUvsMaEH4J0kFpzeZzKPmrbBTVV9GpDxK3+64AhLTNsogCkdAG7hBzYm0THaLRAOjW0Sm
luSmjOFN2e2mHpPnolZgvC5SGwn7auKQIVpAlyXfFMghGdQgS/ipaexX3SawP5c3fkuh3Wp8vdHz
Tqxi976WJn+aCFJT7zwYu/Sc5vtaI/EjZVVoIXVmCNJs4vWGQ3HqPoKaAcs+nqzbOKSNL/O3fdn8
cqE1oN4h0yO8LZH6WRSnaNvHejhYlrAO4x/YY20lSfd3FuFu4ccIQCl7iGyRuAfIgFekdTeFZ9tj
5CCta+FdX67Puiyn8KOItgX+ZvNMp4dDI7ITVhlRfLyrCF/DeSkrrDdI+a9qqoRBRHAHdhssfm9A
fw1Nt62rq98OQYT7ibG2S8oWp/Zy3K7lwfbvARasQvb2sB7B5XZXNIeTxNJgZyVZUOva1hMnE2vB
zoI3UucwYyN1SwU0Wx9TfYyY6eB6PMRDs3o59mRC23e0ayZINLdNNOX1fSg5xmsIPj/sBeEbDn8t
rFRI2mEiVE4UtsBHtT3AlAegcSdL2PkkPUX6eLg4zLPWBD8C+/6RZNeBe5cdcNeYOmlZqT554ZL1
dnZlPp44rNHyZQg6msmlcAJ2BwNq6S1B7GTe1IdtE6/sZKERDmDW9WzDJmUt30dZ3vKmgpg4YEgi
bha97M0zQoAyZMIkOlnpI3KoyP6DjGGhnYvneU+GCYmW+97ZsIP0kzeqXN7KaIxwMDXW4hF3MAub
qO0SMWFe1+siJHwoZuTGwmwajNTW6aipvkbIh7/yExPxsBk/i3ZMlqNpr3Ij9rrskdMDAjl3+dCg
zwXAzTa5vAKTqSMY/IyHPAWF4V7aZelUpo8VRpyhH82ep/e6KFVx4+sKrVS/ChBIzqkfmfoyMgwJ
bjkr6/BiV6Pc1EV+10k727CQH5JuGrSeOBlpg3p2VnGIOyTTl/sZ8nsO1lNUiQipdSHEI86qWhN5
mWNV6RtIw+b1wcV76p/3wu9Xpx5CxubObaQILRNzlf9YRLqT0MYwjptbCr+dKx3VVPH4Y8xZ5L9m
UsjtNSGTk7fbckzLewJ3ufgqxSHRlwqoUw7cnQH9Vk3Im+dxi3V8O0FRGe7mqNzT9GYSvhpluwsM
D/qUHBXIpqwowZdQiCwrv0yZish3qs1WgCGE0eUwpXrW50XKWJ1SbVJyi5e7ye8SVhPbQ+mKyCOe
MF/gud7KcZrsN034gmCQTNczEpJ1YcwFcVr19Zqpj+Q78P0YcYOba2L/HlGj+EtZDa/Ry5b6sjot
QOvIk9yVNo8wW47MTSxhJ/+KBVKVXWad0l255bs8mxKxvpcpNfF08Ye8Lne+OfMNuanVHODCSjB6
Ks2azDfHIex4Rz2VBoeUjDAQSslGk68GBIb9Zq4V1yd3xKP7yiUulK4GGQk+faWoDxMG+BXPDlYg
SF3dX0MDf7KjG1UO5UZMpjz+AlmoLG755L0/TqtjxLyl8BXNB1vjUoBrezEyfW4kHGL3FsgzFNcT
BBdH1ckwz6KbR2vlBXegUh9gjCH2NzDlYi+GUo+7+uI8lg8uC7fzCk0O+EvyKU1o4W8WRELax6qc
gG1Cfj+OF8x9HUcO30FKccNiTaMbfHZVvgTrLf04EezqmxgdqrvIKKWgmBeF8LRd84bemwPxY+hM
93r9WiBz2t5pzEHY3OfH4otXTACW9c2v0pZpj4vAjxdWgKogcGkue3JeVOG1bT0w7RLBdKBMvAfG
nCPrOOMC2OQmC1nKFjQ1dCuNAlHw2QPX5gOfaxAPWlYwUbeJRTTJ8yxRRT+omQU2LKaOYF0KxjLM
tBgk11HHo7rcdXs4lKGthrGIuExeb7gsFOi7Hd5tCgsORvPyQpBhEVq9gJZ61/BYTMMSeTF9LkrR
+NusdFtuB5exCnHLDNnZn/VuIvqemCbVQwnV9pYhjLwam9btBxRFLULaZKr6GPuUP1a5nT7qGIzh
ex3yMTqbwCmdBjCGaSXbgFy88HXZrVx/7ZuK8Q0FkO7m2ZNNhVcxT/kCk210zKHzORtROzpEQtvH
TO+NewpHk/nTumtMl75lUTAq73BPuvFlhG0Bwg4idYBetrvpzKFLTB8JwjHEHWZnELj20HyMtGuS
6xNZwaD8gVOJu+EQbO3hawBRpk/DtrU8INXreVYRXhXCKTniv/CgijaSTfFrnRb6Um3bZHBzZ7CN
0drsqM+I03dIkx6/wwUQU/hIomwY/FRFsoPtYPG5mOuaPkrJ6+W87ghRPWu+oACP4YEBnTNJ1QnC
zoKdtBxT4KFKTg2+K8LGH+02FhU+DXRnZOHtY9JKc5gftNZIa6oRhPwFXkfkdct8DFojqcw1qUOv
L1lGxuLJrUjwGUAC0XDVWY5YNGeIXfLlpH2l9L1b2EYuSaTB3FQU1+gtW7l9cRlCpp+VqqPm88iX
hCJ13ZbvcwDI0fsISWH2u2KsfIGBpsk6lH3jsw8FXqfLTJEgG5fpHwsEcAuCXGX+Ane77HlLQsjb
hqeNuvNWLL2/CoFuYhHDmUNW7ph7lhwlKmEFs6+zSAkAY098Is44bUlxkenu8haqiP1FYgqAvOUM
j+nnJnK1dVXig+/rctSkF7mcXpAqZXmXVBF7oULJH0tdH+MZITzCfwmsytYfPlxzy2C8XWI1TzKJ
XV8WYP8gaQiTyy8oMHXzLlqUsK9HuhcHmLvEsUuAbQ7vYhbN7B51kgSSvS8oZjZc5gr1+qiqd7je
aHxrMZzM+6b2uW43eIvF8MXSSUCCLJmrXyO4W2jOGrSHZwLuijyrGdVyZ70YF3ACTK6f0w0jxHud
SGvf8ghjq1YKmDIPJalJc1kEhgYoogJCR2ddEoRhICOuxPIpMlcNRz5Vt7nzcOJqEhyD98bomJ6T
nEQlRXnXlAiGN0X8fl1W93OOOTMw5yvyD0sWIQ8CV1iewpTYGP8URp8gyMbmKBM4zjff0D7A3EB2
xarU0i/emOkW42WGcHWV7LSLalLJi4C+vPmM65MVw4xbKjpjmObC2IY43qLeCgjCMKuuGT8vWb2P
j9OG8O1PS7VVfLCwX8/Os81j0fmpKLYTXGuofdj9pjFRknwXX4Ga6HWIqgVXHMlwnH1WcxDpzZUD
SCFSsK65kMxm4lOWm/KsRrmB+sMyhE20bHHLNDTw/bTP6Cwq26NmrGdQNVUSblIJ4Si6RQNXTKQ9
i3om2NbZXN3iBAHVtS22eiu7eVEa1vy+MX1pG/g0oyg4MPtOHRv7fF1t1UFqN6lzgFDraPOaLOyT
2OLMnFicydBX2mnfL7UYTeubZY5vXEB3P6TrJtd+lgvkiNlSEP8h2K2K3+D6B6tILoqVx9hCKLHI
BX2Vd8eHABQVRAowtBsLau+eHEy3CJEjK70rRlcl6jkySDdGtTlxdKAA5kvMI1ZTx7fVsSZ5Pyq1
1w4tMfJyUcBCdn6vgkngx4WjiHY8d/In0tQzBcFg6q9p7TC2e0TvzPNvE94o67WrJ6w3kxzo4UiO
j9obDppp4nT54kewT/tZazRBcGxb32qQ5LH3tih783lG3U2ixhXDmnSy2U1C9LHdSmQjl91U+4W3
NN6bF4RIFR+XrPRfCtSyceuUWY+Way9raFMSvw7YxdnWLaUn9deVVzGMdzVmLlCkrqFdd7lkN1lY
83eIOSEASvakUTeeR0qcVcKzEi7GzNcwKxb70VIXkaYfawSA9pHzru6EFOZJX4MPh2RyYDas85ge
d4vIPc4DSMTgKh6Vc++TbJtaUUZxcXF0IcgwEDJ/A+LRUJis1kfWESa56hSsdeQwBwkOV3b1TmwR
vjDxltes9Oc0YrjmAoNOdt+vIcJ5etS/GrOTz3xK47it8qn8FW8N+VaGKrDOzrCiyppNJvij0T8U
0ZWZEK+FqVBzNHM0yOaa25BKUrxZDIR/TQ4Jot2UaeW7sjHsy1KtOVonimOgB2lcoPuRM4fF5Bxr
ZN0KMIjTbKUFGJ9AVPojp6j2q4bkSZvBa+Fb4SKLRBUMmV2r4HDxodzQnLTITi/nwS1rFYEhV61L
Z6EehebW6kX2UXTsEc7SSr/jlm1NNwLFuI/gIKpbw3SyDyr3hN8EFJlRm+1eT/iBftTI6NwYhYGr
5klH0ZxMnRVbU7XIyJyeuIv91pZKO6RxoQd5KpfpSjkfC2dOENcjJwB1wXGfVDPUty7X4Q1CYPR9
dlQB6IBCNFtLYBPyQaezEJ2t8uU72jMBlXC0+e3irnvv3qhthpm0otS0o2mgJG78njzXWVhgjxA3
5jnK80X31PsSeeKgS91buNE8QDaxSkS5ssLi8N3lr3Sfy3gYN71KWCtF4nwwnNE92FLz3lXLGuOy
dONE2pWgLW4j12ByGhrOj3Yvt/RXRHnGumSHjUqHVbZunVnE8T7HN0sGcL3INByxd6GfqIel3gLQ
okKyrmYfJE+dbWuHlFlsART0PSlp8p0hfgBxtgLhB/0M4BHfhcwlrmYQqZ515macC2U0fRXpwZE2
XS5wqEdDC7Z7oVfbo6I8yCmgOXkA1QooKALsCzR0DoqHAeZVpemzaYFkpK6O8pNFxu3tUcObHX1v
ebxiTs6LNisCvDEzBIc7eOXF4FfaGdTA0e2wKmv2Ay943msUOHWY0BMkiNkY8YyvFVzqSD714ih/
VNFVospST7t0qdRPaT32TZy8wsC0vna2xTeJMNgvbqlt32z+Gn808vlRG4AtOE3G+oMi/hp7kpW4
cCcwfhA7Ad4NMBARsrdjbJIVUopCoi0HdnDBNuMZDkqVsHa3u8vaOVN51fM0eIJ/27IB5kwSKv8M
TnUtiEuT7ZNAkKFNHa6JdncJDKejjeXQ9HJfogatKlFcCfWlbUe1GOhQSWJUW8k5JTAQFIz1Ca/j
x5LuR4zLOU5VC8p0k3aknJsfeSauwTE4+N5oOhW0LZF2w9tqM+Id6h8k7VYZQ9KyLwVEnimqAfsO
5MURBIFrtLfCzlVAVrKVw4zaRyh6pFS2q+jq8qdyBKMXTwSWzlD3A+FKGNIikVfL6TdUDCmUN0pH
P6zYl2Jw61a+cFzKrBN6Qj7eGNfTr3g+BBJnXOK/sFRo0TONrq09JijTugAX0P0FxGXCnqbqcPuj
iDN1W5mSvtB5q3UrpmR+0Lik+SnUoPnerofCl+S6SgSmC3qUA+Fs/BUqe8zdjNywAsV9hsljjjr+
sgBMrLplpdDhQRBeji3WVhAdAyAxnUBnW8UpB+7kT8AP0bSIco1bqfaAe12YceryPFqOjhTQ8A4o
Lrb5bgXOTIcYE5XmQ2zCCFyztCsaRTa/eRvRelDwu0TPLw8E6aVwVX9X0iiPb1LsGNtBGMv19zWK
wYwW8NLX94kCxH8zamgQLiNFWONNg1pA9iOqoheZhRmwC1yaQLLgqQIqjC756JSHo3k3yjR/8Jim
J63j8HgA17os0jNxe+l7b/SEv3JUOblBLeLirmZRQBxyBoeMDgNTzJoSuGdPF+ngENfVtDhivJgc
f7pqa+RpzaxnD1EU+NGbPMcOTpHoFV/iGSRAuslyOYv4mGeMQcA56iB5jJsOHbmhLQbs035mSnO0
X81mi7eqmCtzqnbgQd166Jm1gEOP47ukrsBAIULv2c2krljP6wIemm2oOa2xAGKBGLhA/lM06fAh
oKdZ3tUhta+gr1GJBKcSH8WPY9ofpv9kaXOio5cDCG/aqg2xRphAGVGJzoQogRhLjOWvPJW44Djc
X1iraIMWmCMmF/se1J5osOiKkCSW7umNbA6lzhy0i1cCziXrDIGcW6WFCKex0NvrtiBXqfVYaXO/
ot9j8B7BQGfATQ/IMBP7VA15xaonFlXAa4rJIp10KVecdjju5VA1NFo6jBb8+1RF9VtMonq+rUnQ
yXOqFEN9k6J4G6BO3rcWt4rKHq6orepT6kO4qUDIek+h2dh7u0+gjC4Mm/KUBDOWHba0tl0zofe9
gQhlfFbxQdSgZZG8x53bkH5kMX/brS5UG662LXc01kU+8Fyh9Wlslr1fgZbSViY8+rZUXPEW3Nxi
hIBaS8ARlOAPiZzSrNNlrm7yGQr7juRM/8K7j35q3SCfZUE98At+l2huuJjD2sZb7jCLUIRefaMw
Qzg180rm4VhMQ4aZW1F3a7Wv30UW5D5IOJ7g/g3ePIqjyL7l18an3QPahzOaAYbIGcizb3mNXrv3
NUJXeyuN/kyZKL+WmAf+GhMqvpImgiPgOEZIFoxDnroBlwuqqnlnAMN2BkOW+6VgfmDS7KJfgAfg
N6Ora2Wx+KfV7BvrjtkX7/BuK4/NnPPXXFVigePJdHW2nUzxytDsJF0tg85RvpaV7vDdmDiRBaFn
p7DXuL5GmHTwFolDkxs0TuiH6678CAOscetqqM3YMGKUEU4lgJ4X5aqrS0JhP261o66nCwvq4lOn
X8Bj4VOfb0d4VjtuuKHmQoc7ClDYD2iz8LooDByajpkIo6CULpzgsZt87ko4IWzdMarMdhIQCR82
BGkdbaPBJGsLt05o1eol4DlPvKRdOJCPxPSV7sVQ+yLV1iJ4ElDBTqu+2lTdz4hnkRh4kfoELCEl
pzze3fcEd3o5EM/IjYFN2NJzh+EIBnM7PHHsOAH9mHMxnXTO8QQ5fGtFKxSdXrQogalj7fI3kTiH
WsmWdukYTB5le2jBn4OiSvWI1Zk/YtQe0w5T7vBzNGiMerKuGxJwF1q/OKFUdUZ21vilEdF6a6Pt
0PekzKcbWkx7ifI+sR/nwh5pN4NZ4TBaQq5AD13RbM8HneabJaiqOdXjUoWuwOQoQmd3TLfAWuzR
Fhjd3qocHPE23cJmOxPv0x1IJcvWrWU6yn7BRXOLbljBcaDasqNnu2Sq2zwIJ53a5HRF3ZAQCQ0B
cE1AqEZglLsQDU2tCuTjDqMmNRSYO6EeQyU29wuJjhfU08K0JjPIWbHTkkLwDcn5r2ysIRFeUhEe
8MPD9FAU0WRvqTdo9VNWkK81fJiidjMAobscS+qhFuCmdrpJxWfpayDoNXVj3c5q1W9h89HYelar
sdPAJvyJQDz3GjtoPGNM5T6PUxl9zEk8fkXexV6j7lmAVfuAcGkL+HVpoRAW8e2WEWG7NJmKuww1
qemy3POPYSPjL4cT2LdoopenHDrSrAXuL3TrYLSadCROos+zi5B/uDRoATvQqMM8RE3GMd/LEOHe
spHXawdv7StBb0FoSbvIBh5HpsRC7K2BinDIj0BR6nlZwMJcS7jziIZUtIeEXO99ndUYJqI1xv5w
82YxGYkKzlpInpTp7VagF4i3yWe3hVZR0hm9AyGSueHPVWavilt3qLqFjRj7MbuGg5M0MvdWGWnJ
yRdNZHrgRWa8icjG08cI5NH1REqAvbiuaXUPY2ybAsJh9C3R8DBE4ZsKBrQAfWIrnPLmlORrAmlX
GeOmlCbB3qiUV6g7vaOfMonld6qm6VCtCHz6Was6BEy8Dop/llRT3kcYl+L/Z6mtLxQdTX3SxQQE
zSU0Ozf5tE7naMVw4bxJLs3jATVp1abcAgTE3MOgT95QyQ5QDqm6QzU7U/RvOKNP4H2N9jImh1ao
Q9Lkw+yqKZyBXaOQ3RlyQfoK3jXuiUIQjJ2zMsC214X+HkqnjQ9mtVuCS4JM64oNr6YISGATrEUU
a2nlmR57OrApV8dJSJ2rzutaLi0QhCa+lPlafMKZisVZAwjA6lsRp95mpUYcHw8oSiBL3/ydXLYD
CKWNDt9GQKxoe2DKB5yezA7Rk+Som87GJVVdOk+oHxs0y2s78gamewLI9KcUu3Xs3ZaW1xeimxkx
QA7/VSRZbtm8Ny9BRNjOoLwBfTQ8XAVcuZu/eoxwUNVw0BaGifg0uczJ5gOqumL8mrEGprSZW3Xo
4yqabiu473w6pgks5qTe0CeAXYJUmrm0h0RZD8oFeG4xDLgXY2jUYbJQvEKcO5sO9gVL6LVO8zeu
iIO5jcrqBxg0onCPE7vdY34hyBlDw4Td1lUxLg8R8zv5AJWZii4gm+DKT0JuMPiXif/cUK0wE2Ow
XLgrFJ2PT1gRe9puxQHjjBmVA7D5MbVzx+vSYOCXsWwe6CQROo6NZeoTsSOGXFGRvW+2cUoH5zgy
k/hS0hjW0ESgQI+hRn24Euz8owUAw16xDSe2tGNjU/+w8mRmLxZ3/utIUuZfYB+IRw5LrJoNGbwe
vuVbtrMTvpabIMqD3/rTfkDR9xnRfod6GEHr1mebTvtQG1T3F8EZrkQZYJWCFMq8/OJEdsBGmmHT
XQQc17NLbCWPX3LQF0LvPcv3Ya/LDYcyfGM8jsEjvIsRnO0v4AJhbtSGZJuKMwdwlbSKY6Bz7yWQ
hzZHyXq8E8zhvwuQ74CmHLZPxU2KiXr1tlYgpECx1Bj3LN2BF+pUnR7AS+dCvMz7FCFw3GRqvjMz
OpqTzKKqeQ6mNNEJkVpGDnBRZOJuquOwtVmKEeqlCDw2GDVn9OgEz624n+gK1ev1Idk73oSi/GBh
Ve8eE6wwgloGw7ziJRS7TYoB1MdNzUjwQ2OMYjIw9rA46b9zz3BvGVw7l61Ox1cL3AnSI+MwC8Pk
va5apbfN9ONCtm/aYOw3YDa2fAkgCE0DwlTWpjel59AbH9P6aIrSsxsSad0BDjKdiqd3aKg3nGnL
E+6b17Gsx64pt+3bavV2gxOteKMV9OL9KC39EqC5ix4Tm6PZ3aEAwI6pvy4wyn2tbPFpgUsHrMdW
+ZGYmrZYIqrNmMbB1eeL4Ge6kfU1OVxenmK5HoAKJvelyl3T4K5aR/1jzZLlsYw3gHkLKhCElSoV
olvd0Fp04OUAC523DcY1hyman0EfGFVATU4vRBXNI9gWAK7GkVTfVZaT/ITbv8nfi8ojOmdCteZ6
NpMF1ovxUraFoWV6IUUazhiaZ3fAu4Dr5YK9v4ZWn4Bv1LyN6GS+5ynczXdQI3De5EiF2Wo5m5Pl
4kBcBW3S8DQz+AZNBSxCBkz8+RAXEyzZIB9Dnja6Egxyqrn4OvMJMECtr8cLIX78hjG2/FrP/glE
84b3C2LogHhvDRKiTAp5XbtHHAyzSKXVsJED4OhOR6/7YA9z3vM537ryiNlxTlfcUS1SnmjcY+k0
osXpuq0oJNFaHC4gUBgeB2gWEDih35nRIuSWQuGLpqlZvqBAYI9gusZowcqtuGxYkxm6MZ2BmynJ
Up/WlU6/4NZVAupGN/cZab9Ngvas9t8FAdOzs6OkP/+Po/NajltXougXoYoBTK+cPMqyguUXloMO
EwgmkCD59XfNfTtVp2yPRiTQ3Xvt3VHBLyUItsK84DeNUvC5ukB8m/RjFSxsMWU39uD/7NdYf9tu
qRk2O4bJdGSK9ZPk3Jz2YLsNgALXEfd1kwzJzxUCyH9kW+f8s9iGSTNpbBZxztSkKsCcIbEcK9Ar
6RYIG+2bXvD2x8ZDLxygiU9+tkXZsXeicnjohbIhcl8RfBdx6/wDic3HFDe+47yuVEXYd3yWWf9Y
lYN1sonn+FtsGW9OtlT1QetlLE6BjVBeB4qwe5Cq+gpj5ZJ3kkNzSH5XAh1jGQ8mqNvulUeQBrBr
lpol8sYZ7a4Mq344WIrffo8pqTXfpiumGRbH47IRnP/u2cXHxEizZ8i291FL5vt1WHqXf65PwMe5
oPNTWcV+wXDYsgCvqHQwHgs3YHE6gJBO9E6BgNT7LHLZqaCShRJ+2EI+VZjR/akI7Ow4Jauk16bn
6G6m6nHcb0XdiZ1bud1nqIBoUlvKiXyRfqvidJ7yDLgh8ZmO+gRdJBQ3kssgFkU0pgOsPzCYDevy
mg9usqRL1wXfwsx6fFzFTHEnN1IiQVHYSFoTS/rXF5Npd6McFrMXWw4+Y2Og1f2qjRJptlbddFXb
xoKtW2fA8MvhKQotE/eUW1dmB7Nye6XJEpUMZ7qtPyA7QH4kpmI5KMFnJYWjYJCy01MI8VJBF9FI
rz1SRqfGYriG7BEMzxGeP8PWlyFfLyqvZXEo+WECNm1JFgDG7FIr2LlTsUJtqdRLVyzDJw1NRsMt
HP2aZ25w4a4xzj7Zpp5OdNO3Uf2kxGVotrxJcVq31SErB/26IuP+qZY1eZSd31nqGNYiGUpKBs4o
sO0unxD0GXRvs3eOVp/aC7ztqXLW+dsRZT2nC/CcnzZ90txVbWUuPYNGEljQum6VqTukTqO8b5r2
BvDQ95q3Nmrqaj/0LtJbPebKTaG4nGjnxmb5UkWzXLjvt7uICT3apixyted0esk3h/9COrFYqoUb
71WsVmKYbcEXH2UOOFvotjZIkT/W5GBiOVy9StkPSUp8sGuzrF0OpV3VdUGZa68kjipJIreYWFFv
++rZy209380T/VLJhrgtxZVPNq2HAOanq3SHj9Vrw+OIyweawCNZ86ipqG9BV2VFayL6MWJkUmcq
NRur0FJvKbv3IK6ab85DAJA6V8WzEzts0uKq3/bx5MfZdwwSeIzjDKG1cgMWgzd9NnxkpGAgxlIY
x6TtZ4Ha1w1Luhgvl4QUegUAES+Nklxoy8odscjBTqxtwB0LjJHb4wyzf59sC/cL02o17kg73soD
iAeysWhno17rytVfsmFCsbPSbfxL7Sij7qM2b1C1vKnr1n1ZeAUiGnzlAe3HqNPIzwlyaoKgSZk2
aY1+z2N8CIai7PYq7CX6gl/RNCwbKdinnjZCP5pkcuwlY1iESNpPp75fq9cRubw+mCKv1A+V1fiZ
Kj4utUPDj8hyIgSQPMeOdTZlZmp+EaRdXtlF05pdsNWS+aKAUrgfc1qlPfdf7p42YufotgMrQBYa
7THvY/Owc66B7un9VxJrdsYjLic1ldLTXkXG/FvqOs/40LFSB8b84LoTzc+fMGoLb49EHBS7RAnf
2Skni34HwUIYw4JwvV/yHrN9WyfFMWrC6F5JO/zlWxXfTrd23aGnCXXOvo4ipDMQStSpLKcIjSpv
mCAMq3b8A2JNxw5A7j2w8Wx7G3md2l2ZiflupRZfDq6unD/kmtv7lbyt4mSFE79azCZs+FNqGs7h
tFHNBo2pvR0vSqUw7ZJWuPObmWAsA0XKJKvPWgqFlpgmGoQs+tiClbGN8WY/Ocsu67LnUcm8vKwA
HeEukrNtSK2K/Gkn6jLwjqXoHC6AyZ2mfb+Rq4tqrhLntIas/d0NrhofN+KC+l3NGsuWJxQ6P0gz
J7LIBUOSzCeZLUt2tt4A8WSqlg6iiylI6iqu/AtNEFa2ibc92HFWWoGRnfHfcVOV/0huKICI63Wl
u3fGjeEqw9gpSvNgcTpqcb0Un0VZxuLXRgOVn1qGYmrHE9rObor6wkY7Lshg3sOoMs9bQI+ivS1a
iGxJNlV0nCJmnjtrg9CeLXk/DZujvY0rG0ou55nuuE7asHF+J0Ct31VgPMVHyMbg5NKERLc/yd1c
rbyOP9BSq2k3iCzmT/bsgISX8Z1XNlFaAGUsUFUqBdrKEo3NzyqDLXsgNjcvjr7Vy2ddm6Hc2bIK
/aOkN0Om0Zr3ZZqGhSMgiWr3Mgru61Ndkrh7L5l9iSP9V2RSDzkrOlFjMcWsGOI5ZzwsQux7Ow93
vplY6qBZis2StZqvV4j+36zCcDrFpckkFUhZbxw4Qg734cIvb9f05fxiGmhO5kLB4KfJcMPsBbKu
PgbZVuVPm/JNsg8nX07HkDsi+s+LuugDS2y2HBc0zOhaJfH4x+e9Zv7ReEzkupDlWKnDwJacvCaH
VtkG3ewonoYHt3Oqu8plkV0tZvuQdIVLuABXwmPLJoN3EMkxPGwKSwNQYDz6DwC+yGRi8P2XLpJb
vht6skuvWW/lWzD0yVMj+7Xeo/U3LL+eA/0DE6Df3OXgHzOz5cJBH4szcZ6SnrFKuLSec4iQHOlp
ZPWxTrnZ3puqDesz2xirRyyhNUFuIUDMSdRed48fCNSln3FI3DiRqufaxqnLpR6yPRHK0+YpOyQl
te4W0BhH/ojdXEiiOSATZYOSlGSGKRpRqDtCUfP/SIhM1lOE52jdV8k2/IWKhQUumG0bpA25HS1e
7INbFtmVOFzTHWZ/Kd/XMeRZu6mZr+ua07cjqt7w8bwwzs7MZfm1CMa+acg9DOia/VLNGN0jVC8v
oCjrPzxRET4DxtxMaIBcSS8p6qa9n0sJ96LtLA9TGVQfU+cyhrHchHsH6HZNO5SdVziZ6e8yQ07S
GFTRsx8Wc5bqgoiy20y/u5vyJb6ORZu8tUjGj2yGUd9jMtFNjYU016qvg+fSm+endnCnn07nJxQd
yWyfej4cg/4uUJ9VT1G/mWBaUtMN8rvZeFPBtsh6Y2Nkc9f0m0PdhQ1vLxNneegbBymRu6QJIr2Q
vt6E2193YvDezTc43wTNTxPT/ayVoq5RSF5eHjq7PpbL4TY4PpRT2B/rRXenzY30d7co/2KyILyM
k6PfR3d073I5CmRUSUsU6K7YJy1SXzB6DwCU04E+2r6Anv4r9JzzffBhdEUykVAulQXJTJAsTbad
VZH8xn9HxEd105+6/uREnXmCgwvfby/0qfaQ9MTCx7abLM/az80p1vF93jEA9+QqU6J8EZiDXn0B
8iaPaL/HJFEvWrEcmoCrG9WSyGM1r+NdTtaDdqZfEArfzWRBEfR614IopvzfhTFWuNyP3di+ZQPB
mbuyg8Sx72UnaK9I+5x2Ju5mdngvTfge33ZgHYJo9HeaXvMhKMIIRrwzw78w3NgBX7sqethG1V/s
GLJtc2qGHhI+boFHyvkR3zpPNzMDaO9Ys7R9a+d2OhRVvRJm07nRLozr4KfxNvGyYQD9GGJMIUWb
D0+t0Pk/Cy9OaUWKw++wkc7nREPxSwxCvmnRuE+o2e2zM6rm2ufCjnunqP1jzl1x77Iv/JAwiL5D
1adKnlav+a8FswS0YctkGssuPEyQQ+jvXvK4muBGGs3mwJxV/XJr2Cg2R7vVVaEXn2IYaQQz0tY/
Qr3Gvw23/tVDLv0vaSCOokcXnaSH5Z+YWVPn9EdIieWB1Er9nruGKj7u+ztGZdjWm3zrfniZcX4H
OE8OlAGIt3PPvC7ZvC8xSFDRrfYO0zjI95h35VzbuUTOmBlklvWPnHv72WV5PS/jEHl/yuRmuliC
HN4vWK+cuQr10NMjqHtSstNS2+gjyTf2n7ZLyxsNlf7s1lJ9cjlHSHeZd3UEoZ9AEGvWspOudE6L
jdWdoyGzAYeERl5xm+WPL0XxsoT4clRZicdI18vrVg3ekvpjz6rgzit/iTnzv0o79AuGi2G9UKyJ
GeuIzH6QHdB8LcT5AA27svweiszn78+zktFIP3u/GAiYVwxJHbTKGvLMLa3i76kQyJ8hwFkiQI2d
Jxe3kYJZZIKBiWOE0Jo1zrENzJb3LW/xx3S6KQ+27f0HYMruzoBH3nkAHKmJ9Pa0kBtW7MDzXLEP
rAaEjAuOOkUfeWBU2D4nXb2i6DNBfM/ysXypEb1BSx2xMG7O2/zXtGZ6wm8FQmQ20f4rppG9z6Bx
cRqaIKFpCEq2UrhVsfYQgzJ4SCgjHzthsCWF+L/+oqtAIPoy3t5bneDpT3B4YRwLb06say6E94fy
qmHDFrSouWydzG7CyuYV/ZmixJUvvnFK70o3xqRoS4SYvtumt07KjM358It+DMHGcbR/ZTMw/Lnu
c9v8nScZTSeD/7D+Vau1cWj44mw40LdswS6eRP0GCRko4JRau80BzsRW+35U3UYzpUOXJKKtG7Dl
LJuug5YfztbeFbtHvV7oNQwg320rJ54fhg0kKPXYsjqctp1o4tehX5V5F2EBb7dDwS+3Yxn1WfRs
4iz2HvIGOPoQBHl8wROz/SMeu2x2xdpMxbmgF2ifdUPRcIQLWhbnWAxuE2+PrQj7qDuO9BlVfhoj
ZnVlGvdzN2PGS7q1/NH3cLkz957Z4i+N9BAegrJszdvkNzfcQ/nduuJaCOCWx5M/QHWUuOg2Nom2
K9rDAVA2BmMwW9bjGhagFM69aqEY2TyHJEN32zqVN3Yw3ohL/W4BtVvyvW/Dwn3UKE3xmVXEJuP7
RMzp/3LIeQxT7da7s7l4GSs7Pptxm8UJFK00UxrPsLw+BXw2sTbLicd4HVlFRs/sHKO4tPnbJCIu
5ngidvIRLGaYmGmMvlOzHBQLwXvoqklfZpx2EaIIdfdVggwktLSLtTuZexn55wow81BC/dX3hYxM
tufnLkcHFc2Ll5/8Rgow/NAuvycMt87bOnBS/hojp1noD9aK0V+aj3njfBGQ7ZE8s1G51i/hZNzh
sUPR9S5YqVvvRILGACkvB8QZnoS6wxi1qKZ8DDs0PaDI0fEPEukmOqk20+a/MNT1iFIDgfwDV0Om
P1t/ctGhrecxIfGXnnp1Lju3fFwaXLAMztkx4+1KjEjZaVvCBZWNJo2rw3eEofBtoE/3eUzc0Z0D
uZFt+D1ivzwKzy/9n4UpI/GA4rny6x1GMa6PGRJX/IazBYOBo4uWvNutTapnBTocwUFqPzvjpoyy
lHT5dbs0Kwa9pzEpxwy1P/LpLzbBP8pa+oXT6SziaV3WXcmsTOoj09y2fCGtJ6ie2ObBgbzFDkiF
DruAGRAbzIbhSRQzo5A0F32dJzuDbhEEJ37AJDq7TlRDKuNMntQFK/uEehwNSOlpaNs8J9iJDjr4
6ah4cn/LKswwiViDZ+WAs7jLkDwxQ92ig7IhmU5tThF06PiEnrtXZpTm5K/s2PQvnO0xVfZUDsyK
tNf5/q/OETwi0VgLT+xuxDzFr8C71c9kZ2XUr/hsguU+m5ncppx0ot1n/DqjCfrvNgzZ+UJ38BiM
5DP3o3Jav38OIIaqp8yN0cV7hhTDfzCfTX6VMX8NbqUCdDv1maHk186Edj7BMNrsN4ncdvhv6Ntg
vGiPge0ByrfIeGbztT9N0WSbe5IWRHKKYgYX5zxqN1aI6CzL9m4EELpLrPTlL1ynsjoQo2/tcwXP
JI4jE0E8rRobdrpGMSMy3Mgo2IWmKWcamPfbQeReF/KQeqTu7J26sN7erRTP/jFm4p1/UjOaXqN/
i8V3rkHSl5M9cr14CAhDGZXibhUNjKspHTEgbNekrHN9hBq+naJnsYreTk/DnZRz0iG6jqaS+z6S
YjVMS8zq/hAL8gMqE035j3DDJwJ86/rzg6hXHZ0ChSb0bpeGjW0YG/j/N3kYrmAZ8H3dWTCh+YYl
r9WOJYF9/4XbuLKXvHX9gFMOV2tLMl1QYW5IOlMdVr6UaT1nATm2P9hCjrzg+a2s7tqsc+CE/dxB
ATjETIX7JxNVVfWrc6ucV5Ve39vUvo2wymZHCqDGM8epctuuu2hsRs1wYl87mslHaJjXfzl4V7yV
IS2v/XMbB6MK373Mx9+cFixnCPduOcUlHVXeq/iqu1z/N3OSJDuh5io5BrmZMTDD5jvbKVv82t4T
UY4VdqOjmp8jvKQ4W8mleYns7NIQ+XWz7Kwi1oc3Y/S98U9L8rqLWzFAZAiPZcsOkacpaYe62TER
FdV9FNRCfkVbyy5QlhxN+qi7gIUOacdRXDjY1bHgXfpQJtl9E4UuMwnFSj15FXiv1cHnvOSghWtM
7lYEgPYCujAhYPeebh96r6vra8Q9i5hjETvaFIzAJjxMm3WPoWYye1b+wqZF/DH+kH/6os7bMzPK
RHjn2V07330fZs7bv0Xkt8Wnrkny8uFRcdCaFN1xG6GZ2F2l03msQ+igysAILWxoKA7BzHzBo420
o7mOfsKg6mDZ5tTda+NiuCEjqY7G3UhGavmiY4Rqnap4aYGOkQRVuoqhTH4PhAaOOcN5UZQF4YFk
Zh/lUEnrHQjsD/35KQ4mvV1wWHf6D/4IBA9+Cl+8dOxiX+/dGJi62Hcip19r7DJlrxi3DQsHLFOL
LMUrDODceuzGvuP58mskoy0PcsyimVhOAxXsv2ALe3OVJiOMQszhhGIS9Un3Y3OKZPhZCLACyblW
J90VQcgIRpIIZO2A+0Nm9Dk131OxL2KL3EnB04e7JY/r+kSz3mGDUEGj/iqCxIrnkNCL5j+oyb74
z7e3nZ7paIgnh3AHZlup00qnx7jVB3g48RD6e+HlTcA4tpzzDzwOqrpMYKrtUwiPULwoF9/Vcatk
pC92rQyF0EYClLr4ZRvQMke4CrF4xlvgICGD2v2eteFOImrPUPjMduya+ag6Iyq84yZZ51MROG7e
7qsZreCMjRNRPrttbbtzpjrUh74Z3O9VK1W/gOkH4wyjyrt3beC5rpXHoJRSHTvwz3ZK4uwvlPpk
RaomiOp9DxUWxfsw66Luj7PU2bae1zyPpo9Ak2eh08Ij2CnNSS0h4wVNh0F+POd1QJRvENNvLd4S
Rvu+yef52CG99l/NwLAdd6TjLp8gF7PGbMH94775IDbcTEKW7bDXEvzssfPWGNVrdZ385BAOBg0j
OyuYJbl1duTy52CdGZ6jVsW9QGKcDernUXnVDRxDIvUR1J3Fu7jeMlSnjHppOrcR5X5FBVjV4mtj
1AHZWpZO8imnlgCHHePJzCzpFMlK/aPEzwF3iZ+lawnQY7P71TdRT0oHw9ZXJKDJ31Ww2xRcaKj6
OQfAWj9yGDAyKwTX9b6NRSj/cr/0zsniMSNqNSsZaM8FgQBl6vdB1h/LpPT6R2yXojzEZu3kvyxy
onncSaeR9liR3lVRksAvL3zAPBx+M7xiabAk+arauUIyEUpx3uHFXQPlwXnnpSBPYIpRNIQzG4Ll
Rj13LKHO9Bjcaua8exfRvADdB1NZNUczmKj4z2QcZxCj+aLsG/breD1xxpNrTgO05ASOUx+6Nw8Z
xkZgQfoSz+18/WfddGadfadmaolpmHlBQj2v0Ru597a6B7bB1V3NNz5giKayOZft5MCgsGuDtAYz
1v76Jk0yy5tUEXZ32IppqURUrdVCDYmP6xfZIsNw6gN8aGeTLKo1PMmdWH4QMYGCd+zWkcHMGsy4
jE6aqqfYs1XVc9ejsBDGpzrOaXj5Vdvg1ARTCE0JyOT5+MrGJQOQb9cco53NPBXc871v6+O0FH53
lGaekz94Ujmx9k5sDLtR8tJb3zq2335Bg8mvTroLt1gHXFTeV1PAMPAAZkoyQ+BNbnHnelpgAOM5
rwb4EcMMas/iIrXdm2Lwxk+qz7H/9Cx2bHYGc1XZe0X5kJ8pxKJhv06Yx9WF512P8X6lqsJVO0dc
oII+ajbxm1PjtYhPvainHHo0qzYWUylNZnjcJct47OtxNT88vzHWApfaQkvEhw56k509sEbjecQl
Vhlii7apfXIj3mzNmH/ceIS7oSqWHzD4onjeaJ/XXzWEivgdkDS3/KlzFjZeWg7WcoM0ddzkN19r
u57WIYSHwjy5VPneaTqzgNv1MS21M8t1+0t+GVYnirVZerypUQIjjhhWlMJPA2MYAPAc9rPoUzIw
pEhQH6G0ub25cMP+fiPCeBwOjBujVsM3jHPo7yW5EU11lrPfVe/sVmghy6EdguVfsuXD+peRgGP+
ItyF3uuEgzX6r5hq6307Sz/OdYooKpX3oCCp7XjIHD3rU++UI+/3aJM5irmkcmuCvbu0JErson7o
cLcox5TqpJj3E8vg4Wk/o7aX8rTMuY5f2pxclDsiTnvzWusuDh6HXmT6dUBirX72LWjXsbBb0j06
qHFh6gtZsYOH/r78HTD8zy4B+DT3CLeou59Zol3unEKymtFFApLvG/P/8NVZqVlJP/H17W9A475f
5jX2hxtCubKwa+AKQfBs/Vk2d1nubOozCFSQvOJpw79Pm1x7eu92nMjnJKtC99wz4ZKHqOUEujM8
F/2J8Ccf0qdzCBGOC/ZT7NcFz/l1LXvH3kIGNnqQgFiGhUNp7aX/DJezyXPoEvlU8qX402ROQ5zA
zSB72w0nT7BG5XXmAQvDPSaCqLkgS/XeRg61ZLIz5VspDg3iTWC4c6HJ+j3bOwrwrzaIxfCHvJhG
TTuLeZJ0/rUXi7zrrKsXsd/Qsf7fqS3YkeF9K3yYuIG3oFpTaE1ffFufcqRjt2SYLScwSls+Bj3W
G9Zcb35xzNWYB2cjGV0VxFDQW1zHZcPkhU+9nW54aogR+4HfmrPSFLtNBxJg89674MTW8qg30RiK
j2YjBKDFwRY/UINp93nGNbcOB+z4hEt4nKzTg6n6UB+LfpmCDpIkccLflOoFuWK4gGnJxibU9Jkw
MujVUFfiiwYiWHiigZeWnZSg7eMe9DInvbvEyDFX98lSlJreXNfG/xLMquRLX3NgXYoFieNOwwJj
EuTOmkkqqV13P+owLpglVrmurhNKaUVm0cZhRjBLz4ybuJi+OG78weRlLsJ1OI1EXo1vAwDJ7Xxr
/Sj8aFa692+CE+LufQq1wsyVeUuE/U4joX5gqHFIMglhaT/mNvGHY0/73H6BDKwZHB5pJeVf2zlz
9wL4KCjksCjyGkNfePOLWEkyRkdzi20Pbqmal7iZbgiL27uU/0M84ZicQ2VFlCZtn/XhfdEq4Poh
B+s4bqaap9NKzEt5kIReBGQ0DPAX93Ue4QJO5LI0P1opu+SpqzfUR2smflYbU725e5a6TfanLfh6
O2qfgLP31FSMma6K2Xh9CPjuk2RXL3kiT3kUD1/jLQwAj2eygpLMvmt/x5MhzfHKrA/BiV6OVBfq
aZYI3kcdTsBfWSxLZvP0eB01v4fuUH1spBNYKjbg2ZrCPoTohFvLMBLCSnTiS5Ftat6Qpox+RzNG
H03baSzsAySC3W7/MCPU1iY4TzxtmGiXbqLX4ckthryODmvSugyhM+OzKgScFU/LrB0fT3vvmfWR
e7NFlBIGfwe4ZVuPc4HYXkh6gqoOxgZ+2AcjqJhrlY9ZInuxwxBqht/LOm7dGW67LXd5GRKAEFPu
QBqVuSUQlN0zUxDEKUMBhdDSJ/EyPMjCV8n70rUJVK/sYkemHF9FT//hkdWTMhpbArwwcc9HjnGZ
7ks8cPH7pnHaY7UsM461Q+lWbFIagtZgJ2/7SGAwC3JXb/vWyVQsH3PXo/K41LJnd3PYt97aPcPg
TEXwSmPls7uarayRfKsSx7eXZVAEUDOxZQidN2sSMWeqSv9ISJ7jvahGl+YlWJmAvxuyE9yfTowI
eswIKlF3eInJc52duY2zNCyCLCRaIeriRzuZurnW5dhiEc1LyVaXU7FKyzLFwSd5vwLRXQtI2/a2
sRRt3KsaWvtAq8r8apOp48soXPdq40SUTzjiOlrBoaWU2WtMIfok5g6BOAVOxOS3J3QJEADlriCn
oIHCKDB51ENE24qtIBu2AwowM9QYhp8+TJShHA5kOs3JE5Pdpjxz2qBIMe8TXvzVdlS9P9eh95ga
8u3B/WNEZCKGC9iV75NYKZdTbOygXcQxMlxGEoocPjKtV3WZMZ/KfcU91Ve7MtfMMyOWMHmvKoNU
MrtIV/n2ZYjCIBiOHVEtvALQd8aj5Us9zYekhzEFDCwq1zsQFgQ11zhzPD5vqFLM/4FWEhA0MZF7
Ga05sDnJFKo8e6UxTfFwi70ZDmrYVkimkTZMP9UMBZzyMt3qspJCAlOg3k+zaWGUYDfDKc6vDKno
/R47m2BXgLgPzPQfnTBuyR2qz4280mGllh+DdYkEO7KR3dV3dP2r872NfdL7rPIbCk8cPbnUEwuD
ppZvdNvQIPb4dbP1RXWF07wS8BKH9hJtvuzUFdeJqR4x6FTHlua7/maKPscMiGogPIMNlTARz53e
XBtOtK+dsX8XDGLcl/lmX5lLxNHJadvyX5HDo6bbEkx+xNTVGUWTbhxf/lFMyfYpeSn+ZTORTWwQ
Il4spaX072q5DPY/ynv3OZe6RNCcisTdBxN2JQxQvfe0jMyojkpkRX0RsaePjVoLH6fmMr7M7g3r
AFyeo18uI9WWpBFLpAzkEGClxbBc/RhIHNSPBbdw/WfG1+m4dOVJMTN08kbfvnPORrGfOmEbrh/D
vFJhpLRKrjq2jOZuWKo3bY9jhz8Rx+I2zDt3cEcaHznfOgLZBmxvxg8ETVv0wEvegscc7hps/jhy
xRONEeVj9MLF4/xRqoAAx/TjX20QFe0J2pnGfCYazOMZbelod1Pt4YAv8IBlDHtKpHW/WTdvj2an
v2dPk4EfgUm9Ae74gA7EoHo/xyZmzYZq4c7OwdT19bWKte+Sfp403kGPYzXdl5CM/UvASjT/EwDX
yM+8kZP3lMUMM+4EO06HuxLogJQYFTbe8MkIUwYX8rHUtRv7hXF7qJME9oaY11OSFQTp8sOK+lKp
LDNAqXkb+n8g9fTg7IaKYLgLTE5UHQt/w7sVuk4iHsdSzQy7m5WOJ0XyjbePog4a+wBIRCiE/X9a
PDnbxbMEFSVxQplkuyaNCM2X4LaMDeUiQ02mKrrg32D/jTuBvJG3NYOgINUhKcx9zhPIu/JSO8xa
N2oHU5aaIWzSRMuBX9ySNFgkoCaQ91rVJPUukFsN/kUcGxNSMN1Mz58+A1MJfRYzvnfrUcg7yqjQ
ucth8aY7gR1KwonWbT19yiDoxdVJoPQZvweLBwWXjPNw9pjhB79F0hMHxwKFwF5MXeM67ZK2fgI6
XTQVlx/VBzcYKBioayynSmy3kIwXQmRqmPcw4ZwqXf5muhoA5apZZHeIlV7Co6oSsnY8QhAxEVYY
XLs9nIj5TdO82H1MF46htLLrj0VUFRNUz/qELeWgko9eb7f2ZtIIn1lFPs8H1eS5PYxIkNWzzWzi
7x1u9OJxVevNjGCrXyV+ncccNBFHngv+fAhVsL72FYz1vS8I5LpbOCLRtOrBuyq8TJTIFB2MyrcI
y9QLQzrcnCQ2Of6p93BOA54zMX8e/Dq7KI48rEkTlPwTd085pjEHWXy+4S8yJW6ic3kSYoxjcgpD
DE5Rac0T8Gzt/7XkS+Q4RyXrfgRk6zpg6pr7EeiYqLSiJ6hYKuCSYZfQYwfMxDqqXhaUjNWw2gPb
e1lQkDu0+5yMVhJKu6sGx8wkWQiRUF+37n+cpwo4qcdE1+hrXgKzyhNGsmLau0zDtsO4rLlkrOk1
f+Jl9bpxt8R9+0WmJ0biMpqa/3F0ZstxIlEQ/SIioKAoeO1drda+WPILIUs2+1ZQQPH1c3reJhzh
melulls3M09G167D0Ym5SNlgkBYj6NphbOyy6UwJY8WPngjQKcdVNiqE5N5mTntaF7eyT0A8SFNx
th7sm82wGEOmaYrAPrRt6f/rfb/9SybUlcdYRum9nzBi7ovcMFW5DWcUjsocCbGHDzQskwrLxw+J
jXU6pAxbNyrNIUiPiVMBoFhzn/83qArXnXUdjuUhwcPyjC2+ILxFivgCQrAlPY5n2zvwOfxnol7N
l+eJMj8V/Dj1odJaslOA0Gg3iiHFOfMvXw6Fo9b8pZPL/5EuxrFz4lIIuwN5gCOIQys3LnulELFi
zr79KpxeFU+4b0cEkb3k/aj0/di6/RufaAg+07oczB+ZsQJiqT2WzcnLJ93eZJVGGO3bLk32iMjw
UdJ4IJfgWcLwqCJtue+gTWBBz/LaPAks7fbksJoGZeJVZXrh0mr+UIdchYdV58mzYRXo77qA6Xpf
Y4yauAqIXrIukFm0A4eKtTqlYQQ3ix5ct/my5SjTLRc3U1HO0bDfC+oYyj9lUwGVYrGVDBUB6UaK
QuxcB5lwE8X4Kkmc9dUUnkATpwA4ooKxkDRBx41k9zSNtd0WJaavd8vEjvy3kwfdciN6kCGPrpsm
9kqJomAVK3dXKaANvceAufYYWjeFO6DAbWJyd8XelLmDAw0snLxP3WH8y77OkT8GsumHHry8eEEG
xgmiUJvv0QcBx0brLG7QynjLp71rnRNbzuiH1VN1jh2IXaQygqzbB0qpJzziY3EIhxk4C/lPD/Yy
eOAagABl0ttKg7ED1EKYGh8teY0Hn5Qra8Ckz4EPlKtDik+OndhOSP39G9lRfUxYeltGrBK8BpDC
zr1P4OYUN20sMRgnfrrKcx9z+yPDe9FD6k5Nux0X9JUzG8OpYqLqwPRNrYfNseNFsyPmOXbACOx8
L3BnTtsWBJiHbSpSLzPHse6guWD+OcBUrySC1nJGxZvqHuIyqZNjNkTuTd1VfXBhZUm+ciiv2BeO
VtlrycoH5h+nBbEFwhodLQIj631ZeSTAHSoM7/pG9Q8uBcnVljqw5mfmwkGTnSgRD9niURyBvu5Q
WlIj3G68vPFCNiKYQXZlo0p6jKd4UCcmAYTRaS5dLGfIR3Rbzat+5mmAmXfNs2HZwTJa8VoiPPvx
0Y79et8o2T2OyRxUx/AqiIeINuoYLt0AsTUmG5DftlR2Bf6h4YcqT8ggKYdkzlrevncGqfQ56li7
eO9e58ix3xMuzLACkDSpf88m9IpLORDfPTK11SMFrGHyY1HYbhPjRd1xnAtodz7Bg48MXzhCKWfm
9xCuB0c/xic6MkLeE85pASo8fk0VUZojk+ba7NJC8ihkLU8kPC1DwS3G7BzcpnAM3f3Kost+gUJB
0/9j+7YhSu0mdVYBHOwSl1pUYrlRikeij25d/qaqX1HeOt40queRgT+EJ3j+5BlbI2d6We6leIna
LFmsxcecpvV7NcTrqR08k35U7pqAVRQAkqZDrm2jSVrg1N2ZOQRIMQjP8zfCn+J7CLsGNanHJXLA
hotm5DgOWKHI437Dha1pUyJxWhKW5vW1Yq9fRvORg69doAS1S7nzAYbFe3R/qL16FuBzuELOLnFM
fZrorryPbK6WnartRKFMNpnce6aKZCp/lr7vURCSqAPiA2zG839hoqICYS84GrU3QitQU2PTxp89
yku8ZyXHFjyvOmFOXT0SE4+S1JwJosnoO7JgHz54xtvsAnRC75YY3zhqillucr5KFiN1BC8ae0b+
I8qQ4mneotKiP/TzA2f4pXmtYM79Gwz5P3LJXQV+QMiVx+TQDGW96/MZTzEJIZteAqygrHOKGeSH
qDHp3Aig8nBP8tpWx7mMF3mwra7sSy4oDEVIjaPu3MM1zXAJiaQ/RrqWJG071rqbYsVSyy4Y/mvJ
ShJF49TN2YIfKwIukWKlLw74dThtqnmpnkIk8W6Xj6LsDksmDECUquTdmUbxbO6WrujOHdc6WTO1
Ose6u5bpmaZ3n5K+cKJ94UtzWfvVwwe+cmffVjhLSUy3vbkpfKL4u1SYkgCAzbGFJomHBLqhyr3D
aDiq4bIQQucEtTr60qQ9GbpmYmB71Q5vxqOYOMhslJWF/F2PJK42JQv/H16x6WM0kMA/Eh0rnpzZ
CeAgXMUi9s560Tia0OCdDRwPtKnZW+RvFV4TK1wrnNxJGUJb6Uma7qzXZ48aQAF/f5rSXwNlcvOO
XIVX/WbPbvwNxsD1HqrRmG7ZHin8pmzu4HJVEgt5rESAqXckYnTwCGR328hOzu9wcMaFIKPHEc4U
IN2I3Y9/FjsR2LriGjAkhXS40SA33cOy56zs0RL4trRqBALi+VitoBjPv0M2q/lDVbipIbLsADfk
kVnr8bHVWhB6J3dUHDM3ZI41zkQcgWKvBh1hpWpELwMxgiUGJE3crs6PuvU7c9cz6ZpTX87pn6ng
Icxm1V1eUzvN/t7YFZxTjnrX71gIMdNA03b7bUUjzAlw+MS2PivMa5zmMjzU/jybw1zM/XcWM2hf
D8Xjc1M4EkC1wZwHcSf0Ietgo53JEq/BrwqTf7UvS+uXmyUruIiDihf/hpP8/BGnnWp2VdP4xQ7o
w4TW1Yno2KxtTiCwyy91aqu3EeQEJsmmKX9jNEyr2w4W7rsn4Ojcgi/yn9D5q3cQOytqnkiHcxRN
hoQ5RhzMb6udCVMmy+pX99jTor8oqqm6CcC+zWdMdm1/H4eyuTFDh6cUYET8RvAaqPpUEavGeFV0
9j6oUyL2eYkEl01T4e8RFcweX6ElH9abipUOJVDdFduVYO4FZBT/DaeptvMh4Dw/HYpOojwkAh73
oaOwINkCoYjPZYKRZUdOsZxP5eSHNwASxyMIw5HwwZzFOLdnhpN7spW1u89b65Dq7uiyIAyHKV1g
tz3mfkZzzojVjpPfakuePaVywwNgsvXNSwrh3GUtYtUVga7JJEIK4AZOwGXPY/6J/upyydpuitV9
FRaJ84w0hXoULVKPZzfs/eFm6dNKH3KM4M6mcOL499InoCgqJj7gu4sgjhUOS+qeSEdy+o0bBJHX
vowkoruzKPlB2LyIeHsMGCbcEmrzbjDKS1os5LZgQeRbhW64qqapd10CWRvoeDqaT0/EHDc2yZCN
bxOdYOx+vVHvzOio/Lm6moU3YxM7/UOp6ZA6jhVlhTdEQh17HAtXgQmbeow7a19ynh0GdhfbFZ8d
B0f6rvTFTFHTfA8QDx7mkVP3JdEgY7Gg4tNnEROACd+MQxE2Fzb8gMXg3E09rgmXh/9sSUDu2nUt
nspAVd8Jn/FlKDjskPHni2RpOU2v4EFHzcKxWtF/lQW6D/MceaCT+MH9rlGswtOubHa5WqPuFFo8
WzzWytg7axWr8zJY/11GeX1PfTFgHQ9L23vmCohcgRKQSlliLi+W8Qn+CwHz4Q7TJJp5umDgJJRu
vHbnZU6jvtaZtowz7YNRdswHzuScMtkN7zr4dYSIHaiIYFF43BQj0YytCGC7bhQ4nDe0W37gwjYJ
z4VsWsYD02UV7Uo5+YCNW6f4GGQ4v4ExZ4fYgXx7xyuRlBeq7ZzhM0wVZXnulOkDO4vKvQfALO8a
H7kBpTIvvq2bNpdMV7r4Owjf1XS0sJZm0I+gnVLygGjFPAy8cprsiMI1B2v/MRONI8pS87udsO4X
byOlCeXbOK79XYT6W39FMpD9I36o+d8Ita/YVt7q/Waa6pozjGpd44WYyz+ddMrHenBLDHqhgCxn
SzfGuO6Ndr4T0iVLxImGzckYu1o/xZlEbFT82hc7Ffm38RPX+eMSlSWwqLRVBy6LhLMMx69q5wlF
LgiJMDgtA6uAG2g3U/CEDqfc53plEuHhW7dyua3cTERPity8v8PRv5Rnr63Hn8mL3e5o5rhqbymM
rJBycok82cz4zjZ91C8Tyzs7uLtZhGyXNqN01v6l6oI6fsR/Kxb+k437ty3zODgLGQn3gzyreW7H
KpnPQ15PikiE5w3wXvHmPnI2qZLXjnxCsp3wrS97DR72ecEO2CI5mOEmLti5v7QAeuna8I08ls0A
D5z5HuIS8YQCZ8QnNrVQ3kWQd/PNFOH3pFWM0oVTGeO8JHlXxOVhcCNMYTHyzDaAE70HOk4lp8kD
x3/UMy2Dl8SKEetVX5pliwrGWrGe4+UpsymlXozu47S1fi4/y0V7bbptU6+eN3WX1PizJdw7PCp9
RtKHoQAkok78v0HLyuDOxXn1C+Je4R4ThAkFRUiMz3LmJbULs1aslIt0xfgjgaMh9cVsZmDT8mXv
a35nzDVD7rFaWYdW7vICmfmS9Sz2hKxN8KHG3vh/IqbPm4GCBNaAtNSU335g/WHLoNMSM+COwA6R
jPGZVYPHsX6tu0s+Ujm5IxaXwFltOVVtMxc9awM1T382gZeh17daSpLEqv8Tlw2QCL0GOkeRGjH/
g/Ndf5zE5wQBFjr4WWvSGnfpbCwiV1QmaAAtR5p+MIKjGkfhdkOjB+MaJF5cA5OuHE6tzQSdDgyn
4lqqgmp4oGuFhQ3Cbaq2spwtJNOBnkeN+VxDSirpGeGY1V6hg5ihTtghEpZiBseEl8PfQ3rqwmFL
d23Ts8HxxBsTewiJ328gi5UlZBY/k2YjeC398yymcui4uv2mMCCltIIjBY/ihD3dxp2S8ZHUp+Ht
zQsyAxwZza8zNpNvkO/QGuJ8mi1HBxc+GLlnnM7SyuXkMRwvG/YwpD17uE1PA/ZVvIIVDJVNj2PI
38GENJ9ZucIULdlcUbUS1GFxl68KdIYiqYCtV07txzoguF/tRQq41Fw/V6s1R64YgDwwD5ynHs9M
wsBW9Gc/jl1ildIR0IJLE/zzY5e1huP71SG3pfMHez0uL6nj4sEsHQ+5BJRXx/a30u84LQDEqoIu
MnahYtiW3XVn7BF2uMZF4IfuYn8R753I3JehntpmjyCN/7o0teCXmKblh0VJ/SYJAkqQXEg1G1H7
hgYeNidkJyDv1WDgQklMtV4/27Kv/qyhyKCJItJQllcHpNqScUzY3JVhyAad3erG86P6OZsVLqRq
xnDLR5vCbwtT9cSPFtptBsWjJweX587BzcKOfnB7NdvWZdY99nUnUgKeOQsHrG5jtvVtDIiXxti1
2nocz15NE/aPvDorAIWSJzp5xoZi+xDX9Xvtznjml6xdf5k6xATInVlnWzWF0UPuTQwKnLQNwUjh
2GpjPIFJFNJmC28nIWR3SEi+RFs6nWuPE0LBBhzvf/c+DWL9giFQKAKbuKdTBEPg8nLK/l3PxyDr
V3d5UaqU4NwwWzHG8X0zs6XsPm1DzUfQGoecmyWn7NKo8dALtcDahdcbba52yyO1M01MxlYTbi/Y
huTbgvv5Br5d1J9thRy8yeBakJfNIvytM7mXz1mUMyZ4ELBPUynQlaomib4rwrQwTEKCvwfVhdG7
Z2sW5xUz7DM7Tv4RJ+u1wCYfuDGd0XRqv7YK1scAdW/diyipnvLUy746cyUPkrhzDg2vnWyru4Gr
CxpOch96NXlipgfEQr4I3sY2iRmmVRov7XbJr0eRummYkioRtum+nfyBpV+R95gp6A57w12K2k4Q
5hrFtrG+mTysIbsRo8FfZ3XSvzQBaYGSH4mbJKzXXxPPQbONh0p9LIujM0SnPH8jHDx/VLUUETGw
wDxEwJLcbevPsPcml7fWJuco+xIPXsICNzSwg5CwOfT7BZZ1FhHYEMlVlfJcqKH9FVu2WueEL+8b
GyEcEWByHPHXMlNnhY01P1QtdARMAKPZNyZRD6G0jtkPss4uol54JPtLUmSwOmT3MA1N9G1zbpcD
gYzY2dChJOo98EgExgmZgj006i91BCHn0LVbEJ2MXGZ/J6UGsooY5f14mfJw9AWLHE65GZKnsvbB
YkwY/LPdAru43bbtOEOl0rkbVJvZF4KLxZ2DM4kz5ytm/RQzgy/lPd8luvVAJeQN0hefgBRQag4N
bU6csYalu20L9t27KPYtf8Kq/8VPENP6DRKPx8wIqJ+wO0Fq8iksgGrv4mdOAkihg7n1q8AdpQ7R
AKyfKBA7E/1YaayxGxqVuHubtQc6gcqcRrepzKM/rtCYvv1W9//mCecBFSHtPFL8OQL2/F49yCjB
pvY6Hd1f6QC40bisWkxvrKh9nPw4OhpxnGF7m4+KDIAmjEzDwgKZCOcS/TJJfsJb3bFLwMQwjTTB
uoy6H0padvQHyylSnsClImmiqMEfRsnmldNn0XJCbyZ01U7angqKEZgNVZlR3hWTyZaZ33/lOtTR
Psq8CshyH2Z/Oh5MX0QmqOxqxzbOOGFnrO2WZiSxqtlP/sRxF67Jts56NbbnVft+dMMiuCNvG2Or
5evXUpvgMvEiqv9Sz2M51Y6DaK6VUPp6lAHjVnOk6GIT/1YehrEdS9lUEjJDkjmKrskufo3teHsd
5iD2VwtxNEsIgERnpYdiu+bsHEyVeWT+/WT+QpMOsB54XbNcLIDzGHS8oFueL7etZ2xDMFun/lmS
suhDkj2Kro+c0Z0gc8qO5sasWr+VbsHfo47Cdg/5wkJkoyon+ooTqFZMZWQMNg2e6/JxTsuBRpYy
Kf8oVq7xyagxenN0NFv8hiFxGr9uzb/eBmTEauiR/DAOaF5aojnV7+H0RfoYD337im1Ry41h7AVb
0aiarpxUL+ptpOHwdYbdjZnAjwd78hYfrnVKqY49xgSru71sG7fejWr079F8zMijgL1rtCGvVfa3
s6fz8U+KzOr+dfCrC94SQwVvh+D3cfaX8DGd2bj+6vIZ2bnw3W6+acuoJhAOOq2ttiyz8urLoHeO
w67JyBszU9iUOO7GI/XnXDjccHPhklY/kxlBAPJRnOqSN6sfA2YZJHJyUvTydoiwYFKqlCfFZgxk
R7UUVKdBPETJdQzsKABYAXJmIU44vywLLCDzbLfIbhlwLqwh9bLv3CrRULtF6c8PPFqy+q9E6Nan
gMUtxR+Grf4GilDavJBvb+2zV4T22WJhZVW1TBE3eBtCL+RazWeo8GshXla27xmv8XjK3mA7x8uv
bCim9uJ6oxB3GVXgPO6KIgCmQF4guTV4+ag3qonD7VVIPIn0cfm/AFXoBzYJBcSjrij1rqPKm1FV
orBs2LUnw0NktLWnvmr1La93XjXk7ebph5UY9UYS/xGmA5tgMDON0G+pLRp1N5cyljvX8H/8qzJF
G3yQKvXUk4LtyreNJZm1K6QszEM0Y5kHHuIto3UHm26PVpS4h9mY9Mg0nqttNQuEdi4/025qnLzD
F55wFqFwjvA8JnZmeQe0B4hkWi1T/0ZaChBGGunE3CMJtHLfGnbsn2blHqn4zeD4HvA0VPkTvDEU
kiA01TumyT7cjL2dH7JhhnDUrNOKRRSeqzr5leyWW0TdXry3Q7dOO0dqaiA36N5kuufE9Yp/iAWL
f6PJXIyPAwV43Xvrh1wm7FJYe0gc2Vz0PzO6Ln4iVWPHWL1BQRM1eO2pyZyx63AoaahXAEYfEJ1B
PupuOZFy7Kpx+gRPtFPo6M0H1kXyFStG8hmJMHOfYRtO4L845Z6B0mh1b3CgDJcKufbI7qNpcOFj
XrghWgLEZ/XYSv4BxilRczA+C+cmn5yweGVgxCgPmL/S7rStC4Isr5HSTfBKCMwHJ8gejggfRkhn
OwCwIDBIJNmFdQ5D4DXHCxEeGffdE9aIKnpF/KOTy8NXme+60IrHuc4ze5LADy7znHqvSVwSQHRI
C+xL0+Rn2bjs3tAsUvAqec2wFI9c+tvFn6rL0l8TJaFBO3uqHbT080j+hlQvcRGyBpOFzoOtcHRu
VjyRGSlGFzbhgz+kNEf66zDbe2QkrJo0fOf+79JDtf3knirkHqMnlg9OKpJXuKnwcP6mOR7jpWKl
QJdbpfRUU1pv2Vgw5CpSERsV8G4+C5Zc/V3Tot6TDEvGuz52YhyBLhA+RSItJp6qke9JIICVzmL0
4BGz1J3vx/0rJqfmizOsSr5iPuaXUQMbzVKIEiUlX5t/5Nx0xL6sEmhIy7Jk2c3SptkTLuw13Y3g
D4atAfMKvQT54I5tr0aY41fKq20viuvjSJLm2vZOLXayCPr6ObHd4B2CteacOi54V8GnzKul/8tV
DzKqZXQo44ZFgYwylIhmWsB5JHUf7wJEJa66PJ/b3cT72HmXrHTDj3F03lISN4QpWucYKF4VQcM3
vKEYQkR3NLysE6sbv+W1rgkYCUbWuHOK+zZYVkLGY5kjT+oeRS2yarmMgppqxjRQ5pRwxLXpVuIL
UXvXVq5+s73urji31XMfC7bFzp0GkR48Qs4vg6PhbtfHyHLHvbeC8WozevDmgM7FU3ksRhl/Zlmk
/kZYiBkI1nj6KeuwpuxhMB1IAoDuL3oMa8o36d5psOM0yzvnWjwdNp+8S9BglaLha84YRnqiWqeE
DSbJa+pKshuvk8CFcEgQI11z2heOORGML4Vxwb5cGQf2IcZ0Cuq0R9Td1zZP822Is7A4Vm6fU/VZ
999VXLkt52ynwzjpxLN/ShnW2r3E5H/pY2T9HZt1d2ap2IkZxCppb3zOZfUw2V6iIEFKcd8h4kCl
g1bNEXBStVgvy1oA6/X8uDOnOhy6/mBdlu6Yc3pRbWl99ZxTSXabA7pfwOgSIQ7PLdWMLhtBRcpp
lyCDPUnmSIiisI+HAfOqybkOrdPYX8H/bTNFv+REbQW1b3dY7JcbJqEguxOi7T44mdbDUXihBIow
GADtqciGHTGtjlQOBLWDHzbzwVGUhGzo0rXLoR5ind/UOZ53SChezMaTm4YtXzir5ZigL9X3HhPC
eitlOMn9mChx7fnIp6I9CZkFj4mZgu5T5tRIUx5iB3NEzVXvCSVi0Ngq9E5S2RFQNsDy1BXkwhln
jktCwDhQTFRB2IeM23GWht1TYL3qJgir3AFz6w/rwWM51j2G0zr8jfG9ImFYG3n17dCmdmfElYXN
dmndTQ7L+lu2tcgbTkvA4XECz0/xDYGLx0pEXX7wGDiuTSZtEXz0mOYJny+58+X5Lvk2lJ6g3uPG
M36+nYBPVCfkh/V5FWkfL0dBHClgwCaiL/g5Zh9l3l8d5xZLE/6Quk4YNdPQQYeFqUfsU5fFgceJ
84iDsfO27UjUOqbdrwzrfRQGato2GZIC7mrtczI1jflth6i8lQtGrW3M7j0+hsYPe+hJsH1CRknF
hLu1dah5gxMHUDccpr0Fb3/Ii2BuwBUjiaxgB1b0zDCL8b424VI6vzI8iLfaVGrZhvBy7IEmQYpQ
ewffABMlkzBgo3X8tRIKqg9Y8UAkjwZEEf7h9okHnPtCRUiyPuleMeChbbYNs9JC5qzqrgxmKWsH
EEI1flBch6nDw0eEI7ZJ3hKccL8RE0XBb7iwwMAcJfxTW0f1g9cH7VfbXOkhaw8zuY9j618KZ+Dl
P65igatUtO5t3XnW/KndPO6eXAKMBwbmjjO9lWHz6nW1TM8Kobs6uyzKjkHuaywVSyPcpw75EM+H
F4qvwLteKXkkZnr/WtnCQfEjYp4W+OG8D6kmSZhMjMfy2/PSbrd2KZRviiIpD0JD8LMXu0xJsKux
Q6jdwq9Q7q8s1YBHPFWeB05QtuFNP+riWVt3co+BoYBzAweDJQu6GiCNSbgEddiZGyc5IiaHCIdD
mih5TKbOXMWQwV+fg0wvPzRdhH97RqILVMgMg4Kgvfo4aDWtb5jJmTaktyQ/2nTpeKc9J3nkgQMh
C+PyCFbMB9268Uem/Jv/O0I+3NnygsQDrxPxPaqU7me3J1Cyh1TOk7Pussb5cgaSvULoMnoos1y+
E/Zo3U/E1SZ6nhuek1gpeRW6FCmvndx60l3HT3+ZXAfV6Gp92GVZHyW4QYgub2ZOADjk66zTNzlg
XvWKRycAjYUo6nwOaxDcgrqyGoBg4RGXiksDhdxIH366yx+AU5WEdaBYNefZU+m8Cxh5Llj9hvSO
n6j6JNJZUroxdGqi7qEd7swA0hPGbTdNt6OXUSq3yfw65YbmJ2++UvZC4UfQDYPg4NCUVHSxcsWr
zpmIn8Xw+zLhgdQKePbU9HBH9ehcCP+BjRkJsvyGdRBHPAPcZLrROlqaU6Xw6x4CxQP3nDHhyZPr
y+Su4iS5PgbdiuljUOuSUhiSifSGUzBu7I2LUJmc+2sX9yOegnU9urns3AfjAyGvgaVhBfBquFa6
6g1TasOnJf9YxkI+NX6pz9eQ7LpvrwIBsAz/MQRk9VdYdmm7CZcUbmF6xXckAL0zseAQEa6N0nR4
Lad5mL5Hpx6aEeOXVva5jbLK2et5uV7oQoQcHZikXlNR0gy9mbmQvlDkHPF5dTj4e2iIif/ozbmJ
b+KOw9pdXavwvFJtIS+4K9kKRtzi4y+WmKY6xpXvLNtsiEdoMFYPO9Ap1bgfWFrwNo2uMdhtFQbh
8mWTZIBPzOW7jOs2Vuv85gDy9h8kWC/kZ/qlWffvOusQgr+e2e5wtev+nl1iOBxaDhW4MLKKgzuG
xnL5Gm1jWCzqbv4u5i6xj3JaesLb4xRTnMPzlmibnOX0xCbF8/DfXf1VvHKyexiYqmYDx0INMZ9S
ra2Qdm6eKOwcqmM2IShuZzpEzm49hvRdzCNP0TIvunYHvk89XCO5HJfoZww24eLVzmNDJ5ndSH+g
amXs4S8e3Jk4OAQwCuF3s3TSFzpAhHfG4av4GCad6oMGI/C69AD2txDUFf0py5Qhvy2TStWhzj3n
TJMSnhVRQOXZI4UyTXVj5PXbgmpPUjgF1iYKOorCqy0U4dTVuxWMTnjw2br9cePCJsgR8XDPOuhq
zoRGu0tJY698Gwu8PoIfTCBzZsCDsbComwMLGCR2KONX8pmgR3KrRljjft8tmiYav5t3LHXbx7Qg
j73tk4GTAg53TS/CtSHYegDnttHoTC6q3ii/VVeb9m0k+S0ekHxdse3D1MP6CbDwDt9heauhLa7b
tSBYRktaXcxnivaKvx5ooPSQgj679ZXOU7gHfr+8NUXvYG8eY+e2oFUpvOSuv8bnPJdtBTArWP7G
ojP5Lx5l01Md56o9o9WSld0oBLKnIvaWK6nYndkkRhMeUp9SS4rMl47DxYxkyiLKY8zxzEiClh7r
cZ+0WftBCHGtHvg1m+ZMho6iNpuDQ7tBQyRUwGXu25+CkYd3hgmHekuuT9BUIFhh73jRoM87XTJT
091QScRAnVSS9pESX3tH/j7aeIZsVQQ418Vkm7fnCpg0CB+2YSfVU0EBS5Bl1s7ghaIBHcH0ecUZ
qE6ohOHyVo2KEMoAueGkA12mW6zs1w5KinDa5zHFvxPGc+28RAvRSh5viH2PrA+CJ6dlL/CY8g1R
l54lrHgCAqxH5RSYVDsUr6+2pnJ4083a4C1QwXJ0bJ3foduL4FjwBDnP7jJnWEOAcd7HgTQ0p/AA
LnyyrzJqHgjOuseQVhuQlW2jh4PNMPS/IFemrxSpNt2pKSPnONcjbSRuH+lzGbFvfFqQO4svYvIG
zl0UrvmPLhwKUeGCcuEjkPr9rwnLxlk5vUtn5kJqfeqdtL7MK6nczaJLH86xIli/jUg9d2droGOj
gsWyOijjLJB2LPUN/MkMWcfjc+4cOh7YSkyoafSqyPRhAoG3nCH5AGTPoH3+A35o8DKh6z3z+2d8
vkjlal/6oAjwE4yV+VVVSUueWqEZCjqK2UCitzR7Xoc6OI68dUjmUOzkbbStAJEStTCXukGrenQ1
KSh2F+SHaUTN2/3cF3AHEUBWxl8wvrRazkOy7pN5Bp0rWcmoSwDN9DGb6LDbdllW/hrrqPAPEbXz
Oe3qq3ywjTcme3JKvSSteIVwr0g5T5hoEDjY6frYIQov/k0ICeANIJGxv29ZiqsNvpruN0y6jM1T
ciUdFoxyCGMTCRonrAoK+wqOeBtpwSQ8xbOLl1C4RffUMpW5Jw4K4pccjIc8XETzif7RZn1cXNxZ
eNDwYpOmXt1bXEcUjy26i+LnTNWR3q+i0KyFR/GPjejM8Y4r74eRej5jFMWB7PIsBo0yafff1fxM
AyW1iv65DzvzFMEzklvHmbH/4E4jN2op/rrSsXs6ikxZ/XhDjoN9y2QXHUC2BMmriYbs7IG4rP6S
X/LhzxF/FTj58qEHSDizmaew21/c6WjgTyzvAYdZ9yfx/D4/RfidWAoSYAaZ7zWvUyLxz6xBnpL/
TXu6QHfIZdN4CxAjgixPnGi/QuMnqtAE9mUABMKkFWc2/qQLUEHYEYABIZs02T0lC5Zb2vqYjzJH
iRxs5ZLTxJjjJb1Norz4N6gQj1kI/mxkKRMVHiGFa9cm4XWGIjXp9GXR63SZLWLxtqWUNtm6Y22p
TCRo9iB41wyvsomSdjP0Y5Mfm8kJQELES3qPpMYHF9pQrtd4rbiNR5iAG52sZAZmHKw8pzC7/GHC
Nin/4YC9+0YbOhBPqoL2cTL/cXRey3HjWhT9IlaBIAiSr52Dgq0svbAk28OcA0B+/V1936amxmOp
mwRO2HvtwemOjcKlfySm4FYZOizaz13VFSfbo/DfLmWwYupL3P4KWNb+oO6pSgIkqLQelmxS8S4d
mhB28YT+fQcM0ceOqoEdILInwuEk+nBJiCNQMdl8blXE/zEu4siAFTJFOzpm5xtdNN1j2ghQjrFS
U/VWLPHKmsnHuv5MXw861QloGbcoJNCOyTyQJyL0puWg10a3F1OmfnNHqWf5D6Xj/wdjb4RYNcjg
GEdhSMChrtDfJtjpuzN5grjmFlhjMaN0PrC3cMy8F7DrIRtija8KLk0i4W3kCAVXXBj9ielGO34k
YRsE+upRJi+f9Wp752yJ4rwfdIUViUmjetOIWPQ2GxRRWzAMVkIYjNMMSAB12iIKJAsTEICIen3k
/UnV0UQF7L4c0c7L0BNPdgKBnsKj6/NJ3qINFERYMTDQY1FH0y7ngtbQjabCwexgp5ttSIR71XfL
IyghqVDHRsOt78JOvZe5F88HGAfkxKDAh8vdzCLsN4TLwiTlwp3uiLO8Aa1Q59KbLNYB0uTl6441
wtTvIrP077Mh04kaBkHangkW7oMwkNMrLN2R3EnagM+pb1gmt4iJOdYhrQmE/MRWbWLamYiI5WF8
AmlFNgU9qYNtTcj20g9G93eCZvhGWxwDc3RF3T3wmqbrdSlm9ZU7BV07KR3Delfki/geCCZqt/Ha
Bq+DKWq6crz8JJNykqZb/NPVwoKfdmAPw1G/0hwn5CjkntORMCKiB1uIMbwfSsMFDTbDfU1NFz0w
qS4y7ry0ZE5eG3NXy4ZwKLgp86FfQaPdFybLHq1rwmTbNT1Ze04+1emFi6d4rGhbiYJ0gyi8t4xZ
sWp7o/dfDn3j6AZLgV4fhuSBKYijLxAxLYeFjNNfXGbCbFhka3dv1gwNZtoAm5MoYXicus75wM4v
/4RlR7wmTuXuSBxQ+a+VTvNTj4SnIUKKGcTTyeZ5DXU2cX/55FdCGFLSQYoJX49mWC5MKbaDO6JD
j92BtW7sjSS3Nkxv72bC3OSWlxoK1NiuyPk2AQ/vskvWxZ+2rYLas3ONUxwaBnnetmozT/1mi15M
e0uU020FP/fxfl1BfaNWdar2nqKB1L/NTKLhMw9MTfIh00u6KC8e33TRUIqJnFgpLN8RqlF35qXY
1yGi9B30A5ziAy7ff0rO4WtBWUs6s03bH+iSqEWkNct035pGdu8eG7990JeTz8jQYXECw318J9ID
QJNGy/go2hTVOlnNKHZAa71XZEFFW6wXkCMyTnufTdU8XvwqtGJXSI8FSUGO869FMew+Dflox7MZ
svAJpAFzA8XUIuJHn0gczvjMyVsCp7MhoIIuv45iMhRxhKbhKez8ACmPxHV5JiocMTIQMknUHxGS
bx49hPODxjiGy2X6/t76Jkl+e3OAppq53QdCHwQ/vo+tcs/kKWXJnpSqHt79Jo7WM93aNMMXbSLQ
6mG8ilPPJ838mzRAcaMm+eUTSRzL4zIFtCkphrMzHrekOrQkZjYPrLrCKyRen4dOY9oBudDAnV7J
rSmvFWg29xj3/+ez2zAET9oAwx/JyNpHa6z6Y6bAenyh0pePxlIU7lwiMaat7CF3UX0twDa2CEBS
wkqsaYOy37QQB4ojPsEZI6TvuJLLS7klOQTe+nuWXsD0tzDD7wp+GxPj0cfD9eYLcgG+KxAV+hrB
mQUmFgXJ5La/wlShqd7xt9WLw3VduIwumHl6LEO5EA0MpLAk+niFM8CDnc3M9l3ENc8gFUxzMNaE
vyksVbMfV1tf26EU8853Fd71ZqUg+aAtSpMjW4OZUXghh0vkQc3bUWx40b4c9fBaLxPtQZsKA3Vo
yfxTEzBz3ste6r+YhCcOx4nrY9PWtXzPZxleQU/mH2FDyMWGiJaJvLxed99NL+iou4a4BaJwUcxs
fBZkdDju6P9CzBmTlhc0Q7gf+6FuMD02xdlDZDOdlqax6sh4huQgSkgWt7ZAaX0ksaH5XMnwdD6E
WMhad6DilfQz8XwivdT+ijD5IrBwuqL5dhxkutsI7AE1rG6QEhLC5zD6SPvK+4JluxbnkUCB+wHA
it3IeBn/g2qR692qPOyyq8bRfSKHwug907OmusxmvVkXADAhWyUFLmK9h5EdrZs//AncxP9J2w6r
d+iM5Yq9jvjndK7xSuBSLdNzWrvOb9ztPaa0EMnFHfkMsbhSn8dIoRfZGf/YEKKVnAnpLXfVFCPX
2EI+iqtTFAEkuRpvAUMDjwAhm2KgvaWjqdIrm9vld5zxkJ6wcy7czTol8bP3uUKR9MHROVDZI49b
A9P5z9jiiO2skin19tiPsBEgVDUGNIYiiQmyGp1LNjA/h4juTWm2D8ZSk54Bp2ixtxYCfwmYkn79
iObJ+GdHlEP2pygKLIpO1UvCV8Dxo+XbUD+uVPb8OTh7BzasRe/ucgwd3p6YKPL3dKNoaCvauRUQ
BPZAkqP4H+8wViHZBxAx7qn2o38TMtIR+XHHIqhRtAsbn7afOU5fJu+JVzPSfNSsYeJn8uLwWQJp
jDBu8pIghLku5dB6/6hC1vwwc0H9a8jC+WxHQrTPUdhBszIsaFaEDZKtCU9gHV2wV/QXUgmS+NJ2
g/s8RrritWRb4R5K/FTmQnaE/Y9UZvGnZgpU3l6YMtxjvtEsQcewXXe9gNCNltAZHsC1GedVzlih
4iVjysC8sfBolJMMyRbTsWJ6qQDMiPs4YZb9ty2ICzguSBL5TMFYqQ8eQMwX2wHSU3xK+fLlT69H
4Z6XDDUf863WOuUpCDxRYF6V6j+a6A4Bv+UrusRWkyS7c1w1oo9UTOH+On5OAR7y7hGWEA+9OEPA
wlDsIOWNT+7CQ3mJcbti6ZCIRzmRJDT62BeqDUhyRW691TGj3GknLbRY0ClwTtjEeY7PNTZ5XEIi
Th193wJmhjcaUfTskwj4+h7shtZPrtuxd8buMmcHMfMTP6CORpxlBr8/a8fR3nkN/JKZnNJYtWZI
XR69jON3h6QLygee05iEs5kpPdDjAgBNMFZ6n0HHUnykLJPtRaSI8JgR+2HwWuFxABRX9oHHgriZ
PkTWyu8O7Uz0MuBOBIzPgvASmWEibVfnwRPnvEPC2WIYtcImqO/mVhHE2a0VWn0INtFpYElFrr07
etcJbLA9UmLSbLdOGDJdxNdS7fzQKv+AxCAo372c1cc5NZTkL1EKwmQzjUmq74maQAQNV1pnqAvy
SqfPjGR9mveCQYE+jh0Ub0a71Q1MEfnwWUGnB+xudmvi0LNugo5U02cEVqp6WOFUZQcmafFP3QAp
xbOIHO1QjWRkbivXsJCiRSLHzwat/XDW2X6kgdHOqfXbQN0zU8PLh5Sy2PVASv7WU6uQM+rcg+c6
uK6zqfB2G7SFmkHTilah2CyzwDOfT5M1+4rgm4hcK9XWp9Ehx3Lv9yGZrgIIi3Nu9NxPF24mdz6F
Ht3XE06a+eYtrGh1xwQmexaxrN+sOA0IJVOCuJ1QxP4XxQMnylBTiR3lwsBiEyNoQFpbEmd0rCJF
zDwGT1CncvTNL7TXYfkaMLa7RQhP8sovsHicjMhFdkUcQdj0PBi9Udku5WeEUX2BMNBms/OkhxqZ
SzYBWcHli17jDWCvBiWIcwfFvUEeoPf9lA/ZNSbTGRGuo9LiurRG1Z+rJrfvmx+qj79bX3aB+10P
7E5PuNGT6NB4g/cwhvQvWL7TxNnOBVCLC/fNCn2SEpC/09W185TDqmI8s7bdOj6bRjQF6u8J4sBl
gk+mD5PPCOzCZmJavlNZzB83kimoGbPOzB3jWOzANKSKkY1bJekZF3XgQABuA1SgYzKLq9MLHW4t
6YPtnS5nkhUjRnAMkDOV1IbwM85OMBaQ59KtW/Thw23rgmopzyrIkhNArw3C3uCayzghQxyiDbJ3
0sPpiRFDAXi9dS/NvAb50YZVrvak3/Dy6AHIC+REHoRn5swhbKEl4mwHX+KYrU3QrKF1jRS3WDMm
8R8sLHP0u+25ee8Ku2o+H82fjR5zPS3DC1l4ff5bo8+5qXMmN6ZqICcH9zLLzHMN9woUH2Q+vPX5
kmmIVpiSD4GNJO0C5PoWWV8Wx8dGp8D6N67lc8JCkUFRXXeV9XpJQHig6ncaXftbaK92AdFm+BAY
kOmLYJHk0MQ7CmF8UMhn0rdXsrpMCbhjj3WxCneSYxVHTdY2x0l3XfCqooyukmXkesCGjcuhg/kz
IvtmU8P2ybDFzwIZvHK8ogbHOax5n/pgIg4R0tbXMAfybwpODl0RRyUc0ohxETILId5TBq9EUqIY
JJpctP6XzQpSqylFSIanyyRoMm4J4oFtwnX5CxUQSV6eW3uP3aJ9EtWgjVMvNkPAObbpYgg+2M57
eA+yiDKxX5A13UJPtC+OK4DWFxbN7FFqNNXFUTPSQAaW/D8SGWgfrpCpl+KirIxy6POaEIG+opJh
QTiSUDr2Vn2hQoFWwsYMj+ESMpeHtNr55TWqev/gMaQg1qUrtd1ROkpOVrLoUJbr3LJ0myaEXpw/
LVx23BEMn7me4y1UjeRfNoqOwMVmBi0drd7fKSOFLynj7IceCKwFGsS/0GPJdnDxiJ+9ilHZhgDy
3PnhHEbKHw88hHuKRKI/S8cNkJSV0AfvmkbBo1Pe1NWnzKKKRQQHqPwhpd3+qphV5bugD/IX0apH
O9mofOxzK++CYCrsdul9j4yYJQDjGC2O8E6dtgrUB+tAZuJgHzKOCLSaz/Tpoz6wW11JM1gnypyy
XHIq0WqgvoLyt5oa+2VF/wilCAEgBPu6+B20cs7uJ7kWf9y1Ue6+qrA2TPxmDm3Plv59/SkWNITH
avVau0WdSvR2MtETXlxGf8O2Dty83TiFbpA81JV47+fCvHduF3SHKjRutO9z1/GuTRLFHzwTc3eE
Y+on73MJkHsbOAMD8iBY9H210FPsQvR+xETbNiHmqYvlwg0by5coNITTtdG4zm99Z0BwmsgXdw0J
J9UOUAnJoAy+PLtrXJW+1YvAeeUVYDKwGrFfjHY2Qm+3FXYYqnu8JQ0VbV2j2lncRVzF4hNW3eI8
BY4RJpNA7ZZX1H4vAuefeJqxYGVXAtLa+oux+QgXuk+xSi08iTYun+h8kw/wewzXsGIx05qCOFFb
PxEOXsSkQu1b7QZiBhDZNRqO3LZPG2e8W+tgarcLfU/2PPtdzyFmAz/aRUjMMBLOjPnAmuFJsciM
+y4uFYf6JPDGDc7Ez3jTmGBKYcAKCooHfHaH5Fg3A+7XtqzaCGY6bKaWNUaX5MzO8hb/TtcahpN1
pieEvsYJXeTh2PBoKsrBcxtxTAk0Mes9ruOUhWznYLfvf8k269wDnVfbvC21WEnu8rx2jA5FFg/4
yHWKR3nQeJyfqlZNfLCQ5YBOIDKecFuyzI6WS78iYzxY4nKq+y6stb7Ls5Hz8eomqiFZBaV2OIOz
45xTcA9afzqylp+mH/ZQ1v+I2ZDmb31aoWUmAgVWwtYdCLXd5X271neCYT1qsooJLpiwMB7BRXUB
7viZEXp5dGv++HNa4ncCscaqAqFuO/nOJZ+YUx9XUaXZr65Eq7mh4e/4jypjUiB2CXkBaN7n/m50
bWk/86SRBLA5iyKmQZT1NmrVcCWLRq3PAs6cd2nnEjiU4y5zcJ5ohO0mowQlPpQ8CmYMtV4od1UH
huloWB/8of8xeAOKwEVkRhGJkopLuoYClIANopOCHnrpWalO23jy5Ep/DFJ750L4hISghal3Y4OG
eBdJZyqfRE7mX7/pNOG59/3CxYXcawTYdM/6QU9PufSG+p5CahnefEP3y2yzSJKd71hcgx5CXNgl
uhn/jL63pg+45uVd7U79CzJvUZ28TkIH05hBBAODhjibxaMSLGvJLKhxa8EmKOvGu9xOcJBLE1u0
Jt18I4I1gKI+6xx1LDagIvwpeL/MHrCoLolkoeTcjCkgMaSoIoKAzhejgqPXRai6M1C8+rRE68C6
jcTMcotiizBUUM24kSLKQAJkA6B9rNqNae9tI2nT6w6YNFG7Fu1gQehKdC5GNYUfLmPb9wblL5oX
RDj3aZln64Mzz6L6AjHSZ79qDJeQdsDErMjB+zIKnif6tG4Ha8F8N4NDyd74VCYn9PDxB9rg9gyt
DNU9ujjBS087dTdXHSrG8VaoEevIxOmFhUMXXAHq4isQiC/dremsa08TugK57yp31L9SHl4MYSWE
jwdnItNhZ7n2fsIeOf1Ran9KcUAyXNz0bqjznVu3ZXThiSadAsLfLZ/BtJ9sRsp+52t6AUgiw3Kx
fN9ia3wGy3cdugJUG7Bnx2vftsk6nfxpdau/qx8uzoW/IaieM7ezv0h+teLOkcJ/pzJUVUl6s83B
bUJnQFuybfMhdN9tpexSHPkuioRFNPZBn8kiEadfbepN8aH0gvwtY5VKzFrBy4dt7wZQf2ZhGaWs
v6N6fI3zJOmx2MseEyUovNI9+FRo5T3r5zj+4uVdPWC4LPTRLnRpInZ0mDff/lgZ4pLxN/VBBQZA
5vn3WADsvJ2VdEC5L+WNdVL4gdzJsGSwN5XxgIZyyjLVPRv+sTwXPqcwZyiTZ/XSrKO9pFEOgqHj
biHdJm+wKLcaZjyQYP/2qBW5/qYNU8N7hbH0whNmUNHPIc4s2WoaQRLVFZTfBAjxDz4sX52CMCej
PoVs376XbE5aEqf41jHzLy5Csw7E4EGiEn/3iYt/QMpAVCCsq8EcSBqTIyKLuLWMQoJqZEQVqjcQ
kZrItnJ2vFc0+qo5GoRH7rm4EYAop8gwetI+fp7JjHN5KoGfp/vcd1t8n4jjriZtk4goJVwWe8/F
+Ufp4sRn0Vo8RsOaFz+85P2XweYOTVYL74P9Ebl0C1TE6JhqSWgzW7T2ow5ilwjbeUje1q6afoGZ
YnLd4HZA3kawNA6PRs31D1VZZP4Vjsf90vrEYu6Sqc/sBXNJ9VRHU/hfCn7EkMkuTYgYNoSMladj
XWyRhtv1LbBKnocFr+TW8dhabkcmsi0rHK6iIwvVGClwPUFJyWpfPTdhvxS4rSBS9W55q5hat/JY
XNwi1dGc55ZxITGj53CckdVU7VxVh2y0ut8ZKjOiICGykyiM0Ji8X9uyNk6jpEEi02fMLsFTImak
NnN7EkomeZiIKXf2he/797JwJjQfq5c/cr2wiZ8jKWHJ94HP4r6xugu2mcPpdCBFxYbH2AY3Njhw
7Xx8j4sbbajsw6RHtyMwYg6JGb4LNwO7FgIQwvBLGsKM/2Bgbiq96qVGmMN7TiGnNgajCtRY7NFy
eDJThBxgg9Z+lfczVuL/1gxU+LY3yim21cIsByICWTgVVLfk2ZUeziqe+eWNzR4VNAxAunHmEAN8
0sxtkPAGxvk35F12VVUTFZdmTdr05Oikvq8LgrMx/XXzLDc2Wz2yuxVTnd2MoezT4pBLLpmGyPdG
5ZBfJ9HX+c1CGzX3huQI8WfxJclT+HRjkDuO7D94bOByJ5gUui3zYx+8kc6TN8/FXHPsKonS8gzY
u7KfM94A5KvWj8rjxOTsCUJg+HdGxocOf65c9WnicbL3xPwQ5Yk+FmAzLP6GELARE/4mTGXLptGt
/+CyCO+JykXA4OHyeA6MJH8YzYQSj6HD0Ks7u6tY2W8CYJkeatcfyY0RfeX+8lebeUef2yhCCu6o
om8P01yUpkOETmrCBDwMASEVfO2HYrlGVH4BSDI3UPMGInTh0Kywwmdd2InwL66oUPFDkP98Qo8z
B8QdI83dVNnA+AE/owGHI4YFu3TmDoDs60VDkVJ0SzjuKtwuVJ72LmpJ5j4oI8ILZIn4Zw5Aau6m
0vXaD+rIOSfTnrPiWwLJeANjMhELktT/gn42x1pZ7w1LRvAv5UYm6sKlI8AjTjIXQecPEdoCs5Md
LDyMKbb5j/56Xk5W5OD6WgJA3tBkc+hjqOM27mLBJiToJFOa1Gg/voIJXr9Qpazf2DK9L7DG/DIy
ZK3DBA9L3SFAQnSL0sF0lxHmsp7WiZJhi58E61JEKfhBRLS78slHkT2RxDHdnII054/MjXP9C/VU
LZC5UHF1934m9XoHrdBZdrgFA/zkRKjA/nNv3K2+pkvi3Q4AA/boqqqfrtVmOLcAmmAbBF5eXmN4
Vg5AZmJRnnzBn8o3MapMhsFo7Tk+QUa49wBcC2yFcx88re1IygYy/YwE6wlfG28DicgZV+ir1wrn
L0Z41zsF8MnEb5uOMbc3agJCU/ClNbveq6r84aZuf+UtIU9myMtlCwYnl6xil+Ik3a4AWV3ExHP9
wcuC+HOMpTpNxKKwIM2VvdNRPqhzTignTDZqfmj2WI5IV8ki1vbNm1PmFY1YRtdMli2G+L03V4Tt
qGmWI9y11LRftpd9sPM6d1yPLG6L5RIy12L3DnG5/ouOOOKDyHm/m89KAxI84ivwzOEWDrS8+YUz
j9u8uLE/gVuQJsJaq4ujJy/nPadyVRrPGPZ+IEshGIO+aEmr3eRoVTaiccjOTRLKqYuOqqEDxIvm
PD7crnNgMCVJWlKNN3Wr58qXmnVZyhZ0GeqtR9C63K4EdM7PJZV8eoCjJZ6aBPTmRty+ZQab1Zgd
sfcUESOOhhO1TEaDkshU4k6IsDoRO0lWBS3S2p0A9yAUyCntP/MlwMwQcdKeZlSu/L7Iz34BpNHx
D+yxDO9MojtKnrgnD5D10nLP/oLkijj1HdiXsw+pK+TIfTVyQXQ3KZd9qdVeD6lxdJa9kF7n/UqX
eeW2wcmPGAj99MuYygUn4pp197Pgeo5ka6JDqlwmUyxk6xWlb6nIu0Xz0T/RT/SYePER/Qurzuuu
ZAwYsgpsNt3x3lcBulzRviDMIPgbPQf9S+8UJgZIuEzpfmp8/zFnT7jCz8QwmvXd+tPwvid0VxNc
Y8byvotrk0UfIBSYtjHUBJyvRBUEJzw37MABycDc62j/kFx5kcyPHqdOfR7owuZ9D2m5ng4sTzK5
53t1MbunJmS3VE7euu+Y70TDrm/YtOgjqo6R81FkICndJ1nkdHld7zvOcWy8pT/6cuBTkBm7BB7F
BH1I7izidVK+KWm2HJQIrWDmtBNZFgf/LHyXmBQoUjsQmnWA82o42GisjB14xZislk8IF5flIW+x
V/Esg7FtprnlMiUp4Z5l6MRAdOJ0OwJI8L9ZckiEsPTV47GrQc6fkUyisMoKiApbH6fGy80IlnI/
Ox02iXoe7nOHApdsx4XdjmPlyGw4Gakax1Ii9iPkIMEphJ5hvBiHC2OHCYajk7y1Orlo8m+B1Q9h
8shUHQaQwadj9kGoVvs65yOZKZQNKXi6hFTKj7AQ5X2UwDEgkRnnDIZtpOCjp7YMSznOY6cLfxSC
Eoh4HRre3cC8nBFDnU6/12Qg4YTJQ3gheYP0xbaIk6tbOGH01olpOpVkgBQbHc5II0gCW1CTMZa/
aQNMvypRH2F2SnPH9jUNnoAfQfBlSh8+VK4gqKrBm/ZvJeVy3CGgNGorbjaFk65SC9PIj+jCHaSr
Bl2Vp05tukBxnXzSBiiA6jA8UL9M5rElFWlf0qAH+wQQh3c3hFHf7XuCTNRmnsARHIpcUnHN5Knl
ZwsW7V+XWBR22BEBbZIL+F+/kh93SnUA1htiC4kqJ5ZP2XruZgOQMMsp2HmTFcHqYLL65DiyuWGl
G3Rc0Q8tepLA49sY2vlUFMPwNeR29FE0kfd8S/kG58C93U9D1t7hne3C+aRJ4xsuhZCli46H6/TD
7VrcB5WBOYQkq6v4aoy0bDY7PItbhO4AHHvamO8uaIsZxcHSLTPCTPAun7EomyM4sUq8KcTgxRP8
jrh/sICwVs59agtjYS7qW1BqFmOzk6yemS2ukBbQq+EZ3nQM2vJnXQWoDwJytUMW9ykVcU7tjk+p
SAb9gGeCHCA2ADdGy0q40LJt5MCWoSjm4eZbqQoy7bKCgaIb+fr3kpE7cArSkDNro0tm5yTZjUTd
oNLl+GczXi6sZuO9KsOaNoqnUsX5QaaEXMJnmcANPxWVcKMbgMUZ7FOERB+ZRee31bgpiLBckgMN
Rqm63bo00ZfvlEW661xnHV5bktuKXYki+QHLmX3OnDg3G/yuDHosXXy4HSAX39cMJJ+qnkKZ3eRg
Ll7oodL0Me4/JU6S0c0YQtoPhGbm5wDR9HJsIdWqT4duPSejBfVPvp2dPAHvt2YlXMphHtbPVRmE
uFte7hKQrpCmRT0Lh+xnzKbqln8VGd09eIy3uA8ZgKJhD/2ijFmXIildxk0Vt+hZRJDBY1MpI+KH
KUBecg2hyLERrGL0kTvuOl8dyOh2QtIsiCdvHjgAY4WoM/HZP2KkB6y17TmWFPniQQJZBjAVNNAd
/VszyY1k4Qi5HR1bVv4JPVRonJacy+jwydoCoFYQ3YgkkTogde6czsrlfqoTv/3LMNAyvYldoTGv
NzJzjzX4I1R6JYZ2DPKQn9dw3CO/L5Lvxg0juVc2tclVglqZSLZ0bRqvH5br6m+KGs5SRg2i/E24
C36EXYtCxFLsDqX7kGfRzTtF8/vWV/j0ntg7euqj9UYHiIdUs5vdNWLt/b214Fz2yIWL6Z+ih1Ax
S9UUNkY/c/n6D+xt/QotYxPDsaXS8dLHkHh0F0VTlveY7cpl7h9wc87FnnOwrB8BRCm0hCDukrvM
R7rxq3dpsH9iO8B92ruDsjHLY2SdKV55ljT6j085IW/S37j88LjZ8HhMTLEukYC5/LFgzUMCXw2t
yNi7NeyKjGG11+4kpu1oT5EP+4b/I7jh78hOq05eFPYGloqsWLLg2LBann8GFbo9zty0dQ6m6bV7
DLuRmnkFC5hCIgrI2NgNKMIiwq/C2AhM0xUl1lY6ZKiw506D5g4VeJQQrpatioULqpY5OQ9u7wu4
XZ02y09DbHBwnJVmRQqRF2fyZ5FTNyO8lGmym1XTLogrTVTd2aKTDbnpKR30HMMA+XGND8fGMIoa
ET5wCcSPMD+4HfDsuayyolRA3a3bGfvpkIGyDOYWqAtg5rCVxzVfe/sAgzZQTNwg5CD4ETZ6tYw8
yv1QRUtwnPDYDIcWbXZut5U/ViTeQ7oRz2QHkazJcEr2Z+G1A7nCmSpKzjwsPR4AkyaeGTyDmnQC
ksMtvRlmilVmgAQRA6HJj6hvoOHCYzhAFezq4lQBeVANBgwOQ9LT5sDlrSU6KBebhd14+1mM46hf
dIdQlrylXhNLZAJSL7dNblJvwEpOR8v+mElY1O6CHGsJ/5JtxU89LUW9xW03mI1NYqE+izDt8/TK
exN42KILdPkNXgKQ+RviQjilGQkLMvwS0cdQyzSIuE2YdxoKZq/Ia2AdZgE8wSvCW0DH3PLL9Fzc
H5bZh3fHvqIQ/3SNsh4prnXAFyOWViFhEgXTUKjFpJlrgWwebGOgTl6bTB4Sw4WVwqXSTFpPRoXZ
ze0oPE51okLIvMI8gwZvZOa/9ZFyfJXUcfNf9A2M/YgwkuFEGkoHJUVBaBm48oxxnkZCMOiqlOGh
V26ntcb/zV79PgA9rn6FHgSdCaYuQCecoE06PU2UX110YZo9AIrb4vrMwO/U2H3L7CGAGGTyB+CE
jQkPDZC1rtvj+5UViMVaBCLcgs3HJ72QfWBQr4f5Oh+KOg/Kz5g6YL6GPHnj0dQ92RRVEmWGNXo9
RKfZuqM5tsIlgc8ZFLgixhYYXY27LKQr3SijZ8b944wMOEXH2Q+VBA9mwpBE9QTa176atD2X9Fao
QfmQql2FXo1FMmoFBmZ5mT2hlO2Y8/tzQbJRR9uwXfBBtLu6pubfOSYaKY2YX9CtpTXpdCin5Wbw
ljE9MbDxl1PA5k/sWGmJF8kDFJ0Eoco/nPIMGatcq7vGGwmxlf363pVCTntRFbXBFj7g3lKYRZgp
+TEqAtwGzEVbm85nIqLif0PjEafc+nE4/EMe4vvftDZuy1eCAm6rkbH4J8KVO/Mb9RyxN5P1oCs0
+VAFB+Z6MJCLbnC2DdFqrPu82ZlZ5nEiDbsWT5/BaLKG6qcITXNFG5ID1CtWuiiXqp2CqPQtJo9E
YmYLQZJiGO+K7DoMfRNdgS7MDW7mEh1bQoi93LOaolQLkoTIkiDPeLACp8lRbzbWXzkUITci5Q3T
D2dssvVUgWwceLbdOr5yCiCTGudw/JOydXwRpbCsfHGcoZR3G+rhWiH/YDZFncBQnIZtExZh428s
djmgEovmHXBAnhKvFOnoywUS4P9aPAqRPdWNRoBCg5JeSJcJ5kek4nl2HiJ/FNfAlou/JxkifR1m
FYaof+kB7+GXd295iLjyW9cJU7naB6e1i332Aoe2cJ2vJPTLfyOO8ppvwx1eJ2ddsFSR+VdtDUqv
H2AxWPzJ4WWF0Ma3/M1Zi+4JS3IlzyvJbX/KRLcNKCcI4+j52jUjMTAxkjVfbq4D9M1/44wGDBpp
FK2/yc1KHxuIT8sxriq/27LhvYXXNCJo9gFpzoTM9EF9QmWcqp3bNlHHDBSR4+9Rsms6jD2xVI/r
yGT/mW0VKRx8PmnDcUs80oaFgX+kRYKWlw7FGwgF7z+/yfITkmow9xi3shfVTUl3ybUH+oKcHbjo
OnTEw5LMOH+JFq2eZqHm5lDpxQ1JWIoUUXqgbruN0tnw3NW2YDjNYXTIETfXxzBrksdQsdo+zR7T
LmJ3yghb6kxU5N4ZOg08SqWx2HgBA+jHtK6MBjU+KcwNwxgykElyZ6vdDAsCGQAqODNjsefAcXF6
TyZQtAl1grmHDOjuAS4vcTuODnCcuoiHCKnFGkMMRaT/R9qZLMnNZNn5Vcpq3TC5A3DAIVNrEXOO
zIHMiOQGlpkkMc8znl4fSiYTGQpLWpd6UYv+q34kEID79XvP+Y6xz2ufVIwEpUBC99muieqpI+bQ
BIsaD4UegRLCtYmtFaK0AFUmTqdltcbUtqscPuM3P8DItnF9Qz2hOwJa3+VD8FhlIv5hG7G4zWmT
04j7F6TL8BSy/WSelwUR7z2ixGxqYbC3Ma00cLz5rQJTgT6sbcSikx59jwwkcGbJAi1sb2ANuMjN
mpndxkmy4UNKamCXJAMoG24RXfVEESx9Jtx/SAF7m2wuY87ajXDKarpB2x6Ut4jTsESMcfhK1Tc5
hHiVwdcOr4e6HlRI4hXOhuSYG235HhMe/yOGsimvlyTnr0aN5HLNlDG/rrilaBNiJaddI8nb+FrI
xnsJWEef1JiUKfovFl+BBr8WXzOQuuUVaTz9jrkfT1n7LkGEVqmGtYv4vKG4ARw7An/232lbWcg5
oJSle6FiyzyISkcfsxDzD81wicTFbo73HgRbXHlGKvSBUm9iTOlx9yRUiwCrKp+OxyFXDO4mQ/xB
tFegmtsWkKDNdJw3hb5JoSB32gk9MxKY5uuh6134Wwjt75BatcEVv6AFtFmifd7kQiUMOkqPE91o
JD6Q7jZt5E2LhzFaddaIr4qdN7+f6mjosScMEiqRKfONNUPXuZ3nunrpdNKd8DmC0/EMnSRbN6CO
XHetXE6IUVB+r2gGwTyJaLK95kbf/KhngfHeawfCkBCLxI6+Sc3c6d9x3tGeBT7svAfDxEfZmXY1
rhjuiZ/Enk4/mbTm3W01+8gxV07uBx8SCU8Cp25urIOOSPpeFQB3WE1Rw5s7ZOQ6v+sqrfJdw7HO
WltupepnO/MZhBNr5+2QB3ZkfBDluny0dft1CKCwbBmjLihBRBQEJFG3k6AG/4XTbpyHFo4jhG7r
obUxTARhaL46jIPVbUMa2Pg1xz0N1MYKM2J7ES1hdjZ6sD6Wb8gr3XkpcS5JTVnstL7Kb5CVkREK
cKL4iI2ZbnREYf+sCzs54SQL3n04eMM2n9i7UXN4nEzb3sXZHtn1F7+kSlwHYQ81vWjr4BW0NvYj
sE0Oo7nCr2gGBQzxED0qwD7oGruNci2ysAiqSrN1YuPyJ+DeXUIJbcN+QvzDwNGJCGIeiefWD5l0
rB8AA3pA53ZtvaUhepIDdgtOxFaB2Iewr8ndOsQZ5V8sbCMJ+3ckknspMOrdD1GtFgoq/ANMVBp3
+SZVer6Cuj6CKMxGkIki80prE40Sv0s5JI1NNV91oDHRF7aHqi9GwGbQNOReeigE+asywotaUCSb
EFuxWOHu0N3jUHPkWekaq+p10aj4kHecEm6mKqwAhNd0AFYzByC1DY0udnes3dMVRwobMTBRro5x
P9jYMNyD8Dn0bDGYWv2RtmgovmQlc4Rf2GrwaW87twQ2uusRU0fBHcM/QqT3DBqspt3GLp5Szh9m
r2KecxI8G6NQETAmz+/q27xT1jcWcdfdqjCMm/XkpsFrg2Oi+TFP+KvtLb3cVq6dAe82gd22lb1V
YercdC32AewlSAkyQqDQGG+Sye6qO4R4U7PrhqlAUIgkxhg3ikrM5203DVyQlU/r7okZL44IBSu3
WiVTanowGlyzPjpwXos9LtyyuJ9whhrYJn14z2sQXHn4QPJXZNL5nmnaoLqZEA8zOIXqgL+cRByo
Y066Tgx7Hm4GFsboMLNAo/MiNjDAg4zI6Ar9SMth0nb7JWjA8Vg0sLyl61mJ8Vs4e7WN27fJ6h2y
IpltJYrEJxVgMtu4GflBtFOM9FtMQoB555cOxSsNCeSmdPZr+xtdue6nxwdMraxVTyTg6LAt4/1x
BNNAgmvXvDXL8u8WVbZ3StW7h1LSWmaqBcLmwHDHDH4Q74UYElyh7eyKMkTo7WLwDQ8k6EwWg3O7
FvmNCru2+8EGb0Z3QCF4XjGGvQWiU9jP5lKvP6GECPxnKFPLRHGabeAE6cRrvVsc4+FumEF9sccF
2jzYKkB0SRXbHd0pnKJ9EGD6X1XNiKmMEzmSdc7ygsZKKDm8OJSMkGmcVGfrWFPzrnMUSvJJcahn
tpARpR5/CTUGVXYAEFLJDNmZogjqI/AGrZUGTFROD1Q9JrkAGirUHXBH9bMB0DHd0sbQzddeCkLf
6IlXCIhcw73KEiBJj0NE6XsqcUw4ByugOYSEKh+wnodzv5oCZXTHMFS6uC4GBLVrOqulIN6qqr0v
VjE2YkujUrA3EE9Z/DIlI8Ed8jUF4zTMQ1qgFhzPZ/TtfXrVhwMtM/oxHtKnAGmn/WghQH3t8INZ
dzWpxe1O+hQYMBRM7D5Tws+160luX2gR9ThUa8x9IQnadY3o5IMOCb5vUgLsW8SAowQWT5QBslTD
L8OvZaanN+qKqX+sPAKciSgapNqjgDOxDBmlrbMVWvO8vAuCvIlvSGtw4/uyYPiz8QAYMrLG65HT
3AHabWHYxAYIgN+0oKvSANdwmNBjlZVHVAButea2QPnS1o9jpvz4a5f0Efp+fhYWrSlmGM824/nG
Q+RIt66/ctIYiB4NZJAxgTLmliCKyvZb51hiUBmBWHR41vkn2vKOrfam5kfscYw+YITq1KHXSkZH
tjxpPNAxH/wnO4ir5kAZQ7LgMLoWnnFLsqVkqrHzhxFtdrhdZj7yIBSet60TodziTM04m1mTIIPE
t7Gb+5miOKXMaYiZhXRh1IiO7B296YEK2yTMSF+XAYabraOiJvsASADXYgzd6FTZQ3A12thYaCiZ
5GIhGum/mQ6dDkRz1TBeyT7GE2YHg/Phk7ferGsa06QPJQabqOv15j2tcKJIkph3dbPsYM7SdXWO
nglaiIY3nCgGgAVYGmRCwDfzRtaHuRfdQquqMFQJD7knI5spKYEKaFCkda7na9/FykTPa4QZWfVa
VAACB/J4GvpCwTppEajUqR6/G3mUPk6hF4YYp0KFYhMpNuRmmHjHsWR/xBJZB99ECPOF7vxg3BmY
HHAqNXxQawR5VPOI1ux+ieCNXtBbt7+ioUSNZCDBZ6JcRor/CYQMGupGBLKcAvAHxmssyAo1sc8M
Ga/fRvkdVkjk30iT82HWx8RJ4mJTIbc/oetnuBc540DOLD7DVzQ1JoFBZKlcOYr4um1PY/ylnZcZ
T2Nm033NS3oH05DGZpoUujuCFU3f5tlsFqTa4Bvr0O2sR1BBw9Ng+u0rmZX5L7Oxk3efvNlr0xw6
II4lwvzVyGaOzQ1p0RvNUZRX9VTV5baGw2BsvSyNT16Xg8CT6J9fI3xqzwba+BB5M/KTzYBl8T4L
CcxaeXWB/gqIW/3RJFQrzNnN5BErrfXiCcv8lUTRv9Kaus5dzzqrUWd3TiUgX8qEaEDUx0zvglxu
HGmyLo5IT5MNU+TsRqPMhHxEzHG1QsEIU3kAV5qz6FX4Fye7Ir0IeySDjNhnXSMVhcFRph1MQqYd
s97O8YSNogoRr610IzgRcNozUhx9dvGrtsvGWZOmWf+kziqirTnkbkQBk0PtjHPTvWkRHQqcVDaT
cF2U3GtFuE3EscL10mvHSluMRaxXHWFRCFe1QKOCXjH2+z2LQfZz6Cv73RhYbxcgeGZcd6VTfbiM
+Dw0fFlO8qtHQ34bGJCvtt1sV/etJfUze07gHEjiI75hQjcLDCPnOa061lVOb0bk1lc1LVDwfn2Q
PtdVQyilyX5Nom/B0HYrGbn8spvO+DqgCD7MVWl+gam80HXAMjXMzJIQwQlb+3rwYjPbR36ACW0K
U31Tp7P3LYeC0a07OA6oG4sC20hkUqSgAsHe6zERfDAQzVRXQ6bNp75vw8fKl+yFgU2AFtCBYLyX
TZ8D5kBKbq1C4GQ3mPrmd9FTna9Di6zrlTNyCmfCKnHU2v04vgxigpPJYZS5JzPrGnW2ldMTDr3s
SiF26tddrdpHxmrV1ziYirs4Jx5rhWaGxplq3OYxhfpImyZwx18yidGOMAlz9lbSpsWuFeST7wyD
BPo1unMCLHU1zt+xT1XPuu4DRCRi8Qa3vcyzHXUTieZ890W/Fgbl1DZX0Tysh0iDt0JMJ1b0+JKH
OBHhO7Ynlx7RUKhog4cxfvI42LpUjX721lmG++HFbR9veBPIyCo5kj150H74MyQ+ni1DhOrGW2wK
6znIDDptc5l8q70JnUpmDOo2KGVu7jwqp2rlNjELaFDTSCI2iHV15QEnO9Xj6GI+dvj9qRp8Xg02
NARCrA2w2bsykg9kIbJOAeSSbwFzIl6qorP3zdSmJ9WZ6QlwS/7athbCSikm+5aBQ/zVzx1Y0G1O
u/6qz+Jsn47Q/jYjc+1XZDickHy3Qso/zIigqB1iyl7XLCBvmqjNwwOUB4bjDfbW/srOOT5rH8E3
eKeJOVfNxwieqSwpBwi2QWQlXQHNmLMjeZLJ7H6Q5V4PYMxUfco4bT5bjkHoMgYQjR2osh4n3ELj
1sCJ9T0Nw/7LoDHpUV6biqKtz+x5EWLRBQMpl34zBEqvFdZRgSYyCLxhQ7enibcCERBCzoY+8Krp
vAW/zrSFbk7hyhfN98tA3ckT0OMDh91VUAddu6Y51JfMxVECbBFOwHsm1zg5KoK/xGpOBmLNk7rR
YOX6kGSIqvE5ggVgw+xdxlJ5r905uEEYU44b+Pdx8Bo3ofUrQurkrNBwNbTX0xYTRhYWbxGohhsR
DQv8f5DQiTl1BJpglSk/wv2V0xeatTX0DxRbd+E4mtmVjEdIJkA7MlBFZgXZM+bgUhzyOl6ElzAo
4D5VtQi2Bujl/gZUJcNEu0bhSbNCqvu+yoyfHWLsvVr+dHitwYB1jkTTD2fKJOr3bhGwW71aJK9J
DZPQi8vqORkz992rm4FdlDUQnyoskO0kTBuqEq3QW7uzwWxyQAPVo4GmpXtSD+HGsU9Ww6o2zWwk
+gCAHPJQbIRwdKp0T2JxgUOoCvzwoMoC0ogeqN63IfwxxaKuhl8WCUbBVnIUapliN8ZiSiibK6yc
8gRgnRnu6LATrSP61cxzDTDowEh7N6fhIZS/YkdjNALsi+lDF2nvCakaWze2teCOmTBjLCF6znZC
DvkxJRw3hq5f+C8I9bF1+sFg7cuWwSU/Dn5ySS7hkpk56sVfnXN2M8vstU6zPLyhgLC/8PtXqMLL
OHzHglx8y3RG+7n07SC7DiBs0Jg3BB2CiFFSs6t7XTz7JORQPieBurNxOYHfGZ3hNQhadmlmHHa9
CaUZuNveIcd+JcysRNdDx3ozMOnSqz7GIYlQv6m/WBx88eYro3rnSycPw3H84teI64c8WSQWCFXt
Ln7THg5qq+MkuctFCAcKZ1776BE3RKsxLvIrBOxlT//JJXZsKTppdrijeUyBzDMPYVa8eJmJoQFX
qfOrNAiX9n+ToBfsMAmTV8D8ld2oClHbWtbIW0rATH4/Atz+COAUEXYzV1G1DtskeGmQk458uHl7
r4tsNBhi8LGuzKTDvZJadUvCgef/5AWnnQNpOKe5HotnVsbsOZjzOt+otpm+S6wXjwwcWrWmvV6B
+oaHde/P7fLGkFl3dN1puCKp1hbrufHEwqPygWfIoE8CwCTjfJJIne9wA2KsEB0gDR6foO3mqr5E
p0/Y9ABVNITxyMPgtD+NEnaXYLBK0ZIYqtiknmHdSQowslqiTN+Q/o1ViZ/TLDZWbTE6nEaLYqwl
YFKsjaE2mWFTnWAFkrM3bOvEcOotIm2ePsuQ+5LaET3bEHEPfY+qtA68/9xamcnq6Jia41s29vQx
WgTPj1O2WKUobvUmB68fL40ebLEVJS2+odTmWNZhGjjUuG4IbIn6/huhhvkzB+/+fQzjBFtRQ0yO
QauhXOf0LLNVSKS4WAdzJvdmS9gh9epi3q2tPHlBsl6/NJD3YjbHxckQGRMTaw+YNzyGmEAvq4/c
Xywq2t3gPYn1dkjb4S2EinWcS+avK8eii7slLi5yDpXGWLYPqFm/NLrj6IU6PEb7NaTRi2XjXgDF
STD9ddgY+RO6whCtDgZ5fFp+Pr6GJbXWOszpVG5gNcorVi4O9A0ilHRjIBcYDlgJgnvMXEy1LDof
UBkjth2SyTIVr/EaOh4e/ChgD2DUDSQ9KIb3LGXis8MZ1Wwl0QFMCSvENrQ769rYMMXvwyf6ywHl
VlkYmxEnpLhvx1iOGy9P0ZlNmjHtVUvC6Ff8vM0BYKBgPDgjd2Rcy4iVEbYZd9u4m33QC7wS1gYS
j/XaGS3cyJoEyvYq1JjZd8vroni8fEVbptkwNziAQqtEN1iTyWW4TrUzsD1zgCIOfIIlSOr4WFSU
V6m2YUNom3ADRErkvjJZbQQIRK8Y9loOVbem+GTrwKZcPblklQW7Sjrj9yYaF+JLbWIYZuRqo2BA
7kFsV9sVb/RabbAFJjaUlYHc+FsM0AZKjCRDb1XliC83dpLA4hEiQhxSQ9QGUxcV8q0tgUyvWcLN
LzO8IWQyaiA7qkezRRBra08M870FK9uEyTBfyTGOml2eOelRT1OoViWULQQY1AvpoW1KjxRpnHz+
nqwujiF0D0GV1hxtfsVdjAfSbFFzXWWG20ArpJSh92gPtn8IaJVgbR/Jv4Y3lN7NU28bbC9Bn391
XOJPNtgmfO8+Zn3+3oVDyKyoqLTcVLk/cHwlz/edxgCskW5sSppKzPKsR9gwZb3Bbxk/REltDcga
+IcbDMsz3wVWEjK3NUXOxlJGeJrtDNV3EFnBQ9rnVrsl3cne964gU2lUSXdHvTdGe5MjZbSy2YgE
X38HTacxEvkB4Cl+kx2sl3VdGnn9FU67fsxEx2RxmM1a7FWHMhTdcs3hjhlCBL8bAhU9HrOK37Cd
5j8xl8tinQofzwbRk3LeGrYTGji6cHewrEcGPRXOKZD2KO5CUi/7DRtmTSUD2evUJxpQX921zpvt
zLrGG2NJhJhBuKRTO11/8DtlI4Qkwi7faSrenxYNyGAToyOnwMTW8oBdiA1XFYztMGG1PzUtmpqW
hOkCU8IV5+97geseLIXKXlAMMborm9be0lBBEUJHj4NcCmnhK/228raiKYfHKq3z4WsG0NBdIchh
2oI2h1RlZMwmbcnYjRdcP9GjQaaiQyNU5vIWZxPQe9qt3Y8ZZVW8bWokFhuJXuOUsLr/yFmOnicQ
tNE6V8681Rw54eMXgXqxuji/EQ1JJhu7sJiiW6r4nrkWMhoYUuUDYLPwy2xpG6NBl06/6NKOPwV2
llfKyfJa02+NNyWIP6hVdpttU2ijLyE/8BNDKpRCSUdrPwoLwPWVl9toyrOl0+aVXTMyxMmIncLM
k9zzhcE0otbthxLkO9HO3Q+KL3qofJRlnD4imgkdNKq66E1aESzPGxlOHYuIMFXvPXt40fJdG/aO
uzLlNCTYbWrh+v0q08yhu/Usx6m9jRKzYL6M0Kr5Tg4Aj8lNmDHT4G4iYV0FcPo7RjfFVKE8oq3M
nD2fTTpea2lkTIAj3s8lRqO1on1LXODIrHsSfCmVDLzEZtdDC3u1YDosUt8r8CFt4lnjg4lsBi+F
YgWrHnzTNRnewBZwyF+LnbQLXkxHikyvO35zHKBVrAD/w8gCY/kcEwoNJH8o3e6G6DrP3tndFKu9
Q6Bh/oGn1XThRZhlM8BgLAtnC9gBSOK15UFmpf4PZAd0Pkylg4uXpufY3oW6c5v8oD0yl5wb/PoM
ILZRqCMeyGiVEHe2TYI7wt6CIhzBqITk1q0E/X2xnB444ePpGynVPGN+SOH0Z3sk34zuQHiySGZ2
y4bPDtW41zH5gcZ6lHlB6gRiJwJXMVotLLABUHtM+vgMMIdk4HUYYlkHuWCy/OD+CY+xB2FsFdfo
UqksolzioXWUxfmcWm9jE1l6r5DWk3dfIxVJG9anFf5r43tNw+2XY9v1C73culnHoAYoqDKCWtZt
5KsjQ20SfLrClGjwFKHnm6jAQLMRgU6tdd879a9FMkwGwGDHC/akVvjwkbKTdZ5YIEcBkNscx8bp
l3YwWhOEnY1MhJD1U/lgaUi2+LDEAUmhqWhBlPVd2RlqWkH79t7ddJh2kN7pzhOp0aI86lq6aK5t
oYobujZ6HZHofw8Iyou2Y27l9J04rJE4xlxMHfg7mL1rDg3zAcMUVT6AYIqycqxAuAez6mz+09B3
dlYC/uZc5yICmlsch6NDtbqGAOrXW4hHBMQXilSRqM+9E5115CtYYTPn2mGEj6SySRBAem1mPAnH
pj+jrLj6FdKEndbZrFR3o+PafKbmQ7kVeBTGq1mQHLodbDQvK6UAK9lCWPEV2Sf4Scqcgcoa8yPq
o8jUZLhbtuFW1+3yimxibDPGXgzjHEGQkoh3fT92gzUBZjHIDznrbw4nWoap6ChMsvN6EyMY2k+y
RKqENPVhQh82MsaihjNp+pQlBnCWB/LPOAQj8IZGkBMc0oW1dg5NnbfXsd8EzibqzaFfa+XTjAC/
wn8bro5axXnhv6Mkao4eqlCKVEwWP5WsrB8AwnpeE2fizS7NFlj8CLd2FbXASzdY2+yjJ+j+7nK6
1I8IxugvcW/JoUNj/whiaXxXuVXemQ6BtruIGY6/JarG9rYNIWzsmNaCNrJq5tYb28R4vFYVPzD5
DE6drknVoKsGy9UTK0hbMAt0708MS+P4R57mZLPmTW7cA3VKYb+5or7Okxy+suvoap9FBDheeVju
b0RbJyc3ZEEmIxSQ4AbeARpE1M3ol2Tr2O7Kn6PsiMZD4vMDxvUeRsn0MUAw5nyN2qRZqSmIohWN
Yc4+HIeBzvI42PkbeqLfnNAcXs25LR58xQ9FfzGnEZEbcOuJELPA5U6DeIszlTOm76KnRC4d1iiz
ph7IuuZ9s8mcw3430rXhtIeJgOIVQ4AbDPGbKIC2yiTq8SwYgBzwPc3R0Zuk62xCtITermRAXa4o
CJgUAFVWmPQkmzWA8yEEFEHAFs5f7HMkt7nDB4e/iZjkamxv+B2xDcXSj5ZTF924VcdSBMyyNJVe
mAruq/LsxZY8Z9BoOHvlyOHIo/jCEWvkxG5EqjvQmayrdedI9QDGZ3zDv1i/xZxYPpjlBh0Hvnk8
pXiLn5h/tiew3fXzCKMcylAowetIy+GOgUDyIP4D5xvqSyr9bQWftDxUwg0Ba9ReTwZXVzIIuo7Q
9RNP5eAjMLf//Md/+5//42P878HP4qFIJ8bs/8i77KGI8rb5z3/a//wHU4Xl/3v14z//6VpKCFvZ
HqpKl4YnGlT++cfbU5QH/Jflf4QiCpu6YdBcWll714PCL/2wf/j8Iu6fF1EcEIRne1qatvIsx9F/
XmTWkdLAIpJTU4jpgdWIxE6jCh5rX9tra5rR78OFCfefX3X5t/52a//7qo5FcovFCEpaZ1fl6N7r
DmzpyXPd9jFVsfNsWblhbMkGi3B0TYj2dOqIPbUjTurPL+5curhrQWY2XX4V++y5IiqhAYGa9BQ3
9XS7+Mv0I2WVfwu51c+vyroesDJ9fs2Lj1mbHGcgzbuWu/xNv/2WMiPn12lFeiJDC6v0TP/vByPV
6LWfMaZNoRx2+SCJv/n8sheesxRckuRp4XnEs/952R6hWamqKDk51fiU+TSWe52g0qHiY4I/ciY9
JnKRISGnTb315xc/e3+XH5mLa4aaGqOetOSfF5/MiTFj3iSn1KwoRAscLtdIsNPu8Pl1LjxbKWwH
b4hrcqOO9+d1nJrjJpfhJg0ybgwjZF1nQ6KxMvTtywDhcZ8TufD6+VUV/9azV1gi+aRYc1zbxonx
51U10+bRz934xEu+YEcxZU5EB5QxssOiLcO7zy938WHyufDK2ngz3OXP+e0FwuRAQI9RJieUQ0w/
ZayOoRXCvvr8Mhe+DSk84aA0147jqvMXRs7NCNEiPfnFiN+TPJ2aQHVmZy7bDfqpKjT93eeXvPTz
ScHriVofxa1a/vlvd0bivaWIVk1O0WCb0dOgE6o5gytN22Ao7eK7rgLRQ/DkcHz9+aUvPVRSlvhA
WGJdlBN/XjpoINEDxuZuy4k+fQx2twJ1G/T/xhv6+3XO3lDdJ7OWkcIhguAOg3cVPCN5q7bkn2E1
CCP4ukUQvf8bN0ezy3RALJvsIH/enCz1TLfYSk+uV7T9lySpzP7RQcq0+XeuY3kOilXNczx7iDjw
3GzE+HsaOX4B/m7EHDwVNfrHv7woF38tRzLd0BagtPMbYjaPqKjLsxMC5CX0Xo3BFqAp8Yuf39DF
F9IzBYNQIV1tnv1aaap82m1hfnJwUX2jgAjl1hKWB4cvblxOeMpqJCq6mGr18ytf+vow0/yfK1vi
z5+MNQw/Bpq4E/Bw8UW6KWxFlh6J6QQw8HvT0uf6/IqX7tUUJvAe1Osmn8GfVwRoFZMh2eSnuEPU
61Ny3LX1mD0KwMaAGwuGmbSMkr9c9dLaafJKMvx3HNzAZ1eNKnsuhybPT0SqeAxYxFy+wyAsTy65
DR+f3+GlZ/r7tc5eT0a7xYjJjV8zstoXz2gXqFZFMvGIgfixx2/+9P93wbPXx0NKL6w+zk+ZTmtu
znCifIu3qHyWjWm/VjmO1n/jvWH1AkJMw4KD5dnzDMmQNEui7k7FkNp7RmeqvdMxwXbrOdUKepob
O9XN57d56Ws0tbTZdk2p7POvBGk49te6S08Mg5tqXfuEy25Hhtd/eZwX39D/e53zb0LlcSVjnaZw
ScM3JrETNofQeox0ovRXImCH6IoIX/dvBdvFV/S3y56tni2sj7B3m/TUw6qSdE8yH11SxdBvTya9
Hf1lbbt0ObY/rT1XmvyUZy9N2ILUmKMoQ7wn/F2CT+qKyjAAMJ1FXz//4S49UEvytStHO4IAkD8/
ebbDMsDmSvlr2uPH4j24zi2kB6tUB3tOqwfO2d1ffsRLHyHLixKK/zPRRvx5TSejga9CNsCBaZC7
Bn5UXuFycm/I6gpoIOZVffv5XcplrTyvzywLryIaFtMztfnnJSdwha1j2GxLug3fXHQHdd9fGX2B
KAMl1dIewrhKP2hkamjost2pYQnW/PzPuPi7Ooi2YGZ6rlbLP/+tuJm9tlaZpeOTEYDFWIHP6G6g
62DF5sRBz/Xzq138aTXFsJKM9Pht/7yaig0CCacwPvlIk68wBZeI6zEZPzkZHcAyrfRx9IT9lxX2
0kpgQRRd6jfbwmD951VtkGlLN3aphEOBmWDqm01DJ3HcfH53l54lhQwVsMYRpeTZi5vi8kZn0icn
mzCgm270y243JnMlUSZU/l+Wt8sXU3yN2jSXcvjPm+qLgbgLb4pP0EztNzDQxrUoAgdUq+i2n9/X
pY/DthzBOZ8JgGefXaq1JjRWhsWvJoUmQ57Bz3oMq+mBvA/k9BgEq7/8YpfeE9pZtoJyoIUlzj7H
KitE5mLPPXVtDaw5LMbhfWoc2iydhZmYAL96rPf0Y2Ayf36vlx4rnwPOepujtxBnFY5u/IoNUVLs
07En5zMq5XbOlTVsNLSHv1xMXryaMongJuSZN/TsPtkR/XxC+XVC3lqvS5rkX03pwvhwK2tvYKba
sAh0OL6daXi2gShDgQwd/dBgErxhbqggHhGxxmiLXu9LYlTO1eePQy5/wfkqRZ25NGFo8FBC//ma
kbxapASepif88wi1fYfsNKOefyYY1NGvyQTRrrIee4+8SuifsiWihHOfuQtJw/j8b7n0GXN89lw+
Lof+2NlP0w6DkBDM41NaEOMIUFAAJikG0YT/xl73+4XOf5XYHJukLDjKZqL5PpdQWjZmL6W86gqU
53/5upbV5/wJu7y6LqIFU2Gr//MJi0ah0dQVXQjmQsUaoayB9qh2XMY+8N5ozhHriUg7ugdE1Kw/
f6aXLg4+aNnyluOtuXyIvy3/jkWHhJwpfXRhR6GcjvGnP5DuYBvPoHWneF8x8YzvYK4m7dfQRdS2
//wPuPAFUN7z/tN7wh0jz+6+K4ewbvi7jsqEUAV1Nu2cg92q/AUJVWj912+X5Z/hPjsdbZHz83Ta
w3eghebhxenqZ6CXoNdkBWFkp1D8Rxs3byDc5MFQ3xo1ar1/Y/8zXWoMCg0mtDTI/3zc5oiBMKls
7yhR2eulY83SSgO/8h4nSWaNb6NiflKk/OV/2ZsuLTXQaEzbcVHxMOQ6+5AXdVgVM/k4Or3DnK3v
TMkSE8zeQ5khMt7RMw7yJ9xDaA61NxhHqmcsE4LgvK3he0C7rbYfxtsAYg9JI+XUWXfTiJfh9PkL
cfkP1cvqy3fOanf2SlqMCvGYmv7Rg7hU7OnQkU0tVD89wPMQ4E0mhmKy10zQdDvO3ZUvFulHGEUj
k/OyV/4+qNiuCLH2EnfP26D3MhXxX+q3Sy8u3SCP3dfk61Vnz7PGmDj4pdDHwcC1SdJ9dxsRQfEB
QKWb/+tlk0kpzC/yrzX4vLeWQMQMBEnaR6sHgcwYbGZmWFaDvDH6PKggizZDaK/LTnrRl89/juU2
zlan5etUfJmWzUH47DYJaxhNKhDviJ4dqkLXkjcxpJITv52jgfnS1Kr4hds//d6UMn0a4Y7Hh8//
hAvFAM0hxbPGXAPQ4Gw5JpJeYRD3vSPqNma0MGPwFpeF/a3zZ2wxZh/r73C7E3X1+XUvlD1UxSCt
lGXx0ZwXqyRnd1j8pH/EGzOgNWHPzReEHOzrYE6iPbDgKP/LvS7L3fnjhjQsJVuBZvJwVmrNdgLt
pfT9YwJWOboue2ZscVKYHol/2GFxNXY18yU81BDYwv718zu+9E4Tp8cQwKNLLdXZ1WGj5RKPmHGM
M8OcNjjsUgS1pq6s+NDbbT39ZeuTy7/w7HbB+PCUHcthQdRn3/rQ8/YQtu7TKm5kg5JAu1eznxTy
JYhH8dRXxfQct9OC648qVHWjGR+0kYM/zAgT5tHkhdga2hd/aWZfKnuoeGgxC2lZ/++mTFIJoVOl
ZRwVzI2XoJ77u4Rnw2gVfGO86Zs+A9HXOgAJ8xSTKWNv7yEN4TeBNloe1+c/zIVXkY1YuMvhRdKd
Ods3fJc2FUmUxjH1GRlwKFSx/XNOI7RydKXqDYX7aP7l9b/wKnIKlxaMGUZQ2EP/3Ksy1xEkMAbe
satc67ogNp5oW0Ku9cZzqgSZGlFXzZ7mR+Aj/IxS/+Xze75Q7nG79FHpfAtp28vL+ltpIlOS6xBk
uEdjSDLSSL0Sz/HUo5f6/DqXni1TCwWqirm4ZZ4tLxLlXoU1wjumUYZuKp+kuHXDnlyOBjQq6P+i
7x8/v+SFFc1iTaF7w3XpfZ/d2ih7rwhJNDiipWpu4sEawn0bmQlyOAIH14inGDEXwcCq8/mFL97r
v2YnOPtZXZbf/LdnqjokLN4weMcGyPR1VvoVsigTYrErXPdbLwPQA//GFWm9s5xZUjr67C3qGV9P
MC38I+xj79qIzOAVGy0OGpq2sIgJPZW7z694YRFjp+IIvsy92DTOfs+6KxDt+q13/F+cndeO40qy
Rb+IAE3SvcpQJalsmyl1vxDtDr13SX79Xaz7UmIJEroHmMHB9EGnSKaJjNixV8Jm6gWYTh8TPfqS
1LL7en2kSzOUSJKdiyWpm2+RzLu3SX2+aongnNexFtGGTiS4IsowTvo/fDXaVNH4qlQqP+yS2HiS
Z88U51VUTbtTW1GFa3oLrE+Ggk+rlxeK9v36k116hywIRBFvRdnlkWtJrYvoHmCezM54NPtQQ1wr
yKzoYOsBSv19LsMwNZfXSH5xzkSdT0sZhlEMXJvkD6I2xJTFhJIoHDA4UR1aUq4/26Wvxoluoccg
yiSgOB8sxq4ZH+zIfXWYjFuTIs0sPsKM8h++2vtx9PNxjL6SRtpP7ituTsOn1AV55xUGDShY9Mz+
CY7eZr+vP9qFzzZXWxzX5D1qxGznQ2qj04MdMZxXRdd/CD9xXydjeq2Tynq5PtCl5CUjOTa3UE5u
HPLPR8pyiY0HNt2vrgNKMmtr9QH6U2Dj61vnO8xRwL2aLo22hRI5r+aArl5vyvTP9Z9xYTsTZAOI
VkyCUHuZrGm5ysF6ksybFjt6I7a0rwM0xzXjZY8a/NMbj33h/XJJJlFKpkalm2+xmRVgUaPOd5VX
HPUJwCcneEn8UMPORne7v5+mc9xpmlzA4fKpi7HcpPKzXBf+qzLlOKmD/xoh5kZzxvSvX6IJjk4j
0UbASR7i/FNi4gd8LNaUV+E0qG9xlEfTWWem0tyB1cubr1qM/PrGteJCcMGWMS93A7UApb3zQWn2
8YO6nQIKQgCqPod54Gw1XcIqMQcc6zdgS/TwoQyDCD61rG5NnEvxHePbqD4oCiMFXsxfiJtWXUk/
ONHwovWezkRy6Q3oZxQBWr8XzQz0PWmJCC1mDgwokWn+jSZobKVpCwfx8PffgJ9C4dglUFTFYuFa
qEP03FaCE20ndAxq+MdSVM1xn0jQzsfmpH25PqB+Yemgf0GpTDTAMSnmP393diF/K3GTsvkAjoIT
MHkR85RxCaruxkELbUwHQUoGz0g4DVjiZRmLU5/2/QQ2DcKSp+K9Gd8FsFRwJHAmLXrE4RQT2oFq
WO25lsC8SctEgLP/xOk/vEpO0IfYaRTtyWnmditOFjVBupkOyFL9UtjbEklHcI8hWFv/vP60l2Yb
qSyVzAFOF5zU5w8bYH/VDKJTXsGS+3aCIrNy5VOmjfkX2ef2S6bZ2V6mln3fA0raXh/80qbB9Qaf
Q3z9mHCLqVY1qM0jNw5O2MA3//MjzHtAuuXNKiHLeWOs+e9a3KdQMtmEdjYZLi4v5w+KCQRd/Obo
v2IiwRURpwW/xooC5yIMmIcHaIW0uZu0BzeYgw/qsMIOXsQ3JvOF6JYKL7sWu5dOOn6RpzX0pqvH
dr7UYVIGwRXUVfDZz0P1Ext5Omw6mtIfxtaU2X9//6Y50+cCDC+AdOL50wd2RneO3fqvPi5vW6uh
gRasK71oamhOu+tjXToBTdtFi0TiHt3xMjFSVSbyYrpmiOHDCauGMvPvVQXxJIY7sXzWCkhQnuO0
Oh5jJi1RQArRLdMlWcvyRirq0jXadMiQUHKiOPtBFJUDStUgdXFvt5zovgPP9qyXrrVzRg0yoa/k
n20ADSA1LJxdMtP4n5WCJG1qZWLp4a21imRQuDfOlUvTgI9hkTWgvkkgef41OpeEQdc7/mupZxhk
Wwie1bsCbLu6AqtQaisVH0Q8dWz7H+afI1yThDwxrFiKNwLbrbQS4PJrlDq079mN7J7UcGa0BaTv
15OC2moLeRqM8/U5cWlPdVDAmRBlTbQji5M0DAczwB/QfTUSnB0dbIlWapdGT3ms7bFXH2589ovD
4ThKHDbb9yyvH+pU0OXchkx3t86+WpIE6KqMFX0tbRxMDpx8Uf94/Qkv7S9soETOFHERbi2WNi4L
Q+nGHd+0B928inwLSirOEMljSSmOjrpKZDSDJV36tRZN7omwdT5f/wmXtlOeFt9cYhWcu+fw/t3B
VdCQ1dTScl8jkA93PUFSi5Wp/buLw764EcJfOjfm44IAgfyAuUy7RAmZdEvyuCa+KHe08dGXwyEo
f2cqMhYN7rXyYk0tntROicrzH7YYi6SPaZEjQINsLW4Qo1Lgcd5xcgw12Z0QJO4nK7BEvBUQB8XW
SgbWTjv6p9FwvCBEBO+ZBdrO/V+/cRKSaD7ISlocYouF3GgIFGpcyV/buTVM6qVd7cyh/dErVRXd
eOMXvi63TpWUE/lH0j+Lr5slE9ZYYANOU1ZH+wQvHBwnQW16pimG6sYOdWEBzVUGIg+qbmRb5z9/
N5W6XpVgbaLo1NN6/zJL0Fajn6UPPZ1xgL2KW3X0C6vnrZCK2oLumg+KD/rhYvoxq+jUGYlBo3Mc
SRyp67ZO761gfHPTG62fajaJA10AYXiUagfQ9u+/5pyMmXMWeMR/UEPCDU9gcKAbUObSOuK34suA
4PMkGtW4sUO91bMW8Yj1frDF1Gl7WoM6qUcnXPXcXxGaZHWXxVq3q0ds8wm1cX9YEUpgIGJyB//c
Fj3O8StJcxedFvTlkH02TOuHoxSTvqZFd6xvzIFLE476zXxMIdpwLeN8DhiJQNYf8gtHVUhslurQ
EbvMaPENJwmOi9L1t39xyqF1V9lBKUMai+Hg45kI7VyGq2mN9lId/JQnsaTGNRKhT3gvrO7n9SEv
fwTXwpzbpoBCyH/+iH4YBgEqlOCU6y7KqhXdYtYnoDgjvgLYUxd3vYqNz77FZug+z1wLNI5rJ3a4
6jBv3avELqS1qgQxEtyq8rfTiUG7oXO+9BXIxcwHJ0k7EoXnPzHn+UGvolUPMV6IseQS0BygDtwp
NeY8N77BxcHm+i/KzlmJtHgfWD7bWWMp0UmDzxk8NZPStt4E7rTdTVi6/Xf99c871nIJzAUEY46E
kZgtgoKqN0cb0EB8yqo8TDdmg17xE25x083jQr80EpMYKYmpoZtZjIQq3cRWJcPps1Lw4ExIdf/A
tIH+MR3wcbVG8YTrg45olmRzLPe+EZdb9KwFQEazusNQvveuP/ul2W4iuubkJFvEdfv8s6Zt2YXG
oMYn53sc1f3BzJXqUfPDyAcQIZpb+/mlmJyzEhHb/49nLtLbjWgCA5+K6CRErPV7eFtd5nWGpOtb
tcJjRZbFf4ZvEawtq4UPxA2ITvQsrIrwH3ZZC+0paX6Ubnz/8yefzxIiKAzK9DyrxhUY23gz5b3x
26SAuv77t8yhKSxSpyqx4GI+T+3gTjSKxrTumNj/N9LO4ER2yPpWal8BLCA0U2/EJhciIxKonCIG
SaN5azl/PgmES9eKLDpl3G3zB9eXSbvTsDx8wCc1SLyoGoJx15WYXoJLkTne89cf+tJZygIm+0hV
2AXeff4DShyACQmIjZSmnbMVWV9ij0SBZ90aCq2iasjP3kqSjl8BsUQrW8nFP0hw6Ufj6cmDkgQ1
5o3mXfygKFbnq6zuk1Eo/f+GcgTSnLqcU1mfna4/7qU9ixQM8aZJKKota9E10T1KwiY8hfiBxQcL
G74tDAnDy/KiU++uD3YpO4Y4hnsMHWhkE97W2bsHG2TZ0X5FShBKAySFOtN+1OQdjJ2WFZwauaFO
h7BNMVbAaCVyf3ZEL/hAx27L/9PwEDfiiEv7CPPboCkYTR4skfMXHRldbhf+GGD3p9iHYCJK6iph
R9tyxPxjQx0me77+Cub5u9y1Sdewmoh8GXoxvUzZiDg2ODMzv8WtWPf1Xhxw1LSKbamYwbpSnB5v
BBxGgxs7x+WRKQ7+/8hvibt37171ExVQqEME7DidsaWya/afaGR2kbBLxX7I3AyhlktAlG//4Zkd
2yTsRiOFsuX8LQuoLwqHS3AaaWR6QXHoH5wG980fPX+06tH9OAd7Uqs/fz/sm8ZzDlB02158XA3l
IonINkSdq7VejxvYKmIbvwtxwfhfXw6yxVghTqZ/eFqHEiHria48fXm3w+vW7GRAyrXA+f+zD8Hm
cwNh71Cp+KJ5SQb/aBWkCry86497KVnDZsEpP2/ZyJzmpf7uA+NmZHL6Rsprh03XeHQwHt9j8oC1
TaC2NrRGmuFTJ6rtIxJbEMa2vVEqJsNaq7sJgwC11L+2SKuDf4jBqORQCmfe69w4z3+XgYvRrA8L
Tq0M6aSDHTF8x4Kw/e0krf/t+ku4tKBJDxo2ap55k1mMZWHhwiwWwSlIMYtbF70t+01V0z1k91q3
STFc+pfPLZjXZA1owrbmMO3dWyfpRd+SmkanmYHzSU7gZ52olP/pWdJj4ktWYaMqN2uNF59TkJFF
XDlv34u5ja9ChGd1GJ7iKZpO1HM69XlwK2P65CNrqjcCS9lbFfd5/iy3LqJb8kEkLjgaF+8WwyEM
hM0+OmEx0nyr42Z2m5yccm0bmdPdOIaXIZdKEzh5dcqp6FdZwMte5RYooz2R4PK0pA6eNZCPa0Fh
cEMXEA4AoUKmLZsgcGhgiDqUXIfZIvfGj1g88dtvsMh+GpihIDUQi81aRQ3FWVxqnpKFMEvUvr9v
zAk3jtBPbkyjeZq8e7lvQ9GHOYuj5n5ebfFycevQ/boONCpGbvIwyDE4YqwZ3Xig+W/5MMqcPEcx
MWfSFxGdIt3cgW2veQSmwiNcnq9EdejRDSeOgZWJo4/Tp3d9TV56i9xJuThQPp4NsM5XiIV/QwRG
TvMkX3rdpXl60HF6wMwhG27sgYtl8fYW55ZrBP5cu/VlDs/xM9VtOoNJ48cqRsOGsgaHiKlTWUX3
SoA12PVHu/Q+idPocOW2R+PJ4qsZ/jQhrVA1ry4S/UlvIUinuUYXdiLdtUHZCZ/UJP6X98mddo6T
2entxXGa6SPA6NGF2AVyEIpCggUMrNqtynl3Y6gL7xPDFI5t4luVW4B+/unGCmuzvkZ0b6YKzJoy
TaB9sMW73ya7FZvAtOsb9dsLb5QRGY6KAwX4ZWoSV/wJR/FS94YgkJuAnXuHmNfeZWZYg5UMv4+0
S9wISy9MUKYlY9HyQm/IcpmHdjVZ+GawzHF/XFtkirzBBvNgxVmzuz5h5m+zWIBzTZS7Gx2LvNHF
AixVKfTE9VXPkJQzE+yTNjklko0BhnVNqWfyGpibWx/rtBtT9dJDso+aXONpXiQVev4pRe2MeQQ7
E9iRn23wJG5XENzENnCd6R9mDZVvshLk8y1qCOdDuZ3TWlQqVC8uA9VzuFis467PnvSQm7mutMM/
fL/5AjPLpbHTWy6IxCLbgkOV5lHu1b25doHe3c/uQjH+vv75Lr1Eroazr8OsTllqJ2KyVbaa5DxU
OOb672HMOutFU0JVgysUTKfro31cfej45uIbm9mcKF8c8oBrdCNx2agpYquegup8G+lRgG1xlB7U
dGq318f7+HSoIdnL0GextxDTnH+3VlrlBCIbn/xQNe9EamleqE/Vd8vxw0/Xh7pwvM9jITljLs61
xcXO0lmkU2zscD1L2qUJOm4gG9/g8WfX1a6XTRx4ZtsO+aNV60mSrUOQquAVa6MIYOqQYAv213/R
x42HuGYuJ3LlNmhDXUzasp/gJCuJ5TmB72PmyomYBD+lJaZsY46U77dOZEfQofso0W6MfeFDc93X
yS+ZiHDpijp/8STdSpBTvekFSdbimJ87+iEPdcfDkq9a25YMb2R2Pm5Dbzss1iQm1zxyxucDou8d
CEFy18P/LfG6kaDOR+K199tQxTBQaR4yw8cW2O+LG/v78pbCEU0YQMxK1Yct0HQWzxrarZHlpOsB
4JaqvwIO1a65Zkuy4l35Y+oNecxIdoAvz617sO7qS9WXcH8nOXwRdiW3mUtb5/Vv//H9031sEg/N
5dW5g+f8dYA/K4zIKgiLRBEeYW132wQ7/WNIXfKxNJ2Xvx+ODg+yO1SHKA3M6/DdlYF+CI65Tuie
wk38c6WniQ4wpYedoYFi21apcNMb587HpU0Gj2ofS5svTtPd+ZB8TAf2U2B4MHhRiGTgfIpVE1qF
12suuKPrD6jNq/f8mJsNDkxU1nDB0DIshpvmwqcIOFGbJuIy4pRyZTWd/knSYQDQqocNMdENjcg0
+8nueXL9xl7jAQ3HpqA15/qvERd+DDsaKVOXEBQBy/mzYzsHf57rkFcGZOKBNIzJOg5aSHzXx/k4
i2b7GBR8vGC+7jK4Vhu979Nw1L0oH8MvGVTjI/ra7JgVvbIyU+fn9eEuPJaB6YGNlo//6tpiIeEk
nQchjrJeInnHIXDkR2ig6vP1US5MHJ6GI4Gk3awAWczVEhhWOeWq7hVpLL5wg09hnCbDcKQlubt1
w/y4B89+LZQP3yTkvMzzLwVnGvNuzdc90YThjxBs3w/HxrBxH/Wd0mw5J6SyAxMFFuWvn5J7Otsh
Zzph4IfLJq2xc7Q2X4mmDoqSqPF4b7qKvgBF/Xp9rAvThLFcliHCSCLdxXR0tAI+tOiFZ45hdgjZ
LDexUc5kXjfchnYS3tBAXxyPk5aWN5XFvzzVG8eSuG9ivW8lk3+X4ihxsAlW9nSGwjAbB7H9h+fj
3k4EOPf6LBsvCWlrq25HiN2QWLeuPmpekfj2OpkvYqNvtbdOlA+bzazAoxwy99UgdFw2IBrJGBpO
5Qivqie79sq8tT8rgNuqVeXXzVZ1GltbxXYtqDOWDXBQO23cHY6A6LdyrV4bqM9vbDkfVg0/ac6T
0NJO9wda8POJPIGzr02lNL2c69+RXz1uc5lVHha5yY299sPnZSieevb/mvVBy7MrjOspQjIkPORw
5WNQdnIXTjLctnFTbntcp25Mpw/bDuNReOPUoqbNqPPXeHd4mZHvK0VmCK/Va+g1TWbkJSaOGDiu
rs+jD++QXYA7EhlUw8KtbtlukYiMyBBq5I6lGePEJeLd6Nb6lp389fpIHx4J6yb2HT4UrfK0Ay62
HekojYUTb7EztCH4zKQxD2aihzfSoB9H4a/Gu2neYGi2WgaYEYiaPGvB8GmFYmRbHGJ1bMN9mcrG
+etXx7bILdziQKIb2F3cMicjFa0sWmdHaSP5hSbEusMOoNxoiTr8pQMPm7VDWheLAkbSkAEs4ubU
1mi1MypnFyXU1qkxtBvfUox732iPqar4N4RiH98id1iaxxzuekSuy1nRJx1u6XXp7IQ1yq1hTNPR
r4Ryd31GvBXP3wcwiPuIFd5MvciWwWs6n+W4OlPhLcDcDcqg4e8KOimv981QdNaGTgs96Fd9Z9oD
nqo2rxQH6NzfWQal7kOkgMBC6ZDoWOU3jZ0i/87Tdp0m+IisAtmMtaflgfa9opL6Bx5V/XmgAvJE
96bxbPqJgPVbpePXEnvco59Y+mc8/Vp1FXS5A3SRiRxhCB6Yv2LZlt0af1X1QeJe+iMcdLSIlZ6P
xzYml7ex9RF2e1br7nQgh8X+l4iypcxmj5iKW3atvmDZhEGvq6dKgQtA3/b3fmmDEyzSBKKX0YgM
HDvmEX6dDj/o5IcS1tskR+6DRsDWYfOp2jsfB6vHoumH1usyWwE1i/PitCGTnBWeDdQDglWixvA3
Bz3QnoFfNr+HDuf9XUcOaOtPvqatelNOw28DmTSoeslq3A7CiIZuPdZmkok1XfNJuklFLLPyAOvX
IYizWsAX8BwAeu40tLCGsQL3CCp+o7tJlz3lmO+EW5g1pv/HELIDd0MLuFhHsJWyfVuSrV87YVZp
kFGEUle8QtGRPSAcjSpIkIObuSvVKUJf8WY0oNwXeSvln6yskLkOJJN6tiPsPF97OikTANx4wrm7
Buq32NyYkUy4swlJfoOVRisF9X0I9Yuooc3rSSvDPthGQVzsYmSom0wrNODlgZiQImDiFxRTtM/h
rWzr1vFvjL88ZmgeIABkWbClkGFZFpf6qSlGzG7jrY/n46G1mx9+jwG6hcjfg3nUfrnxuMvxuPyz
c3GoWeQI0JQtnhfmfJhOsIEOgUE3oTe4OvjNSdaQUaG0GjTGhlk07IWOR+7ebiqn3Tb4ax/lpHbu
zpYYU+xsEUeT1/uV6m+rqlaBblYCYFrQ4KH1HckuUiQEH1J9oNSd+J9p/RuKtZET2j6OMlAPQ2sY
1SrTXP5XYS28ZITh/WsbYHi+1atBbzeWnZC2MI0EcnvdWC1249mg+U9ZXxTAlQMdpdlgB0RClDHy
+lvTp/hKRokSgqhMegCPOp7rT4nfiXsNvF6xmg/dn2of9WJbV3GcP7p1iKPC0KqhdqfHevKfJuIE
nJlaccWCzWjE7vNg6+WnJu4DbFUbeINaP00PMQyR/sE2lWk7DKCQPw9NlqhHfquMfqKKMwXd0Dg1
3LfT2Bg736jsYhcMGOQ46zzR9OTOShprL7WmGZ4jiYHrboQOmq7dRBoPbqGN0W9jcvMd91m/w6K9
ICDamno0V+s7fSRtYZmJ1ZCviet6xF+yzvQTrY2VLO8GwE7lnVPByNrZcRxoX2QZuHa7igZrMg86
d1Nl0wMvCp6NMVblZ8uYtN8tYZ12JGmmBbtSlm7A8tTTbOtT+4JbUVtOf7o+E//fKeT90qNSQh1q
TgtgcUSmfw5U3kU8TRgNOltecQhikDLNuiKXY3tFOy/4UCmKAGgty772oBNYX1Lpy/8Q9Nbdc5n7
HO1J0XYwVmqQAyu6yYLubrLz6Kfq5OFjUHCQb7Ne+P2anukS7QULAqRYrQP4RcgpUUVkERboT8zx
IV7TIqODOhsnreV7qUXx3CvBUL5MGFNk3uzVVmxVdTAhL1Sg/KDSDLQu3Pc0I4EyH5F2Y7mO8bqE
Qgtd9kHJ4ija5lU2o/0aSfPwqxgbMX2zlMkxT3qdFj9B7hr2uhNa1+ydKACQ1OHmMsLgGjU9fXRH
cLp/otF3SzYiaNXjY2ulhXYY6ffaZuAMYs+l5l6DI3ANDOLt1Ehxv6F7Ee+BEn5OH5Yu3uhTiHST
/Yw2E+SyswQ4mnpc/LUwDnwvJg/4KPTCbR6jPM/9b5aV9XAlhTpW+6izi9GLA1b3g59Cutjybkgs
+ZERH3z6ETrOT8QH48uAgUlH/4qcbM+MenWVmGRiXuphyO+wvpTJmrJyp+5HeF3+USHEf1FMWI8J
zGY5NByVej2CmkRYEH9NsFY9TXXmd3jz1ay+Yt0oVVhvshSHn41q0HW1gXOfmBv8HU0F0HE592E3
OmcdapdCYPnvGMABy03Rl/2wssIiUp/UPPTtX/aE4Aj6r1Fk2zasO9pWNc2FTUHggly6orfrC5nn
CQd4fAIPZuwEv2rQqJ9KWEXantevjpvKlvGpZf0Ed3Sp85FjOlwqZeObk74z1DgGBGYVhrkuZWCc
/MaIzFXod9GGo9OodhEw7vFHHvWu9gRWyR5/lG5j8Jk0XaaPMglRQKWVL78EnWPHa11th00eNRRm
aY/O6ePSUcDhkx8wj/0oNOl6c/wYfehg5ulXHDf870IpW+MpoluEDx6DNPaspszuzEEZ9S82FMvo
vhkcl7xR2RfRF99osljfDakd2XtkRAHwqDpqjbrakP9Jsu0khnz8An7D/AOjtVPSlZhsCnNgF1n1
gNoApe7ygGPuLqi00Le2FLYbsY7jcop/4DWvidfBx6iI4Bz7PnmkoT4Wh3AKHaDAWmLc10Byhrux
pAv4IaT91jhOvpJpG+yWyp6yNCiqVTg5En1kAVzwNwW03j3yd5kEq77RQUu0K3uH91aAAVQQhdKg
a0qJpnVBK5+7MpKmKb/3WmWk26ax9F+qTyXgV1+WkGlCyArBi9IZ9f+ERksWzGtpjLtx0EWxdssw
OnadTMaHGh2QJAHF6bJNW03Zk9NQCP4ADNKG2VVwXqAE0IPoqVUZSEkGPgtPKisatOSQdV8hkOnK
f8RgRr4yKr8oD3SFDxoaalX7HahhrNxIwnw48nF3ZqOl/m1w9uOLfL7PxqIDyFo16kGhKTLdaZM/
gvCwqc3JVWw2GtybrlaUz7f290VkhXUAZ4Q2K1TIH6DbPx82GBEZhLI0DwnhYv7i1BP0yTWJkfqX
Ab/ZgvnRT/4qiRAdbJWuzuSuDDN2MyEVc3oGNcWSwbp5+s8c6WdfN0XeQ4DwTUwedpPiNz+xW+iT
YdUOA9g9sCLOPd73lb7J+q7rkxvJ5bdy+tlxRUVlLoEb8246i+zOn0dwI0skBfaDozVBu+2Mokv3
Og4+9SavMdpdx0UT/UjzwvkqcrPKQK7Ypf3siNHgJiCpftwreRCp89VGA2VXUIH2P3HJikO6ugJo
OkTuNDMqCpv8a5O08UHAhzU/5yIRr47ZQgvUIjft9hYQaOeWgcoc+J0/Ht1Bc54eqTsiwqUU123p
hPQxQzwMGFiWXpqr6kNncZMu2zp/ikc1cbet6OJo5QbSDzeKilZlzAtjM2I7f1Cc8ZugtvNH1YsU
+Hg29l9F1/92/EG3btwi57zB8qdqdHPPbVRoaPXFJVJQca3pjxsOgzWO5bCa0WyQ2OKSYvRKMqEa
pEKx+mir0C09ExV7+peFJWqULnpLMg7IaMgIzEvuXegiupA6qG+ph5ac51eKWFDRih79bhdz5GBQ
QOx6fTm9dZ2ePzRdKNxzyBXTbvwh98CjtiVOOtYBoUesIr8oi2Lj9FwujnZpxM6jThiF21YQOQdF
JxUyrupRt6c11KDE11f4p7n2S9I3UwYkKU37LzHNh7EX5GYOIHmYKQlEsOmjxT+Vj3VKjerGM3yY
YiS3KMZhLTKnvMkCnL81jFntxDSkcwgaZ9iXBERP5OHdexq77T9dPShr/oX8ViLl46gkYckJI4+d
G++W69Y1wPnpuA4cy9SGtlTHGKrcFYPdO89BOqbhF8BOrXOPnbp+q9D8NhPPPhpVL5dBeQyulupS
G5pjh0NuqMyOEHjcewftK8jgxOCgiSiLPtOPNZSruDJEs9Ka0tSfwqRqTE8EI47OSe2r/R0fL3oc
47iv8xUwbTPdyUzHgzbQ025DQ4ASg7Qq8/8antHwygSw1A1vkfl8OH8I3O9IQmEqxjVeW0qogqYJ
O13NlYNtAaV2o+DHYLbjH84S85mzMNiOWtg9FY1p/hnNyb+R3nuzuFkMj3Zk7v2nco7F8CLppvdR
mU8AvI/9ZFTaJsQO+z5tK4tsDaFHtoEJBeVCGqGoPtukSytOfrN51vvJlGu/TDL7G/K6IthiDkB8
u+6nzM9+OlDAHmApO4WXTFw514Us7EauQsRpyjZlj66hDnZ4fqD/C837UY8EEEghfGWLozq9Aqs8
LMVvYcKbWqErsyTWNZrVbqPKCIMjFStXP3awrZzViDml8q1suSrHe2EMgIZJWblquDK1FssNNfSb
W3r/D0IA0ob0WqIOJeCi1rHcJOl/dEmMqfFxsAKM2A13bA9aMw2PZNCLHXmA+OhSG1+pWvC7lPCn
jbRrf1zftJYzh0MS7w2ED6QyUTkt0/VuUUaBb3X9Ma+pBO3BWcJsZI1r8YGaHrlNAwsQdSO0egAx
aRZqdBQRVGXvr38GFXFsqZDvoiRdziA5TYPmpGF7TOyxNraDZct1V6oaICw9zDQ4o1G7NYNEeehl
lkKtS4sbk/gtrfJ+EvMmbMQkpF3QIc48jPOtr4Y8pWEVWR0HfwqcXdgCaVo1vVM7+6ntIB9Hvuyr
e65Y9U9RtY6+zSxRPCatnNF4Cl0hhyoNgmFd9i3o3q6O+npTY4qRtKtW1cf2zunVLvbiPm3ui0nN
5Q+fb+xi9104x1z4AD4BpZSHxg1q0FJOXZX0aHaTsvOVpLulTF/WGHhcqvDzg3K4ovJcXO0HmlMx
IrSLo+JYv6TqKP0G+PVrWLWluBHdfqiJz2ORP0BgwPel7rcYK45bJ4243x0hxv2SUJrFyk/pNtn2
1Rjtyo7cKB10hl14kMKyrwPtdRt4WN03MnL9HlHczbW3DLjZ6AEgUKnC/BFZ/tKMCbtsOdRjXB8V
pK/RuqUhYZXnSdWuVZMU5lpvoulW8/6bMvl8hlEt4CXM/AM2j2W4zXZiqbJqu2M0SweO+HRA7O0L
venvhqTVexgyFb0/x0aFj/J5tLK0fKpAz20SJOPpaQpJUJ1cEh1PUegqwTZ30/rIzU63SY3WWvdb
5PogPduaUn8Xk71vV5MV2NEmT5LY+tab0Gq50OTRYD7WZNOGF/piOHS517YnRRSREntVlukFWD62
ahI3QjqPqgnpfXt9ub9VQhevAqEVTXXolWYd52JGlIOviDzoiyMuhu0jzFaI5AnA4PROo0LprFp/
JgXWZlNhx9e15a8Jo0LH0+J4GNdOwyQ96NQeNxGCj2hdxlb4v7SEJXknJ00BkwnZcI9rKcaON374
fIVY/HD6e7lmYI80l+YWV6Y2RwAQDkV9tG1m8FNTcLI/QBGLtxpOpemxSoCoq1ONY6qip2b4pPQi
adadgeuMJ/Mksl9v/KJ5xMUvotI6ezizjOlEXdwdgbiODob+kq3TKI/SomnLh3X+rGnFU1c54TPe
dP4zMb6+r+lJBKZbSqOcpazyNagRTd54RReWFm5jdJ/MXuOo9xafVoaZP+DwbxwbEsnkeyYIv7aW
TztRUe+fVMrQN0b8cJAit5x1s9RK2V0wl1zc+yDOppqvqO3RGPqgXg+lncu10QJ43/AxszJf1WLQ
m09azL+0dfBHInNEzgjNTZIa5o0v8vEF8Pj8CFBK0Lc+/JrBFn6g4l1wNBvbivbpRBEM3KXorZ+Y
E0flpikyody47sxv9d0sIExAcIRqeF5R9EYum6B73QbmmFmUCKyx6Nfa2E1flLFqTcKKCFuJ65Pu
wmiUYmxK6NyzCVzmgP7d5Qq6X87WYM+NASCCt1M6qTBzMew6GFka/3d9sEXdk0fTaIhAYU5Nl0X3
drq8GywZrd4sk0lsp3aqyR1SG6EsqRg3st0fn4mpgwiGi8hsxrEsu5SuKW0fef02yrDkeOi1xgpf
h46i9t0oHN+/kXx5i8nffbG5xsPNA6Ou+SqPQd98hX73WKPah50PBO8lZx1p8bqY3AY6b9D5Dpc9
dr5hNwCQCPaZRiBWr3N9hKzsdn76U5klL1sqPSHkTmiWfb/NxNRM1abOg4kiqihhbVpxXJXxyukV
4Ku7699k2c7Ir6egPzvGYzGO3+bSdXvsyWHbYrJeGtfKnilLuTHJRAGckmTJAzYq2Xelo9V/8mMI
oOBI009ZWQ6nUujxLaLXPNvO3yRTDZohJAqVrMhSfdaNUJILjKw/5YHdaKtABBYMXql9H+rQ/hzK
2fnLdtMbapDFMucNzD0d/IcVR3VkWRvJY9xsuwEfU2fI/d9+F2ZfoGNO008lr5pik/ZiGG/0bF54
67MNIf4a+HhwzVsqXvIMdQ0pevVl5Nu4+5KusvwILi13slXup7pD9j9LrB2s1axotq600vKbwkk/
bUZ3CGroTq3a+zd2g8UdYn4T6MdmV8vZkutj3/Ak/FT2jXxR6Shs7XS01kyO/aDHwlzLUuQH4Dns
RGTBc+MuRAhV34ow5xvmuynA7qfO1A72XVbofJc6X0yJ3WINNfraS453LvTyso+sHcjzSTkZg68+
T20+5Fv65eseaPzYhF/pCR2yQ05LgpocjBB/5BXicrhJAa5Q6q0a9luR+vwHslGQ3qWCzD2dH3r+
A+uixiRNbS1kB5U2dxt3/0fZmSzHiWxh+ImIYB62UJOk0mzJsjeEW3YDyTwkCTz9/fDdtKocqvCi
veiONhSQmef85x/coMdKq02bOVQk82hHu5vH6QqsnRiy0JCLZ0SicwP3UfdVMO46yAAMniBT2Rxx
lVVUz8QDJ/1NTJz31VJz6v7bwQqxs7DVgP8h8Kmy35UiUXHYSSkMML8qNuMJ049ueC4nzLYZ5c+E
SG2KBp3qsDETzTgY5eyo3WSQNHsfB1WT78gnJyNYNv44P/pt54KIaEM6bLuRWmgriPnRrus4c7pI
ykV9ccYhs7YF+bHSjFIi04c7pvSm/djkJNXMYaEJ5T5U/TQ7m2puAcDclFyXgzll+l5bcl174q6K
N4AnZvuKF0osb6EyymQ9n8tr2U53sPXt8iGuKxf3tb/b2/iYIObTF+lrggjBJScVTKPVkOPswXhU
rRqPVRCXgA7zXEWVaAzykW1RmJu8yDOFQ5CMN+ak8CNI0nWspgfzBT7ACZTK3aCNY/JCZbfaApwK
u4Za2YnEMvZpWOJ71U/pIQB+jhQW2ROLPv/Xt6v4YIxxfWG3+eOFwQEBxlji7CcfP1lN2Y2ZV033
NAV2emBeVoZkOWBSjfnYg/Bn7a2nYyjDzs3Lw4VXsDbbH5cL/Hh+8ioKxA71lKWfNgXfwjSnT43y
0mDTt6MIAJGhyRJQ4OaRi+WD9SUbDS9a9IYASYSxX4uA9OrPb+T8GcAw5A2YMBpB2E4p+xrTUsJo
NfkkPb50OzbM0CjK+ViOc7fX7Tb7IXDBiApSp14/v/LJocZrBwr5TWIDQIfkfLKjFY3JdLWstUff
iCexK5wxnY+kowt7A3dwRgw6jEZYN0QdX/jNxu9f9fHp81vdVb1HJQ80dFJP6xnEvC7oiyeMTrwW
xNpqi7V7mXWjAJtZaY+1X3DWL8GkE1ET2NXyPE3O6qM/B5ZIN5k2CaJttJHJAs2Qih9Ntrvp3wku
0yx+zYgV1e0MP4VxpihXq+7EDOpoClRcHLFKSNHXprk5h24zTSkjxc5gUp1X3U2tkrrcFD2rcDuM
zGpKX5hYG+v6hOKRKT+UNJLuSZfBI7K7jZfUzndAtvW4A1fR8EAijUj2XyjM6geXsOPvMTtg/Ihp
fuvuJxgf1RbKNUGWtN6i3/deZrfRMrhErqeu1L33ZUDFECWQkuJrfMYKNoehU/y/Virch9hPymMl
mL7u5zJw+qg2NVPyqHhgw3U3tL23aUBM5cYb8aGLyt50oQcwu2qfYbKL/qGK/aG8UZMjLJxjDZ+R
au2MsVFFaVVmjISncsp3Xjf5T4hEvDr00rgjw0FMNKG9WKZvjls639d+3od3JvsHeDeVu5fZiImJ
S1GEpkiNqoPHqquDX1aaelX23B3ybBKQqVyr045KUeKFfqPmdOsKZr8cU9UIlyMKDIwcfnaK0epm
XHMUqn0yt3b73VeJ5z6soqXlAcazhkNfnTrYA86Bl2x7KiIrooqzFmIHVKXfCnZg0e4WtXT2pisl
x9vizSzpqW6s4VvnGqo+IgMtADlgA/5Cc+Y/VKpUr2Y9T35owmKoNklVN8HGLGE+6GNhFpulSIID
pCSapEgvGUVGQZpCXEA25l+nbRbPWK359feaiFQzVP4ivtJWFlhyayuXxyUbuo3MJYHtsIe2h9VO
bfUi2DdL08xkpbQQ67ra7wOUK04aR92slJBbx+6C4mq2pkK/8o1q/KctStJ3EM/XzcymOfovPY2n
dZQJ3nrIy1KtJXBpGL3y0BbCFBEbwniDbapnPw+zgZGYPgPcZRsbA6n5ng+hKH/0JmXOXTyZtbrS
nGBxcIfWRLP3pDaU8A7x9b8BZRicL6hQkvG4tLrTh+OUmu/LMucsLtUE+o3CP9LJGdhmbRoSMF4W
26m2m33pKdv4gjcCNl07lyzyK1hPFcHna1FDRVV6+sukNT7DRQPfV4Q0sVPv8KA1p/KurEvVaFsn
BcKNFpH3j6Ndi+LBXOTshDIvtfgCAf58k0TdwuCcIhwQD0jv4xEF0RcqiJsNSP8TcwMLzt8KLAmO
s16nL7WU+XXD4OJvD2QW3drXI2FdIVR7PTP+07iBUEPhQMD1lBdMW8qyyL74wq/fA68Hqa5Zz8YN
cHZ8Xw1Bd4mMeH4gOQ5aVjoOhoygPScodenrPSEllvPIx7wYRij9SVplSLqatSYduTZJlXM53kEd
RNBFJF+epX9/ODtEmkOIxFVs1YOePAC3LxexWmM+VZNOadQVSX7fM5y6sonke7ZG3T441pwd8O73
Hgmw7rfakGkXOtCT9ovzkUUZcEDBXOdsDk6KNOzspiLALumpcEoD96l8yGaiLBeGl0RIrzwmx+jc
Sz6of7qqi4aPJASg7P8T5v7z7osSANculubJ0/X0sTa89NcQ45kJwb641/Ehs/6+GMUfEouYVQtL
c3vqqTI26MZaq6qfei+pqoNWTfm0hfNlYwxa197GkKnv382teq0STewZLvcwY6nmbjvEPA+fFyXn
Xx/+4i5KL/jnJqDMuh7/8/NJoVuCxjCaJ9XVpBMNTXvEY86JFDP1m5wpzhSVCbuCIn33wqr7w1Kn
JkH7D6yA7OusHvI4pQtyfZ8s2Yu7UZI6PSlH/pgAl8O5cOhtxSCePv+9568bfxHgJxwO+NTPcg0K
o8W/ZG7E0yghYzaZ4BQkjpawrClrdsyLoBl+fsXfv+Ok9rKwHVuzPNlezha4cjuqBYy8H/NsgeNa
abUFmuH66XhIOFkNJNBOsVushnnc0NoYLYZxnAbDV3YDrTk2fruex0NSt9fSLixxB0bBoRzH5vLM
ncOgZ3MplzTUamx1f85eKeHp5vNETp4R4y3WhzLrqOU2n/+ws08HiwHYEWzSBMJgt2V//HTQmdSQ
GUbxXHqiWDZBjz0e6b5oQppRP3hBVvehB0QEdxDrwgtP9QSh4GNdMT12LSoKhnzW+p7/893mYlBW
OTXFs+2katdrOp8MlRIi26KNqm7MD5WWW/cWtETyVITx/PlvPx2ArddfoTL+ZD6+Gjh/vL5HUgeU
5U5/YrUoK9JEERC2CDXk1xSM2SO4lR22i+6t2T9u9UU2KSFcBCl5L7AMSsaHpfP6+S2dLSf2Lo+z
DzRiVVHZJyV+wcy91QrkxCLPiicL7cJB960lhtttOweRj/FxXLpLTgxn68kkEJfHQDQvySTgnx+f
wwKbPAYJt5/aWIv9m3m0ymNMMilswTbIDwq26vvnv/ME1eXJk/K2Pl7mj7CATsecqUZNgCfV/CQn
rfzSt1r95GWG2KcF1fXnlzp/pGD98O8xueBgZn7y8cclSQqTWAXJc5M23ddamd9U5rs3Fe19ie+n
zLeu1lyKzDtfVqsGDgqTjp4c+5yT99gx5IPq1sZPWW8lN/RsfqQbbU2ZFzt3but5Ny1pqEXIyh4v
AKDnj5Yro9hnugsgxtf98fcu5lRPeSHT5xps5oDeCkKsMXbJfdxddmBioMNf92FjxPeezxWKFTPk
9dv9eLmaj5keKvOeKD/a7hH2BObFdb/kpUJqWdr9L91Dtf9lsXw9RX5glMCOlOAidGs5QXdeD9k0
7IfBQLxhNtpPv21JM+pJ4H5QPukZOwsySBcumshg+YIypdetn/dWERq6N/hhLwfCq8C84nYzeNhB
4cuENuNKKaOWD1Tjhnw3Mj8o7nLHb3W6rNw2pnvcqnxUURpK14NUfZUxkvHaV+wWy5dWFGkBFS7D
CXaJx2TZJlJv3w02hHxTu6JLoln01hi67NJ3fSdRt1BY6zCK0qr75ff2XIaz7Jvh1hl67ZuA6Czv
YEH2r2lXa29+Jfv3YjEssUV+tTy4ThnbUTKmznDULek82VO5vMMapvksu8oI8xFoOULpUxdhRoyV
DIs5SW+VZWIwqvRiFtdDKeonGRtyuCJyYXE2NZOJCANeaG0Jw6cqlMMaPW0Hviq3ujstycGbZz3S
fKSpr+1kaMFeJn3zL5HYBPC5BVrVfeHrKn2u6Ny1X51JSt0DLG6xoaysp50TiFq/iYFZjomwCi0E
2B3+5R/46xSZ6j1wR2Vt7UFmVQhoM76QGdWaX+uuqa67nnPhGqWW5W8zFUuxmVNDfrM40+stMi5M
AQDw+hHOMwRv7N7njMKZf+9uTNk5cIXNvK7du7lIFqanOnOuB59uadr5ej13RxvsIntxelG2m5hu
b4p6I7GKw4RJJ5hBWo2En9u1c+jqqiRV3kW7EMpaCnvvEI8mb9sZ7CTC9NwYXz2nzfEIxGrVHLeL
GWcEg9JvBc330oSQEzptUr1KVGz5Bt9ruR9nP7Wep3rlVFhm0cEvoRRNMYCmeQxTM6BBxV9rmTZZ
XftvgPeB+9520GQ3WIwML21C+m80mMITN3hkVvVmHozZPmJrVtZXkPGzHzKxNHdXJ5lGKz9aEkv4
sVHiPeGY+prA3fteFlXZhZreVDuYWIFzJ7LEvx061B7bNlax9wb8XTcboLvZCxezQabm8f2nYYay
KkNCJp2fbP5D/ygdNd1JDYboBqoxQwPJ5iYJbRmYimU41b8VaN/0h3xY3NXnOnPdJz8G9IdwVoI4
dWOgH2gG2UXABHLVyhCzuHbe9nnWZvf4uE3TLhjIanmpx8kOhhCrylSF3Oqsi41bMkKKnFSrrN00
qqIO4x521KHJ+NhYN3k5bT2v544giFjOrUi74a2rlHxfmW8/C4OPO1K82unYj0H/vcIIKztW8Sjq
q2muGswfZtcNbdwKCYjpS6e80qdYG6nGquzNkVVf/ow7f7CBBKTpRqYU5nuLpDU+5I0kzbYoqbw3
+KJC6yCfou2uoGIXDuCGKu1HKPmNi0txp4b3mGC//HrEhnx5FtIpjEPVzjhXMc/S8n2bT6UTmkOD
nILvERGEz2lxwORqYrxYdzlOGemY42OUZU2kQ5MfN/CnrIm9wUvSjU4KhX2lpVjpX3teXOH355kE
OPmiNGMQvCIzNkPc2XfeMnmz2IjaybId5aoLUGgXzRty4YysFCdGWEpsBf59GGvZ1rzVhJnuqjXV
52WwYilvxxg4LSoNv+ogVrqyDu3EdF9V3KIEi+2uu5U8Vels2hn6/43VpMayM0dAitAmObXcTY7T
bEVvMkbIbYTIEUR34T4FLvSIAlVEarvR1Ob4Thl1rvVhhd5vy19gtnsXIeyvfM7Ur0U01YtlGL08
jAEv6C4eZm9CR6EvhGxmtQYY7zn9j2aE5XqH/sUbqaUIO41mq7HS63nQNTx0sHidvA0qsNrca6jI
/Me0mbp/axUIDVf+WvulodYfUTIETrttrdi7ZIBzSlOmJMIUFHo0BeAqY3esjwep1zQDhJmxffaT
NJ2uelX5V2mLx8Amx5lkKEKn6d1/k5zcW8AuTUOHyGo0Kr1j/CThAJKSgAovKjK+pK3T2uUvw+vW
qHLCe4fICQboWnhTq6M3Z2Xw11UW6o21fKTYgepwStNLXA+WkJF2zyVGYw3nlQy2U2H4oeZiub61
3XTcECLRFRca8fMWgoIVSjmgPEPGs6FQ0OkaD25oni2khRztQVeX+0H6MOkXTObZcYdBmVE2zupN
5bJVoVryZLpwF+cFNKWzuRLp1ggNBI4f310LEFuo2qifF0Qh/7RcF/ZTqtCopbUWoa3Sr/62qEVV
TbcPcsG8mxr64wVtS9k8zdl6gg2QHPvUEc1Gt/3qYXLm/mmEmYjCuZbqr38nl4U+4wK1of3VTxqm
petLs0+U9aSIBtNDght2HCn+XV4s5Z3r1s9//yvphYCEMaI6b7rhuM6VZfbWE2TI/vs0CyfURSKj
CfLQHEmn6g9tqxd/i6Yww3cdpjseExucrk6wvLqBtiTGtHh2JO1ImAQtziF1Od4j0h1Q0M9k8g5M
1xAP9v4ly57z7xkWG25IcLSAGs7oJ1mpVyBno/8kVYOUCiorPG3ibaLOctJ+I3M7O/QL4GLUIEf6
qlRsXsK2/nALUCGxhaApXC01TiE8pgnTKPPqeZhyLZxVjs+iMirLCxOSaRmRL1WY6Mp7qwItGHER
cC5l75wvJ7ZCxnpE4mJja592TyC5+pi3Xv9Mm2PtGSqqAbcmw762E1E99WZXvXz+oZ1dMFiJp8TP
4JcbACudvPJW74UGp9t8NqSd3bYKmaLKbOeayU57jURkvIC6nFLjKOdWqiJeZytkh83PScft1Xi7
IsKMn5266lomSO7AQRVAHAklCej1TtWZ+6IW3/tiuxK+u2mp+p74IfuSe8o5CLLeCr+bTYR1jU7h
41biOYgdWzHGz3YlFRY5dnXn+22DJQFxz4xVq2xnGpW2UYkefytMPP0zo7O+p7M0nhp/wVPi83fx
hxsiro+zhMNwpfJ4Jx3lbDEG8tnfvhjYJBx1RiHfJAbZmCQ4CKYwysKouoXJBDxmLvN1khg0JHnA
anDMRv9nGJtLXmVnKwJvJGc1qP39rpjAfnxEpCQGbWekBRMYvZvC3tP8H0NfqO92ujhHNou32emt
A5p9/SrPaqe58EhOP0/cCCHMMnpfPxVEdCevKJjN2Clk0T1qbdak1+hauuLBayqf3MrAxLgWw0Jk
gZ+/h1PchIuyKtDtoX9krnJqklslVVaKwvcfclw2fg4DXfO+59+ae1PnDNi6U9nJnaXKtruw7Z+C
J+x/eFvBGcOEEYT+dAPSydSzbQ0gHxpL8E88lO5tUy+GvRUk3AVbZxHatwKfBzvq3X5Orz7/3ads
LgwP0Vrh+IXwEgIg5I6PbxvGXtchs04e66qdfkymhh63Wsomsvoi/4YUa9gHNnFYQY3Z7YTZxwsZ
AkvoU4Bfwq7O9gnuZTW+xGkT3vQKdX+8F62NySpiOv9olNl8vTrmbemixCHGWerGIsTaDWUQJDGe
JH25j/0lfx27JbYOF57Jep3/ojxcHpD2d74Jj+WMGC4yw5IKsPhxHvXqqpvn8s7uJo8+EIrSe4eh
3Q/Pnvpnq/K1XwCUCaJj58Imff5ZuOBaMInZMwHnTnMwghypvyhG51GOjDgjt5KiRhxh6y8dQdHz
JrVlJSOyEio3xH1fmtvPH8L5guAwROGJlwKaAEi9H9+FxN5UTK0+PeLBUT7mxlTuFk8GEYmq9b6w
lHbFI7pUV6+H7ccHD4MSb8o1Bg4d3Ck+H2uONTZlIh/7YSG31Y2roAlV4WhXIDti//kvPNtnuAzP
luJHx+QEZ5WPvzCDNdC1pWE8+nohkxBXCbCKso//zSY93iXk217oGk431vV32VA6YIxZjB9Os2P6
cuqVQJ/7aC9LcJjGpbp10ymb76BdjFd8x/krk2xnC4brscKWIv3bIMP1DtjVKXRgq6O4OVlgdj0b
dae3+uOC91W8A/Ma57tEYnseV5lhXBWM8IoL4/GzD3m9po22EaULgQynH1IGv6Ts81l/dBKZYc8y
LP0BaEXake6PnnUERSrfQATjMrLrOP35+Uv+wzNfzxK2dMAWCuuTX+wOLWuG0NRHzrR6CNHcdV+b
1c43H3AaOnB6iX2VglIhGfCiGKXbhQ327JO2VuocU7SAggOCwPp4/jP1YdjQ6DOx3Y8L859hY2eN
Zl/lBtZtXRAn2YVP7FTes1Zz9GRQ4k1+9qqp+3i5Pq3wn0Kl+VgJrP82bTs66AyG2lZHqAhDvZd9
juVHGaeDhSTShZZZO/mk/QOZxLJArMfROsgKnlmSBRnetMFYFFY42inkpai1m768GfpZbzysQp10
x6xMOFEtHLqkxpN+2Jh9ukXWjaVNuLgwWouIVhU27tinQOJZ04wYcEx+5mwmZy36B/JE77NxEpfC
5w3rdDfhWVBTY7K7FjS0NyfPYsyGmmmS+0gCG5DTWD8KXKhsdD2Yc9XkfY9RmhXejcxIle2nQe3t
xq1+SD+d33CQGfdwR/UL84rzMw6dzMrcWL9Ga7U2+3hTqW2OTop1zaNRAXbvMy3pgiPpA6U0SAep
tD0PvAFlxH4i2DaDWWr7hF0sexLknl+yfDjb5LkZrPDgA9MQrNGMH28G7lvaLVO9PJrmmmHm4bS1
yeZpHiPPaJwtWmdFElBsXWgI/nRZ5M5rQgA1j39acyCS8jB9qY1HD7cV50pzOxeuep2CWrdtM2rH
HlrUrm+H4QKb9A+LkfOMXWA90eg41//+n8U4dQg54fXpj5DR8n/dzl82aaeZI+ShQG8v/MpTMee6
FmEvckH6Wyr709MM3KgKlmXUH2M0I98SOEIykvRlFUBfkW5gCiziBvq+2qSy8cxtmygGFkYluisD
jvHR77x5fMAkx30bTVLfwlZbXC+ckk7fdO4g5q1qmEY8SwjaaYRFTeZtMDRqDxmS5jGs86YKNgR2
F4hHunHlvhvzkIXYdQblJfnTmYSdAwWIxllpIjRYtPMfH60p8qRVVjPcVApPylsCwkHGl1Fgs48w
I4sfmtwG1mQ+XpZRXCzue4NCSx0xAk7vAm3By6pSYGo76YhCv9anoND2CI1gVtfQt9VNYxXjd2F2
othms6bt4jm3qgtdwGk1DNkaMBLrAcLWEHPRAn38FbkoyKOEhI5ItMj7LwOJw/eicFumM0yWRJjH
BL5cAx6P913Vy+rRAm+ToQHsnL4iHq8uCIJPji9OaipzxEe/ibBMWNeV9J8PlsI7IMRuyo85z7Yj
4jFe8iXSc6O3Nq7H/E8PWUz1q5m5ldqoGSVgKLSltC4c4uevl+Z97cWQfNCrsGd8vJHe6YJlclxx
FLE9EWpZ1apXb7UD8zJitpTjWTh7HSODrGcyHVb96HoE4xnDcYY5PtwovxucFF4jjj8G50hN0RVq
MjA6I6qtUvd/2VkyYc0Fc+foNd1c4DmT1FXkxrCcLxQFJ/uPDgHER6cDqZs2g+Py5KmmuM2pIYnN
I5CW7L/qtZFdMYtVxgZIuhEyQg8RO7ulQ7Hx8nk98ttD+T8l7u9rr5k2UNdYL2d5RfoYYCQpe/sG
Dzp7gs4PiTTGEyxDA49/YanKL6Lx0pR7wRsM5VyfF2MWFbHq+j5sc3OYIt0QMaavg5u8oe1GtdqP
ie/sMri/HOHOkN+UUoeZa2LYB/sUXrgOplWU2g08sfab6cv6CaYmLgl5GQzdUYszfZ0ymXNJgGOX
M8vLhrIPUzlNbWQElXU/TD7ez4Uk6PaI+VB37ad4vm3xg0yGyBohijKS4it8K3s5V7uy8KdbvC3p
FYZ8bJNdYhjN9IK0I3sdRni0mwHfvneN2DHvWPd2isykr/13PyuxLinLbvxZxswsQiqdngaHD7Pc
1wFd1971tOamqB0sO4fSpEsnTLY9YKaGHsKLBezkECO+zD82oPQomHsQ5R256HNwA9SktXvVesZV
3gR1xg+0x3l74Q2zEj6+YEAuzlJmR7/9f04a6lIBdppySY943hA3zCBEHuw1tXCPjfhyGPLJ+Pr5
Fc8XJ4w0Lgh4vGovz75n5p4eJ61Ij22d2fJnMCrzO7br/rgntTBpyBhaDA6INq5MLwRC9yK8k7Bx
RIUrHMaOboUlWIq18MJ03dCT6zzPjHlPrLozbWxRmy6OXEH2OmuNyu6cxK+9g4RKZF3Y7X4rpD4+
OzSIUFco29i6zoIASn12cALW0qPZNYO4UoOoGgPrCTytw6BvxFVqqji7DlpZB/DCRZ2aZdR13rRT
BBsgWh/z+MjZP5jknw616PGXNPWvTtYG9w4oN37ftllAc1AmfNE7PKjnL22D28y2C+xiF1js8tc4
uubP+ZIZ1Z4lo6Nfd9xuyTdTn09zOGkCu8bIyGITSUBvF7+PVc8fwOcCgdvs5+/2pHtiu0B2AVBL
B8Ggia3z474rjWlukyEIbjwo578a33Ogl2a43hl2/KBrvK1wZDwCNJNWwaXXcVJA/744QjO0L4xe
eDMnFw+8OVkwZvZvFO0ZB/EgFFqC3hXVP15ai+SFRqrwMCMLjB8ARU720uMg4P7j+CojQQIDpjFy
NdJqcX4Zhi6sDG++tyDoj8a1IfJZvAAAQlIJC78Y5RSlTqO9skgXbJqcuEzu4jbVsw0elH6vNgtK
rx06iDx4TYw0uPfjZQ3bbtnkOqACrI2o5IL6Dr/ZOj/0U9f+MxkTpIkLPdbvZ/7xK11HQiw3VH7M
L04fy+IIVmOjOzcTOag1zgaYIgZ3htPKLUSWtt9Z9PN7pxRVvk8drXyzNfZKJsa+0y4NzlMQ+X+1
Xepm1zqzsyysBg2QL+hapAAC6KvakbLkMilOaJNtQJ4xZmLd+e2gbWumnlQgFcozBHplwWHr+MJu
9zD/k3KDDi9wvzsl7fyz0U5+fevnWdJvvF70vEHHn/HpnERmX3UWGtFnRpyV9ZDj+TweB6S2kDvS
aWkiZWSzs7XhX9AClI1pQEPxl2rfVXqsnvHL5LFyX95jV2IbcUeutHiq4ExCSpjcuWvwR2ja+Gst
GGFxYIErzFtcHG3iyWMLn4uelaO9wB0F2BuqSeDn3KKYiG04OTiFBWuIdaU13b9Zlvt4GjY0Sq+f
L63fvfDpe/QYSyDYJTQCWvPHtZUVuoNvijRuimadprp55/+gSE2K96U3q+Ld8EWVhoMRL1tsoeds
O6eruHX0WAAb6Rlp0oVdPPfmLeV1btx3v/nYohuslwQb/tWErsQw73udOaP3nKQ5R62jq9biVF/S
8a3pCy99b9Ox21bok+JgG7S9HUTBIDj9/WSZngMAqgyFBASCJqX0vNCi/GF34Z5sBmBw6X3MCz4+
AdRDfuGXwXzjwoTsERIF8sHSbEvesuZM/cbuRiQEwSiz/lYM+pKpCzdwXolZHgpKxujAQM6ZdoKR
z8SgezRupAvMfpsPenLb2XLAPKCIdYAEUeKKhZ3y0u0+f/trJf/x5VOAoZygFGT4Cav9409Pixow
XtbiiFOlypH1a9XjZBYk1ulO413YSU919uykwNpYFSBjs/neTkGwwdE7a0BUf2Mk5djRAPmJlRzi
Yk1jZ/+u6jfZkoMQKUs1eYSHlOawEWqasSv1wSQKt5Bzr27aWUx7n4AvO9SXRIyPVVMV5hWfqyoL
/H2rIbnwmM5fEF/F6jDPKJx8h1ODAN3IfZFmo3aDFtI39pgZ6igwl8Yvn2q0DRwGzvhqSPbLCxf+
w/tB1cKjwrmPP08lB8yG6kkbRHb0UyEnCJUgBi+6TLDnhjE0OeOlQfD5WmD2jhcRVRRaS7b1jx8E
3CLZpiITx0EEtb2jZFP2ZqSEjh+opv3s3tdjo4G62af/SAKE+sfPP8h1rZ18kAwmQSmJ5VpnQifA
EB2WJ3BcCG5aWYnrKV5bfbZV/VEyNrk1i3gZL9QWvwGIj5cksGL1T8ANibV9mlPAdLhoSj3x6HYN
D2+piYHDIwK9rr/R9Lpr34pkyPoonzq4qCmudBBrKif1H4xkLr+5iZHEOFWPeGo/o0XF3NXU59K9
NCL9Q3nr4J8OU4ixNd4YpxiurimvCdwuObZBTO0YztqYL++jGuSdNuN/EnZlhvolX4f2eZE292vq
0+rAPMTGfVo1Q5XsUBBpw9EdEAeErlmm2l1QFS5EgxkR3UGbLOcfLTa0LttI3kG1S7xyTC6gC+dr
ybHhA6E+YNqGgcLJllPJtll6ptrHejKMa5EI+EGjnqXaIUsLKNShZnEqbtFoVs0lPbltn31egDPk
qtMpwDJAr/bx8y4tR+T5JLwbVajmgdzM8c3xYfpVIWR/CMdeoxK2kGXQfeJ/hjh2aV2YS/OnUYuN
49FRjTBU5ucZX+uOE1xW5Y/Fhgv4IpirLq/EKUgojloW1N/adrYOjpuPSYzvarq280OCu9Y28IFt
omkpK6jFntf2214F2nRsDSQg712rNVl3n6q077ttqo2iSsK5yWsmTWp0K+84WUx/v4zEHlxhFtfY
u77EQC9k415J06SG9SHGpNUPlqqkm0Gc6EYJ+PZ3ZenJVOzsplj9pz5fumcoDWtnRflXKQO08NNN
0hNeA7GvBetwF11FuW+SwtGZWvk1SfDijKBI4Qi1MxpITNdZ7VU/RG3Ymrz6/Db+8H3BG1oHaIx4
mHWcjBpy/KZXTCA5+uyY5UYLeroDP110GNW9rfZL7/qbvHNwgf7rCyOA45uG5AE17JQohVEm7UhC
7gXMAplTxpPe0I1pzS1oHYzCshRHJDGXeqPffkIn+xcFOPM0dgabYLt1S/0POualJZXsGC83K6fb
86JOjG63m7E8LcK68Mdf+tSIOBzxjQ+uY9tfbruhqoZt3Ctbg81u46msMuHfCDH725FKz1thPSPe
LQG+7Kj6gxLXbx1rzq9xnmMD1vfl3N9SvBr+IQaOmG/SYBbuzTg74/CjmEkduNM8nK+eltbOf4xT
C2qitQozGCfGUFttmS7gsL/p7Tyuxg2+VJdcb38fVB+fymrMS1HLOYaS2Tz5DNaRgWdVegCVuhbI
n5nhdxtryKv5qcWi5pUVS5mAJUfwhd6g/obX+ehPG+S/Sw8xmvFEta8qof2EQIth7eefyh/uji3I
AtjE93kVUZwCiSNsgzT20QAXckGlh52FSq9sI6PPCJbc9/aJUfe3KpVu/GI2U0mRTV5I1uJHhMzw
S4D619pgb5WRXz83XWb/9ccM/ku5g0gLlRjr6ONHNXiguxPK1ePoKHGt+wKhRdeBsSRX9sCHsien
mVxaG4J11V2oE89rgLWldCHimavhxSkXRM3Dko/Y2BNF8T/Kzqu3bWQNw7+IAHu5JdXt2Jas1Bsi
zibsZdjJX38e+txElCEhi8XuxS4ymuGUr7yltv9gRQOA06qiHZCDFnSSWUb6nTDruuKN4yYlXYJw
e/ZNWBJoVCsu1dhXs0djgGH/0KZ+ZO4cv7e3VZQf4ZRMfxKU01y0g8ezWfUAmkXvFEcZ3cDyzgW2
RAW/Lzm1PAJlWJbXVWagqnappnXzGE+dNEYe+Ge5W1Fuswd0Y4xB0V8MVM2eW6RxJQ+ZeiM9tpPo
sNahxwgfw+2h3oY4N8jAF19F0Xe6ieqB30if61TS/SO3kBTua8TCyt0sAR2+TEDSzHths3n1JbmE
QYojIwzDf45iL3dRipdBpomofgxyO4l/xJoW5idgwTZS83RmDzqw5ALFcu5LFFURKYTOkEb9lyro
k01kSrh28HQpSI1IlMRzdJwpAHncqdZ3H3Z+/grWPj/JNOvQoUgn/4efdFbgCvjz6aooM/tzZJHd
uEIZue7pe/rWVslTeAvIdYhIT1eI6uv9wSiSCC5g6A+zUEFsK1KzavB/ynZ+62c2ugiqEfwwMVXq
VrqUyMaalm6BCI4fkt5Oao1dj2HkbfYUGKnm0Gl29B9+HyvSoRlUsz5J6WDOsZkJyQE2kA2cVVGj
XWNUEd3PBHDGvmVfClfp9aZxS5m+81qZaKvsTfRM/V04KOgFGqlKaIesqYUpe0Nb7aeZ0G5/dxou
g9LFvB2mQmomNki5urdT6auJNDwSAaFWIZV8+xa7emnReZrTOCJn4BTGsi1jYAdnYCcTPEpmrrRv
odHBePPhdx5wTJLQRwuJOmYAxr3b8yrSYGCudhoHFuVlLonLbdWEJf0QGxD0OM2A61pzhseGRWkQ
pzWE9ANDhqg+REIprV2FQHfhjVwob0afm9+nVCT4NclD4ozf5UiWsQGlOaBOpttHRd7uExNbg0Og
K/jTug2a128hD8k9P8Ql4pFDDuCYBts7lJ1u4QKioA7JpGVqHj86EmWQrRKP1kobDVgaWuU/0rdB
nd3G0YZiVtqn24xSSujpsaK5VpJYGGMgqH6nDHF9C/KbiOEgV3PtIGq2uPQRw5CbKs2yR3Z+M2L8
ousxmOOish7rANKRh0ELrzUmItqmDkT1llu+8x1yGHacklb07ZfbG+z6+iCOm/vU9P9meZVFqhA0
FrEMwNFHQolJdkU7ZqtGoPCC9Dm927a+J2LxzkG9iBrehQBn+WzgUPQvFu9yStiQJm2B+UBilyFq
wQLfIpw/5AQ8ID6LHiXMCA5noadV2Hlj27MMKxudNRAVWSCJ7kWBi5E/EHIHiKJiEuAg3KxTuOhd
uwimLLxzGOZvcvGLbRrNdCWhTELKJPi+PAsIjtKza3vj0RpQd2uTwnq102asXBWu5Sv0dYhvGfji
57wLrTv90Ot0yp4VGOZuBSEWsiOL5cLjHBVvqMSPbBo7T/ZSrZRfGl0ucNXp7QCrksbSQlr9eQn/
RF0bUR0bvjuMFbY2Fsw6mJzkpDAb6b3JbogfyFvY2GPxqUz7pDrOsj/jFlJjirwGjliqVyGPfOxF
N1BwRjtcCz1bctopQW4nicZXWZZ0+1eiVMlvPckj3J7UqEs8JdPG0FPpqZ8j+FqDO6IvZ6193YKC
iN1Q4zzk8lCoWHx1tQOLCNB5BKBHV4URr7hrJGU1ynIefFfbonrs4xCUgpuCTdRaL8Dy4ThoCnzf
29v/ql7G7cDNoCCqYdF7QF/u8tvSBaQ0K+T8MFRdYQAqajgFymTJW1DR7QmuKvZaxuyvROr1MBpt
toHhV+zkEtcqLu1mO+qVctCV0D7FeY/yuomhmIuf3L0kZPkUUKLirzkBIV4joF3cyCEy0TEM8uoA
dd7Y2Wka/VdQ7N6NkJbWpSoXz2nyj7JcXIEzfMWgw4jaKuMvxqSEUPR+LfWHVCBbEA1l5/mymntQ
/PudQmDiRprV3dny85Xz93Gj4wCQDlAm8RnVYmtRnyrjEgK2Ldpdrk/Z2bCQEnRDmgeNW8tU9O/s
gOUF+D4adxGO8FSFgcdfbgCrcSQ6enK7KzFopA6WR7LbIltVrkZlCNmgDsJV/xj5z2POFRLwDew6
fEMuxwzUrhcC95gdAHzjK8JM1bQq7SDJn3TQadheSVV6zhqirTsDf7S0vIakaiBOZljY5cDILzh4
3ivtrmjqamX1RjFt4HxHtQuiwrpXrbhaWoqxtFZnp4a5V7zUgahMgEg5ee8+04dwNSRmvHYIAzZ4
gL9VJaH+7bP8Xna42DiMB+OCAQFDzaaol7NrM6eHNDqZuwrl7BTfJTEGLdDlGXH/AplM7z2rnczp
2YzG8lAlUmk+ppiXlC8iq8i5xaQEP3BNUSP0uSQJabVGAzwSQwOUVqoZG99tJZV/Cm60Ya2OqD2t
zL6Iz3kMUW3Ng+c4u8jO1SMqYqhdJjmaAY955Zj9zonSLPzsjBMaWpu88aFrr9lwuv8rCjJD+RnS
FubyQGu7mXpPyG2T/qooQcF3F4EBBzmLDREiXFlQysvzyG880WbtLxVNuehBRsAt3WABYwVfE1Le
dl+DyVoJPNOCPVZ0nfA0fTS4z7ll1ceeWHid22C3vEpooCTV3uoKAfhBU0iC8hACeT4GOVhlq+uq
sxU7SfH79sf6YG9QHnQoHznEmPLSTVZSdNIh5AD2YxEo01kNYwUcWSb/7odqap/SMVHvHPSrvU9b
e9aNoIZDPGMsRfCdqCPWM9Jon1RK+gSCVKk2YBXlH1LURMX69vSWIQMGK/9vY2iIdRM2LE54VhQN
NYQRtA82nRp1BUqHSOQPK9vH3BQoZrnOa9StXEfK7tFaPpgoYKNZ0hPtEfLsRbhiRL3tZ3CgOeSD
DwpDlQ+BUmqf9Entft2e5rLWyzRnbqYN7Jr4BNnIyxOXYi5HvlaZO96R3hVqEWNJgrNZfOfbfTCO
DaqZ1h1YTjC2iykpTo26cxHZuwDBBP1rJ3e9ccgqXW7v3ZBXryxqJqhtQNPDtICrZHFDRpGKwQW2
PTsg5P4zvdj+JAc2ShpZXk6Y16b0zpy+S+/0ZBb75R3BydakGoTOMcn8YliFtL2tukE7lrETrNGr
MT1TExiZonFb7iDOp7lLMmP9kfJQ393+iMuI/H1wqqIzdBRmEoasl19RRw0wqWtfPSoOelpwwZ3E
F15tT121H5F/1V7rLu63g1VqWHBJRv7JgZebYjJsyA9BONnjOjCa3qCOjoXip7ju+uckyW11dfuH
Lu6M99/p0EYiIQUiSN3q8ncqAWY+mL4rx2q05C9q7sexl9RD63FZp/mqsqvo9faI15+FCjetoPmR
nnWqFiNSipNBPlTqEauyKXhu87H+HKpSOq4Gq1MaKGOy8h0F4TDYa1atf7k9+iIHZ76QRekP8s+5
yL6smI1Np5W0A9RjOwug14Ni/LJ8o/OkHM05CSvPFYxVZ1OnNO1ryZzu7Ivr5aamS32ZNHoWsXq3
zv6r6M0sdSDjk3YMSuxouqLEGtPI1M8OWsCKV9p6M925NRc31/uE+QfSReTuqN8sNiKykK2D6bx+
9LHpGbzE0rvPUhFTf9Ajob7cXt3FSf//YHRh4V2xyOR1l7sJCz9ZrcvcODYjZeKnwWqkPyhEIHBs
avLwCX+5kBis+XeaBtLYtsLfFiQ4ezlHljSWMvbakZZF8iZJoCI86jnWQUel8h9zhvc5guydBZoU
ZxahupyjigBF3wCDO9I2IrqNB0k6mp0vP6OrCVwvhOC1Kup2uNN//IB7ADUE4v6M9DcJrRfPnxpG
ZqUWvn4sg8nBK0FHur9qW6v0jEgbVnme1f/VSMvAO5dwpZ2MYA3lS/1++wt//DNw6ZpFv7jPlcUn
lgrkjwbJ0o+dJinIn2nJxkToGYmxIJcelCY0D2Y8lr/GMLKfQC35cE2jexyEZcln/ghgMXgdFY6p
SWv58iPgkd4UgpeUj1C3Yq+MaPxsEc4IgOEEESKaHQitlykZzByqS4I8i9P303yhhOkOarIY7zw2
Hxxs9OF4r2kSoyW6ZOLrlZ6nSZXoR5ElIMOqKNygu62uY8tJHhu/rO7c29fHGhU4oiD0yxmVdszl
AoQxJB7cd/2XSUA3wGgnK7/KKSD3nBpFdecOub40iUQ4Xzrq88Qly5fU8ZNQKtUyOSpDmbfPTRVP
2nao+26lmVKICaYdddYqD4X4bmId9M2RO7St7qQi13cLvSGyES5vynxXPPSGKqNUGGNxLNo6e+P3
tF7c91rlJUVmT1vfD9SHxMfc5/aGv/qw3NPs9lk9k5IRxPPLhVZ4lLqgR9gBIMWQb2jLutCpkQZt
ynpT0ve+M83r8dCPAEA748vBty4LrAU6/iMYUf9YJEPo7xutzc96CdoMYaSgbtaJPkz/1rgCzc6Q
LOhcA+EGXQbWOcr/qDHZzrE2mrLdF44RbUVq4RpcGvnQb+XJ1JM7y7osJL8POhOnyWXZWVf8mtCk
b5IWWXBKFTXA4Ac7s+obmkz2dB7qQY9XVU2IelCFk36igACbeHSwm51lurNhLxpRiXXXm6F052Bd
7XXUi7CBIIkCNAvUZBGeOOFolFDKnGNmNe3npMIwC3knG4UhUnr9uRMJ2SoNzvSYd1lO8m1Fd1hm
H+wAWOwgt2Q4xHQoFr+gUzJRaOMYnDocuA5qEKnf/QJtTbupgsRLlDS41zWd/8S/kvz5W9BIZINj
yUKYvsQpDz5+AEh9OEfk1CfpodDSbJ+Wts1pHjD8Tuyp1FdhhDezR5mAXtPtI3Z1l+mQUxB1INeB
0kbn9vKIpUoHrh5trVMI6Cfe9ImVbusyCcKtQQ/pzvm6nisOuPM8ZxyPQbP9crBOa6Lc70VyiiWp
2ZdgsM+TIbQf8PS+OajEbRDWBLCO7BC6PLfnef12zt8U7VDiMCBE+nJsrUCB10In9BQjg/MF1V99
i+WXvG96qfpuhkaBeh3IhcaXgOj0efRnQKfqzmH/4ODNcsBUy6CFzxKai4AwN3HzQYfdOmo1/qIV
veGmeY2GQDKeaQigDoBmOtFLBIt+towdJH+nS3kyuIro4xyPplB9rHp1mu5s+/cc+nIXoukBvgA+
xHt1frEN8qZQ885OHKI4nvY1ttuGWKG/Z3VuWskjBuf4D/v4Rwdy+2CbdSQ8DHTqdQi6LNjZWLWg
7hX3fuyh1RGjN1cM2VeszWztAKVH0qmOj4jixrQENq3lDH8oRHcvDaLy0wmHwLL36E2Jch3CXni7
8+Xn+upybsjEOBirUprEjeNy18VxMilW03HCTFuqMNvTLM9EnpdKktXAko8C1P8VHeEGNGYe0lGF
wGFVyaMld/cMKa7eUd2cy4cgB00dwYZlzbvl2bFMuNJHsFwGneJUC74EplJZ61rug87NbBvcVmBW
8evtRfhgYB41KlRQ4chFlgUHE2n8wucKOjpGpWDTAovjG62ApNuiEo7bWjJ15zAIpenOsbu+XojI
ZHpNtH1xsV8WqbgIcNBNh+DUNIaSIYmvCA/EtFBwZh3iO4X268h0Nt1AupUyB0mevMzw7BKUUoec
+KlN0+A38Jw62TZdrDXPvdQ7xnpEHWj2gTFBNGbAUYtXtNSkcqUpidBWtSykO+fqo1uHdGV+zt7R
DMvEQQqCRhedGZ6iPrc+l7zmT20hw8tSNFROUT0XLt3DYZ9lug9fRuoGoHdhs7399d+FxRZH4F0U
YybWUiBbYoLB5+Lw1ATOsZfavNzrkTTZLq4MKr5A8BandRYVHWJ6UVKhn9hZxrfAqNE7LPU0bndD
IeX+Z18bG9+V9BRnYtDWIXBqYT2rOGe9QJIKMzeljCU8fxzy1xFLBcPDmd1onhDlGiO31bPg0xSE
6W+rJfCg2J1rj5WDtOsmSLQ4erXlqA094Bs2So0G6ll0EBJUpVE/9s2DolTp2mhBQm7CUopGzxdA
LrZG0UjbNrURTTd8RPeh68q+s0L3poh+xUooKJ23GO0k8ajFXt2x7/EXqWu8KA2lDt0ZVAl0x+lj
2SW+zV/AiXfjYwNrrl+1hRSKg6xMsvZTM1J9PNSNro7rAWMuvDNCuwAkGInpGeNP7Ufp5ArUnSSO
Pt/+eO9Z3fLjIX/Ny4GCG4SDRRTctUVqqML0j42ej/+NeS+mbWhLpgk2rY10r8C4AfLICF/QzWo7
a99UnrIAq3QnSzdJ3VSdW3WiedLRZw3czi7aX8hQishL/KIu7wQU7z2Xxc+dcQAKOT/5Aj/58rqN
8gFKR+BIx3DKs24FaROyURH4o8zYRhg+dGqXiuegqWV7K4GuqnDm6clk6szvdLdEGJWkquq1TrjS
0Mr6mq3d0lqq48Cdek15m3yZfaClcvlT6ePk1crkWF8j8ikPK6VBeGwNFzl7Nko83dcSaBcGrjM4
bWiGqoJd3iU6/0KZZZ8K1sstw24U6wYEw73zP0c0y8WAAEyOCNpyfvsvF0OmIIPBkeMfaWVr8k8e
OtxGXPiNYUCLaiz1bznNMeyC+zGXn+ABOwcnkqXiAB9K7g3P7/BKLaj63MthrwNdYBuYZAHU42om
E7j8YWZj6YU5avkpoYNePWtVOH2PYa1ET0COjR20nvrOO3w9ItVYym4E9jRgISdcjhgOWlMWiZOd
YFWpMj4+9F3HzOoqN6hHWkzFPXDtRwMiBMR1R3eSWvT83/+q9wGaotjv1+UpM3t7xwuIJ8vY0mYu
wTwpW7n2y3p3+6xeP7OU0sHT8o5/VHlOAylzJqUtT0iJ14arY41ep9qkeG2Wx57WZugtVjS37gx7
nTcR38xtJ6p+SJgvw4oMwodtRFZ+6h3hW08RCsyFFzuD+A9nIjjJtOAnB/XkufM74ZBsAgtT26q9
89h/sOCceLI3WjDI4zmLPdVZXaRWRDAnlMBwp6nBvHEfht9NHdJ1IYryTjj9wXhwXmnVIO1J722Z
uzRD0EuIOVWnAp+gbVb4P5wchBfkpHqLWWF4uv1xP3jMmRqtWLYNYoNXrpk5ukP9OGri5GNJoGzi
MYRSYyNI7hMka+OmIt4I18Q4ivrQUU/mUeqKNDrBk2qSO6nyR3OH38P1+I53WvqdyiihYBbRVafA
9/ttoE7lo5Yo2gSfs3jGOhdQ8O3Zv3e3L6+ymelHDMkpRlxrKcpBx0pHyaAFjBnpOGT6oWy8USAb
nN1UWtTS46qtbIwZAoaWMRMCbQif9FlGKTB3iXf7xlNjYSOVLeeShqy7YkFMR7TSRQg8IcUWmo67
bpDLuSe3E/CIlmskhPHVat+1rki6TVjJ8Ap7G9lpUJhFbbw4g3XP7/yDMzwjJ2i4AyPmOM0h7V/X
hqPHkjaYTXoSVZue5TA1N7CZYQXEWn8oyynZ8+7tby/uB4kh7ZCZYkKoaEJ2WzyaGdzqvPIn66Sj
7Hnic4JmUAfth+grdWtKdfyVjnKzCZ2WlQ4CszwIRZFUzwfJlGFeqIz/fLboEqk49PBmzfKZ8yr9
tQqj00RWjQrkKYiUBAfmEXPiDPetAYiprT6WCVp2dyKH6y09l5Oh2tDAAFq9JNog5NAncZdYpxT2
ioTGOhKuLML4OYrR7YDcWQ13Qqvr7IQRNewR54LfLJF7Ocke1xSAb4yY+NP0PYwa3UunKTLdSuTd
+vYnhlfBn3ZxgNBuRsJofv+4tpjn5Wi+kQiCvNDhlram9meoN2h9wMUHW/xGGaYe6k0Au7VDtbKJ
VAz7+gRZ6iBsA/0zJzt1vqEoJ9Wyy4kS4wPKoxJGCn4dpzujMFP5N+etNpG9iTt7VSSA6X42qo/1
p+FPINNibH2rHWz34DDIOBECGG2It1BUH/bygPrCOWi0QH+alZgTtzSgsLEQStxqPylQQYk4DGo5
Eud3lO/SFQAraTxg0KF+UoOsNloP0SYZAX7daFUyytFRP0vkaDwEZTicyXG7CR9EHQtOI9P8DcY4
2EFD72wTV4p966vVad3THNAnuwpsysboh7BZiZjK76rnPKaI/4CMdANJHsLR67EtlD9D/mxkNyHk
9L2yr6ajLQnHWqeG072FOv6WK9so5Oes6eVXZTCU0XSNXO/8fRwXpf9ohoENZjZSjGNm+3WOIGCq
fDXypB5BhCv+S1wMkBkz+PLVqtAa9TfxqKF9yTmGxUMRGNi1QqkTbxOmIT+rlvLZtpWV+oHzLCEo
g4bE5CZJMUbnqqDhqmGt/g1jSHGM9ECMHn0k/5QlFKTQV00SL+so060KkdYPqKoWsReJwTqZaPh/
8YO+OydW4v/qEkdJXarvebbv1CD4VoLO+01pUvHXyFiL4BVe/aR5WUIe4KaIOWgepj1N+pRrnd8/
xXJfvCGBQxY1KjHlX6E5IQYAKfYjCHuoGHGN1AvLVeTUcoPWfF6/TRBG7IdQCWOBZZ2NDxEWYk64
IUkM9E/25DfOERwCngCSnJkPtjr2nyl3FvEGXnb+QJhmO15l4tnBqxAiyzJGoziaU940a2hKQePG
sVnia09sbp0sXMcsV0bl5odhWcXPtlT75IlJhatp7Ox2PYGiPwByzlRX7+W2fx1tKHOracK1fl35
ifhd+khiEu7J/eQVvtWmn1u6hyqOCQUq+HpXK9YZq27/rddJb18h5w7dgy0nkvCssvXDbZhhXEtB
ZuyqlS+KcfJKKJ96A7vAaNjmdNt+Vg3tELDkipytY3wi5+MV4AgcRY0yrFra7bjrDaFCLuaUCGFH
M0DRi2WB4Lipdsq3Lsf24LtSCl19DhCubl81lv8bFZyie9NDC0NNFyMCtdiHQdo/yp1SFT+CHpju
kVbshFZVX+GciNF4bf1q6yDu/9RhpJtPNTKY0yZD6mB0S9NuDoUcOYM7szc0PhGCpUZSO8+l7lfG
QxJU8gCBpYNxN1Z4b3v92JM1rXxsQ55QPDSyA/9jum5w2hhMD4FFypMpsdKs+0yssLN9Ms4vmZGE
OAfKZbNPJ9ETazbNOLkp6EfZNYJsslbjpAvrhJReUPB9k9peSZlcd15Tif65mqZJ2ZP+SFuziw1n
CwUVTFoTmJi4RO0YdZvcabBIVEU6okGMuEWwNydQaOdOL53qifn6xec4jgeyybRCHk8RqvkCPSJQ
1nrWZL8bCReZO0/lVcDAqw2MYwY10HanCX55r2uUS0rsqEeANapx9NEfTaCK+AjCdTAbDvoER2vr
p35yD9Bw9XzRqALvi2wY4TaA3/m///VGA0IL7I4E72SmufRfUgTnhpJFtFJxAqvvhH9Xj7OBxjlp
It2/OX9b2ibKOjZM8FRstCq6YlOUU/YWktoI1x8N46Q21XgnwL2OtmlIGLTcmRnseUAUl7ObqCyh
H6biKoPQ8xp9UPkpGor8PygiypNS1cNBNmttq0xGN3rIUfnCHTr92+1Xe5lZ0eQGskLtklud0vgV
nJouZwZ1KHtVR61QXa2kC6a0RfQmFWm8qeSYVGrCvm7AL6VHxLHK2n9uSUFmwFKI2jUkM+eKVpcV
gD8xE0tfIeYKfyPH6vBbSlu6FEnFw3vAilS9k09eF1IN5AUJSJkxCS35zuXaY0WH0Ba3xKnWosJN
DRxfYksEn0QtiA0wESyfeqzF7dVYp/VbWUAMptw9girTKfb+a1zI+ZoV18l1CEZh213+GHTTqBiq
+XCyexQzx1hpPAQOGpQcjMY6Oo10j27+wbmiB0h+B1YIVMES5wti2prSVhtPRplChRahscu0pP8y
NoV/j6O/vDzmDUaDn3LILCYJSf9ycmZsS35gB8Vra1RqsHK0xkFCUuDJ6Vhx8xi2VfVCAzL7fXtf
2/yxf8eiDKsjFUw7HzIUXZFFeB/2JeJwlVq+2vDF/Gc/z9lPHMT666SFwbYMuiJYZTn51icNL6Gv
t0dfLvA8+uxHwcEG/kbPdzlpw+9KFBhfKQIhFJ/lhXVEhazbm3WHU83twZY3F7Z9lLiAjhKRoxKv
LYJ8a0pizYT/9Kr2jTzg5eSELrhFjEbpo6lvelCG4Z0hr9pptPJJy/EMhAmLVv6yBgrKsi+AQItz
JmnoPruzPpeGDVJuxYRlIgt2oCN75UshD8TqxPOTswIwo70VgUrrs7IDZfSQzbIQ0Anhm7nBENvx
Bqyt+mhovskDqwVS7YUZanFk2J2zQQYLNX6ku9LglQdJHt3ORxHaTZGiM19vL+n1pmV66N6QOs3I
4yWjoY39qCebac5NMGSnGa34WJEhnJNmGD1pqM2HIUrCP7cHvYJ1MiA9pJm2Tr0HdYp5T//13GVt
YJeTnRdn7MfRScoqhK681oqCh8BoLWMfYua9wqMyg6M9VoZ1sJUS76daqrQtsttdCQ+4HcstCe2w
c0binJ06Ss1wuv075+f+8mjNAqlcVcS3qCQuy/WRASQmEbX6OlZ5iVwy1ZJmq0ETu3MtXh8ixnFY
VrJwio1LPVylKQIqzpr62ok6Hjf5ZP1ngDmLPKWTaXP8+6S4DpkPSSzHd3lis6TUa0TWXqVcwroq
CfJwb2GaNd55eT6a1N/jLHJkQOxx2ss4bJANCBuyCkgEF6GU0V/R9wFKdntaHw2HwLWsASqEm7Ns
z+HdZJWDPWmvEf1vgrYyejCMKP0lh0l+rzp6vS8ofYMtn29ehlwCEKI4b6wwUsk1/KT/3kulb7od
dc3P/zol6vozDWc+n7ARFg+KEDJKr3SRz8EgFExh22bi4aTb5kVxpb7dHuzqGZkVWWbZH1q7MkHK
4m41UShVbGwYz1qRtNUqzHLnjdQPWXK71cdHcGLR2Yji8s8EHau/cwCubqF5cCCI0Inp+/JiX94H
wAW0KaEicSZvwjjQgVKtwfCzHTf2g9TfNmWS7xXfnPb/Pmk0BoiBgcPNnNfLcWHEwEmEZnoOm8qn
mYPxzzq32uA84aN8LpDzpTrRymbk6oYw//k5A8JAIQXMGKp3oG4Xo1tY3UlaKeBTxZRLtT6BvTbk
0k+9FuW+Det7VbmrIzKPR3DNpgXei+DR5WxBd/phBrDwjL6yLR3CXsnKzdD6KfgZlDGc1e3FvTol
aIvN4KtZwgp7jaXel2qiyEnwhRFoFTQZtZNM/8+ZyntOXFcS07TjZ7zdHFrCktSWQaWuhykvbTae
7YgCyQ+cwTVkd4UdYHZXde0nM6WWtlNb0/HXGq0rqqy9KYTY5oYzHlIrMlI3Nft62vmR0aDKapQo
oWC8W/chee9YTQdhirQ623ZY7gpZrhQ8xqQ285JuwmoVkRvyerfJyembLRR9xATwqDPxva/in2FU
I9Nwe2WvPiSiqrwYFjH9DJNYdksqYjmrQXzgPJmSBR5jsL4p2E9uhdneU+O4HgpmPwVVvIvg+KPl
fbln+kkNoOKF1Rl57eYchomjen1UnzD4M9rN7Wldx1rvKvXQkrA/ITt6F5T4KywAcRuRPKrVuZ3J
aFt/qNOd1euO5iF10lR/HLmJ6xnhMhnbUGvLVzD/E5XzaaDcofh1hthDPk1hvpJrSzqOciZUzxL1
AGygC3S8B/Vg+hUHNr0I3CTVPwbx2o7uwVhupAZ9IHSjw1o8Cxg22R1Ey9X9OnteoIYzUyYIlJeS
KhzxKonMrD0rVt0h7YdjCqL2ZfsyqFXxdVStcq1jjb2NqTvf2S5XYfP89eARcxKpkV/F6IqTicDH
k/FchlTzUBUsaZ3jN6u3XhXJot5mYTDdc2G4utLn00j7EOoQBxSo1OXGaYXNIwln+awIpR22Ej1N
UClljOUC4Vr/lOMws0nr5J+fEsalgYiyAtEAdJzFhq0qI4girerOqoaxuMtXlQ+hNu1tGDrfOzJk
vJFN9V5N5eqYzNEh/C8atrJFBLcIdrpwqOIGdaNz3lLVxNcLIIfrdFKabfzeSsv17ZNyldXTtbSA
j6CUx+PBtb6YJWgjcG35GH4eQas/RIJmtBL28SO1vk9RVWxNPVKeZ7nTJ0p1xq5lyk+i6ut/21k8
XShd8XrR6QLwTM3s8iOjlRIaRkkT3MoIKzbWSJq6cVR0ENIan1nPRPG2+Le48n1Mnb4SRk2EKYAB
LsdEmTBD+NiXMMKy4wYyDNhWkFlV+DRm7Y/b67z4rIwFAADLEhMo+XvueTmWJQyRYnXroMIs17/6
IfPXLYroeORYo/zyr2NhZslCzmQERlwmt1mQSnZg9eHB9g20f7vBQFQcoeVq1ZQ2iK7boy3uBGYG
DZTQB6415wSo4uXMZiVFE6l0f1+mjr5LnbF+keNRrLAcsleqmtV3XCc+GI9HC1gylYf33O9yvFzi
Mo710NyjQ9e5Nvz1XScXiNY0onK2Md7f9+KCj0eku09eBVjFWMxQUaF2T+1k7HNhfIlsobzwcNcH
mKe9Vxl9t729oPNW/ytXnBeU2iaIZAQGZm7HYrikCVrEzXDySECFrNAt0l3JkIu11iaK68vSuIuy
ZgJD5aRb39Gyze3hlzfC+/hc7iwvvBkqbItgMjMRbpOa1N5jxxt+D22RPgT5IH+npJB9tzupobPo
qImnGbn9mOnyuPUBmB6ySZfv/JTFS/f/X0IXlnqUOQtqLhJMQ6O5PFDL3ufINa+Mdhp/oaphbSq0
EZ8p+SWgtFAY3iXIvP6+vQrX5xUiLsrpPDwOUKilsNpEe6ImnDP3EsTwA9g/jMbDLHq1CnGPXzx/
z+X35lXlq8vzZ7cX11AGm4f0iKHKXC83fRsVK5483G8x9NiaI3j/21NbvKfvqwpPjnUFO0iyME/9
r9gIDbbKSEaF7ayMukYpM64fbJxLPaWWq1U10h32WNXqzrDX06T7izkf9YcZX7bk7QDJQfjEH/S9
FYXhN5pWmWtO7bAZtFr20M5U7iQN19NEloHIFiIFsS2V5stpOhMtLynotX2X6lhc95G6cvSwOfl+
7huuIBt8kVqVNtPt1b3eOAxLSk9vgJmCnb8cNsh9eb51da7DLtoqgTD2dk08iPmhebw91EczBO1j
U1ji9TKXx4ME16+7JtP3o6jkPzWdy69+TGEIv3tzGlxKdNMnTEiL4V9XlqIIaTbKlARjs+fR5RQR
XBQ+hgDO3gRP9UmoaAd5ueQYj002Ko8SUFivss3ozmt9tX/mUUnNZkgbpLflbC3QQ3XWdjZ0KN16
CawGpSQVmtRPXUdJys0S3b4z4tWnRAtCZrMyLvcPF//lPAfciX17UI19bI0q1il5Fu6iUfbdMC3l
e8EI8Q5/3OU9gFTiX59zEfnR01GxgalR0TS1/pQZEEP2ZWUiBgMBqXfcoXISxwUSXhlPwHtL+Q3x
qhrmlWY1eznvBh/x98hAnKBTe4Q+QFuYladO1E7R0CeBdus8zsZ1YSJBsdbAM70E8Yxp1uRRPvN4
D7WnokUswYAOenqugVG0L7KW+dl66vxMfFVrsx8f+0yq7JeuQOF2bYVOaez0UeTVatR9X/0GsD/q
PN1mXx4mtbDSjda18v8oO4/lupFsi34RIuDNFMD1dDIkJU0QMhS8SSCBTODre90atcgKMep1vEl3
dYMXJvPkOXuv3afLOGzLE/I/2/nE5maRvtISChGbqIjauKub7LFHFEZCaEf8z663rPyp6y0jT+22
nO8Gp+s4mfFj78g4aIuLUEp8NCqtmQKXfhPsysUVnxqKr++B3QafpJtt5OM5kXFUY+78tklE+WF6
y2QkuPm6HtG6UVbx0AChjCV57if+TBc11TDXYgdRtpzP+TwVD2prbf8u9FvIDCM2+PugNPOP2Fjq
rx3FIrgUbl8cEBhwrjJPFolDzmOfQCoM20fL6hBgq1q5XyCHjrQtLWsTu3zNpHMI544Je6uNn6Nw
G3unDOFZ6eaAGYj5780XuOAh7M52jGK0bs1wKYM1ypq4qJ3lNlgihBMVyED/NsyYiSc0Sg2SofzC
9m+LSnFbN6D/n2Yx5tmhXeridiSQeYzNcFA/69wjfhbZywwlJTd+VoFFhAv6r+Zr3lSQl1ARjML8
YDQDjGWvaZvmgWOha/yoHbGdpzYPox8qqttqrwtbtOmyGAhMlRh0dDaGybyhO4hSYVpXgRhNag0Y
x8Pqcd8FZMzErT007t7ye3bX0bT6g1cgPLvHho8acBELSnR0T3l9UOCLdVKGeWn+HKylGm7NALL/
TjDZ8X9PUZkXiUc01nzft9LZdrnTer+hoAK7Y80Yb4IJKC1zFjlZ3n3mabRyob/19T4ADZZCaMnm
J7MZ9WolrnTcGxkwQp5jeutCkdeyauOlFdH2wSVzafvOTKFfu12bze0PSBGV/GqvmfF9UJKvR+Cj
Qbo8ZGvfkMAjNzg2pO7SRc77ce4l2UyFmX8ShRN0aW2sS3MJ1q4nUr72zbVmxS5rM5EoVqaYbnNt
fOJrRM7Z2P1yVphbILcX0xj8rKVtBHT3l2DcExYl1yhm8y6e68qgNV4j1LuOs6T30yTkWxwbqYCN
EfyFZg8D2yfpL5tz1FBQHxBoWsHZn4xBJH25Ni+jKIXLxGQQxo5EVrHwt02NfIZzqOSZ/OT2GNSy
gBC2en14yfteiWO3WTjg2QzVEA9Qr9dLMwt3+kVHrJx+LYY7DA9FPTCMSYhAWIZjKL3eS9x2Hk8d
0Q500NZFrTEcZ4D4RqRMaGnS8IYbOgNuc18r3eCpdpz1FyDbSKdNyZINmXItDWT8EKN33Fl7emAs
7IYp6DzreRxV91B6hh/u8zHUfbzavVcSGVdXfBjTNn/qfAJZoWL20RgXwzTnt9M1lwkgkISnaCF/
txmq0+pADGMGtwxkkSz7S19GpwrUwGMHhxraY5DzD0SOmuI58HO0aD2vyh6Ud3MeXQL4MDj49qU1
rmkIbScbxEGMn+pdk826SlcpzKeo3YwxVSQtwR4r9UwbMSjbU+iMpEhKYtTosmwbTGYCI233IEgM
cG+EyP1vXavDexAxTEgnd57R3jTuUu2ChfvwY1SVzplgzPmS6KXXIGDhVcJy93XmxCP9rHw/eOOc
Ezk5ltAQETaRi8fx/8VgDP5bNXn0QyNP/OyPjvCS6/m2R+UU6V/LXLH6OMAvL5XMi4+b38OSXyLF
wtEURfRkGIvTnOzCrMQBrtN2qnhNmbZlffas80aggw7n8puuA/M2EJhQUmMb5tvCrsM8KbZ1Xnbh
bOhTFE39l8ZAgByr1R4CtNWGxB8XOb9Hw56CpPcnIXZZO9CEmnVQ/iJ0pKOX2gd9dI3abFiEoNMb
BTgCd9tviLSiA7HI8E3kuBhWgp2Eh7RNsr4vCqI0gdLY6webkJUCrZg3N/dRUesndJDNh6rMym1v
RL7o791KGO4HxzUYG8YUzNl00hDWf8v1GoM1OrWoPzR68y6rVCTQGsbafRsyqb+ahfDqPfbqyN7D
qR1vius4j2Re6d5Na+1bsZp93HDLtQV1ENbm3wQdwt44QOryuaEL/AKdzxInvQUKkJaYeCouLHwO
3lbYJDPMhzZxCJxq9qLPOSVncugQcGXAvI/Ows2NawjRt4C1XJcNx21vF0/5jyobTCymwovODMdz
L/Unt2pPYybUdHI4+ckdMYuzuRv7yCCpqZqRJzbVJG6ccmkw/vtlMaVlT4xi4k3MKWO/lJ669Uhc
uVecekVamd1k0lRtr6I5xy9vmiiP9D7sO9+5cfEj/qrGDCVjAdibbAHVyioGVzF9DFs3QAUblk21
4+A/v8xhO3yVDvyvHb1beeREazLwAc3vx1nh1R/aMhtmROZms8SWUc/4GyIe1gHLw/wRJRxZU5R/
1v3aDwE1FjnFX6PaDrb7rnFDVKgVQXyxxZmli/VECcOO0/UgYEnxMWK3tmTAMhRZPwO37BQQfiVv
pRGO343cVPWNY6rpxWrpJ8VbTzLAJ7Nt8CotYxc+O94kpsRS7fJSGZauTzPJiN3RtoYsv/BPOFEy
GFMRxJNdzPchc/PqEhaT+hUsOV7JwheefLJ6WQ+7fBpNmq9N61hH/KvX8KZthXtZupa0D+UWyo9e
MVclP5AzYTo5WRiSe5iNGf0Te7hb5wHdeDHWVhVLamDnBaKELA/hZmd1KgZ/2UX9hNSHqnF5WdhP
5L4PNahxlWtUnl6tfICbeZB/idwJBSADDrtKeZ+XKPFy3w1jGwtgcdJ9u1YHwwzXIB5nU5SX2Vo7
lxaqk3XHplbFDtm6lx2aYHKeykJs/U4SIkTS2rxSl0XRtn4CAa3FodSUkTtCVn2aTtRpIOUM7QXH
Norqj0ZpKGefo4YMk2ELwocqt9BNdEjjb4fI6fPzZAkk1M5qufVxrvPwpYg6vHLA9Rd/3+qu6pO2
KDLB/hraY1oPM0896otOnvFO4V7zcHcUzwKZ0IhfcsY11CFwTP2VAg+FPtqOYwMygop98K32NoMN
nR3EkJEbWPZZWZ1q0Bh8iAoPSEzXEYxzt5aIxmzC2vqPvutZ6lzw0iNi7kT2OdgKY4xtI7dmYNRR
/4sIpBoDiUcp6AXsNmdlg4WeVcMHUNcZrLwGxwfxmjRbsdeac7Obohx/xYRyeEPsvFHSNQLieuwS
GE2oaDDz0qd+qRfz+lJXLb39PN91bliYeNH7wHrAw1RPeNJa7KlmJEFjrV5RX2q96TDV21Tf+73d
j5e2tWU6gdRqibbpJd/vNGxafvbkHE0pgy/+gmDz2seuJYbzszlYmUownUk+ABt74l6NRk+osjMV
1omT/WzVse4Hqe9tnD31yfbWNoqnHvoBC3gx7HO5jCqP0dkjALmCH6myAxugPIiZbHruw1GPdDnC
JU+tpan6PZEdQbSbxGx8qGmvO9/Cgv/leMColCWYN30jHcDnGQ9ycC1KA1auIQ3HgcuK2W77W2C4
E2VK2xgfRb+pz+EYNYgExCxrMLJAGY1Rsn6HFKcAngzZ9TdMl+z65LoLangr6nlyvaXW+Q7GYxAl
yAAGdetOLeUMTcbKeKCypvTyctEFn4icMb5ip3ayb5sS452EIC8PxgQ67R1r4r91FJgu0YOigczp
91Xzwqvpw8wyd09oh8/bghjLRiybZLPh7s12/X01yx7+3sT4pyHy+tgLoz+iQQ4OFe/Fn6dsBQpF
kLznnJhRBNWNgx/TSVsKeODUlVblNXmXtF2rGIV9zgqWoXhQi32sPWO094RbweX1qUkeUYXkxS5n
CQ9iernlL+YMPAXfyosbc0Q0l4Lu8D+70ex2N6DxrZ8017q9vRZrcRt4NQ9PMvs00nmZgVRNBofN
j0NQlfbF1qrVQBagpO9Wt1m4GVNdJY3Zd/ehWlgUY4PAOP2tHrA6xP0Wur8Zt2TuyWqL8BE8eLbe
9EJ7z74E1xF3bCG/caNxCIz8zCj30t2MhtNXiNiEb1SQrV6OIfzgWkliVvoGF5WEnRQeCGsc5LkM
CL87gXQy5Z7W0HZZfWV3e4toQGtXrH79uEbhXDwORgbrmiMhkER3xlPN7iCzd+YNbxoXwHHwBaF7
YLhBm+TVW0M/bVJg84qzEXXuRzU5203dljbD8a3RtKjz4CcqyfFQ6Pnz31+etx0aXDMokOhGodRB
dPLnu5NzsiforK/OkfTPYdBmL8D8r7I3Vb5nYX7TfgJji+/pqjJDjOC+VlYRZ6RNPCD+SZcM/lbJ
twdUdk2GscU0kDXv3NN/6cJzPTqXjMVQ+aIH/fOnMawfmANk3skfovJol1v1YGyKiO1m9NcneySS
KeBFudjlTNDokgXUgPMyuGcTH//L32/zmweMooZMCx4ynHzUXq8mApSFdiQ71HTEQy7HcZhtHAyk
pqEiRZjYsup/m2b7R1VkWfBOr/HfLg0Tg+cLFcJDb/7nbbCGvGdgaPonJ7/WdRxf9pQK4z5iRkKp
mnXzl4DbdAlqY9n//Vf/2yNgBAAtmSQexKL/BOb8X6PccVF+tMHqnxiHQMzrhBPELA3ZlUJgzAl9
EcKNFe0VK7YkkO0YTiNIXMmueQfzuNHvrM7/8goChORfV14j48RXb7vjBMOSw485rdsyHQbVRSI1
tGGeZ90MJZ20Sr9nUPuX239lUALAQmtNU/vVWHaKgPbXvfJOMMHtFBhDflAeoGD8JMXZtlZ9mEbS
pJzNbT/+/e7/y1aEMg5BJ9+247Je//ngJ0uTT6CZUkRShvsmy6vvdF0X8tYj4zQTU3rNy9ja//66
MXtn+H799Pjorvfj/x+53Wb5tX9Gpgk0he9NEznFfrExrCk7UH1KOyVPXCxdkIjXLXpPI/Nvt/s6
deL/LOC9ry+/GnqTAfDRU1Rj/Ovgr11CvaoHoWTQJVMxZj/zsp+OHVV8+85G/HbsCCoKaQeyGFR7
qIH+/Okdlr+GBgdz1ZlOQ1wJFqWEgzpRq9Gkuiqu0Hwn2ubE5JeLfwtTuvnPsxO+ZAwGjKwxjEev
17x+XpxoInrjBKbQRq8r8hOCoZs66LZ3NDRvv+0r8Im8A+itgGjt19TEKVDQIjfWlZme7rJ3OhjG
7JAhjbO2cBtxs7QNlp2RbLZgH4m6Eh8i+uzFHuV4eKMWa3lvLPcmP5BcyIhMS9y1V2UNi/6fD8AH
f2sRQxmeikF4B3ukiI9dqv6D30TbRaNpqghc1ttD0AjZXGaTpIKL22GxuLSgLVJY1nQsaqscd0Y7
IaH/jx8kA35eSpZ/1kM086/GlFE4sQWHc3VuhoV+rF9hveYskFp5YL9sbr9bQJWN71z0zQfBRRkZ
4vdBoYF69dXyv03uxPyhrs9eaxlFPPq5fTcGtbgUed5sp6kprZkeyloVx9zELfhflwMuz+gH5phF
qinhGH8+Es8UNnuuS3CVwvcqO8Tj8cTQjfZSY4ljha8SyQjGBdx2/vLp7zf87W/H+/1PMQ4pBPXu
q8KYJ6/sjSn0KctHUmjsAVaSDQstyadcnTFC9qfRl0okwpzN33+/9tvIiIDpMMvBFR+H9On1auBw
LFqHdi1PJiGFj8R7j93BtKTm5FUxqkbQGA03uhPoS6aildmTskk4SYd5aR0aCUQ5p67sly5PNpIa
m+9WqAf7QoxUbh7qdnSO/lzrL3//o9/sj9fd4qqbYmZ3tQW9+oCGThn0/tyBkgkXL02KLyvZK3vb
G38tOnLfC4F8W3xyOY/7w+mF/3+tnLIWzWhW+MOpyQHduzRWfxP/U+9lZ03VO8PzN7vh9acxSbqS
Jq7cz1c/zewJn9M9Yt7cRTJZz6i2sEo6PkGQli7LnQoX83NZrss7JcfbdZI7ipKIoStCUVb8V7vC
lbbAyrhYpzFqF32mq2rvpNMttyWl11dRcGwdge5jko6aNour3phexn6h4YyuIX9H+vPmjuP4QyEG
z4SuP5DEV3dhWA0aLVI4JwtMzTMOWHXvOrkTndrIXbr/5uA0wdAhbeZlwt6IWvX1LyecQ3ldjwyH
5hZaR3K5R+tY8uKFJ8NGrkBcx4jBfMV22ryDFn7zIoessiCbsXDiT+Iv+HPZuaJ0y45D7mnzdWPH
Nt/OrdMxm+rt5d4fgtu/fzdvbyuXQ65gkU3MEe51nZsTDKzpqS2nEeN3Osi1esDEWB20at6rr968
x/wyRunIVlFJIOJ6VU96Lj73cuuWk12a1aF17WxXARxL2pxWJ9E89l1r5fI/P8mrxpFZ/vV+YlS9
/lH/V9QhAwkkkuTlFM2dCtOi85slWRqTSQ+DS7c55psQL5VodXP6+519s4SjV2f1BG941ZBS2/x5
5YFuTQBAcTshH8ue3S23P9Cutb2dky3mdF7LgKg2srmAdsCDgu/w98u/vdv/aLg4HoPKBTH4avua
23Y0OJ24J0IQI0z2ZlDEjdv0Z6lqe1dP7YuwIMz9/aJv3yZ0jlcqDNWzRxn3asUodW1UK3vpqS+H
+txY3uIk5N4FY2LQX8qOf7/am0+FtHMsOvC3r5azN7ZMFRUMBKxgvAxiUC3UhoEJVp4XzA/9Tr3Q
2eUO/+dLYv69qvPQzqKbffU6lR05T2Gj5AV5nsWkUzXM3pqKAgFlu87PQy7kO7/yes/+6JFFdIug
7OBOuNrKX5eGRJN0GS/SfDGJOrcOhQSFexokA8OXv/+2N4GiNIsQS7Hg4Sfhgq+rvJHRv19VOP+h
8vTDqTQmv0tKWrflr3zS/qfQm/QaJRuNOSAeGGu+mry/7S3zlOqBKa0qf/ZdoPyYxPHgPUX224cd
XNd+TmecScm5d/78nOA/wGrLZ/MytDQnYxsTdGyjI/gQEot2bKf1nSbMm88XlT0Kpys330KY85pd
RUQikFwdMbxttA7OU7C5dyS5/daWVRzyzLfmD5VwzGO1qOrw9wfx5iuKgmvb46oA/Ufof/3P/2/N
QoLtyZbQswvxlos/x63jIFH2dOa3N2SaFe/U2W9fsOtPRVBLgwtR1+vT9iYdcuqyrr84YT+6T0bQ
m82+bTCwvPMmv72lnKwdspKYtWFef40MwCbFXNY3hktDRVOuO/Bvy5U1PdfPrbeG+mQguhphPRvt
8tPP3P7r3+/r6+sTJXGFFmCDQ0yGcvn6iv3ffV3K3BzZCosLfN32q1PbLpmOHlh4+0rtyMa++o73
eTu4xtLk6d+v/Xo5/ufa1+4C+9/VXvjqBFVrYRBAwrV7dte4HAFJMgJhohgM2xep2u5JF6N+/vtF
X38z14vyBnOoRErMMeLVjsvHXoVrM5aXMuOzj0s0TR9dJUiCkppwz4r5ev7OAvma0sA+ewUFENaK
jYGN9zVyFbmjTcrKVl2IUS12oH6yE4Bn+eAEpUx97TdHmPhDMhPabCWjRKwW4Kl6527/y5O+9hIQ
whOKyZv9arGo0LWIiWnVBe+68xwxp7s3ABBfwsVFoOZllT5HgaFSDwrLO1/TPxvr/6/X1xvAQQQh
KMUOtpVX+/6EgscCVlZdCqaJ5BswAcZknjPMijvSfR7HBj0Xs7eRIN5t2LYTjkUjS+rcYHAu1UJg
1mive3Iqqz2KfScFxeQfB8TaF0YJ1fdlKt7FcP/TSn31R+P856Pg1aRaeX3WnjsOnP7YbedRRdWd
r8HjpoZCthpD0oOIVMoOcDOBh1WCrKXRD1WV57+n2bmGHFQ1KNuRDeVzZ4vpBVmXenR0mTdHo7J9
I7Z9NoubCMVi+RVHS6P3WdSX2U3r5KTcLwybb9DbtPlTIdziRZdmHe2CzldPwLCXZZ+t9nhcGeei
+B5y43cxZNqCPOFkxcqkphrEPQOK+QY34rh1Md27rkqnaZ6nzysz+nqvhRhAfsJuMO0D5gLX4kmY
Xvu97YW1Y1U1im9iE+t019vRLHgrkcIkBNM6D7OGbvLYSy+fYmO15lzuWmfyzKPrdP1LAej43iq2
+VunLb8jycxeHnPGT1CPtlL/lsoaDNScYy1Ote9wUoxY8pbYdWV5MUTmubu5CdS+zzw6TRspTHvb
KcLsHEUjeam6sQh7QFizNJ97RC/V/WhJUx0d0BB3eHSusoRgBkahvE2C3+2Z9CTgsQJjV46ibm/H
ps5OLsxBHUeVL+YPqy+0lVg9E22qQeRwAMamKU9FQLw7IGz6AWlptupRyazt7rH/5H3SdxuBj2a4
+JcVA2uWePNMUzgqN3mqh6mX8drDSpKkuy4xXKTwG+ZX4mVtW+g6rZh4zmlOTO1XAJyuGVdKAtPy
gkL/mIGfz3GJdOwlVNAp7pbaIeVeNrb9MZrXMb/riO1cbwfWCdzYi2iDpN40OpV2lc7Fr2CixsDz
xmlXMiP4hjdz+qCKrb6GGQfrdNjyMigSZvgFkKPZifaBArp3sDKXVwTZ/QqgKZzqPeN/yGcgaW07
IZk5NPfC2cb2qFph5jsqG5LirE7IX8uai5+mOXjVbmEm3zy4QTbUN1uYudbBWDxh3UaZcOjLzH74
tM3eNpyiBamLF3hq/lBujWPd0EVsfga6mM0Y4ASTk0O1DBPvGgfCT2FOCOXLLHQ+XAYZSTSBs9N+
Q94R5r9RPRT1B0+1gf7tMemrdx1uwQwe2eBnRycXAxnSc90hUKA7dVCcPDilamd9mJ2qLXeuI3J5
WiOdw6fKN1SiLd/AkIK/naY0yzRRblPPKnnS7kKbHdWBaX3kwzWcT5lukG8ESwEUv3GU+5NxrGrS
fLkqnuqyc+14mxspHxFC2c9hwbL3MKlK7qa+Ma3PZTGjNcssOMXpGrCyfKnWTHGUJoTJj0hW2Nxf
ls9NIrHYNcckqLf2w5W999g2eVGnc2F6j7TidP0ILthsHjs30FPc0PmcTn1egttccqMZDSjTvbJw
y6CFW9JabVH3neV6+s6ccPvWWZX5yyRQoCQCHOnNNznV4HbNcQoPcIAjK62dTCyHzFLZjDSBWNhU
e6ivMSws/INuJPPxbE30YmKgSuZHYN3X9qCW3o0yW4xr5HWByicDJusuYiR0OHGXnHzfbXKspApM
fL34O+d7PQla28Ict/arwSQFIShphnwf3iJkwvcwDjfMULN5ZwpSsRJT+/TebFkUZzL12E0cNobv
OHyHPEaB78sYulh0sWZXj7utV4G3z7rB65Edq1rv+mrLvkzlqsaExubUM7aK+i8LplWRAKcdv6zR
wEebcZ59dso8+lrNoKRuAzuPUrOA4Xc2xiw7RL1rmMmST3N7pGME9ChuaOKeh80u6wMKU6qbdiAQ
RicV6QJIPiGqf7SKbnXPPcmnxckGvHsS3jb3HwZG2IMdw60rrBQpZXkbufW8nmc29rNBt91KgWB2
/u6qh3+KGvSYKaUaILFsspTBitw7X4sWOs5hiFBDHzixVUEaIk4xk0JfI0J8a4KnE69oOoBIR0vX
f4patrdnt2zs7mGYp2A6E6yGTKga7KHFtbuOxrEvhvwlmzwLYzDr9uLuZGu5OgVaivx4RQpJYCZz
+PBLlNvRMwm15ZaYa9sG5KeDy0iR4frkyecI6E/I2UN1LAuXZChk2hL9VDXT+7lfpcz6u6nyF3Wh
9bWhoW5RZiDH6stukl+VWQzlSQEyuGnCqK5v2mXU5xYEqflxibR75rwE0Y/oMGNOV18OFtX0Ik6O
BeA95Xxvt6dhWWSVKGJKo9Tj3PJJk3n26IJ3dI9jvwbFc0ZJqh6uYrKvLCD9D+kUxu2G/bU5Fys+
6i8eXQ61KyAGmrD6jdZKQwB19WfUW5Y4zyFwPEF6XLkzKy+3vnN0MICC2qK/uTpiTnjcSd1sG7+H
nOdPg+2hAcJ5OuF/LLfhoOdhG/iStVvLmw3cXXC3yU6NL7NfBC9F0/f9ni6YK48m/LhfAGXRA4Pm
8FEZZG7FKNhiANynVx0FoiZOFofNa8fxB51SNaR+2LgvUc+fkkQr7L09GnHLTbWfe9bPofCt7iba
wCSju0eU3TzD9huqE1mSVvE7mzPbhSaZdc+6wfJ2zEswBEnYtMsREKYbnhyj9J4ai97kvGtXk54A
HeDiEnir9nZjNxrOcTUC4WJ3d+3mQta9+l4GJYHxlWeYxqUQgAUu7hw0eUJYlhvcZEtoHoBWcAjr
O8C9j6Y2o8PKWAfwlkkk0R7WR9/9yFkn8qTrBXFfQQCVIdFoSvxDw35q7a+P04cYlEVlPEmg+L2L
TA6vBV2vO1aovEzNPO93xUJCwukac1SDZC4myAWDZZgDrvKwfTKcClXmYMxutm87hw1fCDBnqGps
ldplZxeHYANTuKdGXBAkgjms4sUCeXjbrWilE0Pl47yz8iafU19K71lHas2TgT+yhyUqgmqn+qj5
IVZxNXJHC8JFWTbBPnSLhTIm7DMqtEig2nWM6NHO12D6EVR9adTU1Ob8O+gDpGK9rLAmLmZJ/3Ap
7LC6Hd3NsmXst1t1W3dD453WICzTJmtLb2ds2oFv6XT+GlsqmLykGwYn21ECr6jfgtp3UZ4aQfmN
dO6GWrdQ+r6mhUoWArLIOS27cAnv6MdMxX0bdGAaV1iJh5bEdko6JlrRwZBT0CGd7PMV6ZwgbBJ3
zhDVAIZilJzBA16eergdSzomH+kgVU/g07buqKMRgCkVhi1SBV7ui9EvaNyBNjatnSyMzIcjzFci
vsay8YwdXjTU+8JDprZ0nl4SBfRA441FVtbFjSgM9dMu+1zFwdA77o6XG5FaaLcrjUl62QkLTut/
q2u3HneEKKialYrWXqrtAOCFKAmiz6Ux5YlQznRbOv7k3wUD/rMoNpELD5ee2GyY/Aa64KSgLiPN
3Kgs1NaNC37aVGHU3aI0H0Yar5khqqSnOG5vFMD5ine2MRBZILW+Vtw0+T8QTTF7FI+uMIKr5hd4
SuW37YqIepw+67Hz6tTqAdrsysAnw8PRpKD5W2WsP9UGhS/FlqJOwqxH1HZgPKLbPGs2TOsOO4H9
MERq+rCZ+VzfYK+IRqwFUzTmHU4ioBw3W2sV33zDK8ZTNkcr6xadEfujEcoacKtzrT1xoU75bgII
U8DhChsjiKMerCSzoK1w9uyoM5TZiplIKqemy9MuVw24eTBWtwVhbD8Q4g+M12UUFAejbpZj6UR6
gJdd13UskeGYN2pThpOg9S/H1KI51e7bknotIYUs+8yliU+VYt36cylGXx14iYSHfanSZpJNkVPf
r820GQdvslo6hkMhEhuQWnS3zCXlklsUnfXUblfNaLN2RX0ushEMgK7nadohsB2Oft6U5g4wFgc8
C1UwqRI14svU63uTSTOjICMrY09EomclE1GXLEYVgBfrZK1+hAYFSdzI0NO7PIoaM8Vc5g2xh2lt
PVGP2PK4Xc3Um4j8EVSgEWQoYJklkrR0Jd5dj4wkgpYYD7zaqsPbLsrdbcddxptckOi3xHLY/M+t
b1N9Xn0o+WVa20ngNvLxNs1SY/tpWl2yWPX5TjXhVnyG8prtI6r8vEtnFY1PQWYv1Vm4ffnZKtdg
3TUrvlgZywrLe2wPc9XvdNkBQF3GeWyO0yL496994fBCo8loKXZGZP2Ia2cPMrmuUb+3pe99zbYV
nWdmb0a4QxtK5UyayKCBJctNQs5m37CSomaN6OOSMJH6Rpd+MN0avt3fhrZu7WM+ERLHl4yfk/hy
kLgqVoU2eW7tWifLMmZf/BD5T+zjP0th5HjcSdQlIhmU7oJzDigu2IFCXr6tsyv5DY6tpx0VSMbd
R3DtP5HiPaCP9dVSn9nSwx2k861LQYlFLyMrSJ2hgvDl+FPWffVVgLvVT23TY8kzM/yFnSqdn/hA
xHobTKhZD8rq8m9wMpb1bBJdtBJg09fyw5SN8ty6o9WnhWoddaylbe+tAQIHauFClOe2D3LSU9Z6
66rDskWFl+bEC7KROeWMFoJuoBF+Jg1lGc+K89d3seXW76GEqBM3IYGPB2fm2Wo2snYXac/c0m52
CDaIB6cUooiHbcIGRH2ODNKe8PnFOXLvD5ata3OPILTZzh0dZrkPtn7QKYcaTyVoQfrHtRWIRtFW
+NG6a0XNSmp6m/scEMGud+uSWcPOQnhupcIp7WRmIN8+A6ffon1LlK7/yUa7PD0KQwo/LTeCfdJ8
8wp3vwZlGMRu6W1hAtXc2r5lk6/1HZuwkikrd+udFprTnHw9E4WZgP6tWTCrwEaPszX12ZX8+XhF
WMXyJK/oFR+IJfYn2Mlou+MNnUnhxoRgth14ztxSFIn+JnccdMw+phB01e1cj9MHfCJTdfD9zvYO
V5/BWfkIrmKrabHteNVmicNmgcFE9UF8yW3Nx/N9LFko/sfZefW2jXR9/BMRYC+3qrZsx0lsS0lu
iLRlr8P+6d/f+L2JKEGEn0UW2I2DDKefOedfNobnx+4urrp4hERQRUm09Y0wGz55dtU4Ry5azXlD
Mp5wfwWgqP6p+ZaIP1cQhbVHV5BzXeNGXU1PEJ808N/jKPmpTuX94mTlHsuLISwx3iaaXKnVCFS7
FrBitmmrVNFuiAP1JIBsquu6DQFQ+3jBg3Yd++CvHcSNyjvOVppgZWqRr+QLWcbLnK5hmSh1Uidw
+Q9XZiH/ySfX2pSwxtT6QUM6qnuObS3gsHRTMP3wKct97ZCP+Jqxcj9oK0KSFZQDcr4WsGjwS3M+
vW3Ewo2TIn0wCjXfIU7PQaQocEBXThQ3e4FgeHdAK8g2ltK7svx8niikgoviAZAAinyeNstuNug0
p4FOy6BCCOF4aacKea9SpyYeBCqMLCf7FQwJBA4dBYeVXev2uiXJ8kfrgmyheH2BUKD4Z1AEBDYH
MpIy7qxSIpzB6k1LSR4yF/gF1/00HUgZpgVZkLJ8q8AfNw9jUlO0gvnxI3ZCUgLAV6DRabAwbmfb
L5LOHB78IjIn5rKQHzhfDsowpqGnN8Fj1FnpUU+n+F5oiCxwiqWQf5ISecnGgViBbvz2dtMXiX4D
jBQoTSqTKO+5c/XWig3amqBQDg7+q9/0tvZ3imnA/DCN7gHy5ZJd/UVXWfiI7IFHwRcDqtasmoGP
VjDlxpgc+rAq1mHfW88W8vhPE9/IEpC5qL45sRnDpRmXJYuz9UfLUotFevfB8Z3rsQw2D+Pa9NKD
GEC0b5PRreMvhtWOAwzMdxhDG+DmN4KJWbvhkGOqNhLh7JwcxZRRreEH2WM7ets66XLvFCuDOu0T
TidzZ9lpHGIehjHhfeqiZYfcuY773u2pmhdIKBwzSQ4xAmUZ4CXvP//n1MiHLAN2ksRvIhDT1oTN
mq3MUHDMw8zivi+h+T6SlSlB1JTJgD8Bjlgc8rbwFlbN7Px6/xLq55I9At6FrzlfsPJ1jDvCEL8Z
iBMmmxANv30fTeFeK6f6m9eNxhat0iWc6/sR8c8U0ixwDOTQsC9jtzhzYIRo6qmLBid9S/KofEai
IoGKr2bGfd0XU7zyJTl/FYZdVa5M7sx97YJ6cXGJI5NbQvdEsAovmYVZme0g+VEkzFEX5zxF9mVe
n4t9T+vVgDOjzPKwWcEabjeOMFp4eAI5mFVYtQ5xIQSfYFPmY12ROI51iLxpoby6QxX/qTjnf2cQ
fvKVEYKhXOtp2O5Fn/YLCKF5nZ5vdaT0OANIBk233/F7/6wgQhBLTFU4vrBJqpygEGktTMygYa4w
DBP9ikonGnbAQDWM1ngPKmvMDtP/zE7JvjE3YnwYy6I4trGmf9QmRn4bzqGARDmaXc2UxeazbwOa
Z7Te8ELIKx6AaXtfdWFF6qrKy+zeYkSX4HGXM0eLhryDOY1s/jlvMTc90eVKO7ykkQ9LK2lD/9Hj
fYPMAFm0aFUORvpBVaj3GaB7pkSJAUabuwK3SZfpnTMMLxE50K+O7Y7fElhcJ21M4g2b3vzv9vKc
nbfv7QEoZL4pntvc++d9lG5XDfM4vJiTBQ8/FwUg3HR800tHqdAIVwj5fE985jFYLqClrzUN0kFW
B1EUQ776vGl7QPuCEHF8Qd5d3LWuYklZKut3Uapil7SWea92gfuW5WbzdrvTslPn54TU/DSxI6Ym
I/E9s5YzDaS7oGWu9eQL8gJVje0QuVUl0I0FmNiVtijNQzdDUN4EYjm7u4Oy8sbMHKeXpNXEN21w
mwcphNWiEYFw70KJ+MqKpTHQtZQd0EWa691RyesSQMfjC45dWAQ0hMEahp9tC8BYbVHqSCrU1G4P
5tU2oRV4oKUc/p3tkr7pFG/g7fnC4fEbRa2+XLvC9JRdkdQm6kiNKJuF8PjamFqofwFrNxBDsmdj
qpE5MpAYppuobr6UevGci8Q4puP463bfLu8xdsU/Dckl/M+ZAwNTYoKn8YXjWTL4Y0yHa1R76jZz
3nxsj+6gVVq/bzd6MaAgRYj8QU3C15AIu/NGrSqd3DRyhlerjnh4e2FPMsVPPKvaRQUoHTSDIG0u
zOI70+zfPYGKFsA6efRrEg41BzaIqpy01HHKNxDBBrJ3E3Ln28FLiR6iMs4+FxWK8PeBHut3VUjp
Y+dOlabe57reevsgNER1mLSTY5f1KQgn57NZ5WIH93x6rHp9XTXWOnU66L2+7YTtOhvsUd2PlZEo
vOQthL7JG3uIzWCYFL4Epj/cNX5Q1Ws7FLm9CsoYPRbQN8ZnIwgpeWDyWR+7CDUMDNvH/lvshYb/
hyRGMP3M46H8U3Sj+zjoHaR3bDBDAVNad5OFQZu/Enia8VCBSQSUixMU8Nj5VJll5/gjYO23mqcC
5J0ghsylN+Pg77UaUhewAosCSkze4hfFPNLeqdU7KO1YpKnqMccm8mNrh2ON1IstZdNN8OMXJqBl
GQrH9Zs3Le89E3BFgf+snyuYp/CCSTaZqPuFzXgRdck2gQLJFxNYIKAp54MQkHiv+qLo3vpca/tV
xEO7XcdIZOSki6be3Dpa0v3xMGd215Ur1KfA6/sByYzOxPBXm4oarBKeqdnCWMxPCfldFrh2NhFH
PcDD8+8aStgVht+Xb07TZU/B1Pp3AIuCSV5opBQ+PPBwVD1uUQzlIPfNLjNyBDYmn2RjTCs0fvl+
6/42A6MPNpRIeqQEHLfPFlbf/HCif8D4JBSINyGCBvp5/4TRAFBwqvZNySgF115eHYHjqTsh0v53
zYlYPKToyvQL4H155p0dFADs5IOY1u13U6DzZjMEDKm3mcqrgdKp2OuN7TwbrSu+a06MeFrGoc9x
lTvFQzzFxdKkvj+8z5tnYYOaJIMH7NqZYwprH7EDsufOK+pKlD+swU2H71McjNbGqm2neRMGLmBu
1lssucJ/czVDse7GMUQDSTeb5GcWGJG3701O2T3lXPHijjGqLYkuNLGdzA6v2GbszXxDsUWPscOo
c5tHfuvWd6ZfDUrP2wHq2rDHiDoCdI21KwI5WqL17WYoyW8ge6B6b+4oseiTn9fQegIt3ipmFyb7
pGAlAPJvq3bbB76O0X0aKc3TMIRe/0xVwfvLM84t//bxOJovI8Yc5RcL4QPa7eoRgvBKRfe9frJ9
1XP/fHARs37BadlgYAH3EUCcT22ktk7lToH3ihIFuhQO8jOveOJlD6UelfYWK4xiSef1YhFjzwv0
mOXEs5VXxewqBzBQIF5BMnTIowq0Qxyaz82Yp9Q8AzuQyj5URr5qgVb4u9udvdoye5X8Bmkufc4B
RhRkIl/d5W/cej07hayk2ujts5NrKurPI4YGqb+MYpQHwb/r14LzAU4dqRLg3mjqzw4KJxFcxNx+
siSCJHEtNOuECIbjHSq8J5wdabm+w6F0wpYxVtQHjEiUYt0igxIeMI2yo4PnFuRO1S5qfmZUp5eC
q/m4kPB6p2NzuBgGXzu70/wwVgsDo7q3NrFrcwWgpvyJKGRdbP3RHH4O1ui/VOgAKJvb8zE/rt/b
hXQvmQ283uf0lLDuAK8MeXBULL8Ej1Og11B37peoC4vt7aYuMiX/3xagdC4tCOhzv+ax18AZaIry
Vg+leGhEU/7sfJz1lEjX1qVWRcY2czPPWguc5uN73gb2fWM5wluI1+dnqfwOyX82dChB3Nmz1Z+Y
VPAxT/bfxm5wjbsJ78Rvqchyaqk9qjemBAOt86Cd9Mcs4qr84KXFXaXT/3ffIIir+myqJ81NSgcC
6HHwVTWGT4HoT1f4/SmmdA1Bl0rcwshfdli2yMHNdUymZp5ODHTOHgXhqyPiT+3BTKxy02d9/ylL
4b6vaoPbWQ3ssYAVaYv97VmXvTnbefQWBKamw3qEkTxPMEdAaJC9aJJjFaTqXhW9+likrQ8goIkt
cFp9t21iw3rGEbHekhvPFyb7coG/84RMQmweg4Dwz0/XJBx9F/xncgy6sX9QtMLZWwDXt0lrKkvX
5LVxZm3LxxFRIGoP520Jh3KJr0XpcZjKfNeFVvZdOGa/UmCX7SHeTd9JveJY36TJ0hv08vyQ0vY2
VEmp3AFX57zptuoVytBecnQnG7R/7cUvathW2wp0zGESXnXyFeoxt+d2/mZiJZO+BV3jYK8jaZPn
jQ5DRtlGkBxHQQs2LQgmhIAjDa2FdRTFybACYqUt0Ruu9FQ+7CmSo+dAlDnLcioaGlN1VGRHMH/2
oWmn5pWVNRHN4qTAk8ewvzWTEnx8GSGm4zGwZGvwv51t2rjx/Kk1pvwI0uJAoS8w1j3Zla3e+6hd
3R7WK1uG9AyS1aTWpHDBfMlObFZUc7Nj4fvdj8wfvK1momWDe3J5j4a3/lCSl/qOW5b2BIF7aVav
Nw/o6J2tTR75fFYZ/AC5HJtZbYdseBja2s1XUEnI4mZt4XytRvjyoeZTLQx5sG4q/DfshTPy2iST
1kDUWoVuB/T+/BuaaCBb7Sf50YdLeORPiE3iIJ3aDCrKpl48BqtBKcQHc2NyPSNaRJBrY//OEjtv
tcwir+7LKD9Oox3c2d6g2lukrsW+KIUdrIeiqdZq7sHYqXhg3Z70a3uJp9O7ARcQnfmy5sUaJ2zW
/OiM4LXWPXBbkCZi+OsjPZVuiwld3oU1ffGQJg9J3cdh65KEkIyS8/6GHRBzJzLiU6noY0tquYYp
GvVNuG0sBHFALaYACQNN+TR0RAp7Amjr4NSwykAZqXG68Ma5DBDk98CO5tmIKAps5PPv0a0QM94m
jE6jHxhAHYu+8/cRW4WzxSxBZIa8g4atl5SRs1WHJi43Na667ToiG+YuTMjFNuAURVNdBiq6rKfM
BmdUI9/tdCMgToyb3yOIhsewx/V138YDWimNUPFIyYFBWevW1uP4PnfAhtxeFFe/gWywyqMHY4/5
BBkjTukU7aNTLaxp08PzuFPKKP2ZJN3PXp2ct8jIUEDN/XBaB1USLpzvF7uQIaCixbXNnqACOrvP
ir7sCwulw1OuBs6W/VLF1Ib9etM1jfddo2T/iIRatBCSXqQ2IHVRS5IxAxKxlCVnB1CBBekk4lo5
osGXbAqc6dV1VPKMS3UvesvMwUHmuBolIKZ5NIEc3DVjgntooPbPPQtzIZd8bRIoj8tUPV/EjXO+
KgceJDBpnOBkDEiFrMIcUsUwFpOK0kisroxsdB4DP6nvitEtNuzbaWEVXIQVjIesTcgyEe/D+eNb
syQN156QBLaj4BUUj3eU6lyPqWOmb7Zi2qj5RFX6e5iS/nh7AV6cSjSNOa3NtuQJRJXzvO+gd7GC
tlgB2iCKO9SQBDNRkUyqovFgdaW7v93elRXHc5SaFTlRl8K3/J5/Ur/GFGkdCI/oRITVv7Rq2vAU
09W1HVnqZrJ883MYsBpuN3qlk6xtEwgir0NyG3L8/2k0cRMUrXs9PnmI/j7D/OZYqTQbaXOBZbWy
xM661kcskJAEYGy5ZuTP/2lu5GlgwypLKFYHLtqiyrTWyTrACw3R2bQDEMGGnnoLh6vF33oWh8OU
5C6XlXZM0S5udaXsYaUPbnLKDfzd1DxEWq2dVLgzCfmW2wN6rYeeIwNREAwaEeJ5D81WcKTCGjh2
DhbrA8nql1IbkQKfYgfMnZXwqFXDL7cbvbJLdB1dDWoDqBFQBD9vdAptxVC7TDkqreKVq8CLk5PR
584mSK1uQ7RudOsc7OeDE9vOwg69cpMSi5KFtQGLkJyeF/QQeFD12LL9Y1Bg2LfSodzU8J5qPUTm
WfNBoNq4J6ZIr6OU6+fNusRElDQs/OtV0qT9/vZYXEw2KXJq8rxvmQQZoZ+PRUjgOJbg/o+Igav3
9miB+oxEp7qbtAF4sDDdF/tHtsa64gEi1/XcQ6LW9SARrRoeXSXytn6XqfvKTw5tjloMYtyj93K7
d0vtzW5mX6+GZoA2eWyDJPo7Ob4IV07V9Rl6vvavKA0a/X/oIZppvCTBxxCZzNYWJkUluj1meIyq
8megtHCTGid5FcDV6GAefft4B2VtzwIPRnp/XmmjKBzHpBvjo9qI6Cto0OyQOUG9U3yq5msCQje+
v93i5YLh+aiRGJOmonjOzs75yA560nBlfLTVFrsJr9PAJKqkProyU5dG8+J4gC3Ow5HhhMurqfMc
oIuso0bONT66MWedAtTfP+Sd05Sboc7GaeM6vnGvhYCtd7d7eblwaFgW38lJcFTMxVG0UU8sYVvR
MRxAla3H0kuVjWJGibYFky/eoJnB77vd5sWxJDtLORGjdTYIcN3zrQiFAQVRv02OTdMUb34EOQbo
sOd9cpTBffWndPzjG3WGYUEaJkv2U5cRNVkuKrYkWuEfETvM5rVooshUEiM5Etz4P7LaRUo7C41g
r2S+9Qs9wAhxjWrQoXOHvN3FKIYtJILqw+cRn2Ej2i0De/ASs0DSx5Uyg5kVHylMTd22jq0k2KpJ
P1KkU5zX2yN+Ea/JPhOvyggSnbH58oJsPQqvVBLYLiraw14+iF/1SN7W5b7cRR4pgxWQvfJHngdg
3mFtJMfbX3BlnfF2fg/YpZ7pPMGYReHkJhM5J5QIWv1LOZXhPgkoDa1xRgh26pSm2keDVJnO5Aqi
MM6+uii7aRQ1BsWwkuNUtbXYVIFH/tp2y+JFgaB2B6XW+w3Zpmn3cWsEDbeBHy7gmK5sa4rZ5BKB
CqEiOw9TU1wlFAtrhCMwTVdZlZqTPnW10v1WSSt7W4oRvXuCY1os7GqZuz+LbOi6y5nM3QuQkCrK
+Q6D7kkAV/vpMTPjWGzjvNPHO/CT2cKsXukfJVdeJqQj0F+Yryu7BWGfZUF+9CJhfLMaFyYgHPW1
gDv0ynAEzwMM5IWb5/IxBLKOdczzDzsdUk+zy67SBgx8/Dg7YtE7BD8T3yzTPdKhLQkoxQheCCVr
c6Nyrbe/1NZEf0FD362Gmdu19yisN9NWqfp46VF05cJAMAfWBPVQ3kbzaAt5cC1AFSw7akYVhtsS
dtGKsojbPSD/XQ8LEfqV1hAERsua4YckMS+6FiZQh7ZkRmG0tdUXgOeoWpLzdJI/Foy+aOHMvtYc
j38iGdDgsCFnZzY1sbpQaxB1UNw62OQGb6w1+S7xn4JH2ffbh8WV5cv4sXbB8SD6MHem0kSLewwe
FBAxLGPahz5OQgc/zpO32+1c7ZQhTdRQhSBKmy0kpBuKmKOhOI5lUn7XPGhOyNJTJS+0buEEvnLn
IaZA/ganZ4TP5osDhVE0fJCfONru1GIgpVXdAxQx7S6dMHfKha29onAd79LJaBdk5a4cvdwzyOfy
cKW+M69n5YDUjdAY86NaZZgZmHbN+k98Zy8gtL60Tbxkn33lVOC0k6uE6Jfi/CzUHkbAoUbqFEdH
DfSvXmCnG8ErDB2yNHkK/bIKttSjgHLens1r/UTDD6wJz3tOJDnb/zwitaZqotGoyiOKCtUah4Ro
WxpJsTFGAUgfden9B9tjPsGi65QXwGnzP+ftpSPspWpMtaNJafgBcwABuMWk8g7PF2KqgCm6VC+8
WLC0Ivc6KSiSNohZnTepmC5pdhwojgFKqrswHcVzEjY4EWSDAEx9u3+XkRIFQYo2oCLRpkcicHaL
pEZTAPPW9GOsjeLFyav+s9vDY9tlGRAkJANLq7rrNA22bKqkGGJVzj1ogSVZrIvlJOuSHAVkwIgf
CN3OO21QdkQuQTOOmJupd9BPhxO2R5AO3C7HfNDaY1YWL9k5XiCQiZXI8kC7oBwqxcJmnc/TvhiD
xNSP+EilpzjsEAxEI/ZzOwodZtUwVL/UwcCNTm2mU17W8WYIHKzKsEfEZ7tCq2Csw+Hv7Sm5WOJ8
FEkZSrQYE5IpmX1UkSRCVVvLOCp5Gv3qRJT6uFr0ng7/2A+yuzqqAX/cbvNyzdEmmnfoSYEuQ9no
fPgbHutxMdjGscxd52eMNd+nCrUF+GOhvr3d1MW5L7sneQPA9aWwkvyUf3YwRMVJXqDmsRt6s1kj
t5Knm7pXltTHrq0ombvlSCQ4NOfZ1MBtVbMaAwtjtLR8pKxv/gg63EJEoIk/FrYf6ao1jKUr4Nrk
ITUKFgpAA07Cs4G0lXEoEr7o2LRqYq9aq4N7GAl0WaivO9+G1kPa5/aAXps7qSRHdMbZfwHDrZuK
MkZQG0doCOajEjhmtU/7AX2MonOXdCgvZ4+KCR0jSuBworXz2Svw1FWyJDaOdWToyicHpQxj29RC
tX/f7tXFXcqrCXAGM0ipBlHP2S6AmQpgZrIwKzZUBIrNRr7HvcRXv4acZbvcReF80xuwPJCwddKF
RXq5eGidcxHRfhkJzf2DyRqWedja1rGMNPThlRK5r76q7tAQqjcBFExl5dljtbvd58vFc96qfj64
aVJFaaortKqO3UuI4st9AR8KXoZu/RfDk1643K6NMVEsxy1huodG33l7NSoHPe6F9hHN9nSbunq4
JZUYrSo7EE8Ik1Tr2EewGQuY9n/oKX0lOYBiK5edXGb/HAJxF+Cn0072Ef0qHDhTU43WYT6Jelt4
iLuFY4AbzscHV1a2yNUR3l6k2LvBwWaxTu1jlSbmHSw0f2u2WFlugBTa4GMTu/p1u8Vri4gio0pE
SHWPfXPeSWUEophg0XVsSts9dfWgZ7shwn5nHQc65GktKyjqNgKl4SUe0PWmaRbUpMb6lz//Z3wH
elRZqFwdQeOHmCX5Nd6FNdXDutbEPQ5NjDwY/SW3WXm6nT1JITiQbpHJJjSOsd8+bzYZRzePMVY8
Iemh3llI/QzA3Iq/LiW1ZpWmMIGBCjsbxEoCFNnsj65nQITkoSWdz4XcOe912zUqxGOlPLVRoCPI
JJqTFmntlt/z1yWq3m9aPRoPTlaHCy1fjLfkPzhgciltMOBz6IJRDJZAiK86xUGco9Cgmduq74q9
0UcRGixlcIiytF64tK+MNsgmsEFIMQK1nZcbqrJ0Id2J+hTWcHbqIqgekQSs98g/uVvcnLQtpvbl
FlvQ6qvZN8rCHr4MHamey+qgtFE25bSfz3aZB5aXo3R2slHgaFF8ULy/Nqjc6Vk1xsncOwRL2Kba
liIIXaI8v1PwO7fvE9xGF87rizuQT2HG4TFJCIE1Vzkth8RkAhJxgjGF8WkwGZhNjtHPWOuthYyT
fnEFyrYoLgArI68HbPG820EdI1UmzPoEzbL01gFh7cvYO622xfROPNZjqwRbglkfraU4zDFvkrpz
FSY/pJ/CCGqkOSixwGkwJXXP2Qe1BOekAOfaWHE+G6Gl+DtkFW3EpMu4mdZeW0zRCn3WFj0tmPvO
OiyS6SUVUEY/eGLRNVIu3LZgjKQ/9nnXphQBigZzgJOObOpmKqQBm+3VmwjztvumLT8R15ULVNiL
S482XZibyM6wiTg7ztsEEgkQ0wmaE26jDn2VduoDtaRpQg5PdcuP54ZlgxKpLzkLYMpnhxTYIq/2
ra45odVinkpB8ZHDX9kFjqocSBgCdunaKt5q8ZRn69A1WtRFsEv+8FDTY8qgshjgUWk+73aHhEcx
qGV7AtcUPvOl39s0CvadOWRbta31O7/Rl8BcF/c9guUWoA7OZ6StrTnOZwhiuGOD2Z7SCqXudcGe
BkNiITDTjqp56J3M3Rs6zn4rck7fbvf3neZ2fjfIbA9vLX5hX2bN51kvBZTzLj2RnQ7f+kTN7tyh
bp11lQc5dOFKjDtshNHEarKwfxw0r/4RNohXKTXaX/et0Fp4c51S/OlRen+O8avatci43CFhHKyM
8nNY7FRF9+5ieH37qAXqvRBBXJ639IAHC+BxjngOvfMpS0a1q3FUSU9WMsbfG7hZjw1SbvrKRCZj
q6RautFaCgtwgsNVNRn6/e0hvLJTYL5QUyElAZB8zvrwGl8UgVpkp9I1ws8VqmqfQgULVcwK0TAK
SmchpzR3cwdtiHw2sFkmDJlhfT5lbZqkmNVr+Ykiev0odCe5ww6jQ+lymjrc4szi2fOC8LXSnaxd
+d2oKusc2aYvCbTVTynCSy/jVA8tOnEmdOPJqY6k6qcN2Htvk1p2swGwqHyhhpm0q0KkbbIerMm/
qw09ezFgiK2dcUKPNDO436KsMh+TJOQldXtYdRnmzlamLP/x/IWNTI1sthUHxUO2tdSzkwcOGb8a
LGaxELDrIl81luh/gJXy0N1PENShTmcEW0y0k/JecviNHbYtbrPOujL6JaZS+eZNoVnvIKaZ1moo
yXlIoMwYrVK22QG4DrpRjh7aT6We5sr6dk/mjifvE8Y0kUeReBkqm+crtKLGUxdYghP2RHW9NfUY
kcYSsZO1TtL4bnS8YtxAHrc+UcuI5f2iOffI1/qvAZbgX0Rv9j8NleLZBofqFNHTbLJ3uqqka1Rc
/rv9sbPdJAWWTdDJmHLBaQPyMnsCAAEHXFqZ/gHQRLWjcK9tyBYUKKAaULRE5Ww6FLf2KJMgBts1
0fZ287PN9N48uQ5oyFiRwHyeDVXspwLQv4dip5Hk+yLHCifRMjIerhsSq4cfFCkgS0pRm32LfBCJ
PWLE86kpJ9+pc2VKDyMyQzYYrl63v2K+7KpSONkRvzOUkmEdpvEi9XkWnL43LblbXLPUIXlwzZse
E79oghRV/0z9hKxFFq0NIBhvCsJj8To3u/8CNRwXBniODXlvlmcPjzuQihrI8PNmM9+1KbyO1PBV
dTRWRp8Ue3fM469h0edoQMFk3Nu1w2KzGt39lGQdPLmSksNvu0Zt+/Z0X/0aNgbQENDFtjrPV1s6
xlISI35ohBJihTJk/rZrU+PVVBACX+E9qEuNLW86Up+NOdP7UsRr3KWn+JlUd7Nwts6u4vfBoUBO
hojEK6HIbPnZZd92aqZmhybr/0a26LZTXqPCVfgGWSNKTCtHR5tTDXXksm4PhTzO/jnuZNMQ0iV3
kgycjGLP5yXF30+tEa07KCGpXTvUinHF6fDL5HZ5u93UuxT9vC2KBChkkFsG2j3rJrJUedu1SYHv
QJjdG0YK7T5PRfQFhlxRvIqhLr4HqqOEOwiroFvXZaMF35SGBPCDSUJC3wABLKwVAOXqb293zltr
hIm2U1G5GF9uf+y1cSH4JfFOfMQdKw+sf97MaTU1XZSI8tCP2vgqquAYj3X7ZPi2v3BOX22JkJcQ
wuXtNg95UTyuXCUPykOgqPpusgMHQVwecdusDPpkd7tbV1YaRw69YuNDAJqjlDwImoNvaOUBE3oA
xYjb9cM9Th/Bp16pNVS0OyN7QY7ARKZkytx+YaFf6SuGDCT2SWi79mViX40nEmlJeWiqLH5uw8z+
LCbRf9fU3rj7aE9pSCO+5QYDCDEHGCpF3ZlizLsDkTz6xw3OokquWPeEE+mTotjhE2n8t1YPllLN
sxchmE1gomwqDwYMxeE5ia3KO9XxEQ1FWtiNHrOW9byST/aFobw4x8nvwuQjb8ZxKtUkzhdo40Z2
pKt1e5icVNsOjaKj/15Pe1UZlXVT1+JuCKrT7TG9uKUl65cKmAsdDiO3eYXE5lHtlLZVHmodYPja
bdJqW6DM+qoOOD0ia1Y4n4uytlCR9gNkw5I6bf7c/oQr3QZ+BpOLV6K0RJvdIwKZzVCH43NP6cVB
IrsvsbTXp+khdnsMXApSUau0zbuF1XQ5qTaJJAc2ikYcfEFMUPMktnq0wA4F7vbhSuuU5IvRIDJ/
u3eXFxNrh4CNPDMJZ0ksOp9VJSqBRmHsfQg9TGveeqgJyHwBXimO9eRpw2qM4giVbi/SlPvE1fNm
16NeFqxcN82L5q5scfP9evujLmddWkxJNDpwZA+1gfNvqsEudnqvdIe0JYNHrrLCWtxMhntOmdxY
+d6Q/PVjv9/iZFPeGw3mI7c/4HLw+QAJbZH0UM+Zv9GVFk3e1kr7g6YGxh9jVIx2paTm9OEdRSoY
IJ5MHUmwtwwS/z3y7b4eRel0hw7xy++pkR5J5rhbgJblI+y5/k6Kuy5GInLBnl2KVFwBlhODgG0h
AzGb8ahskIO19eEwsmo/Y+9XlmsmQ21XWiU1KcFZ9q+R0xjIEjaDTYCo+dUux4xs3CDGQWpzYLlG
n6xICQEQ8l7hpZEO1tqw+pjQLhHC2WQaNMs1mqhoM8Lk9vEnwNHbJOwS+IM6Tg1RLokBSw1Zoz00
mpr7WHAObpetwslPn2HDhuVL4gLZox4wAtZ2uqZ9DTw7569Chax8QVS4Rk+VFKf5atqF0j6zody7
PBoT7YeG84P3d+o0waNOMeANtVHX24+SaKatyG7V9qrTyMXzmgwhw6LG2bDIlKI5ocVRHv2y9cpD
ZRXGT5gqApJmllejvuJ80PINWgG2tS4rrAqp67bpvhzKJj8Rcyp/c1SsvTvptYlcJsNSrGBCIq/Y
ZcN/YTF4j2aOhdqKtde4aKw7k7fvQBC568DSukdviPR6hUNJ/WbGY/KadGTx8TD3PSwJOgGk2kem
ctgXWPu+KrC4GC/sFczVhGA+RjF4TYWnSR98HcSZGQ9/kzgKK1LQpD7QtsQU4N7EZ+pnKqwejf/a
MZQnpL27lxjF2Oo7dd7us4+tur/hBVnqq86Zgum5hA1QrQy9dvrPOpQQZUWGJ3rxkaZL1oHtp8nW
rMrKvdeqBn/LKs5wwRNRH2LWYkVZ/R+DhPRwRVUrX7exS2IP8wX3h5+mbbEQ3cxfoVyHnBoSjU68
AWvQmuVJJiR6bWLL+uAavXoMXSztV5GPSuoqzkCQ6UjYj2slzszmCQTJoPtrFHbkAitb9Tm1vADr
Er9pBwxKycLusobe38fhhArPyuYJg6C0Z5TT0kEs497ZtpRfC2GYkhg4ytn1mrhRQAYjEgcHQbGN
jf1st8r0uEBEv21BsDrDV2T6Cpyy6uyTwDYTTpKuHZqkdn+A/5uWIHAXkRPD6Llc9VxAEGC82b3X
IYaTNbpdo0yPE3zsm8hQjkqPblWgjQuX3TyXL+cM4hkXnbSgA3cwexTAII6JrnNxYHszUdw/Q4/i
I+hJKuzd50xDdr52eSQ7aZF9DYcq3PkpYKiFtXOlz0hCAMbg4OeNMn+qejwU284X2AqK0d7jANE9
ZbWItqlRaAtNXSQAKF7QkkPdhDgc6sT52a+DhCbk6M1DVuvVlzTJ8TzogpGTIS3CSlt3ZVh+u32r
XUQyUFF4VzDIgNvJB8yvmzJ3mr7Sq4OphdaXIs6Ke+DgypNeZNNfRQmQzgeUu7Su5RvrbF3bpvT4
kyhZiXGfo9LiLtdzrxnNBxx5SO0iAm//gFLUoYVrw/DDE14EOyuyRL0muB1/9TH6MptxapRIepuo
C3fuxbjbCJM5YO6B/fEomBPjp7QRRFWO9SCo0txPPFh2TWoqG01vlbU+dEuoe7ltZ90n2U/imxwT
ub15dm/qbEAKdWg+1J1lbbkP+t9xqtfabsLVsaDCIOIvQYjq1FOeJQg4fXDKwTYy6mwSGU3CPzpf
ZeYowkHDVefBt9jELUJqiA3U/UNtWYivI7GbfTa9QlF3t5u9Msiu1IBEN4dHPgIg581a1WC4Xevq
DzhjeOtMc6P6mBIo/k7DIFePsY2e4e0WL0JGKW8BMA9egyxJzuGcY4ihruL52oMTjfrRLa18p02a
vkdlxPiNjaWHgQ+2Pwg7m/reJLVXLsCwr8wz3CuKzjA3Ob/n3J+gF+CmdEN7qKEefMuG1nhRangO
uPMpd0k2qPepHVRPpSrZzLf7fnFqASBjftEehSZDjm22r/W2yfhNT3tIxmYUKyxSp1e99hACD1B0
/T/OznNHblxr11ckQDn8VYUO1e12aFtl/xE8Mx7lnHX138PeOAddKqGEHmBjsMcegEWKXORa6w0b
/cfrUM1owJlQPGA8gKaL5yMNyaGAm66cOKxCmldC1AEuuuqGvHH3OXHtHiJY/qdCF/8b9prq8DCq
Y/zh5b78FYs56z1IeiQ8lFNV+4FnFCYhs7RmDY8af5x/Ikus78osCGoYaXlQbNxXayuO3AOod6Tr
QA8v1mDKkN7PR1Z87Hw6SMj7YzmjghykjWFFG5/3emchjQlUEHi/SIKXKOwgMzPZrEz1FMpDop06
2cbBpMiCB+wOzQiDCb3925eSOXpO/aLLN7739VGmRmeoQHT42LRkxcF7l6NocTgV+JCaJ2n2cYUK
kEqf9lMXTS9WaUV7GhfGhhzA6ogCtwKzQJArFsHDNobOKaiVnrQ8Kw8pBuiNK8u58qV0avPQS6r6
8a9Jfk+JiRtZyJCLe/PdFPUOUQX0Za1TpcD/1OZByw4Z6GUZw6S22hhs5WtCKIfLwBOPos1S7dyU
ZAO3e0s9JbAaX0YtMb+hQj8/qv1cuYmcD8gRGkm0L0rf2kj9rnataC6B6+Vdg0fhVQFn6BG6r7MZ
rbIi0JujnIwyL+NkLgt4migYbuzbq+9IpZsdS0BAXBekxqL4KuNBxdNGrphpUgobpegBYaDkFAEV
f0hRP/royoJrJAzS5IUxTjN/MZ5Zx+jdYUN2MoxYOpYVJ7N0onYX0ss8KEWieIkURt+VtNe+fDAA
MzIvCQ2mhPBs1hcbyOklozfUqT61cat+kc1Ze0mAKe5ibC5K9/ZYV484xgJdZBB5QRqB0b7crGFG
ZHcivT51Or5JRtAmjzW3OY46PaAFhVzQVeNqq4q78i3B2bN/KBiDM9IWowYRFJw8GNVTk7VGsGuG
SHqtK8P51mOvcEDYqdvYPNfXDGga9F7olRAK4MAvQuwcRrYpAdg5Sb6efsUTwq//NuXYUtiyZk6Z
zzUjPf7hG0LtJwN39IBAkB861KWiYlPx8ProaKRAyJOQpdB6X/4aPKc4WqE9nWq1sI5yJpxQg+lv
nm1b8fa6IAehmYYMtWTirgCjX37gos26sLaU+RRQQ8ge1NkkOe9lv7pTh5zKLsrn9rAfNaQhKiRr
6ld55jmDiUyhTxPQo7iMv9/eclchi1+EOggsVaF9Cafx8heVegoOG8uuUzm2ARpDptKkOz8iRTrh
EIaEIDrddrQLwjxq73Iyb/v19g+43vMESqIWbUtQM1eY7Smzp4Bm2XjScegALA8kZkcXIzXv5ypS
9WOEy/TwC2qYtllMWGTlXHoQ5Giwk6m9de+0y7kTsFqDfCF46ZCknU+pxSewTknXANR3JdwakYfJ
hiJIfo9dnnSHIJiLGAm/NHG+KTHy586+NIwWQwumZikbEX25WfgkQp9CyFOCy0AXc3E7j2IIVGSH
l6CdHL15GnOJxBGcV9tY93YhobIoa1moU5ofA1M5zD4F3tSdK6sqHqQ2bMHNETPmreO72DKsFluG
BxIRg0fDFRLTn3MHzS8Hk04KeZM7UMJu7kPgHPW+NlEg7CdjejYUPF2PZT+p2QeTTjE+xc23LJ7n
+JX0WkM3VWFd1KfK1sq7jM9gchmAM/67z63gTi37MT06U5okmZsqQ14+IN0lTwg4++MO4Rs/3Yhn
4oy8SwPffhDZCfIAXIcqx/pyH+VpIvmhFGtPKWZ09y1El8kN8Rnbuh7EB78cB2oSnRIMAYgiV5du
2jqT2aRgcaxUwtkQR7wxcZF+sKxdmuNhfeizvDB3eTS3mQu6BRxWNTbgJG+f2EW8ZLr8DNG7oOKw
Yobe0ciutEKynxIDuys3k/jRbl0hhgAxGGblxnDX243h6F0Av6TFCE30cnWd1ICJOpr2U6er49FO
JqV40CUf09giTHZVGo17S1LMvdwgvrTxZdfGhnZLf5NiDmps4up893qMuiorxz61nyQyfeSIKF3R
h/IH9QHIcyDdx+R9jhtGU/4NVicaTrdXehEbxUqDK0BxnTYCj7pl2xguWNxPJKRPUoPknA7HZE/E
Mo6zhGtBPU3SfRNGW8+BlTlDokECnT4nV8NSKUEh4BuJ3DpPpONxtU+1GDdOGknT3tSj+BQ0A2ZI
4L+/aPWgqBuHe23GZLs41YCkpDJ59Rbp0dai2PTEMS0PVu+k91Psa8+mrHhNHvYHKuj28fYqvzGQ
Ls4VtEqVziePCCHXueSm4goUjPM8Tc9yEmjxfor1xv4LKKHyWhg6wtyB0TtChK/vzddcTqbgPNYl
HUr6MNHnzE6Nb/i1pulXkGv6uEuNYDIsdxqtPPBas/Pr0p3lWel2jlxOdximzFvMxeWJFJ1pIoIQ
v3mj94kA9W6b1r0tFXaraE8Y6xWHyYmVeKc5tfPcydEkbZzH5SeiEEOrhfQGAhSLtWwqymo2qzkl
sVOA++NBaWLs2ZVieDTjfsZOOVa+dr2xVQa5Cn1MjBcTUA8dNx1gLZczHMM5LXUJbFtnxUrgqqXS
WK/0bpVO3lkxwjivbQa6jKaUP9LsSocQWbtdI1hYG5ji5fFg0oLGLPqq7BgO6OUvKZwRZ0Tq/M8T
NoS4djvSPO/LQhl68yhJ03BXVtbQ3E85Hme/UBt2MLS7vV/fGuPv96sgniGAzauNTEEQQC5/AgIn
ObbQlfzkoC0a7PnIZYDkKmBnN+4qS9r7wZyc4kmWgwfqtsr3eoDuR7dXa+CsDQXucNoOGf4h/lT7
hICK/ldhzTvk1xzfR6c/Grv73K/U/AVjN3PcMaDZvJZBGJqHVNHw4KV+FGpfMn+Yjbtx7MezUSrd
+GD5nSzv4qbu+rvAyIr+EOihFu5aVQ5eGp744RHkdMsfpA7aGLY2gzRHa61X5YoGXWbvMRHMW5f8
QdJxoUUtkZ/TjK8lGWdbujQUk2QvgcfHuLMHcNwc9GFIlS+AqMeHOnCC8UXRGhXZUyjL+n7Ay9H6
GQ/z/CqHINVcJcxg6Nz+HlcHAk4ecfothaIaay0uCdxCrRCp1vAJcWxZORpqX70ElSZ9arBR3BtZ
VhX3PCa3qqKLtI3TR6wSW1CHRgaTX2zUd4dem4Mha4zSebK1at4VUtI8NLmA1efTaH5JMEz8YAeF
EXnwUbkQAVjInyy2fu6gLIKylfPU5Ya999GX/tK1xrDnxYk58e1FvXr9Mhga3tjkMDkEJJdhJhlp
jzV1GT6Dc5uV+8SIQK8B2pY1d6a1OVGTkwt7X8VTK9wxLVy2rXaSk31khOFJnOJ04+RfLzi/CKQT
bWSxBksKUOPbtL8hjz3ndm38NWFt/50UnVZ7Ixy+lNbaai9chXWxBIQ9uNo0DaF+Xn5hXntjBJEw
eC4MrT2pDHukpRk9msNobNy7V0Mh0QaZDD6iENslW7kcqgt7nzzLVJ9qMIyfOjUaP0lVHeGgCuXl
9pddhnLUyyjF0TcgDaYZt3wt91MddACazFPqRJV0aJvKOfStb5juZHK8XalsnQekd1FR1sPxp5NP
1ufbv0Cs20X85EklFIWpuHJ0zCU/YhzqrqzqtHuWQ8ss9ilC++lTUE3Z9Pv2QG9qjsuRUGxz0N0T
NUFj8QWrAOZfgk096RDo9l0za9bTOODwsS8zX/s8FYjXuNWklCFJHPIfu2BQM+nIvUsN3IWebUqv
Sgfi+xkzJYXcIu0GfBz1AoNwOzbo0WMmazo/WvJ1PLUAtPzwA0frrY2H6NXWZ8VQcEXRjaIfyObF
PJS67ijNwtykOtI+do2lvKBzpDz6CKD+29XSFkZnZTwuN0FeIdLQRF1sR6VvlFrBMeW56+dil+p+
9pubSp3cRMs+Z2VhboTwq+1PJRrag4AkwRvn4Xu5/RspNnqeo+2zPSOC2USmz11jJvNvUtHu9fam
uLouxFhcFyD6ONt0Ti/HAgfjxMiNtc9yVavPSjxKR8eO/ZMSVOqx6YzxXzUcp40PeDUo7WhoCEB9
CNuMuUiiBiuwBxyYUZm0ZsH6Qi/QVIfkTulK8HVAfKxdnxTJr9tTvTpoYlRebaijUFqiOX05VX8q
VPy+W/m5VGYQhZIRTT9BGYYPt4e5+nogp3gTsVuEiREB+nKYkh6ZjjeG8mzVNg62aq5nJ96v5hd1
sJTD7bGudiZjiQ3JaWZW1PAux4J6N8oRxsTPY6Tnj5wB9YgfzPxoRCg14QmUlz9uD7g2OVEzxCoE
FBmJ2eWApRxRB4t7fLGR4JJddi/K8jNAqwfkV4atffKGD76IWKT03ARc8SwQiMjFSYdkCwlwMpJP
sx/o9j6uKQ/vRyfuaPcq8H3nqtIc1KKN+kdRmskZABCqxgGCFYZbOBiFoBrsYFASjO1XDaRSuctM
KFUy9PPBpc5mSb8wIrAaqDBYQP3djBlbcaqttP/Fw83P8mPalfgz92mX/RiSwf5ajxpvRDmbwPtj
xR2VHqBYCVeJ2+v8pjV1OXPVEBh+wRthtZcPex+1DfAMgfJsJqbcOOQQtT3jUUW6Nh0CLbSjk4EV
0Qu1tgBvzCDQP8daiQV9rPP2p0PaZN0jROxSfUii0abUFBvW6GZZ0kBDRxvMwQxDVZMfxYBeXH6o
6aIPT1mKVkWzm5AarmFTR2rRfS0alu8nL2El2vtNO0ob0W4RDN6oPDxfeFFwaIh46uWW6tEOQ6G0
Lj0zVaTzVGT9J2RTcX8HiHQI/Sa5Lw0/21jfZdH/f6MSA6howvqi4Xk56qgmKAGGRuHRskkfRh7I
9z3O1SehE/Aka/n8I6EQig+ZbDyOQZrtoglD7dsfeWXm4lKBrgLqiMxpEXvbMZMLGQqkV4Ooc5Gl
RB9xsNOfWleOnzRtavdcR/5Gz1M8xN9tLDFxkmX+R9mO+vYSMKHoKUltpTVeX5j1YaCHDQWqmB7C
UP0eTt38YGCQ6ebZ1G8EfREaLgdmQOiQcKEgyzDvyxV38MTulKYYPBZ3eGgbLXggekmHsZR/Z6Xd
bITh63mK6pzooqg0UpxlHwXsO1EpH3vPGYC3WiZMl2qyx31hhdo+0NL4S4Ph8ZfB6bbKdMtkgSXm
bcLgHF8qBJQlL2cKEUBJx6idvNJ3+scOB3FqgrpDky5Vvsu+nBzLNMlg3lQ8M2PJnvYNJKn7UVK3
8pZFuP7fL+GRhBQE1Riq/pe/JBznKiuGdvT8cVL/tDw47g2tjr2mqoyNz7t8Xb6NJVQJSDqRGeUp
cTlW0keSmRrN5Dn96JCTR/MM17FHFXGXzJYdumkJypGmWR45bmSU819dr2Aq0fY0OB7Cwgm/88py
sl3nx9WLVqK7uI/KUZMek2zIfhkGmopurCq57vJJ22A3dL7x/faJXFsvVHvo0IvCNqD4yznY9lRR
EDBGjzWlszeVYE6wZZ3KO1Sx6o33yPWBsIQIPomHaPxQ2L0cLOyrYm6haXqWFfmIvdR+cpizGQ/L
3mqxyqlUe9gicIhDdnkISXO4UHiivKEQFofQCPoUTGineBlugjtVk/o9qWIwufIk26ewDpW7vEIz
s03UOaAukowb2c7KpAFaUMEWK4xY3eJGT5GtM1G3Vb2B5OIQq2bxlGWT7A6lbP4bRUX/9fYXvY6x
tDfJE1B94YNeMZBUv67mEO0QT2pt/2BaSbZrGPRgKrVzlIIy2Nshcu+3B12d5Bs6AOCfScPg8suS
KiCUDATCKyGn3vm5kj5kXdZ+Mua2PORsp42zd71tAUCIliU7FzOBq4ukdaR0hrDrBfSZzrCO2sbV
gk75Mo29oXwsY+acs2FFi1RsW4FvXExunrU6TxrNs/JaCWFlOJTCBqQGape4T528aEkjA32IqwPW
BtbnLJKsD3vEOFQjeB0hqQhOgFN0+SPoVZaoBmmmB+5DiVwdFfe7CTjmzggKeXK7JkPCwdiUcLi6
VBjWhlNFeV4IgixTiExC4tSAI+LlMzwDk7yYDigmifs4lgzPQvzqZDXqdGfju3j/wT3liFEprYNy
5Dm8zJk40ZIUarPhoUYd/8LcLn50Jt/6opdqfhgi7Ij+w3igd9Dno8JOveByhe1ptCcuccPTYz0n
bFu0f8B7xNEnuy/Cuxo71Y0ZXh1VZsijhAc59UOQjYvnEHI60D84q94oScP3vCzgo+IVcJSUmsZP
mPffa2BoW1TylVFRORA8SFxJqL6Is/yucJlk85ACA5a8KbK+O2Hg7wpF6faZSPCF2dCfTG6bLajy
1YElBJO30bXGdYJ4LP7+3aCU6VNsC1XJgw+R/S5bk3tQq8rvfW9Z329/x+stK4aiRipKdgTCRSyy
E1knaxokzzcj+VQOYXmnjaF+rjUcpAZdJ7lpe5I4pP62cP2rQ9MaBukmVHuWJP2iLztljMLgrKE9
OH1No0b/6hgZXrIpJJwKQRnJOCpOBuUlH2D+bASqqygsquBvuFGClbhtLhd5qmLBq63Dsx6Xxb92
PnWP42hVXyC9ygaPL3vL12R1QPCqkAhFCXypMKmPjjQ4pRqexzDIQrdXUf+ArfMTMcvcleTU2Dgw
K7tISFkyEgVk2ByL10ra1lo2B5rjTWUUNLybeEzspA73NzfTCUEb67k2HPYk6Ee+gQqXhcrexLZx
0iyf1qeWHIyK/qUrq758r9ZDWn30CsUskVob9T1O5zWKIS1tPDr9meYm+sPKfTf2+rFtERHdGWif
GHuzKauH2ydlZX4MSWLEU0zgYNXL/VImZskDNgrOpdHBmdfCXvpWp8U4gkCq/rk91spWQYUSugKe
ddSilvSPkIa3ZiGHcK4Tp9zTRExeQJold+3Uxkcw1n/+w3CsI2VTnYRz2SuRIPcbE2H7XHVzjDJk
3OqPaly3x0AxZgkeHByY/zKisJMFmkGdaHH4EE7saiVOw3OqFkm7q4Ms6h+bOLfUfT3ncYLXS4K3
zu1B174gdVqR7rC63JaXX7APdWlOaDl6UpxK8nOFu2a+w+9rao8wf42tK3nl6iC4vaGOUDi4wiYA
+WzCzMnCM+a5dBHpj0j5sXY66W6Ox6p8RnHpOcGRZINXcj1LlVPBtczZfzMzu5ylktUR2XMWne1a
xWsAjKuxK+qRm1qZto7h6ljEbnC8lP2uSt9qoSR4DlXROchD9QGQsnYEjt49I15RbJz49aHgM8gM
hjDBIprVra1PWlkzLdS0i/1YyOoBWwXziyP7zcdjGWtIqP5/g4mr690FLA+lLVWyHZ7LeBgqt7D6
qXUD1YylezvOtwr61xuF0egeCm8EHjdLPnstKZ0jaUytdHp92nWBjeBPhpM3luV28WlGPOSUEy5e
P3oc3mCURBkB2Lni1SlVEIqWbXSmYhvdK2nnnEE0wgQKpWLLIX3l61HwINOCOU91Z3k5lCYEviFU
o3PHtL47pQb0xLeEDEOR6h9Nd7gTqAUTPIksopZ/+fEqdRqzepjD85Rp+hNGUtJz2g7qbpiarUxu
bVqgfyzSDGGzs1TFRsEmRTlICs9zOGactabRMcfuhibYcTFY4UYAu74WhOIW/AsEZ5GmW26UmH3Z
qWYSn2v0Fz6bQ/F9CE0JrkenvEZD1329vUGuH2iXwy3e+JNZhAZaBuE5H2YQRCAKMy6fYXB+2Y1Z
vTgBHKLXZijhciX8oMPt0Tcmu8xopAhXPacJ4rPZRz31ALV3fV5Pn6WhnnE30LONbbM2HmGTG56T
T/FW/P27M5/7PiRI7r+zU9vDKXFi6VtgWz1ug5Pxu6b0v1V9Wx0Q2g6EPNEwWRIAi1Ytcq6P6NxP
jv9NHtX8uTCDctfac/oA2Lr7GFMJTS/I4PDS6DuhQAKK/HKCjt5pVQ8k76xTUNbcBh66/NxNYTUc
8k7N53unq2TrNETjHO/oz21JJq/NF60dIdAMmBxg6OX4vWS1gU+f/myX+kDzsuT9NFmVl+Vy8Q+r
sdU5WDucKEwJTLLCsEvCY5pKkRY2fnROy7r/mg4dtQ4NVOCDGcz5ltDs6mD4Q7HGVLGhfF9Ojj5p
D/lKDs+F5DfdS9321YNalFP5aQSUuFGkvy4hA2mGAQXNjkuDkthir+JxoAxAW+NzRl/Kp+eMHt9u
HCMDMJIzty76J+kvGzDPTg2Hhj/NhsjtVCV5GknENh7GK9eXoGVBPwNnfa0oled52vdpycFRCtN4
0QJnpMkW+s5x8NnZKIZ0YXRPaQ0Y1O0QcW2OwjoIljTQNlUonoqv8u7M+m0WaWnXJuc4V/14X/nt
9F03/XpnNomjuzpxn38qE+XlJipKLx+qnLdDazifprnrn1u13ALqiw99UULlJ4Ge5eDyghANhsuf
pJWZBWPKj895ZmTTro8pg7k6B/vu9txXThOmoBYtHnJvSgWLcYIRhQQDpOFZ1cuRBF1GOH6emxQ9
lAkWdVc11pfbI65cB0RFEg+6QjrybYs3u5pwvaMXn53TIPNP00SrFEPWGeEHX53/iSpH+tr4SgOR
y7Y2zAtXJitAhARnzrJo0l8uamKGeTLOaHFqfX6uGrmddooZVVj7STkSWuZmbF75ikgHUoYW+lf0
+BZd+l7uaZAC6D2rcdYNh6KCSOoiwmG2G1t4ZWZIkFESQASVhG+ZpI+pEoBOLLNzmehy4CagEfd6
HQmYo1HhJmo2W3z/teABAZsSExgSsIBL4l8Xa0aNyFd2riNfPdYW/eCpmdU/VBeDx1bPo3uKb+2O
TrJu7ERfDvjlHB9jRZq+395RK5HDpsbP+4msGsDA4vj2lRrME9/2HNaqI1EqjeNdhC4fyIHGOkey
hWeilsiH26Mulxw4LJRDIie5rgybdXFy0BrvLKqlk1f1SvkwFHr9GEcdsbMc+j9W4gQfVVwXA6Ik
QY+NGMVDaDHgXPfcRcyUvppmn8Y4aB+KYa5Hl35L96SMTvTBl70YkExe9E9EHrhU8ACYFmT4/aie
hth2fh8iwvAHGSGp2TfJvNXZEx/pfcATg9HX4/VHARqsq1judzE4pTJYY3Ane/6cpPGeQmrWfJUc
Kwj3WpWn80YUWvt6wpVJpHl0jJdPbj8veFLZyuyFaWMrR4wSs/QJgQzth9U59j5ItLHd394w4vss
Z8hdS9EHCS2u9sX3q/pQccYc5xMIfbMbmrQ1atnIT0NPirgrZlJ4dPiyn5Rt5rsuctC3vv0DludE
LDEiBpSfxcOJ98XlEldGWZZ9GSse7A8jc9VO1b5mBs04KXD0v3qpiz/3upN+uz3qMgb+b1TyUugk
opmyOJ3B3Bn93E6KJ1eVkrtlTq7l4pyibyzvyhfV0QwQWSjvmStG0pTBYIjKSPZma9CbO6Nt6n7f
IZ8e3UWxKr/26mB+1GGCuYnmhdDApGyBLsblikpthlu0U6hepmK0cMQGkTa8i8lPFD92PhU+l7Jc
If28vaJXsBKGZT1BHOCmzZpqi7qCNiNernWD5sXNXHwOZT3bywg85cjKVgP/NwQhrsPa6yc9PNTj
AM9Prc2N1+PKgaU5/lbuF1Sd5W6KtUbpkqrTqQtbab1rbNN/kEMaWq6Rmlvc6+WjQcwY+LVNIxAc
LS4+lwuNf9FYYVSreYk/zc6jrEjVvoS+2zpJjXaf4VC7aTSreKoca6vIuLKBCRCcGOAdoLOXwkFR
mTkljWrd6yety/Yg8GP94LTBlpLZygbm7oZm+KYWjwvB5RzzVK3IXjQdsJBROzgcxOEdnrS+fh6m
Of5Jf6xy7m/vpNVlFdQ2WtdE+iWevk4keuGRz9SGIZjumqAEhdlCq9FdX9Okp3Z2UmXfj7p/Tod5
C8KyEhDRtBKYZCpxtBcW8QgCUk7XYeR+QRT0dwlsq74b80xNjuj6D4+jNOTTQ9M7w1ejDUgGYgPh
nY/f4iiGknFQdSQkLhMuqDNlDzJU8WBTxMlpkqDZuKjBlc5LBt1fecpVG63E28u+OnFqdWgzoKsG
j+vyS0cBfBmkSVWvrEM1+ST5Y7ZvZGxsD1raD9YuiKJZPIDzwtgb/MeCJxIq59s/Ym270fj4/z9C
vfwRkoqc2ayUqlfJSvsCoir7mVEeOZi50eCLkGkbk165fYgSvF+EaANPxsU9UFno4AXYbnmqBBKD
Wznt0Z2b1Ne4pUl4mNJg+icbHdPfuBfWxuU64XVMzR6U/+LR305payt9onlhUTe/Q8SR/ecwkyXp
GIHDzI7+FNu/VMHh+vj6csmTy2sg/3ghLtZ3aICql7rmUWJuDlBlnaMPujF1VXOODrMxbtkPrU3U
YheLjP7NkOByQCTT6dDVje7ZhdI8Jc7QPxdWEcNaqRIbg+Q8DwHbU7ba8n1bHRgVBwCGQk11+XRL
cCDOrbrQPGkolGOE86Q7DEn97MgDrOAy8gt8RCc1TP/DlwWkgBAUtQvERxbHKNPHXtGDWvPMQms+
jVM3fu2znn6PWlUogdCUHRGORZt3i86xdvUBgxEZJNELQOnlSitVWERDJANO0YB07nG3s9s7edSb
AZhyXQ7/ZZ5COQKsHxmOvDg5RpsGA2gf3TO7MPWSUpo/w9y0fTdX55KzWofaoQhpQ93d3sGr0yQw
UyKms30lEjGrSViA0+R2sENYr8o003+KIidHriGljLO7PdzaNkIVgWcUNzn4TRE132cAuT6NRp3p
nhzpnyTJxtsauPCRJW6OqTbPL4UmTT9vj7k2RbJYCk9I1vEsX4ypBFLtdz0vKUce6++aVM3yEXxa
eqQQ12yx+NcHA57kkDEKlsDlBNEExHW3t9g2lWT9wTVKTXfz0IMU1Se5HY+3pyZ++iLdEPkN0DBK
D+D/Fqcj8DEJV8zG9CCu+ie17IpsX4zFc1XXZ6mM0zuFqGg/Iv2rupnvlxvDr3xNIhHIem44yuBL
pWPwQxgYWYXpNdM4mndS75sBOoj64NX5ONf3KH1AXNOzaNqyZ1+ZOHsWt2OAeAguLZtEfjxYJvx1
Rjb0QUj/ans/VqPWbUv/Xx4ZZuwGgUqFaxgLPCnGItLlj59YoUdLFRMAJNnIYlvFaN0XeiZbXgH/
867PFFwKpZHeRugYM3KxhIojbdQtUYaVK51OlRCe5GVBb2cxrGLT6EPd0/KqQZOjQ2VoSe8qlfOv
FAed6pbmoG185bW1FugtEfjxJVhy6CZtlvnMkeV10hB03S4d4/CvsouzcC/3nS8dtXxqpDtHnwuc
lmtLfa35ky2RiLV5U8kWQEEBTFxeBKOqTvKEXJIX11ntzu1gulI1hrVrxP5X/JDDLTry2uZ+P+Di
7YRNTiulk296cicV8aEFM/I1Gh25v/dBm+xtJE1zV4kDqTrcPtQrIYQEnkYhKEPQtc6ioFirzTim
ecUXzsOyxCq7QbeuA+qw04O22yB/ihfKIoIAnqWlDN5TEEQW8UpTR/Sqdd/wgqTWfRd76Uh3c7sf
N+oSa5MiwQI4hiAm8JFFpEL8GNkXmNweTp/VjPAC2odfwrHEBSgatan2Pr6GAruBopYQ8F/uFl1O
4dzMmuEVE0q0j1FoW83OL00an3GV2xt6cysplii1QIbgWgNAtVhESw9imVBveGYOV4jrE1STOrTy
tzzLrO+G08kv2VTnX9EVHDei0OrQoO2hbVHwuRKNMfOU+sBg6t7InQuSXZObBz3R8/hBBXBUP6pI
bEEpD6foH4l//6BCw5tVIjB3RFr5B/7S4hC9u8/xmOibpG0tTwuRpQ77Pv4l95W+myqr3sB7X59H
wFSYb7B9uG54El4OpWLCMeiRonq+HNTDTiqa8h/UaMzpmKaa0R1sOYIrLVc53djbm+k69KjUflhh
iHhctsvPa0tj1w4kEl6em8EeUbgg2yMupqvfhD3E/Wy0Yf/v7SGvjwtDokfEqRSKJcvSpaJlVTAY
PRjdKuueAkmPsl1FDruTpSjc6i5fxwAQ2LivI/kKquTqgSQ7M7T4NDI9tS+ivxVrUppjkDrVlsDS
2joic4H6icCr8dC9/IKj2ipmgIy7Z9hznR+TxIrmfTxZknFnaoW1T0x/3BJBWdk1wF0ohgLhFJrQ
4vy826B2Z5mNkdSOR8dVq45NVdCUiqvYFEidxj+Vdm//gfdbbZUqr29NsmDKLaTDwj5mqXLFIk70
dMGM+kVhODu0zINjRHczOtpNoP3OGnveT4MyRztJDjt9j/pqslWDWFnw979h2Zqq1AZB7CCIzrkh
Jy9B00bxISmxUN3bHRrmOo99/8OhUCT/YNtF4R3vicU3tge77XrUx85cOXN4wgao13ZV5CSaa+JL
jhZfXNZuPGXtDz9uu42wfx0NxehIbejIOVCAEAvy7mtHE5lzQYXjrPqG8jpRCPB3PCfM17rVwdyM
efyZJ2qBDH+mbQTilRPLaeWFRPGfVMpchCetasw01U3JG6nGnHQJvnWWWNK3FjzQ3e3gsPZZhSkW
LwT4/leiMSnEyzkfk+CMOkvtonsSfHZif9p3c/pNHR3j9fZwK0fIFA0FIcsBh3ZpKw0ORsZnKpG8
NA9xakXxZ5wOGYsfHXQ80MfArSewaIE1mhu93JXAJFjrDIuYIrnx4gnWdAEqjaYfnqmzT+Yx6YfA
umutyPgPC0rxF4lKsmDKK+J3vNs2vVbGRRUa0VnB8faOS2ZElRKqVmrPfXMXGRIl9ttruvYJuVLo
hdFdFYI3lyPWWR858ahF5xbS4nCMAAjkd85UG+E9LAKrfshQB/5ye8y170hviAc8/VzSlsXhyBIf
RXodpLDaItcwzPK4yyQML4yidb6YnVEfGj3b8hdeOxbUfqmOsbr05ReDSjP0ErWyg3MIC3Z0Y6Lh
gxpp2ZemhrJ4e4KrY2HpTrIPwI46++WixtTnJFBFoObTofosJ3K589GScfZFN8j5xp5Z25s8u/h6
cD5AzS/qQ7mFXqKFpNA5Udvst6wkRXDXplGV7z8+KVAivNFZPdgHiwusCee60ZLM8dLI6o84gFn+
TmvbQHswprmxXj8+GluDVgFmtjybF/tSM5BNUCTZoRw0yIh1NsKNV2/lPDo0sRb+c3u0tTUkmaXB
ztQAhIi/f3fuRr+0wpSXhmfQ3v+ELhMQIEBRdXK4Pc7atcBF/Aa4ImwuZTcEfctOutT36HoY2b0T
WNEzjRL7eVaAsSKBZuc9SCikBn8HZHj1xvBrTwGqI6StVG2ReV8sqiz3NsSYSvKS2bEzV9KwroNg
X5yKpoeYPjrVkSWO7rA7SZpDljf599vzXzv5QmyPfSp0R65qBkGYlH5MBA+70n/24bU9J+QsT7kx
pzQfTLpCdaZtnMaVDiZmEMAkEZWA6oG00OXX1XMF51U/cjwlmOrkuShq320w8tTuMHLR8Q/M/Syw
XeTVVPVEvyz75BuYRJ9zZCD+3F4ARZzGyzSXEhmoYvIH0kHKgJe/JaDs2pdO4XtZin2KW7Pc95Dm
Sx9BBqV9lHsnuAuUpMVidTLuJDDB2Y60VDn4dM2mXWpVyb4y8i3ezdo1gFkTpw2XN7BZiyASNKox
0wP0oVQVmb4fm7QaHspEjqB4T0F3L2EI+3B7KVaH5IhjHc1OoCV4uRLo83aBWuiWN7YzwmqSVrXP
/LzBPmj6qPE0CzPjx+0h3zgoi9UHtvMGvQO+Si51OWaJSEaeDZ2J63lpK14oOxgXszMk5UiRuW5c
OBaq5haxlNW7MOwDlEA1+Wcyj/4X35FR6E2KMH9wKn/Mz5rUYehy+xeuBAh+liC2kcPzBljcUpFV
OP7/kXZeO24j0bp+IgLM4ZaSWp3V7Sj7hrDHHmYWc3r681XvA+wWJYjo2RjAc2EDJZJVq1b4g2GF
AXOcMql8b8o7bzNRR39ve11JBr/UrXxnGZlrvVhlY6xV8Rc+ihTfogWDyAAJ4WIfjPOUug1+5sdp
bKwn2u/d1q7dYmMmlA6abU1rcMjFA0P+pNsvc1U2AFq3y4iAaE4DggElxSmNqs9mYleqnyqqdlt5
IF5vsooa+zZwpFAyHBF7vrn+vmXEe7ch5PKM25HYRdYRsZklgBpvKjckpwueEIISWNHpXTBseuns
wcAYw5Xrq50/LCFPTtwlElHOQk+3X6U50otH6E+liIvN1GXRzjGj/MZTkvjWclNx5xEVtrCm6pVq
aBkDedC35gipj8HSqPmcLm13UxN20aw/2W2YPNRjFdOXiexNm3iG44PkyLdl2epPbaUat/bktj7u
E81al2axvfgVsi/Ff4Bn4DMto18RqYnZJb35GGCwcWg6JCuCmHwvSMW00TENW2N2Ly4ceKJ0aSXW
VAKhdDgIp4/dexTXYmq5ZfN0/lvVyY9BuvamI/VYnrXmJpkT9/b6Vz7bU/IAgXMlVwKoh/L76Zpx
6yohGO7kaRBK/BB2o/3b6+yfseflKz3Ts9cpARzywSBP8WqXA6XJCEy1HtT0aU5FgvGyFpTV1iiG
yUboJux+Qgpt1w7spaczJG+E7FZeYvLv36VKXdk3NeOe9ClL2uJuDjsFC6ABjBn2beGXj79JyQuD
mQ67AVjg6Vp95DZNlNjp0xggO+WGmvbLAKfx2yjifi01u/Rc0H0Q+6VJw7dbnE3B6nloailns0R9
qLYY5LhqdweENFmpJi99NnJ1NOuIPhLtePpYZtRzBwR5RtAp5bbv1Kd4SJK9lWC2sktCrV3zcz4/
BkQbIg5r0j3UlrbBhpGQaTZ8tJg27TcrTtxvbuA2AV55ScvpFzPyBkCr1tSuzsMOO5QjCOCf9jfA
G/kq3u2WSc3oiboOX9Dro1+FlZq7PmuAJeOm196U0+T8tBVPizd5Ys4/mTWM33Qcr3fX99Ei7yUK
8CvA3DCioyMEkOz0V3SZZfXTHPPCO3V8UXnzVlT9ScOxV+9qV9Q+pdNsbDHACTcIpa4JPp99b0Bz
tOVl1w+79LM5yuzAonazYTqYbSb6BxRWzXYHmC2pLCRj1Swk4vdW4K7kEksvP1lcM5tEjY5VAaS8
garfvfy2jSuzBqVxcNK4cm2/qJT0s2FUCCRtqrrsRU+SFeHX0tIk/KRJn7YHEVjQMmwlt7XNFLjJ
H4wmRev3vRg8ywd26Qz3Tm5l06MTxLrp0y/pfl//Wsscmd/9ViDBtAXJAkxq0cEanBKZ6L7qnmMc
RLdimjpsE6Je+ORehrsRDb6JTqMED5GnKZ/jVHj7xNPLdjNgmKJuVFNEX9qgDVd20TJ7hLOt0btl
jEOCBirQXWxm2uteIJS+f+7jqcO3s8iyaJO1in0Iy7htd73Z1l8RMouayXdHbD/b0jYbkunaTTag
vMrxNbXgaG7UWPeSgzYmirYSMc92uuw6wmkBagVGHTLt6U6PRWcKtU3SZ3UaS3cTGTpil52VPOcN
RtJbkQyNeeMFnYt9uxvUzd5GMGwNsXIWbWxyHCwkkb4As09ZffojXEsMCBXU7bOdA8npoFD+tpJK
bXauV9AMFWm/LUxn/n5925w/Oo0zlEAZtIFBOHNzaK2urnvFbp9BXnU3YxX0d/aUjLbfIuLvxPpG
WHmyVabSfS1tp1+J6RdWZ0QCdQaMLMnNksApAnsYO9XrnkNPRba2HdTuxnKsQd/TUlPDXzDV2xcK
w5LRWJ+NUjkLXd2VxtpZoHmDjoKOlYgE52wGJ0Ka8NwA7bOu2MGNq0RUEJo7/XEbLdhUulL/uP7K
L6wn3a1AH6AIBNxtcSBqh0Yv3a/k0FDKh/441Wa88Yq0fNHyTPy1kQVK99eXPA8O3NBMvjiDZJA8
5SL/mNxEoCbfFYeQNNf1JxFMoeKTVCoGGm9dgJ22bUQ1x67MTXWXj4rd3ZD61qXwO3Bd3ywdWuaj
kXZGjKmqWUXquBIo5E84KSoYl9PlAAcIghhcv9wr7+LuJIbI06shPujNlOfPYzOFwKfqLviWIlq2
Bgs/33lIF/GWuVjYf7QbT1dj+cQah6o8eE4x4TStDBF/MkeHxfW5at0fCBwbPtIP9v1UxeqaQMGb
B/3iaRktUblx7GC0LYeSdZLXCezTCMRUnBzSfjSMDaRzEb+MdlABfxzNqfsWAegotk6XJuVz1Kdm
5lcE9x9NnU4BUnaW+42AVoebbg68EIs0yrGbTM2pQJppsoAFuyWjsnJMsNW1HKGPezfVBeMGqyAL
nUEV+I0qDPO5YJ8/obCZvOYeLHW/i+PiFXqq7u0ra+jqrTPG87htKmQMdoEwsjwEA9DgmgktmsF5
EyifExHryWsUOu3vAP+L+YttJKCUw9Bj58zoSxBHqlT/kilO8A0zLc+4t+dxSnZO5gTZX7ApTfmQ
0rg3vhaxCvHLM7La2FqRGQZbaEt9dZ+3ZjYweZSFD1iHqryBAW6N9yW8T+feyJvieTSaMt5YozM3
dwpOwMZdnyRTfWALgXwc+5mG4SC8DIiPEjYObFG1jJSb6+ftwu6iXEXFkqE64NKztFjF8TIqkvhg
te1wP9Vi/KLj4PcY0Mfk9JlN9VdJK2tCyFSLc7ZZttYJPv8FUGbA2VDC8QtA653ub7rnHaebLAad
0u5TrWTRlyjK223tqNBImwzrtVhRzWczLoMboLlr8Krz9TnFYCpQOWAXeUtOd1Y7M+LnekBTENjj
TSI8MGweolnZRndTSYny6tk2j4nbVU8dgkzZ1mOmmq7c7G8d79NzRsFFjOV3SFrCcoaaWfY0C0+P
D3Exz46PL2msfnZro3kchr5xfU3P80fuZedYYP96j0hHdoTeG7qfZi5/+3uWlGXyRQsY6PywMsTU
H5KsUaw194rzO8GlWJNKz2SdDCAX4aip0GVBnKE6aDgr3U96ArM1yrmafIV+moKgmir+ub5Hl+xA
EjOXkScjCVraMMiWa8Y5vkSe1xeHvpm1YaeoQ/Eldpui3oleMnizyMJY3E+1Jk6+zpFn5Bu9UIan
QUsqTC8VI0ytH9d/09uFf/K5ZJrIO6DtLBn6y16PNReIOAy59lKLOvOeyyDq2peJIl5/DNWkGbZ9
E3m2nxWmF71O1mgpT05aTlhKqaKXeOIkyr4guCeGjdr2+I3oldKmu76eivQbphdDuW/zafC+jGU3
hTuBuPpzjQzU+AnF03y8KQMjVFeSnDf9xsVDMTZAKY57jT+WF75RdanbFabxgj36fKdO4fyP24nC
+OzoQbg32spLvsdVxbn0oiH27j0UCLI7s+3a74ZdiWwbYWT4aJuZaX6vs6h6dAbaFXsM6TrlUSvS
Pv/qWXE8fcod2p2bunDy71mgx/1Ki2ZJwpa4LxgYHChaQ9yQS1JEZA9F4uRZd1Ab1O0gixoC0VhV
iPBTPzRO7Oez4kW3eWwNWLRnXeW3QPA+z6EZGruUEQb/erTbcqVkO4s1/BZkrzFgBGkjnSdOY10c
JX1X5P14KHLhaLeo44XPc1yJ+wBqxSYtsvxHFRgxRFunH7/MgxuvpC5np5cfwNoAsGnLngeZPkiE
PjjeeDA7LBl9HFjMP7ldx9Zm0IArqG20hjc/bxEwdZPNMhB5wDQQADp9ZiNi2mxiiHRQIcb/Vof+
fprD5Eb6kfgJZbnnj26KtJrmBOKlodB9onWyBuM9r5Xlr6DlLVuFDKe8xZsfR70yWoqSA+QrdHW7
qjLbrVKM+r0CLSnc9EqhjXdqjxy1QHeqeDBGN4lnv69yY5RSInAOR2U2kifLbntzqwwNXG/Ny+jZ
D1YDT8yatDWz1/PAx6+mjwoXloqZALhIhjVYH6BcJlqpTYlNaKb3v7k/8nknOn1+Dtr5H4cfmQKP
rZ2d0igIfyVD8aoIW/kgHJgTBfoYjSOybiBxKLGefkYzNsOuTOULLE3nJkrcPyb6GF9UDISf06wp
vY/20lnvTU0cwgv8zWVPZ44lmat1pwPhvEbRv5lfysY1926sh5+jbrb8efQ4H05XW8frsf2svpUg
fsluBYVMV+1tR7/L72nZ17Sxe/swN337rQ/SJkZfPNScXcDM+sVosn9jGJrfrq96fjSptOjzMjpg
dWhkpy8Y887RKxvLObjwpXof+F160zv2/CNvm+Spq+J/r693VsXQPiCjl3w9qca/BMo2Tl83gxJZ
h3kGDJJX+vila+tuIz3pPxz2TpdaPNpsp7XiisQ62EWOp54b1fi9qMBBtlEVDTeIAMb71Muz3WiM
yQEtgDXG53lyhfUsbUL69gD0SGAWLYtQoF6dMOE7jIgopndmXpbNbR3Uc+p3XlXfovAM9MZO3Pyf
oh2ERc6AT8Bd1lbmc8/k6Lcx98lrhRdVt8F4Nb4p0mham56c7ztDIvhQTacAxrFG7pB3+06B+j+S
hOqHUhkQUlfHbqva9fAFyRL0y3RlzvYBk1zx0SkDDlZSZk+KRtGPW85QbM8Y64QM/YDjsboJXKfc
NJHpvAo6rbc0GsK76xvvjaR9kmUgOYAiLagyrNnlHPL0Ob0mHs0S7sphIq5q+5S0wvCDNLM1v1QB
u9xHrYqktKva453WDQBv27DxFG5kaCCbHga/skliK+j32ERrB6qocXg05k7BzGoy1b+lHrvT3mmL
9rbT1CkAMSaq1K/c0RH5JtDVZCt0I/N2YIYGa9+1Gv5bepz2Gn0k0019PS8myWNx5nDb6IqVvlqd
Ze7RFOgQnlKV4TMNwbr4CX5V/2Yas0JkkFwkv4/L4S5q+ym4rwGcHXO0XV7jrumCx4EyWfg1RuFI
VxdDa/29/lbPjzO6A0CuaA8yeADAc/pSraYRnag159AyL4u2QW4Fyq6Abs7Us+uCNX7Vm2by8iOS
y9AGoQstPZZO1wMXpEAYUK2D1uHqujGESfaXMprwa9VS907lNPNem+Iu9yn/e7EzesL1HQA45TaK
Hb39OQiw6oitzdAb5Ox32wHM0fzYw6wOCZBUo63X5ORt11/UpV9OcivhGVizcbEs3lRewhkKh7Q9
BCEoP6fK9Wirz415cOiYWl9Cs1M2gMAV/d887dJdyvjKfdGqtqh8u0B5exeDMtnXJc0CILWd6FNf
BT7R/VI8ITbQ94rsM288nNfGy+fZoyRz4+6ISAiWv0v19TCNO7vC1+PAkUBuLBaRrxaOcd8IUfq1
p3jbYqx+ej1q/dwhHx61UpWyuRxQ1ZDXz6IT1ktukQ5de5i4OV81L4h+CmCwCDnH5n6euvpb3fT9
Gl9ebqPFNgPRBIQATChJ0PIuVtpMmVEYFodmxHRji9xbsHVK17gtxybYjm7dtHeEx/w2DwX+Zte3
yvmVTAnBSIDLkYazu1xcmMKKXSurDzl8+lu1gt21Ud2AvJU25LEI1fTX9QUv3ADQbbmkLDRIgdwu
tiYyTsLOp6Q/CHiK/XYMxKhJHfYQW4Fo2ER9GVIq5OnX68teeMn0PSRtEXcROHbyZ727eNq0mmc3
6oaDS6GUHfkBmHY6Dt5/2yFsyuZPTd/FeipmqxCfnWBqV2LXxfXh6+g8IAOOZZrb1UpBGia6g4uf
RAoQBMvlzpiA305eHWTsOBuWtzKhybEXiqWuTX4uvXYJUeELM8rk9j19fmPA/zLT0v6Q4LFSAUNM
YvfGdPvg1SiQ+ENnVKH7PSrxSmPjwv6SSSZdBIIRdIXF52bQ5fXl5PHcM3AsfYhhNUYYrPzWg5ho
OgTeWopxIfjBGwJSIGemXMNLAZXCTo2K3TscRteJx/tiNIp/ifGZsU0dO20e0PxP/6RyhLjXMi/4
Z6idXtnW1dgHG13pbfPBGPRU2StFreCUGtppSX/MsXMfedUOZKrpJoie97G9u75H37KC00ggGU80
guiEU8Au+3SDnuhCTMV8SLR4eNUhPBrbEm0xZvlGUD6OYZq8RCHt6c2MknS0U2wS3O3c92390ERR
LBiGIgbnCxxcwNhhb1r5k8dMeIOyVendlvAVGn9w6tJ4KDShp8eys9NhI7LR+VedW+07NHvOX0wf
2tsbYkCQdJhD/KKvP+j5poAig0CI9ImUmKVFoTVmjlYajoKKgqEmtzWX0teQ6vMph3a65VT0K+nY
+diTNhaHT9oESIKrvZietxr2255a9wfNrdJs9rtiTBgF21XT+4bb5d0dYdBM8TdzZ/Nn1MXDA2cp
8nYWCrvJVi8sHE6tuDK+o73bxa+aPdu/P/pOpLMU8ZDmn8R6Lg6okqPiPzbmfNC9SDP8DlNU/K+8
+L6nPr5BlRlTv+srnocEVpRaTlS6YDmWnbB6LL15UIb50Jp14g9mpt+Ho/IlcEsClFA79Z+CSLS/
vuj5p6dRIlVbuF1pRS9Z1sLtc7eG/nkQupi2RZGafjrC7HEz9XYYnfrL9eXOU8bT5RbhB0caPAGD
QT30E9rv8GzanwgzH/Nk0lcumPPMRcJh6btQ2FLVL5PT1DVHLatL9VDmU3Pj9EPg3NB7srLfTSOt
XFK9QV0BaBu6kGJO3XQTj+nofZAbSpVDIwGVJal9gCXossTu4txzpiiwDo421bPPrF4HBxiquwa3
tZVjdeFbykyc0A40j5ArX/67O9WM3EoUSFgcmj6b90AqJlQfrQxv3rqx76h5cu3m+ue8tCIXqAMw
gA1EEXC6YhTUJp7Jo3bQKgUKqJNGe280x2wT5l24nYdmLVu5sH9ka0pqrQEBAglwumAdNloDXEs/
FP08zjszt3r3Rc1MD28eXQ/MlTpVBr7TC4A0UPLcpN6LVOc7XQ57N93ra087iJgAkysIvexxTqz1
lS74eTYi0YRMN0hEZIWzgKcoUTkDGkr1w9CKbqM1JoOgzBpucmyiN1RV6h3yR8kWr1X6yB/+hJwQ
CippeYTW9+IT9qFhjBWt2UOaVel9hJrSnRGAPOkgZ24RM1qFjcpnWb5TGBgwa0li2KyLTxhXNBdx
LNTxWy7MzRgl4154TfdYZGH0qAWJt/FwLH7F50R/QpLf28R1N+0QAFu1argQcKWSD10awC0QXWQI
eXdeKLKrwsDK7sCVnH2eay39U5D935qE3cEvtNyct5qiu8rKOb20ielOo/Uo+25nfcZuKKdYiskd
mPoae29w+9hXZASyjcBZucYurmVBzUDMmT7tsmamAWWmcDTVgyWq/meVKPVnPA4BRPeaFa5cYBfX
kjgKal2wacuGt0ClIdJHnqs08vFPH4TY51LT9uYv0bmYz1/fuJe+npQKxS5PlSS6xT7SEtObazqp
BwRyvFtU8VGNS4rmxmvU+QfDfjiR9Rx/vb7opUcEIQIe6G0LLxtXojS7rqtn7RCjGP+KIYV6n+sV
xocMXpig/ofF5BQD7QIapsv92TZuOQUMOg4inZPyQUV3cme4CqrCsZJZK6/zQiinMwM+Dm8hcFZn
hefgdogeJYRy20q8bYr4k0qh7ek/q2pQth3q4x+0p5J3o0W+SQgg/eATLkLPHOWRKZTMODiKW20h
KhgFzGU32UrlCV+rDeeGLa2t4NYvfEJgZHSuuCAZLSwHYpNTd0M3m8SfuNR/cG1n2i96Kc0tl5xp
fhQ+BbAIS0FGQABlgTrIH/MuxLhUB9482fRX4zq7G4r+b9nA8GgzOuTsz9RYcxO6cCpYUMr+cyRI
YBenwnGLcozpaR1so1S7f3opP3dLD9Lq9uzpgPa3jlXptkXRfl4RVr+0NLmHg58vAH/e7OmzxpmV
ILeRGAfFUcoX0Ft5uneMKXf3gNbSn1RIAwzbfPgveY+NWg7SjDRN6LgvXrIdpm0REcMPs2Kn27px
8m6nxXPwNIdudVC7TNQrDb1Le0iau0ktWylnsnjUECsn1WgM/UDbWHmJsftxtpXok/Qmtec8XXmx
F2ZytiOPpERrgNRYDsJGrYQ2BlP5BXGu8N6NvNzeOnlL26BQ5nsStPim11JUy9q8vVcMJ4yfo1IJ
7+mnaJ+ux6RzsBzuWCRe1PGShwAZ4fQru0YWpjCjs5c4tPnWom8N04+LMf4k6nl84FZp75pkKpHU
twcY6taITF451n/ATdKzxnJGbCDYr2nBn2dQ9JhpbEi5Js7ccrSk1YDhHKutXwK4IKkfByVpBWCt
RxBA9IP1Qfmcgq3y4wnP+JV77y02nqY0bD6qWUn54dQtHXVAsaURtl0tm778iz40CPzIsh7RuHH2
kZbmn4q66HetHpu+3YX1/WAl/UqgOT98rg6JnZmTZJWfyQ/TGsfGuHDHFxKapNuMMRi4kfbIK7oU
iee7OhzIplL1NYuY82uD/UhzFjgTIy7YB6fboSjbrE+8cniZAqP/O7teewcnqFG+At/nCrbM0Ak/
fFOBMKV7RVKOgcNZx9KccnyS2sg95KG2j+pU1/2mTQQUttz9lM9V8Ov6lj8/7LKMxK0MtTzugLfT
+S6GR3M8tAg7O7gZtOJv3/cW/VE7+D7gK/75+lLnpwtbYQA+5E/SHpatfPo6zTzksi3S+hlzrfmu
M8firquEk+68IQ/uzSwYDn3UqbuoTY16U6F3+dUy2kggk67Fx8iYxD9xqol2ZYef1UEwLsCeGkxt
wbgAXDv9WXodVC2Ql/o57/TqLzTiEa4Tswxxe/35z3aT9IeijkRJRaroL8nMrRcXphZ00zOsDnfY
m0XEiTFbSnSrCYu/4WzbN/+3FRcvPEjs1pxQjX3uYGo0G8U1s9sgbJvHGDzMPo71/fX1lptJ+lQw
AQJgAKicXby4qyq7USA1xflTWZjpHdey8SSM4KBF6YepgW9LoTiMSAt/0MY8/WhZlU9FWOb5U+wE
zLhMPI6B+GXiCIgW23K3tX9pCMhNm1RDtOX6Yy7DkVyb0QlEexrcYD2107W7xhr1oXOzp3FkJhVn
lQ0NMHf90O60ElUs1/hbID794/qq8u55F4clu/WNokBMZ6QNZPB0VafRWlUf1eB7h2NE/tssyv4I
2i24raZK9Z4SbOPyT7gOWvaLhl6Vt6nmcE3TYPHkb79BtvVJ96R+yVm3m1lWH8yz8h0t7SDaVoWn
UolUAMT/DHQzSyBXdhUA3Qnrcnf98Zf30P+sDcWW88OUmxHW6fNrjJn1HtX7YzL2/c7twmRTqoF1
I6JA8W4dK3X+rUjenhuzqPdq0UbJbrZrZeVnXHwD737FYt/1TTM0fYMD4mSIZrjNjHIE3Robc/1q
x/H4d5jNBHmOpDbXvCzl8y2/P4Mstrocnp2xorIgx1crNZTvEL5wDi8n03htSqoJrn1sA6+/7UXG
8faygdVRmsFTgBUlX8O7a8GKLbWqwyE6AiSu1U+qXuiKP2rYzW7JQMIHs2nd9C8567AvyqJZCySL
UPk/y5NzSOlY9D+X/Dtntkry2io8BjVmiF6ZJ4e5KKofqQdGnyyrsFdy3kuHC1oGtwDDQpODdvq8
hjJ54SCcEL+MwR22M839HYi2xNi2hDTmsabijNs+cadk0woIVxu6yUq1kgtf+sT4CjGzkwgirqLT
XzFXZaeJuQyPDg7ct4PhBVtjaqxtZQPavv6BLy8lAUvU2JQ18u/ffWDFylh/tsKjNg7pt1qXSjm6
B/tHa3tnrW67tBh3H7k15DoajouAaWiw4+0Wg118PMcnGo1mdlNmVYm7uxZb+sdq4LfNg3E7kGru
csqXxVvkLh/mxq2C71FVa6BcUiOabgalCecdVNzB+dgl+7YcKHXq7TcC2VIcTW/aMRRSZcmq0Lcc
HD3dpmXpvkzREPphMH1c+JfWP0mUNP5AsXDJ9qO5Fma9WirfTfI0v/QcxPOyPiy+eGaUrRnJXDgX
LhW3J+UGeLzloMisEe9UMEr8DnIk2vCc870G2Oyum8vbZuq9L4UROzdGqgyp7wqsxlfO5YWdQ6pI
IJL1D/9bfMuSCRgAqiY8ttqU3Dbd1D50EVAMeEhc89ePxLISlV+SxeiFM14Axrd0mrLoyVBjdgo3
rKiLZydUnD9RWdTxln9f7fIhqePNnKp0NLt5VsWmciXIrgCb02+rpvywXZ38QaBEIafJsRlwkdND
GoRjPmaZxtYqtWEPs4IeUh4h1lqObXev8Q7W4CGXvjffmvYmBADn7H3naazUTWTlR1Pv/w2dfM63
NFk9Y9MQ+26dWYkPAZSdXRAY7m1trC1/6XNL2T3ZO6Ml8FZBvItKoZ6bWhYHWDJZifEzcwfEtKPZ
/FUQ+P9c/9oXl6K7CjNflfqX8u/fLWU7YdcYXp0cuzhSgo2Khk/hI9M6lP6oZtVKWXfhPiXlZwat
cXkzx1pUkqY+JmMLReGYzZ1RfxKllasvdmKXw1f6uI63mb2+z/8JNK3Z1xYtmNfrT3vhQnW5x7lQ
ZauVyfTp05YAn4Mwc5NjGZoToAiEjv+l1jS/OEZj9Te5PUZrAOeLL1gC2eQshCb2Il9FAY8PnCrJ
0SzsadzYo+VkZGxM7w5BMmo/rz/gpdVkk8ymzSsB6YvVgnasjTGuUpzDxiCnNV+Fs3PIczfXf8fD
YH78jkH2h9JZBb8l5VhO32fW5eCHVCc5ChO7Mn8gShbbthHzbeWIaA1lcvnh/ne1RdIZ6PCotTBO
jkaLLMfrVM118ABk2vrjttGa9sGlxd48syQlk1bf4tEsAPBmr+AtXJRp0H4akyxxN3OHOe2rDqHb
Wom6l06GhBFDBSbmnGHCaPQJZaqn+KgrRp/7Volkjl6AXvJzgybcPhxcTxhASPvmD+LAQ/sfTgaj
QbaMxODhpHH6JUum9iIsnfTYNLXzq3EmZ68lQ7oTSmO8xoBT166Zi+8XmUup6IdlwFLNojXtLtYB
TR8HrVbnrZeiHeDriCcNm1ytVkegF5ejt48GCXh4rtDT5+vLqG9LdKmPdmTAdG1qbU43jerkm9Yd
6hXbIfmyFjUKkwdZ+cOwpam0SPSmoG2KNkuyo9cNbvWgTvFsPAxQO1ay1wvhzIMpxmQTOhIfbxFO
DccL+7oy8mOQj3Z2o8WmlYx+PNTTjVUp83wvnMxcUzy5uCjCsMg+6ogsLBOvwYicqpdGlN0YFMif
jWB2fKUbh2bbitSwbzTEcdesJi98PpxcmXAig0ZTflmYhAgZWnqlpkfFqiNUYzQaoGZNzR2UMQTZ
Au7N9UB68Sm5qyCrgewH13a6Xya9HsO5EenRqqbhh1eMt1OoG+WmrLS8pcU9tGvFnrx7lpuGcRlU
Tb4oQJ3F3aQBRk8mBGqOcy6KT+ZMtKXFO9vdxqqIsk9MzEG1q2rn5B+/lVEXRpEVsXauxuVMd4aR
5mKukB1pbefVjVUiJOOkTW48ZTMu8pto1I2488MyUN1NreS9++36y770dcEnyPLBkxr98u/fJSGI
xvXImdj5Uc9T8cftPeXJ7g072EBQH/cfXwtpIAoGmYGAkDxdy1OQ7Y2DGm/NsLIeY60ovlIaBYGf
qO2v60tdCgNS0oJRHdMO0snTpRSzJRVB+P5YBKE2bvOpdcIdnK41a4FLrw+AF0gqkmODkHO6jqht
fTBbpziGkWv9ZnbtYirZFch2FHjhXn+mi2tJlDg9ESmPs7gnEL+yMeb28qPbWNkt6jviBWdnx0Ex
wlhj111ci+gJRpuBy1m9HHZo7kEbzY5VivvVXZoOzb4tCBF7DXL5l+sPdun46eRp5MIe23DZSUUL
IPKEhTtp2ic2zh+q5buwRg7pgOiI343j39o0xrvri158QmApYC7J99HFOv1ysBFm0WVs/DptzMes
zbo/k1X309ZqwSNvry92KaTRq0WoijoNWs7y00nQlqay85OsyJx9XRj55MdaDYJDnfUQ++8CzvzN
9UUvPSFFOnMrpGYlLeT0CT00l5XYxIHVVWsR+6MHvFUYk/tQhs4avOHiWpLPjagEPQFzsRbtP1sP
5iA/etbAGNqGG7YT1oCtlGZEawPBS2/zTQWQRwPpujzcsenErp3Z6DnSCM9vEB7KcqDAdb3T8jpy
76mJPziHk4U5NHXAo/9/ycVucQFYl1iyFce8QZ3kMc6M/ieOVXW1cSu1+zRUDI2uf72LDyl1oAjK
TGuWgJGkavtmyFpxtFV8uWCej8+BEmuJ3+PnfjdpSfH5PyxIoUQQk6JJ5mIIZc3NXGpeLo6RE+X7
gc/p23asbrq8bh64nuaVcHbxAd+tt9gygxXmmRkW4jhUXHs8IR+R1qP5l9y7+JVppbvS25SHbHnL
07an2wgyBoTjIlZPDdslbGpxdNS8zre1Perw4oRbraSGl84CGYIUHUdmh/+fnrty7LwupIGD33BX
/cg0Q7ltwly8tpP3Mfzk266U6FsSCEx2uO9OV5pbyXIpenHEFzDRdxk4jV9VFq2mgJc+ldQPlFJ7
2H2dTaHDIknwrxHHxKnD11xUwedkbrpbWHafiqo2VpKiteUWH2oAxQtkNBHH2pUOfH1eeL4oNEXQ
/9fDcms7zX8oOWFCATGQu59vt0hNyJu9udPN4lgDRDC3TuIYN3aQ19Vnq9bTNZ23SzuRngSqaVDX
pfvK6XeLlKJKw2gQiNNbzkuidDGCdlVprVxxFwpbUnOSSwaERJJlnTeMfRo0k1UcOyTwgwdXj9Ru
n5V2tS+pXB5bCxeLTR1EQoUIVK6JOF/6iu9XX9x5qtPIdMUlNZoN9TUUadjc5LkmPD9FrkDdeiUO
TNdD2KX3Kl+oBJvK4eAihBW1jQBRohXHscuTYa8r2lDdFL26hhy8vA6VH9w91EqXg8CqzWnoUyoc
EYdVyn+8WBvKF4/2zwelWd4OuFRmQflYCqMufW0TZ5zEHHechCrOlX2U1/fmiMxSVjjPkRBB8R8u
HTa/TGUpgxixnm7MupwDhSpQHM0x6Cs/GwKxncJsvq2rtrM3keWtQb0u7lHAD/AIwAwyrjtdsaiM
tKwaRRwVZajvXTE3mwKc1r8zY8E9p7V5xS4suxt1br7rm+VS1mm9W3lx5Ou2GIwhS8vj3CTuThmH
6TZTmtxPmyLazxhWfvfKQNn+h0WBgErYO73tZZxBVKcMsRQXRzTQ0CHCXtD1ywGCckIqs1UJ493G
Hcy1K+nihnUwFsdZBeSLtShwy3QomZSHBByX2cle6VLH3UnM28rVd/Gdvltn8TW9WaUjkdgkLcP/
4+y8duRGkjX8RATozS3Ltdd0y3RJN4SkkejJJJm0T38+6mJPF5soQrPYXSxWGEVlMk1kxG+qA8zW
+Cf2gdqsOkVT/hCjUf6YhlI+XJ/UtQsXWXLuJ5v0Ewjf5RqKUSsDwTe/H6ZcGU4JWnPqsTIGYTyg
lmqNG8fqajgDmcy5cs+TZZG48Gpo2qH20jMaKLryAxerNn1UW0vYnT93i5Ov14e39vFQ9FLpv8DI
ACZ1OTxpDty9kSwgDdUU6jQtIyGsas/ecohdO7HpD8yMLIquKAReBrK1yioxr87OTlrGP2Sph9NN
CYWwOApIUtDyLKO9uT621ZDzy89EqoDy4GJskz4a6ujJ/IwlVx598Cyw7b+7UpPNXSgxkthlqKjV
G/nFEgb251hlhGAxIMm+txKlh145auwoGAJOofW9mUDtHsmmcu2XZnbltM/NLNNPbYfc6YeszzQH
NdBaGhYaeGYftb5Twt061VUTxQ8jyd7n67OytsJ4lwK+ng2JKYJffohG2mFbIf57NkU4fSzgNHb+
mGTjbZh73sfrsda2LH0hoER8Beoli9XM61cWsaFk5xYuZr1Xo0j0H3VpJoGvUonfeWnyzXWn3N6I
u7aqwaKxhRjge4AFkgqSLIRN29Vt5n2BxCyVeKfhs7qF+ltbY3MKhJTwTDVdlriKoZZKIsb83KB8
Fez1OBh/Y7SsIusbFN+sRhtP16d0bWiz5gs1DQSS3hW8nawEPTzGLGoll8NzJKc6O9WlW/S764HW
1sm8eQx7Bsi+w4xwg1lTWvAqlWlmRH6n1XF746pj2xybaOzdjRtzdSKRjWSrglIBQ3m5LHPRYQdv
g3Ar5DCcYqS67t0JWzY/lrHj7JJoGIL/MpX4gs/Nd0pZS+OhOgVYpupKcdYSvM8OUxnQDTGBnP+6
PpOrQ8PNa07oWJPL2lqaC7SBJY9fW5Ex7Z82wn01Rhy13+lyiOx9Ap5uyzxvzjCWD9J5MmeR/ZkV
sth6eWqU6Yic2nlwsA+x1KRo/cCemr0zuSPsXPp/D8Dtgps8ScU/1FXFj+ujXtv7PEMoxvJY5aW6
+KC4KnG60zE4q5jJx34gVU3AvZUhTCYB3Ept7ArhzNixv1wPvDbdIIwZOIBcjrlF7pWMCdckj/+z
WyrqgWQdXWq7k569pxncfG5AsE0bScLqWEm48JqclXGWObsqhNE5UsnPsnD65Jh6sFXvFEW09Xcl
mSIkD2uJw5SPxFy6leSux+YkmLFsnAiLea4yYfUzFvQ8GVQEQivJnXscSWZ0jpsVXwc3agy/M0DS
bXTD1g4Imgr0/CGCv+eMqPbY2KPSUHFPkJzEBTxthnvX5uB7gTeTRFsl6jUAC4guOFUAn9i2S06V
aJBbdtOEunvda1+sIbo1e52qu9oO4UPk1Om3Oumiu0R16i96WuDWYun5R60drefrK+z9lHN/Uj1j
0un8c8FcnlVaPJTOBGjwrARNhT+44ty7Mk8iWEHoW/oCTAmIfW9o/rke9/3KJu4fUWeuG9gKi4Sm
A30Rd44bnQ2nEyc9M4PkwMa15C6L22n+1CLdyEdXcKlzTDgsNAZnzsjiHFGnAaEphBx5acvU8Ttn
ym50iqL9Z08x6tqntWQ7d0PsNdlxDNJ/eSY0XujrySC2WIPvjzR+Cg8AnL1pGrzjQzoOXHerdeJz
UvGymSCu/BJ9PMV3eYVLzSEY7EGeFOzqeSEoubuzZGo6p+ufYGUR8iOQPoCtQcn2vaQ6pYHCymno
OwkZLCLapfxZGK3li7SxD06MrQDumoDWWMTjObZ7/s8sRGqcV0qzqfHzPhuYdTdnFRZ0KwENz3v0
TYdN6JNEUHSIztPg2ghUmELLj9TykBm8Pu7VQDP8fW6bUhZcHKrlqIJb0sLoXEXQbBEaTuP+mDlZ
vYWr2Qi0vDZqvbatKqkIZHjVTUyRAh1lFCXExodc20ugdlCym6HuHCiXM+fWqpqm7hCfmxSNN59K
l6qeTLS5+mNlQ7xHpVCttlxf58fi5aXMqoETCoEGjh3KmpdBK1q1ShHq8TlEDyS6h0I8/PC0LHwa
ymLITqAqosE3+qk7FWNlpxvfcHXtMhASgpnUaC9FaPXYajWjqnB37Nryi2NE/UMXydA6DiH1IT9r
IhSzwzKxp0NCtdb0taHr7QLmgav9KoQqq/31VfX+CmE+yIiMufPIv+eD9s3ylaaaBIEnknPSW8WX
TJ1qei140h3snH10PdbawkKEHRVTikwcaYutEjVCa7QpSc8SStDwiDqLjlR4XQ/eVvFnPdJsVjG7
k74HWsZoQMqoYVShaY97AXJW/sYYQmx1Vdamj1yZ+h3QAv57UZtIMr2pHCUF3KNnT+oQlV+VTv4c
p9EJN5bO2pBm2WJyWDYClZDLD5UFCNHl+Dyf+Rl9dkCltUVnnL5As4E8WzvjEfnDlIULB1jI4rrJ
bXDwBZrs5ziKnPHFK/ss/o6eVJz4mDKK+Cl1oy6AE6hW7alTZPhB9nawJaqzdsG//RWLC141OqwZ
8io5S9moN52bIRCYkzjvZV+bd1Zm6fcgK9pu48m1FnY+HGbDIXCFS8BGQhPXakWUnJ2oL9J9GIbm
LXI56idwVrjRTS1yEg+QV6ctWfe1hYSkOpijWS/nXc8gbntc4is9Ocfg4+8BU5K/6A7GUbPevL0F
KV+NRh39TwkCOO4iY/WiEZp6PyRndMOyQzUO3kcvFiMlvCH+eH3Try0nTncwWzM+n/7S5botu6Iy
LZEm8KYihB0xChDShwSaJLuwCS191zgGIFyRplnsh9BQd6oWme7L9V+xNmBEQuYHCU8ScPuXv6LW
2nbqIMSd3QARpJ06xJp4LvO4d3yjKzG9vR5u7WpDspne9R8q+fKW0aGIyT7jChUUen51lvqlb3FB
SBBN/AymO9kItz66/w83nx1vDvGwMkdtynPsbW0jrQ94yTnes5gm4BU8buOtW2xtk/wpKc2o8Tnn
uQyXN9LVa60MzzbmNtlDrqtBg/QjPjfxqU485ZsTVL11iJTaFsfrE7s6UkoUADq4P96VzrgGxwFa
FHB9y+5fMEGaHVUUke3dAs3H67FWPyKsZPh/MzvhXWF27MHe1sSKKq3fYXZm3VeiVX1g+tE+cgbn
rxvYM91CBbsNNxd1k8UJr5jxiNqbEp4n0yyGfZTbobdXpjbcOODX5pDknXI6hQnuk8UB7/QSvL3S
JudGVvGHpK7zueiipHm1k7re6hvDWptGSi8gC0HgAthabD0v7/KgrUjXB/pPmDRNpvVdGUvj4Lp9
8mUajM27Y3WAfwCNLlcymfnl+jRSiqE2IJFzkYfdMesiT+yUtJTIgyLOs7++SlaD0Vieu2pcmEsi
GzYCYYnwYnSOdKPOD+gelqOvIzEiEa5DPOp6tNXJBEKFcdvsa7REa9oNvvV17ETnnhbFI5YK4lED
sbkHhZNYu1iNyRX/PiLlR5BNswY9r97LydRg54xJy/sGSd4CzR3526qD9Lmo2v6g9V20MZ1rA3wT
bnkz1battCXSzucS06p9MQ0845CoOPA+jn9PVBN+/ZfhzVw4C4j2uwZlO8Czx6iIz4ec4r8A4R6t
0cb+rmjt0Q+E1f2Ho5r2IFVjksXZjPJyOis7iCuNxsK5swtt3AmlGj81qQy8E5m+cXt9cGuPHbaA
NZPiEfZYVg50lKH6norFOdMq9aBT87sRwOzv7Uj1FN81mhJhbdXzJyx6vl8PvfYdKX5CJIbyTt66
WDaY02Uq7l/peZTG10wZ1MS3wya9N7UBT9NQzV6vx1u7k6h1MrGcMNRaF/HSNG+sQhmgZzh29YvS
qiz2eZkWh84ujRvSWe/GC2p9OlwPu7b7KXnxr1lq9x1nGrEUmG1OC5CyHfTboacQtattSExFIpR8
Y2+sBuOZMXs0w4FfyrdJp4ybUI0yUGpdc4YBzQ6xnK491I7ZDsf/MDKwqLwEAM0AIb5cqJkaFzKx
MixrQqgSCJ/mz66S0TBqrOi/JBR/8HdAZkD3LxmO+RDmU4eA2HlQ2mq6cXDx+W6LqPgHjSHLlyMu
Br7ehfoW43l1kSK4A/hi1t1adkSHwXESnsQ8SJOq/mqWrvtEIjudphjN1JucwrqzsV5WlinoABJ9
/lnojsuIJULlce0iNpFhkIBiuXCmZ1h4ergrB6POqOekKNzXcbnpmrQy1lmfFKQhd99MErv8nsaU
0GmeuDmiTA2+d2nkPrh92hnHTo++IR8r642n1MpqBaBN3wq4KM/jZecxwKE8KBODkxxCsr7TsTdV
79IGMOChS5sk3igurJx19JAAjpmGMVsZL9Zr5RqiEDxVgeUZafPQGH0J/A+tSneX51ODREWLaOWN
k2EJ4cdKOv6H1JTKKKX4uZCCfMPixWpM01ROXM7nNtL0vdDF3Fuy3H9HbSw33lQr3xKFJJYQUHu0
2fVF1UEbxyZLTRKcgURx2JPoa+JOSaeo22vukKS73qN6tXH6rCxdIBEQ5ueK+yw5drmAbBxYsPYy
Y3gbnbb3vDry9qDvnd9kWtZ9HWaYHWgT/rnXzyGTv3ZRsJt7DXTt5lPWURdjdUKt7TDFcl/7JqDs
KdS4E895C8JuIy1eHR9dq1kSAGzZH0OaN48oIHS6DWjHewUXgvo+vt8RDj8YyQZ7NwTb8tygV47G
SQ0B6Xx9jGvfc4YlztR1UGDuPAdvQpuRXuXqmHmvLhoBD7YwzWOXCHnfZyZiY0gibeR0a3OKrBIn
EI1JVtA8FW/igUersmSS7qvVBVp/qyHlyEUisn4LibEWiC3xh8+ES+QSD2WZslC8rHVfizHub3ES
iHbFpPS3o4MrJHTK9JMOJS0+hXV5qLNe+Vd4HI/onEi7uQEJWH8qJ0dWx7I1tio9a+cFdWcQ30jy
zKzVyzmo8qlth7ZxX3GT8tS7KjOT8EZ3ZN9+StLOVvxKMdsXAJhGdTK1Mt4y1Vj75jpdKOCMIACB
E1zGdxBCip1JC17xM3BPBRa1+xFEGq6DtoWySjBt7KO15T3LIoE4n91DlglZnWsYC2M7+tpQ9fqh
CgPFYr+3+7RHqh7atQ9VKe/vh0mf4ufry3ttFczO5PPegmq/pL0HI7INqpYrr4FjVs3OUKq2OyDG
2vz8D3G442a3O0gYlnE5pYGBUp8T6d6rMcXDTSpq+MBmznbf2D4rNxuAJsQRaIDOCkGLOGWkTVpp
Kd6rbEC2AxTN73nZN0dK+n+pmAmUacZOzcIWYETJGuaf8manFrlUUB8klEGR+abL1R9pUPefRcNd
en3yVgcFJ49WDA4b4GkuI+ltbid6FQeveRzJfVrgRV2LTn1gDQcbV/VaKGtuAsykURp4i1BwjjoA
R2w9LbYnf8ybfNw7sSgiiHBe//H6uNbWPVnILOyGLeG7pkORDRAD9FB5tSM8YPax2k+x74huKnaY
npa33mSpqAAaU/n5euA54VheXCBeKSKjs2ZCDbqcUHxMeT7KODzHtVN/Z3+Ij5mj/hBwvB60JApO
cWADkR5iUT3IVNbH6+FXxu0im62R1dIxpApyGV7BtUbIsKNSlnvFR5Cvw7hDT0Pc61aXfbMrL/4I
yFFu6XmsHGtYoHGx0OGBUbrUpk8rMo/QTdEhQEzz63xPA3htrMC3ldR8IWtINg6X1YAs2fkIp8i8
XLcycKpOWAgfRLjafKmmKPhnaMKPWt6mGhcJTnHX5/X9YTYj+plWxCOIuIQ0Vpnl1mWnuq+jWyQv
gWZyX5GE/aUEGDDQWaPPpGCNVsX85rv8fEai5oViReLc2HX2EZtuF8/3wRH0fEZD3uOs68Z+k1vW
xvDeLZtF3PnP3xw4POSRTgiBiGehxaUQONaz2/flKVeK/pA4sdqiRRDcXp/Td99wDjqXr6miQcRa
lgizgYUZmYY4d3zN/YQ+wD6tkUACSKC/eKIt//asI95c1KVQAEjpnViF1qsN6IJQnG0rsrqbyhWG
6kv4l8qHOAA/cLw+vLU55fKbyZYzJHJpv57GPOecPq3OFmykfQozZA9Rr7hJa6s+IYps70zgShv7
4n1Qtj/iEZzPlAmhH19+SMrk2G1bQ3l26dwBsPfu0yBuIt/u82RHY02BUrdJz393shsE1QBi8uzj
tF36ssAnqKNcd8ozEkmqs48sTb5kY6KO+0puvoJWg1Hb4lPO/hvLJksqsH3Ej1qcK/KdL+BbxbMj
ACpitqtuGRG82/XzwN7EWmRrXezWvT4W4pzRORsOqMRhmG2nA4YP19fK+61AIFTA6clxfnIXX342
fRJJjXu4ODtIPD33aVscYaqnu8AJ9btkcNuNFH1tmSCNS5UQzTnSs3mS3+z3gdugDo0AjClQ+FvJ
4rg1sC3vfZHxqnPKRnmuYnm4Psh3uTez+Tbo4nCjIll41cwAy+tyemBlKO3OieEzHdyxLr60VRb+
iHDq9DtM0b5fj722amjLgQunXk/FfjHBRoHMKwhBuBJG0Uw+mjXYNnWKY+9TWMiv14OtLRuaZBho
8Mqihr4YaOBm4AUTWJ5w3qrndFDGWem4KML99TirEzoTJEDmzYiaxWZH2cRRYOyBQByTcuflnvRD
b/pVq8EPgHLquGtLK8LkQRTZxtE9/80XWc78Kf8X2Vv6EVRTp4dBC/W5Zr1+ETMECg1n9ai3objJ
WgS8JkMMwi8wWcOQSGuVT9eHvrZhNNr1My2MBtOy8Gu2vSdEbMBp6q17XRfmk167zUFHQYcLUy++
XQ+3sl+AeqCdy5lKDX9ZZhIehzZ7vzgHpSmpRgw5/jturfscHuknR63dhz7BLOV61JVBwp/iBfCH
vfGuUJm6QhZeC9mu76VzH6tlcNIitbgLhlqPsJyxp7+mFGF8zUWMoQasDVpoiwOvEn3dzJkjIj2Y
XA9RrVc3tWwy+ddX8WWcxfkDibwYCtjOZ/zogm6nGm196tpOd/xUUvy4Po0ri5XHNt+Nj4HAyjJX
bPOYhCAuoQoYotJ2HUxe/Crr5ie2bSFaCAkKHH5DzocnYlo37ktC48I7Xf8Rq9+SRtOMrplpGYvX
T91WWkzxl29ZBCOlpXQ6hTJwb0hIqDxLAMPX460ceEDdsNemtYwqxlKZq9WUquk7YOgi1auDIjnl
/Cbz9Jtp8opiI31cHRzSdmAz1Vlqfd4+b64T3apkYAUw0SaMJHcjgjIvalept2i+aU/pmIUb23F1
cLywEF+YGYZL2TPNCYe0nxhcmXb1w9Ca+DsIsDQFsPbBMza24drmx8yM8iA9Clp48+jfjM4WulNn
TVye2R2DnyRI8k6Boz5rbtv+w6U+HQKjcX7//fczAQs6KKpwvr5zwrXVIrWjkR1iau6jJzQVfGJi
fcOKvd84zNe+3h/xaJsGE9ISi/FppZFU/RgBopdJMTzkRhIrd+XQauMjOfIQfFNbxVSSjTWzOqtg
qcEhUozkP5ezapU15eoKcYlEqOonGedQQ6U6pD+0Snc/VUH6WKqRo2xEXbkyge1SW6EIMfNvFyvV
kUhn1EaTnwGvxJ+9ZMRRvtWFu3f7WMt2QWF5kR+Nrl7eREqebol0rQ56BqAi+o76kr1MQ+qsDDRF
zc9ZVmY+eC/4PXAGXF+RtXZABB5CbNYZYqP0svaFgUExyRwEnD2LYx3WHM5AUcRh0Nf5LRqL0447
UtwklW7tQmjXG+ns2jBnEw+A6xx3vGMvv62XCaOIBEwQW9OzrwpmjfsaKc9/JlV2t5bs1GGXwvnf
gJysfVu07aFi8JpEwXsxua6iBkaLhsh5wJdxF4yFsicNCl81tRmOQ98qh9Yw5U8gounH65t1dbyA
tFlRs1ntUtuuwFMnCzCgOleddB6bQpO7MAF96gshxj0uTGIPCbLeABWs3GucLnhQzVGhWi6vlE6t
qOCGjJdk7wZQbP/SA13cFyPKEfu4EXbvp0XLtRahr/cS1d2WUdK8bhZp4AwnIvvkU88dv8vvPKWd
pgboxp4LfXKTu7iD7Un/xP3rrjTIaRDEZHp0LeDMLopqehKZNQKItPlDx613bTa27W091Wl5iOuy
SG+uf86V64VlBNpspsOBEVksX2owOuV4G11Ey2UllaWM9Ac7MIMJndQym9Kt6tLKyr0IOP/5mxtm
6ieb97KNBBwn7b7xHGXwW8VrXkXNI7DumvIGs5DiR1r109/C3eapZZvSY5v5PcurG0a8nqYOApdG
KN3ZaqN102Mx6e2Xyuu9f9Mkt35cn92VzUJELD8AZNLKXB7BvQtbxGzM9FxXdfRBRf7ORNy+zL7H
VCZ+F0oHIL60N42T1nbL27CLOW477Mg18G5nL6y/l6J07gtTpqlvl131XQT1veu2HyzZtHeFGpfV
4fqgV07geY/S0SQLNUmULr9wg1F5oEu+8IQ3MNTA/L7Kw/G7VM3xhNRY//f5Nc+FWXaSqPyvxQrW
xx6F1D5FnbGVP1DHGUlRQu0Mowi28/WRra5dmnycQQBt32EbgNgGyPUDTwH6cxdUIr8z6mBo/UYJ
2xMcUgn7LgrcO4SW/tKVimopa/dN6MUn9VC7jPumys4a/DOgqJXnHDzFtF4hHQ8bM7q2amd2OXR2
i0xwCcHDMpHef2qizJq3XbNLJl12d7iYdc2xVhy8vxQdh4Ku0qzp5voEr51GFLpmyrgJt2FZei7a
0MNdG01YGBbj/WDhEOPWo/XTbJt2I09YDUUOyCuQtQOq4nKVBpEetFqEti6gqvrWrabmFmEq5zlr
hu7lP4yKNipDAtjLDXYZSilHK4WrmMLUypMTxspomaWt+RTjZbbx6VZHha8EyDsqP5R/LkM5EwsX
ZRQOnKnqOr9LR/NoR2bbHaPMKYfd9YGt7QewWv+Ltsi1gC0NqpuAatIhBTZ+KzTLftSC3tzFWer5
lTPkga81unMSVlNspEDvWYNsCbToMDGDEst6WUzr5OF7GeJrdYY0ouk+fIas2Tf6zNbEfsNyfPx3
9AfKcNbHPG5sdTc5eXOHs3C2xVxZm3UoXhx5FpxRxOouZ12vWuTMqiQ/533THzuAlvc05uuDbaXK
FpJsNRZC+bzRZm7D8rFkp1I4lYbcAd4OiR/nbaLtRNwYyDVLWs/XP/DaHIPD+WNdhT4kDYzLkWVW
I5SxKJMzfVM5+oWhpf1hVKf20GV1a57wSG/7HZwne7zTpFY+eXakiD2or+r5+k9ZOZR4H3L2OkCD
uVEXx3zowc5vMghPcZk5D0XcG97OwYbTCn4GOfIwPjLVW+t75Saj+Y1kmA0RDSzb4tClE2ZPowDg
VWFK98NqtFo7OnUeO1/Rscd51I3d4q8lcsHb4H3t8kplo3KLX8641EvYfRPkJLctkrtgGjB8Nb1+
uIEoqj6FHSrZG7fa2ijnpynCsQAh4ZJdRrSyQI2w/EnOyogBWqcr7m2jYOCGU5u7sxNEAzcCrqTS
PEf5kKQI+Dou6zUGJrYqJjhw17TE3rVSH8pDqvXalgLh2pJBW44HMI9uLrTF4m200B5CzWUqgek+
60kjqtu8NPvwvqfFGZ4qgaKYHwydMxz+crGyY2hNzfg1ykSgGi6nNI5BS+haCD6/x/rNhx5jR7sy
NES2y1yU03aWPmb1zvIK59+/jcy64Vqj0wElCXTFZeRwllFHY7w9hxrt8Z2jJWlLZ9qOJj+ObZzo
tWKSx7HTto6Kd+cSC3auGgFK4TKlunIZOClcNy6HvAdFL+vHsuzuwlZOpj+Wef+3JbE5qQSdwkAh
JmOkdBkK77o6aLzIOadmM77i6TO8xGEQ7bxu3BJKez8qQtES5sQB4MAuuQxV1T3+hFrinFtanz2K
5uABYCZaw32OP9f++rd7txHnYf1xk6FW5IGbugwmEjjpE/JFX103ig5wx6bfZm+Pr1Gjlp/ndbaV
z77bIPPgMBoD1k1VCjWhy4BI5mVNLdPia49fxcGsmzryp9zL7zNPTN9QFxtuiyT1/sMweccDS5tZ
wu/wBUEg7WLw6vxr5dU2lvKqovqoP4B89Oz8RjSJ1P5TRGijM0IGlvHiTS3YiQnN8OxrLqbeH4bW
fcydNnyMxgRpqBK3ousf8l1exLySN7v4KLD/ITtdzutoYEqhDG7+dbDb4DC2sXJAVWD4TLelPdZR
CKUrT4eEh4MXeBtXtsnf/aZOMaMq5jYKPQdyA4yIF/dHXiSR7jKwj0Kr/amYdnJL8mpJ8Z5lMfS5
xzBzdOeMZ940b57wlTUqrd0Y2ndtqMZjWQv5lVLfN32c1PuBR+5XMTTKEcNq+Zm6Q/OQtM0zcCj5
6fos/5GieDtUzhksT+cmzgxw5Ly9/B1FKUGKqFP1zdIzWxE+IlBDdx8aUYvFTeuVoDvKyTbjg0Ur
aTwiBBUaje8ETdJ/mDJU0m/C1i3bn1JKHcks6blfnMCufzgpwK50BqMM3a0SlwAZwLZ63VPd23Ad
Fct6bRWpNr5m5t2TIXAj+LkxtPlcuRwacH2QMQbi/Bx1y3NH2rIXcaDF34YeuPMTSAf5DYV3a/BJ
e8HWj44aHlKZuNZNbFSmcahsLFeMQxEX2XQ/qkLT/nFiBRuNKXL6aD8WSYjraB5P4gQ1LQ2eNCDV
5W0SUvS4NQYnCW5Frufac5ryh47dGdaGlMvidOOuBzjBhkdRissf/7nLrzUB6Ascpxq/AzUuX/TW
Qxbe01IHSp4XHu1ii4eEhuxyEpFxATgB1I8CKcnj8jyN+wL36FL5ZmWxsE5KM/IQw0kd2YO7KR8Q
VK860wt3DrAY7bFu3Wbv2YU3Hiy8Qgp/rtbkxzoJ3W+IiikaNj4juszAvzp3V8XQN46JEtXFS96k
aopcxRR+sFrTsR/wTjQc4DZeX5wit9KK18bEPOa+DoQ5VR+mAeUw+SjzMT+ZBj2Wlynx+vImLdvc
ooWdKCL3a7MeuhPdmPoOXSWkm+ps0OJ/Ji3sHwu71l3fgeH4w0bBbdyVZj19MgvkQPaN0rEnUc2o
jsk4Dt2NzJU0OJVJpze7IQvLhzLLqiQ5tsIb2rvBnWoqcL0xBvZTCVn6Z0pZrPMdPairg2MoRfx9
NMfY9Zs0Q0Uuy1Mr9ActU8zkaKOvGX+EB5J99Uam7L6gUe7sKivPkkdRiVJvKRaYtOZ9aVWWcm9U
gfMN/RK82I3Kyz7gwN5Kfwyw2TxZeZggce+NmXk7uLEm9lIHN3mAN9OLg8vClr7MBu+lyBodQZ7e
arwTSL008EcLaeLdEDZGjXGYMcqjk4ZtfFsr1GmSKJmUl4bLLLgpBz3OUXWZhuiTV/XCPRSaHbn7
pgXd+lCoqsDBKLBzrzuEWqrCBXLMwbnvzFJzaB40QbHDNiIx/Wkc3C8GZVL73hl1r/rE68lsn6zS
KkwwAFN6p7emUXwUEXv2AfPh4Um16rb1MyuKPT+vpjq8rTp98LgA68o6mEap5Sel9ZzkUU311H4S
UKlB9yr1NN00sYtJr3QjUOz5VJQ3nTko93FLQ27XqUlffAtFFGLryzX/A3EcZ9xVdin+4ficZw2l
quFglno03huyzrInp+ynfxHbidrb4I8Xn5+UhmakPpS2wMEZscPDb8edZY+nMAqG/GnqVUXLfCPl
cBV7JY+i8NEkMQk+IWymtbc4WHrao6nWSnEb5MjFlDukoor8U5jnSngcumqIvmudDcOyUR1kwfeN
zAL90Ae6aIXv5AhdfkEbrY10v9cap9R3eR/n1kcV6KF9n5dArG6dqgxLmka8HnZsvVZ+Ul1FL8Kj
PhmGCHd9rDid3+e2Gdz1vT0Idk0cpnW4szucm6SfVW7svdaBnkZ73R4DKutNRbNzjEL1cxRi0zjR
HAz9mnMhuY05mrWjzFX9V+B6Ncy+MDL2vZGO3UHvatX4NEXK2H/XDGEAR+nUNvnci856MhUjqh6s
lrvJ54TSaYK7oVrfoZjlDTskAWS97zwbcE6vl7n6klR58qsF6mo9qSrvopHKnu0PSpJPuzJJrNOk
uZHmq7Vj/7CnwnitkjrRWN6RVu/tcYIYGwi0YCGKO03jlxm+8jsd+6aEGkxTouoAJe2YmYjEATia
Ym3XjFP709UQAd41qZL/0wBcdP3ILt3hBr3havS7JgwG33KKMr+r0qFqjmoko9vJyAxtX0s5Kr43
yhGTccqviMeTVJX5Pux790MH4bTyGxP+594MrDI6GSYCaekhsjLFPtaTWqW3HcylBixClnnWV5yF
cO7qTPZ1hjpptLdrrzM/uLHApC2r9cB8EI2ddPkxUSfTvosRfX61smRs9tlkWNHRqtG+3jlVaH1C
rzXpYZWPTuf6Vm91ZehXLu/onZ6k5YfQxJLpnHkgl1BM6zC8Dit1Hl0pOmVPb18XR7IAeJQoG3jZ
c9np3Y3aFzqPthouyS4fony6R9o+aD9MTSQOZRak6hkjDeM315sZfg6LcTwOWlOoPyXUXn1nNRNQ
LysKs+Zkian4R/VSz9qVdp1YB2MwW3EcaTl1O2FX5nBUaG6C4MYIVvhjCvLxJqNLEu2LwHReCzAe
430v3Q5JgMwy29tWeiNWiWVc+v0kZfFQp2C+DsKOB/u20HrWs5aXOsKrjlrWL2ZcIHQElqmzD4Fa
gElvhIMReodriq7tG3TttR9j3mbxk6pUk1P4FgZW+kM4F1JBA4TMp8ed0e4CXjPitU16UcYnB8Sk
4uwzEU1bdgmLdgaNPxhgyA2jN85NDo/5MnOgeR603ghjMgmtprspQ5l9qiotbD8ERsAed7lGNJ/b
xh6OpZSG8POidduNpH7xFJx/BRU+8haQhLBrl2w/Q3YotUW29j0wsjj2OfTPmvRSnMvs7Nf19O9d
qkQo3u5UwPHU4UU95/hvEmzIC0kUSqF/51Qszs0ow3sniutvEnmB7iQ0J42O1yMuXiwMDpUExBIQ
pJnf8cuyQZpEXUpiG/3wMjOyfMUR/ZPW5doD3q3salFBUi+Fwc0vNbHxYnk/sRjAgVSenxUIcy4B
doXV0xmqleSHxGWr2qWjHX/NKUntbZwbt94M89RdJNbu7FM0N8cACploZV5OLe6lrkV/KvkeRlJ5
SeBEyUfujrLc40GTu3srpJB7KqzO8rC+y6bqUCFJ1R3qEH1mPzUSmAVwyqrbAFD+JxM0cEeZV3rd
76CP3NLc11rWxl96JVLVIzyTXL2Nvfr/SDuvnsiR9m9/IksO5XTqzsAwwAwwcGIBA845+9O/l1m9
0rQbtcX/0e6O9mC11VWucIdfqP4WqWHE3JtWkl2OgBzbPbFe+k3jAWJs2mBU/ulRf7pgzOpObdgb
VR4O+stItFxOr7ni3USqX152UluyaYsmKzfnt87J52NMDD5oqcK+nXC2xytaNqk1qBR8X6ZXq8EG
wO6Ci0aidOJkttc0S7tlnhqxOJRGpro/LFjbnNfWvG5Mk9EP5Jc+tId+m+dK2tz0UtWNlzqJTLfR
8WeD1cPX09epGlvPoDNadUVzBrbUAMO7j50QRmf8yy80cvVJB20sr9U8bZR9PHiGfTcWhOiBE0pE
fKmTa5qfvwdD7uqE5y3shN7JGlcO7nNeMm/jRmOVXNtWnCQrFehitEFjRHmSfUQzHUMUBdjJnC4a
SU4eVhdZ4o/+b1HmennjpWrWpM6o9U22BuUteysJx20Jryytc8NDIgCVOlngqg1RrqtKG8xx9bBd
1UarmFuVPv0YrnpRmVXhcFlQIN8krd722brJEAodLt0wbysswXjCHm3XS9JX0y/16pu1K+6qiShI
ejc5OlK7ml1ZQZOHeMd1wxP9Am8TjKnkuH4A23zUXtHXkhb6XPMnAW0QJFzoLlA5pbs+VyWrS79X
Or+Wn6SMXGFrDJG3HaRIvZFjPfZ2sjW2a9WKtdCJfK3wnMrIIrGw8ee3NL8BMj9XNCUQ2m3mrKrU
ebLkxXaqPnmGp62g9Ee/UxT3HCr4gpADKptz/qSdFF4+R+RgA9cA2kRl4PioRbnSoFtYqU+mIKoI
aot8wi+DbZfhQYYo5birvExZpUH9IAVSeKk0wsPfJ1YWXosvZs7Kc+gnR2MAu7OZJ7qfcMBj7cmt
g+Agw7zaiLYcbgFeyZdN3XT7hYmfnHmw9NR4eKAQFAGxO9td5WA2nd4Z4mkI7eqvWcfGtU3eY1xC
pzFlJ2hCy17XdTTGu4xEhRS3lMpNo7b5uHY78GlbsBbuQkFjVj2lWcKPQv0KHgP1WrR/jr+GJ9H1
h+omnoAB+Ss1TfWNlRXIJ41t2j0nGVoE27HUXPlxYTWm5f33DZsGpoMJ3YZX0wC8fDxwFQ3g27gZ
n3zfch/AmExmQKLK94Vfa/bGz/xhXEdu6GP2npWPdE/DDcRbeUkr9YttAKOCzBbLrIlUOVsAYQdZ
qHe9/tRUrXUTlqq5cm3fqAkCC9QBFSuLmt35uX+x5jYPHFhfgiAotbMHjm6kLI29bDzlQfARdiK7
lEWGG2cC7WpNua5+iCkB35wf9It5In0Co1gIrpqTbk6rUJKQk8Z4avtO3gvZV6n2jGN/R4FbOFj8
eEtknC+ut8kSmkVF7AFYy2xlMbrAoBwhm6e0rMZykw7leGkYHSIhkam41+Cz6milhTqGp/CBspVc
asNCe30eEbLJOGmc8km+lO02O+ONVtR4xTJpGTWAXQ3444IYPVv1JFlrZE0VJwm0dD30erpw2k/q
dtPQ4EZBaIFfRfx5+h7/hL+NRoEtcj3rKehd5IrClB1x58dCBw0S6Wqz6dM+Kq+hemurwWgsbdOS
wXersFP86wzNTf+Ae460bw23GT9K3tgmcGS6DsG2qkylf+tFVzehk9a+cjdCr7BWOWSuK6hBVf7t
R4IKJK2qyQMNXPVc3KEos0Yys5hlzHnCQ72pQ8fvRQxawo6iawVE0UKAdLp3GBFwGw1Pix7EXMDZ
8ISr4ACoP7UdpKNRSDWiM/Wwrf0kubBjVdlXWFbscp62XcxDukC3mrbm8eXE1+NiROENTjBB2vHH
kzPw9+TGxpPd+s1OtbJ67eH9tvX8ftyeP5dfvIdcvhxJA8Vm8IvzPotPNXVw+9x4MroSbcVGb/pD
bSvIhmaFIep1azUxVaxG+WHaWWrva47bRqWvBewuyDPv25cTP4dnCgj7pAs137doXIk2HhTjqRjU
9tY33GLj50O8RVNUcUaYpTssdZcso75Y788Fh6RkmibCmsfr3VsS7Mu8Np4IEc2dkcnda4joDyUe
+Dvfa7zy4jFBULiQS1QsBubJEyVirSrDyHhSMjV86IYQRIg6hIcKafiFb3t6/UxjIawxvfjgx2cX
fWEDy5L48k8xsvoOMp8gEzy1XA1Rdgh0T1p5Y4MKte4FC/v364GxVQI4D69tPkdfoyYkWt14krrK
XvdBm+5NOzGdNLV7iBfZpu3KF1dXkoX79hOYfnxwENVhUBJwYkqhzWast02gC1wbnkWPUslv8MW2
4miIMtL6beTYyXS6Pdsh0TqxLRJRmGv2VqSsQ5qNyaXwlZoN36HNvataLdxoUt1qC1fLFweOniIR
/oShhdA87/wFGS7NWdJrz35eP7tuHG31NvRXGmYz68jTkdug3L8SGDE6hdfHq6r37F1I6W59/uSf
bnpsZUBh4lCI4AFCvsebvg7kqsHu23rC9NcHeNT2N1XRSi8D1ntL1afTkAMEJGoRZNaC7v4cUgfA
HPV5MrCniA7Epato5cH19RDQvSw9jEodOVWPRv35CU6n9ngz0CfipFH7oTdPEHA8wXD0zHg02uC5
VDWaFzThnxoXX2WSKtGs87Lp/35/QKynELGkk0o1aLb7KEt0vodU9nNb6cMjAN5qY5eqvIPQMPxp
avn1/HCfwfF8gsQXUFOInaeW9fEE4d6aeWOa3nMRWLnxK0sivCypp1XyZezLgSPllEYR2Ppb9b57
WWqJT5/IrJVdTsyL5F0VgaTsgibe6l0dtn9yqK4LS/LFh0fIDClKur1A4OcR0GD3gxa4lfXkliJf
ZzqBV9jXMdWwqHsTSWM5pR/ywJxfmS+2NqY78MvILaB8zenREhZjozYYjIrGC3ClSL0a7V7/I0th
tSQifnrXsbeI7SCRCLAHcy6HFOth7KOb9iybQbgqqqzd4ZUaOynh+ySh2NwNSpOvvAhSyXdnyWgQ
KeBE4ad9QjvIa9+tusaPn5EUMzUHlFK66vCtk50oEUuKm19sNkYDTQc0E4oyNpnHm01KQ7MZuip6
zuD/qKu0Lnrc2EWaFDdSaKb1RtSZPqy9GLWvTRx1lvkCVbv/mdODdR1ddeUPGWds83LI22LY+LFt
hb+jumKffnNZyKXAVpuodVJo5gU8/qEBEn5m7db+azDw6KyypozXRMmDu7Hcegk/cfL1p0hlMiCm
BQXEYI5uHKOk1LvQ9l8T1Y2uWiOKd1aS0CdneTDplbT70giutKpdsi87udymMhEFBOJT5KlgZBzP
0seGIEko7L2EvA8vlOjGy7bN+9s8LvoXqCHmwpH6erxJ65xcRkV+8Xg8ymBaJvpIfXGrJN2rsS09
trglbVIE8wrHU+R4oTr11YBkMDaqkhPxYx6Xmm7cBYHbixeAGNbL2PbGTRrTHZOrIF1rrUgXnkPl
pD7C9WRAd4OzOWVtcwPBUZGx6tVV6c1KysZYZ11Rk/GoPi1w1w7SSw23kPY1VgZTlw4+hOfsDkR0
Xf9KtaHwtoE2tkWJHGQ/VAvhFPE4q3t0008cYLgSPKKmchrXVLIXlnWftG+gAnzJWKt2hQFFDpY3
MFddn1q6e2VRu9l5khWPP0VJN4i2YEVyJ4W6b1/nnpqsEaFJzXWv6El3XecN0jCpKeRqX2KGlB56
yUNoKIZojQAjoCh9P1aBCPbloMjttpPbRPpTuw3wRwqVWryxmtp/04gVfIfYmei8a5UgvYvipAKo
CQM0xRHEyLWyKJyUzvE9/Vtp+IOJofmk6STGPxQRiCfi5TB+G0XrNZvQTmN/BWAhfvXr2gycPDWt
Rym3/Wpne4VHyaDtB/+mUEtKFXWOPny80mWSEdT36IJ2B7w19eDODMPmDq1Kt99LqZv8EuCZBkea
cEzrITRpA0pRn18Oaq3+Hu2qVp6HZLRLJ0MgNvzZ0gK4NNCEDJyRjmK8MaLOSPCj6mX5YPWYRXfO
WIGbXleGFl7ZUF6tC+FZGpaAnlTWmyQuoxh159yuD3RK/OK9SqgcrapCKenIjGp2F8JHFjTpgyi+
sgY0hPh8tnuvmw1Gi5WSDYajG5FAPqjzpXWQQQ3Y4RYqXblJ0tsrFOmz8rdRDL7cbRpR5EjYGtgI
m/4ei13f2vZA2v+MUiiLt8hvw26Lc2zWb+1C0j5E4I5ZApHJsimYGx2QqCVPupNrcSpnTYBv4lt4
q/OynmJ7cpDk8vA2Gart/LhrtoGove2UVTslnaW1VATFWg66aCEFOBnZhCQGiJY+KiUXnoHjeyoz
kAZIhlb8NTo5KRGYgFe0BkGn3NJfyu5L0DmY+1D9zOxd7Xsopyw8PyelAwIPRFlQmgI3OBHljn/A
kPSBniSp91Gj0efdalZt/ZE6ZSQQS8qfcM7D8HIs3HIT+k1yz+s0LFxkJyEXOFtqB7QiybzoNk/B
0T+VH9ptSkriEr0S3iu7wEqEt87TIcVcTDKvJUyecVyq7HwJNDm/sKkmUskk4CbknoLu2bsbW0Xd
56VsvA4SAIViHIpDrlr5LkZ9FIXEwliKvMTsUqSNjeoEMg10XsHfzj0jmtgbLdfs7VcU28wRDFEb
O9L0Ri/wZufR5IR6p6vKK4Seh0FJ8XhBZfzhRl5Z+5VKUeCIvmp/65mXvAO60b8pjIb8EwIFUzxJ
9ILQ+JzmpA7CHQK1c1/lLBv3YTXWF1VQyOjiIs9StGW28Kx/BuD/viyfAwJLgvzHYSGMOZ5cbAVx
HNiZTdNa92/N1m5/uhYk5Fbu6gNmUtSg3ZyaQVLm4qAV+Yta59L+fMR2khJ//gg4XcRR7FywAcc/
omyVnMZ2bL8mRaOWa+wPsZMkwrv363a46AZLbHwjjN663nPfVX/sfsZ6KieOnsjW9vxvmd8f//2U
yQZ+qr0BAT7+KXHayP1Yt/ZrbluNcbDbNi2dthktABsdKjZrTSlG2o9ZeKs0g3d7fvTTLc3nR0fl
/48+WwiEuITeIPf5WnRpsDYqa/BWmo+U3MJnPz2rjIMD4uQiQQ1iTrYaNLXv7LpiwWM1+iVsODnG
WOs7nsbu0gjscaHN89V4YFfgP+PFBiR3didlrWUMtj1Yr32na6i59tbaHoZu1Uq2eK6LMliY31dH
dtLO1zUOLfD4aZ3/uQPbCcnbJ579GnulfqP2pfeU+lZ/GEUYL5HJvpobnXRKDRPZiOjxeKyoJCIs
1YCx/Nbsd1ljxJeZFlijI8WSne7SWNfuv71NwAook60sjWJ4eMdDCiXtLCnM3FfJVRpvVdG98rZy
xFO+8Jh9cRoYaPpodCpp1M6Svhy5/EHgB/9ayXm2ylLXBhWRSxsjaNy9Wg7xqsjc8ncYltXu/BS/
+IJTlgF9H6rBZExwPEW1RoBTFKX9qmidb+9GGUcwB17CuJF74HcLUcP8zeTUI0dJAo+IIopfc1a7
Eai1hGue9BoLSVRTQXaInUo1/Dc3l2KiiDpxPM12/5yf5Bdbh0seAQgqY+zSk7qzLwwqzDrL65Ye
QhNZuydV7A9SD9tBj5pvKtlPrwuN/okYQwrHmFPs8s+xoBlYxoo8SK8TPuJCgpWzbjNYVBvJCsIr
wSostdu/+oyTDhZx0ESRUWefkbZTaLtImLx6aG56a1i17kpSjTBdpT7m0ueX84vbk7HIlDj6n/2v
4+nFeudXOa5jr6nIG5VGsgBepvTjNw3uP5eRuIN8n+4922V24u22LLRoNN1XM/Gaw6h2wyaKo+CC
vrV7ZRZjfCiH0V14JL/aooibT8kfPDwwG8eT6zM3s6Oq8d4kMoWViMtuE7upsfd9pdg3eSN+5GoQ
LpzC00HRS6OYiRMljwS36fGgndtiJykb3hvWNdBjE71o6RBBSttavVdcpWpp5w4scLH+7pdk3CkC
oq4FDciYjUvFuuw93+RMRLVWOgUfgpCEktHH+XFOtycXKBpNLCd4G/q0x/MzmtBIqqzx3/rOtK+0
IRmcsDONO6FK9ub7Q00sCvAe5Ab84OOhEi+IQrnxA4bqkqtBUsPfftKCbUbK4tvXCnieSQxK482d
YDXHQ3kYx1TQOpgVHqg/EqmSDv2gcBRa/wqX4Wx7fmZfbBK0OXgcuEMnMZvZxxJubiZNAH+nkit9
jRNo/QfL2fiQ2GEAZk5TUaDNloTZp//pcdw6iV6jE07rgjLffI7gW8pUpFnwJstdt9PU0F1rItGc
YIi0ayrMNTzDXn0A5NFv7Eg2Fq6arzYOocVUCpvYW3Mtfux5BrPQpOCN6lx74JkMV8JM4ztzbIPD
+eU9fSS4cKhkI43OWWC3Hn9NPbNafTSK5K3qY63YyEmQRTcWkvnqPRWq+tbLIV0vCU99NSi1MA4a
ySShzeybJhjtAWHPsjelg+Qre5l9S11Iuxr61N8jstEv3G5fjEedgMRZV4mikKQ9nmRqG2MJ/Cl7
00pTd4AyB2iLdlW97oZOfISUiRde/NMPOL2CNKQo9FHUnNczAQaFqdf08Zs8qOPWyjzzvg00HRp+
O6rf3iyQ7JAsphsBSpdq8fHkCCMyv+vy6E1y6RT8HqKS9N+13UQ6ZNAFfp/fLyczm/I42O+TsBXt
3/lSojLp5Z0W1G+TzNNzjfaRoxCg8vhKWvt/GIvMDITEVOqgGHY8M9BjuSGPQfOmyZkOSgBZqw1v
IgSPSgqWWhAn9wxJOLXZKTdiZuSJx4O1ON+Vhav2bxh2V1eaGxgrBCj1n30bHlo73ARquuSqPf3+
o1sGtBxgYPBpKsfAniMys9xy09gL1Tc5kglfajOdHLKoFS7kfaffbCL14QxNp54qnTYdj38CMztq
q5Y8TX2r6VHArsVj5MLv3RbDcNleigKndTqe1JRiY7eDshCvkTZ7iZRKh/PS2PHfWG80wI+pfg8v
NFyNfWwCAA3SFUQ2e+NFavr3/NY8qTYgE4rEwqRyjf6sDAzieJ5ab2hJU7blByVT4yVA6OySzGq4
K0LYRnHpdX9zxAN/h0LpL4QIrQc1GbqFtf5UfP53/tzbJg6fgkI6cQ3/HP+IAAMwNxv1+h0bdVT0
RmPygteDxiuoiw0N8iaBjPYRYv/iXhKJDyhu0JR90ullRM04UV/qCPT7IZaVTN4urNB8x00UDZ4z
hGrJkhGwmP04LUBApMa39h2xIu2uFa72IoG0+kPFu0xWsQKdrad6tCnIRC+LMG3Nla1LysRpzKZg
QrQP5Rj1j7AwmiVFhpMWyfTjAJBiFTCFFcCHj1dOKa0YBseovstlja8gnac/ii7FhaNWlvazgyPY
OXaNrJLTUa5PHLoTvr9uy7zb18KHQuuLwtcXvuf86Zh+FIkwkQBZzcTWPv5RZkuc2EaG8j4Ocf+u
F0r2ocdUVQVf7Q6xMmOz8ImmT3C8fzig1KiRakaiAv2E4wF7iEWJr/Tme5iVMm4UXVqjimgmtVP4
lfczq/JUvjL9QXZEHDbWOuOpvnNT0TrwA5O/6UA8s/XVGq/587/sdCUo/U7JOgkQmO55XmLFGboS
jeL+jRrMMyPDpd2ftt2Va6LdmITl+/nh5vcxlV5663Dz2WokJPNapWs3FVQI1Xv3eAScUcYjppIK
6bLMq/rQaWl7ITrLX1j9+eX1OSjeXVT4we1S+T1efOhyPhwzBs1GIKu15osdLS8bQmCm3DTonu56
NGYOlQej9/x0v1hd7mjq2hS6J7Dy7LN3o1/oeiN57+gUdU95bWVrPwy0S0z1onVv+fvzw52sLgwi
NEe5pXnt0CCZTZRISQ6CMAzfOThVMvkPp2+91gwVEh1JhwcyRA1HF+1Snjl/ipACYVWnSgGggtOC
sIJrTYNrRPRexhwdKDfZ2rNLV1/JBu/ed3csg9HahFlOKDZpVx9/zbw01dZKm+gdaEUwOAWcVmkT
a1Q/wN9LG4Q7yvybwRjzm/hRE6xYn+qsszsMkmRIo7xN3nXPS/ela1mXsIHdwxgAYT3/Cb9YSoYC
gMtDg4jNnHM3QurOIzlP3v1YDTaJrUjb3lfVFFoiBYKFeZ1sz2leOI5MGSbmGHMdEqqQoSJhO/YO
etFfBVGv7RuaUbthaKWbBM+5/8t4CNWAfKEGYhnT5P8JWeQaVFOoBNl7EOoeihB5VtQHWe31S69M
M8nJc6EtQCdPzv40RU7DdN2AD51/usinJy9FZvJuhGF/64ZFvimz0HDKJgJwI1dqfYWLeLQNCAuX
gqYvviXPCzpI7J0p8ZtNd9BJGDyonu9+02fQmdoi21dFFwZ0uhPj5vzG+eJbMhhpCfc4sfycqpGm
WpDE+K6+j2mkbTJhNBsghf2uRZVx1UG9W7hrvhyPl5PW6YQlmy9soqqNnyd99t6UobGnIBHhFlgm
Nzxc6b7imV9oB5wuJupK+MrzN6kcAufHe6foE9PrEiV6H81Oviu8plhTYB5uKOQvYcdPQ06CKLhN
JM6fumcnzsQ5+E6Cpfjds4ocE55RjdFcsIxHu1LDW2sY4YyFcgFyqtV+GnAOt1U7FgstxNMF5kfQ
IOD1QIfkxM+XquQgh0PG4TTHcKdHWYjcRKr9Nfs82ld29l20DiPh0QXWmKIBpaZ5PRtd4zavpTF9
rwbxUjVFvfc0Hq58NNcBqdL2/HY9/ZxAw+jEUpbUAF3NZaugCDVYZkvNuxYJ9zqQR4RrQjs4CK19
//5Ik4UuNV6yJXKY440T2Nhk1lLZvrudml+Nqu1vutYLtolflLvzQ83eX2BdSFqCjgXCoCADNrfj
GcYKqQ4pUT+8NBPwhSt1Q1XNe8i9yjgklu6tXV+ulkgrX446Qcq45zQC7Gkj/XOrdgA1u9qvlQ8I
D0JsaqtQH2pRNzsQOtqblqvxY4PIivK9y3yaLMUQWjwk8zz/8/yTziyIaKVWPwZ1UHDhSl3tzkOT
+9ZPKldxwqhsF17+6Zn9J4j+b0RE+mg9T3fAvBxq9PjHqF6qffg9XSSvycYHNTSlhSrP7Nz9N8o0
K2IMKL1zeF5SU5hMU0X7qMHxHBBcASbZSVA/8XzGZXJQ8Q39Hm6NIT+r8zxRpJjE27O7zeqb3pYS
oX0UWd71m+nPZIexPRSOoAEkNRJwnN+ps+P334jc3nAXqBKS2x7vmbxIUQlUY/EBBDHYVHZoHAIf
tVKpFdLm/FCn60myRR+ANhl/0ZY7Hqrp7GBy5vI9R/aGcgAhNgZrvcpcRMTlBOqE1rx+e0SU1UiI
NQF0g3+OR1Q8K+t0kDOeI8LKvmgs+zYk67XXYSkg+lYYuC3szNMjiOQY68gzz4MPh+F4xMHFgDQS
SHc4jYKu2o8GIgpCINLwUcW9tcHvzHvRQMOlL+dnOgX0xyeC8SbVQXJYqNlzILEd6b5hxyXCqqA+
5R9e3/gHVMIsRyty79FLIuUGrRscT8xKXBqDbDYLl8DpPkK3Eq4TLyVCEyzB8cRr1W6NWs5Cz4l0
AfgES8efrDIUbpEtMUROjv+kgwrMZRqLstfc7DNPs06SKrP16LegnwJiGxWfNk+8/Ltfk4Eg2bB/
oFFxHqev/c+FanZFP5St3LNj3WSMNja6++o6rhHxuk25Eg0HRF3tXTQqChwLt88nCPfokzI4cdxU
OaRPwT13PLhbGH6XjxpbyYW+NGxHqojqpR/n3k2QaAiRxZZZy2DDARuuB6mQ7QvFRZoMFtKYrYrQ
M1KnSLOhdtSoS8gCe4VYJXQQRgjETZagq7ZCaqEWDkhZA3NcVD6CFz1sMunWKLFGv9BDqZUh2mOW
52iGPBAXKz1iSbnjwg0N+pXQPOsVpaL0j5/4qDEao1lqzcYdS0vL1hSBRvhCJWodf87v9pNTxmMz
eSMRTVM2Rmb5eGmoKBda3GuK5xh2Uh3Syk1+aKJIVr6fp88kgv2fyrLKJWbALIWYWm8TO2MCFpBe
k0YcD9vqCM2IKlE9x4dCVB26IhvKVdeixHcZ560ZX8CV6i5RdMuTTUETZCmPOLlBocBMisNTZw5u
6hx5Y0Dzgt7TaT5KVKo9OABfa+rYYPnlVWanzashPH3h1j6ZNGMibYlmB5HTVPY9njRIcYR0WvSU
HKFnfzOs3H6m6JPTuO3sC7XvxU4H3b81+tFYOAFfzJaoG7Nqnt6JjjG7S0mPIt2O0FJ0hjLYm7VX
RHtPVUfvrg60SlxlRMHJQqx9srPokVOMorg9iTdCOjmereKJJmwoFIYgcIVwapQI65VS6kriJJ2X
r6Rcsn+UAFjchavms752dNzJaMBATsw+kCRQfo9HRiwpsxNNg2JSy22dXvSkk1W5yhtNiR9ruP4g
jEWj1HsLR8CgXpkW8J2r3gjS5oeZdjzhWzJqNC5KdB9/Ns0o+Y5SqsDQEylp8rVl12LnE6zC48sr
9KMJshF8c6DyeuZfP4qNZi0Ij+WDqZGsIrZEz869tGtOs+pIqakE+GVJ1bgRSSIH10ZEkWWNPnWZ
r2NAjt+U9Ca6487DBZ6sB51LCvnH6xERP8vkPepjZzdrXb23Y99Jhl/fu0jmg8wWPWq6WhsVX33U
fiGXITn94AQ/7YU9Nd/H80Fmxbjax/1blzz1kdTN0ZSVJ12UwcFa0v+db93ZMNrsdjJMKNm59DkX
b2/eyb+Gw9JM5lHGfIhZBpV5uk4SwTdBaMC/UmpHGtbGm/e7vlfvzn+Y+a0zH2l26xRQyE25ZCTl
Z3SBCpe+0X/4F9ixnB9mac1mD4kK1j+Dd6c+uj/SdbiWf+FUf/O/DTG7xYJO1K7kBuojF/VKrF3H
30jb80N8Ssr+e3fMV2sWfAVYEGl5wTSKl+K62G0DWAdOc9+C0/8bSE7wxz54a+mAVJy+VBGdawXM
z+k8+0sCqYjqjvmF3q4U+8pdDcmNXNVOKekXiuqgB3OtWxtPOyia5Eh6ASDnIMmXY7XlN687NDuM
34izVRCMzy/LPCSdr8rsBpEB74dxzx7yzdeku63Sp6ZcuD++PBA8F1P9md7JnLSp+kR+aHCwfyLn
d3KhPNvP3trbZvvzM/lym/4zzOw0ZEMY2H7EMNlHtM/ehj/SYdj9b0PMToJk5LWW0K58bDbeZtqm
g/PdaPrze/wzi9lJqDXo5GM8DXGRX3kX6qE4REsnYbqBTk7CP2PMTkLpi9wsBWMoP1Pbaa/AZOG6
Vr7mpdNoq+iv/Pq/LdssXqg8W5bqhN2ffYyX0oN2ke6WPv6cl/7fCftnTrN9bEaKn0uISj+6z/mV
usuejZuOd/uiLbf1g38vRqf+4y+YsyztuNnDWEdZX/oBYw7DSno0irWUr+zfxv3/tnqzlzHNvRiF
R1av2/T7/zaddjg/xJePL0VT4mXEuzimx2EEDjsjIL1IfTTLi0z6ZYlfejc6Wvf0vw0z29ty5rlx
ODJM7m9sfRdGF3m+CsTCIf1sR/+7vUnxoRuR+hh4C4AFmj3AtQnvvIzl8cmuLD91lKBvbl3gjS00
cYjp2yzNUCZECSvYS5h1pOsIrcaPICoFYQdWCAtVh/niAsgAdzWBWIG60Dqe3UtD15daWLvKkxXF
2L/JffqzJEImXCs0hzS0X4ikplU8nv4khkOHGzEgiqpzdhJKa/ycyPafPT2xheOGQYyrs2suhYXz
l4Pon6SHPADcKsCZuVx907vIcgvVfWor1Sr8FVi3Rr4gMR4tZUWzqvqmYxeAGmByxLgg5Seu++cj
+0+hIQauGnhlnD9rRaKvOHepvLIk3KxMfcQCOKzzJdHA+QEnb+bJmurEiF5o9rwVXlOnAnulBS+V
KgWXox8FPw08DX8gaGz9HLMxu4oB7C8UG0++3+QPplgsKsI0tFZmhzHRYrmXEF5GwVMFhULVYYcx
gLo6fxZPvh6q+FOnHSA3NTjQXsdHXsotBNcTJX0ppcLOV0hwZ7/syVJ5B8QkWXhxTqcEE2by2AR/
SJo6FyW1cuqBGN8kL7mRNlclto23aaEvLdw8zmCxKNFOrSikMEiHZgsnuUgVicgw7gM/a7e5ZOg/
WjNQ9qGXPHRWa+wlbCtyR5KUdjU2bbeQic/7YABDaCRa5KVwcDh8cwdsXY6jQvI9677weRaguvZW
+WL2MsDxNPMblG2tMgjAWo+weH+jSJmqtmN4XiS9RzH/2cKifwIsjy4CmmGIOVHzpM8ChmT2cPAc
ugizC++hltA+Rgokqsx0pzd1690mSHeYl2WdCmVNB7qsVh5CyLYjC3bfrxK1hfwdD99mcFcV6nlR
7RgQso3CsePKqC4StdLzNelu3SarwaO4tR9EFYpvWhuxpPRF4DqCiGL/sKbHu7SIbWwNukjcD60h
XYMSRlS4pTv7WFqJ0m4RwckAQZ0/GSeH3qKpR2mKI0iTCODT8ZglG9i3jMS6zxUWjaKn6yCFYV6g
Ma8dXHDCP0RmFgsv8One5cwDK2K2ZPLg8Y8HddWujce8cu/9yqfxVYaiinHSrDQ44k1tmbu405Th
ECStnMIMUFN3rXZwmBduhXlGyXpTwaIRAM6LDvzcpbCd0jABxfreGL1qvEZRxSvXOJAb2sEHdVas
x5J63oYKTU4iGCauvhDsnFxLk6rI1GGhmgYJY15aksNc6IGsZg9jNAQdTYGw77d64Q6+kzaGt3Qx
nQzHWoO3Y3OBAALwOjsilleauG2Y0UM8xjE1nyqFAS+F0MqdiHX/fX5nnazuRGjhxUSyibcZeOjx
R+4iSGS630j32E0Nt3GjNas81tJdHnmdY43UloY47NcU7KyFPX16N30WCPHOmf4Cyjfb1FSpdPRh
4vJB80vpukxs+0q0oX2dDY2+YtLiUosS9VZxhX8tFP9DVepkIS47OVe8aBNfcCIM8i9zxqCtJ5GQ
vIJonMcmnHT5ok2udtHfrtPTC1F4TwG6ZZvvLTna3rTpwUARB8HXmGN2dNFNEUWjP5R5lt5UdEFv
u6QT7S3S4eNHp5q1sU70sQivXX90l/o98w9O+Zn+NhsLfg3PrTEtyT8RC8roRdRaXf9gZKZ15caU
IV+rXLXjVaCFJV0D0DzJbhB1t8sGRHG/+9U/y988hzQB+PME5eK2HqVPIxgeOpIjZeWHqnWRRlYT
XWgtJjROBnb9Oq3U/FdYVMZF2g7Bq5a5vb5wu81D4Ol3AM2HXDEhGSlVH6+DpCudPTSF/FBUtTs4
BAl5uevUOi4RwvM8kEVNki8gYE7HBHiMTADD/tdwOx6z6RNcHpDqf7CxRlnXorV/joWN9EgkrUH5
LAk+z3c3uDAch9A1IemQEZ2b3SSRXo9qVeXlQzgiGOK3dfcDcY9xK9m2pzoFGx2N36T6e357zwMr
DRYCLxTyquwu3vrZsfYiXft/3J3JchtZlqZfBZabqjIrKAHH6G1VYSYMBAdRYpAUxYgNzAl6+DzA
J8DR1ma96Yeoda1y0bte9i7epJ6kvgvSFbwOCKDkXilVKNPSkiHGudfvcO4Z/vOfEMR8766T0lZa
0Fzan3rdvHPsTdw3DpcH1kAGI59UOsheuhpaEbw/6MmsaZ1v5k13MPaUKOoeObJlhcwHgchEF4MM
EWUx4u9f3Jg4yVVo2tL2neGs45HTngfTFcTdI7M1P9bCcPdyMhRWPQUBQF2Bm8pDqSmlkzRZat9B
cB6862yiwUW66s5JzXJEqUawJ4kZbB7cDIqjw7u2ezSpuBN96ADAsGdlFHE7VgdwliqtO5qnDU58
Nxq0zpdYHMPREvP1tpPSRumrR6T0n1QwRxSDsAyZWDl+y4mzlnE3MJ34ZN4fJCdq21enQ+hNRgMK
Ko9ANHZuA4BTKrfgYAT1Qpuv0toaPtn73E83d3aguLMoJ6zkA+8dt7gjZ4bX6k/DIL0//I07ZxTM
sMAvdMVzLrg25f1sZw4F6JG/uXMCtfnBcTvdk06cB0celL2jDEFjUYgOqXe5oHhu0NUgpWXgndpe
J5N86XZpOWSujyhMps5sXxrvEE4JTB3deOmRSNVKyZnpZf4mhSrD+jhvRk0I/aKchqX9TrB0Htb9
pRW3RqZDdURvBBBtqdqjjm2Z/v0mynqeYIQHQf0IziLOT/srd0iblcQ16XJr+3SbGbuArtQHUiGD
3BmpkDHM7zuqPc+W46bZX0XqCMB12uSJXvf7m3Fns5p7H+JOkFJO7K/jpD8j8Z0S6LKpQGmPV3lk
9pzJnMau+Rri3UHoXRjhnL4BIzLzRH5nccwhMcd2sun0ibYPaRl0RmcXsPwjarPdIeCPyMvIx3fc
bpj1TlOaANOkIw+UZbs/MkFIOwMikzBPjrIVRRrvVJsONe+p4ehEqwmEQuulM+0t46FzAS+ZGdxb
thIEN/DDmZZ9RoO3LtXQq35rTlel3F/nhjkK2wptfEYmVDbL5khRQpfmNO1OkOHnNJM++cBVb7k8
I7LRtj9tbIWe9iNzDmOFMtqsQrOf4ikRrzj1Wr188yGJoUKa4dUNnd/Aeak0n+gaMD1+mPfylLAn
LQvtk4jGWNaCmirfn1p0i8ExpX8hGJMWoPPsfMULMj/B+e7bvwXrxGmdLGH1WY17y03Wv+tAnrQc
dXqO4p2srWDTuhoaXTN5pxhuz6KLTSdMHWPkdkxBE2cntBMdDbpO6r5P2nMXwMs6pbfzKSXUg+ap
YXSS7LoLDsaDuxh9P1XXqtu7ciJ6tPzSahFoWY/btgcNx5iqpW4n4pD4gXHWVpqBDmt2KJhrlbU1
nbudVe+kZ9DhZaaqfrM1yZV4Hd/QVzD2ZzmmrjkLicvnZ2Y/dLNJuO7M7Unmm0Y8GQybRne8mq/c
1UVqdKLujDYt6mocLTu0XerOszA6p9Vkf3jjDJvp8D6f52q0GdsZcJfpuukGxtiKUrM3g7zFM6lO
6A+zE+wxahZ6w5gmu+5mGGWjHNnWJGuDT3HGqkXHEghmgDkP8pHSXw2diMNOC60phBZLmvPR6TDJ
r5pms7k5JyNlJB9WWapYv2RK3O3NVnPQJB83mduhW7zhrlcjDx6+jWbY9Nib0gsl9XyMulg0cCP4
FrduKccBPj3od8z+cNodhPBwwk7a7Zz0+7ScvwRo2RWFrf0M4paREffilk9NS065+GiYQiM16rjz
OLplCsPV2Rqv1T21l5namqbdztq7DoCghvoSN9+hwQ7UJlf5sL3stcYWrFhA4ZQVFF8Kx4+mO8tN
Nw/GoTPo5f645bajGJ56rGJvwtZ1LDrBbWie8j7smgN6KLvWPJv/umRKNOZp0lpt3pu4cRcSjtXS
n6+1brZezynN6RiQNns+iuDSduaecUZ5pzXsj4MwsRPRRarlt2+HnglPZhfEAGaQ5Rv2pjeiCjXl
ZW37RrN9mmVA2h99wBNWcuooNusxUZZ4RI/USgytqU8Fkvpw+L3YeYWh3Hhq8Ik3RrS0ZNPwMTYt
3tzmbduNfTBgLSCFYzeK1pd910LhtPzQOvIslq0bSpWB1aK28QEpHy2HM0D5AA+Kmt4vtjlYJpO5
oajRSdq0OusFdCq9wW+Hv7Bs4XSFXQgkC6MbnAZgQvlF9G0aI6iREzHcSlXH6TyMTJ2yBX944UQZ
Okdx7EHms/GbJJ6ZSm/d/uXwDHY+GMSTaH6uArSlcr2MTgHSH4YoHvdTSNu2T6rZMR/XrWH8s9Jd
0s7vq8faMvsIvkbgveWXuRPTyDBPBvanFNbW0yDsrZUJcekkG5necrg8YsPtrC1dPfClCXt34caC
tkpeW6WbN+ncljqf2quAbmmA3tRr+tMmVyvL82Y0JFR+wcx1lEk4cINPh790J8MBEpxAAtwNQPth
BCj7U1a316R5spd8gk9+fhv2bcIXJ7GxDkP6Jzf9bjp1DVrbj+mhqSyCKDfWlDdRf5AOxsqmu27/
nA3mzfWRuPU2sfDSZIE5EdeA5aBAhuNWXpLYs6iQNKLWHZxzWceamTBIwRvvD7FMrtBZ67V7kgB+
7hLQsTcDYom2GQ3vDX/gAcWLMzcOoANv0flmrC79oXFKQNDvGxNasKFjOuHqKAPmzvHEJyaqDzWX
YHcFrCZvotoMcqMz95X7NYSA/Zk3WDrK6SpUsYSwkMxjHsdOFEYwzWM5YhUD5Rc1LvJ41pKTaOW9
1r1nb7qd94TflfVkPuzE4Ym1Xnrgp1YG6mGmKM3Ebo8GqCDjygh7q85J1BvQffLwOdo5w0B+MZYB
T0IcLaYkT2e9bClG0h1Y93E8H0zbrrMGMge7bs9uxxNlY2Yn801vOV43Hf9Ijmp34QUXCP+FDgjg
aK9k3bL5TSvkVbjHLcPe7GxM6JPDudqF0pX6be8rYwHwN2NGi/qJvqgvKjvnXrKKNx6m7/1gM3DO
qCezzvqx2ry2zMQ+66eK+5VwFsaD+KuNut92Hik3m/Kb7SiZu+v4vp0Ec1od9TPvLrG8eTRJloES
jeJNj6q7jjfvHslB7K4rLpDgvxf3D3B8KQqxIo0rVP36vmfReOZ8aatN/9K0/I09GfjQdR9Z1z0H
WjxpEOBT5Q7reJnEwidB5q2yVXTfpPCpdWvZMXZ7vBz6dDzJja59ToQAWr2A9hveBBRwsp6YsERa
42FgOceCFOUHHddPkDUzFciTQT6LxXkRO/Acb2g62cq8F/DUSd7rz8/izvto0BkbxLROD9+d3ZXG
u6AMkMgxdgsjyoOt5woM33Gu3g+hTPhICUL7yg778Gy3YL+8PjzWNnMkaVZBsI7tSvUBDIjgeuXB
5n0/Uftp1Lz3Et/Ar4IfdxBbY+hnVTKhQeh6+c8Btr33DkqrVpPur5AP3IVL0nnvwk7TMBKSP6LJ
BW1gotX8Y8terkXbaRrGDk+jJIvbl04emu65B3QNInWahPU+muvh6ubwh+wsGpB/DAKioVCDkKUW
O/hihxKDjrIDv9X+RCJnYJ5zNpa/DHEKTTgKnH5z8rWjQWUB7yhU1dtcRmnVOl7UgifX63/qNp3e
JxraAivrN3vTZRgOj1wEca+kDRKsGfCaUWUjGDPLufAcDjda0vZ7AoPaFt6YMbGWm/jUgyZ9Qiql
O7LZ1jOeXXtqbLrB19qVglBZELHTCwIccDnzmfZADTnWcvhpjj9ikTFSfefENeilcmEYLbV5xPbZ
uWiU1wmaZKqYxLjl0oIU7lNCPi14nHtpMu5mm87YTg3jnCWIgXT79hGcTXk8Tg0AZ3LVJOEJ5pYB
ZI5FS2t11VIeMqV/NRxmxnnk9NPbVeB9wiM61pF7ZzRSEyJiT600VDlgjeVDGsarxCGnsF5QOEDu
fRO16IM7CFRrpgxCK5zmsBMfiwiWoz3AVfrCShcFMWjUcn2fmyXRKnU2rYWqzv0ryiz8i9QeLI9c
iD1fRnRa0J+IFx+XR/4y2q1afncYtBbNdJ7d9bLeekorA3cS5JA2jpTmUv+6C0hfphZAbQLwxPyB
b5TGS+kXjkk6dxa0Mm+NlqrpTrMs90aZvdwcMSh2P40sC5vGdSd8jDknfxqBKNY2cpOFv+5Hs1a4
Wc1wSi5DDMhLGJWyr/Q1tuh38DyizkFUvZWGw4i1l3l/k8O2uRKdNYbJidE13HE/6B/rMyVEvVQt
PYx84tPiDqA6oROVv2xtC0zDAE6eeJAG9Gn3NmcW7AzvTNok3x3er51FZKNoPwC1GY8oHmPJPIWF
tp93Nr10kSeqez+Ep2VoDKyQvo+JeRoZ/SPPmjAv5S8T14voJvFoHtLyoe+1NuATqJBZGINwcN+z
Wz1iaOvWisbW6WDtT+HZAPIqoEfGV+pLkpDQEpAW48qJ/jklu7+7Clv5Zuh7CzXglRthxc1HG7zg
8TqjK/SRs7K7qugTctlkmtFeHE55A6P+MqNxbC9Hn/TVUyNwst8GVB58Grpkz1MjOKa/dsDGlL+Q
ZxXsEiBSwC6Vvo4Ql+lS5NR8gOBmuH7oA3HbnDUHtjVvj4duNPfj8WCTO6Ey3dBGY3UWri0aTfhL
KzDP8nkPRsJRZnEYR2E6TLxJklm2n9AUbOXbyYXNu6CM2i2r1UzpNtSZe+1RCpHQYOza0Bw36Twa
pSRQoKEJj3FhlVdSYEHgNuIFIIVNJV3Ja2jFbc/L+xB/5/N2fh0QwTx11Xw5hczJ+aXXzldHdq58
9aggImSx7dyDHsNvk3eulYbNubKMOr9CZmSPwYWsR/S5d2YO2a9jznP5BRCETTzdAmeGRqGYTR4r
sLgDXVzhB6ges74etlQbWjEjN9KmO0npsxOcGJslYWTF7vEajjMLEOR6ZC1FsehYTUSriDHlanbH
nsRgurr0Y+lG6Qj1S7+CIwuzE4DoQ1sCNAZHXxTjAreSZ8vLaWbuPHQXaVdNVrqypNEsBaqZs6JP
N7Hc5rRjxi1Hz4wmPefXCcz0Pxt0KPbHxtC3KFGyyYAtj3EulxQKwRjBzkNNEpebFkFlOyHFM9o0
m63kehBgiCidTD2h3IM4W2toTB2okmZxGHjTw0qz7ANtR6WIVR1QHUxPuXIQwTMie953e8k1JG5g
c+yVeer66vI8UAh+RL1VdoEBkZ100drjPmV6H2iDegyYXroZYg6AlTA8gQ5yQ8qMdOlwEwXzrrq8
DldOaI/hOGsPx16aD2eDKB6+TwzLPFbnt2exieoJFgRgWXhdpQMLjncVroP28tpJ886Vv1qHsybd
aO5NQ00mwyEqZzPvKrPDi713UFCRZN4ANOywiTYtAEKJt4quPVrxnJnkKmat9tK6hFJtPqaYMRs1
A3t1ZIdLamC7uFCG9ThURLiARsmHfdkbhkRfkviaknZqzewIJdcBwkwt5dfytD+N1SecSPYIIuGy
HePazYgshxJdm0Gz75+lBBBa9PYIuvOLzSaOjROfwjJyO8rQbl9HbbubT8y5Etmj7rCpJNSytY3l
1z2W8Hqg/LAGBJYQhFQZ1rih0G1NViS4XqV2h7q3oXuaqC2SKfO1c8SxKCnBp6GEMcCIxMd2+gDQ
K1lZtXzavriWcdlU29k0DcxjxnbJWduOQvk3ypb3HwOg9IwkbQtfYxn61+sgNy/TIF5svOb6Bqyb
CRFTL5p2oPOgg5e9PAVC+evhE1w+TGI1iRt3BQ0EBaplKKzdNAZ2ZnSt6+ZGtX/mlW6O1WCTncOO
Fxy5LHtWU6AJhSGA5wQKSD63JKDWbrPnBdfNDBZCI14nH+gA4GiHP2jPagpUCLEJEK90SisZja7n
zGkY1AyvnTbVenRFi8b2fN6fdFRzMM3S7vI0y7ukqZeirzkN2I+RxZVVn2BDofqcBwnkr3Br5K90
l86qM0hXKP1WZH5ozUOy1K2O1XIncPCHv/o9Y37srRYX/oXhygES8FB8bmjgBLOW0FIvwhigOkLH
XCrpNb1LIWOL2y1lovgb2vSA+/GNiUvu9L0/T9KFuky8c1AsySJVTW/RhtDvweU7njty/XWx/h/w
rF09DR7/9C/8vAhCKnkNMyn9+NOHUPdvkkjXk0st/Bfxr37+Vflf/OnSWkRBHPyWlH9L+peQ/zz+
REs06YepD+1t/nOqR/m1Hqducvhvn2bKhwhBV4HlJ7fBjohX/dL2Q74oqKFv53Wbh/q//mVBR/pE
zM+wAv8vz3919vivfxFJqL/uCNp+zCEBrsY3p49I7vbfwFkBbEjAoNzAN57/ufIGzkZcQpTk85/t
QC8W8UvfvjObPetz+HcOzfxpVcSnC3bxSp/eV94IZk9iuZB0iT9cjRcr0FRZGjKbxMIwDJ//ngF/
oCXYRiEqrUFHfQPbPqxhojGd+IPGkdZAfYOKJ35E0Gr75+m8/UhrIGpjK61Bt/WGIGebkvPnk47W
f7kGnTcwdxIXATzy9Acf9Mc6B/BoVVyDTucNkWWy6qKw4sXHd3pvhlTS4YAXi/PDfbsoFam2/2ww
tJmkW7qf9/fFErSVN5DF8kfwjIs/P9z2i9hnpRXotd+IvjCAOch6iT/yW9DmglB6KAJ2P+gK4F9U
XQIuwBbTTbuh7Z+SEuCtACcJUuH5rRCPxWuVwCu05WeDYWxa7uPWnrD0+IVRcvQXiid1V8ALcwEz
HZyO9KvCwHgS/ofB8ZNkb2xfvBd/KQy3Fz9Kvxvv/PLzx2+n9TzWy38kfao0seJvin94aumRFi3M
fPsX+fNXvdc8rJix5muP2PpP0yqsg6ef9lpQn6/LIakz7E/f1QRt+R+ChR9XVfClvrYWQSFHTJdM
V/Hjt8/3RsMabVyxTpHeYNqNS2uZ6qiyQrQYCaBv8eO3j/QRPl39sXGTaIkeF+K20kVepOryjBEQ
aW7jradH1kLaVsJBImnwxRGYzKu2dqxF1sODrklLI1hiwXUR/Dkif98B/mwY7l7Awq14coC+/u+f
p7NdX75f/RNe4LdpLLbckjZb1JR9cSdeudHvg+g3CGgbZ3H5IpNeA79Ix2AC8ITG0Yy8eoeH+377
LgLA1RX3y/n/l+nikWZGKKJiLbfa7ejKPl2NQ8p4nIdRKukaAQg6vF/Hpc60jYYai6ywkLWdr3jd
q4o+i0raRSTLKguNI013CznbuQr/p7LYSFsWUrZCRR6uqtDzIHosLYEg/a8qlsIlzUoKOdvZigrj
qmLf6Q+aLz+VW7eqqtwPXmkNRNebqkJ/JvYUFWK2SyBM9qpSb7T00Wq8jbQHWQ8D86xBOIE+Sbvj
blaX+myIiDk3pp4V7dgjgo+16rp80uOkMdJ8pxAlVhyPsfjx2+2oX3RPlzQljQirS30fNDh0/xA3
yk8eWY/q0mcBYhs36cOjxZttLaSrSJVqHWr5NvUfnp9sSeWLIA3gzBrW6O1D2rhMY+lEPkuvYY3+
5/X0Znp9N538r4Y4PHrEgpXPP9WSwO0BgIkeLIKBXSB5Dx/Vl+/3VISH8RH/PnbnZ9O48MZe+nMH
/MHv4w6+jdIHeWePrexxS+Et622k2tavGmnRQyr7mzUcmrd0kKN9tjzxGpSMmK32GMgXifDG4bN2
fEVuTR2taGqeJomuQ62PtRwNtk8DiMqmqhMfl06HIOaoKnMSeJZfclYFdLUuuX7jWg/TB9daFDLF
IySwelVHIMpRDp7UoWBnqfZI7CEN9WKKYsJqDUt9ivlnvRS6JZavugznnOPS/gH3LIb59if+UosS
TgaBmELW1l4T5N5Vp3wZ+ElMsEeTnmDQctVFX5EOTYLGdSlMRYK4uuynMNWFlSTxVpu+1zNL1iCi
2qrq4jyN8i5dlKxOkS6oKvs2Ykcftcft9G+DB82QgnlA9GsYI42cp/UZcy6DeJ8ypI9u9YGeFurO
8hcsy/aLEhT7k1awaPlSjLA1egUiourqjSLub2w27qzIsPYqeSyj6sN8vDk4Qg0HeRT4NJ2U7jWA
zuozH6eRttDkIzWo4S250WSrCDqZ6pO9ETHnKeE7IAVyfEYRLSGqHpan04kJk5i//83VvbwQKY4j
qJXix29X0NsPuNQYQXbFYFsSRYT1fMDTK9D4xxOCQgv9nwqx4iPg7Doekv9+lv9TxP2/hdk/0l1r
I1/HGg74OOBsi5dQMsxFb9+qR2PqNm40N8M2jwph4kDUoUKwvhLd02RnQlQ0Vp3zaeA/op6kVwG/
ubrg9yxwpOFhFaLEUrQPJntemQK4IjnoyWIF7PXwSny/CwcWBbqf11w4PFKfr9jxsWV/PFiQ5jry
Oz9CDvftb+Vk37aKRt6m509+5c7js5MxTkpXtw2NU3n7v1JuXDYqdw2xr5M4TaNA9pTo6CT61VX5
fHJfibk3i7qFAVSSvTdhJ96Kikt7E6T750zB0a7z+HWL/EHcBHnnqNuFeIHSIhBe8PaKYt5qa35F
ZN4IyqNAkkIdJBhpBUAl731vZ5T0D3wnuvVVOWzOjFY6iH1KxakoEHWXFGdRO3swcv/agUYaDa4W
e7L9A8rABBmkaI7bo4nNlotNPrHf8F2XehyEQaJ58lYRL+3RJkehnIjiFKqKBONM9cE0w4z0h0LS
9v2lWFb8BzgUsH0qwATiq/JAnxEHjfc6DlYkYvPSKyoqXig9ochNFP2DtxNEEkeG/X6vFFwtf0oc
wm+GiY7A4pPSMod24pW39e1GJwxr2bLgGjyktxE5pNJVOXBwXjld0l2GSwQvNgtZ4moI/vYvHslX
Sr7MNd+Ts5cCe15VLPR25U2rwUSnOtfXrWJ2YglES8Cqcx1r3kPwKO+ZaFVZVe5NZDXekaeUjF0B
jawqmGyP6E/5JEasQreGg4srYTQuxP/cvL1+KRx+reLHb3frz/xHGiSX3kfIZGqRLG8drSmrSz3X
Qlk1QP5fXepFHhn0Hi7dDJroVhf9ZF1eBJEunYwtA2zV8/ZkBe6RXcPBuADy45i7S1LDvX6nlbJs
nRrCpZciFrhzRQQ7ctVVJn9gBGXMXR2BjUvNfbQyOXS8bdteecZENPLyna4jSvdeDzUZViUII6pO
94qIxkJ394XuIfioQ76zY6rQcaEGwaDQrTDcCf8ftIRf+f4TbzW0ELVRTHNrWAgCvqrLfWtqVhny
otRhW9xqdB7dWWlFqWELbzVrJet9iFhqWAqyR8IsLKs5ap+rC/+4edD3LEcdqfk7S0+I1hVz3B6N
OlTdB6BKQdY4S2h3Hzb+2pgmQRQk6fPNfDmcoICrYQOeB7xIfS02rYghi/9r7Rt0QDl+MYtvt3lu
QnLBbr5P3+Co12H7XFqPj67emGpxUkx3aw5u4clfvsDxK3XD86rdmJZDAMBn1T7/3z0AbuqUqN8s
5vHty8ZzpeUaGxRZ7n/873+LHfHTLMopKWEGp9pDADRg36IS7upDpFB9BreWF0TNdwIqVggTywqx
HPQBdRwMHafAKY57/NeJpdEMJeGrfk79RznVCJXngL5kxTy+fVkngfMYsIC3moMbackheFUQB9cB
FbzQUro1SNDMtijmhMqw+idcaU3Xai5MS2vGcVrIE1vzPEYNe3+Dp71Hcg066J0WJmbJrHlamqOP
wPcLLD3FvV+T/kj/CJn+d0hvuODLZb+xhsPzFi8XANDL83N0b48j+7bBfXmuokdpVfuM/KxhpfLj
XoMbMwpiFnaLXDnVo40Oy1gpWlEHHofJa6UClN2kz4sj+coXb5S6BrVo0g4Kopyqaz3RRZBNUot1
QMvPIpZBLojs13DgpnFSzpmIlidVF2G80YXuLgRtn9Qa1vbE2qkKFbQpVWd7okWBvs/MOJjoeOU5
ewKeFJMUKyGoQ6pOeWY9ULVXqkWpwwGdgT/0Yz0vpigmfDxpf1yzzfQIYLEsto51oFJ4IZluag23
YhwFgKqk4wsbSbEk326YnaZ44JG0CFDfVpd7RqyjpBzgzKhBbqK58mzrAHGe61HpgMEMVn2y57gt
l1ouY8kgXKwu+Z0GO6V8GupIGryzEjMtmybQvVef8I0bZJpTnnINa/zOQq8D18NdKhWa1pGXeJeu
dfIzaSSb5XWENy4D95E1KZZ260gITuaqephIrlYiFBD9GCqLFbq9ELOdbB1Rii/kv6HELob6dtVG
UmKlybqijqcZ0rKyYqujRuIKgE5qlDy0OggmrolYlJwNOKyqL6+40eVkM0iAGgRvtSawehn1XIfX
cROWqtGBV9Qw4UzDoYseC0nidtAPpfjx20/wzUp/lB8PaJnqEGslIBDKxxjKyOqyPzqi4F8yfwAg
1SD3iWXkgoTBYyC7jXUkte8wrhacuzH0f8Vkt9t4EHjzSntb1Obovm5E8oGuw6u5AUgiP6qKYN6s
quwJsOqN4DeMFwn6AjVkHVX7T9licpk6aXl59m0V4vnq87+ABTKTVluF2AOy0Oqif/8/4t7sc80g
zoMeT1WHUMxTXU3ztaPDfcfQmgC+/gkja3tRvr3joPTvtxMC2fwn3AjXgLBJMhhr8K0pi8b6Ki6x
UNBHr9jxOACNKWPyrpJYQQZdVYmOsI4k9VlHjnhE0tJ/tIrZiSWoI407NjXJfKnjyS6KlMVDIsoI
xwJi8nLi3RrsjYnuBQsynWCSj49XwwkErqdHgcwNc5ys4fghHAdk/WTEUB2Fj5/p07YFFfsLx+uo
ER5rod6406NHyfI7CG1/pfE0sS38b7nIu1+DlzE18jB5eRrrgA5Nl9RaBeg9tzFLMYMlnSLoVKvq
lCn1siWQXR323jQxrSCU1XUdaV9BCzED4CpLFu3Rqi7EjEy8pFyPM7Ydv4Qz8N7Slh234F4hdOcg
QKBSfQHGv/+/RG88/sNZFpTqjmkMV138he7n0lIIjH/lXXtnPZStgnYd7htoiSAxpccFc7+W+ZZW
oY6i90vAJIYWU+NYzFA84+06nhGizUEiA0foZlcM8+2RCAGLWUlWB10baxFbElpDOOaSh3RRjoDW
cHgvNUBB5cJ26KDrWAYhuRyla9fxzF0GG6F/y5QjdSRq31uY+MXHb09wHU/GVqr8XrTrIA94eo+b
IyuOtVSa9W4pYfoHmuSVVsr1739L/VI/Bki0i3G+/eJd45mU2KXqqIi40fOFqbuujMumeXv1GT9X
be5U8NLPuwbhIo4mB8m37d+rmhM3gihZa7zTqRMpZimONO0Cix+/fQ9viMCXoPVKHQSgN/COSTYQ
hYLVZ3sbyF4aPROrC735/d+Dxm3g/f63LTbnKvr9//oLS65ypp1P9YFgC7RKRQFE4mqQq/mbsoKm
rWl1wR+NnQteRyaXOIED8qlxosWSWUQb++pzhmjdKtn0Sh21IlPiMIIgq5jh9gbW8cD+uuODKHVk
L3+1vAftYSVrjDo4XZ906O79riMtOgKBfosxJ5W4UO1eLPq367m3D7lcHzmgLIL6MtFInLg+ivq4
P/X94rBPpAJ/wkhsZIjXUXZs68D/j6gXK4FQ6sgOjSJtIx/OOh6gMVVM0j2twz0cB25QDm7UUaEy
XUCYKBMB1dET4gR2x4UpIlOlMEcdauVEc50vZsZqeCdnKbXickSilgo0PC+KjKSj0a4DZCnq/WAw
ygu1unWQhjU8vld6lMpCa/CZP0ZpebJKHTfkDnt9Q98RaePgtSg+4EuPzfd7BvaxwPwJH4WndipQ
UWteIG1OHSDNEcjaMidyDWGSG6Fug70skXUUsY8DQa35jxc61HG+8U/7Uvx1RP+26AfBAg4PoFDE
+8apAwc4DoKi1UlcXDehhOoAA55YtmSk11EgfQLWSXD2F62EtvgT0dBzh7nhYFeeVwZsnt9C0YF0
V34NDu+z/K0hLzZbYEY+U5AJYo4S4U8NDwM8fxIwape+6uvjWqc6uLbnE7r9hsvFBHypW/wz6WRR
rlUctC/p9ePpkgsq+B7wAgtJ23ezjsjA2IwogYag/Plz5AFqmPl7fdUYa+4eUFMdSK/3Vok1uo68
353mk7CUzYk6iGDfEyqXpdZxZ8UC/6qTiZCLjgBdFXv57cfuykoWEPjufVwgT6thAC2kY4D4hN3M
cLue+lS3HNiu4VDzSMXUje7nrdjlTvx6DfNE6nuquzDP/3PjbQzzdEwgfats4NYWpAUNaq/HqW9K
dgqcdtU35TZwsE2lk0rf9DrkUlVTiNlGsTp1zDYFaFyabA0n8xPbaz3Ri5+kCSQF0sTrSPPtGJlK
HdXeY0FLIqjpi0v7ct49ePMGA0j0eiA/W9SX1wH9//iy1SEdFf0ganxIYVnAXtxrxg1EZXuL1i5D
msuJxsE/suOzh5iyquPz0o0TuvlQh5q/T/OafayYf9+vfDKBRDzqc2/XYgKHet7N9ACKfOlu1kEb
dJ3G5XRJHSQTt7//f/IPuf7ySsJ5Wvz4pXf65XmZErT8+zU12kdfWmzLdq+ejy+7J6KpSS5+PtIb
9+XX/Binfx9v6p/wK/eQtv75vnIfR+wP9pUvL0BxneU+1uI3Fi5O5k//CQAA//8=</cx:binary>
              </cx:geoCache>
            </cx:geography>
          </cx:layoutPr>
        </cx:series>
      </cx:plotAreaRegion>
    </cx:plotArea>
    <cx:legend pos="r" align="ctr" overlay="0"/>
  </cx:chart>
  <cx:spPr>
    <a:solidFill>
      <a:schemeClr val="lt1"/>
    </a:solidFill>
    <a:ln w="19050" cap="flat" cmpd="sng" algn="ctr">
      <a:noFill/>
      <a:prstDash val="solid"/>
      <a:miter lim="800000"/>
    </a:ln>
    <a:effectLst>
      <a:softEdge rad="1270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8</xdr:col>
      <xdr:colOff>426720</xdr:colOff>
      <xdr:row>0</xdr:row>
      <xdr:rowOff>76200</xdr:rowOff>
    </xdr:from>
    <xdr:to>
      <xdr:col>11</xdr:col>
      <xdr:colOff>426720</xdr:colOff>
      <xdr:row>15</xdr:row>
      <xdr:rowOff>106680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1E1F03E6-427A-47C9-5B0B-8D55D3B7CA5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835140" y="76200"/>
              <a:ext cx="1828800" cy="2788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11</xdr:row>
      <xdr:rowOff>114300</xdr:rowOff>
    </xdr:from>
    <xdr:to>
      <xdr:col>8</xdr:col>
      <xdr:colOff>274320</xdr:colOff>
      <xdr:row>26</xdr:row>
      <xdr:rowOff>114300</xdr:rowOff>
    </xdr:to>
    <xdr:graphicFrame macro="">
      <xdr:nvGraphicFramePr>
        <xdr:cNvPr id="3" name="Chart 2">
          <a:extLst>
            <a:ext uri="{FF2B5EF4-FFF2-40B4-BE49-F238E27FC236}">
              <a16:creationId xmlns:a16="http://schemas.microsoft.com/office/drawing/2014/main" id="{B79F99CB-ED10-A2C4-27CE-00E290A6A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8</xdr:row>
      <xdr:rowOff>99060</xdr:rowOff>
    </xdr:from>
    <xdr:to>
      <xdr:col>25</xdr:col>
      <xdr:colOff>525780</xdr:colOff>
      <xdr:row>54</xdr:row>
      <xdr:rowOff>7620</xdr:rowOff>
    </xdr:to>
    <xdr:sp macro="" textlink="">
      <xdr:nvSpPr>
        <xdr:cNvPr id="3" name="Rectangle 2">
          <a:extLst>
            <a:ext uri="{FF2B5EF4-FFF2-40B4-BE49-F238E27FC236}">
              <a16:creationId xmlns:a16="http://schemas.microsoft.com/office/drawing/2014/main" id="{6DD07721-01BA-738A-E5EC-EF2CD8091CF3}"/>
            </a:ext>
          </a:extLst>
        </xdr:cNvPr>
        <xdr:cNvSpPr/>
      </xdr:nvSpPr>
      <xdr:spPr>
        <a:xfrm>
          <a:off x="7620" y="1562100"/>
          <a:ext cx="15758160" cy="832104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14</xdr:row>
      <xdr:rowOff>160020</xdr:rowOff>
    </xdr:from>
    <xdr:to>
      <xdr:col>2</xdr:col>
      <xdr:colOff>259080</xdr:colOff>
      <xdr:row>44</xdr:row>
      <xdr:rowOff>83820</xdr:rowOff>
    </xdr:to>
    <xdr:sp macro="" textlink="">
      <xdr:nvSpPr>
        <xdr:cNvPr id="6" name="Rectangle: Rounded Corners 5">
          <a:extLst>
            <a:ext uri="{FF2B5EF4-FFF2-40B4-BE49-F238E27FC236}">
              <a16:creationId xmlns:a16="http://schemas.microsoft.com/office/drawing/2014/main" id="{540A9500-32C0-4A90-7345-C4905C5AC025}"/>
            </a:ext>
          </a:extLst>
        </xdr:cNvPr>
        <xdr:cNvSpPr/>
      </xdr:nvSpPr>
      <xdr:spPr>
        <a:xfrm>
          <a:off x="76200" y="2720340"/>
          <a:ext cx="1402080" cy="541020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373380</xdr:colOff>
      <xdr:row>9</xdr:row>
      <xdr:rowOff>99060</xdr:rowOff>
    </xdr:from>
    <xdr:to>
      <xdr:col>23</xdr:col>
      <xdr:colOff>228600</xdr:colOff>
      <xdr:row>14</xdr:row>
      <xdr:rowOff>91440</xdr:rowOff>
    </xdr:to>
    <xdr:sp macro="" textlink="">
      <xdr:nvSpPr>
        <xdr:cNvPr id="4" name="Rectangle: Rounded Corners 3">
          <a:extLst>
            <a:ext uri="{FF2B5EF4-FFF2-40B4-BE49-F238E27FC236}">
              <a16:creationId xmlns:a16="http://schemas.microsoft.com/office/drawing/2014/main" id="{6A6A583D-8D2F-B72E-00BF-0A6A5205F31D}"/>
            </a:ext>
          </a:extLst>
        </xdr:cNvPr>
        <xdr:cNvSpPr/>
      </xdr:nvSpPr>
      <xdr:spPr>
        <a:xfrm>
          <a:off x="1592580" y="1744980"/>
          <a:ext cx="12656820" cy="90678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449580</xdr:colOff>
      <xdr:row>10</xdr:row>
      <xdr:rowOff>114300</xdr:rowOff>
    </xdr:from>
    <xdr:to>
      <xdr:col>11</xdr:col>
      <xdr:colOff>152400</xdr:colOff>
      <xdr:row>13</xdr:row>
      <xdr:rowOff>68580</xdr:rowOff>
    </xdr:to>
    <xdr:sp macro="" textlink="">
      <xdr:nvSpPr>
        <xdr:cNvPr id="5" name="TextBox 4">
          <a:extLst>
            <a:ext uri="{FF2B5EF4-FFF2-40B4-BE49-F238E27FC236}">
              <a16:creationId xmlns:a16="http://schemas.microsoft.com/office/drawing/2014/main" id="{051B6400-C28F-CF26-C955-5E3FDA86EED0}"/>
            </a:ext>
          </a:extLst>
        </xdr:cNvPr>
        <xdr:cNvSpPr txBox="1"/>
      </xdr:nvSpPr>
      <xdr:spPr>
        <a:xfrm>
          <a:off x="1668780" y="1943100"/>
          <a:ext cx="5189220" cy="5029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BOOKSTORE SALES</a:t>
          </a:r>
          <a:r>
            <a:rPr lang="en-US" sz="2800" b="1" baseline="0">
              <a:solidFill>
                <a:schemeClr val="bg1"/>
              </a:solidFill>
            </a:rPr>
            <a:t> DASHBOARD</a:t>
          </a:r>
          <a:endParaRPr lang="en-US" sz="2800" b="1">
            <a:solidFill>
              <a:schemeClr val="bg1"/>
            </a:solidFill>
          </a:endParaRPr>
        </a:p>
      </xdr:txBody>
    </xdr:sp>
    <xdr:clientData/>
  </xdr:twoCellAnchor>
  <xdr:twoCellAnchor>
    <xdr:from>
      <xdr:col>0</xdr:col>
      <xdr:colOff>83820</xdr:colOff>
      <xdr:row>9</xdr:row>
      <xdr:rowOff>91440</xdr:rowOff>
    </xdr:from>
    <xdr:to>
      <xdr:col>2</xdr:col>
      <xdr:colOff>266700</xdr:colOff>
      <xdr:row>14</xdr:row>
      <xdr:rowOff>76200</xdr:rowOff>
    </xdr:to>
    <xdr:sp macro="" textlink="" fLocksText="0">
      <xdr:nvSpPr>
        <xdr:cNvPr id="7" name="Rectangle: Rounded Corners 6">
          <a:extLst>
            <a:ext uri="{FF2B5EF4-FFF2-40B4-BE49-F238E27FC236}">
              <a16:creationId xmlns:a16="http://schemas.microsoft.com/office/drawing/2014/main" id="{5527E8D3-FD6C-6917-2C0F-47FE997C43C1}"/>
            </a:ext>
          </a:extLst>
        </xdr:cNvPr>
        <xdr:cNvSpPr/>
      </xdr:nvSpPr>
      <xdr:spPr>
        <a:xfrm>
          <a:off x="83820" y="1737360"/>
          <a:ext cx="1402080" cy="89916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fPrintsWithSheet="0"/>
  </xdr:twoCellAnchor>
  <xdr:twoCellAnchor>
    <xdr:from>
      <xdr:col>2</xdr:col>
      <xdr:colOff>373380</xdr:colOff>
      <xdr:row>31</xdr:row>
      <xdr:rowOff>137160</xdr:rowOff>
    </xdr:from>
    <xdr:to>
      <xdr:col>10</xdr:col>
      <xdr:colOff>251460</xdr:colOff>
      <xdr:row>44</xdr:row>
      <xdr:rowOff>76200</xdr:rowOff>
    </xdr:to>
    <xdr:graphicFrame macro="">
      <xdr:nvGraphicFramePr>
        <xdr:cNvPr id="8" name="tp_5_customers_sales">
          <a:extLst>
            <a:ext uri="{FF2B5EF4-FFF2-40B4-BE49-F238E27FC236}">
              <a16:creationId xmlns:a16="http://schemas.microsoft.com/office/drawing/2014/main" id="{55C9E453-451A-F1B3-5A67-C0019760B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403860</xdr:colOff>
      <xdr:row>15</xdr:row>
      <xdr:rowOff>22860</xdr:rowOff>
    </xdr:from>
    <xdr:to>
      <xdr:col>6</xdr:col>
      <xdr:colOff>152400</xdr:colOff>
      <xdr:row>19</xdr:row>
      <xdr:rowOff>114300</xdr:rowOff>
    </xdr:to>
    <xdr:sp macro="" textlink="">
      <xdr:nvSpPr>
        <xdr:cNvPr id="11" name="Rectangle: Rounded Corners 10">
          <a:extLst>
            <a:ext uri="{FF2B5EF4-FFF2-40B4-BE49-F238E27FC236}">
              <a16:creationId xmlns:a16="http://schemas.microsoft.com/office/drawing/2014/main" id="{91185B37-4BEA-96E2-F6F3-176207AA8E0B}"/>
            </a:ext>
          </a:extLst>
        </xdr:cNvPr>
        <xdr:cNvSpPr/>
      </xdr:nvSpPr>
      <xdr:spPr>
        <a:xfrm>
          <a:off x="1623060" y="2766060"/>
          <a:ext cx="2186940" cy="822960"/>
        </a:xfrm>
        <a:prstGeom prst="roundRect">
          <a:avLst>
            <a:gd name="adj" fmla="val 15820"/>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236220</xdr:colOff>
      <xdr:row>15</xdr:row>
      <xdr:rowOff>22860</xdr:rowOff>
    </xdr:from>
    <xdr:to>
      <xdr:col>10</xdr:col>
      <xdr:colOff>220980</xdr:colOff>
      <xdr:row>19</xdr:row>
      <xdr:rowOff>121920</xdr:rowOff>
    </xdr:to>
    <xdr:sp macro="" textlink="">
      <xdr:nvSpPr>
        <xdr:cNvPr id="13" name="Rectangle: Rounded Corners 12">
          <a:extLst>
            <a:ext uri="{FF2B5EF4-FFF2-40B4-BE49-F238E27FC236}">
              <a16:creationId xmlns:a16="http://schemas.microsoft.com/office/drawing/2014/main" id="{8D48B805-F61E-8607-2B2E-918FA84D2685}"/>
            </a:ext>
          </a:extLst>
        </xdr:cNvPr>
        <xdr:cNvSpPr/>
      </xdr:nvSpPr>
      <xdr:spPr>
        <a:xfrm>
          <a:off x="3893820" y="2766060"/>
          <a:ext cx="2423160" cy="830580"/>
        </a:xfrm>
        <a:prstGeom prst="roundRect">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160020</xdr:colOff>
      <xdr:row>32</xdr:row>
      <xdr:rowOff>53341</xdr:rowOff>
    </xdr:from>
    <xdr:to>
      <xdr:col>2</xdr:col>
      <xdr:colOff>175260</xdr:colOff>
      <xdr:row>43</xdr:row>
      <xdr:rowOff>167640</xdr:rowOff>
    </xdr:to>
    <mc:AlternateContent xmlns:mc="http://schemas.openxmlformats.org/markup-compatibility/2006" xmlns:a14="http://schemas.microsoft.com/office/drawing/2010/main">
      <mc:Choice Requires="a14">
        <xdr:graphicFrame macro="">
          <xdr:nvGraphicFramePr>
            <xdr:cNvPr id="14" name="month_slicer">
              <a:extLst>
                <a:ext uri="{FF2B5EF4-FFF2-40B4-BE49-F238E27FC236}">
                  <a16:creationId xmlns:a16="http://schemas.microsoft.com/office/drawing/2014/main" id="{BCF2DD56-D993-F3C8-DFC7-BC4B483A3151}"/>
                </a:ext>
              </a:extLst>
            </xdr:cNvPr>
            <xdr:cNvGraphicFramePr/>
          </xdr:nvGraphicFramePr>
          <xdr:xfrm>
            <a:off x="0" y="0"/>
            <a:ext cx="0" cy="0"/>
          </xdr:xfrm>
          <a:graphic>
            <a:graphicData uri="http://schemas.microsoft.com/office/drawing/2010/slicer">
              <sle:slicer xmlns:sle="http://schemas.microsoft.com/office/drawing/2010/slicer" name="month_slicer"/>
            </a:graphicData>
          </a:graphic>
        </xdr:graphicFrame>
      </mc:Choice>
      <mc:Fallback xmlns="">
        <xdr:sp macro="" textlink="">
          <xdr:nvSpPr>
            <xdr:cNvPr id="0" name=""/>
            <xdr:cNvSpPr>
              <a:spLocks noTextEdit="1"/>
            </xdr:cNvSpPr>
          </xdr:nvSpPr>
          <xdr:spPr>
            <a:xfrm>
              <a:off x="160020" y="5905501"/>
              <a:ext cx="1234440" cy="2125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106680</xdr:colOff>
      <xdr:row>24</xdr:row>
      <xdr:rowOff>53341</xdr:rowOff>
    </xdr:from>
    <xdr:to>
      <xdr:col>2</xdr:col>
      <xdr:colOff>220980</xdr:colOff>
      <xdr:row>32</xdr:row>
      <xdr:rowOff>99061</xdr:rowOff>
    </xdr:to>
    <mc:AlternateContent xmlns:mc="http://schemas.openxmlformats.org/markup-compatibility/2006">
      <mc:Choice xmlns:a14="http://schemas.microsoft.com/office/drawing/2010/main" Requires="a14">
        <xdr:graphicFrame macro="">
          <xdr:nvGraphicFramePr>
            <xdr:cNvPr id="15" name="year_slicer">
              <a:extLst>
                <a:ext uri="{FF2B5EF4-FFF2-40B4-BE49-F238E27FC236}">
                  <a16:creationId xmlns:a16="http://schemas.microsoft.com/office/drawing/2014/main" id="{187F851E-8276-81EF-3225-5AEF90E78120}"/>
                </a:ext>
              </a:extLst>
            </xdr:cNvPr>
            <xdr:cNvGraphicFramePr/>
          </xdr:nvGraphicFramePr>
          <xdr:xfrm>
            <a:off x="0" y="0"/>
            <a:ext cx="0" cy="0"/>
          </xdr:xfrm>
          <a:graphic>
            <a:graphicData uri="http://schemas.microsoft.com/office/drawing/2010/slicer">
              <sle:slicer xmlns:sle="http://schemas.microsoft.com/office/drawing/2010/slicer" name="year_slicer"/>
            </a:graphicData>
          </a:graphic>
        </xdr:graphicFrame>
      </mc:Choice>
      <mc:Fallback>
        <xdr:sp macro="" textlink="">
          <xdr:nvSpPr>
            <xdr:cNvPr id="0" name=""/>
            <xdr:cNvSpPr>
              <a:spLocks noTextEdit="1"/>
            </xdr:cNvSpPr>
          </xdr:nvSpPr>
          <xdr:spPr>
            <a:xfrm>
              <a:off x="106680" y="4442461"/>
              <a:ext cx="1333500" cy="1508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129540</xdr:colOff>
      <xdr:row>15</xdr:row>
      <xdr:rowOff>160019</xdr:rowOff>
    </xdr:from>
    <xdr:to>
      <xdr:col>2</xdr:col>
      <xdr:colOff>198120</xdr:colOff>
      <xdr:row>24</xdr:row>
      <xdr:rowOff>22860</xdr:rowOff>
    </xdr:to>
    <mc:AlternateContent xmlns:mc="http://schemas.openxmlformats.org/markup-compatibility/2006">
      <mc:Choice xmlns:a14="http://schemas.microsoft.com/office/drawing/2010/main" Requires="a14">
        <xdr:graphicFrame macro="">
          <xdr:nvGraphicFramePr>
            <xdr:cNvPr id="16" name="Category_slicer">
              <a:extLst>
                <a:ext uri="{FF2B5EF4-FFF2-40B4-BE49-F238E27FC236}">
                  <a16:creationId xmlns:a16="http://schemas.microsoft.com/office/drawing/2014/main" id="{778DF03E-372E-1E9F-897E-FBF671E85FD5}"/>
                </a:ext>
              </a:extLst>
            </xdr:cNvPr>
            <xdr:cNvGraphicFramePr/>
          </xdr:nvGraphicFramePr>
          <xdr:xfrm>
            <a:off x="0" y="0"/>
            <a:ext cx="0" cy="0"/>
          </xdr:xfrm>
          <a:graphic>
            <a:graphicData uri="http://schemas.microsoft.com/office/drawing/2010/slicer">
              <sle:slicer xmlns:sle="http://schemas.microsoft.com/office/drawing/2010/slicer" name="Category_slicer"/>
            </a:graphicData>
          </a:graphic>
        </xdr:graphicFrame>
      </mc:Choice>
      <mc:Fallback>
        <xdr:sp macro="" textlink="">
          <xdr:nvSpPr>
            <xdr:cNvPr id="0" name=""/>
            <xdr:cNvSpPr>
              <a:spLocks noTextEdit="1"/>
            </xdr:cNvSpPr>
          </xdr:nvSpPr>
          <xdr:spPr>
            <a:xfrm>
              <a:off x="129540" y="2903219"/>
              <a:ext cx="1287780" cy="1508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17</xdr:col>
      <xdr:colOff>388620</xdr:colOff>
      <xdr:row>9</xdr:row>
      <xdr:rowOff>144781</xdr:rowOff>
    </xdr:from>
    <xdr:to>
      <xdr:col>23</xdr:col>
      <xdr:colOff>121920</xdr:colOff>
      <xdr:row>14</xdr:row>
      <xdr:rowOff>53340</xdr:rowOff>
    </xdr:to>
    <mc:AlternateContent xmlns:mc="http://schemas.openxmlformats.org/markup-compatibility/2006" xmlns:a14="http://schemas.microsoft.com/office/drawing/2010/main">
      <mc:Choice Requires="a14">
        <xdr:graphicFrame macro="">
          <xdr:nvGraphicFramePr>
            <xdr:cNvPr id="17" name="payment_slicer">
              <a:extLst>
                <a:ext uri="{FF2B5EF4-FFF2-40B4-BE49-F238E27FC236}">
                  <a16:creationId xmlns:a16="http://schemas.microsoft.com/office/drawing/2014/main" id="{7B584F2A-9B14-2F8F-45F9-5F0694AC625B}"/>
                </a:ext>
              </a:extLst>
            </xdr:cNvPr>
            <xdr:cNvGraphicFramePr/>
          </xdr:nvGraphicFramePr>
          <xdr:xfrm>
            <a:off x="0" y="0"/>
            <a:ext cx="0" cy="0"/>
          </xdr:xfrm>
          <a:graphic>
            <a:graphicData uri="http://schemas.microsoft.com/office/drawing/2010/slicer">
              <sle:slicer xmlns:sle="http://schemas.microsoft.com/office/drawing/2010/slicer" name="payment_slicer"/>
            </a:graphicData>
          </a:graphic>
        </xdr:graphicFrame>
      </mc:Choice>
      <mc:Fallback xmlns="">
        <xdr:sp macro="" textlink="">
          <xdr:nvSpPr>
            <xdr:cNvPr id="0" name=""/>
            <xdr:cNvSpPr>
              <a:spLocks noTextEdit="1"/>
            </xdr:cNvSpPr>
          </xdr:nvSpPr>
          <xdr:spPr>
            <a:xfrm>
              <a:off x="10751820" y="1790701"/>
              <a:ext cx="3390900" cy="822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571500</xdr:colOff>
      <xdr:row>10</xdr:row>
      <xdr:rowOff>0</xdr:rowOff>
    </xdr:from>
    <xdr:to>
      <xdr:col>17</xdr:col>
      <xdr:colOff>373380</xdr:colOff>
      <xdr:row>14</xdr:row>
      <xdr:rowOff>91440</xdr:rowOff>
    </xdr:to>
    <mc:AlternateContent xmlns:mc="http://schemas.openxmlformats.org/markup-compatibility/2006">
      <mc:Choice xmlns:a14="http://schemas.microsoft.com/office/drawing/2010/main" Requires="a14">
        <xdr:graphicFrame macro="">
          <xdr:nvGraphicFramePr>
            <xdr:cNvPr id="18" name="country_slicer">
              <a:extLst>
                <a:ext uri="{FF2B5EF4-FFF2-40B4-BE49-F238E27FC236}">
                  <a16:creationId xmlns:a16="http://schemas.microsoft.com/office/drawing/2014/main" id="{50360CC9-CD4A-019C-7F3F-984D885FE896}"/>
                </a:ext>
              </a:extLst>
            </xdr:cNvPr>
            <xdr:cNvGraphicFramePr/>
          </xdr:nvGraphicFramePr>
          <xdr:xfrm>
            <a:off x="0" y="0"/>
            <a:ext cx="0" cy="0"/>
          </xdr:xfrm>
          <a:graphic>
            <a:graphicData uri="http://schemas.microsoft.com/office/drawing/2010/slicer">
              <sle:slicer xmlns:sle="http://schemas.microsoft.com/office/drawing/2010/slicer" name="country_slicer"/>
            </a:graphicData>
          </a:graphic>
        </xdr:graphicFrame>
      </mc:Choice>
      <mc:Fallback>
        <xdr:sp macro="" textlink="">
          <xdr:nvSpPr>
            <xdr:cNvPr id="0" name=""/>
            <xdr:cNvSpPr>
              <a:spLocks noTextEdit="1"/>
            </xdr:cNvSpPr>
          </xdr:nvSpPr>
          <xdr:spPr>
            <a:xfrm>
              <a:off x="6667500" y="1828800"/>
              <a:ext cx="406908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388620</xdr:colOff>
      <xdr:row>20</xdr:row>
      <xdr:rowOff>15240</xdr:rowOff>
    </xdr:from>
    <xdr:to>
      <xdr:col>10</xdr:col>
      <xdr:colOff>251460</xdr:colOff>
      <xdr:row>31</xdr:row>
      <xdr:rowOff>53340</xdr:rowOff>
    </xdr:to>
    <xdr:graphicFrame macro="">
      <xdr:nvGraphicFramePr>
        <xdr:cNvPr id="19" name="sales_by_year_chart">
          <a:extLst>
            <a:ext uri="{FF2B5EF4-FFF2-40B4-BE49-F238E27FC236}">
              <a16:creationId xmlns:a16="http://schemas.microsoft.com/office/drawing/2014/main" id="{DE4D99D8-39A8-788B-031F-B9C78A9F2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15</xdr:row>
      <xdr:rowOff>68580</xdr:rowOff>
    </xdr:from>
    <xdr:to>
      <xdr:col>10</xdr:col>
      <xdr:colOff>7620</xdr:colOff>
      <xdr:row>16</xdr:row>
      <xdr:rowOff>167640</xdr:rowOff>
    </xdr:to>
    <xdr:sp macro="" textlink="">
      <xdr:nvSpPr>
        <xdr:cNvPr id="22" name="TextBox 21">
          <a:extLst>
            <a:ext uri="{FF2B5EF4-FFF2-40B4-BE49-F238E27FC236}">
              <a16:creationId xmlns:a16="http://schemas.microsoft.com/office/drawing/2014/main" id="{2FB626D4-6517-9A3D-4A77-9A0AE2D23852}"/>
            </a:ext>
          </a:extLst>
        </xdr:cNvPr>
        <xdr:cNvSpPr txBox="1"/>
      </xdr:nvSpPr>
      <xdr:spPr>
        <a:xfrm>
          <a:off x="4267200" y="2811780"/>
          <a:ext cx="183642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ORDERS COUNT</a:t>
          </a:r>
        </a:p>
      </xdr:txBody>
    </xdr:sp>
    <xdr:clientData/>
  </xdr:twoCellAnchor>
  <xdr:twoCellAnchor>
    <xdr:from>
      <xdr:col>3</xdr:col>
      <xdr:colOff>190500</xdr:colOff>
      <xdr:row>15</xdr:row>
      <xdr:rowOff>76200</xdr:rowOff>
    </xdr:from>
    <xdr:to>
      <xdr:col>5</xdr:col>
      <xdr:colOff>480060</xdr:colOff>
      <xdr:row>17</xdr:row>
      <xdr:rowOff>30480</xdr:rowOff>
    </xdr:to>
    <xdr:sp macro="" textlink="">
      <xdr:nvSpPr>
        <xdr:cNvPr id="23" name="TextBox 22">
          <a:extLst>
            <a:ext uri="{FF2B5EF4-FFF2-40B4-BE49-F238E27FC236}">
              <a16:creationId xmlns:a16="http://schemas.microsoft.com/office/drawing/2014/main" id="{DF71D11C-9AFD-9EE1-C3B7-2690D83E0859}"/>
            </a:ext>
          </a:extLst>
        </xdr:cNvPr>
        <xdr:cNvSpPr txBox="1"/>
      </xdr:nvSpPr>
      <xdr:spPr>
        <a:xfrm>
          <a:off x="2019300" y="2819400"/>
          <a:ext cx="1508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TOTAL SALES</a:t>
          </a:r>
        </a:p>
      </xdr:txBody>
    </xdr:sp>
    <xdr:clientData/>
  </xdr:twoCellAnchor>
  <xdr:twoCellAnchor>
    <xdr:from>
      <xdr:col>7</xdr:col>
      <xdr:colOff>381000</xdr:colOff>
      <xdr:row>17</xdr:row>
      <xdr:rowOff>15240</xdr:rowOff>
    </xdr:from>
    <xdr:to>
      <xdr:col>8</xdr:col>
      <xdr:colOff>571500</xdr:colOff>
      <xdr:row>18</xdr:row>
      <xdr:rowOff>152400</xdr:rowOff>
    </xdr:to>
    <xdr:sp macro="" textlink="pivot_sources!C16">
      <xdr:nvSpPr>
        <xdr:cNvPr id="24" name="TextBox 23">
          <a:extLst>
            <a:ext uri="{FF2B5EF4-FFF2-40B4-BE49-F238E27FC236}">
              <a16:creationId xmlns:a16="http://schemas.microsoft.com/office/drawing/2014/main" id="{A1B56F34-8E7E-E1DD-B7DA-CD79CCA30CDA}"/>
            </a:ext>
          </a:extLst>
        </xdr:cNvPr>
        <xdr:cNvSpPr txBox="1"/>
      </xdr:nvSpPr>
      <xdr:spPr>
        <a:xfrm>
          <a:off x="4648200" y="3124200"/>
          <a:ext cx="80010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77CD45-C4F1-400E-9B74-849E8F9A4D51}" type="TxLink">
            <a:rPr lang="en-US" sz="2000" b="1" i="0" u="none" strike="noStrike">
              <a:solidFill>
                <a:srgbClr val="000000"/>
              </a:solidFill>
              <a:latin typeface="Aptos Narrow"/>
            </a:rPr>
            <a:pPr algn="ctr"/>
            <a:t>2047</a:t>
          </a:fld>
          <a:endParaRPr lang="en-US" sz="2000" b="1"/>
        </a:p>
      </xdr:txBody>
    </xdr:sp>
    <xdr:clientData/>
  </xdr:twoCellAnchor>
  <xdr:twoCellAnchor>
    <xdr:from>
      <xdr:col>2</xdr:col>
      <xdr:colOff>601980</xdr:colOff>
      <xdr:row>17</xdr:row>
      <xdr:rowOff>60960</xdr:rowOff>
    </xdr:from>
    <xdr:to>
      <xdr:col>5</xdr:col>
      <xdr:colOff>510540</xdr:colOff>
      <xdr:row>19</xdr:row>
      <xdr:rowOff>0</xdr:rowOff>
    </xdr:to>
    <xdr:sp macro="" textlink="pivot_sources!B16">
      <xdr:nvSpPr>
        <xdr:cNvPr id="25" name="TextBox 24">
          <a:extLst>
            <a:ext uri="{FF2B5EF4-FFF2-40B4-BE49-F238E27FC236}">
              <a16:creationId xmlns:a16="http://schemas.microsoft.com/office/drawing/2014/main" id="{BFC2CEF0-1788-AD7C-DB62-078625893F06}"/>
            </a:ext>
          </a:extLst>
        </xdr:cNvPr>
        <xdr:cNvSpPr txBox="1"/>
      </xdr:nvSpPr>
      <xdr:spPr>
        <a:xfrm>
          <a:off x="1821180" y="3169920"/>
          <a:ext cx="173736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C6D2E9-6193-40A1-9157-F37683CDA534}" type="TxLink">
            <a:rPr lang="en-US" sz="2000" b="1" i="0" u="none" strike="noStrike">
              <a:solidFill>
                <a:srgbClr val="000000"/>
              </a:solidFill>
              <a:latin typeface="Aptos Narrow"/>
            </a:rPr>
            <a:pPr algn="ctr"/>
            <a:t> $167,621 </a:t>
          </a:fld>
          <a:endParaRPr lang="en-US" sz="2000" b="1"/>
        </a:p>
      </xdr:txBody>
    </xdr:sp>
    <xdr:clientData/>
  </xdr:twoCellAnchor>
  <xdr:twoCellAnchor>
    <xdr:from>
      <xdr:col>10</xdr:col>
      <xdr:colOff>350520</xdr:colOff>
      <xdr:row>31</xdr:row>
      <xdr:rowOff>121920</xdr:rowOff>
    </xdr:from>
    <xdr:to>
      <xdr:col>23</xdr:col>
      <xdr:colOff>281940</xdr:colOff>
      <xdr:row>44</xdr:row>
      <xdr:rowOff>53340</xdr:rowOff>
    </xdr:to>
    <xdr:graphicFrame macro="">
      <xdr:nvGraphicFramePr>
        <xdr:cNvPr id="26" name="sales_over_year">
          <a:extLst>
            <a:ext uri="{FF2B5EF4-FFF2-40B4-BE49-F238E27FC236}">
              <a16:creationId xmlns:a16="http://schemas.microsoft.com/office/drawing/2014/main" id="{0A358B5A-6667-20B2-A37D-EBC51E49C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358140</xdr:colOff>
      <xdr:row>15</xdr:row>
      <xdr:rowOff>38100</xdr:rowOff>
    </xdr:from>
    <xdr:to>
      <xdr:col>15</xdr:col>
      <xdr:colOff>7620</xdr:colOff>
      <xdr:row>31</xdr:row>
      <xdr:rowOff>38100</xdr:rowOff>
    </xdr:to>
    <xdr:graphicFrame macro="">
      <xdr:nvGraphicFramePr>
        <xdr:cNvPr id="27" name="sales_by_book">
          <a:extLst>
            <a:ext uri="{FF2B5EF4-FFF2-40B4-BE49-F238E27FC236}">
              <a16:creationId xmlns:a16="http://schemas.microsoft.com/office/drawing/2014/main" id="{1E050538-7763-6A05-446E-6F3102460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121920</xdr:colOff>
      <xdr:row>15</xdr:row>
      <xdr:rowOff>45720</xdr:rowOff>
    </xdr:from>
    <xdr:to>
      <xdr:col>23</xdr:col>
      <xdr:colOff>228600</xdr:colOff>
      <xdr:row>31</xdr:row>
      <xdr:rowOff>0</xdr:rowOff>
    </xdr:to>
    <xdr:sp macro="" textlink="">
      <xdr:nvSpPr>
        <xdr:cNvPr id="30" name="Rectangle: Rounded Corners 29">
          <a:extLst>
            <a:ext uri="{FF2B5EF4-FFF2-40B4-BE49-F238E27FC236}">
              <a16:creationId xmlns:a16="http://schemas.microsoft.com/office/drawing/2014/main" id="{D9F5E1CD-B849-2D25-CE2B-D47CCB7E0E92}"/>
            </a:ext>
          </a:extLst>
        </xdr:cNvPr>
        <xdr:cNvSpPr/>
      </xdr:nvSpPr>
      <xdr:spPr>
        <a:xfrm>
          <a:off x="9265920" y="2788920"/>
          <a:ext cx="4983480" cy="2880360"/>
        </a:xfrm>
        <a:prstGeom prst="roundRect">
          <a:avLst>
            <a:gd name="adj" fmla="val 3316"/>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236220</xdr:colOff>
      <xdr:row>15</xdr:row>
      <xdr:rowOff>175260</xdr:rowOff>
    </xdr:from>
    <xdr:to>
      <xdr:col>23</xdr:col>
      <xdr:colOff>68580</xdr:colOff>
      <xdr:row>30</xdr:row>
      <xdr:rowOff>106680</xdr:rowOff>
    </xdr:to>
    <mc:AlternateContent xmlns:mc="http://schemas.openxmlformats.org/markup-compatibility/2006">
      <mc:Choice xmlns:cx4="http://schemas.microsoft.com/office/drawing/2016/5/10/chartex" Requires="cx4">
        <xdr:graphicFrame macro="">
          <xdr:nvGraphicFramePr>
            <xdr:cNvPr id="29" name="sales_country">
              <a:extLst>
                <a:ext uri="{FF2B5EF4-FFF2-40B4-BE49-F238E27FC236}">
                  <a16:creationId xmlns:a16="http://schemas.microsoft.com/office/drawing/2014/main" id="{0A2C86F0-0AB6-0B80-8194-BFD74F682D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380220" y="2918460"/>
              <a:ext cx="4709160" cy="2674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129540</xdr:colOff>
      <xdr:row>8</xdr:row>
      <xdr:rowOff>152400</xdr:rowOff>
    </xdr:from>
    <xdr:to>
      <xdr:col>9</xdr:col>
      <xdr:colOff>38100</xdr:colOff>
      <xdr:row>23</xdr:row>
      <xdr:rowOff>152400</xdr:rowOff>
    </xdr:to>
    <xdr:graphicFrame macro="">
      <xdr:nvGraphicFramePr>
        <xdr:cNvPr id="2" name="Chart 1">
          <a:extLst>
            <a:ext uri="{FF2B5EF4-FFF2-40B4-BE49-F238E27FC236}">
              <a16:creationId xmlns:a16="http://schemas.microsoft.com/office/drawing/2014/main" id="{B1384935-C026-9B75-8515-503D9180A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441512</xdr:colOff>
      <xdr:row>3</xdr:row>
      <xdr:rowOff>155986</xdr:rowOff>
    </xdr:from>
    <xdr:to>
      <xdr:col>16</xdr:col>
      <xdr:colOff>103542</xdr:colOff>
      <xdr:row>18</xdr:row>
      <xdr:rowOff>130436</xdr:rowOff>
    </xdr:to>
    <xdr:graphicFrame macro="">
      <xdr:nvGraphicFramePr>
        <xdr:cNvPr id="3" name="Chart 2">
          <a:extLst>
            <a:ext uri="{FF2B5EF4-FFF2-40B4-BE49-F238E27FC236}">
              <a16:creationId xmlns:a16="http://schemas.microsoft.com/office/drawing/2014/main" id="{78FF159F-55CA-B285-F82B-B16EB9CFD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95250</xdr:colOff>
      <xdr:row>1</xdr:row>
      <xdr:rowOff>0</xdr:rowOff>
    </xdr:from>
    <xdr:to>
      <xdr:col>21</xdr:col>
      <xdr:colOff>449580</xdr:colOff>
      <xdr:row>15</xdr:row>
      <xdr:rowOff>175260</xdr:rowOff>
    </xdr:to>
    <xdr:graphicFrame macro="">
      <xdr:nvGraphicFramePr>
        <xdr:cNvPr id="2" name="Chart 1">
          <a:extLst>
            <a:ext uri="{FF2B5EF4-FFF2-40B4-BE49-F238E27FC236}">
              <a16:creationId xmlns:a16="http://schemas.microsoft.com/office/drawing/2014/main" id="{25E2C1A6-57FD-8027-D7AB-C4131DA44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38100</xdr:colOff>
      <xdr:row>13</xdr:row>
      <xdr:rowOff>38100</xdr:rowOff>
    </xdr:from>
    <xdr:to>
      <xdr:col>11</xdr:col>
      <xdr:colOff>91440</xdr:colOff>
      <xdr:row>27</xdr:row>
      <xdr:rowOff>45720</xdr:rowOff>
    </xdr:to>
    <xdr:graphicFrame macro="">
      <xdr:nvGraphicFramePr>
        <xdr:cNvPr id="2" name="Chart 1">
          <a:extLst>
            <a:ext uri="{FF2B5EF4-FFF2-40B4-BE49-F238E27FC236}">
              <a16:creationId xmlns:a16="http://schemas.microsoft.com/office/drawing/2014/main" id="{982BB748-F3ED-40DA-F295-D0D594FBF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76200</xdr:colOff>
      <xdr:row>12</xdr:row>
      <xdr:rowOff>7620</xdr:rowOff>
    </xdr:from>
    <xdr:to>
      <xdr:col>18</xdr:col>
      <xdr:colOff>30480</xdr:colOff>
      <xdr:row>27</xdr:row>
      <xdr:rowOff>7620</xdr:rowOff>
    </xdr:to>
    <xdr:graphicFrame macro="">
      <xdr:nvGraphicFramePr>
        <xdr:cNvPr id="3" name="Chart 2">
          <a:extLst>
            <a:ext uri="{FF2B5EF4-FFF2-40B4-BE49-F238E27FC236}">
              <a16:creationId xmlns:a16="http://schemas.microsoft.com/office/drawing/2014/main" id="{3A8D6C3E-21F2-3911-C98F-A32839B40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4.840703125003" createdVersion="8" refreshedVersion="8" minRefreshableVersion="3" recordCount="2921" xr:uid="{1942E806-4B60-44D1-8DC8-CF40518AE62D}">
  <cacheSource type="worksheet">
    <worksheetSource name="orders"/>
  </cacheSource>
  <cacheFields count="15">
    <cacheField name="OrderID" numFmtId="0">
      <sharedItems/>
    </cacheField>
    <cacheField name="OrderDate" numFmtId="14">
      <sharedItems containsSemiMixedTypes="0" containsNonDate="0" containsDate="1" containsString="0" minDate="2022-08-25T00:00:00" maxDate="2025-08-25T00:00:00"/>
    </cacheField>
    <cacheField name="OrderDay" numFmtId="0">
      <sharedItems count="7">
        <s v="Sunday"/>
        <s v="Monday"/>
        <s v="Friday"/>
        <s v="Wednesday"/>
        <s v="Tuesday"/>
        <s v="Thursday"/>
        <s v="Saturday"/>
      </sharedItems>
    </cacheField>
    <cacheField name="OrderMonth" numFmtId="0">
      <sharedItems count="12">
        <s v="March"/>
        <s v="June"/>
        <s v="July"/>
        <s v="February"/>
        <s v="May"/>
        <s v="November"/>
        <s v="September"/>
        <s v="April"/>
        <s v="August"/>
        <s v="December"/>
        <s v="October"/>
        <s v="January"/>
      </sharedItems>
    </cacheField>
    <cacheField name="OrderYear" numFmtId="0">
      <sharedItems containsSemiMixedTypes="0" containsString="0" containsNumber="1" containsInteger="1" minValue="2022" maxValue="2025" count="4">
        <n v="2025"/>
        <n v="2024"/>
        <n v="2023"/>
        <n v="2022"/>
      </sharedItems>
    </cacheField>
    <cacheField name="CustomerID" numFmtId="0">
      <sharedItems/>
    </cacheField>
    <cacheField name="CustomerName" numFmtId="0">
      <sharedItems count="1167">
        <s v="Monique Gould"/>
        <s v="Rebecca Cisneros"/>
        <s v="Joseph Cook"/>
        <s v="Theodore Brown"/>
        <s v="Lauren Payne"/>
        <s v="Joseph Allen"/>
        <s v="Timothy Smith"/>
        <s v="Nicholas Harris"/>
        <s v="Laurie Matthews"/>
        <s v="Debra Gonzalez"/>
        <s v="Edward Strong"/>
        <s v="Blake Evans"/>
        <s v="Jimmy Gomez"/>
        <s v="Antonio Palmer"/>
        <s v="Pamela Davis"/>
        <s v="Adrian Alexander"/>
        <s v="Tyler Smith"/>
        <s v="Amanda Barrett"/>
        <s v="Brandon Nguyen"/>
        <s v="Michael Munoz"/>
        <s v="Oscar Norris"/>
        <s v="Brent Jones"/>
        <s v="Paul Castillo"/>
        <s v="James Mcconnell"/>
        <s v="William Hogan"/>
        <s v="Anna Bennett"/>
        <s v="James Harrison"/>
        <s v="Casey Maldonado"/>
        <s v="James Jones"/>
        <s v="Eric Jimenez"/>
        <s v="Lauren Lee"/>
        <s v="Robert Jensen"/>
        <s v="Jeffrey Johnson"/>
        <s v="Kathy Martin"/>
        <s v="Catherine Chase"/>
        <s v="Steve Kennedy"/>
        <s v="Brian Foster"/>
        <s v="Philip Stafford"/>
        <s v="Gary Sullivan"/>
        <s v="Lindsey Clark"/>
        <s v="Tonya Stephenson"/>
        <s v="Andrea Khan"/>
        <s v="Edgar Garcia"/>
        <s v="Kenneth Patrick"/>
        <s v="Elizabeth Farley"/>
        <s v="Danielle Charles"/>
        <s v="David Fletcher"/>
        <s v="Ryan Hunt"/>
        <s v="Steven Curry"/>
        <s v="Gabriella Gonzalez"/>
        <s v="Christopher Franklin"/>
        <s v="Paul Davis"/>
        <s v="Jessica Elliott"/>
        <s v="Julie Wang"/>
        <s v="Charles Clarke"/>
        <s v="Sandra Torres"/>
        <s v="Paige English"/>
        <s v="Scott Barron"/>
        <s v="Victor Petty"/>
        <s v="Kelly Kirby"/>
        <s v="Not Mentioned"/>
        <s v="Jennifer Mitchell"/>
        <s v="April Miller"/>
        <s v="Mitchell Wallace"/>
        <s v="Patrick Scott"/>
        <s v="Brenda Long"/>
        <s v="Taylor Gonzalez"/>
        <s v="Kimberly Alvarez"/>
        <s v="Alexis Russell"/>
        <s v="Kaitlyn Black"/>
        <s v="Rebecca Long"/>
        <s v="Rebecca Brown"/>
        <s v="Laurie Zhang"/>
        <s v="Laura Snyder"/>
        <s v="Melvin Lee"/>
        <s v="Zachary Sanchez"/>
        <s v="Paige Cunningham"/>
        <s v="Billy Barker"/>
        <s v="Eric Clark"/>
        <s v="Michael Carlson"/>
        <s v="Stacy Snyder"/>
        <s v="Kimberly Morris"/>
        <s v="Stephanie Dean"/>
        <s v="Travis Davis"/>
        <s v="Brian Baker"/>
        <s v="Mrs. Leslie Flores PhD"/>
        <s v="Laura Bennett"/>
        <s v="Donna Thompson"/>
        <s v="Douglas Bond"/>
        <s v="Michael Best"/>
        <s v="Jaime Carr"/>
        <s v="Stacey Brown"/>
        <s v="Lisa Schmidt"/>
        <s v="Nicole Gay"/>
        <s v="Scott Joseph"/>
        <s v="Michael Smith"/>
        <s v="Amanda Rivera"/>
        <s v="Stephanie Andersen"/>
        <s v="James Lewis"/>
        <s v="Robert Raymond"/>
        <s v="Jeffrey Wood"/>
        <s v="Sara Lindsey"/>
        <s v="Jennifer Dyer"/>
        <s v="Timothy Barr"/>
        <s v="Jamie Smith"/>
        <s v="Renee Ortiz"/>
        <s v="Barbara King"/>
        <s v="Amanda Farmer"/>
        <s v="Sarah Rodriguez"/>
        <s v="Alexander Phillips"/>
        <s v="Amy Chavez"/>
        <s v="Anna Perez DDS"/>
        <s v="Carl Rodriguez"/>
        <s v="daniel meyers"/>
        <s v="Gloria Cruz"/>
        <s v="Michael Burns"/>
        <s v="Kimberly Holmes"/>
        <s v="Jacob Velasquez"/>
        <s v="Ashley Avery"/>
        <s v="Ms. Donna Green"/>
        <s v="Allison Powell"/>
        <s v="Anita Snow"/>
        <s v="Brandon Thomas"/>
        <s v="Ryan Smith"/>
        <s v="Ryan Murray"/>
        <s v="Anna Brock"/>
        <s v="Kevin Johnson"/>
        <s v="Mrs. Rebecca Davis"/>
        <s v="Dr. Joseph Kent"/>
        <s v="Christopher Smith"/>
        <s v="Craig Dean"/>
        <s v="Kristin Johnson"/>
        <s v="Denise Thomas"/>
        <s v="Troy Hardy"/>
        <s v="Donna Turner"/>
        <s v="Dave Jackson"/>
        <s v="Derrick Lamb MD"/>
        <s v="John Brown"/>
        <s v="Kevin Ayers"/>
        <s v="Bailey Miles"/>
        <s v="Tammy Davis"/>
        <s v="Brandon Hall"/>
        <s v="Kristin Rogers"/>
        <s v="Emily Adams"/>
        <s v="Timothy Reed"/>
        <s v="John Lucas"/>
        <s v="Cory Espinoza"/>
        <s v="Michael Wilson"/>
        <s v="Andrea Young"/>
        <s v="Laura Adkins"/>
        <s v="Shannon Anderson"/>
        <s v="Matthew Murphy"/>
        <s v="Russell Gonzalez"/>
        <s v="Brandy Ballard"/>
        <s v="Stephanie Aguilar"/>
        <s v="Jasmine Franklin"/>
        <s v="Jamie Schroeder"/>
        <s v="Warren Brown"/>
        <s v="Jessica Hansen"/>
        <s v="Mr. Brian Ellison"/>
        <s v="Stephanie Cunningham"/>
        <s v="Melinda Adams"/>
        <s v="Troy Clark"/>
        <s v="Taylor Jones"/>
        <s v="Eddie Mccoy"/>
        <s v="Wendy Garcia"/>
        <s v="Lance Le"/>
        <s v="William Edwards"/>
        <s v="Melissa Bailey"/>
        <s v="Brian Peters"/>
        <s v="Frank Johnson"/>
        <s v="Curtis Harvey"/>
        <s v="Michelle Hamilton"/>
        <s v="Suzanne Smith"/>
        <s v="Amanda Adams"/>
        <s v="Monica Stone"/>
        <s v="Brian Johnson"/>
        <s v="John Taylor"/>
        <s v="Randy Yoder"/>
        <s v="Robert Goodman"/>
        <s v="Kevin Bates"/>
        <s v="Maria Berry"/>
        <s v="Victoria Brady"/>
        <s v="Angie Alexander"/>
        <s v="Jeffery Byrd"/>
        <s v="adam sparks"/>
        <s v="Rebecca Bates"/>
        <s v="Russell Stanley"/>
        <s v="Mrs. Emily Gray"/>
        <s v="Jennifer Donovan"/>
        <s v="Melissa Savage"/>
        <s v="Heather Burns"/>
        <s v="Thomas Harrell"/>
        <s v="Kevin Reed"/>
        <s v="Steven Morrow"/>
        <s v="Kyle Bruce"/>
        <s v="Patrick Green IV"/>
        <s v="Brian Davis"/>
        <s v="Jon Reyes"/>
        <s v="Joshua Smith"/>
        <s v="Courtney Taylor"/>
        <s v="Ashley Hubbard"/>
        <s v="Douglas Jimenez"/>
        <s v="Teresa Brennan"/>
        <s v="lauren dixon"/>
        <s v="Donald Anderson"/>
        <s v="Julie Young"/>
        <s v="Richard Allen"/>
        <s v="Michelle Ryan"/>
        <s v="Jeffrey Bolton"/>
        <s v="Malik Morris"/>
        <s v="Jason Morton"/>
        <s v="Angela Lopez"/>
        <s v="Claudia Williams"/>
        <s v="Alexander Collins"/>
        <s v="Christopher Douglas"/>
        <s v="Tami Clark"/>
        <s v="Donna Clements"/>
        <s v="Beth Bridges"/>
        <s v="Randy Olson"/>
        <s v="Tammy Hardy"/>
        <s v="Kayla Snow"/>
        <s v="Phillip Bailey"/>
        <s v="Amy Obrien"/>
        <s v="Chloe Santiago"/>
        <s v="becky chen"/>
        <s v="Brent Wise"/>
        <s v="Alexis Sanders"/>
        <s v="John Woods"/>
        <s v="Kevin Sanchez"/>
        <s v="James Wagner"/>
        <s v="Tammy Li"/>
        <s v="Michael Roberts"/>
        <s v="Kimberly King"/>
        <s v="Helen Wilson"/>
        <s v="Sheila Mann"/>
        <s v="Ann Lambert"/>
        <s v="Carrie Adams"/>
        <s v="Michael Kirk"/>
        <s v="Todd Cook"/>
        <s v="Jennifer Klein"/>
        <s v="Kelly Johnson"/>
        <s v="Julie Hinton"/>
        <s v="Crystal Bowman"/>
        <s v="Rachel Guerrero"/>
        <s v="Brian Garrison"/>
        <s v="Emily Moody"/>
        <s v="James Lopez"/>
        <s v="Leslie Johns"/>
        <s v="Jeffrey Cole"/>
        <s v="Alexandra Blake"/>
        <s v="Michelle Reed"/>
        <s v="Dave Vasquez"/>
        <s v="Jonathan Lawrence"/>
        <s v="Michael Valentine"/>
        <s v="Lauren Best"/>
        <s v="Andrea Miller"/>
        <s v="Christie Novak"/>
        <s v="Aaron Baker"/>
        <s v="Melissa Ramirez"/>
        <s v="Juan Lynch"/>
        <s v="Monica Aguilar"/>
        <s v="Jimmy Simmons"/>
        <s v="Blake Gibson"/>
        <s v="Jennifer Haynes"/>
        <s v="Sean Jenkins MD"/>
        <s v="Lynn Jones"/>
        <s v="Toni White"/>
        <s v="James Barber"/>
        <s v="Timothy Hernandez"/>
        <s v="Lydia Carter"/>
        <s v="Terry Wright"/>
        <s v="Victoria Morrow"/>
        <s v="Debra Barton"/>
        <s v="Laura Miller"/>
        <s v="Courtney Anderson"/>
        <s v="Angela Dennis"/>
        <s v="Gregory Simmons"/>
        <s v="Grace Hartman"/>
        <s v="Marilyn Perry"/>
        <s v="Mr. Kyle Walker"/>
        <s v="Casey Diaz"/>
        <s v="Jeremy Sparks"/>
        <s v="Justin Salazar"/>
        <s v="Beverly Arroyo"/>
        <s v="Peggy Tucker"/>
        <s v="John Davis"/>
        <s v="Kristin Black"/>
        <s v="Amanda Thompson"/>
        <s v="Robert Williams"/>
        <s v="Lauren Nguyen"/>
        <s v="Daniel Dillon"/>
        <s v="Brittany Schmidt"/>
        <s v="Pamela Thompson"/>
        <s v="Richard Osborne"/>
        <s v="Angelica Zhang"/>
        <s v="Ann Smith"/>
        <s v="Pamela Allen"/>
        <s v="Michael Walker"/>
        <s v="Jesus Torres"/>
        <s v="Steven Santos"/>
        <s v="Sarah Porter"/>
        <s v="Kenneth Webb"/>
        <s v="James Miller"/>
        <s v="Lauren Jenkins"/>
        <s v="Tammy Griffin"/>
        <s v="Corey Howard"/>
        <s v="Emily Dyer"/>
        <s v="Michael Reed"/>
        <s v="Ronald Howard"/>
        <s v="Angela Montes"/>
        <s v="Martin Hutchinson"/>
        <s v="Lindsay Scott"/>
        <s v="Blake Moore"/>
        <s v="John Moore"/>
        <s v="Travis Hicks"/>
        <s v="Catherine Lee"/>
        <s v="Lori Hoffman"/>
        <s v="Christopher Peterson"/>
        <s v="Hannah Smith"/>
        <s v="Dalton Anderson"/>
        <s v="Alicia Walker"/>
        <s v="Evan Santana"/>
        <s v="Michelle Castillo"/>
        <s v="Stephanie Watkins"/>
        <s v="Maureen Cole"/>
        <s v="William Klein"/>
        <s v="Joseph Scott"/>
        <s v="Megan Smith"/>
        <s v="Amy Mejia"/>
        <s v="Vanessa Tate"/>
        <s v="John Cunningham"/>
        <s v="Peggy Rivera"/>
        <s v="Felicia Rodriguez"/>
        <s v="Erica Meyer"/>
        <s v="Donald Wilson"/>
        <s v="Luke Martinez"/>
        <s v="Samuel Hawkins"/>
        <s v="Robert Jackson"/>
        <s v="Jenna Vazquez"/>
        <s v="Angela Gates"/>
        <s v="Aaron Wilson"/>
        <s v="Thomas Ross"/>
        <s v="Angela Schwartz"/>
        <s v="Bobby Mayo"/>
        <s v="Timothy Horton"/>
        <s v="Emily Martin"/>
        <s v="Rachel Cline"/>
        <s v="Kyle Thompson"/>
        <s v="Robert Cross"/>
        <s v="Mary Lucero"/>
        <s v="Susan Miller"/>
        <s v="Douglas Terry"/>
        <s v="Donald Ali"/>
        <s v="Sheila Peterson"/>
        <s v="Christine Barker"/>
        <s v="Amy Ramirez"/>
        <s v="Lisa Carpenter"/>
        <s v="Jessica Smith"/>
        <s v="Jose Smith"/>
        <s v="Jacqueline Moore"/>
        <s v="Deborah Johnson"/>
        <s v="Maria Garza"/>
        <s v="Bruce Brown"/>
        <s v="Paul Day"/>
        <s v="William Rodriguez"/>
        <s v="Mark Munoz"/>
        <s v="Tami Rodriguez"/>
        <s v="Cole Edwards"/>
        <s v="Kara Rivas"/>
        <s v="Courtney Cox"/>
        <s v="Jeff Oneal"/>
        <s v="Edwin Brown"/>
        <s v="William Howell"/>
        <s v="Kelli Butler"/>
        <s v="Antonio Schultz"/>
        <s v="Elizabeth Brown"/>
        <s v="Kyle Leblanc"/>
        <s v="Robert Cooper"/>
        <s v="Mark Rice"/>
        <s v="Jeremy Stevenson"/>
        <s v="Tommy Murphy"/>
        <s v="Andrew Nelson"/>
        <s v="Adrian Braun"/>
        <s v="Aaron Kelly"/>
        <s v="Michael Pierce"/>
        <s v="Matthew Williams"/>
        <s v="Sharon Owens"/>
        <s v="Jeffery Dominguez"/>
        <s v="Craig Henry"/>
        <s v="Shannon Wells"/>
        <s v="Jason Collier"/>
        <s v="Mary Hardy"/>
        <s v="Spencer Sampson"/>
        <s v="Rachel Williams"/>
        <s v="Jillian Lopez"/>
        <s v="Jennifer Erickson"/>
        <s v="Michael Burton"/>
        <s v="Stephanie Jones"/>
        <s v="Patrick Calderon"/>
        <s v="Tanner Williams"/>
        <s v="Jennifer Collins"/>
        <s v="Elizabeth Schultz"/>
        <s v="Jeremy Stuart"/>
        <s v="Katherine Howard"/>
        <s v="Thomas Cook"/>
        <s v="Mr. Joe Williams"/>
        <s v="Kathryn Daniels"/>
        <s v="Kathryn Sanchez"/>
        <s v="Christopher Richard"/>
        <s v="Brittany Roberson"/>
        <s v="Kevin Wright"/>
        <s v="Carl Harris"/>
        <s v="Kimberly Cummings"/>
        <s v="Breanna Bell"/>
        <s v="Andrea Brown"/>
        <s v="Joseph Moody"/>
        <s v="Elizabeth Mcbride"/>
        <s v="Joshua Thompson"/>
        <s v="Linda Murphy"/>
        <s v="Brian Scott MD"/>
        <s v="Joseph Chapman"/>
        <s v="Michael Brooks"/>
        <s v="Jessica Thompson"/>
        <s v="Amber Brown"/>
        <s v="Kayla Potter"/>
        <s v="Dustin Thomas"/>
        <s v="Austin Jenkins"/>
        <s v="Sarah Wright"/>
        <s v="Sarah Osborn"/>
        <s v="Joyce Davis"/>
        <s v="Miranda Shepherd"/>
        <s v="Andrew Miller"/>
        <s v="Trevor Thornton"/>
        <s v="Richard Ellis"/>
        <s v="Dr. Lynn Hansen"/>
        <s v="Joshua Boyd"/>
        <s v="Gregory Williams"/>
        <s v="Colin Scott"/>
        <s v="Sarah Lynch"/>
        <s v="Daniel Cohen"/>
        <s v="stephanie gibson"/>
        <s v="Angela Pierce"/>
        <s v="Vanessa Walker"/>
        <s v="Brittany Jackson"/>
        <s v="Brooke Reyes"/>
        <s v="Donna Aguilar"/>
        <s v="Matthew Spencer"/>
        <s v="Luis Davis"/>
        <s v="Teresa Armstrong"/>
        <s v="Jamie Chavez"/>
        <s v="Melinda Valenzuela"/>
        <s v="Jason Reynolds"/>
        <s v="Randall Lopez"/>
        <s v="Kelly Hernandez"/>
        <s v="Brittney Burch"/>
        <s v="Brenda Gonzalez"/>
        <s v="Sheena Hernandez"/>
        <s v="Anthony Hammond"/>
        <s v="Crystal Powell"/>
        <s v="Kathleen Johnson"/>
        <s v="Amanda May"/>
        <s v="Jordan Richardson"/>
        <s v="Norma Walker"/>
        <s v="Ashley Duncan"/>
        <s v="Daniel Martin"/>
        <s v="Christina Martinez"/>
        <s v="Elizabeth Skinner"/>
        <s v="Robert Barry"/>
        <s v="Arthur Wilson"/>
        <s v="Mr. Robert Tanner DDS"/>
        <s v="Steven Kirby"/>
        <s v="Teresa Miller"/>
        <s v="Tiffany Lawson"/>
        <s v="Kimberly Davenport"/>
        <s v="Gregory Cook"/>
        <s v="Mr. William Harrison"/>
        <s v="Joshua Rogers"/>
        <s v="Rachel Morris"/>
        <s v="Derrick Bean"/>
        <s v="Derrick Carter"/>
        <s v="Nicole Clark"/>
        <s v="Robert Henderson Jr."/>
        <s v="Kristen Williams"/>
        <s v="Angela Pineda"/>
        <s v="Penny Lewis"/>
        <s v="Mia Herman"/>
        <s v="Derrick Thomas"/>
        <s v="Michael Nichols"/>
        <s v="Kyle Nelson"/>
        <s v="Frances Shaw"/>
        <s v="Joyce Garrison"/>
        <s v="Cynthia Potter"/>
        <s v="Clarence Washington"/>
        <s v="Angela Anthony"/>
        <s v="Barry Mosley"/>
        <s v="Jocelyn Hill"/>
        <s v="Lauren Foster"/>
        <s v="Patrick Jacobson"/>
        <s v="Angel Flowers"/>
        <s v="Yesenia Glenn"/>
        <s v="Laura Garner"/>
        <s v="Cathy Hanson"/>
        <s v="Jill Brown"/>
        <s v="Heather Hines"/>
        <s v="Debbie Adams"/>
        <s v="Michael Jones"/>
        <s v="Alexander Garcia"/>
        <s v="Thomas Woods"/>
        <s v="Elizabeth Garner"/>
        <s v="Andrew Marsh"/>
        <s v="Shannon Vance"/>
        <s v="Michelle Forbes"/>
        <s v="Eric Spencer"/>
        <s v="Jennifer Greene"/>
        <s v="Paul Small"/>
        <s v="Alexander Bradford"/>
        <s v="Catherine Rodriguez"/>
        <s v="Cody Simon"/>
        <s v="Tara Lane"/>
        <s v="Jocelyn Reyes"/>
        <s v="Kelsey Vasquez"/>
        <s v="Jennifer Davidson"/>
        <s v="Melissa Sanford"/>
        <s v="Jillian Horn"/>
        <s v="Jeffrey Whitaker"/>
        <s v="Bryan Larson"/>
        <s v="Jennifer Garrett"/>
        <s v="Paula Mosley"/>
        <s v="Aaron Rodriguez"/>
        <s v="Ricky Wall"/>
        <s v="Lindsay Parker"/>
        <s v="Mitchell Hall"/>
        <s v="Bonnie Jackson"/>
        <s v="Nicole Martinez"/>
        <s v="Amy Saunders"/>
        <s v="Lauren White"/>
        <s v="Lauren Drake"/>
        <s v="Michael Fox"/>
        <s v="Joshua Mccullough"/>
        <s v="Kurt Lynch"/>
        <s v="Charles Humphrey"/>
        <s v="Russell Odonnell"/>
        <s v="Dana Patrick"/>
        <s v="Ricky Wong"/>
        <s v="Brittany Giles"/>
        <s v="Renee Scott"/>
        <s v="Katherine Henry"/>
        <s v="Theresa Webb"/>
        <s v="Andre Cohen"/>
        <s v="Joshua Sandoval"/>
        <s v="Christopher Lee"/>
        <s v="Erica York"/>
        <s v="Sean Harper"/>
        <s v="Dr. Alexis Smith DVM"/>
        <s v="Brittany Hall"/>
        <s v="Kimberly Pena"/>
        <s v="Margaret Orozco"/>
        <s v="Katrina Young"/>
        <s v="Anthony Underwood"/>
        <s v="Stephanie Schmidt"/>
        <s v="Cynthia Torres MD"/>
        <s v="Danielle Howell"/>
        <s v="Travis Salinas"/>
        <s v="Alicia Rosario"/>
        <s v="Kelly Ramirez"/>
        <s v="Dr. Nicole Davis MD"/>
        <s v="Christopher Oliver"/>
        <s v="Nicholas Larson"/>
        <s v="Jeanne Lewis"/>
        <s v="Christina Warner"/>
        <s v="Kristie Molina"/>
        <s v="Jordan Koch"/>
        <s v="Heather Blake"/>
        <s v="Andrew Yoder"/>
        <s v="Cheyenne Sullivan"/>
        <s v="Kristin Stewart"/>
        <s v="Kimberly Perez"/>
        <s v="Ricardo Richards"/>
        <s v="Sarah Richards"/>
        <s v="Dale Brown"/>
        <s v="Dr. Patrick Frazier PhD"/>
        <s v="Mackenzie Lee"/>
        <s v="Matthew Miller"/>
        <s v="Jody Camacho"/>
        <s v="Tammy Perez"/>
        <s v="Lisa Patterson"/>
        <s v="Robyn Campbell"/>
        <s v="Janet Woods"/>
        <s v="Brian Figueroa"/>
        <s v="Danielle Wall"/>
        <s v="James Gonzales MD"/>
        <s v="Evan Hardy"/>
        <s v="Kimberly Garcia"/>
        <s v="Daniel Fernandez"/>
        <s v="Diane Ramsey"/>
        <s v="Bryan Jenkins"/>
        <s v="Tammy Lynn"/>
        <s v="Stephen Bryant"/>
        <s v="Tracy Martin"/>
        <s v="Susan Fowler"/>
        <s v="Mr. Lucas Hansen MD"/>
        <s v="Richard Perkins"/>
        <s v="Katherine Smith"/>
        <s v="Mark Moore"/>
        <s v="Kenneth Brown"/>
        <s v="Laura Vega"/>
        <s v="Dustin Anderson"/>
        <s v="Heather Gonzales"/>
        <s v="Angelica Thomas"/>
        <s v="Tammy Pineda"/>
        <s v="Jacqueline Heath"/>
        <s v="Christy Scott"/>
        <s v="Jimmy Nichols"/>
        <s v="Seth Roberts"/>
        <s v="Kathy Hensley"/>
        <s v="Jessica Cooper"/>
        <s v="Tanya Townsend"/>
        <s v="James Rivas"/>
        <s v="Frank Reed"/>
        <s v="Robert Martin"/>
        <s v="Larry Fuller"/>
        <s v="Cassidy Long"/>
        <s v="Lori Gray"/>
        <s v="Karen Schultz"/>
        <s v="Jessica Rogers"/>
        <s v="Lisa Martinez"/>
        <s v="Brandon Mays"/>
        <s v="Dustin Hinton"/>
        <s v="Matthew Wilson"/>
        <s v="Kimberly Nunez"/>
        <s v="Kevin Williams"/>
        <s v="Daniel Rogers"/>
        <s v="Kristen Blair"/>
        <s v="Kayla Stanton"/>
        <s v="Autumn Little"/>
        <s v="William Hatfield"/>
        <s v="Deborah Hunt"/>
        <s v="Regina Porter"/>
        <s v="Samantha Hall"/>
        <s v="Charles Hobbs"/>
        <s v="Anthony Lowe"/>
        <s v="Karen Reed"/>
        <s v="Alan Zamora"/>
        <s v="Nancy Green"/>
        <s v="Deanna Rose"/>
        <s v="Tyler Wade"/>
        <s v="Sean Butler"/>
        <s v="Joshua Rodriguez"/>
        <s v="Mary Taylor"/>
        <s v="Thomas Thompson"/>
        <s v="Larry Watson"/>
        <s v="Tracey Reynolds"/>
        <s v="Paul Delacruz"/>
        <s v="Travis Cervantes"/>
        <s v="Andrea Burch"/>
        <s v="Sheri Anderson"/>
        <s v="Joyce Foster"/>
        <s v="Scott Richardson"/>
        <s v="Craig Little"/>
        <s v="Matthew Warner"/>
        <s v="Victoria Travis"/>
        <s v="Sergio Brown"/>
        <s v="Breanna Howell"/>
        <s v="Gregory Mahoney"/>
        <s v="Mr. Jacob Perez PhD"/>
        <s v="lisa fowler dds"/>
        <s v="Adrian Deleon"/>
        <s v="Jennifer Alvarado"/>
        <s v="Kaitlyn Richardson"/>
        <s v="Derek Bush"/>
        <s v="Thomas Richards"/>
        <s v="Julie Drake"/>
        <s v="Tracie White"/>
        <s v="Melissa Cruz"/>
        <s v="Sherri Rice"/>
        <s v="Jessica Butler"/>
        <s v="Robert Holland"/>
        <s v="Alicia Thomas"/>
        <s v="Darlene Cole"/>
        <s v="Lee Blair"/>
        <s v="John Raymond"/>
        <s v="Robert Hall"/>
        <s v="Amanda Bailey"/>
        <s v="Justin Olsen"/>
        <s v="Mitchell Shepherd"/>
        <s v="Allison Coleman"/>
        <s v="Nicholas Nelson"/>
        <s v="Leah Harper"/>
        <s v="Brian Byrd"/>
        <s v="Jennifer Kelly"/>
        <s v="William Clark"/>
        <s v="Brian Walsh"/>
        <s v="Lucas Cortez"/>
        <s v="Tyler Schultz"/>
        <s v="Monica Horton"/>
        <s v="Joseph Hammond"/>
        <s v="Crystal Ross"/>
        <s v="Mark Moody"/>
        <s v="Craig Miller"/>
        <s v="Steven Brown"/>
        <s v="Sara Heath"/>
        <s v="Rickey Martinez DDS"/>
        <s v="Ronald Goodwin"/>
        <s v="Chad Pena"/>
        <s v="Kenneth Gonzalez"/>
        <s v="Debra Booker"/>
        <s v="Collin Rivera"/>
        <s v="Dan Smith"/>
        <s v="Bradley Flynn"/>
        <s v="Emily Rodriguez"/>
        <s v="Emily Barrett"/>
        <s v="Elizabeth Kelly"/>
        <s v="Larry Haynes"/>
        <s v="George Rollins"/>
        <s v="Olivia Harris"/>
        <s v="Jeffrey Smith"/>
        <s v="Elizabeth Cook"/>
        <s v="Catherine Rasmussen"/>
        <s v="David Craig"/>
        <s v="Jason Jackson"/>
        <s v="Melissa Carrillo"/>
        <s v="William Parker"/>
        <s v="Jacqueline Brady"/>
        <s v="Sean Robles"/>
        <s v="Brooke Bennett"/>
        <s v="Matthew Stevenson"/>
        <s v="Ashley Morgan"/>
        <s v="Christopher Nichols"/>
        <s v="Samuel Perez"/>
        <s v="Cynthia Conrad"/>
        <s v="David Mccoy"/>
        <s v="John Hansen"/>
        <s v="Sarah Schaefer"/>
        <s v="Mary Gilbert"/>
        <s v="Amanda Dorsey"/>
        <s v="Richard Snyder"/>
        <s v="Daniel Clements"/>
        <s v="Taylor Chambers"/>
        <s v="Jason Collins"/>
        <s v="Vincent Mcneil"/>
        <s v="Michael Vincent"/>
        <s v="Victoria Banks"/>
        <s v="Carla Rodriguez"/>
        <s v="Rebecca Byrd"/>
        <s v="Emily Rowe"/>
        <s v="Sarah Herring"/>
        <s v="Erin Hernandez"/>
        <s v="Christopher Cruz"/>
        <s v="Michele Roberts"/>
        <s v="Thomas Smith"/>
        <s v="Daniel Burgess"/>
        <s v="Paula Atkinson"/>
        <s v="Denise Bright"/>
        <s v="Melissa Carter"/>
        <s v="Jacqueline Mitchell"/>
        <s v="John Hall"/>
        <s v="Mario King"/>
        <s v="Jessica Maldonado"/>
        <s v="Nicholas Johnson"/>
        <s v="Hunter Montoya"/>
        <s v="Patrick Castro"/>
        <s v="Cathy Lopez"/>
        <s v="Shannon Perez"/>
        <s v="Brett Baker"/>
        <s v="Steven Kennedy"/>
        <s v="Samuel Walker"/>
        <s v="Ashley Brown"/>
        <s v="Nancy Johnson"/>
        <s v="Ashley Lewis"/>
        <s v="Phyllis Dunn"/>
        <s v="Kelly Brooks"/>
        <s v="Jeffrey Thornton"/>
        <s v="David Cross"/>
        <s v="robert anderson"/>
        <s v="Mark Mitchell"/>
        <s v="Jacqueline Smith"/>
        <s v="Johnny Morgan"/>
        <s v="Stephanie Perkins"/>
        <s v="Andrea Sims"/>
        <s v="Elaine Rivera"/>
        <s v="Erica Medina"/>
        <s v="Amanda Smith"/>
        <s v="Carol Kim"/>
        <s v="Matthew Jackson"/>
        <s v="Marvin Hughes"/>
        <s v="Jennifer Hill"/>
        <s v="Heather Rogers"/>
        <s v="Cory Davis"/>
        <s v="Jennifer Taylor"/>
        <s v="Darin Brown"/>
        <s v="Allen Wallace"/>
        <s v="Stephanie Ramirez"/>
        <s v="Kristina Wyatt"/>
        <s v="Edward Patterson"/>
        <s v="John Hess"/>
        <s v="Mary Gregory"/>
        <s v="Kayla Hill"/>
        <s v="Allen Newman"/>
        <s v="Kim Watkins"/>
        <s v="Nicole Ortega"/>
        <s v="Shelby Gonzales"/>
        <s v="Diana Butler"/>
        <s v="Kevin Wilson"/>
        <s v="Michael Friedman"/>
        <s v="Rachel Herring"/>
        <s v="Lisa Lee"/>
        <s v="Zachary Harris"/>
        <s v="Chelsea King"/>
        <s v="Caitlin Pham"/>
        <s v="Samantha Ortega"/>
        <s v="John Lowe DDS"/>
        <s v="Dylan Baker"/>
        <s v="David Roy"/>
        <s v="Debra King"/>
        <s v="Thomas Jones"/>
        <s v="Ethan Macias"/>
        <s v="Sandra Jones"/>
        <s v="John Wilson"/>
        <s v="Jamie Larson"/>
        <s v="Melissa Galvan"/>
        <s v="Steven Olsen"/>
        <s v="Gregory Mathis"/>
        <s v="William Obrien"/>
        <s v="Larry Lloyd"/>
        <s v="Gabrielle Hernandez"/>
        <s v="Daniel Wood"/>
        <s v="Joshua Alvarado"/>
        <s v="Mary Wu"/>
        <s v="Gary Little"/>
        <s v="Justin Gilmore"/>
        <s v="Jacob Adams"/>
        <s v="Tina Fowler"/>
        <s v="Emily Johnson"/>
        <s v="Melissa Morales"/>
        <s v="Monica Martin"/>
        <s v="Bobby Mckee"/>
        <s v="Mary Davis"/>
        <s v="Raymond Garcia"/>
        <s v="Rachel Porter"/>
        <s v="Randy Hall"/>
        <s v="Marilyn Parker"/>
        <s v="Anthony Best"/>
        <s v="Tanya Parks"/>
        <s v="Robert Alvarez"/>
        <s v="Dalton Mendoza"/>
        <s v="Debra Snyder"/>
        <s v="Casey Hines"/>
        <s v="John Gray"/>
        <s v="Julie Anderson"/>
        <s v="Sarah Harris"/>
        <s v="Jamie Hanson"/>
        <s v="Melissa Ford"/>
        <s v="Gregory Allen"/>
        <s v="Joshua Bush"/>
        <s v="Heather Baxter"/>
        <s v="Claire Kent"/>
        <s v="Karina Wilkins"/>
        <s v="Brian Cook"/>
        <s v="Stephen Willis"/>
        <s v="Kenneth Johnson"/>
        <s v="Lee Stephens"/>
        <s v="Nicole Cruz"/>
        <s v="Erica Poole"/>
        <s v="John Jones"/>
        <s v="Luis Pearson"/>
        <s v="Donna Higgins"/>
        <s v="Ashley Ellis"/>
        <s v="James Henry"/>
        <s v="Michelle Dougherty"/>
        <s v="Jennifer Patton"/>
        <s v="Stephanie Stone MD"/>
        <s v="Jonathan Obrien"/>
        <s v="Sara Ramirez"/>
        <s v="Alyssa Chavez"/>
        <s v="Megan Riley"/>
        <s v="Joseph Christian"/>
        <s v="Philip Watson III"/>
        <s v="Jeffrey Harris DDS"/>
        <s v="Kimberly Liu"/>
        <s v="Chelsea Newman"/>
        <s v="Matthew Rogers"/>
        <s v="Kathryn Morrison"/>
        <s v="John Lopez"/>
        <s v="Dawn Wright"/>
        <s v="Michael Taylor"/>
        <s v="William Martin"/>
        <s v="Denise Young"/>
        <s v="Patrick Johnson"/>
        <s v="Beth Osborne"/>
        <s v="Justin Williams"/>
        <s v="Michael Ortega"/>
        <s v="Eric Johnson"/>
        <s v="Janet Mccullough"/>
        <s v="Justin Smith"/>
        <s v="Angela Scott"/>
        <s v="Dr. Philip Martin MD"/>
        <s v="Susan Curtis"/>
        <s v="Mary Vazquez"/>
        <s v="Lisa Vega"/>
        <s v="Christina White"/>
        <s v="Julie Sullivan"/>
        <s v="Mary Smith"/>
        <s v="Christopher Thomas"/>
        <s v="Eduardo Kennedy"/>
        <s v="Steven Lewis"/>
        <s v="Seth Stewart"/>
        <s v="Joyce Powell"/>
        <s v="Jamie Peters"/>
        <s v="Vicki Ball"/>
        <s v="Lauren Holland"/>
        <s v="Tony Carson"/>
        <s v="Erin Garcia"/>
        <s v="Daniel Young"/>
        <s v="Kelsey Hammond"/>
        <s v="Joshua Aguilar"/>
        <s v="Kyle Duran"/>
        <s v="Kyle Moore"/>
        <s v="Kenneth Savage"/>
        <s v="Jonathan Ferguson"/>
        <s v="Justin Juarez"/>
        <s v="Jack Johnson"/>
        <s v="Ronald Harris"/>
        <s v="Jason Robinson"/>
        <s v="Blake Bates"/>
        <s v="Virginia White"/>
        <s v="Belinda Hardy"/>
        <s v="Calvin Diaz"/>
        <s v="Miguel Watson"/>
        <s v="Timothy Sanchez"/>
        <s v="Michael Edwards"/>
        <s v="Timothy Burns"/>
        <s v="Natalie Glover"/>
        <s v="Stacie Holmes"/>
        <s v="Anthony Ali"/>
        <s v="Alex Bernard"/>
        <s v="Kristi Taylor"/>
        <s v="Gary Matthews"/>
        <s v="Christina Payne"/>
        <s v="Brandi Beard"/>
        <s v="Joshua Hoover"/>
        <s v="Judy Mendoza"/>
        <s v="Timothy James"/>
        <s v="Andrew Brown"/>
        <s v="Kelly Herman"/>
        <s v="Kathryn Camacho MD"/>
        <s v="Natasha Morrow"/>
        <s v="Christina Steele MD"/>
        <s v="Jimmy Bruce"/>
        <s v="Dr. Victor Snyder"/>
        <s v="Mark Collins"/>
        <s v="James Riley"/>
        <s v="Jessica Jones"/>
        <s v="Joseph Russell"/>
        <s v="Robert Hoover"/>
        <s v="Amanda Edwards"/>
        <s v="David Myers"/>
        <s v="Monique Hernandez MD"/>
        <s v="Dr. Jesus Roy"/>
        <s v="Angela Johnson"/>
        <s v="Scott Mejia"/>
        <s v="Stacey Gibson"/>
        <s v="Tammy Johnson"/>
        <s v="Michael Johnson"/>
        <s v="Melissa Cabrera"/>
        <s v="Cameron Hall"/>
        <s v="Chad Jones"/>
        <s v="Ashley Mendez"/>
        <s v="Yvonne Jones"/>
        <s v="Sheila Myers DDS"/>
        <s v="Christopher Murphy"/>
        <s v="Ronald Long"/>
        <s v="Lisa Estrada"/>
        <s v="Drew Mcguire"/>
        <s v="James Smith"/>
        <s v="Elizabeth Roberson"/>
        <s v="Meghan Diaz"/>
        <s v="Dennis White"/>
        <s v="Lisa Hunter"/>
        <s v="Michelle Harris"/>
        <s v="Susan Campos"/>
        <s v="Claire Bennett"/>
        <s v="Joseph Davis"/>
        <s v="Wendy Hines"/>
        <s v="Alicia Horn"/>
        <s v="Thomas Oneill"/>
        <s v="Dawn Freeman"/>
        <s v="Lisa Guerra"/>
        <s v="Carol Golden"/>
        <s v="Vanessa Carter"/>
        <s v="Tiffany Simpson"/>
        <s v="Kerri Miller"/>
        <s v="Michelle Hess"/>
        <s v="Cathy Rodriguez"/>
        <s v="Willie Hernandez"/>
        <s v="Jaime Taylor"/>
        <s v="Daniel Lynn"/>
        <s v="Juan Miller"/>
        <s v="Edward Lewis"/>
        <s v="Sara Cox"/>
        <s v="Nicole Mcdaniel"/>
        <s v="Brooke Alvarado"/>
        <s v="Kathryn Thompson"/>
        <s v="Cindy Wilson"/>
        <s v="Larry Brewer"/>
        <s v="Jeffery Brown"/>
        <s v="Kirsten Pena"/>
        <s v="Ryan Wang"/>
        <s v="Roberto Ryan"/>
        <s v="Marco Haas"/>
        <s v="Brad Soto"/>
        <s v="Kevin Ruiz"/>
        <s v="David Gutierrez"/>
        <s v="Peter Johnston"/>
        <s v="Michael Hartman"/>
        <s v="Aaron Gutierrez"/>
        <s v="Raymond Thomas"/>
        <s v="Jacob Gibbs"/>
        <s v="Cynthia Hernandez"/>
        <s v="Roger Davis MD"/>
        <s v="Stephen Ferrell"/>
        <s v="Michael Lamb"/>
        <s v="Jeffery Davidson"/>
        <s v="Brett Stewart"/>
        <s v="Jared Gregory"/>
        <s v="Jonathan Tate"/>
        <s v="Matthew Mayer"/>
        <s v="Sean Delgado"/>
        <s v="Melinda Mcgee DDS"/>
        <s v="Justin Oneal"/>
        <s v="Julie Brown MD"/>
        <s v="Daniel Perez"/>
        <s v="Elizabeth Boone"/>
        <s v="Dawn Cook"/>
        <s v="Tyler Kim"/>
        <s v="William Ortiz"/>
        <s v="James Alvarez"/>
        <s v="Joseph Thompson"/>
        <s v="William Rivera"/>
        <s v="Michele Cox"/>
        <s v="Kayla Garcia"/>
        <s v="Sarah Perry"/>
        <s v="Laura Edwards"/>
        <s v="Nathan Mclaughlin"/>
        <s v="Ellen Gordon MD"/>
        <s v="Jeffery Robinson"/>
        <s v="Danny Smith"/>
        <s v="Rebecca King"/>
        <s v="Brian Wise"/>
        <s v="Adriana Allen"/>
        <s v="William Miller"/>
        <s v="Tabitha Calhoun"/>
        <s v="Mary Schroeder"/>
        <s v="Elizabeth Reyes"/>
        <s v="Anna Williams"/>
        <s v="Sharon Kerr"/>
        <s v="Elizabeth Miles"/>
        <s v="Meredith Stewart"/>
        <s v="Julie Roberts"/>
        <s v="Richard Simon"/>
        <s v="Mr. Luke Bradley PhD"/>
        <s v="Michelle Gilbert"/>
        <s v="Sarah Walker"/>
        <s v="Michael Wiley"/>
        <s v="Taylor Mills"/>
        <s v="Charles Powell"/>
        <s v="Robert Garcia"/>
        <s v="Jamie Adams"/>
        <s v="Rebecca Mathis"/>
        <s v="Juan Le"/>
        <s v="Phillip Griffin"/>
        <s v="Albert Key"/>
        <s v="Stephanie Mcdaniel"/>
        <s v="Troy Hendrix"/>
        <s v="Amy Hall"/>
        <s v="Gregory Dean"/>
        <s v="Angela Henderson"/>
        <s v="Joshua Jones"/>
        <s v="Eric Larson"/>
        <s v="Edward Howard"/>
        <s v="Arthur Harrison"/>
        <s v="Kimberly Brown"/>
        <s v="Michael Thomas"/>
        <s v="Anthony Ray"/>
        <s v="Mallory Dickerson"/>
        <s v="Jenny Black"/>
        <s v="Barbara Moore"/>
        <s v="Steven Smith"/>
        <s v="Kenneth Perez"/>
        <s v="Caroline Prince"/>
        <s v="Antonio Kaufman"/>
        <s v="Jeffrey Bailey"/>
        <s v="Jade Fleming"/>
        <s v="Kathy Davis"/>
        <s v="Logan Burgess"/>
        <s v="Richard Harris"/>
        <s v="Michelle Williams"/>
        <s v="Emily Price"/>
        <s v="Sarah Davila"/>
        <s v="Chase Castro"/>
        <s v="Tracey Hartman"/>
        <s v="Mario Green"/>
        <s v="Cindy Taylor"/>
        <s v="Cynthia Franklin"/>
        <s v="Jacob Johnson"/>
        <s v="Daniel Norman"/>
        <s v="Bryan Miller"/>
        <s v="Henry Duncan"/>
        <s v="Teresa Martin"/>
        <s v="Stephanie Willis"/>
        <s v="Dr. Joshua Jones"/>
        <s v="Suzanne Wilkerson"/>
        <s v="Brandon Miller"/>
        <s v="Melissa Patrick"/>
        <s v="Michael White"/>
        <s v="Lauren Guzman"/>
        <s v="David Allison"/>
        <s v="Sheryl Parker"/>
        <s v="Kimberly West"/>
        <s v="Rebecca May"/>
        <s v="Maria Cummings"/>
        <s v="Jodi Carson"/>
        <s v="Donald Bennett"/>
        <s v="Emily Smith"/>
        <s v="Nicholas Williams"/>
        <s v="Michael Griffin"/>
        <s v="Zachary Keller"/>
        <s v="James Wells"/>
        <s v="Jasmin House"/>
        <s v="Ashley Anderson"/>
        <s v="Jill Lopez"/>
        <s v="Brian Marsh"/>
        <s v="Catherine Rios"/>
        <s v="Lisa Hendrix"/>
        <s v="Jonathan Schwartz"/>
        <s v="William Mejia"/>
        <s v="Sylvia Anderson"/>
        <s v="James Woodward"/>
        <s v="Robin Harvey"/>
        <s v="Sheryl Bates"/>
        <s v="Kevin Mcconnell"/>
        <s v="Anthony Hanson"/>
        <s v="Wanda Frye"/>
        <s v="Nicole Lopez"/>
        <s v="Jacob Young"/>
        <s v="Jesus Burch"/>
        <s v="Sherry Cross"/>
        <s v="Kevin Gomez"/>
        <s v="Lance Schwartz PhD"/>
        <s v="Tyler Chen"/>
        <s v="Matthew Patterson"/>
        <s v="Casey Bradford"/>
        <s v="Gabriel Simmons"/>
        <s v="Jessica Thomas"/>
        <s v="Kimberly Mcdonald"/>
        <s v="Jennifer Banks"/>
        <s v="Emily Burch"/>
        <s v="Christian Weber"/>
        <s v="James Wilson"/>
        <s v="Nicole Ellis"/>
        <s v="Shannon Nichols"/>
        <s v="Shawn Black"/>
        <s v="Corey Johnson"/>
        <s v="William Cooper"/>
        <s v="Terry Johnson"/>
        <s v="Nicole Holland"/>
        <s v="John Stout"/>
      </sharedItems>
    </cacheField>
    <cacheField name="BookID" numFmtId="0">
      <sharedItems/>
    </cacheField>
    <cacheField name="BookTitle" numFmtId="0">
      <sharedItems count="1176">
        <s v="Which level"/>
        <s v="Here level"/>
        <s v="Just list"/>
        <s v="Serious there also true"/>
        <s v="She measure"/>
        <s v="Himself resource fall"/>
        <s v="Call religious score strong"/>
        <s v="Truth woman allow"/>
        <s v="Save hundred unit letter"/>
        <s v="Always"/>
        <s v="Control cultural"/>
        <s v="Pretty system government"/>
        <s v="Real term public"/>
        <s v="Truth"/>
        <s v="Mention marriage"/>
        <s v="Large minute appear"/>
        <s v="Painting yard"/>
        <s v="Her structure"/>
        <s v="Sister commercial lawyer"/>
        <s v="Appear factor possible"/>
        <s v="Minute their likely"/>
        <s v="Color"/>
        <s v="World position"/>
        <s v="Account million result"/>
        <s v="Head total sell program"/>
        <s v="Act exist argue"/>
        <s v="Specific everything"/>
        <s v="Back present"/>
        <s v="Hospital goal present"/>
        <s v="Wide"/>
        <s v="Material word"/>
        <s v="Might win pay"/>
        <s v="Morning past"/>
        <s v="Pm then"/>
        <s v="Camera despite"/>
        <s v="Represent too"/>
        <s v="Agree suddenly"/>
        <s v="Arm once"/>
        <s v="Health sell"/>
        <s v="Among"/>
        <s v="Simply fact"/>
        <s v="Much evidence"/>
        <s v="Approach"/>
        <s v="Part black"/>
        <s v="Draw public"/>
        <s v="Late watch read"/>
        <s v="Apply government method suddenly"/>
        <s v="Statement late live"/>
        <s v="Reason participant"/>
        <s v="Power until source worker"/>
        <s v="Know water"/>
        <s v="Want nation view finally"/>
        <s v="Apply pattern"/>
        <s v="International their"/>
        <s v="Test score second"/>
        <s v="Eat best"/>
        <s v="Exactly range believe"/>
        <s v="Night blue little herself"/>
        <s v="Or prevent agreement"/>
        <s v="Tax without"/>
        <s v="Yet quickly"/>
        <s v="Already could"/>
        <s v="Positive way"/>
        <s v="Shake drive"/>
        <s v="Maintain some lose"/>
        <s v="Or"/>
        <s v="Including news vote"/>
        <s v="Size voice"/>
        <s v="Discussion skill"/>
        <s v="Share whatever"/>
        <s v="Catch work summer explain"/>
        <s v="Knowledge establish"/>
        <s v="Look every"/>
        <s v="Begin that wind"/>
        <s v="Mean forward"/>
        <s v="Cut admit"/>
        <s v="Life she fire"/>
        <s v="Appear interview would another"/>
        <s v="Practice father"/>
        <s v="Late begin"/>
        <s v="Successful"/>
        <s v="Gun area"/>
        <s v="Parent eat skill"/>
        <s v="Prove tax"/>
        <s v="Himself pattern environment admit"/>
        <s v="Least current"/>
        <s v="Know democratic still"/>
        <s v="Administration"/>
        <s v="Order"/>
        <s v="Language current"/>
        <s v="Sell born career"/>
        <s v="Music large"/>
        <s v="Cup player population"/>
        <s v="State follow about"/>
        <s v="For tonight allow"/>
        <s v="Support defense"/>
        <s v="Number young"/>
        <s v="West officer"/>
        <s v="Especially improve seek"/>
        <s v="Activity past"/>
        <s v="System hard bag"/>
        <s v="Research"/>
        <s v="Total message activity"/>
        <s v="Push learn"/>
        <s v="Group imagine PM"/>
        <s v="Scene start"/>
        <s v="Entire couple"/>
        <s v="Study wonder"/>
        <s v="Tonight however threat"/>
        <s v="Use author from"/>
        <s v="Director position reason across"/>
        <s v="Can section"/>
        <s v="Finally too enough onto"/>
        <s v="Task morning community"/>
        <s v="More natural commercial"/>
        <s v="Policy turn"/>
        <s v="Prepare trial"/>
        <s v="Professor record style"/>
        <s v="Measure suggest possible"/>
        <s v="Know space against safe"/>
        <s v="Pay ahead few magazine"/>
        <s v="Church if"/>
        <s v="Evening deal public"/>
        <s v="Fill"/>
        <s v="Reality different"/>
        <s v="Account assume"/>
        <s v="Message hotel"/>
        <s v="House political"/>
        <s v="Near condition cost"/>
        <s v="Beat maintain"/>
        <s v="Who training size"/>
        <s v="Player send"/>
        <s v="Produce trip site"/>
        <s v="Career second"/>
        <s v="American mother"/>
        <s v="Employee would"/>
        <s v="Doctor maybe campaign"/>
        <s v="Weight here"/>
        <s v="Great rise"/>
        <s v="Mean fund"/>
        <s v="Hour however"/>
        <s v="Personal safe summer"/>
        <s v="Data happy"/>
        <s v="Shoulder debate"/>
        <s v="Partner another"/>
        <s v="Father center"/>
        <s v="Government decade citizen avoid"/>
        <s v="Drive food"/>
        <s v="Night all"/>
        <s v="Yet reach question"/>
        <s v="Purpose trial"/>
        <s v="Throughout statement husband"/>
        <s v="If"/>
        <s v="Mention own"/>
        <s v="Different imagine down"/>
        <s v="Image process machine"/>
        <s v="Consider myself"/>
        <s v="Part attorney"/>
        <s v="Manage wish condition"/>
        <s v="Yard series beat"/>
        <s v="All why"/>
        <s v="Whose trade"/>
        <s v="Whole traditional"/>
        <s v="Chair"/>
        <s v="Theory fall wall simple"/>
        <s v="Call artist through"/>
        <s v="Reveal reflect"/>
        <s v="Business success"/>
        <s v="Notice Mrs language"/>
        <s v="Interesting either"/>
        <s v="Whether remember"/>
        <s v="Perhaps low economy page"/>
        <s v="Wish"/>
        <s v="Describe"/>
        <s v="Election gun"/>
        <s v="We town too"/>
        <s v="Institution night pull"/>
        <s v="Story partner professional"/>
        <s v="American list"/>
        <s v="Draw study"/>
        <s v="Source affect too"/>
        <s v="Simply available"/>
        <s v="Mission bit"/>
        <s v="Specific eat"/>
        <s v="Matter community fund"/>
        <s v="Information once affect"/>
        <s v="Type stay politics"/>
        <s v="Per executive let"/>
        <s v="Nothing about"/>
        <s v="Field better"/>
        <s v="International college"/>
        <s v="Improve become price against"/>
        <s v="Major of determine"/>
        <s v="Allow"/>
        <s v="Walk blue address"/>
        <s v="Hotel imagine sign"/>
        <s v="Reach game black"/>
        <s v="Manage catch maybe"/>
        <s v="Activity system"/>
        <s v="Around garden"/>
        <s v="Report every force"/>
        <s v="Anything skill blood"/>
        <s v="Include know"/>
        <s v="Adult"/>
        <s v="Decade step"/>
        <s v="Baby realize"/>
        <s v="Certain option"/>
        <s v="Audience into think"/>
        <s v="Explain discover"/>
        <s v="Card throughout across"/>
        <s v="Herself wrong deal brother"/>
        <s v="Type action"/>
        <s v="Relate tree"/>
        <s v="Avoid financial career"/>
        <s v="Budget season"/>
        <s v="Carry movie"/>
        <s v="Spend"/>
        <s v="Consider box"/>
        <s v="Despite animal"/>
        <s v="Happy"/>
        <s v="Perform wait wait"/>
        <s v="From house push stuff"/>
        <s v="Front action"/>
        <s v="As value recently"/>
        <s v="Notice cell"/>
        <s v="House food"/>
        <s v="Particular trouble soon"/>
        <s v="Organization himself play whole"/>
        <s v="Difficult doctor"/>
        <s v="Thus movie and"/>
        <s v="Tv during song"/>
        <s v="Represent pretty ten"/>
        <s v="Glass trip though"/>
        <s v="Region where gas"/>
        <s v="Yet"/>
        <s v="Successful move"/>
        <s v="Party computer base"/>
        <s v="Office"/>
        <s v="After"/>
        <s v="Nation do price"/>
        <s v="Among after value"/>
        <s v="Such step way"/>
        <s v="Board player"/>
        <s v="Way style difficult"/>
        <s v="Goal bit alone wife"/>
        <s v="She so event"/>
        <s v="Surface music"/>
        <s v="Technology guess"/>
        <s v="Hope these"/>
        <s v="Knowledge white"/>
        <s v="Want pretty"/>
        <s v="Nor book"/>
        <s v="Him truth seem"/>
        <s v="Heart issue top"/>
        <s v="Close free mention"/>
        <s v="Free"/>
        <s v="Effort white any majority"/>
        <s v="Picture event place four"/>
        <s v="Occur type"/>
        <s v="Key send make"/>
        <s v="Market region issue"/>
        <s v="Suddenly medical"/>
        <s v="Car rock billion"/>
        <s v="Difficult others"/>
        <s v="Church discover ago"/>
        <s v="Space them"/>
        <s v="Toward spend"/>
        <s v="Commercial move finally"/>
        <s v="Now thus because"/>
        <s v="Treatment place"/>
        <s v="Technology real oil"/>
        <s v="Stop opportunity tonight"/>
        <s v="True somebody"/>
        <s v="Third whatever"/>
        <s v="Consider or"/>
        <s v="Relationship treatment"/>
        <s v="Would large"/>
        <s v="Common hear simple"/>
        <s v="Will foot wait"/>
        <s v="Though nation during community"/>
        <s v="Prove off"/>
        <s v="Expert at health"/>
        <s v="Debate deep"/>
        <s v="Become medical"/>
        <s v="As name manager"/>
        <s v="Seven exist whatever development"/>
        <s v="Great forward"/>
        <s v="School"/>
        <s v="Before station"/>
        <s v="Nothing approach image"/>
        <s v="Which"/>
        <s v="West however election"/>
        <s v="Writer despite"/>
        <s v="Arrive"/>
        <s v="Leader well they most"/>
        <s v="Set wall"/>
        <s v="Summer agent improve"/>
        <s v="Present listen"/>
        <s v="Drive recognize accept"/>
        <s v="Team provide"/>
        <s v="Religious partner southern"/>
        <s v="Where member"/>
        <s v="Radio we crime"/>
        <s v="Ok American probably"/>
        <s v="Strategy never anyone"/>
        <s v="News air"/>
        <s v="Always lot"/>
        <s v="Surface daughter hair"/>
        <s v="Affect a coach"/>
        <s v="Usually pay attorney"/>
        <s v="Stay beyond"/>
        <s v="Offer say"/>
        <s v="Job somebody"/>
        <s v="Personal"/>
        <s v="Knowledge other ground"/>
        <s v="Wear life song"/>
        <s v="Person very always"/>
        <s v="Must government"/>
        <s v="Something describe security"/>
        <s v="Old billion research"/>
        <s v="Final responsibility"/>
        <s v="Music thought"/>
        <s v="Wall center its"/>
        <s v="Peace collection theory"/>
        <s v="Leg see low true"/>
        <s v="Discuss bad article"/>
        <s v="Six"/>
        <s v="Space art bed wall"/>
        <s v="President read lawyer"/>
        <s v="Course turn also"/>
        <s v="Record statement phone"/>
        <s v="Recognize range since particularly"/>
        <s v="Bit bed"/>
        <s v="Actually west"/>
        <s v="Real teacher"/>
        <s v="Better"/>
        <s v="Dinner side"/>
        <s v="Bad knowledge already"/>
        <s v="Here positive necessary"/>
        <s v="Receive add past"/>
        <s v="Service go"/>
        <s v="Technology"/>
        <s v="Partner we guess record"/>
        <s v="Open large difficult summer"/>
        <s v="Research base"/>
        <s v="Student child"/>
        <s v="President food news"/>
        <s v="Station resource lot"/>
        <s v="Sort group"/>
        <s v="Than pass"/>
        <s v="Drug economic"/>
        <s v="Significant too fill"/>
        <s v="Standard real"/>
        <s v="Move term"/>
        <s v="Treatment in weight"/>
        <s v="Entire far admit"/>
        <s v="Will system call"/>
        <s v="Performance which"/>
        <s v="New hotel"/>
        <s v="Station else nation"/>
        <s v="Hundred owner baby"/>
        <s v="Piece protect"/>
        <s v="Fine move"/>
        <s v="Weight attorney"/>
        <s v="Forward city direction"/>
        <s v="Evening detail under"/>
        <s v="Better company"/>
        <s v="Vote source outside"/>
        <s v="Crime market"/>
        <s v="He almost health light"/>
        <s v="Course plant"/>
        <s v="Discover truth about"/>
        <s v="Dream agree"/>
        <s v="Idea each south"/>
        <s v="Away specific"/>
        <s v="Mean sing"/>
        <s v="Learn enter military"/>
        <s v="Defense result"/>
        <s v="Brother old"/>
        <s v="Defense enjoy newspaper"/>
        <s v="Wonder position save"/>
        <s v="Interview worry edge"/>
        <s v="Generation behind"/>
        <s v="Of move somebody"/>
        <s v="Idea direction"/>
        <s v="Indicate rich"/>
        <s v="Bring picture"/>
        <s v="Main"/>
        <s v="Billion similar"/>
        <s v="Pressure father exist hour"/>
        <s v="Task Democrat last"/>
        <s v="Early prepare"/>
        <s v="Help executive arrive"/>
        <s v="Church on"/>
        <s v="Never day"/>
        <s v="Guess growth"/>
        <s v="Make machine budget"/>
        <s v="Heavy issue"/>
        <s v="Pull behind bring"/>
        <s v="Professor more"/>
        <s v="Land rate treat"/>
        <s v="Goal child development"/>
        <s v="Few remain"/>
        <s v="High"/>
        <s v="Though resource five"/>
        <s v="Thought tough everybody"/>
        <s v="Nor city"/>
        <s v="Probably seek subject"/>
        <s v="Security although"/>
        <s v="Tell should away"/>
        <s v="Option loss"/>
        <s v="Which money"/>
        <s v="Analysis per"/>
        <s v="Piece thought during fly"/>
        <s v="Particularly fast day"/>
        <s v="Answer accept"/>
        <s v="Entire month"/>
        <s v="Together training few"/>
        <s v="Administration despite everyone"/>
        <s v="Difference back"/>
        <s v="Later light avoid"/>
        <s v="May agent"/>
        <s v="Purpose present Mr"/>
        <s v="Goal girl culture"/>
        <s v="Nation reduce lot"/>
        <s v="Challenge federal"/>
        <s v="Structure body fine include"/>
        <s v="Finally protect"/>
        <s v="Choose mission ten"/>
        <s v="School into"/>
        <s v="Per occur speech"/>
        <s v="Computer alone"/>
        <s v="Seem heart arrive"/>
        <s v="Everyone window"/>
        <s v="Trip again since front"/>
        <s v="Good simply"/>
        <s v="Window support early"/>
        <s v="How"/>
        <s v="Mouth young simply"/>
        <s v="Change cultural"/>
        <s v="Cause official"/>
        <s v="Professional scene author"/>
        <s v="Wait reality"/>
        <s v="Business new public"/>
        <s v="Nice effort surface"/>
        <s v="Political threat"/>
        <s v="World sit"/>
        <s v="Hear black writer"/>
        <s v="National feeling"/>
        <s v="Happen network represent"/>
        <s v="Theory charge"/>
        <s v="Understand citizen"/>
        <s v="Letter process cause"/>
        <s v="Beyond each teacher"/>
        <s v="Support well"/>
        <s v="Girl ready"/>
        <s v="Interview sound"/>
        <s v="Shake spring care"/>
        <s v="Yourself what lot"/>
        <s v="First wind view"/>
        <s v="Eight"/>
        <s v="Clear resource follow"/>
        <s v="Example relate break"/>
        <s v="Treat"/>
        <s v="Itself TV"/>
        <s v="Source raise"/>
        <s v="Gun watch culture identify"/>
        <s v="Enter dream"/>
        <s v="Affect son sister"/>
        <s v="Eight ability section"/>
        <s v="Fly ground measure"/>
        <s v="Find reveal"/>
        <s v="Themselves in from"/>
        <s v="Toward area"/>
        <s v="Simply cell recently"/>
        <s v="Our deal record"/>
        <s v="Go society interest"/>
        <s v="Star long"/>
        <s v="Tax hour budget more"/>
        <s v="Table huge"/>
        <s v="Those attack themselves together"/>
        <s v="Reveal each them"/>
        <s v="Goal thank"/>
        <s v="Population reflect issue father"/>
        <s v="What seem"/>
        <s v="Argue sort"/>
        <s v="Half three board"/>
        <s v="Write very"/>
        <s v="Similar whatever care"/>
        <s v="From son account little"/>
        <s v="Image Mrs"/>
        <s v="Instead resource"/>
        <s v="Budget"/>
        <s v="Our could reality"/>
        <s v="Box foreign deal whom"/>
        <s v="Care edge"/>
        <s v="Exactly however choice green"/>
        <s v="Home study"/>
        <s v="Heart score beautiful"/>
        <s v="Listen"/>
        <s v="Find available your prove"/>
        <s v="Allow page indicate"/>
        <s v="Police include dream"/>
        <s v="Information central"/>
        <s v="Draw able"/>
        <s v="Series film better"/>
        <s v="Similar attorney"/>
        <s v="Wall take"/>
        <s v="And fine"/>
        <s v="Artist glass"/>
        <s v="Part social"/>
        <s v="Record attention ability name"/>
        <s v="Skill could"/>
        <s v="The same ten"/>
        <s v="Must notice million"/>
        <s v="Marriage have"/>
        <s v="Join source successful"/>
        <s v="Seven everybody"/>
        <s v="Price senior whom down"/>
        <s v="Need meeting hope"/>
        <s v="Reach third else"/>
        <s v="Garden company"/>
        <s v="Fill customer off"/>
        <s v="Chance Democrat college"/>
        <s v="Act service place"/>
        <s v="He kid budget"/>
        <s v="Husband throughout pattern"/>
        <s v="Power on town"/>
        <s v="Game side"/>
        <s v="Mind either need"/>
        <s v="Lawyer modern south somebody"/>
        <s v="Process social room"/>
        <s v="Class argue"/>
        <s v="Bill fly"/>
        <s v="Economic open"/>
        <s v="High alone without"/>
        <s v="Four leg"/>
        <s v="Rest"/>
        <s v="Black tree"/>
        <s v="Ask house produce"/>
        <s v="Line board"/>
        <s v="Late"/>
        <s v="Forward trial"/>
        <s v="Plant ago"/>
        <s v="Home part"/>
        <s v="Authority music writer"/>
        <s v="Around today"/>
        <s v="Far happy fight"/>
        <s v="Mind beyond result"/>
        <s v="Media without who"/>
        <s v="Day relationship than buy"/>
        <s v="Threat yes often"/>
        <s v="Big strong above"/>
        <s v="Catch practice"/>
        <s v="Account year movement"/>
        <s v="Nice nation"/>
        <s v="Where today"/>
        <s v="Structure security good two"/>
        <s v="Thing able church"/>
        <s v="Record your"/>
        <s v="Dark hope"/>
        <s v="Long fire"/>
        <s v="New they ever long"/>
        <s v="Impact else born"/>
        <s v="Cultural put buy"/>
        <s v="Room short"/>
        <s v="Reflect"/>
        <s v="Son job watch attorney"/>
        <s v="Apply"/>
        <s v="Wife why"/>
        <s v="Quickly five direction"/>
        <s v="House attention check"/>
        <s v="Piece choice"/>
        <s v="Two son"/>
        <s v="Create issue"/>
        <s v="Or top"/>
        <s v="Score compare"/>
        <s v="Social much generation"/>
        <s v="Inside green"/>
        <s v="Loss test word produce"/>
        <s v="Trouble two"/>
        <s v="Shake research"/>
        <s v="Reach budget"/>
        <s v="Those small"/>
        <s v="Middle serve understand"/>
        <s v="Interview quickly central"/>
        <s v="Performance performance continue"/>
        <s v="Lay arm"/>
        <s v="Image purpose notice"/>
        <s v="Activity field weight"/>
        <s v="Ago event history"/>
        <s v="House chair occur"/>
        <s v="Event spend buy"/>
        <s v="Now act maybe way"/>
        <s v="Me over stock practice"/>
        <s v="Culture argue"/>
        <s v="Author"/>
        <s v="Send manage offer"/>
        <s v="News"/>
        <s v="Activity little"/>
        <s v="Will door case"/>
        <s v="Capital art"/>
        <s v="Staff rest"/>
        <s v="Despite easy there"/>
        <s v="Woman within"/>
        <s v="Laugh"/>
        <s v="Central professional sort"/>
        <s v="Put knowledge consumer"/>
        <s v="It sit"/>
        <s v="Avoid pay"/>
        <s v="Might free standard"/>
        <s v="A music per deal"/>
        <s v="Best weight yeah"/>
        <s v="Increase about catch hold"/>
        <s v="Third yeah"/>
        <s v="Government far"/>
        <s v="Quickly short measure"/>
        <s v="Inside section figure"/>
        <s v="Career hot"/>
        <s v="Third course interesting"/>
        <s v="Congress by old nature"/>
        <s v="Put star expect close"/>
        <s v="Day worry"/>
        <s v="Require difficult find"/>
        <s v="Notice sense pass"/>
        <s v="Oil size up"/>
        <s v="Design while"/>
        <s v="Commercial more"/>
        <s v="Set fine soldier"/>
        <s v="Experience suggest"/>
        <s v="Friend reveal no"/>
        <s v="Instead sea"/>
        <s v="Senior yeah"/>
        <s v="Later baby everybody"/>
        <s v="Hundred your"/>
        <s v="For art modern"/>
        <s v="Seat food sort"/>
        <s v="Republican"/>
        <s v="Capital soldier situation"/>
        <s v="Over pick"/>
        <s v="Decision edge"/>
        <s v="News better"/>
        <s v="Be"/>
        <s v="Finish recent each"/>
        <s v="Fish question lay"/>
        <s v="Choice yard list"/>
        <s v="Rise"/>
        <s v="Task without"/>
        <s v="Phone move base"/>
        <s v="Every bill"/>
        <s v="Drop necessary course"/>
        <s v="Democratic mother"/>
        <s v="Rule become"/>
        <s v="Home material the"/>
        <s v="Door my respond"/>
        <s v="Carry part"/>
        <s v="Recently some"/>
        <s v="Teacher eye star them"/>
        <s v="Peace"/>
        <s v="Full after wear"/>
        <s v="School price federal"/>
        <s v="Sense"/>
        <s v="Through well spend"/>
        <s v="Not shoulder"/>
        <s v="At two early company"/>
        <s v="Market"/>
        <s v="Environment what executive"/>
        <s v="Economic likely determine newspaper"/>
        <s v="Skill action view"/>
        <s v="Whether seven"/>
        <s v="Sit trial those"/>
        <s v="Later"/>
        <s v="Concern capital"/>
        <s v="Be entire phone actually"/>
        <s v="Newspaper put key"/>
        <s v="Different although wall"/>
        <s v="Picture particularly season together"/>
        <s v="Become option marriage"/>
        <s v="Section attorney last take"/>
        <s v="Task admit sit"/>
        <s v="Try occur"/>
        <s v="Ever"/>
        <s v="Focus politics major"/>
        <s v="Can"/>
        <s v="Care interest themselves"/>
        <s v="Fast foot whom"/>
        <s v="Letter possible"/>
        <s v="Black commercial"/>
        <s v="Mother ball"/>
        <s v="Decade section gun including"/>
        <s v="Hot tree cost"/>
        <s v="Experience let"/>
        <s v="Phone"/>
        <s v="Art allow"/>
        <s v="Remember share this"/>
        <s v="Amount finish"/>
        <s v="Girl last say"/>
        <s v="Stuff all arrive"/>
        <s v="Behavior"/>
        <s v="Friend style agent"/>
        <s v="Thank"/>
        <s v="Easy bar"/>
        <s v="In"/>
        <s v="Water investment federal"/>
        <s v="Mean"/>
        <s v="Field growth"/>
        <s v="Street president course"/>
        <s v="Writer raise rate"/>
        <s v="Stay determine number"/>
        <s v="Reveal second"/>
        <s v="Myself number hold"/>
        <s v="People instead thousand"/>
        <s v="Someone live bill"/>
        <s v="Treatment see point"/>
        <s v="Prepare world court"/>
        <s v="Positive near"/>
        <s v="Music human"/>
        <s v="House significant forget war"/>
        <s v="Physical prove"/>
        <s v="Education fear difficult"/>
        <s v="Father pass debate"/>
        <s v="Audience new although"/>
        <s v="Green treat speech"/>
        <s v="City if"/>
        <s v="Court break hear"/>
        <s v="Chair Mrs"/>
        <s v="Choose consider draw"/>
        <s v="Scene two among"/>
        <s v="Pressure American"/>
        <s v="Green while early"/>
        <s v="Six value blood"/>
        <s v="White it"/>
        <s v="Next admit"/>
        <s v="International play"/>
        <s v="Hit store"/>
        <s v="Director"/>
        <s v="Media suddenly"/>
        <s v="Manage piece"/>
        <s v="Campaign take mention"/>
        <s v="Local citizen"/>
        <s v="Behind staff"/>
        <s v="Peace least find"/>
        <s v="Others series lay"/>
        <s v="Thus will watch"/>
        <s v="Wife without"/>
        <s v="Sea hold"/>
        <s v="Mention smile"/>
        <s v="Clearly day"/>
        <s v="Claim particular"/>
        <s v="Factor buy"/>
        <s v="Second reduce career"/>
        <s v="Live"/>
        <s v="Poor film measure"/>
        <s v="Small approach doctor"/>
        <s v="Nothing"/>
        <s v="Friend pass"/>
        <s v="Future look"/>
        <s v="Nothing summer"/>
        <s v="Within major other"/>
        <s v="Beyond may official"/>
        <s v="Woman mother"/>
        <s v="Watch prevent"/>
        <s v="Interview professor per"/>
        <s v="Option"/>
        <s v="Wish fly admit"/>
        <s v="Friend clearly"/>
        <s v="Expect itself involve study"/>
        <s v="Item morning"/>
        <s v="Girl happy quickly"/>
        <s v="Lay region"/>
        <s v="Under little able"/>
        <s v="Health recognize"/>
        <s v="Each agent"/>
        <s v="Indeed fast too"/>
        <s v="Deep lay"/>
        <s v="Risk quickly finally"/>
        <s v="Exactly Republican"/>
        <s v="Television"/>
        <s v="Past try American"/>
        <s v="Surface past"/>
        <s v="Behavior available"/>
        <s v="Thought him may"/>
        <s v="Include form"/>
        <s v="Coach by"/>
        <s v="Free when recently"/>
        <s v="Star when"/>
        <s v="Investment figure sing"/>
        <s v="Center"/>
        <s v="Indeed trade main"/>
        <s v="Green level"/>
        <s v="Mind morning"/>
        <s v="Back wonder follow"/>
        <s v="Very population"/>
        <s v="Stuff yet"/>
        <s v="Fast forward appear"/>
        <s v="Single country huge"/>
        <s v="Need red"/>
        <s v="About nature social above"/>
        <s v="Wind minute never"/>
        <s v="Final usually former"/>
        <s v="Position clear question"/>
        <s v="Low machine"/>
        <s v="Sport catch"/>
        <s v="Project develop decide"/>
        <s v="Deal conference director"/>
        <s v="Easy stock"/>
        <s v="Art position staff"/>
        <s v="Majority reduce"/>
        <s v="Material economy"/>
        <s v="Compare two hand"/>
        <s v="Five PM glass"/>
        <s v="Admit smile"/>
        <s v="Gun mother paper"/>
        <s v="Traditional four talk"/>
        <s v="Though land garden"/>
        <s v="Read moment"/>
        <s v="Defense identify"/>
        <s v="Eat any"/>
        <s v="Herself"/>
        <s v="Decide"/>
        <s v="Visit key"/>
        <s v="State create"/>
        <s v="Moment customer"/>
        <s v="Prevent likely technology same"/>
        <s v="Region society"/>
        <s v="Recently take"/>
        <s v="Child pick artist clear"/>
        <s v="Own today"/>
        <s v="Hour indeed"/>
        <s v="Claim clear"/>
        <s v="Mrs collection"/>
        <s v="Nation somebody far"/>
        <s v="Ability rise"/>
        <s v="Care soon"/>
        <s v="Under treatment"/>
        <s v="Force may"/>
        <s v="Line perhaps enjoy"/>
        <s v="Allow personal"/>
        <s v="Beyond but"/>
        <s v="Look fall trip"/>
        <s v="Now small whole upon"/>
        <s v="Act feeling"/>
        <s v="Message pay race"/>
        <s v="Knowledge beyond lot"/>
        <s v="Half bad the"/>
        <s v="Car they"/>
        <s v="Red themselves"/>
        <s v="Early garden position"/>
        <s v="Bring stuff adult"/>
        <s v="Center color"/>
        <s v="Water require he"/>
        <s v="Help cause"/>
        <s v="Down"/>
        <s v="Likely red"/>
        <s v="Them change"/>
        <s v="Computer word"/>
        <s v="Lay agent account"/>
        <s v="Hot meet list"/>
        <s v="Leave while"/>
        <s v="Part until"/>
        <s v="Start test standard"/>
        <s v="Security human ground"/>
        <s v="Trip newspaper"/>
        <s v="Half energy smile"/>
        <s v="Both agency shoulder"/>
        <s v="Participant development great much"/>
        <s v="None push"/>
        <s v="Choose ground staff"/>
        <s v="More least low"/>
        <s v="Top Republican"/>
        <s v="Leader computer one"/>
        <s v="Cost edge"/>
        <s v="Country kid environment"/>
        <s v="Assume"/>
        <s v="Eat certainly way"/>
        <s v="Poor western market"/>
        <s v="Fire stock"/>
        <s v="Reason"/>
        <s v="Tonight"/>
        <s v="Nor speak"/>
        <s v="Receive hotel fly"/>
        <s v="Society relate choose"/>
        <s v="Themselves lay"/>
        <s v="Three blue property"/>
        <s v="Simply camera"/>
        <s v="Audience million strategy"/>
        <s v="What ability wonder"/>
        <s v="Benefit tax"/>
        <s v="Employee wonder scene"/>
        <s v="Cold push country"/>
        <s v="Standard something"/>
        <s v="Sometimes seek product"/>
        <s v="Result lead"/>
        <s v="Almost suggest behind"/>
        <s v="Less national"/>
        <s v="Animal firm stand"/>
        <s v="Season if story run"/>
        <s v="My establish indeed let"/>
        <s v="Card"/>
        <s v="Painting vote"/>
        <s v="Exactly while rich"/>
        <s v="Similar gun"/>
        <s v="See exactly"/>
        <s v="Though begin trouble"/>
        <s v="During final into"/>
        <s v="System news enough"/>
        <s v="Simple care"/>
        <s v="Action mother game"/>
        <s v="Us part data"/>
        <s v="White six hard"/>
        <s v="Perform degree"/>
        <s v="Impact family"/>
        <s v="Already natural fine share"/>
        <s v="Nearly western into"/>
        <s v="Treatment them"/>
        <s v="Sure money white"/>
        <s v="Democratic"/>
        <s v="People scientist"/>
        <s v="Member movement market"/>
        <s v="Even structure"/>
        <s v="Large history same"/>
        <s v="Sure particularly"/>
        <s v="Establish"/>
        <s v="Benefit modern"/>
        <s v="Country country"/>
        <s v="Just speech whom"/>
        <s v="Work opportunity"/>
        <s v="Threat present really"/>
        <s v="Time team want wish"/>
        <s v="Sense economic against himself"/>
        <s v="Talk finish"/>
        <s v="Deep for rule"/>
        <s v="Crime hospital others"/>
        <s v="Positive about"/>
        <s v="Production significant wrong"/>
        <s v="Production eight citizen"/>
        <s v="Year"/>
        <s v="Hear its"/>
        <s v="Goal eat discussion"/>
        <s v="Language"/>
        <s v="Perhaps seek"/>
        <s v="Window hundred"/>
        <s v="May able bar"/>
        <s v="Stay view truth"/>
        <s v="Often tend"/>
        <s v="Tv affect"/>
        <s v="Around"/>
        <s v="Ten whose"/>
        <s v="Clearly"/>
        <s v="Already both"/>
        <s v="Source action recent"/>
        <s v="It wish"/>
        <s v="Later brother"/>
        <s v="Economic ok"/>
        <s v="Outside want beyond"/>
        <s v="Site low important"/>
        <s v="Drug might"/>
        <s v="Stock"/>
        <s v="To story claim"/>
        <s v="Father if"/>
        <s v="Method building"/>
        <s v="Reveal wide"/>
        <s v="Site improve expect"/>
        <s v="Itself physical"/>
        <s v="Everything everyone enter"/>
        <s v="Image opportunity"/>
        <s v="Third his indicate past"/>
        <s v="Financial service ten"/>
        <s v="Computer again cup"/>
        <s v="Professor sometimes"/>
        <s v="Edge fact"/>
        <s v="Whom bit phone"/>
        <s v="Exactly unit visit"/>
        <s v="Sense race seat"/>
        <s v="At must your"/>
        <s v="Why once"/>
        <s v="Staff example"/>
        <s v="World"/>
        <s v="First newspaper stock nation"/>
        <s v="Prove involve"/>
        <s v="Party budget let month"/>
        <s v="Improve eye"/>
        <s v="Common adult"/>
        <s v="Miss decade"/>
        <s v="Society floor red"/>
        <s v="Experience cell"/>
        <s v="Sense third commercial"/>
        <s v="Free assume position"/>
        <s v="Career his"/>
        <s v="Although goal"/>
        <s v="Central small commercial"/>
        <s v="Word traditional tend"/>
        <s v="Next"/>
        <s v="Claim need speak"/>
        <s v="Several phone seek rule"/>
        <s v="Leg close discuss"/>
        <s v="Other edge radio"/>
        <s v="Prevent allow"/>
        <s v="Building pay"/>
        <s v="Short consumer"/>
        <s v="Start way always"/>
        <s v="Produce imagine memory use"/>
        <s v="Or already along"/>
        <s v="Case"/>
        <s v="Although physical some clear"/>
        <s v="They add season"/>
        <s v="Short across happy"/>
        <s v="Type everybody"/>
        <s v="Month whole"/>
        <s v="Difficult personal film"/>
        <s v="This billion per"/>
        <s v="Learn have culture"/>
        <s v="Structure much evidence"/>
        <s v="More discussion democratic"/>
        <s v="Why various"/>
        <s v="Great firm"/>
        <s v="Section community"/>
        <s v="Forward"/>
        <s v="Though"/>
        <s v="Difference on"/>
        <s v="All often growth friend"/>
        <s v="Training easy"/>
        <s v="Person near"/>
        <s v="Campaign"/>
        <s v="Become wide onto"/>
        <s v="Finally remember"/>
        <s v="Future treatment last"/>
        <s v="Dinner usually"/>
        <s v="Claim run measure tax"/>
        <s v="Player happen"/>
        <s v="Impact could"/>
        <s v="Reach property"/>
        <s v="Figure as"/>
        <s v="Man direction door"/>
        <s v="Environmental such tonight"/>
        <s v="Continue citizen whatever"/>
        <s v="Grow magazine"/>
        <s v="Talk teach both"/>
        <s v="Any body region"/>
        <s v="Learn"/>
        <s v="Foot American"/>
        <s v="Town through"/>
        <s v="Actually again lot"/>
        <s v="Theory relationship structure"/>
        <s v="Drive put"/>
        <s v="Some value"/>
        <s v="Worry government be"/>
        <s v="Lay form everyone"/>
        <s v="Finally note work"/>
        <s v="Stay tend"/>
        <s v="Line prepare some"/>
        <s v="Sport positive central"/>
        <s v="Wrong sit"/>
        <s v="Page method strategy"/>
        <s v="Our do"/>
        <s v="Increase behind movie"/>
        <s v="Face happen employee"/>
        <s v="Crime hour"/>
        <s v="Three well"/>
        <s v="Even specific"/>
        <s v="Too option health"/>
        <s v="Although police"/>
        <s v="Per course my"/>
        <s v="Foot blood member"/>
        <s v="Region assume career"/>
        <s v="System seek"/>
        <s v="Remember key"/>
        <s v="Arm third"/>
        <s v="Decide ok wish"/>
        <s v="Authority open"/>
        <s v="Enjoy couple herself cultural"/>
        <s v="Item how"/>
        <s v="Word right"/>
        <s v="Stock once by"/>
        <s v="Speak move"/>
        <s v="Top heavy executive"/>
        <s v="Television should product thought"/>
        <s v="Attorney"/>
        <s v="Bring cut"/>
        <s v="It worker"/>
        <s v="Agreement tree"/>
        <s v="Kitchen think evening environmental"/>
        <s v="Yes skill their sort"/>
        <s v="Tv institution"/>
        <s v="Girl kind"/>
        <s v="Such research"/>
        <s v="Sign meeting training bill"/>
        <s v="Force road"/>
        <s v="Special seven"/>
        <s v="Write image make"/>
        <s v="Or environmental"/>
        <s v="Final key evening"/>
        <s v="Sound or"/>
        <s v="However member let"/>
        <s v="Enjoy also"/>
        <s v="Series go actually"/>
        <s v="Hear camera"/>
        <s v="Course"/>
        <s v="Interview say"/>
        <s v="Single contain"/>
        <s v="Great couple enjoy"/>
        <s v="Coach recognize majority"/>
        <s v="Power second everybody"/>
        <s v="Page data ahead suggest"/>
        <s v="Require stay away"/>
        <s v="Loss magazine"/>
        <s v="Society interesting interest"/>
        <s v="They by need"/>
        <s v="His population factor"/>
        <s v="Away social"/>
        <s v="Nothing show both"/>
        <s v="Foreign consumer arrive"/>
        <s v="Effect challenge kitchen"/>
        <s v="Allow trip military"/>
        <s v="Language serve"/>
        <s v="Fund"/>
        <s v="Out agree spend"/>
        <s v="Name third"/>
        <s v="Happy behavior white"/>
        <s v="Be task manager"/>
        <s v="Admit his"/>
        <s v="Space general game"/>
        <s v="Read"/>
        <s v="Baby"/>
        <s v="Door receive"/>
        <s v="Throughout front in"/>
        <s v="Candidate pressure"/>
        <s v="Need wrong benefit"/>
        <s v="Do help"/>
        <s v="Near lay"/>
        <s v="Run pick carry pass"/>
        <s v="Us democratic phone nearly"/>
        <s v="Agency modern travel"/>
        <s v="Eat"/>
        <s v="Offer fly"/>
        <s v="Four set"/>
        <s v="Bank able"/>
        <s v="Teacher one base"/>
        <s v="Read shoulder us"/>
        <s v="Light term"/>
        <s v="Local difficult feeling"/>
        <s v="Partner community"/>
        <s v="Republican after live"/>
        <s v="Attention teacher"/>
        <s v="History daughter movement"/>
        <s v="Live method girl visit"/>
        <s v="Court answer task"/>
        <s v="Just machine participant account"/>
        <s v="Task make"/>
        <s v="Major business single"/>
        <s v="Base Mrs various"/>
        <s v="Democrat air chair"/>
        <s v="Best but"/>
        <s v="Truth from wife myself"/>
        <s v="Page"/>
        <s v="Easy ever"/>
        <s v="Little eight campaign"/>
        <s v="Contain letter reflect"/>
        <s v="Fine way probably"/>
        <s v="Teach word listen"/>
        <s v="Forget scene"/>
        <s v="Sign physical car"/>
        <s v="Require role realize"/>
        <s v="Become them new"/>
        <s v="Safe great"/>
        <s v="Would above hand"/>
        <s v="Stuff reality person"/>
        <s v="Total special child"/>
        <s v="Back professor because own"/>
        <s v="Compare community now red"/>
        <s v="Itself thought"/>
        <s v="Long yes PM"/>
        <s v="Successful bag"/>
        <s v="Life policy run three"/>
        <s v="They next past"/>
        <s v="Task measure kind"/>
      </sharedItems>
    </cacheField>
    <cacheField name="Category" numFmtId="0">
      <sharedItems count="4">
        <s v="Fiction"/>
        <s v="Educational"/>
        <s v="Non-Fiction"/>
        <s v="Comics"/>
      </sharedItems>
    </cacheField>
    <cacheField name="Price" numFmtId="44">
      <sharedItems containsSemiMixedTypes="0" containsString="0" containsNumber="1" minValue="4.09" maxValue="58.45"/>
    </cacheField>
    <cacheField name="Quantity" numFmtId="0">
      <sharedItems containsSemiMixedTypes="0" containsString="0" containsNumber="1" containsInteger="1" minValue="1" maxValue="5"/>
    </cacheField>
    <cacheField name="TotalSales" numFmtId="44">
      <sharedItems containsSemiMixedTypes="0" containsString="0" containsNumber="1" minValue="5.14" maxValue="284.95"/>
    </cacheField>
    <cacheField name="PaymentMethod" numFmtId="0">
      <sharedItems count="4">
        <s v="Credit Card"/>
        <s v="Cash"/>
        <s v="Paypal"/>
        <s v="Voucher"/>
      </sharedItems>
    </cacheField>
    <cacheField name="Country" numFmtId="0">
      <sharedItems count="8">
        <s v="UK"/>
        <s v="France"/>
        <s v="USA"/>
        <s v="Germany"/>
        <s v="Canada"/>
        <s v="Italy"/>
        <s v="Spain"/>
        <s v="Lebanon"/>
      </sharedItems>
    </cacheField>
  </cacheFields>
  <extLst>
    <ext xmlns:x14="http://schemas.microsoft.com/office/spreadsheetml/2009/9/main" uri="{725AE2AE-9491-48be-B2B4-4EB974FC3084}">
      <x14:pivotCacheDefinition pivotCacheId="16051296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1">
  <r>
    <s v="O2993"/>
    <d v="2025-03-02T00:00:00"/>
    <x v="0"/>
    <x v="0"/>
    <x v="0"/>
    <s v="C527"/>
    <x v="0"/>
    <s v="B1890"/>
    <x v="0"/>
    <x v="0"/>
    <n v="6.07"/>
    <n v="2"/>
    <n v="12.14"/>
    <x v="0"/>
    <x v="0"/>
  </r>
  <r>
    <s v="O2486"/>
    <d v="2024-06-24T00:00:00"/>
    <x v="1"/>
    <x v="1"/>
    <x v="1"/>
    <s v="C977"/>
    <x v="1"/>
    <s v="B1013"/>
    <x v="1"/>
    <x v="0"/>
    <n v="29.43"/>
    <n v="1"/>
    <n v="29.43"/>
    <x v="1"/>
    <x v="1"/>
  </r>
  <r>
    <s v="O3426"/>
    <d v="2023-07-21T00:00:00"/>
    <x v="2"/>
    <x v="2"/>
    <x v="2"/>
    <s v="C597"/>
    <x v="2"/>
    <s v="B1206"/>
    <x v="2"/>
    <x v="0"/>
    <n v="26.89"/>
    <n v="3"/>
    <n v="80.67"/>
    <x v="2"/>
    <x v="2"/>
  </r>
  <r>
    <s v="O1554"/>
    <d v="2023-02-15T00:00:00"/>
    <x v="3"/>
    <x v="3"/>
    <x v="2"/>
    <s v="C310"/>
    <x v="3"/>
    <s v="B1849"/>
    <x v="3"/>
    <x v="0"/>
    <n v="27.85"/>
    <n v="5"/>
    <n v="139.25"/>
    <x v="2"/>
    <x v="3"/>
  </r>
  <r>
    <s v="O1275"/>
    <d v="2023-05-08T00:00:00"/>
    <x v="1"/>
    <x v="4"/>
    <x v="2"/>
    <s v="C232"/>
    <x v="4"/>
    <s v="B1669"/>
    <x v="4"/>
    <x v="1"/>
    <n v="38.299999999999997"/>
    <n v="5"/>
    <n v="191.5"/>
    <x v="2"/>
    <x v="4"/>
  </r>
  <r>
    <s v="O3485"/>
    <d v="2023-11-21T00:00:00"/>
    <x v="4"/>
    <x v="5"/>
    <x v="2"/>
    <s v="C479"/>
    <x v="5"/>
    <s v="B1987"/>
    <x v="5"/>
    <x v="1"/>
    <n v="14.57"/>
    <n v="4"/>
    <n v="58.28"/>
    <x v="0"/>
    <x v="2"/>
  </r>
  <r>
    <s v="O3070"/>
    <d v="2023-09-20T00:00:00"/>
    <x v="3"/>
    <x v="6"/>
    <x v="2"/>
    <s v="C765"/>
    <x v="6"/>
    <s v="B1090"/>
    <x v="6"/>
    <x v="0"/>
    <n v="15.07"/>
    <n v="3"/>
    <n v="45.21"/>
    <x v="0"/>
    <x v="1"/>
  </r>
  <r>
    <s v="O1699"/>
    <d v="2023-09-14T00:00:00"/>
    <x v="5"/>
    <x v="6"/>
    <x v="2"/>
    <s v="C161"/>
    <x v="7"/>
    <s v="B1468"/>
    <x v="7"/>
    <x v="2"/>
    <n v="33.78"/>
    <n v="1"/>
    <n v="33.78"/>
    <x v="1"/>
    <x v="1"/>
  </r>
  <r>
    <s v="O3238"/>
    <d v="2024-07-25T00:00:00"/>
    <x v="5"/>
    <x v="2"/>
    <x v="1"/>
    <s v="C232"/>
    <x v="8"/>
    <s v="B1835"/>
    <x v="8"/>
    <x v="0"/>
    <n v="24.12"/>
    <n v="3"/>
    <n v="72.36"/>
    <x v="0"/>
    <x v="0"/>
  </r>
  <r>
    <s v="O3902"/>
    <d v="2024-05-18T00:00:00"/>
    <x v="6"/>
    <x v="4"/>
    <x v="1"/>
    <s v="C574"/>
    <x v="9"/>
    <s v="B1338"/>
    <x v="9"/>
    <x v="2"/>
    <n v="41.14"/>
    <n v="5"/>
    <n v="205.7"/>
    <x v="0"/>
    <x v="5"/>
  </r>
  <r>
    <s v="O1430"/>
    <d v="2024-04-01T00:00:00"/>
    <x v="1"/>
    <x v="7"/>
    <x v="1"/>
    <s v="C362"/>
    <x v="10"/>
    <s v="B1514"/>
    <x v="10"/>
    <x v="3"/>
    <n v="29.47"/>
    <n v="1"/>
    <n v="29.47"/>
    <x v="3"/>
    <x v="4"/>
  </r>
  <r>
    <s v="O3638"/>
    <d v="2025-08-23T00:00:00"/>
    <x v="6"/>
    <x v="8"/>
    <x v="0"/>
    <s v="C453"/>
    <x v="11"/>
    <s v="B1261"/>
    <x v="11"/>
    <x v="1"/>
    <n v="21.34"/>
    <n v="1"/>
    <n v="21.34"/>
    <x v="0"/>
    <x v="6"/>
  </r>
  <r>
    <s v="O2214"/>
    <d v="2024-11-02T00:00:00"/>
    <x v="6"/>
    <x v="5"/>
    <x v="1"/>
    <s v="C532"/>
    <x v="12"/>
    <s v="B1069"/>
    <x v="12"/>
    <x v="0"/>
    <n v="24.15"/>
    <n v="4"/>
    <n v="96.6"/>
    <x v="0"/>
    <x v="1"/>
  </r>
  <r>
    <s v="O3236"/>
    <d v="2022-11-29T00:00:00"/>
    <x v="4"/>
    <x v="5"/>
    <x v="3"/>
    <s v="C400"/>
    <x v="13"/>
    <s v="B1963"/>
    <x v="13"/>
    <x v="0"/>
    <n v="37.14"/>
    <n v="3"/>
    <n v="111.42"/>
    <x v="0"/>
    <x v="0"/>
  </r>
  <r>
    <s v="O2264"/>
    <d v="2023-12-26T00:00:00"/>
    <x v="4"/>
    <x v="9"/>
    <x v="2"/>
    <s v="C545"/>
    <x v="14"/>
    <s v="B1696"/>
    <x v="14"/>
    <x v="2"/>
    <n v="41.06"/>
    <n v="5"/>
    <n v="205.3"/>
    <x v="0"/>
    <x v="0"/>
  </r>
  <r>
    <s v="O1939"/>
    <d v="2023-11-13T00:00:00"/>
    <x v="1"/>
    <x v="5"/>
    <x v="2"/>
    <s v="C390"/>
    <x v="15"/>
    <s v="B1454"/>
    <x v="15"/>
    <x v="2"/>
    <n v="44.56"/>
    <n v="5"/>
    <n v="222.8"/>
    <x v="0"/>
    <x v="2"/>
  </r>
  <r>
    <s v="O1027"/>
    <d v="2023-03-21T00:00:00"/>
    <x v="4"/>
    <x v="0"/>
    <x v="2"/>
    <s v="C780"/>
    <x v="16"/>
    <s v="B1742"/>
    <x v="16"/>
    <x v="1"/>
    <n v="33.659999999999997"/>
    <n v="4"/>
    <n v="134.63999999999999"/>
    <x v="2"/>
    <x v="1"/>
  </r>
  <r>
    <s v="O1473"/>
    <d v="2023-02-19T00:00:00"/>
    <x v="0"/>
    <x v="3"/>
    <x v="2"/>
    <s v="C594"/>
    <x v="17"/>
    <s v="B1602"/>
    <x v="17"/>
    <x v="0"/>
    <n v="37.06"/>
    <n v="4"/>
    <n v="148.24"/>
    <x v="2"/>
    <x v="0"/>
  </r>
  <r>
    <s v="O1662"/>
    <d v="2023-11-27T00:00:00"/>
    <x v="1"/>
    <x v="5"/>
    <x v="2"/>
    <s v="C407"/>
    <x v="18"/>
    <s v="B1167"/>
    <x v="18"/>
    <x v="2"/>
    <n v="8.24"/>
    <n v="3"/>
    <n v="24.72"/>
    <x v="0"/>
    <x v="0"/>
  </r>
  <r>
    <s v="O2412"/>
    <d v="2022-10-07T00:00:00"/>
    <x v="2"/>
    <x v="10"/>
    <x v="3"/>
    <s v="C478"/>
    <x v="19"/>
    <s v="B1549"/>
    <x v="19"/>
    <x v="1"/>
    <n v="41.88"/>
    <n v="4"/>
    <n v="167.52"/>
    <x v="2"/>
    <x v="0"/>
  </r>
  <r>
    <s v="O3645"/>
    <d v="2023-07-16T00:00:00"/>
    <x v="0"/>
    <x v="2"/>
    <x v="2"/>
    <s v="C328"/>
    <x v="20"/>
    <s v="B1756"/>
    <x v="20"/>
    <x v="2"/>
    <n v="51.31"/>
    <n v="2"/>
    <n v="102.62"/>
    <x v="2"/>
    <x v="0"/>
  </r>
  <r>
    <s v="O3926"/>
    <d v="2024-07-18T00:00:00"/>
    <x v="5"/>
    <x v="2"/>
    <x v="1"/>
    <s v="C196"/>
    <x v="21"/>
    <s v="B1066"/>
    <x v="21"/>
    <x v="0"/>
    <n v="42.35"/>
    <n v="3"/>
    <n v="127.05"/>
    <x v="2"/>
    <x v="2"/>
  </r>
  <r>
    <s v="O1983"/>
    <d v="2023-10-09T00:00:00"/>
    <x v="1"/>
    <x v="10"/>
    <x v="2"/>
    <s v="C229"/>
    <x v="22"/>
    <s v="B1192"/>
    <x v="22"/>
    <x v="3"/>
    <n v="27.5"/>
    <n v="2"/>
    <n v="55"/>
    <x v="0"/>
    <x v="0"/>
  </r>
  <r>
    <s v="O3515"/>
    <d v="2025-08-08T00:00:00"/>
    <x v="2"/>
    <x v="8"/>
    <x v="0"/>
    <s v="C912"/>
    <x v="23"/>
    <s v="B1378"/>
    <x v="23"/>
    <x v="1"/>
    <n v="32.64"/>
    <n v="3"/>
    <n v="97.92"/>
    <x v="0"/>
    <x v="6"/>
  </r>
  <r>
    <s v="O1183"/>
    <d v="2023-08-04T00:00:00"/>
    <x v="2"/>
    <x v="8"/>
    <x v="2"/>
    <s v="C580"/>
    <x v="24"/>
    <s v="B1076"/>
    <x v="24"/>
    <x v="1"/>
    <n v="36.53"/>
    <n v="4"/>
    <n v="146.12"/>
    <x v="3"/>
    <x v="2"/>
  </r>
  <r>
    <s v="O2338"/>
    <d v="2023-12-28T00:00:00"/>
    <x v="5"/>
    <x v="9"/>
    <x v="2"/>
    <s v="C774"/>
    <x v="25"/>
    <s v="B1745"/>
    <x v="25"/>
    <x v="0"/>
    <n v="54.12"/>
    <n v="3"/>
    <n v="162.36000000000001"/>
    <x v="0"/>
    <x v="0"/>
  </r>
  <r>
    <s v="O2499"/>
    <d v="2024-06-13T00:00:00"/>
    <x v="5"/>
    <x v="1"/>
    <x v="1"/>
    <s v="C183"/>
    <x v="26"/>
    <s v="B1557"/>
    <x v="26"/>
    <x v="2"/>
    <n v="7.28"/>
    <n v="2"/>
    <n v="14.56"/>
    <x v="2"/>
    <x v="0"/>
  </r>
  <r>
    <s v="O3787"/>
    <d v="2024-11-27T00:00:00"/>
    <x v="3"/>
    <x v="5"/>
    <x v="1"/>
    <s v="C719"/>
    <x v="27"/>
    <s v="B1916"/>
    <x v="27"/>
    <x v="0"/>
    <n v="17.760000000000002"/>
    <n v="2"/>
    <n v="35.520000000000003"/>
    <x v="2"/>
    <x v="2"/>
  </r>
  <r>
    <s v="O1915"/>
    <d v="2023-07-13T00:00:00"/>
    <x v="5"/>
    <x v="2"/>
    <x v="2"/>
    <s v="C875"/>
    <x v="28"/>
    <s v="B1231"/>
    <x v="28"/>
    <x v="2"/>
    <n v="27.1"/>
    <n v="4"/>
    <n v="108.4"/>
    <x v="3"/>
    <x v="3"/>
  </r>
  <r>
    <s v="O3355"/>
    <d v="2023-06-07T00:00:00"/>
    <x v="3"/>
    <x v="1"/>
    <x v="2"/>
    <s v="C472"/>
    <x v="29"/>
    <s v="B1880"/>
    <x v="29"/>
    <x v="0"/>
    <n v="32.29"/>
    <n v="3"/>
    <n v="96.87"/>
    <x v="2"/>
    <x v="0"/>
  </r>
  <r>
    <s v="O3427"/>
    <d v="2024-05-30T00:00:00"/>
    <x v="5"/>
    <x v="4"/>
    <x v="1"/>
    <s v="C542"/>
    <x v="30"/>
    <s v="B1855"/>
    <x v="30"/>
    <x v="2"/>
    <n v="5.24"/>
    <n v="4"/>
    <n v="20.96"/>
    <x v="2"/>
    <x v="7"/>
  </r>
  <r>
    <s v="O2736"/>
    <d v="2023-09-23T00:00:00"/>
    <x v="6"/>
    <x v="6"/>
    <x v="2"/>
    <s v="C739"/>
    <x v="31"/>
    <s v="B1729"/>
    <x v="31"/>
    <x v="2"/>
    <n v="6.11"/>
    <n v="2"/>
    <n v="12.22"/>
    <x v="0"/>
    <x v="7"/>
  </r>
  <r>
    <s v="O3035"/>
    <d v="2022-12-14T00:00:00"/>
    <x v="3"/>
    <x v="9"/>
    <x v="3"/>
    <s v="C470"/>
    <x v="32"/>
    <s v="B1960"/>
    <x v="32"/>
    <x v="0"/>
    <n v="15.17"/>
    <n v="2"/>
    <n v="30.34"/>
    <x v="0"/>
    <x v="7"/>
  </r>
  <r>
    <s v="O3920"/>
    <d v="2022-09-10T00:00:00"/>
    <x v="6"/>
    <x v="6"/>
    <x v="3"/>
    <s v="C923"/>
    <x v="33"/>
    <s v="B1208"/>
    <x v="33"/>
    <x v="1"/>
    <n v="13.88"/>
    <n v="5"/>
    <n v="69.400000000000006"/>
    <x v="2"/>
    <x v="2"/>
  </r>
  <r>
    <s v="O3267"/>
    <d v="2024-01-23T00:00:00"/>
    <x v="4"/>
    <x v="11"/>
    <x v="1"/>
    <s v="C673"/>
    <x v="34"/>
    <s v="B1581"/>
    <x v="34"/>
    <x v="2"/>
    <n v="21.49"/>
    <n v="4"/>
    <n v="85.96"/>
    <x v="1"/>
    <x v="3"/>
  </r>
  <r>
    <s v="O3701"/>
    <d v="2023-11-28T00:00:00"/>
    <x v="4"/>
    <x v="5"/>
    <x v="2"/>
    <s v="C558"/>
    <x v="35"/>
    <s v="B1695"/>
    <x v="35"/>
    <x v="2"/>
    <n v="15.9"/>
    <n v="2"/>
    <n v="31.8"/>
    <x v="1"/>
    <x v="0"/>
  </r>
  <r>
    <s v="O2870"/>
    <d v="2025-04-11T00:00:00"/>
    <x v="2"/>
    <x v="7"/>
    <x v="0"/>
    <s v="C248"/>
    <x v="36"/>
    <s v="B1921"/>
    <x v="36"/>
    <x v="3"/>
    <n v="36.729999999999997"/>
    <n v="5"/>
    <n v="183.65"/>
    <x v="1"/>
    <x v="3"/>
  </r>
  <r>
    <s v="O3362"/>
    <d v="2025-05-30T00:00:00"/>
    <x v="2"/>
    <x v="4"/>
    <x v="0"/>
    <s v="C632"/>
    <x v="37"/>
    <s v="B1799"/>
    <x v="37"/>
    <x v="0"/>
    <n v="17.38"/>
    <n v="5"/>
    <n v="86.9"/>
    <x v="0"/>
    <x v="2"/>
  </r>
  <r>
    <s v="O2154"/>
    <d v="2023-05-22T00:00:00"/>
    <x v="1"/>
    <x v="4"/>
    <x v="2"/>
    <s v="C615"/>
    <x v="38"/>
    <s v="B1849"/>
    <x v="38"/>
    <x v="1"/>
    <n v="38.31"/>
    <n v="2"/>
    <n v="76.62"/>
    <x v="1"/>
    <x v="4"/>
  </r>
  <r>
    <s v="O1081"/>
    <d v="2023-11-26T00:00:00"/>
    <x v="0"/>
    <x v="5"/>
    <x v="2"/>
    <s v="C811"/>
    <x v="39"/>
    <s v="B1021"/>
    <x v="39"/>
    <x v="2"/>
    <n v="44.39"/>
    <n v="5"/>
    <n v="221.95"/>
    <x v="2"/>
    <x v="0"/>
  </r>
  <r>
    <s v="O1104"/>
    <d v="2024-07-08T00:00:00"/>
    <x v="1"/>
    <x v="2"/>
    <x v="1"/>
    <s v="C703"/>
    <x v="40"/>
    <s v="B1754"/>
    <x v="40"/>
    <x v="1"/>
    <n v="49.04"/>
    <n v="3"/>
    <n v="147.12"/>
    <x v="1"/>
    <x v="2"/>
  </r>
  <r>
    <s v="O3857"/>
    <d v="2022-11-29T00:00:00"/>
    <x v="4"/>
    <x v="5"/>
    <x v="3"/>
    <s v="C692"/>
    <x v="41"/>
    <s v="B1958"/>
    <x v="41"/>
    <x v="1"/>
    <n v="15.23"/>
    <n v="3"/>
    <n v="45.69"/>
    <x v="1"/>
    <x v="5"/>
  </r>
  <r>
    <s v="O2938"/>
    <d v="2024-08-04T00:00:00"/>
    <x v="0"/>
    <x v="8"/>
    <x v="1"/>
    <s v="C716"/>
    <x v="42"/>
    <s v="B1832"/>
    <x v="42"/>
    <x v="2"/>
    <n v="40.85"/>
    <n v="3"/>
    <n v="122.55"/>
    <x v="0"/>
    <x v="2"/>
  </r>
  <r>
    <s v="O3484"/>
    <d v="2024-10-12T00:00:00"/>
    <x v="6"/>
    <x v="10"/>
    <x v="1"/>
    <s v="C696"/>
    <x v="43"/>
    <s v="B1839"/>
    <x v="43"/>
    <x v="2"/>
    <n v="19.37"/>
    <n v="2"/>
    <n v="38.74"/>
    <x v="0"/>
    <x v="2"/>
  </r>
  <r>
    <s v="O3972"/>
    <d v="2023-01-23T00:00:00"/>
    <x v="1"/>
    <x v="11"/>
    <x v="2"/>
    <s v="C983"/>
    <x v="44"/>
    <s v="B1482"/>
    <x v="44"/>
    <x v="3"/>
    <n v="49.85"/>
    <n v="4"/>
    <n v="199.4"/>
    <x v="1"/>
    <x v="6"/>
  </r>
  <r>
    <s v="O2790"/>
    <d v="2025-02-21T00:00:00"/>
    <x v="2"/>
    <x v="3"/>
    <x v="0"/>
    <s v="C595"/>
    <x v="45"/>
    <s v="B1111"/>
    <x v="45"/>
    <x v="0"/>
    <n v="8.8000000000000007"/>
    <n v="1"/>
    <n v="8.8000000000000007"/>
    <x v="2"/>
    <x v="5"/>
  </r>
  <r>
    <s v="O2705"/>
    <d v="2025-06-13T00:00:00"/>
    <x v="2"/>
    <x v="1"/>
    <x v="0"/>
    <s v="C510"/>
    <x v="46"/>
    <s v="B1020"/>
    <x v="46"/>
    <x v="3"/>
    <n v="55.9"/>
    <n v="5"/>
    <n v="279.5"/>
    <x v="2"/>
    <x v="7"/>
  </r>
  <r>
    <s v="O1072"/>
    <d v="2023-12-01T00:00:00"/>
    <x v="2"/>
    <x v="9"/>
    <x v="2"/>
    <s v="C254"/>
    <x v="47"/>
    <s v="B1905"/>
    <x v="47"/>
    <x v="1"/>
    <n v="14.42"/>
    <n v="5"/>
    <n v="72.099999999999994"/>
    <x v="1"/>
    <x v="3"/>
  </r>
  <r>
    <s v="O3299"/>
    <d v="2023-08-31T00:00:00"/>
    <x v="5"/>
    <x v="8"/>
    <x v="2"/>
    <s v="C152"/>
    <x v="48"/>
    <s v="B1806"/>
    <x v="48"/>
    <x v="2"/>
    <n v="22.65"/>
    <n v="1"/>
    <n v="22.65"/>
    <x v="1"/>
    <x v="7"/>
  </r>
  <r>
    <s v="O1386"/>
    <d v="2023-02-12T00:00:00"/>
    <x v="0"/>
    <x v="3"/>
    <x v="2"/>
    <s v="C749"/>
    <x v="49"/>
    <s v="B1025"/>
    <x v="49"/>
    <x v="1"/>
    <n v="26.87"/>
    <n v="2"/>
    <n v="53.74"/>
    <x v="3"/>
    <x v="4"/>
  </r>
  <r>
    <s v="O2732"/>
    <d v="2024-11-25T00:00:00"/>
    <x v="1"/>
    <x v="5"/>
    <x v="1"/>
    <s v="C853"/>
    <x v="50"/>
    <s v="B1195"/>
    <x v="50"/>
    <x v="2"/>
    <n v="10.6"/>
    <n v="2"/>
    <n v="21.2"/>
    <x v="2"/>
    <x v="3"/>
  </r>
  <r>
    <s v="O2872"/>
    <d v="2024-08-24T00:00:00"/>
    <x v="6"/>
    <x v="8"/>
    <x v="1"/>
    <s v="C222"/>
    <x v="51"/>
    <s v="B1147"/>
    <x v="51"/>
    <x v="2"/>
    <n v="38.6"/>
    <n v="5"/>
    <n v="193"/>
    <x v="2"/>
    <x v="6"/>
  </r>
  <r>
    <s v="O3962"/>
    <d v="2023-06-06T00:00:00"/>
    <x v="4"/>
    <x v="1"/>
    <x v="2"/>
    <s v="C671"/>
    <x v="52"/>
    <s v="B1875"/>
    <x v="52"/>
    <x v="2"/>
    <n v="38.74"/>
    <n v="4"/>
    <n v="154.96"/>
    <x v="1"/>
    <x v="2"/>
  </r>
  <r>
    <s v="O3528"/>
    <d v="2024-08-25T00:00:00"/>
    <x v="0"/>
    <x v="8"/>
    <x v="1"/>
    <s v="C304"/>
    <x v="53"/>
    <s v="B1454"/>
    <x v="15"/>
    <x v="0"/>
    <n v="41.68"/>
    <n v="4"/>
    <n v="166.72"/>
    <x v="0"/>
    <x v="2"/>
  </r>
  <r>
    <s v="O1258"/>
    <d v="2023-09-22T00:00:00"/>
    <x v="2"/>
    <x v="6"/>
    <x v="2"/>
    <s v="C242"/>
    <x v="54"/>
    <s v="B1959"/>
    <x v="53"/>
    <x v="3"/>
    <n v="39.01"/>
    <n v="2"/>
    <n v="78.02"/>
    <x v="2"/>
    <x v="4"/>
  </r>
  <r>
    <s v="O3184"/>
    <d v="2023-09-26T00:00:00"/>
    <x v="4"/>
    <x v="6"/>
    <x v="2"/>
    <s v="C385"/>
    <x v="55"/>
    <s v="B1261"/>
    <x v="54"/>
    <x v="3"/>
    <n v="10.55"/>
    <n v="2"/>
    <n v="21.1"/>
    <x v="1"/>
    <x v="7"/>
  </r>
  <r>
    <s v="O1921"/>
    <d v="2024-06-12T00:00:00"/>
    <x v="3"/>
    <x v="1"/>
    <x v="1"/>
    <s v="C386"/>
    <x v="56"/>
    <s v="B1937"/>
    <x v="55"/>
    <x v="2"/>
    <n v="27.93"/>
    <n v="1"/>
    <n v="27.93"/>
    <x v="1"/>
    <x v="4"/>
  </r>
  <r>
    <s v="O3517"/>
    <d v="2023-11-17T00:00:00"/>
    <x v="2"/>
    <x v="5"/>
    <x v="2"/>
    <s v="C679"/>
    <x v="57"/>
    <s v="B1667"/>
    <x v="56"/>
    <x v="2"/>
    <n v="32.64"/>
    <n v="5"/>
    <n v="163.19999999999999"/>
    <x v="1"/>
    <x v="2"/>
  </r>
  <r>
    <s v="O1948"/>
    <d v="2024-09-03T00:00:00"/>
    <x v="4"/>
    <x v="6"/>
    <x v="1"/>
    <s v="C154"/>
    <x v="58"/>
    <s v="B1735"/>
    <x v="57"/>
    <x v="3"/>
    <n v="44.59"/>
    <n v="4"/>
    <n v="178.36"/>
    <x v="3"/>
    <x v="7"/>
  </r>
  <r>
    <s v="O1087"/>
    <d v="2023-10-31T00:00:00"/>
    <x v="4"/>
    <x v="10"/>
    <x v="2"/>
    <s v="C163"/>
    <x v="59"/>
    <s v="B1798"/>
    <x v="58"/>
    <x v="1"/>
    <n v="19.29"/>
    <n v="5"/>
    <n v="96.45"/>
    <x v="3"/>
    <x v="1"/>
  </r>
  <r>
    <s v="O3828"/>
    <d v="2023-04-08T00:00:00"/>
    <x v="6"/>
    <x v="7"/>
    <x v="2"/>
    <s v="C270"/>
    <x v="60"/>
    <s v="B1757"/>
    <x v="59"/>
    <x v="3"/>
    <n v="35.01"/>
    <n v="2"/>
    <n v="70.02"/>
    <x v="0"/>
    <x v="3"/>
  </r>
  <r>
    <s v="O2172"/>
    <d v="2023-01-21T00:00:00"/>
    <x v="6"/>
    <x v="11"/>
    <x v="2"/>
    <s v="C558"/>
    <x v="35"/>
    <s v="B1435"/>
    <x v="60"/>
    <x v="3"/>
    <n v="44.94"/>
    <n v="2"/>
    <n v="89.88"/>
    <x v="1"/>
    <x v="7"/>
  </r>
  <r>
    <s v="O3764"/>
    <d v="2023-09-25T00:00:00"/>
    <x v="1"/>
    <x v="6"/>
    <x v="2"/>
    <s v="C260"/>
    <x v="61"/>
    <s v="B1002"/>
    <x v="61"/>
    <x v="0"/>
    <n v="33.33"/>
    <n v="1"/>
    <n v="33.33"/>
    <x v="2"/>
    <x v="0"/>
  </r>
  <r>
    <s v="O3203"/>
    <d v="2023-12-25T00:00:00"/>
    <x v="1"/>
    <x v="9"/>
    <x v="2"/>
    <s v="C106"/>
    <x v="62"/>
    <s v="B1887"/>
    <x v="62"/>
    <x v="3"/>
    <n v="33.770000000000003"/>
    <n v="2"/>
    <n v="67.540000000000006"/>
    <x v="2"/>
    <x v="2"/>
  </r>
  <r>
    <s v="O3519"/>
    <d v="2025-04-12T00:00:00"/>
    <x v="6"/>
    <x v="7"/>
    <x v="0"/>
    <s v="C427"/>
    <x v="63"/>
    <s v="B1768"/>
    <x v="63"/>
    <x v="0"/>
    <n v="20.010000000000002"/>
    <n v="3"/>
    <n v="60.03"/>
    <x v="1"/>
    <x v="2"/>
  </r>
  <r>
    <s v="O1185"/>
    <d v="2024-04-10T00:00:00"/>
    <x v="3"/>
    <x v="7"/>
    <x v="1"/>
    <s v="C863"/>
    <x v="64"/>
    <s v="B1621"/>
    <x v="64"/>
    <x v="2"/>
    <n v="34.770000000000003"/>
    <n v="2"/>
    <n v="69.540000000000006"/>
    <x v="1"/>
    <x v="1"/>
  </r>
  <r>
    <s v="O2441"/>
    <d v="2023-02-09T00:00:00"/>
    <x v="5"/>
    <x v="3"/>
    <x v="2"/>
    <s v="C760"/>
    <x v="65"/>
    <s v="B1578"/>
    <x v="65"/>
    <x v="2"/>
    <n v="42.52"/>
    <n v="1"/>
    <n v="42.52"/>
    <x v="2"/>
    <x v="2"/>
  </r>
  <r>
    <s v="O2344"/>
    <d v="2023-10-08T00:00:00"/>
    <x v="0"/>
    <x v="10"/>
    <x v="2"/>
    <s v="C741"/>
    <x v="66"/>
    <s v="B1795"/>
    <x v="66"/>
    <x v="0"/>
    <n v="14.02"/>
    <n v="4"/>
    <n v="56.08"/>
    <x v="1"/>
    <x v="0"/>
  </r>
  <r>
    <s v="O2395"/>
    <d v="2024-12-06T00:00:00"/>
    <x v="2"/>
    <x v="9"/>
    <x v="1"/>
    <s v="C461"/>
    <x v="67"/>
    <s v="B1578"/>
    <x v="67"/>
    <x v="0"/>
    <n v="35.94"/>
    <n v="4"/>
    <n v="143.76"/>
    <x v="2"/>
    <x v="1"/>
  </r>
  <r>
    <s v="O1518"/>
    <d v="2023-02-05T00:00:00"/>
    <x v="0"/>
    <x v="3"/>
    <x v="2"/>
    <s v="C970"/>
    <x v="68"/>
    <s v="B1977"/>
    <x v="68"/>
    <x v="0"/>
    <n v="33.229999999999997"/>
    <n v="1"/>
    <n v="33.229999999999997"/>
    <x v="2"/>
    <x v="2"/>
  </r>
  <r>
    <s v="O2502"/>
    <d v="2025-01-14T00:00:00"/>
    <x v="4"/>
    <x v="11"/>
    <x v="0"/>
    <s v="C565"/>
    <x v="69"/>
    <s v="B1566"/>
    <x v="69"/>
    <x v="0"/>
    <n v="32.78"/>
    <n v="3"/>
    <n v="98.34"/>
    <x v="0"/>
    <x v="2"/>
  </r>
  <r>
    <s v="O3248"/>
    <d v="2025-08-19T00:00:00"/>
    <x v="4"/>
    <x v="8"/>
    <x v="0"/>
    <s v="C498"/>
    <x v="70"/>
    <s v="B1972"/>
    <x v="70"/>
    <x v="2"/>
    <n v="23.14"/>
    <n v="3"/>
    <n v="69.42"/>
    <x v="0"/>
    <x v="5"/>
  </r>
  <r>
    <s v="O2425"/>
    <d v="2022-12-30T00:00:00"/>
    <x v="2"/>
    <x v="9"/>
    <x v="3"/>
    <s v="C293"/>
    <x v="71"/>
    <s v="B1849"/>
    <x v="3"/>
    <x v="0"/>
    <n v="31.23"/>
    <n v="5"/>
    <n v="156.15"/>
    <x v="0"/>
    <x v="0"/>
  </r>
  <r>
    <s v="O2218"/>
    <d v="2023-08-18T00:00:00"/>
    <x v="2"/>
    <x v="8"/>
    <x v="2"/>
    <s v="C507"/>
    <x v="72"/>
    <s v="B1555"/>
    <x v="71"/>
    <x v="2"/>
    <n v="37.39"/>
    <n v="3"/>
    <n v="112.17"/>
    <x v="0"/>
    <x v="2"/>
  </r>
  <r>
    <s v="O2124"/>
    <d v="2023-04-14T00:00:00"/>
    <x v="2"/>
    <x v="7"/>
    <x v="2"/>
    <s v="C347"/>
    <x v="73"/>
    <s v="B1688"/>
    <x v="72"/>
    <x v="3"/>
    <n v="37.71"/>
    <n v="5"/>
    <n v="188.55"/>
    <x v="0"/>
    <x v="2"/>
  </r>
  <r>
    <s v="O3063"/>
    <d v="2023-10-28T00:00:00"/>
    <x v="6"/>
    <x v="10"/>
    <x v="2"/>
    <s v="C406"/>
    <x v="74"/>
    <s v="B1651"/>
    <x v="73"/>
    <x v="0"/>
    <n v="48.89"/>
    <n v="1"/>
    <n v="48.89"/>
    <x v="0"/>
    <x v="5"/>
  </r>
  <r>
    <s v="O1957"/>
    <d v="2024-01-30T00:00:00"/>
    <x v="4"/>
    <x v="11"/>
    <x v="1"/>
    <s v="C999"/>
    <x v="75"/>
    <s v="B1679"/>
    <x v="74"/>
    <x v="2"/>
    <n v="10.34"/>
    <n v="4"/>
    <n v="41.36"/>
    <x v="2"/>
    <x v="7"/>
  </r>
  <r>
    <s v="O2477"/>
    <d v="2023-01-11T00:00:00"/>
    <x v="3"/>
    <x v="11"/>
    <x v="2"/>
    <s v="C233"/>
    <x v="76"/>
    <s v="B1986"/>
    <x v="75"/>
    <x v="2"/>
    <n v="43.63"/>
    <n v="2"/>
    <n v="87.26"/>
    <x v="1"/>
    <x v="2"/>
  </r>
  <r>
    <s v="O1318"/>
    <d v="2023-10-27T00:00:00"/>
    <x v="2"/>
    <x v="10"/>
    <x v="2"/>
    <s v="C565"/>
    <x v="77"/>
    <s v="B1102"/>
    <x v="76"/>
    <x v="2"/>
    <n v="35.700000000000003"/>
    <n v="2"/>
    <n v="71.400000000000006"/>
    <x v="2"/>
    <x v="3"/>
  </r>
  <r>
    <s v="O3797"/>
    <d v="2024-06-04T00:00:00"/>
    <x v="4"/>
    <x v="1"/>
    <x v="1"/>
    <s v="C926"/>
    <x v="78"/>
    <s v="B1954"/>
    <x v="77"/>
    <x v="2"/>
    <n v="19.36"/>
    <n v="5"/>
    <n v="96.8"/>
    <x v="2"/>
    <x v="2"/>
  </r>
  <r>
    <s v="O1300"/>
    <d v="2023-06-10T00:00:00"/>
    <x v="6"/>
    <x v="1"/>
    <x v="2"/>
    <s v="C948"/>
    <x v="79"/>
    <s v="B1794"/>
    <x v="78"/>
    <x v="3"/>
    <n v="31.85"/>
    <n v="4"/>
    <n v="127.4"/>
    <x v="1"/>
    <x v="4"/>
  </r>
  <r>
    <s v="O1143"/>
    <d v="2023-01-29T00:00:00"/>
    <x v="0"/>
    <x v="11"/>
    <x v="2"/>
    <s v="C988"/>
    <x v="80"/>
    <s v="B1328"/>
    <x v="79"/>
    <x v="1"/>
    <n v="36.76"/>
    <n v="4"/>
    <n v="147.04"/>
    <x v="1"/>
    <x v="4"/>
  </r>
  <r>
    <s v="O1819"/>
    <d v="2023-02-11T00:00:00"/>
    <x v="6"/>
    <x v="3"/>
    <x v="2"/>
    <s v="C514"/>
    <x v="81"/>
    <s v="B1764"/>
    <x v="80"/>
    <x v="0"/>
    <n v="19.809999999999999"/>
    <n v="2"/>
    <n v="39.619999999999997"/>
    <x v="3"/>
    <x v="7"/>
  </r>
  <r>
    <s v="O3437"/>
    <d v="2024-08-21T00:00:00"/>
    <x v="3"/>
    <x v="8"/>
    <x v="1"/>
    <s v="C487"/>
    <x v="82"/>
    <s v="B1229"/>
    <x v="81"/>
    <x v="0"/>
    <n v="38.99"/>
    <n v="2"/>
    <n v="77.98"/>
    <x v="2"/>
    <x v="5"/>
  </r>
  <r>
    <s v="O3369"/>
    <d v="2025-03-22T00:00:00"/>
    <x v="6"/>
    <x v="0"/>
    <x v="0"/>
    <s v="C343"/>
    <x v="83"/>
    <s v="B1600"/>
    <x v="82"/>
    <x v="0"/>
    <n v="29.31"/>
    <n v="5"/>
    <n v="146.55000000000001"/>
    <x v="2"/>
    <x v="5"/>
  </r>
  <r>
    <s v="O2611"/>
    <d v="2025-08-23T00:00:00"/>
    <x v="6"/>
    <x v="8"/>
    <x v="0"/>
    <s v="C365"/>
    <x v="84"/>
    <s v="B1959"/>
    <x v="53"/>
    <x v="2"/>
    <n v="31.42"/>
    <n v="2"/>
    <n v="62.84"/>
    <x v="2"/>
    <x v="7"/>
  </r>
  <r>
    <s v="O1887"/>
    <d v="2024-08-27T00:00:00"/>
    <x v="4"/>
    <x v="8"/>
    <x v="1"/>
    <s v="C878"/>
    <x v="85"/>
    <s v="B1572"/>
    <x v="83"/>
    <x v="0"/>
    <n v="49.37"/>
    <n v="1"/>
    <n v="49.37"/>
    <x v="2"/>
    <x v="1"/>
  </r>
  <r>
    <s v="O2323"/>
    <d v="2022-10-29T00:00:00"/>
    <x v="6"/>
    <x v="10"/>
    <x v="3"/>
    <s v="C624"/>
    <x v="86"/>
    <s v="B1251"/>
    <x v="84"/>
    <x v="1"/>
    <n v="37.61"/>
    <n v="1"/>
    <n v="37.61"/>
    <x v="0"/>
    <x v="5"/>
  </r>
  <r>
    <s v="O1624"/>
    <d v="2024-10-19T00:00:00"/>
    <x v="6"/>
    <x v="10"/>
    <x v="1"/>
    <s v="C437"/>
    <x v="87"/>
    <s v="B1466"/>
    <x v="85"/>
    <x v="0"/>
    <n v="31.59"/>
    <n v="5"/>
    <n v="157.94999999999999"/>
    <x v="0"/>
    <x v="3"/>
  </r>
  <r>
    <s v="O2806"/>
    <d v="2022-11-23T00:00:00"/>
    <x v="3"/>
    <x v="5"/>
    <x v="3"/>
    <s v="C898"/>
    <x v="88"/>
    <s v="B1958"/>
    <x v="86"/>
    <x v="3"/>
    <n v="7.87"/>
    <n v="3"/>
    <n v="23.61"/>
    <x v="2"/>
    <x v="2"/>
  </r>
  <r>
    <s v="O1952"/>
    <d v="2023-09-12T00:00:00"/>
    <x v="4"/>
    <x v="6"/>
    <x v="2"/>
    <s v="C429"/>
    <x v="89"/>
    <s v="B1145"/>
    <x v="87"/>
    <x v="2"/>
    <n v="49.69"/>
    <n v="5"/>
    <n v="248.45"/>
    <x v="3"/>
    <x v="1"/>
  </r>
  <r>
    <s v="O2276"/>
    <d v="2023-03-22T00:00:00"/>
    <x v="3"/>
    <x v="0"/>
    <x v="2"/>
    <s v="C738"/>
    <x v="90"/>
    <s v="B1379"/>
    <x v="88"/>
    <x v="1"/>
    <n v="12.63"/>
    <n v="4"/>
    <n v="50.52"/>
    <x v="0"/>
    <x v="7"/>
  </r>
  <r>
    <s v="O1032"/>
    <d v="2024-10-30T00:00:00"/>
    <x v="3"/>
    <x v="10"/>
    <x v="1"/>
    <s v="C955"/>
    <x v="91"/>
    <s v="B1192"/>
    <x v="89"/>
    <x v="2"/>
    <n v="44.86"/>
    <n v="2"/>
    <n v="89.72"/>
    <x v="3"/>
    <x v="0"/>
  </r>
  <r>
    <s v="O1526"/>
    <d v="2024-04-06T00:00:00"/>
    <x v="6"/>
    <x v="7"/>
    <x v="1"/>
    <s v="C251"/>
    <x v="92"/>
    <s v="B1657"/>
    <x v="90"/>
    <x v="0"/>
    <n v="20.170000000000002"/>
    <n v="2"/>
    <n v="40.340000000000003"/>
    <x v="1"/>
    <x v="1"/>
  </r>
  <r>
    <s v="O3252"/>
    <d v="2024-11-28T00:00:00"/>
    <x v="5"/>
    <x v="5"/>
    <x v="1"/>
    <s v="C741"/>
    <x v="66"/>
    <s v="B1856"/>
    <x v="91"/>
    <x v="0"/>
    <n v="16.989999999999998"/>
    <n v="4"/>
    <n v="67.959999999999994"/>
    <x v="0"/>
    <x v="2"/>
  </r>
  <r>
    <s v="O3963"/>
    <d v="2025-06-27T00:00:00"/>
    <x v="2"/>
    <x v="1"/>
    <x v="0"/>
    <s v="C183"/>
    <x v="93"/>
    <s v="B1274"/>
    <x v="92"/>
    <x v="1"/>
    <n v="19.29"/>
    <n v="5"/>
    <n v="96.45"/>
    <x v="0"/>
    <x v="2"/>
  </r>
  <r>
    <s v="O1733"/>
    <d v="2024-11-29T00:00:00"/>
    <x v="2"/>
    <x v="5"/>
    <x v="1"/>
    <s v="C164"/>
    <x v="94"/>
    <s v="B1704"/>
    <x v="93"/>
    <x v="1"/>
    <n v="38.92"/>
    <n v="2"/>
    <n v="77.84"/>
    <x v="2"/>
    <x v="7"/>
  </r>
  <r>
    <s v="O3379"/>
    <d v="2023-06-26T00:00:00"/>
    <x v="1"/>
    <x v="1"/>
    <x v="2"/>
    <s v="C359"/>
    <x v="95"/>
    <s v="B1565"/>
    <x v="94"/>
    <x v="2"/>
    <n v="21.95"/>
    <n v="5"/>
    <n v="109.75"/>
    <x v="0"/>
    <x v="2"/>
  </r>
  <r>
    <s v="O3707"/>
    <d v="2024-09-17T00:00:00"/>
    <x v="4"/>
    <x v="6"/>
    <x v="1"/>
    <s v="C221"/>
    <x v="96"/>
    <s v="B1338"/>
    <x v="9"/>
    <x v="0"/>
    <n v="49.27"/>
    <n v="2"/>
    <n v="98.54"/>
    <x v="0"/>
    <x v="0"/>
  </r>
  <r>
    <s v="O1455"/>
    <d v="2023-11-08T00:00:00"/>
    <x v="3"/>
    <x v="5"/>
    <x v="2"/>
    <s v="C313"/>
    <x v="97"/>
    <s v="B1245"/>
    <x v="95"/>
    <x v="3"/>
    <n v="17.98"/>
    <n v="1"/>
    <n v="17.98"/>
    <x v="1"/>
    <x v="3"/>
  </r>
  <r>
    <s v="O1427"/>
    <d v="2023-02-08T00:00:00"/>
    <x v="3"/>
    <x v="3"/>
    <x v="2"/>
    <s v="C172"/>
    <x v="98"/>
    <s v="B1959"/>
    <x v="96"/>
    <x v="2"/>
    <n v="12.11"/>
    <n v="5"/>
    <n v="60.55"/>
    <x v="0"/>
    <x v="2"/>
  </r>
  <r>
    <s v="O2237"/>
    <d v="2022-10-01T00:00:00"/>
    <x v="6"/>
    <x v="10"/>
    <x v="3"/>
    <s v="C854"/>
    <x v="99"/>
    <s v="B1864"/>
    <x v="97"/>
    <x v="0"/>
    <n v="8.89"/>
    <n v="1"/>
    <n v="8.89"/>
    <x v="0"/>
    <x v="7"/>
  </r>
  <r>
    <s v="O3095"/>
    <d v="2024-11-28T00:00:00"/>
    <x v="5"/>
    <x v="5"/>
    <x v="1"/>
    <s v="C177"/>
    <x v="100"/>
    <s v="B1563"/>
    <x v="98"/>
    <x v="2"/>
    <n v="30.69"/>
    <n v="1"/>
    <n v="30.69"/>
    <x v="0"/>
    <x v="2"/>
  </r>
  <r>
    <s v="O1519"/>
    <d v="2023-03-15T00:00:00"/>
    <x v="3"/>
    <x v="0"/>
    <x v="2"/>
    <s v="C676"/>
    <x v="101"/>
    <s v="B1337"/>
    <x v="99"/>
    <x v="2"/>
    <n v="10.91"/>
    <n v="4"/>
    <n v="43.64"/>
    <x v="1"/>
    <x v="3"/>
  </r>
  <r>
    <s v="O1262"/>
    <d v="2024-03-14T00:00:00"/>
    <x v="5"/>
    <x v="0"/>
    <x v="1"/>
    <s v="C978"/>
    <x v="102"/>
    <s v="B1864"/>
    <x v="100"/>
    <x v="3"/>
    <n v="17.04"/>
    <n v="3"/>
    <n v="51.12"/>
    <x v="3"/>
    <x v="3"/>
  </r>
  <r>
    <s v="O2466"/>
    <d v="2025-04-29T00:00:00"/>
    <x v="4"/>
    <x v="7"/>
    <x v="0"/>
    <s v="C376"/>
    <x v="103"/>
    <s v="B1357"/>
    <x v="101"/>
    <x v="2"/>
    <n v="37.19"/>
    <n v="3"/>
    <n v="111.57"/>
    <x v="0"/>
    <x v="6"/>
  </r>
  <r>
    <s v="O3377"/>
    <d v="2025-06-17T00:00:00"/>
    <x v="4"/>
    <x v="1"/>
    <x v="0"/>
    <s v="C945"/>
    <x v="104"/>
    <s v="B1144"/>
    <x v="102"/>
    <x v="1"/>
    <n v="47.62"/>
    <n v="1"/>
    <n v="47.62"/>
    <x v="0"/>
    <x v="2"/>
  </r>
  <r>
    <s v="O1566"/>
    <d v="2024-10-31T00:00:00"/>
    <x v="5"/>
    <x v="10"/>
    <x v="1"/>
    <s v="C453"/>
    <x v="105"/>
    <s v="B1450"/>
    <x v="103"/>
    <x v="0"/>
    <n v="43.95"/>
    <n v="1"/>
    <n v="43.95"/>
    <x v="2"/>
    <x v="1"/>
  </r>
  <r>
    <s v="O1947"/>
    <d v="2023-09-24T00:00:00"/>
    <x v="0"/>
    <x v="6"/>
    <x v="2"/>
    <s v="C257"/>
    <x v="106"/>
    <s v="B1180"/>
    <x v="104"/>
    <x v="2"/>
    <n v="19.18"/>
    <n v="1"/>
    <n v="19.18"/>
    <x v="2"/>
    <x v="0"/>
  </r>
  <r>
    <s v="O3763"/>
    <d v="2023-09-02T00:00:00"/>
    <x v="6"/>
    <x v="6"/>
    <x v="2"/>
    <s v="C313"/>
    <x v="107"/>
    <s v="B1724"/>
    <x v="105"/>
    <x v="1"/>
    <n v="18.7"/>
    <n v="3"/>
    <n v="56.1"/>
    <x v="0"/>
    <x v="0"/>
  </r>
  <r>
    <s v="O3622"/>
    <d v="2023-05-14T00:00:00"/>
    <x v="0"/>
    <x v="4"/>
    <x v="2"/>
    <s v="C833"/>
    <x v="108"/>
    <s v="B1921"/>
    <x v="36"/>
    <x v="3"/>
    <n v="34.22"/>
    <n v="3"/>
    <n v="102.66"/>
    <x v="0"/>
    <x v="5"/>
  </r>
  <r>
    <s v="O3751"/>
    <d v="2024-02-18T00:00:00"/>
    <x v="0"/>
    <x v="3"/>
    <x v="1"/>
    <s v="C127"/>
    <x v="109"/>
    <s v="B1225"/>
    <x v="106"/>
    <x v="2"/>
    <n v="7.07"/>
    <n v="5"/>
    <n v="35.35"/>
    <x v="0"/>
    <x v="5"/>
  </r>
  <r>
    <s v="O2995"/>
    <d v="2023-02-10T00:00:00"/>
    <x v="2"/>
    <x v="3"/>
    <x v="2"/>
    <s v="C252"/>
    <x v="110"/>
    <s v="B1935"/>
    <x v="107"/>
    <x v="2"/>
    <n v="5.92"/>
    <n v="1"/>
    <n v="5.92"/>
    <x v="2"/>
    <x v="3"/>
  </r>
  <r>
    <s v="O2823"/>
    <d v="2025-02-13T00:00:00"/>
    <x v="5"/>
    <x v="3"/>
    <x v="0"/>
    <s v="C229"/>
    <x v="22"/>
    <s v="B1247"/>
    <x v="108"/>
    <x v="0"/>
    <n v="17.95"/>
    <n v="4"/>
    <n v="71.8"/>
    <x v="2"/>
    <x v="0"/>
  </r>
  <r>
    <s v="O1809"/>
    <d v="2024-11-20T00:00:00"/>
    <x v="3"/>
    <x v="5"/>
    <x v="1"/>
    <s v="C971"/>
    <x v="111"/>
    <s v="B1874"/>
    <x v="109"/>
    <x v="3"/>
    <n v="33.18"/>
    <n v="1"/>
    <n v="33.18"/>
    <x v="1"/>
    <x v="3"/>
  </r>
  <r>
    <s v="O3803"/>
    <d v="2025-03-24T00:00:00"/>
    <x v="1"/>
    <x v="0"/>
    <x v="0"/>
    <s v="C899"/>
    <x v="112"/>
    <s v="B1073"/>
    <x v="110"/>
    <x v="2"/>
    <n v="47.38"/>
    <n v="4"/>
    <n v="189.52"/>
    <x v="0"/>
    <x v="2"/>
  </r>
  <r>
    <s v="O1147"/>
    <d v="2023-09-10T00:00:00"/>
    <x v="0"/>
    <x v="6"/>
    <x v="2"/>
    <s v="C860"/>
    <x v="113"/>
    <s v="B1870"/>
    <x v="111"/>
    <x v="0"/>
    <n v="49.28"/>
    <n v="2"/>
    <n v="98.56"/>
    <x v="3"/>
    <x v="3"/>
  </r>
  <r>
    <s v="O1264"/>
    <d v="2024-11-14T00:00:00"/>
    <x v="5"/>
    <x v="5"/>
    <x v="1"/>
    <s v="C468"/>
    <x v="114"/>
    <s v="B1530"/>
    <x v="112"/>
    <x v="0"/>
    <n v="27.27"/>
    <n v="4"/>
    <n v="109.08"/>
    <x v="1"/>
    <x v="2"/>
  </r>
  <r>
    <s v="O2733"/>
    <d v="2024-11-08T00:00:00"/>
    <x v="2"/>
    <x v="5"/>
    <x v="1"/>
    <s v="C569"/>
    <x v="115"/>
    <s v="B1730"/>
    <x v="113"/>
    <x v="0"/>
    <n v="34.06"/>
    <n v="4"/>
    <n v="136.24"/>
    <x v="2"/>
    <x v="5"/>
  </r>
  <r>
    <s v="O3382"/>
    <d v="2022-09-22T00:00:00"/>
    <x v="5"/>
    <x v="6"/>
    <x v="3"/>
    <s v="C572"/>
    <x v="116"/>
    <s v="B1792"/>
    <x v="114"/>
    <x v="2"/>
    <n v="47.06"/>
    <n v="1"/>
    <n v="47.06"/>
    <x v="2"/>
    <x v="7"/>
  </r>
  <r>
    <s v="O1005"/>
    <d v="2023-01-05T00:00:00"/>
    <x v="5"/>
    <x v="11"/>
    <x v="2"/>
    <s v="C835"/>
    <x v="117"/>
    <s v="B1995"/>
    <x v="115"/>
    <x v="1"/>
    <n v="48.5"/>
    <n v="4"/>
    <n v="194"/>
    <x v="0"/>
    <x v="1"/>
  </r>
  <r>
    <s v="O3021"/>
    <d v="2024-01-28T00:00:00"/>
    <x v="0"/>
    <x v="11"/>
    <x v="1"/>
    <s v="C321"/>
    <x v="118"/>
    <s v="B1554"/>
    <x v="116"/>
    <x v="0"/>
    <n v="35.14"/>
    <n v="5"/>
    <n v="175.7"/>
    <x v="2"/>
    <x v="1"/>
  </r>
  <r>
    <s v="O3114"/>
    <d v="2023-10-18T00:00:00"/>
    <x v="3"/>
    <x v="10"/>
    <x v="2"/>
    <s v="C823"/>
    <x v="119"/>
    <s v="B1586"/>
    <x v="117"/>
    <x v="0"/>
    <n v="12.99"/>
    <n v="2"/>
    <n v="25.98"/>
    <x v="0"/>
    <x v="7"/>
  </r>
  <r>
    <s v="O1562"/>
    <d v="2024-10-16T00:00:00"/>
    <x v="3"/>
    <x v="10"/>
    <x v="1"/>
    <s v="C327"/>
    <x v="120"/>
    <s v="B1806"/>
    <x v="118"/>
    <x v="3"/>
    <n v="29.07"/>
    <n v="4"/>
    <n v="116.28"/>
    <x v="2"/>
    <x v="7"/>
  </r>
  <r>
    <s v="O3179"/>
    <d v="2025-08-06T00:00:00"/>
    <x v="3"/>
    <x v="8"/>
    <x v="0"/>
    <s v="C980"/>
    <x v="121"/>
    <s v="B1195"/>
    <x v="50"/>
    <x v="2"/>
    <n v="13.66"/>
    <n v="2"/>
    <n v="27.32"/>
    <x v="1"/>
    <x v="0"/>
  </r>
  <r>
    <s v="O3069"/>
    <d v="2025-07-06T00:00:00"/>
    <x v="0"/>
    <x v="2"/>
    <x v="0"/>
    <s v="C458"/>
    <x v="122"/>
    <s v="B1424"/>
    <x v="119"/>
    <x v="1"/>
    <n v="35.96"/>
    <n v="1"/>
    <n v="35.96"/>
    <x v="1"/>
    <x v="7"/>
  </r>
  <r>
    <s v="O3430"/>
    <d v="2024-03-10T00:00:00"/>
    <x v="0"/>
    <x v="0"/>
    <x v="1"/>
    <s v="C618"/>
    <x v="123"/>
    <s v="B1472"/>
    <x v="120"/>
    <x v="0"/>
    <n v="38.729999999999997"/>
    <n v="4"/>
    <n v="154.91999999999999"/>
    <x v="0"/>
    <x v="2"/>
  </r>
  <r>
    <s v="O2069"/>
    <d v="2024-06-13T00:00:00"/>
    <x v="5"/>
    <x v="1"/>
    <x v="1"/>
    <s v="C647"/>
    <x v="124"/>
    <s v="B1781"/>
    <x v="121"/>
    <x v="0"/>
    <n v="37.6"/>
    <n v="1"/>
    <n v="37.6"/>
    <x v="3"/>
    <x v="3"/>
  </r>
  <r>
    <s v="O1965"/>
    <d v="2024-02-19T00:00:00"/>
    <x v="1"/>
    <x v="3"/>
    <x v="1"/>
    <s v="C133"/>
    <x v="125"/>
    <s v="B1936"/>
    <x v="122"/>
    <x v="3"/>
    <n v="41.39"/>
    <n v="3"/>
    <n v="124.17"/>
    <x v="3"/>
    <x v="1"/>
  </r>
  <r>
    <s v="O1979"/>
    <d v="2024-06-28T00:00:00"/>
    <x v="2"/>
    <x v="1"/>
    <x v="1"/>
    <s v="C252"/>
    <x v="110"/>
    <s v="B1489"/>
    <x v="123"/>
    <x v="3"/>
    <n v="24.94"/>
    <n v="5"/>
    <n v="124.7"/>
    <x v="3"/>
    <x v="2"/>
  </r>
  <r>
    <s v="O3131"/>
    <d v="2024-06-15T00:00:00"/>
    <x v="6"/>
    <x v="1"/>
    <x v="1"/>
    <s v="C604"/>
    <x v="126"/>
    <s v="B1331"/>
    <x v="124"/>
    <x v="0"/>
    <n v="39.06"/>
    <n v="1"/>
    <n v="39.06"/>
    <x v="0"/>
    <x v="6"/>
  </r>
  <r>
    <s v="O1985"/>
    <d v="2023-05-03T00:00:00"/>
    <x v="3"/>
    <x v="4"/>
    <x v="2"/>
    <s v="C992"/>
    <x v="127"/>
    <s v="B1036"/>
    <x v="125"/>
    <x v="3"/>
    <n v="7.01"/>
    <n v="4"/>
    <n v="28.04"/>
    <x v="1"/>
    <x v="0"/>
  </r>
  <r>
    <s v="O3126"/>
    <d v="2024-08-11T00:00:00"/>
    <x v="0"/>
    <x v="8"/>
    <x v="1"/>
    <s v="C259"/>
    <x v="128"/>
    <s v="B1125"/>
    <x v="126"/>
    <x v="2"/>
    <n v="31.1"/>
    <n v="3"/>
    <n v="93.3"/>
    <x v="0"/>
    <x v="5"/>
  </r>
  <r>
    <s v="O2942"/>
    <d v="2023-05-11T00:00:00"/>
    <x v="5"/>
    <x v="4"/>
    <x v="2"/>
    <s v="C357"/>
    <x v="129"/>
    <s v="B1218"/>
    <x v="127"/>
    <x v="2"/>
    <n v="21.48"/>
    <n v="1"/>
    <n v="21.48"/>
    <x v="1"/>
    <x v="2"/>
  </r>
  <r>
    <s v="O3931"/>
    <d v="2023-07-08T00:00:00"/>
    <x v="6"/>
    <x v="2"/>
    <x v="2"/>
    <s v="C540"/>
    <x v="130"/>
    <s v="B1565"/>
    <x v="128"/>
    <x v="2"/>
    <n v="29.11"/>
    <n v="5"/>
    <n v="145.55000000000001"/>
    <x v="2"/>
    <x v="5"/>
  </r>
  <r>
    <s v="O3768"/>
    <d v="2024-08-08T00:00:00"/>
    <x v="5"/>
    <x v="8"/>
    <x v="1"/>
    <s v="C711"/>
    <x v="131"/>
    <s v="B1611"/>
    <x v="129"/>
    <x v="3"/>
    <n v="16.3"/>
    <n v="5"/>
    <n v="81.5"/>
    <x v="1"/>
    <x v="7"/>
  </r>
  <r>
    <s v="O1943"/>
    <d v="2023-07-06T00:00:00"/>
    <x v="5"/>
    <x v="2"/>
    <x v="2"/>
    <s v="C227"/>
    <x v="132"/>
    <s v="B1931"/>
    <x v="130"/>
    <x v="1"/>
    <n v="14.9"/>
    <n v="3"/>
    <n v="44.7"/>
    <x v="3"/>
    <x v="1"/>
  </r>
  <r>
    <s v="O2334"/>
    <d v="2023-12-20T00:00:00"/>
    <x v="3"/>
    <x v="9"/>
    <x v="2"/>
    <s v="C934"/>
    <x v="133"/>
    <s v="B1327"/>
    <x v="131"/>
    <x v="1"/>
    <n v="10.98"/>
    <n v="4"/>
    <n v="43.92"/>
    <x v="0"/>
    <x v="1"/>
  </r>
  <r>
    <s v="O3217"/>
    <d v="2023-10-29T00:00:00"/>
    <x v="0"/>
    <x v="10"/>
    <x v="2"/>
    <s v="C940"/>
    <x v="134"/>
    <s v="B1912"/>
    <x v="132"/>
    <x v="1"/>
    <n v="10.97"/>
    <n v="1"/>
    <n v="10.97"/>
    <x v="1"/>
    <x v="6"/>
  </r>
  <r>
    <s v="O3452"/>
    <d v="2023-07-17T00:00:00"/>
    <x v="1"/>
    <x v="2"/>
    <x v="2"/>
    <s v="C274"/>
    <x v="135"/>
    <s v="B1700"/>
    <x v="133"/>
    <x v="2"/>
    <n v="44.12"/>
    <n v="2"/>
    <n v="88.24"/>
    <x v="1"/>
    <x v="1"/>
  </r>
  <r>
    <s v="O3948"/>
    <d v="2023-08-06T00:00:00"/>
    <x v="0"/>
    <x v="8"/>
    <x v="2"/>
    <s v="C132"/>
    <x v="136"/>
    <s v="B1708"/>
    <x v="134"/>
    <x v="3"/>
    <n v="44.65"/>
    <n v="1"/>
    <n v="44.65"/>
    <x v="1"/>
    <x v="3"/>
  </r>
  <r>
    <s v="O2647"/>
    <d v="2025-04-16T00:00:00"/>
    <x v="3"/>
    <x v="7"/>
    <x v="0"/>
    <s v="C359"/>
    <x v="95"/>
    <s v="B1320"/>
    <x v="135"/>
    <x v="1"/>
    <n v="15.59"/>
    <n v="1"/>
    <n v="15.59"/>
    <x v="1"/>
    <x v="2"/>
  </r>
  <r>
    <s v="O1110"/>
    <d v="2023-12-30T00:00:00"/>
    <x v="6"/>
    <x v="9"/>
    <x v="2"/>
    <s v="C648"/>
    <x v="137"/>
    <s v="B1885"/>
    <x v="136"/>
    <x v="2"/>
    <n v="39.47"/>
    <n v="3"/>
    <n v="118.41"/>
    <x v="2"/>
    <x v="3"/>
  </r>
  <r>
    <s v="O3222"/>
    <d v="2025-07-30T00:00:00"/>
    <x v="3"/>
    <x v="2"/>
    <x v="0"/>
    <s v="C830"/>
    <x v="138"/>
    <s v="B1433"/>
    <x v="137"/>
    <x v="0"/>
    <n v="39.380000000000003"/>
    <n v="4"/>
    <n v="157.52000000000001"/>
    <x v="0"/>
    <x v="1"/>
  </r>
  <r>
    <s v="O2003"/>
    <d v="2023-04-26T00:00:00"/>
    <x v="3"/>
    <x v="7"/>
    <x v="2"/>
    <s v="C263"/>
    <x v="139"/>
    <s v="B1597"/>
    <x v="138"/>
    <x v="2"/>
    <n v="36.19"/>
    <n v="2"/>
    <n v="72.38"/>
    <x v="0"/>
    <x v="2"/>
  </r>
  <r>
    <s v="O3560"/>
    <d v="2023-03-22T00:00:00"/>
    <x v="3"/>
    <x v="0"/>
    <x v="2"/>
    <s v="C575"/>
    <x v="140"/>
    <s v="B1959"/>
    <x v="139"/>
    <x v="1"/>
    <n v="31.12"/>
    <n v="3"/>
    <n v="93.36"/>
    <x v="0"/>
    <x v="2"/>
  </r>
  <r>
    <s v="O3875"/>
    <d v="2023-10-16T00:00:00"/>
    <x v="1"/>
    <x v="10"/>
    <x v="2"/>
    <s v="C479"/>
    <x v="141"/>
    <s v="B1018"/>
    <x v="140"/>
    <x v="0"/>
    <n v="10.26"/>
    <n v="5"/>
    <n v="51.3"/>
    <x v="2"/>
    <x v="0"/>
  </r>
  <r>
    <s v="O1009"/>
    <d v="2024-01-02T00:00:00"/>
    <x v="4"/>
    <x v="11"/>
    <x v="1"/>
    <s v="C717"/>
    <x v="142"/>
    <s v="B1160"/>
    <x v="141"/>
    <x v="0"/>
    <n v="7.32"/>
    <n v="4"/>
    <n v="29.28"/>
    <x v="2"/>
    <x v="0"/>
  </r>
  <r>
    <s v="O3527"/>
    <d v="2024-07-13T00:00:00"/>
    <x v="6"/>
    <x v="2"/>
    <x v="1"/>
    <s v="C299"/>
    <x v="143"/>
    <s v="B1126"/>
    <x v="142"/>
    <x v="2"/>
    <n v="6.83"/>
    <n v="2"/>
    <n v="13.66"/>
    <x v="1"/>
    <x v="7"/>
  </r>
  <r>
    <s v="O3456"/>
    <d v="2022-11-10T00:00:00"/>
    <x v="5"/>
    <x v="5"/>
    <x v="3"/>
    <s v="C346"/>
    <x v="144"/>
    <s v="B1269"/>
    <x v="143"/>
    <x v="3"/>
    <n v="38.159999999999997"/>
    <n v="5"/>
    <n v="190.8"/>
    <x v="2"/>
    <x v="2"/>
  </r>
  <r>
    <s v="O1054"/>
    <d v="2023-07-10T00:00:00"/>
    <x v="1"/>
    <x v="2"/>
    <x v="2"/>
    <s v="C256"/>
    <x v="145"/>
    <s v="B1585"/>
    <x v="144"/>
    <x v="1"/>
    <n v="30.11"/>
    <n v="1"/>
    <n v="30.11"/>
    <x v="2"/>
    <x v="1"/>
  </r>
  <r>
    <s v="O2616"/>
    <d v="2025-08-15T00:00:00"/>
    <x v="2"/>
    <x v="8"/>
    <x v="0"/>
    <s v="C821"/>
    <x v="146"/>
    <s v="B1234"/>
    <x v="145"/>
    <x v="3"/>
    <n v="8.61"/>
    <n v="1"/>
    <n v="8.61"/>
    <x v="0"/>
    <x v="3"/>
  </r>
  <r>
    <s v="O1218"/>
    <d v="2024-04-14T00:00:00"/>
    <x v="0"/>
    <x v="7"/>
    <x v="1"/>
    <s v="C901"/>
    <x v="147"/>
    <s v="B1440"/>
    <x v="146"/>
    <x v="3"/>
    <n v="45.79"/>
    <n v="2"/>
    <n v="91.58"/>
    <x v="3"/>
    <x v="4"/>
  </r>
  <r>
    <s v="O3289"/>
    <d v="2023-03-25T00:00:00"/>
    <x v="6"/>
    <x v="0"/>
    <x v="2"/>
    <s v="C816"/>
    <x v="148"/>
    <s v="B1448"/>
    <x v="147"/>
    <x v="0"/>
    <n v="28.41"/>
    <n v="1"/>
    <n v="28.41"/>
    <x v="2"/>
    <x v="1"/>
  </r>
  <r>
    <s v="O2187"/>
    <d v="2024-11-04T00:00:00"/>
    <x v="1"/>
    <x v="5"/>
    <x v="1"/>
    <s v="C313"/>
    <x v="107"/>
    <s v="B1930"/>
    <x v="148"/>
    <x v="1"/>
    <n v="37.700000000000003"/>
    <n v="4"/>
    <n v="150.80000000000001"/>
    <x v="2"/>
    <x v="7"/>
  </r>
  <r>
    <s v="O1030"/>
    <d v="2023-03-14T00:00:00"/>
    <x v="4"/>
    <x v="0"/>
    <x v="2"/>
    <s v="C273"/>
    <x v="149"/>
    <s v="B1069"/>
    <x v="12"/>
    <x v="1"/>
    <n v="24.13"/>
    <n v="5"/>
    <n v="120.65"/>
    <x v="1"/>
    <x v="1"/>
  </r>
  <r>
    <s v="O1946"/>
    <d v="2023-11-29T00:00:00"/>
    <x v="3"/>
    <x v="5"/>
    <x v="2"/>
    <s v="C487"/>
    <x v="82"/>
    <s v="B1016"/>
    <x v="149"/>
    <x v="1"/>
    <n v="38.479999999999997"/>
    <n v="2"/>
    <n v="76.959999999999994"/>
    <x v="3"/>
    <x v="1"/>
  </r>
  <r>
    <s v="O2554"/>
    <d v="2025-01-30T00:00:00"/>
    <x v="5"/>
    <x v="11"/>
    <x v="0"/>
    <s v="C672"/>
    <x v="150"/>
    <s v="B1879"/>
    <x v="150"/>
    <x v="0"/>
    <n v="19.420000000000002"/>
    <n v="2"/>
    <n v="38.840000000000003"/>
    <x v="0"/>
    <x v="0"/>
  </r>
  <r>
    <s v="O3381"/>
    <d v="2022-10-27T00:00:00"/>
    <x v="5"/>
    <x v="10"/>
    <x v="3"/>
    <s v="C408"/>
    <x v="151"/>
    <s v="B1696"/>
    <x v="14"/>
    <x v="0"/>
    <n v="48.54"/>
    <n v="1"/>
    <n v="48.54"/>
    <x v="0"/>
    <x v="2"/>
  </r>
  <r>
    <s v="O2858"/>
    <d v="2023-12-08T00:00:00"/>
    <x v="2"/>
    <x v="9"/>
    <x v="2"/>
    <s v="C962"/>
    <x v="152"/>
    <s v="B1195"/>
    <x v="50"/>
    <x v="2"/>
    <n v="10.29"/>
    <n v="4"/>
    <n v="41.16"/>
    <x v="2"/>
    <x v="1"/>
  </r>
  <r>
    <s v="O3044"/>
    <d v="2024-02-12T00:00:00"/>
    <x v="1"/>
    <x v="3"/>
    <x v="1"/>
    <s v="C780"/>
    <x v="153"/>
    <s v="B1143"/>
    <x v="151"/>
    <x v="0"/>
    <n v="34.29"/>
    <n v="1"/>
    <n v="34.29"/>
    <x v="0"/>
    <x v="0"/>
  </r>
  <r>
    <s v="O3994"/>
    <d v="2023-02-06T00:00:00"/>
    <x v="1"/>
    <x v="3"/>
    <x v="2"/>
    <s v="C431"/>
    <x v="154"/>
    <s v="B1739"/>
    <x v="152"/>
    <x v="1"/>
    <n v="5.88"/>
    <n v="4"/>
    <n v="23.52"/>
    <x v="0"/>
    <x v="5"/>
  </r>
  <r>
    <s v="O3085"/>
    <d v="2025-02-13T00:00:00"/>
    <x v="5"/>
    <x v="3"/>
    <x v="0"/>
    <s v="C862"/>
    <x v="155"/>
    <s v="B1395"/>
    <x v="153"/>
    <x v="2"/>
    <n v="32.159999999999997"/>
    <n v="2"/>
    <n v="64.319999999999993"/>
    <x v="2"/>
    <x v="2"/>
  </r>
  <r>
    <s v="O2786"/>
    <d v="2024-03-01T00:00:00"/>
    <x v="2"/>
    <x v="0"/>
    <x v="1"/>
    <s v="C623"/>
    <x v="156"/>
    <s v="B1119"/>
    <x v="154"/>
    <x v="2"/>
    <n v="10.37"/>
    <n v="5"/>
    <n v="51.85"/>
    <x v="2"/>
    <x v="3"/>
  </r>
  <r>
    <s v="O3029"/>
    <d v="2023-02-03T00:00:00"/>
    <x v="2"/>
    <x v="3"/>
    <x v="2"/>
    <s v="C590"/>
    <x v="157"/>
    <s v="B1939"/>
    <x v="155"/>
    <x v="2"/>
    <n v="28.86"/>
    <n v="4"/>
    <n v="115.44"/>
    <x v="0"/>
    <x v="0"/>
  </r>
  <r>
    <s v="O2288"/>
    <d v="2023-11-19T00:00:00"/>
    <x v="0"/>
    <x v="5"/>
    <x v="2"/>
    <s v="C881"/>
    <x v="158"/>
    <s v="B1121"/>
    <x v="156"/>
    <x v="2"/>
    <n v="39.619999999999997"/>
    <n v="4"/>
    <n v="158.47999999999999"/>
    <x v="1"/>
    <x v="5"/>
  </r>
  <r>
    <s v="O2468"/>
    <d v="2023-05-01T00:00:00"/>
    <x v="1"/>
    <x v="4"/>
    <x v="2"/>
    <s v="C601"/>
    <x v="159"/>
    <s v="B1580"/>
    <x v="157"/>
    <x v="0"/>
    <n v="46.17"/>
    <n v="4"/>
    <n v="184.68"/>
    <x v="0"/>
    <x v="1"/>
  </r>
  <r>
    <s v="O1460"/>
    <d v="2024-10-13T00:00:00"/>
    <x v="0"/>
    <x v="10"/>
    <x v="1"/>
    <s v="C352"/>
    <x v="160"/>
    <s v="B1381"/>
    <x v="158"/>
    <x v="3"/>
    <n v="33"/>
    <n v="3"/>
    <n v="99"/>
    <x v="2"/>
    <x v="3"/>
  </r>
  <r>
    <s v="O2901"/>
    <d v="2024-01-17T00:00:00"/>
    <x v="3"/>
    <x v="11"/>
    <x v="1"/>
    <s v="C450"/>
    <x v="161"/>
    <s v="B1082"/>
    <x v="159"/>
    <x v="0"/>
    <n v="43.54"/>
    <n v="1"/>
    <n v="43.54"/>
    <x v="1"/>
    <x v="7"/>
  </r>
  <r>
    <s v="O2265"/>
    <d v="2023-01-02T00:00:00"/>
    <x v="1"/>
    <x v="11"/>
    <x v="2"/>
    <s v="C225"/>
    <x v="162"/>
    <s v="B1232"/>
    <x v="160"/>
    <x v="3"/>
    <n v="23.91"/>
    <n v="4"/>
    <n v="95.64"/>
    <x v="2"/>
    <x v="5"/>
  </r>
  <r>
    <s v="O2787"/>
    <d v="2022-12-06T00:00:00"/>
    <x v="4"/>
    <x v="9"/>
    <x v="3"/>
    <s v="C639"/>
    <x v="163"/>
    <s v="B1594"/>
    <x v="161"/>
    <x v="1"/>
    <n v="43.65"/>
    <n v="1"/>
    <n v="43.65"/>
    <x v="0"/>
    <x v="5"/>
  </r>
  <r>
    <s v="O2266"/>
    <d v="2023-08-26T00:00:00"/>
    <x v="6"/>
    <x v="8"/>
    <x v="2"/>
    <s v="C214"/>
    <x v="164"/>
    <s v="B1398"/>
    <x v="162"/>
    <x v="0"/>
    <n v="15.11"/>
    <n v="4"/>
    <n v="60.44"/>
    <x v="0"/>
    <x v="2"/>
  </r>
  <r>
    <s v="O3618"/>
    <d v="2023-09-24T00:00:00"/>
    <x v="0"/>
    <x v="6"/>
    <x v="2"/>
    <s v="C679"/>
    <x v="165"/>
    <s v="B1948"/>
    <x v="163"/>
    <x v="0"/>
    <n v="35.53"/>
    <n v="1"/>
    <n v="35.53"/>
    <x v="2"/>
    <x v="5"/>
  </r>
  <r>
    <s v="O1888"/>
    <d v="2023-05-09T00:00:00"/>
    <x v="4"/>
    <x v="4"/>
    <x v="2"/>
    <s v="C480"/>
    <x v="166"/>
    <s v="B1840"/>
    <x v="164"/>
    <x v="3"/>
    <n v="14.92"/>
    <n v="4"/>
    <n v="59.68"/>
    <x v="1"/>
    <x v="2"/>
  </r>
  <r>
    <s v="O3838"/>
    <d v="2023-12-30T00:00:00"/>
    <x v="6"/>
    <x v="9"/>
    <x v="2"/>
    <s v="C415"/>
    <x v="167"/>
    <s v="B1729"/>
    <x v="165"/>
    <x v="3"/>
    <n v="45.02"/>
    <n v="4"/>
    <n v="180.08"/>
    <x v="0"/>
    <x v="0"/>
  </r>
  <r>
    <s v="O2905"/>
    <d v="2023-11-21T00:00:00"/>
    <x v="4"/>
    <x v="5"/>
    <x v="2"/>
    <s v="C811"/>
    <x v="168"/>
    <s v="B1273"/>
    <x v="166"/>
    <x v="1"/>
    <n v="29.03"/>
    <n v="4"/>
    <n v="116.12"/>
    <x v="0"/>
    <x v="0"/>
  </r>
  <r>
    <s v="O2622"/>
    <d v="2024-04-07T00:00:00"/>
    <x v="0"/>
    <x v="7"/>
    <x v="1"/>
    <s v="C286"/>
    <x v="169"/>
    <s v="B1726"/>
    <x v="167"/>
    <x v="3"/>
    <n v="16.43"/>
    <n v="5"/>
    <n v="82.15"/>
    <x v="0"/>
    <x v="6"/>
  </r>
  <r>
    <s v="O1049"/>
    <d v="2024-04-08T00:00:00"/>
    <x v="1"/>
    <x v="7"/>
    <x v="1"/>
    <s v="C623"/>
    <x v="156"/>
    <s v="B1624"/>
    <x v="168"/>
    <x v="1"/>
    <n v="36.94"/>
    <n v="5"/>
    <n v="184.7"/>
    <x v="3"/>
    <x v="7"/>
  </r>
  <r>
    <s v="O2135"/>
    <d v="2023-09-05T00:00:00"/>
    <x v="4"/>
    <x v="6"/>
    <x v="2"/>
    <s v="C460"/>
    <x v="170"/>
    <s v="B1189"/>
    <x v="169"/>
    <x v="0"/>
    <n v="8.9"/>
    <n v="3"/>
    <n v="26.7"/>
    <x v="3"/>
    <x v="4"/>
  </r>
  <r>
    <s v="O3596"/>
    <d v="2023-09-08T00:00:00"/>
    <x v="2"/>
    <x v="6"/>
    <x v="2"/>
    <s v="C995"/>
    <x v="171"/>
    <s v="B1736"/>
    <x v="170"/>
    <x v="2"/>
    <n v="16.149999999999999"/>
    <n v="3"/>
    <n v="48.45"/>
    <x v="1"/>
    <x v="2"/>
  </r>
  <r>
    <s v="O3653"/>
    <d v="2025-07-23T00:00:00"/>
    <x v="3"/>
    <x v="2"/>
    <x v="0"/>
    <s v="C257"/>
    <x v="106"/>
    <s v="B1578"/>
    <x v="171"/>
    <x v="2"/>
    <n v="17.079999999999998"/>
    <n v="2"/>
    <n v="34.159999999999997"/>
    <x v="2"/>
    <x v="2"/>
  </r>
  <r>
    <s v="O2949"/>
    <d v="2023-01-24T00:00:00"/>
    <x v="4"/>
    <x v="11"/>
    <x v="2"/>
    <s v="C692"/>
    <x v="172"/>
    <s v="B1332"/>
    <x v="172"/>
    <x v="0"/>
    <n v="34.25"/>
    <n v="1"/>
    <n v="34.25"/>
    <x v="1"/>
    <x v="0"/>
  </r>
  <r>
    <s v="O2507"/>
    <d v="2023-04-01T00:00:00"/>
    <x v="6"/>
    <x v="7"/>
    <x v="2"/>
    <s v="C771"/>
    <x v="60"/>
    <s v="B1918"/>
    <x v="173"/>
    <x v="0"/>
    <n v="47.13"/>
    <n v="2"/>
    <n v="94.26"/>
    <x v="0"/>
    <x v="1"/>
  </r>
  <r>
    <s v="O3246"/>
    <d v="2024-05-18T00:00:00"/>
    <x v="6"/>
    <x v="4"/>
    <x v="1"/>
    <s v="C412"/>
    <x v="173"/>
    <s v="B1887"/>
    <x v="174"/>
    <x v="2"/>
    <n v="56.83"/>
    <n v="5"/>
    <n v="284.14999999999998"/>
    <x v="2"/>
    <x v="0"/>
  </r>
  <r>
    <s v="O2202"/>
    <d v="2023-12-20T00:00:00"/>
    <x v="3"/>
    <x v="9"/>
    <x v="2"/>
    <s v="C274"/>
    <x v="135"/>
    <s v="B1565"/>
    <x v="175"/>
    <x v="0"/>
    <n v="27.86"/>
    <n v="2"/>
    <n v="55.72"/>
    <x v="0"/>
    <x v="2"/>
  </r>
  <r>
    <s v="O3296"/>
    <d v="2023-12-27T00:00:00"/>
    <x v="3"/>
    <x v="9"/>
    <x v="2"/>
    <s v="C388"/>
    <x v="174"/>
    <s v="B1076"/>
    <x v="24"/>
    <x v="1"/>
    <n v="34.880000000000003"/>
    <n v="1"/>
    <n v="34.880000000000003"/>
    <x v="2"/>
    <x v="5"/>
  </r>
  <r>
    <s v="O1709"/>
    <d v="2023-04-17T00:00:00"/>
    <x v="1"/>
    <x v="7"/>
    <x v="2"/>
    <s v="C396"/>
    <x v="175"/>
    <s v="B1744"/>
    <x v="176"/>
    <x v="1"/>
    <n v="28.18"/>
    <n v="5"/>
    <n v="140.9"/>
    <x v="1"/>
    <x v="7"/>
  </r>
  <r>
    <s v="O1022"/>
    <d v="2024-05-07T00:00:00"/>
    <x v="4"/>
    <x v="4"/>
    <x v="1"/>
    <s v="C898"/>
    <x v="176"/>
    <s v="B1008"/>
    <x v="177"/>
    <x v="2"/>
    <n v="5.8"/>
    <n v="5"/>
    <n v="29"/>
    <x v="3"/>
    <x v="2"/>
  </r>
  <r>
    <s v="O2810"/>
    <d v="2024-10-10T00:00:00"/>
    <x v="5"/>
    <x v="10"/>
    <x v="1"/>
    <s v="C538"/>
    <x v="177"/>
    <s v="B1560"/>
    <x v="178"/>
    <x v="2"/>
    <n v="15.39"/>
    <n v="2"/>
    <n v="30.78"/>
    <x v="2"/>
    <x v="1"/>
  </r>
  <r>
    <s v="O1094"/>
    <d v="2023-01-07T00:00:00"/>
    <x v="6"/>
    <x v="11"/>
    <x v="2"/>
    <s v="C172"/>
    <x v="178"/>
    <s v="B1721"/>
    <x v="179"/>
    <x v="3"/>
    <n v="24.39"/>
    <n v="2"/>
    <n v="48.78"/>
    <x v="2"/>
    <x v="7"/>
  </r>
  <r>
    <s v="O1791"/>
    <d v="2023-06-03T00:00:00"/>
    <x v="6"/>
    <x v="1"/>
    <x v="2"/>
    <s v="C336"/>
    <x v="179"/>
    <s v="B1490"/>
    <x v="180"/>
    <x v="0"/>
    <n v="20.29"/>
    <n v="1"/>
    <n v="20.29"/>
    <x v="3"/>
    <x v="2"/>
  </r>
  <r>
    <s v="O1828"/>
    <d v="2024-11-07T00:00:00"/>
    <x v="5"/>
    <x v="5"/>
    <x v="1"/>
    <s v="C107"/>
    <x v="180"/>
    <s v="B1554"/>
    <x v="116"/>
    <x v="1"/>
    <n v="35.6"/>
    <n v="2"/>
    <n v="71.2"/>
    <x v="3"/>
    <x v="4"/>
  </r>
  <r>
    <s v="O3605"/>
    <d v="2024-07-29T00:00:00"/>
    <x v="1"/>
    <x v="2"/>
    <x v="1"/>
    <s v="C352"/>
    <x v="160"/>
    <s v="B1552"/>
    <x v="181"/>
    <x v="2"/>
    <n v="11.16"/>
    <n v="1"/>
    <n v="11.16"/>
    <x v="0"/>
    <x v="6"/>
  </r>
  <r>
    <s v="O1870"/>
    <d v="2024-04-01T00:00:00"/>
    <x v="1"/>
    <x v="7"/>
    <x v="1"/>
    <s v="C672"/>
    <x v="150"/>
    <s v="B1542"/>
    <x v="182"/>
    <x v="2"/>
    <n v="12.01"/>
    <n v="4"/>
    <n v="48.04"/>
    <x v="2"/>
    <x v="0"/>
  </r>
  <r>
    <s v="O1038"/>
    <d v="2023-07-17T00:00:00"/>
    <x v="1"/>
    <x v="2"/>
    <x v="2"/>
    <s v="C204"/>
    <x v="181"/>
    <s v="B1943"/>
    <x v="183"/>
    <x v="1"/>
    <n v="5.79"/>
    <n v="3"/>
    <n v="17.37"/>
    <x v="2"/>
    <x v="0"/>
  </r>
  <r>
    <s v="O2883"/>
    <d v="2023-08-10T00:00:00"/>
    <x v="5"/>
    <x v="8"/>
    <x v="2"/>
    <s v="C109"/>
    <x v="182"/>
    <s v="B1921"/>
    <x v="36"/>
    <x v="3"/>
    <n v="34.049999999999997"/>
    <n v="5"/>
    <n v="170.25"/>
    <x v="0"/>
    <x v="2"/>
  </r>
  <r>
    <s v="O2080"/>
    <d v="2023-03-25T00:00:00"/>
    <x v="6"/>
    <x v="0"/>
    <x v="2"/>
    <s v="C568"/>
    <x v="183"/>
    <s v="B1145"/>
    <x v="184"/>
    <x v="3"/>
    <n v="9.57"/>
    <n v="1"/>
    <n v="9.57"/>
    <x v="3"/>
    <x v="2"/>
  </r>
  <r>
    <s v="O3692"/>
    <d v="2024-11-09T00:00:00"/>
    <x v="6"/>
    <x v="5"/>
    <x v="1"/>
    <s v="C971"/>
    <x v="111"/>
    <s v="B1180"/>
    <x v="185"/>
    <x v="2"/>
    <n v="35.43"/>
    <n v="5"/>
    <n v="177.15"/>
    <x v="0"/>
    <x v="2"/>
  </r>
  <r>
    <s v="O1606"/>
    <d v="2024-08-27T00:00:00"/>
    <x v="4"/>
    <x v="8"/>
    <x v="1"/>
    <s v="C438"/>
    <x v="184"/>
    <s v="B1596"/>
    <x v="186"/>
    <x v="2"/>
    <n v="32.880000000000003"/>
    <n v="2"/>
    <n v="65.760000000000005"/>
    <x v="3"/>
    <x v="7"/>
  </r>
  <r>
    <s v="O3249"/>
    <d v="2025-02-17T00:00:00"/>
    <x v="1"/>
    <x v="3"/>
    <x v="0"/>
    <s v="C278"/>
    <x v="185"/>
    <s v="B1528"/>
    <x v="187"/>
    <x v="1"/>
    <n v="19.38"/>
    <n v="5"/>
    <n v="96.9"/>
    <x v="1"/>
    <x v="3"/>
  </r>
  <r>
    <s v="O3572"/>
    <d v="2024-07-03T00:00:00"/>
    <x v="3"/>
    <x v="2"/>
    <x v="1"/>
    <s v="C677"/>
    <x v="186"/>
    <s v="B1659"/>
    <x v="188"/>
    <x v="0"/>
    <n v="7.66"/>
    <n v="2"/>
    <n v="15.32"/>
    <x v="0"/>
    <x v="5"/>
  </r>
  <r>
    <s v="O2031"/>
    <d v="2023-03-29T00:00:00"/>
    <x v="3"/>
    <x v="0"/>
    <x v="2"/>
    <s v="C234"/>
    <x v="187"/>
    <s v="B1462"/>
    <x v="189"/>
    <x v="0"/>
    <n v="41.95"/>
    <n v="3"/>
    <n v="125.85"/>
    <x v="1"/>
    <x v="4"/>
  </r>
  <r>
    <s v="O2584"/>
    <d v="2023-08-25T00:00:00"/>
    <x v="2"/>
    <x v="8"/>
    <x v="2"/>
    <s v="C709"/>
    <x v="188"/>
    <s v="B1064"/>
    <x v="190"/>
    <x v="2"/>
    <n v="17.850000000000001"/>
    <n v="2"/>
    <n v="35.700000000000003"/>
    <x v="1"/>
    <x v="2"/>
  </r>
  <r>
    <s v="O1688"/>
    <d v="2024-08-03T00:00:00"/>
    <x v="6"/>
    <x v="8"/>
    <x v="1"/>
    <s v="C333"/>
    <x v="189"/>
    <s v="B1652"/>
    <x v="191"/>
    <x v="1"/>
    <n v="12.31"/>
    <n v="4"/>
    <n v="49.24"/>
    <x v="3"/>
    <x v="4"/>
  </r>
  <r>
    <s v="O1851"/>
    <d v="2023-12-13T00:00:00"/>
    <x v="3"/>
    <x v="9"/>
    <x v="2"/>
    <s v="C120"/>
    <x v="190"/>
    <s v="B1556"/>
    <x v="192"/>
    <x v="3"/>
    <n v="34.409999999999997"/>
    <n v="3"/>
    <n v="103.23"/>
    <x v="0"/>
    <x v="4"/>
  </r>
  <r>
    <s v="O2037"/>
    <d v="2024-09-04T00:00:00"/>
    <x v="3"/>
    <x v="6"/>
    <x v="1"/>
    <s v="C876"/>
    <x v="191"/>
    <s v="B1349"/>
    <x v="193"/>
    <x v="0"/>
    <n v="29.6"/>
    <n v="3"/>
    <n v="88.8"/>
    <x v="0"/>
    <x v="2"/>
  </r>
  <r>
    <s v="O2953"/>
    <d v="2024-09-02T00:00:00"/>
    <x v="1"/>
    <x v="6"/>
    <x v="1"/>
    <s v="C510"/>
    <x v="46"/>
    <s v="B1903"/>
    <x v="194"/>
    <x v="2"/>
    <n v="33.61"/>
    <n v="2"/>
    <n v="67.22"/>
    <x v="0"/>
    <x v="5"/>
  </r>
  <r>
    <s v="O1677"/>
    <d v="2024-08-21T00:00:00"/>
    <x v="3"/>
    <x v="8"/>
    <x v="1"/>
    <s v="C993"/>
    <x v="192"/>
    <s v="B1501"/>
    <x v="195"/>
    <x v="1"/>
    <n v="40.99"/>
    <n v="4"/>
    <n v="163.96"/>
    <x v="1"/>
    <x v="0"/>
  </r>
  <r>
    <s v="O2443"/>
    <d v="2023-07-20T00:00:00"/>
    <x v="5"/>
    <x v="2"/>
    <x v="2"/>
    <s v="C998"/>
    <x v="193"/>
    <s v="B1585"/>
    <x v="196"/>
    <x v="1"/>
    <n v="25"/>
    <n v="1"/>
    <n v="25"/>
    <x v="0"/>
    <x v="2"/>
  </r>
  <r>
    <s v="O3407"/>
    <d v="2025-05-10T00:00:00"/>
    <x v="6"/>
    <x v="4"/>
    <x v="0"/>
    <s v="C446"/>
    <x v="194"/>
    <s v="B1240"/>
    <x v="197"/>
    <x v="2"/>
    <n v="20.100000000000001"/>
    <n v="4"/>
    <n v="80.400000000000006"/>
    <x v="1"/>
    <x v="5"/>
  </r>
  <r>
    <s v="O1076"/>
    <d v="2024-12-06T00:00:00"/>
    <x v="2"/>
    <x v="9"/>
    <x v="1"/>
    <s v="C692"/>
    <x v="41"/>
    <s v="B1377"/>
    <x v="198"/>
    <x v="3"/>
    <n v="34.090000000000003"/>
    <n v="1"/>
    <n v="34.090000000000003"/>
    <x v="2"/>
    <x v="4"/>
  </r>
  <r>
    <s v="O2673"/>
    <d v="2023-08-24T00:00:00"/>
    <x v="5"/>
    <x v="8"/>
    <x v="2"/>
    <s v="C366"/>
    <x v="195"/>
    <s v="B1876"/>
    <x v="199"/>
    <x v="2"/>
    <n v="35.82"/>
    <n v="4"/>
    <n v="143.28"/>
    <x v="0"/>
    <x v="5"/>
  </r>
  <r>
    <s v="O2505"/>
    <d v="2025-02-20T00:00:00"/>
    <x v="5"/>
    <x v="3"/>
    <x v="0"/>
    <s v="C151"/>
    <x v="196"/>
    <s v="B1864"/>
    <x v="100"/>
    <x v="2"/>
    <n v="16.39"/>
    <n v="5"/>
    <n v="81.95"/>
    <x v="0"/>
    <x v="2"/>
  </r>
  <r>
    <s v="O1555"/>
    <d v="2024-01-01T00:00:00"/>
    <x v="1"/>
    <x v="11"/>
    <x v="1"/>
    <s v="C114"/>
    <x v="197"/>
    <s v="B1006"/>
    <x v="200"/>
    <x v="0"/>
    <n v="5.23"/>
    <n v="1"/>
    <n v="5.23"/>
    <x v="3"/>
    <x v="2"/>
  </r>
  <r>
    <s v="O2615"/>
    <d v="2025-03-21T00:00:00"/>
    <x v="2"/>
    <x v="0"/>
    <x v="0"/>
    <s v="C100"/>
    <x v="198"/>
    <s v="B1903"/>
    <x v="194"/>
    <x v="2"/>
    <n v="27.44"/>
    <n v="5"/>
    <n v="137.19999999999999"/>
    <x v="0"/>
    <x v="2"/>
  </r>
  <r>
    <s v="O2538"/>
    <d v="2023-12-21T00:00:00"/>
    <x v="5"/>
    <x v="9"/>
    <x v="2"/>
    <s v="C562"/>
    <x v="199"/>
    <s v="B1613"/>
    <x v="201"/>
    <x v="2"/>
    <n v="32.520000000000003"/>
    <n v="5"/>
    <n v="162.6"/>
    <x v="2"/>
    <x v="2"/>
  </r>
  <r>
    <s v="O3673"/>
    <d v="2024-02-14T00:00:00"/>
    <x v="3"/>
    <x v="3"/>
    <x v="1"/>
    <s v="C714"/>
    <x v="200"/>
    <s v="B1038"/>
    <x v="202"/>
    <x v="2"/>
    <n v="42.45"/>
    <n v="4"/>
    <n v="169.8"/>
    <x v="0"/>
    <x v="2"/>
  </r>
  <r>
    <s v="O2379"/>
    <d v="2024-04-10T00:00:00"/>
    <x v="3"/>
    <x v="7"/>
    <x v="1"/>
    <s v="C873"/>
    <x v="201"/>
    <s v="B1492"/>
    <x v="203"/>
    <x v="0"/>
    <n v="39.75"/>
    <n v="4"/>
    <n v="159"/>
    <x v="1"/>
    <x v="0"/>
  </r>
  <r>
    <s v="O2211"/>
    <d v="2022-09-22T00:00:00"/>
    <x v="5"/>
    <x v="6"/>
    <x v="3"/>
    <s v="C455"/>
    <x v="202"/>
    <s v="B1573"/>
    <x v="204"/>
    <x v="2"/>
    <n v="14.81"/>
    <n v="3"/>
    <n v="44.43"/>
    <x v="1"/>
    <x v="2"/>
  </r>
  <r>
    <s v="O2096"/>
    <d v="2023-04-17T00:00:00"/>
    <x v="1"/>
    <x v="7"/>
    <x v="2"/>
    <s v="C573"/>
    <x v="203"/>
    <s v="B1180"/>
    <x v="185"/>
    <x v="2"/>
    <n v="41.04"/>
    <n v="2"/>
    <n v="82.08"/>
    <x v="2"/>
    <x v="3"/>
  </r>
  <r>
    <s v="O1767"/>
    <d v="2023-02-25T00:00:00"/>
    <x v="6"/>
    <x v="3"/>
    <x v="2"/>
    <s v="C942"/>
    <x v="204"/>
    <s v="B1612"/>
    <x v="205"/>
    <x v="0"/>
    <n v="30.98"/>
    <n v="3"/>
    <n v="92.94"/>
    <x v="0"/>
    <x v="1"/>
  </r>
  <r>
    <s v="O3849"/>
    <d v="2025-03-16T00:00:00"/>
    <x v="0"/>
    <x v="0"/>
    <x v="0"/>
    <s v="C388"/>
    <x v="174"/>
    <s v="B1157"/>
    <x v="206"/>
    <x v="2"/>
    <n v="46.2"/>
    <n v="1"/>
    <n v="46.2"/>
    <x v="1"/>
    <x v="3"/>
  </r>
  <r>
    <s v="O3045"/>
    <d v="2024-03-01T00:00:00"/>
    <x v="2"/>
    <x v="0"/>
    <x v="1"/>
    <s v="C507"/>
    <x v="205"/>
    <s v="B1753"/>
    <x v="207"/>
    <x v="0"/>
    <n v="40.479999999999997"/>
    <n v="3"/>
    <n v="121.44"/>
    <x v="0"/>
    <x v="1"/>
  </r>
  <r>
    <s v="O3623"/>
    <d v="2022-09-17T00:00:00"/>
    <x v="6"/>
    <x v="6"/>
    <x v="3"/>
    <s v="C844"/>
    <x v="206"/>
    <s v="B1761"/>
    <x v="208"/>
    <x v="2"/>
    <n v="51.43"/>
    <n v="1"/>
    <n v="51.43"/>
    <x v="1"/>
    <x v="5"/>
  </r>
  <r>
    <s v="O2430"/>
    <d v="2024-01-16T00:00:00"/>
    <x v="4"/>
    <x v="11"/>
    <x v="1"/>
    <s v="C247"/>
    <x v="207"/>
    <s v="B1504"/>
    <x v="209"/>
    <x v="2"/>
    <n v="36.729999999999997"/>
    <n v="1"/>
    <n v="36.729999999999997"/>
    <x v="0"/>
    <x v="3"/>
  </r>
  <r>
    <s v="O3255"/>
    <d v="2023-04-22T00:00:00"/>
    <x v="6"/>
    <x v="7"/>
    <x v="2"/>
    <s v="C948"/>
    <x v="208"/>
    <s v="B1344"/>
    <x v="210"/>
    <x v="3"/>
    <n v="37.270000000000003"/>
    <n v="1"/>
    <n v="37.270000000000003"/>
    <x v="1"/>
    <x v="2"/>
  </r>
  <r>
    <s v="O1470"/>
    <d v="2024-07-21T00:00:00"/>
    <x v="0"/>
    <x v="2"/>
    <x v="1"/>
    <s v="C536"/>
    <x v="209"/>
    <s v="B1565"/>
    <x v="94"/>
    <x v="3"/>
    <n v="26.38"/>
    <n v="5"/>
    <n v="131.9"/>
    <x v="2"/>
    <x v="1"/>
  </r>
  <r>
    <s v="O1186"/>
    <d v="2023-01-02T00:00:00"/>
    <x v="1"/>
    <x v="11"/>
    <x v="2"/>
    <s v="C130"/>
    <x v="210"/>
    <s v="B1381"/>
    <x v="211"/>
    <x v="2"/>
    <n v="35.15"/>
    <n v="2"/>
    <n v="70.3"/>
    <x v="1"/>
    <x v="2"/>
  </r>
  <r>
    <s v="O2925"/>
    <d v="2022-09-28T00:00:00"/>
    <x v="3"/>
    <x v="6"/>
    <x v="3"/>
    <s v="C881"/>
    <x v="211"/>
    <s v="B1738"/>
    <x v="212"/>
    <x v="2"/>
    <n v="7.31"/>
    <n v="4"/>
    <n v="29.24"/>
    <x v="0"/>
    <x v="2"/>
  </r>
  <r>
    <s v="O1106"/>
    <d v="2024-04-21T00:00:00"/>
    <x v="0"/>
    <x v="7"/>
    <x v="1"/>
    <s v="C339"/>
    <x v="212"/>
    <s v="B1954"/>
    <x v="77"/>
    <x v="1"/>
    <n v="17.25"/>
    <n v="4"/>
    <n v="69"/>
    <x v="1"/>
    <x v="7"/>
  </r>
  <r>
    <s v="O2855"/>
    <d v="2025-06-20T00:00:00"/>
    <x v="2"/>
    <x v="1"/>
    <x v="0"/>
    <s v="C651"/>
    <x v="213"/>
    <s v="B1506"/>
    <x v="213"/>
    <x v="2"/>
    <n v="41.79"/>
    <n v="3"/>
    <n v="125.37"/>
    <x v="2"/>
    <x v="1"/>
  </r>
  <r>
    <s v="O2033"/>
    <d v="2024-07-06T00:00:00"/>
    <x v="6"/>
    <x v="2"/>
    <x v="1"/>
    <s v="C616"/>
    <x v="214"/>
    <s v="B1736"/>
    <x v="170"/>
    <x v="3"/>
    <n v="13.63"/>
    <n v="2"/>
    <n v="27.26"/>
    <x v="2"/>
    <x v="7"/>
  </r>
  <r>
    <s v="O3018"/>
    <d v="2023-06-07T00:00:00"/>
    <x v="3"/>
    <x v="1"/>
    <x v="2"/>
    <s v="C586"/>
    <x v="215"/>
    <s v="B1357"/>
    <x v="214"/>
    <x v="1"/>
    <n v="57.3"/>
    <n v="2"/>
    <n v="114.6"/>
    <x v="2"/>
    <x v="6"/>
  </r>
  <r>
    <s v="O3745"/>
    <d v="2023-05-18T00:00:00"/>
    <x v="5"/>
    <x v="4"/>
    <x v="2"/>
    <s v="C623"/>
    <x v="216"/>
    <s v="B1006"/>
    <x v="200"/>
    <x v="0"/>
    <n v="5.47"/>
    <n v="4"/>
    <n v="21.88"/>
    <x v="2"/>
    <x v="1"/>
  </r>
  <r>
    <s v="O3411"/>
    <d v="2024-05-23T00:00:00"/>
    <x v="5"/>
    <x v="4"/>
    <x v="1"/>
    <s v="C710"/>
    <x v="217"/>
    <s v="B1864"/>
    <x v="97"/>
    <x v="2"/>
    <n v="8.35"/>
    <n v="2"/>
    <n v="16.7"/>
    <x v="2"/>
    <x v="2"/>
  </r>
  <r>
    <s v="O2531"/>
    <d v="2024-10-22T00:00:00"/>
    <x v="4"/>
    <x v="10"/>
    <x v="1"/>
    <s v="C158"/>
    <x v="218"/>
    <s v="B1223"/>
    <x v="215"/>
    <x v="3"/>
    <n v="5.59"/>
    <n v="1"/>
    <n v="5.59"/>
    <x v="0"/>
    <x v="3"/>
  </r>
  <r>
    <s v="O1735"/>
    <d v="2024-12-13T00:00:00"/>
    <x v="2"/>
    <x v="9"/>
    <x v="1"/>
    <s v="C392"/>
    <x v="219"/>
    <s v="B1925"/>
    <x v="216"/>
    <x v="3"/>
    <n v="6.53"/>
    <n v="3"/>
    <n v="19.59"/>
    <x v="0"/>
    <x v="7"/>
  </r>
  <r>
    <s v="O1423"/>
    <d v="2023-03-26T00:00:00"/>
    <x v="0"/>
    <x v="0"/>
    <x v="2"/>
    <s v="C886"/>
    <x v="220"/>
    <s v="B1963"/>
    <x v="217"/>
    <x v="0"/>
    <n v="17.73"/>
    <n v="5"/>
    <n v="88.65"/>
    <x v="0"/>
    <x v="3"/>
  </r>
  <r>
    <s v="O2629"/>
    <d v="2025-08-24T00:00:00"/>
    <x v="0"/>
    <x v="8"/>
    <x v="0"/>
    <s v="C304"/>
    <x v="53"/>
    <s v="B1231"/>
    <x v="28"/>
    <x v="2"/>
    <n v="32.15"/>
    <n v="2"/>
    <n v="64.3"/>
    <x v="2"/>
    <x v="2"/>
  </r>
  <r>
    <s v="O1687"/>
    <d v="2023-07-18T00:00:00"/>
    <x v="4"/>
    <x v="2"/>
    <x v="2"/>
    <s v="C862"/>
    <x v="221"/>
    <s v="B1832"/>
    <x v="42"/>
    <x v="1"/>
    <n v="38.200000000000003"/>
    <n v="4"/>
    <n v="152.80000000000001"/>
    <x v="1"/>
    <x v="3"/>
  </r>
  <r>
    <s v="O3917"/>
    <d v="2022-09-14T00:00:00"/>
    <x v="3"/>
    <x v="6"/>
    <x v="3"/>
    <s v="C468"/>
    <x v="114"/>
    <s v="B1179"/>
    <x v="218"/>
    <x v="1"/>
    <n v="8.2200000000000006"/>
    <n v="3"/>
    <n v="24.66"/>
    <x v="2"/>
    <x v="0"/>
  </r>
  <r>
    <s v="O2385"/>
    <d v="2022-11-25T00:00:00"/>
    <x v="2"/>
    <x v="5"/>
    <x v="3"/>
    <s v="C713"/>
    <x v="222"/>
    <s v="B1597"/>
    <x v="138"/>
    <x v="0"/>
    <n v="33.32"/>
    <n v="3"/>
    <n v="99.96"/>
    <x v="2"/>
    <x v="3"/>
  </r>
  <r>
    <s v="O2181"/>
    <d v="2024-02-23T00:00:00"/>
    <x v="2"/>
    <x v="3"/>
    <x v="1"/>
    <s v="C621"/>
    <x v="223"/>
    <s v="B1460"/>
    <x v="219"/>
    <x v="2"/>
    <n v="21.52"/>
    <n v="5"/>
    <n v="107.6"/>
    <x v="3"/>
    <x v="4"/>
  </r>
  <r>
    <s v="O2122"/>
    <d v="2023-08-24T00:00:00"/>
    <x v="5"/>
    <x v="8"/>
    <x v="2"/>
    <s v="C130"/>
    <x v="224"/>
    <s v="B1109"/>
    <x v="220"/>
    <x v="3"/>
    <n v="36.409999999999997"/>
    <n v="4"/>
    <n v="145.63999999999999"/>
    <x v="3"/>
    <x v="1"/>
  </r>
  <r>
    <s v="O2805"/>
    <d v="2025-04-03T00:00:00"/>
    <x v="5"/>
    <x v="7"/>
    <x v="0"/>
    <s v="C461"/>
    <x v="67"/>
    <s v="B1805"/>
    <x v="221"/>
    <x v="1"/>
    <n v="20.09"/>
    <n v="3"/>
    <n v="60.27"/>
    <x v="0"/>
    <x v="2"/>
  </r>
  <r>
    <s v="O1988"/>
    <d v="2024-01-02T00:00:00"/>
    <x v="4"/>
    <x v="11"/>
    <x v="1"/>
    <s v="C586"/>
    <x v="215"/>
    <s v="B1105"/>
    <x v="222"/>
    <x v="3"/>
    <n v="20.94"/>
    <n v="4"/>
    <n v="83.76"/>
    <x v="2"/>
    <x v="4"/>
  </r>
  <r>
    <s v="O2440"/>
    <d v="2023-04-29T00:00:00"/>
    <x v="6"/>
    <x v="7"/>
    <x v="2"/>
    <s v="C352"/>
    <x v="225"/>
    <s v="B1721"/>
    <x v="179"/>
    <x v="3"/>
    <n v="23.32"/>
    <n v="2"/>
    <n v="46.64"/>
    <x v="2"/>
    <x v="6"/>
  </r>
  <r>
    <s v="O1182"/>
    <d v="2024-12-13T00:00:00"/>
    <x v="2"/>
    <x v="9"/>
    <x v="1"/>
    <s v="C746"/>
    <x v="226"/>
    <s v="B1996"/>
    <x v="223"/>
    <x v="0"/>
    <n v="21.75"/>
    <n v="1"/>
    <n v="21.75"/>
    <x v="2"/>
    <x v="0"/>
  </r>
  <r>
    <s v="O2405"/>
    <d v="2025-08-20T00:00:00"/>
    <x v="3"/>
    <x v="8"/>
    <x v="0"/>
    <s v="C825"/>
    <x v="227"/>
    <s v="B1903"/>
    <x v="224"/>
    <x v="2"/>
    <n v="31.92"/>
    <n v="3"/>
    <n v="95.76"/>
    <x v="0"/>
    <x v="0"/>
  </r>
  <r>
    <s v="O3307"/>
    <d v="2023-05-08T00:00:00"/>
    <x v="1"/>
    <x v="4"/>
    <x v="2"/>
    <s v="C259"/>
    <x v="128"/>
    <s v="B1126"/>
    <x v="225"/>
    <x v="0"/>
    <n v="43.42"/>
    <n v="4"/>
    <n v="173.68"/>
    <x v="2"/>
    <x v="7"/>
  </r>
  <r>
    <s v="O2798"/>
    <d v="2024-01-15T00:00:00"/>
    <x v="1"/>
    <x v="11"/>
    <x v="1"/>
    <s v="C692"/>
    <x v="41"/>
    <s v="B1530"/>
    <x v="226"/>
    <x v="0"/>
    <n v="57.96"/>
    <n v="4"/>
    <n v="231.84"/>
    <x v="0"/>
    <x v="6"/>
  </r>
  <r>
    <s v="O3980"/>
    <d v="2023-04-16T00:00:00"/>
    <x v="0"/>
    <x v="7"/>
    <x v="2"/>
    <s v="C908"/>
    <x v="228"/>
    <s v="B1704"/>
    <x v="227"/>
    <x v="2"/>
    <n v="5.34"/>
    <n v="2"/>
    <n v="10.68"/>
    <x v="0"/>
    <x v="6"/>
  </r>
  <r>
    <s v="O3627"/>
    <d v="2024-06-04T00:00:00"/>
    <x v="4"/>
    <x v="1"/>
    <x v="1"/>
    <s v="C403"/>
    <x v="229"/>
    <s v="B1109"/>
    <x v="228"/>
    <x v="0"/>
    <n v="15.84"/>
    <n v="1"/>
    <n v="15.84"/>
    <x v="0"/>
    <x v="0"/>
  </r>
  <r>
    <s v="O3997"/>
    <d v="2024-04-08T00:00:00"/>
    <x v="1"/>
    <x v="7"/>
    <x v="1"/>
    <s v="C999"/>
    <x v="75"/>
    <s v="B1234"/>
    <x v="145"/>
    <x v="1"/>
    <n v="11.14"/>
    <n v="4"/>
    <n v="44.56"/>
    <x v="1"/>
    <x v="0"/>
  </r>
  <r>
    <s v="O3196"/>
    <d v="2023-08-05T00:00:00"/>
    <x v="6"/>
    <x v="8"/>
    <x v="2"/>
    <s v="C992"/>
    <x v="127"/>
    <s v="B1413"/>
    <x v="229"/>
    <x v="2"/>
    <n v="18.48"/>
    <n v="3"/>
    <n v="55.44"/>
    <x v="2"/>
    <x v="5"/>
  </r>
  <r>
    <s v="O2557"/>
    <d v="2023-04-01T00:00:00"/>
    <x v="6"/>
    <x v="7"/>
    <x v="2"/>
    <s v="C768"/>
    <x v="230"/>
    <s v="B1109"/>
    <x v="230"/>
    <x v="0"/>
    <n v="9.9600000000000009"/>
    <n v="2"/>
    <n v="19.920000000000002"/>
    <x v="0"/>
    <x v="0"/>
  </r>
  <r>
    <s v="O3718"/>
    <d v="2023-05-25T00:00:00"/>
    <x v="5"/>
    <x v="4"/>
    <x v="2"/>
    <s v="C531"/>
    <x v="231"/>
    <s v="B1172"/>
    <x v="231"/>
    <x v="0"/>
    <n v="14.77"/>
    <n v="1"/>
    <n v="14.77"/>
    <x v="1"/>
    <x v="1"/>
  </r>
  <r>
    <s v="O2365"/>
    <d v="2023-09-10T00:00:00"/>
    <x v="0"/>
    <x v="6"/>
    <x v="2"/>
    <s v="C234"/>
    <x v="187"/>
    <s v="B1851"/>
    <x v="232"/>
    <x v="2"/>
    <n v="55.82"/>
    <n v="5"/>
    <n v="279.10000000000002"/>
    <x v="0"/>
    <x v="2"/>
  </r>
  <r>
    <s v="O1004"/>
    <d v="2023-01-08T00:00:00"/>
    <x v="0"/>
    <x v="11"/>
    <x v="2"/>
    <s v="C357"/>
    <x v="129"/>
    <s v="B1553"/>
    <x v="233"/>
    <x v="0"/>
    <n v="16.399999999999999"/>
    <n v="5"/>
    <n v="82"/>
    <x v="0"/>
    <x v="2"/>
  </r>
  <r>
    <s v="O2914"/>
    <d v="2023-01-15T00:00:00"/>
    <x v="0"/>
    <x v="11"/>
    <x v="2"/>
    <s v="C236"/>
    <x v="232"/>
    <s v="B1350"/>
    <x v="234"/>
    <x v="2"/>
    <n v="22.39"/>
    <n v="4"/>
    <n v="89.56"/>
    <x v="2"/>
    <x v="1"/>
  </r>
  <r>
    <s v="O3995"/>
    <d v="2024-10-15T00:00:00"/>
    <x v="4"/>
    <x v="10"/>
    <x v="1"/>
    <s v="C809"/>
    <x v="233"/>
    <s v="B1237"/>
    <x v="235"/>
    <x v="1"/>
    <n v="6.53"/>
    <n v="2"/>
    <n v="13.06"/>
    <x v="0"/>
    <x v="3"/>
  </r>
  <r>
    <s v="O2667"/>
    <d v="2024-05-19T00:00:00"/>
    <x v="0"/>
    <x v="4"/>
    <x v="1"/>
    <s v="C327"/>
    <x v="234"/>
    <s v="B1276"/>
    <x v="236"/>
    <x v="2"/>
    <n v="10.7"/>
    <n v="5"/>
    <n v="53.5"/>
    <x v="0"/>
    <x v="0"/>
  </r>
  <r>
    <s v="O1346"/>
    <d v="2024-03-28T00:00:00"/>
    <x v="5"/>
    <x v="0"/>
    <x v="1"/>
    <s v="C887"/>
    <x v="235"/>
    <s v="B1885"/>
    <x v="237"/>
    <x v="0"/>
    <n v="20.25"/>
    <n v="4"/>
    <n v="81"/>
    <x v="1"/>
    <x v="3"/>
  </r>
  <r>
    <s v="O2734"/>
    <d v="2025-01-21T00:00:00"/>
    <x v="4"/>
    <x v="11"/>
    <x v="0"/>
    <s v="C568"/>
    <x v="183"/>
    <s v="B1910"/>
    <x v="238"/>
    <x v="2"/>
    <n v="22.5"/>
    <n v="4"/>
    <n v="90"/>
    <x v="1"/>
    <x v="3"/>
  </r>
  <r>
    <s v="O1505"/>
    <d v="2024-09-03T00:00:00"/>
    <x v="4"/>
    <x v="6"/>
    <x v="1"/>
    <s v="C158"/>
    <x v="236"/>
    <s v="B1121"/>
    <x v="239"/>
    <x v="1"/>
    <n v="17.829999999999998"/>
    <n v="2"/>
    <n v="35.659999999999997"/>
    <x v="1"/>
    <x v="2"/>
  </r>
  <r>
    <s v="O1239"/>
    <d v="2023-09-21T00:00:00"/>
    <x v="5"/>
    <x v="6"/>
    <x v="2"/>
    <s v="C435"/>
    <x v="237"/>
    <s v="B1737"/>
    <x v="240"/>
    <x v="2"/>
    <n v="36.36"/>
    <n v="5"/>
    <n v="181.8"/>
    <x v="0"/>
    <x v="7"/>
  </r>
  <r>
    <s v="O3317"/>
    <d v="2024-11-16T00:00:00"/>
    <x v="6"/>
    <x v="5"/>
    <x v="1"/>
    <s v="C796"/>
    <x v="238"/>
    <s v="B1850"/>
    <x v="241"/>
    <x v="2"/>
    <n v="41.25"/>
    <n v="2"/>
    <n v="82.5"/>
    <x v="2"/>
    <x v="2"/>
  </r>
  <r>
    <s v="O1539"/>
    <d v="2024-09-25T00:00:00"/>
    <x v="3"/>
    <x v="6"/>
    <x v="1"/>
    <s v="C745"/>
    <x v="239"/>
    <s v="B1125"/>
    <x v="242"/>
    <x v="3"/>
    <n v="16.45"/>
    <n v="5"/>
    <n v="82.25"/>
    <x v="3"/>
    <x v="3"/>
  </r>
  <r>
    <s v="O3913"/>
    <d v="2024-07-16T00:00:00"/>
    <x v="4"/>
    <x v="2"/>
    <x v="1"/>
    <s v="C590"/>
    <x v="240"/>
    <s v="B1586"/>
    <x v="117"/>
    <x v="1"/>
    <n v="9.82"/>
    <n v="2"/>
    <n v="19.64"/>
    <x v="0"/>
    <x v="6"/>
  </r>
  <r>
    <s v="O2312"/>
    <d v="2023-12-29T00:00:00"/>
    <x v="2"/>
    <x v="9"/>
    <x v="2"/>
    <s v="C654"/>
    <x v="241"/>
    <s v="B1715"/>
    <x v="243"/>
    <x v="0"/>
    <n v="40.49"/>
    <n v="4"/>
    <n v="161.96"/>
    <x v="1"/>
    <x v="3"/>
  </r>
  <r>
    <s v="O3461"/>
    <d v="2023-10-04T00:00:00"/>
    <x v="3"/>
    <x v="10"/>
    <x v="2"/>
    <s v="C995"/>
    <x v="171"/>
    <s v="B1475"/>
    <x v="244"/>
    <x v="2"/>
    <n v="7.39"/>
    <n v="3"/>
    <n v="22.17"/>
    <x v="2"/>
    <x v="3"/>
  </r>
  <r>
    <s v="O3133"/>
    <d v="2025-06-10T00:00:00"/>
    <x v="4"/>
    <x v="1"/>
    <x v="0"/>
    <s v="C166"/>
    <x v="242"/>
    <s v="B1607"/>
    <x v="245"/>
    <x v="2"/>
    <n v="38.729999999999997"/>
    <n v="1"/>
    <n v="38.729999999999997"/>
    <x v="0"/>
    <x v="3"/>
  </r>
  <r>
    <s v="O2340"/>
    <d v="2022-08-26T00:00:00"/>
    <x v="2"/>
    <x v="8"/>
    <x v="3"/>
    <s v="C885"/>
    <x v="243"/>
    <s v="B1763"/>
    <x v="246"/>
    <x v="0"/>
    <n v="15.71"/>
    <n v="2"/>
    <n v="31.42"/>
    <x v="0"/>
    <x v="0"/>
  </r>
  <r>
    <s v="O2474"/>
    <d v="2025-05-29T00:00:00"/>
    <x v="5"/>
    <x v="4"/>
    <x v="0"/>
    <s v="C169"/>
    <x v="244"/>
    <s v="B1777"/>
    <x v="247"/>
    <x v="0"/>
    <n v="28.27"/>
    <n v="2"/>
    <n v="56.54"/>
    <x v="2"/>
    <x v="1"/>
  </r>
  <r>
    <s v="O1570"/>
    <d v="2024-12-28T00:00:00"/>
    <x v="6"/>
    <x v="9"/>
    <x v="1"/>
    <s v="C192"/>
    <x v="245"/>
    <s v="B1069"/>
    <x v="248"/>
    <x v="3"/>
    <n v="40.81"/>
    <n v="3"/>
    <n v="122.43"/>
    <x v="2"/>
    <x v="3"/>
  </r>
  <r>
    <s v="O2582"/>
    <d v="2023-01-10T00:00:00"/>
    <x v="4"/>
    <x v="11"/>
    <x v="2"/>
    <s v="C510"/>
    <x v="246"/>
    <s v="B1874"/>
    <x v="249"/>
    <x v="2"/>
    <n v="34.68"/>
    <n v="5"/>
    <n v="173.4"/>
    <x v="0"/>
    <x v="3"/>
  </r>
  <r>
    <s v="O1976"/>
    <d v="2023-10-07T00:00:00"/>
    <x v="6"/>
    <x v="10"/>
    <x v="2"/>
    <s v="C329"/>
    <x v="247"/>
    <s v="B1724"/>
    <x v="250"/>
    <x v="1"/>
    <n v="38.44"/>
    <n v="5"/>
    <n v="192.2"/>
    <x v="0"/>
    <x v="2"/>
  </r>
  <r>
    <s v="O3892"/>
    <d v="2024-01-14T00:00:00"/>
    <x v="0"/>
    <x v="11"/>
    <x v="1"/>
    <s v="C813"/>
    <x v="248"/>
    <s v="B1071"/>
    <x v="251"/>
    <x v="2"/>
    <n v="19.170000000000002"/>
    <n v="1"/>
    <n v="19.170000000000002"/>
    <x v="0"/>
    <x v="5"/>
  </r>
  <r>
    <s v="O3019"/>
    <d v="2023-08-17T00:00:00"/>
    <x v="5"/>
    <x v="8"/>
    <x v="2"/>
    <s v="C110"/>
    <x v="249"/>
    <s v="B1558"/>
    <x v="252"/>
    <x v="2"/>
    <n v="6.08"/>
    <n v="2"/>
    <n v="12.16"/>
    <x v="0"/>
    <x v="2"/>
  </r>
  <r>
    <s v="O1534"/>
    <d v="2023-07-01T00:00:00"/>
    <x v="6"/>
    <x v="2"/>
    <x v="2"/>
    <s v="C974"/>
    <x v="250"/>
    <s v="B1258"/>
    <x v="253"/>
    <x v="3"/>
    <n v="12.53"/>
    <n v="5"/>
    <n v="62.65"/>
    <x v="1"/>
    <x v="1"/>
  </r>
  <r>
    <s v="O2020"/>
    <d v="2023-10-29T00:00:00"/>
    <x v="0"/>
    <x v="10"/>
    <x v="2"/>
    <s v="C794"/>
    <x v="251"/>
    <s v="B1721"/>
    <x v="254"/>
    <x v="3"/>
    <n v="21.93"/>
    <n v="5"/>
    <n v="109.65"/>
    <x v="3"/>
    <x v="4"/>
  </r>
  <r>
    <s v="O2110"/>
    <d v="2024-02-24T00:00:00"/>
    <x v="6"/>
    <x v="3"/>
    <x v="1"/>
    <s v="C554"/>
    <x v="252"/>
    <s v="B1226"/>
    <x v="255"/>
    <x v="1"/>
    <n v="45.82"/>
    <n v="2"/>
    <n v="91.64"/>
    <x v="3"/>
    <x v="2"/>
  </r>
  <r>
    <s v="O1599"/>
    <d v="2024-10-27T00:00:00"/>
    <x v="0"/>
    <x v="10"/>
    <x v="1"/>
    <s v="C426"/>
    <x v="253"/>
    <s v="B1297"/>
    <x v="256"/>
    <x v="0"/>
    <n v="38.979999999999997"/>
    <n v="5"/>
    <n v="194.9"/>
    <x v="0"/>
    <x v="4"/>
  </r>
  <r>
    <s v="O1319"/>
    <d v="2024-05-02T00:00:00"/>
    <x v="5"/>
    <x v="4"/>
    <x v="1"/>
    <s v="C255"/>
    <x v="254"/>
    <s v="B1815"/>
    <x v="257"/>
    <x v="1"/>
    <n v="39.58"/>
    <n v="1"/>
    <n v="39.58"/>
    <x v="3"/>
    <x v="2"/>
  </r>
  <r>
    <s v="O2244"/>
    <d v="2023-08-26T00:00:00"/>
    <x v="6"/>
    <x v="8"/>
    <x v="2"/>
    <s v="C780"/>
    <x v="16"/>
    <s v="B1006"/>
    <x v="200"/>
    <x v="2"/>
    <n v="5.82"/>
    <n v="1"/>
    <n v="5.82"/>
    <x v="1"/>
    <x v="2"/>
  </r>
  <r>
    <s v="O2766"/>
    <d v="2023-02-04T00:00:00"/>
    <x v="6"/>
    <x v="3"/>
    <x v="2"/>
    <s v="C449"/>
    <x v="255"/>
    <s v="B1959"/>
    <x v="96"/>
    <x v="0"/>
    <n v="10.59"/>
    <n v="5"/>
    <n v="52.95"/>
    <x v="2"/>
    <x v="0"/>
  </r>
  <r>
    <s v="O3547"/>
    <d v="2024-03-03T00:00:00"/>
    <x v="0"/>
    <x v="0"/>
    <x v="1"/>
    <s v="C551"/>
    <x v="60"/>
    <s v="B1775"/>
    <x v="258"/>
    <x v="0"/>
    <n v="30.03"/>
    <n v="4"/>
    <n v="120.12"/>
    <x v="0"/>
    <x v="0"/>
  </r>
  <r>
    <s v="O1937"/>
    <d v="2023-06-13T00:00:00"/>
    <x v="4"/>
    <x v="1"/>
    <x v="2"/>
    <s v="C539"/>
    <x v="256"/>
    <s v="B1382"/>
    <x v="259"/>
    <x v="2"/>
    <n v="42.6"/>
    <n v="4"/>
    <n v="170.4"/>
    <x v="2"/>
    <x v="0"/>
  </r>
  <r>
    <s v="O3637"/>
    <d v="2022-11-04T00:00:00"/>
    <x v="2"/>
    <x v="5"/>
    <x v="3"/>
    <s v="C891"/>
    <x v="257"/>
    <s v="B1835"/>
    <x v="260"/>
    <x v="2"/>
    <n v="12.51"/>
    <n v="4"/>
    <n v="50.04"/>
    <x v="2"/>
    <x v="0"/>
  </r>
  <r>
    <s v="O3529"/>
    <d v="2023-09-22T00:00:00"/>
    <x v="2"/>
    <x v="6"/>
    <x v="2"/>
    <s v="C984"/>
    <x v="258"/>
    <s v="B1864"/>
    <x v="97"/>
    <x v="0"/>
    <n v="6.61"/>
    <n v="2"/>
    <n v="13.22"/>
    <x v="2"/>
    <x v="5"/>
  </r>
  <r>
    <s v="O3911"/>
    <d v="2025-03-10T00:00:00"/>
    <x v="1"/>
    <x v="0"/>
    <x v="0"/>
    <s v="C575"/>
    <x v="140"/>
    <s v="B1742"/>
    <x v="16"/>
    <x v="2"/>
    <n v="38.03"/>
    <n v="3"/>
    <n v="114.09"/>
    <x v="1"/>
    <x v="1"/>
  </r>
  <r>
    <s v="O1327"/>
    <d v="2023-12-25T00:00:00"/>
    <x v="1"/>
    <x v="9"/>
    <x v="2"/>
    <s v="C739"/>
    <x v="259"/>
    <s v="B1982"/>
    <x v="261"/>
    <x v="3"/>
    <n v="23.99"/>
    <n v="1"/>
    <n v="23.99"/>
    <x v="2"/>
    <x v="1"/>
  </r>
  <r>
    <s v="O3955"/>
    <d v="2024-04-13T00:00:00"/>
    <x v="6"/>
    <x v="7"/>
    <x v="1"/>
    <s v="C225"/>
    <x v="162"/>
    <s v="B1828"/>
    <x v="262"/>
    <x v="2"/>
    <n v="14.97"/>
    <n v="4"/>
    <n v="59.88"/>
    <x v="0"/>
    <x v="2"/>
  </r>
  <r>
    <s v="O3272"/>
    <d v="2024-06-01T00:00:00"/>
    <x v="6"/>
    <x v="1"/>
    <x v="1"/>
    <s v="C885"/>
    <x v="260"/>
    <s v="B1879"/>
    <x v="150"/>
    <x v="3"/>
    <n v="17.2"/>
    <n v="5"/>
    <n v="86"/>
    <x v="1"/>
    <x v="5"/>
  </r>
  <r>
    <s v="O1752"/>
    <d v="2024-09-12T00:00:00"/>
    <x v="5"/>
    <x v="6"/>
    <x v="1"/>
    <s v="C242"/>
    <x v="261"/>
    <s v="B1667"/>
    <x v="56"/>
    <x v="3"/>
    <n v="30.31"/>
    <n v="3"/>
    <n v="90.93"/>
    <x v="1"/>
    <x v="4"/>
  </r>
  <r>
    <s v="O3576"/>
    <d v="2022-09-15T00:00:00"/>
    <x v="5"/>
    <x v="6"/>
    <x v="3"/>
    <s v="C356"/>
    <x v="262"/>
    <s v="B1724"/>
    <x v="263"/>
    <x v="2"/>
    <n v="26.89"/>
    <n v="4"/>
    <n v="107.56"/>
    <x v="2"/>
    <x v="6"/>
  </r>
  <r>
    <s v="O1660"/>
    <d v="2023-05-19T00:00:00"/>
    <x v="2"/>
    <x v="4"/>
    <x v="2"/>
    <s v="C166"/>
    <x v="263"/>
    <s v="B1344"/>
    <x v="210"/>
    <x v="3"/>
    <n v="36.89"/>
    <n v="1"/>
    <n v="36.89"/>
    <x v="1"/>
    <x v="4"/>
  </r>
  <r>
    <s v="O3848"/>
    <d v="2023-10-05T00:00:00"/>
    <x v="5"/>
    <x v="10"/>
    <x v="2"/>
    <s v="C310"/>
    <x v="3"/>
    <s v="B1356"/>
    <x v="264"/>
    <x v="0"/>
    <n v="28.94"/>
    <n v="2"/>
    <n v="57.88"/>
    <x v="0"/>
    <x v="0"/>
  </r>
  <r>
    <s v="O1203"/>
    <d v="2023-06-27T00:00:00"/>
    <x v="4"/>
    <x v="1"/>
    <x v="2"/>
    <s v="C309"/>
    <x v="264"/>
    <s v="B1466"/>
    <x v="265"/>
    <x v="2"/>
    <n v="16.13"/>
    <n v="5"/>
    <n v="80.650000000000006"/>
    <x v="0"/>
    <x v="2"/>
  </r>
  <r>
    <s v="O2864"/>
    <d v="2023-02-19T00:00:00"/>
    <x v="0"/>
    <x v="3"/>
    <x v="2"/>
    <s v="C310"/>
    <x v="3"/>
    <s v="B1822"/>
    <x v="266"/>
    <x v="2"/>
    <n v="16.59"/>
    <n v="5"/>
    <n v="82.95"/>
    <x v="2"/>
    <x v="6"/>
  </r>
  <r>
    <s v="O1549"/>
    <d v="2023-09-02T00:00:00"/>
    <x v="6"/>
    <x v="6"/>
    <x v="2"/>
    <s v="C926"/>
    <x v="265"/>
    <s v="B1033"/>
    <x v="267"/>
    <x v="3"/>
    <n v="49.13"/>
    <n v="2"/>
    <n v="98.26"/>
    <x v="0"/>
    <x v="1"/>
  </r>
  <r>
    <s v="O2693"/>
    <d v="2023-07-05T00:00:00"/>
    <x v="3"/>
    <x v="2"/>
    <x v="2"/>
    <s v="C164"/>
    <x v="266"/>
    <s v="B1407"/>
    <x v="268"/>
    <x v="0"/>
    <n v="18.510000000000002"/>
    <n v="4"/>
    <n v="74.040000000000006"/>
    <x v="0"/>
    <x v="1"/>
  </r>
  <r>
    <s v="O2958"/>
    <d v="2022-11-20T00:00:00"/>
    <x v="0"/>
    <x v="5"/>
    <x v="3"/>
    <s v="C378"/>
    <x v="267"/>
    <s v="B1093"/>
    <x v="269"/>
    <x v="3"/>
    <n v="12.97"/>
    <n v="3"/>
    <n v="38.909999999999997"/>
    <x v="2"/>
    <x v="1"/>
  </r>
  <r>
    <s v="O3580"/>
    <d v="2022-11-26T00:00:00"/>
    <x v="6"/>
    <x v="5"/>
    <x v="3"/>
    <s v="C229"/>
    <x v="22"/>
    <s v="B1911"/>
    <x v="270"/>
    <x v="1"/>
    <n v="26.22"/>
    <n v="5"/>
    <n v="131.1"/>
    <x v="2"/>
    <x v="7"/>
  </r>
  <r>
    <s v="O1410"/>
    <d v="2023-05-17T00:00:00"/>
    <x v="3"/>
    <x v="4"/>
    <x v="2"/>
    <s v="C707"/>
    <x v="268"/>
    <s v="B1841"/>
    <x v="271"/>
    <x v="2"/>
    <n v="21.59"/>
    <n v="4"/>
    <n v="86.36"/>
    <x v="3"/>
    <x v="3"/>
  </r>
  <r>
    <s v="O3423"/>
    <d v="2023-05-21T00:00:00"/>
    <x v="0"/>
    <x v="4"/>
    <x v="2"/>
    <s v="C166"/>
    <x v="242"/>
    <s v="B1984"/>
    <x v="272"/>
    <x v="0"/>
    <n v="26.33"/>
    <n v="1"/>
    <n v="26.33"/>
    <x v="2"/>
    <x v="2"/>
  </r>
  <r>
    <s v="O1331"/>
    <d v="2024-10-16T00:00:00"/>
    <x v="3"/>
    <x v="10"/>
    <x v="1"/>
    <s v="C562"/>
    <x v="269"/>
    <s v="B1417"/>
    <x v="273"/>
    <x v="3"/>
    <n v="31.73"/>
    <n v="2"/>
    <n v="63.46"/>
    <x v="1"/>
    <x v="0"/>
  </r>
  <r>
    <s v="O1050"/>
    <d v="2024-10-20T00:00:00"/>
    <x v="0"/>
    <x v="10"/>
    <x v="1"/>
    <s v="C958"/>
    <x v="270"/>
    <s v="B1564"/>
    <x v="274"/>
    <x v="3"/>
    <n v="20.77"/>
    <n v="5"/>
    <n v="103.85"/>
    <x v="1"/>
    <x v="4"/>
  </r>
  <r>
    <s v="O2885"/>
    <d v="2024-10-09T00:00:00"/>
    <x v="3"/>
    <x v="10"/>
    <x v="1"/>
    <s v="C227"/>
    <x v="271"/>
    <s v="B1725"/>
    <x v="275"/>
    <x v="1"/>
    <n v="8.19"/>
    <n v="1"/>
    <n v="8.19"/>
    <x v="1"/>
    <x v="6"/>
  </r>
  <r>
    <s v="O3466"/>
    <d v="2022-09-05T00:00:00"/>
    <x v="1"/>
    <x v="6"/>
    <x v="3"/>
    <s v="C679"/>
    <x v="272"/>
    <s v="B1968"/>
    <x v="276"/>
    <x v="3"/>
    <n v="32.950000000000003"/>
    <n v="3"/>
    <n v="98.85"/>
    <x v="0"/>
    <x v="1"/>
  </r>
  <r>
    <s v="O2002"/>
    <d v="2023-06-29T00:00:00"/>
    <x v="5"/>
    <x v="1"/>
    <x v="2"/>
    <s v="C934"/>
    <x v="273"/>
    <s v="B1849"/>
    <x v="277"/>
    <x v="1"/>
    <n v="17.989999999999998"/>
    <n v="4"/>
    <n v="71.959999999999994"/>
    <x v="3"/>
    <x v="2"/>
  </r>
  <r>
    <s v="O3223"/>
    <d v="2023-03-18T00:00:00"/>
    <x v="6"/>
    <x v="0"/>
    <x v="2"/>
    <s v="C745"/>
    <x v="239"/>
    <s v="B1558"/>
    <x v="252"/>
    <x v="0"/>
    <n v="6.27"/>
    <n v="5"/>
    <n v="31.35"/>
    <x v="0"/>
    <x v="2"/>
  </r>
  <r>
    <s v="O3630"/>
    <d v="2023-10-13T00:00:00"/>
    <x v="2"/>
    <x v="10"/>
    <x v="2"/>
    <s v="C757"/>
    <x v="274"/>
    <s v="B1963"/>
    <x v="217"/>
    <x v="1"/>
    <n v="19.8"/>
    <n v="4"/>
    <n v="79.2"/>
    <x v="2"/>
    <x v="6"/>
  </r>
  <r>
    <s v="O2517"/>
    <d v="2023-05-29T00:00:00"/>
    <x v="1"/>
    <x v="4"/>
    <x v="2"/>
    <s v="C393"/>
    <x v="275"/>
    <s v="B1277"/>
    <x v="278"/>
    <x v="0"/>
    <n v="22.48"/>
    <n v="5"/>
    <n v="112.4"/>
    <x v="2"/>
    <x v="2"/>
  </r>
  <r>
    <s v="O1486"/>
    <d v="2023-03-11T00:00:00"/>
    <x v="6"/>
    <x v="0"/>
    <x v="2"/>
    <s v="C553"/>
    <x v="276"/>
    <s v="B1425"/>
    <x v="279"/>
    <x v="2"/>
    <n v="16.09"/>
    <n v="3"/>
    <n v="48.27"/>
    <x v="1"/>
    <x v="1"/>
  </r>
  <r>
    <s v="O2064"/>
    <d v="2024-04-03T00:00:00"/>
    <x v="3"/>
    <x v="7"/>
    <x v="1"/>
    <s v="C870"/>
    <x v="277"/>
    <s v="B1987"/>
    <x v="280"/>
    <x v="0"/>
    <n v="6.64"/>
    <n v="2"/>
    <n v="13.28"/>
    <x v="3"/>
    <x v="4"/>
  </r>
  <r>
    <s v="O1047"/>
    <d v="2024-03-15T00:00:00"/>
    <x v="2"/>
    <x v="0"/>
    <x v="1"/>
    <s v="C814"/>
    <x v="278"/>
    <s v="B1090"/>
    <x v="6"/>
    <x v="1"/>
    <n v="13.43"/>
    <n v="5"/>
    <n v="67.150000000000006"/>
    <x v="2"/>
    <x v="1"/>
  </r>
  <r>
    <s v="O1097"/>
    <d v="2023-09-27T00:00:00"/>
    <x v="3"/>
    <x v="6"/>
    <x v="2"/>
    <s v="C995"/>
    <x v="171"/>
    <s v="B1117"/>
    <x v="281"/>
    <x v="0"/>
    <n v="7.01"/>
    <n v="3"/>
    <n v="21.03"/>
    <x v="1"/>
    <x v="4"/>
  </r>
  <r>
    <s v="O3794"/>
    <d v="2023-05-10T00:00:00"/>
    <x v="3"/>
    <x v="4"/>
    <x v="2"/>
    <s v="C936"/>
    <x v="279"/>
    <s v="B1782"/>
    <x v="282"/>
    <x v="0"/>
    <n v="26.35"/>
    <n v="3"/>
    <n v="79.05"/>
    <x v="1"/>
    <x v="3"/>
  </r>
  <r>
    <s v="O2027"/>
    <d v="2024-12-04T00:00:00"/>
    <x v="3"/>
    <x v="9"/>
    <x v="1"/>
    <s v="C538"/>
    <x v="177"/>
    <s v="B1969"/>
    <x v="283"/>
    <x v="0"/>
    <n v="27.7"/>
    <n v="4"/>
    <n v="110.8"/>
    <x v="1"/>
    <x v="2"/>
  </r>
  <r>
    <s v="O2155"/>
    <d v="2024-03-17T00:00:00"/>
    <x v="0"/>
    <x v="0"/>
    <x v="1"/>
    <s v="C389"/>
    <x v="280"/>
    <s v="B1127"/>
    <x v="284"/>
    <x v="1"/>
    <n v="28.83"/>
    <n v="4"/>
    <n v="115.32"/>
    <x v="2"/>
    <x v="0"/>
  </r>
  <r>
    <s v="O3333"/>
    <d v="2025-01-22T00:00:00"/>
    <x v="3"/>
    <x v="11"/>
    <x v="0"/>
    <s v="C907"/>
    <x v="281"/>
    <s v="B1739"/>
    <x v="285"/>
    <x v="2"/>
    <n v="31.65"/>
    <n v="5"/>
    <n v="158.25"/>
    <x v="0"/>
    <x v="0"/>
  </r>
  <r>
    <s v="O1101"/>
    <d v="2023-09-12T00:00:00"/>
    <x v="4"/>
    <x v="6"/>
    <x v="2"/>
    <s v="C379"/>
    <x v="282"/>
    <s v="B1553"/>
    <x v="286"/>
    <x v="0"/>
    <n v="38.6"/>
    <n v="2"/>
    <n v="77.2"/>
    <x v="1"/>
    <x v="0"/>
  </r>
  <r>
    <s v="O3845"/>
    <d v="2025-01-26T00:00:00"/>
    <x v="0"/>
    <x v="11"/>
    <x v="0"/>
    <s v="C978"/>
    <x v="102"/>
    <s v="B1764"/>
    <x v="287"/>
    <x v="0"/>
    <n v="49.05"/>
    <n v="1"/>
    <n v="49.05"/>
    <x v="1"/>
    <x v="2"/>
  </r>
  <r>
    <s v="O2537"/>
    <d v="2025-07-28T00:00:00"/>
    <x v="1"/>
    <x v="2"/>
    <x v="0"/>
    <s v="C858"/>
    <x v="283"/>
    <s v="B1554"/>
    <x v="116"/>
    <x v="1"/>
    <n v="41.69"/>
    <n v="4"/>
    <n v="166.76"/>
    <x v="0"/>
    <x v="2"/>
  </r>
  <r>
    <s v="O3177"/>
    <d v="2023-05-22T00:00:00"/>
    <x v="1"/>
    <x v="4"/>
    <x v="2"/>
    <s v="C839"/>
    <x v="284"/>
    <s v="B1698"/>
    <x v="288"/>
    <x v="0"/>
    <n v="31.1"/>
    <n v="2"/>
    <n v="62.2"/>
    <x v="0"/>
    <x v="3"/>
  </r>
  <r>
    <s v="O2100"/>
    <d v="2023-08-14T00:00:00"/>
    <x v="1"/>
    <x v="8"/>
    <x v="2"/>
    <s v="C453"/>
    <x v="285"/>
    <s v="B1297"/>
    <x v="289"/>
    <x v="2"/>
    <n v="20.350000000000001"/>
    <n v="2"/>
    <n v="40.700000000000003"/>
    <x v="3"/>
    <x v="4"/>
  </r>
  <r>
    <s v="O1458"/>
    <d v="2023-01-05T00:00:00"/>
    <x v="5"/>
    <x v="11"/>
    <x v="2"/>
    <s v="C811"/>
    <x v="168"/>
    <s v="B1319"/>
    <x v="290"/>
    <x v="0"/>
    <n v="45.94"/>
    <n v="3"/>
    <n v="137.82"/>
    <x v="2"/>
    <x v="4"/>
  </r>
  <r>
    <s v="O1695"/>
    <d v="2023-12-23T00:00:00"/>
    <x v="6"/>
    <x v="9"/>
    <x v="2"/>
    <s v="C165"/>
    <x v="286"/>
    <s v="B1560"/>
    <x v="291"/>
    <x v="1"/>
    <n v="13.54"/>
    <n v="3"/>
    <n v="40.619999999999997"/>
    <x v="0"/>
    <x v="3"/>
  </r>
  <r>
    <s v="O1245"/>
    <d v="2023-04-03T00:00:00"/>
    <x v="1"/>
    <x v="7"/>
    <x v="2"/>
    <s v="C780"/>
    <x v="153"/>
    <s v="B1651"/>
    <x v="292"/>
    <x v="3"/>
    <n v="30.9"/>
    <n v="3"/>
    <n v="92.7"/>
    <x v="3"/>
    <x v="0"/>
  </r>
  <r>
    <s v="O2046"/>
    <d v="2023-04-13T00:00:00"/>
    <x v="5"/>
    <x v="7"/>
    <x v="2"/>
    <s v="C287"/>
    <x v="287"/>
    <s v="B1237"/>
    <x v="235"/>
    <x v="2"/>
    <n v="7.28"/>
    <n v="3"/>
    <n v="21.84"/>
    <x v="3"/>
    <x v="4"/>
  </r>
  <r>
    <s v="O3738"/>
    <d v="2025-01-23T00:00:00"/>
    <x v="5"/>
    <x v="11"/>
    <x v="0"/>
    <s v="C340"/>
    <x v="288"/>
    <s v="B1125"/>
    <x v="126"/>
    <x v="0"/>
    <n v="31.89"/>
    <n v="1"/>
    <n v="31.89"/>
    <x v="0"/>
    <x v="7"/>
  </r>
  <r>
    <s v="O3186"/>
    <d v="2025-03-02T00:00:00"/>
    <x v="0"/>
    <x v="0"/>
    <x v="0"/>
    <s v="C758"/>
    <x v="289"/>
    <s v="B1767"/>
    <x v="293"/>
    <x v="3"/>
    <n v="30.01"/>
    <n v="1"/>
    <n v="30.01"/>
    <x v="1"/>
    <x v="2"/>
  </r>
  <r>
    <s v="O2511"/>
    <d v="2022-09-12T00:00:00"/>
    <x v="1"/>
    <x v="6"/>
    <x v="3"/>
    <s v="C418"/>
    <x v="290"/>
    <s v="B1109"/>
    <x v="230"/>
    <x v="2"/>
    <n v="9.14"/>
    <n v="5"/>
    <n v="45.7"/>
    <x v="0"/>
    <x v="0"/>
  </r>
  <r>
    <s v="O1216"/>
    <d v="2023-08-02T00:00:00"/>
    <x v="3"/>
    <x v="8"/>
    <x v="2"/>
    <s v="C933"/>
    <x v="291"/>
    <s v="B1308"/>
    <x v="294"/>
    <x v="0"/>
    <n v="49.34"/>
    <n v="3"/>
    <n v="148.02000000000001"/>
    <x v="3"/>
    <x v="4"/>
  </r>
  <r>
    <s v="O3771"/>
    <d v="2024-01-19T00:00:00"/>
    <x v="2"/>
    <x v="11"/>
    <x v="1"/>
    <s v="C249"/>
    <x v="292"/>
    <s v="B1879"/>
    <x v="150"/>
    <x v="0"/>
    <n v="25.24"/>
    <n v="1"/>
    <n v="25.24"/>
    <x v="0"/>
    <x v="6"/>
  </r>
  <r>
    <s v="O3286"/>
    <d v="2024-04-19T00:00:00"/>
    <x v="2"/>
    <x v="7"/>
    <x v="1"/>
    <s v="C562"/>
    <x v="293"/>
    <s v="B1721"/>
    <x v="254"/>
    <x v="1"/>
    <n v="25.46"/>
    <n v="5"/>
    <n v="127.3"/>
    <x v="0"/>
    <x v="3"/>
  </r>
  <r>
    <s v="O1368"/>
    <d v="2024-06-25T00:00:00"/>
    <x v="4"/>
    <x v="1"/>
    <x v="1"/>
    <s v="C235"/>
    <x v="294"/>
    <s v="B1080"/>
    <x v="295"/>
    <x v="2"/>
    <n v="40.130000000000003"/>
    <n v="4"/>
    <n v="160.52000000000001"/>
    <x v="2"/>
    <x v="0"/>
  </r>
  <r>
    <s v="O3754"/>
    <d v="2023-06-05T00:00:00"/>
    <x v="1"/>
    <x v="1"/>
    <x v="2"/>
    <s v="C920"/>
    <x v="295"/>
    <s v="B1206"/>
    <x v="2"/>
    <x v="0"/>
    <n v="20.239999999999998"/>
    <n v="4"/>
    <n v="80.959999999999994"/>
    <x v="0"/>
    <x v="0"/>
  </r>
  <r>
    <s v="O2284"/>
    <d v="2022-08-26T00:00:00"/>
    <x v="2"/>
    <x v="8"/>
    <x v="3"/>
    <s v="C750"/>
    <x v="296"/>
    <s v="B1895"/>
    <x v="296"/>
    <x v="2"/>
    <n v="14.47"/>
    <n v="3"/>
    <n v="43.41"/>
    <x v="2"/>
    <x v="2"/>
  </r>
  <r>
    <s v="O1878"/>
    <d v="2024-05-30T00:00:00"/>
    <x v="5"/>
    <x v="4"/>
    <x v="1"/>
    <s v="C987"/>
    <x v="297"/>
    <s v="B1708"/>
    <x v="134"/>
    <x v="2"/>
    <n v="39.85"/>
    <n v="3"/>
    <n v="119.55"/>
    <x v="1"/>
    <x v="2"/>
  </r>
  <r>
    <s v="O1357"/>
    <d v="2024-06-07T00:00:00"/>
    <x v="2"/>
    <x v="1"/>
    <x v="1"/>
    <s v="C303"/>
    <x v="298"/>
    <s v="B1074"/>
    <x v="297"/>
    <x v="0"/>
    <n v="31.13"/>
    <n v="2"/>
    <n v="62.26"/>
    <x v="1"/>
    <x v="2"/>
  </r>
  <r>
    <s v="O2523"/>
    <d v="2024-12-15T00:00:00"/>
    <x v="0"/>
    <x v="9"/>
    <x v="1"/>
    <s v="C755"/>
    <x v="299"/>
    <s v="B1773"/>
    <x v="298"/>
    <x v="3"/>
    <n v="33.07"/>
    <n v="2"/>
    <n v="66.14"/>
    <x v="0"/>
    <x v="2"/>
  </r>
  <r>
    <s v="O2179"/>
    <d v="2023-12-07T00:00:00"/>
    <x v="5"/>
    <x v="9"/>
    <x v="2"/>
    <s v="C294"/>
    <x v="300"/>
    <s v="B1729"/>
    <x v="31"/>
    <x v="0"/>
    <n v="7.47"/>
    <n v="4"/>
    <n v="29.88"/>
    <x v="2"/>
    <x v="7"/>
  </r>
  <r>
    <s v="O2895"/>
    <d v="2024-07-09T00:00:00"/>
    <x v="4"/>
    <x v="2"/>
    <x v="1"/>
    <s v="C683"/>
    <x v="301"/>
    <s v="B1172"/>
    <x v="231"/>
    <x v="2"/>
    <n v="18.52"/>
    <n v="1"/>
    <n v="18.52"/>
    <x v="0"/>
    <x v="7"/>
  </r>
  <r>
    <s v="O3171"/>
    <d v="2024-06-09T00:00:00"/>
    <x v="0"/>
    <x v="1"/>
    <x v="1"/>
    <s v="C405"/>
    <x v="302"/>
    <s v="B1528"/>
    <x v="187"/>
    <x v="0"/>
    <n v="18.600000000000001"/>
    <n v="1"/>
    <n v="18.600000000000001"/>
    <x v="1"/>
    <x v="5"/>
  </r>
  <r>
    <s v="O1002"/>
    <d v="2023-06-04T00:00:00"/>
    <x v="0"/>
    <x v="1"/>
    <x v="2"/>
    <s v="C532"/>
    <x v="12"/>
    <s v="B1916"/>
    <x v="299"/>
    <x v="2"/>
    <n v="44.8"/>
    <n v="4"/>
    <n v="179.2"/>
    <x v="0"/>
    <x v="7"/>
  </r>
  <r>
    <s v="O3328"/>
    <d v="2024-08-13T00:00:00"/>
    <x v="4"/>
    <x v="8"/>
    <x v="1"/>
    <s v="C692"/>
    <x v="303"/>
    <s v="B1335"/>
    <x v="300"/>
    <x v="1"/>
    <n v="15.98"/>
    <n v="1"/>
    <n v="15.98"/>
    <x v="0"/>
    <x v="0"/>
  </r>
  <r>
    <s v="O1173"/>
    <d v="2023-12-18T00:00:00"/>
    <x v="1"/>
    <x v="9"/>
    <x v="2"/>
    <s v="C510"/>
    <x v="46"/>
    <s v="B1926"/>
    <x v="301"/>
    <x v="3"/>
    <n v="27.37"/>
    <n v="2"/>
    <n v="54.74"/>
    <x v="0"/>
    <x v="7"/>
  </r>
  <r>
    <s v="O2599"/>
    <d v="2023-08-28T00:00:00"/>
    <x v="1"/>
    <x v="8"/>
    <x v="2"/>
    <s v="C558"/>
    <x v="35"/>
    <s v="B1933"/>
    <x v="302"/>
    <x v="1"/>
    <n v="35.36"/>
    <n v="4"/>
    <n v="141.44"/>
    <x v="1"/>
    <x v="0"/>
  </r>
  <r>
    <s v="O3104"/>
    <d v="2023-04-06T00:00:00"/>
    <x v="5"/>
    <x v="7"/>
    <x v="2"/>
    <s v="C267"/>
    <x v="304"/>
    <s v="B1917"/>
    <x v="303"/>
    <x v="2"/>
    <n v="14.54"/>
    <n v="1"/>
    <n v="14.54"/>
    <x v="2"/>
    <x v="0"/>
  </r>
  <r>
    <s v="O1259"/>
    <d v="2024-01-23T00:00:00"/>
    <x v="4"/>
    <x v="11"/>
    <x v="1"/>
    <s v="C239"/>
    <x v="305"/>
    <s v="B1225"/>
    <x v="106"/>
    <x v="1"/>
    <n v="7.92"/>
    <n v="1"/>
    <n v="7.92"/>
    <x v="0"/>
    <x v="7"/>
  </r>
  <r>
    <s v="O1494"/>
    <d v="2024-08-04T00:00:00"/>
    <x v="0"/>
    <x v="8"/>
    <x v="1"/>
    <s v="C249"/>
    <x v="292"/>
    <s v="B1294"/>
    <x v="304"/>
    <x v="1"/>
    <n v="15.69"/>
    <n v="3"/>
    <n v="47.07"/>
    <x v="3"/>
    <x v="4"/>
  </r>
  <r>
    <s v="O1247"/>
    <d v="2024-01-31T00:00:00"/>
    <x v="3"/>
    <x v="11"/>
    <x v="1"/>
    <s v="C179"/>
    <x v="306"/>
    <s v="B1614"/>
    <x v="305"/>
    <x v="0"/>
    <n v="32.78"/>
    <n v="5"/>
    <n v="163.9"/>
    <x v="1"/>
    <x v="0"/>
  </r>
  <r>
    <s v="O2410"/>
    <d v="2025-07-11T00:00:00"/>
    <x v="2"/>
    <x v="2"/>
    <x v="0"/>
    <s v="C641"/>
    <x v="307"/>
    <s v="B1025"/>
    <x v="306"/>
    <x v="2"/>
    <n v="8.5399999999999991"/>
    <n v="1"/>
    <n v="8.5399999999999991"/>
    <x v="2"/>
    <x v="1"/>
  </r>
  <r>
    <s v="O2300"/>
    <d v="2023-06-26T00:00:00"/>
    <x v="1"/>
    <x v="1"/>
    <x v="2"/>
    <s v="C483"/>
    <x v="308"/>
    <s v="B1728"/>
    <x v="307"/>
    <x v="0"/>
    <n v="11"/>
    <n v="4"/>
    <n v="44"/>
    <x v="2"/>
    <x v="7"/>
  </r>
  <r>
    <s v="O3635"/>
    <d v="2022-12-09T00:00:00"/>
    <x v="2"/>
    <x v="9"/>
    <x v="3"/>
    <s v="C985"/>
    <x v="309"/>
    <s v="B1099"/>
    <x v="308"/>
    <x v="1"/>
    <n v="26.47"/>
    <n v="2"/>
    <n v="52.94"/>
    <x v="2"/>
    <x v="1"/>
  </r>
  <r>
    <s v="O3259"/>
    <d v="2024-02-23T00:00:00"/>
    <x v="2"/>
    <x v="3"/>
    <x v="1"/>
    <s v="C923"/>
    <x v="310"/>
    <s v="B1910"/>
    <x v="238"/>
    <x v="2"/>
    <n v="20.2"/>
    <n v="4"/>
    <n v="80.8"/>
    <x v="0"/>
    <x v="2"/>
  </r>
  <r>
    <s v="O3914"/>
    <d v="2024-12-23T00:00:00"/>
    <x v="1"/>
    <x v="9"/>
    <x v="1"/>
    <s v="C745"/>
    <x v="311"/>
    <s v="B1806"/>
    <x v="309"/>
    <x v="3"/>
    <n v="25.59"/>
    <n v="1"/>
    <n v="25.59"/>
    <x v="0"/>
    <x v="7"/>
  </r>
  <r>
    <s v="O2706"/>
    <d v="2023-08-17T00:00:00"/>
    <x v="5"/>
    <x v="8"/>
    <x v="2"/>
    <s v="C408"/>
    <x v="312"/>
    <s v="B1295"/>
    <x v="310"/>
    <x v="0"/>
    <n v="32.86"/>
    <n v="3"/>
    <n v="98.58"/>
    <x v="2"/>
    <x v="3"/>
  </r>
  <r>
    <s v="O1958"/>
    <d v="2023-02-24T00:00:00"/>
    <x v="2"/>
    <x v="3"/>
    <x v="2"/>
    <s v="C982"/>
    <x v="313"/>
    <s v="B1448"/>
    <x v="147"/>
    <x v="1"/>
    <n v="28.84"/>
    <n v="2"/>
    <n v="57.68"/>
    <x v="1"/>
    <x v="7"/>
  </r>
  <r>
    <s v="O3244"/>
    <d v="2024-06-27T00:00:00"/>
    <x v="5"/>
    <x v="1"/>
    <x v="1"/>
    <s v="C352"/>
    <x v="160"/>
    <s v="B1943"/>
    <x v="311"/>
    <x v="0"/>
    <n v="32.57"/>
    <n v="1"/>
    <n v="32.57"/>
    <x v="1"/>
    <x v="6"/>
  </r>
  <r>
    <s v="O3327"/>
    <d v="2024-03-27T00:00:00"/>
    <x v="3"/>
    <x v="0"/>
    <x v="1"/>
    <s v="C966"/>
    <x v="314"/>
    <s v="B1512"/>
    <x v="312"/>
    <x v="0"/>
    <n v="24.68"/>
    <n v="4"/>
    <n v="98.72"/>
    <x v="2"/>
    <x v="0"/>
  </r>
  <r>
    <s v="O2164"/>
    <d v="2024-11-05T00:00:00"/>
    <x v="4"/>
    <x v="5"/>
    <x v="1"/>
    <s v="C759"/>
    <x v="315"/>
    <s v="B1715"/>
    <x v="243"/>
    <x v="2"/>
    <n v="44.88"/>
    <n v="5"/>
    <n v="224.4"/>
    <x v="2"/>
    <x v="0"/>
  </r>
  <r>
    <s v="O1842"/>
    <d v="2023-01-16T00:00:00"/>
    <x v="1"/>
    <x v="11"/>
    <x v="2"/>
    <s v="C559"/>
    <x v="316"/>
    <s v="B1144"/>
    <x v="313"/>
    <x v="3"/>
    <n v="39.25"/>
    <n v="1"/>
    <n v="39.25"/>
    <x v="3"/>
    <x v="1"/>
  </r>
  <r>
    <s v="O3945"/>
    <d v="2024-05-23T00:00:00"/>
    <x v="5"/>
    <x v="4"/>
    <x v="1"/>
    <s v="C695"/>
    <x v="317"/>
    <s v="B1983"/>
    <x v="314"/>
    <x v="0"/>
    <n v="22.92"/>
    <n v="5"/>
    <n v="114.6"/>
    <x v="0"/>
    <x v="5"/>
  </r>
  <r>
    <s v="O1966"/>
    <d v="2023-01-23T00:00:00"/>
    <x v="1"/>
    <x v="11"/>
    <x v="2"/>
    <s v="C222"/>
    <x v="318"/>
    <s v="B1348"/>
    <x v="315"/>
    <x v="0"/>
    <n v="46.5"/>
    <n v="1"/>
    <n v="46.5"/>
    <x v="3"/>
    <x v="4"/>
  </r>
  <r>
    <s v="O1379"/>
    <d v="2023-07-28T00:00:00"/>
    <x v="2"/>
    <x v="2"/>
    <x v="2"/>
    <s v="C286"/>
    <x v="169"/>
    <s v="B1341"/>
    <x v="316"/>
    <x v="3"/>
    <n v="41.87"/>
    <n v="4"/>
    <n v="167.48"/>
    <x v="1"/>
    <x v="0"/>
  </r>
  <r>
    <s v="O2937"/>
    <d v="2022-11-25T00:00:00"/>
    <x v="2"/>
    <x v="5"/>
    <x v="3"/>
    <s v="C562"/>
    <x v="319"/>
    <s v="B1046"/>
    <x v="317"/>
    <x v="2"/>
    <n v="40.76"/>
    <n v="1"/>
    <n v="40.76"/>
    <x v="2"/>
    <x v="2"/>
  </r>
  <r>
    <s v="O1140"/>
    <d v="2024-05-05T00:00:00"/>
    <x v="0"/>
    <x v="4"/>
    <x v="1"/>
    <s v="C358"/>
    <x v="320"/>
    <s v="B1654"/>
    <x v="318"/>
    <x v="1"/>
    <n v="28.94"/>
    <n v="2"/>
    <n v="57.88"/>
    <x v="1"/>
    <x v="2"/>
  </r>
  <r>
    <s v="O3191"/>
    <d v="2024-10-14T00:00:00"/>
    <x v="1"/>
    <x v="10"/>
    <x v="1"/>
    <s v="C947"/>
    <x v="321"/>
    <s v="B1958"/>
    <x v="41"/>
    <x v="3"/>
    <n v="11.47"/>
    <n v="3"/>
    <n v="34.409999999999997"/>
    <x v="0"/>
    <x v="5"/>
  </r>
  <r>
    <s v="O1417"/>
    <d v="2023-11-19T00:00:00"/>
    <x v="0"/>
    <x v="5"/>
    <x v="2"/>
    <s v="C210"/>
    <x v="322"/>
    <s v="B1931"/>
    <x v="319"/>
    <x v="2"/>
    <n v="44.26"/>
    <n v="4"/>
    <n v="177.04"/>
    <x v="1"/>
    <x v="0"/>
  </r>
  <r>
    <s v="O1726"/>
    <d v="2023-04-18T00:00:00"/>
    <x v="4"/>
    <x v="7"/>
    <x v="2"/>
    <s v="C738"/>
    <x v="90"/>
    <s v="B1573"/>
    <x v="204"/>
    <x v="3"/>
    <n v="12.62"/>
    <n v="4"/>
    <n v="50.48"/>
    <x v="2"/>
    <x v="4"/>
  </r>
  <r>
    <s v="O2882"/>
    <d v="2024-09-15T00:00:00"/>
    <x v="0"/>
    <x v="6"/>
    <x v="1"/>
    <s v="C263"/>
    <x v="323"/>
    <s v="B1521"/>
    <x v="320"/>
    <x v="1"/>
    <n v="28.38"/>
    <n v="5"/>
    <n v="141.9"/>
    <x v="0"/>
    <x v="5"/>
  </r>
  <r>
    <s v="O3501"/>
    <d v="2024-08-25T00:00:00"/>
    <x v="0"/>
    <x v="8"/>
    <x v="1"/>
    <s v="C175"/>
    <x v="324"/>
    <s v="B1903"/>
    <x v="321"/>
    <x v="2"/>
    <n v="19.690000000000001"/>
    <n v="4"/>
    <n v="78.760000000000005"/>
    <x v="1"/>
    <x v="2"/>
  </r>
  <r>
    <s v="O2451"/>
    <d v="2025-06-02T00:00:00"/>
    <x v="1"/>
    <x v="1"/>
    <x v="0"/>
    <s v="C456"/>
    <x v="325"/>
    <s v="B1086"/>
    <x v="322"/>
    <x v="2"/>
    <n v="20.5"/>
    <n v="3"/>
    <n v="61.5"/>
    <x v="0"/>
    <x v="7"/>
  </r>
  <r>
    <s v="O1769"/>
    <d v="2023-03-23T00:00:00"/>
    <x v="5"/>
    <x v="0"/>
    <x v="2"/>
    <s v="C622"/>
    <x v="326"/>
    <s v="B1542"/>
    <x v="323"/>
    <x v="1"/>
    <n v="49.41"/>
    <n v="3"/>
    <n v="148.22999999999999"/>
    <x v="2"/>
    <x v="1"/>
  </r>
  <r>
    <s v="O3105"/>
    <d v="2023-09-03T00:00:00"/>
    <x v="0"/>
    <x v="6"/>
    <x v="2"/>
    <s v="C873"/>
    <x v="201"/>
    <s v="B1383"/>
    <x v="324"/>
    <x v="2"/>
    <n v="26.3"/>
    <n v="5"/>
    <n v="131.5"/>
    <x v="2"/>
    <x v="0"/>
  </r>
  <r>
    <s v="O2025"/>
    <d v="2024-05-03T00:00:00"/>
    <x v="2"/>
    <x v="4"/>
    <x v="1"/>
    <s v="C124"/>
    <x v="327"/>
    <s v="B1094"/>
    <x v="325"/>
    <x v="0"/>
    <n v="46.81"/>
    <n v="3"/>
    <n v="140.43"/>
    <x v="1"/>
    <x v="2"/>
  </r>
  <r>
    <s v="O1234"/>
    <d v="2023-07-14T00:00:00"/>
    <x v="2"/>
    <x v="2"/>
    <x v="2"/>
    <s v="C346"/>
    <x v="144"/>
    <s v="B1823"/>
    <x v="326"/>
    <x v="2"/>
    <n v="32.65"/>
    <n v="1"/>
    <n v="32.65"/>
    <x v="3"/>
    <x v="7"/>
  </r>
  <r>
    <s v="O1227"/>
    <d v="2024-07-22T00:00:00"/>
    <x v="1"/>
    <x v="2"/>
    <x v="1"/>
    <s v="C752"/>
    <x v="328"/>
    <s v="B1565"/>
    <x v="175"/>
    <x v="2"/>
    <n v="29.02"/>
    <n v="4"/>
    <n v="116.08"/>
    <x v="0"/>
    <x v="0"/>
  </r>
  <r>
    <s v="O2863"/>
    <d v="2024-09-05T00:00:00"/>
    <x v="5"/>
    <x v="6"/>
    <x v="1"/>
    <s v="C273"/>
    <x v="329"/>
    <s v="B1072"/>
    <x v="327"/>
    <x v="2"/>
    <n v="24.23"/>
    <n v="1"/>
    <n v="24.23"/>
    <x v="2"/>
    <x v="0"/>
  </r>
  <r>
    <s v="O1261"/>
    <d v="2024-10-11T00:00:00"/>
    <x v="2"/>
    <x v="10"/>
    <x v="1"/>
    <s v="C641"/>
    <x v="330"/>
    <s v="B1389"/>
    <x v="328"/>
    <x v="3"/>
    <n v="16.8"/>
    <n v="2"/>
    <n v="33.6"/>
    <x v="3"/>
    <x v="1"/>
  </r>
  <r>
    <s v="O2047"/>
    <d v="2024-05-05T00:00:00"/>
    <x v="0"/>
    <x v="4"/>
    <x v="1"/>
    <s v="C171"/>
    <x v="331"/>
    <s v="B1753"/>
    <x v="207"/>
    <x v="3"/>
    <n v="43.77"/>
    <n v="3"/>
    <n v="131.31"/>
    <x v="1"/>
    <x v="2"/>
  </r>
  <r>
    <s v="O2362"/>
    <d v="2025-05-09T00:00:00"/>
    <x v="2"/>
    <x v="4"/>
    <x v="0"/>
    <s v="C776"/>
    <x v="332"/>
    <s v="B1780"/>
    <x v="329"/>
    <x v="2"/>
    <n v="50.96"/>
    <n v="1"/>
    <n v="50.96"/>
    <x v="2"/>
    <x v="1"/>
  </r>
  <r>
    <s v="O1189"/>
    <d v="2023-05-19T00:00:00"/>
    <x v="2"/>
    <x v="4"/>
    <x v="2"/>
    <s v="C538"/>
    <x v="333"/>
    <s v="B1453"/>
    <x v="330"/>
    <x v="1"/>
    <n v="29.63"/>
    <n v="5"/>
    <n v="148.15"/>
    <x v="2"/>
    <x v="2"/>
  </r>
  <r>
    <s v="O3489"/>
    <d v="2023-12-03T00:00:00"/>
    <x v="0"/>
    <x v="9"/>
    <x v="2"/>
    <s v="C871"/>
    <x v="334"/>
    <s v="B1885"/>
    <x v="136"/>
    <x v="2"/>
    <n v="44.85"/>
    <n v="2"/>
    <n v="89.7"/>
    <x v="0"/>
    <x v="6"/>
  </r>
  <r>
    <s v="O2094"/>
    <d v="2024-08-19T00:00:00"/>
    <x v="1"/>
    <x v="8"/>
    <x v="1"/>
    <s v="C843"/>
    <x v="335"/>
    <s v="B1165"/>
    <x v="331"/>
    <x v="2"/>
    <n v="18.3"/>
    <n v="5"/>
    <n v="91.5"/>
    <x v="3"/>
    <x v="1"/>
  </r>
  <r>
    <s v="O2782"/>
    <d v="2025-01-05T00:00:00"/>
    <x v="0"/>
    <x v="11"/>
    <x v="0"/>
    <s v="C850"/>
    <x v="336"/>
    <s v="B1730"/>
    <x v="113"/>
    <x v="2"/>
    <n v="34.72"/>
    <n v="5"/>
    <n v="173.6"/>
    <x v="2"/>
    <x v="2"/>
  </r>
  <r>
    <s v="O3444"/>
    <d v="2024-06-23T00:00:00"/>
    <x v="0"/>
    <x v="1"/>
    <x v="1"/>
    <s v="C877"/>
    <x v="337"/>
    <s v="B1076"/>
    <x v="332"/>
    <x v="0"/>
    <n v="21.58"/>
    <n v="3"/>
    <n v="64.739999999999995"/>
    <x v="0"/>
    <x v="5"/>
  </r>
  <r>
    <s v="O1740"/>
    <d v="2023-02-15T00:00:00"/>
    <x v="3"/>
    <x v="3"/>
    <x v="2"/>
    <s v="C983"/>
    <x v="44"/>
    <s v="B1350"/>
    <x v="234"/>
    <x v="0"/>
    <n v="20.05"/>
    <n v="5"/>
    <n v="100.25"/>
    <x v="1"/>
    <x v="7"/>
  </r>
  <r>
    <s v="O2495"/>
    <d v="2024-02-08T00:00:00"/>
    <x v="5"/>
    <x v="3"/>
    <x v="1"/>
    <s v="C540"/>
    <x v="338"/>
    <s v="B1828"/>
    <x v="262"/>
    <x v="2"/>
    <n v="14.48"/>
    <n v="2"/>
    <n v="28.96"/>
    <x v="0"/>
    <x v="0"/>
  </r>
  <r>
    <s v="O3563"/>
    <d v="2024-09-02T00:00:00"/>
    <x v="1"/>
    <x v="6"/>
    <x v="1"/>
    <s v="C985"/>
    <x v="339"/>
    <s v="B1960"/>
    <x v="32"/>
    <x v="0"/>
    <n v="14.34"/>
    <n v="4"/>
    <n v="57.36"/>
    <x v="0"/>
    <x v="2"/>
  </r>
  <r>
    <s v="O1556"/>
    <d v="2023-12-18T00:00:00"/>
    <x v="1"/>
    <x v="9"/>
    <x v="2"/>
    <s v="C219"/>
    <x v="340"/>
    <s v="B1323"/>
    <x v="333"/>
    <x v="3"/>
    <n v="36.15"/>
    <n v="2"/>
    <n v="72.3"/>
    <x v="0"/>
    <x v="3"/>
  </r>
  <r>
    <s v="O3439"/>
    <d v="2024-08-09T00:00:00"/>
    <x v="2"/>
    <x v="8"/>
    <x v="1"/>
    <s v="C949"/>
    <x v="341"/>
    <s v="B1246"/>
    <x v="334"/>
    <x v="2"/>
    <n v="30.36"/>
    <n v="3"/>
    <n v="91.08"/>
    <x v="0"/>
    <x v="0"/>
  </r>
  <r>
    <s v="O3207"/>
    <d v="2025-03-22T00:00:00"/>
    <x v="6"/>
    <x v="0"/>
    <x v="0"/>
    <s v="C166"/>
    <x v="342"/>
    <s v="B1462"/>
    <x v="335"/>
    <x v="0"/>
    <n v="19.07"/>
    <n v="3"/>
    <n v="57.21"/>
    <x v="1"/>
    <x v="2"/>
  </r>
  <r>
    <s v="O2482"/>
    <d v="2024-07-13T00:00:00"/>
    <x v="6"/>
    <x v="2"/>
    <x v="1"/>
    <s v="C427"/>
    <x v="63"/>
    <s v="B1502"/>
    <x v="336"/>
    <x v="3"/>
    <n v="20.34"/>
    <n v="1"/>
    <n v="20.34"/>
    <x v="1"/>
    <x v="0"/>
  </r>
  <r>
    <s v="O3062"/>
    <d v="2025-06-12T00:00:00"/>
    <x v="5"/>
    <x v="1"/>
    <x v="0"/>
    <s v="C746"/>
    <x v="226"/>
    <s v="B1688"/>
    <x v="72"/>
    <x v="1"/>
    <n v="34.06"/>
    <n v="5"/>
    <n v="170.3"/>
    <x v="0"/>
    <x v="2"/>
  </r>
  <r>
    <s v="O1766"/>
    <d v="2024-01-06T00:00:00"/>
    <x v="6"/>
    <x v="11"/>
    <x v="1"/>
    <s v="C833"/>
    <x v="108"/>
    <s v="B1332"/>
    <x v="337"/>
    <x v="1"/>
    <n v="13.55"/>
    <n v="2"/>
    <n v="27.1"/>
    <x v="1"/>
    <x v="0"/>
  </r>
  <r>
    <s v="O2612"/>
    <d v="2022-09-25T00:00:00"/>
    <x v="0"/>
    <x v="6"/>
    <x v="3"/>
    <s v="C836"/>
    <x v="343"/>
    <s v="B1273"/>
    <x v="338"/>
    <x v="0"/>
    <n v="6.74"/>
    <n v="5"/>
    <n v="33.700000000000003"/>
    <x v="0"/>
    <x v="6"/>
  </r>
  <r>
    <s v="O1145"/>
    <d v="2023-08-29T00:00:00"/>
    <x v="4"/>
    <x v="8"/>
    <x v="2"/>
    <s v="C166"/>
    <x v="344"/>
    <s v="B1557"/>
    <x v="339"/>
    <x v="1"/>
    <n v="7.17"/>
    <n v="4"/>
    <n v="28.68"/>
    <x v="0"/>
    <x v="7"/>
  </r>
  <r>
    <s v="O3240"/>
    <d v="2023-05-28T00:00:00"/>
    <x v="0"/>
    <x v="4"/>
    <x v="2"/>
    <s v="C440"/>
    <x v="345"/>
    <s v="B1319"/>
    <x v="340"/>
    <x v="0"/>
    <n v="33.17"/>
    <n v="3"/>
    <n v="99.51"/>
    <x v="2"/>
    <x v="7"/>
  </r>
  <r>
    <s v="O2799"/>
    <d v="2024-02-04T00:00:00"/>
    <x v="0"/>
    <x v="3"/>
    <x v="1"/>
    <s v="C765"/>
    <x v="6"/>
    <s v="B1788"/>
    <x v="341"/>
    <x v="2"/>
    <n v="44.42"/>
    <n v="4"/>
    <n v="177.68"/>
    <x v="2"/>
    <x v="1"/>
  </r>
  <r>
    <s v="O2318"/>
    <d v="2023-06-30T00:00:00"/>
    <x v="2"/>
    <x v="1"/>
    <x v="2"/>
    <s v="C893"/>
    <x v="346"/>
    <s v="B1124"/>
    <x v="342"/>
    <x v="0"/>
    <n v="45.63"/>
    <n v="2"/>
    <n v="91.26"/>
    <x v="0"/>
    <x v="2"/>
  </r>
  <r>
    <s v="O1674"/>
    <d v="2023-02-11T00:00:00"/>
    <x v="6"/>
    <x v="3"/>
    <x v="2"/>
    <s v="C846"/>
    <x v="347"/>
    <s v="B1983"/>
    <x v="343"/>
    <x v="1"/>
    <n v="27.16"/>
    <n v="3"/>
    <n v="81.48"/>
    <x v="1"/>
    <x v="4"/>
  </r>
  <r>
    <s v="O1696"/>
    <d v="2024-04-09T00:00:00"/>
    <x v="4"/>
    <x v="7"/>
    <x v="1"/>
    <s v="C788"/>
    <x v="348"/>
    <s v="B1247"/>
    <x v="344"/>
    <x v="3"/>
    <n v="36.26"/>
    <n v="5"/>
    <n v="181.3"/>
    <x v="3"/>
    <x v="3"/>
  </r>
  <r>
    <s v="O2195"/>
    <d v="2023-03-19T00:00:00"/>
    <x v="0"/>
    <x v="0"/>
    <x v="2"/>
    <s v="C669"/>
    <x v="349"/>
    <s v="B1203"/>
    <x v="345"/>
    <x v="0"/>
    <n v="49.75"/>
    <n v="3"/>
    <n v="149.25"/>
    <x v="2"/>
    <x v="1"/>
  </r>
  <r>
    <s v="O2868"/>
    <d v="2023-06-17T00:00:00"/>
    <x v="6"/>
    <x v="1"/>
    <x v="2"/>
    <s v="C207"/>
    <x v="350"/>
    <s v="B1475"/>
    <x v="346"/>
    <x v="2"/>
    <n v="35.409999999999997"/>
    <n v="3"/>
    <n v="106.23"/>
    <x v="2"/>
    <x v="2"/>
  </r>
  <r>
    <s v="O1136"/>
    <d v="2024-07-17T00:00:00"/>
    <x v="3"/>
    <x v="2"/>
    <x v="1"/>
    <s v="C673"/>
    <x v="34"/>
    <s v="B1485"/>
    <x v="347"/>
    <x v="0"/>
    <n v="5.01"/>
    <n v="4"/>
    <n v="20.04"/>
    <x v="2"/>
    <x v="2"/>
  </r>
  <r>
    <s v="O3812"/>
    <d v="2024-01-22T00:00:00"/>
    <x v="1"/>
    <x v="11"/>
    <x v="1"/>
    <s v="C175"/>
    <x v="324"/>
    <s v="B1485"/>
    <x v="347"/>
    <x v="2"/>
    <n v="5.83"/>
    <n v="4"/>
    <n v="23.32"/>
    <x v="2"/>
    <x v="2"/>
  </r>
  <r>
    <s v="O1029"/>
    <d v="2024-06-14T00:00:00"/>
    <x v="2"/>
    <x v="1"/>
    <x v="1"/>
    <s v="C255"/>
    <x v="351"/>
    <s v="B1870"/>
    <x v="348"/>
    <x v="1"/>
    <n v="49.96"/>
    <n v="4"/>
    <n v="199.84"/>
    <x v="0"/>
    <x v="4"/>
  </r>
  <r>
    <s v="O3343"/>
    <d v="2023-10-28T00:00:00"/>
    <x v="6"/>
    <x v="10"/>
    <x v="2"/>
    <s v="C562"/>
    <x v="293"/>
    <s v="B1052"/>
    <x v="349"/>
    <x v="2"/>
    <n v="4.09"/>
    <n v="4"/>
    <n v="16.36"/>
    <x v="0"/>
    <x v="7"/>
  </r>
  <r>
    <s v="O1345"/>
    <d v="2024-08-20T00:00:00"/>
    <x v="4"/>
    <x v="8"/>
    <x v="1"/>
    <s v="C132"/>
    <x v="136"/>
    <s v="B1041"/>
    <x v="350"/>
    <x v="0"/>
    <n v="16.04"/>
    <n v="4"/>
    <n v="64.16"/>
    <x v="3"/>
    <x v="3"/>
  </r>
  <r>
    <s v="O2178"/>
    <d v="2024-06-03T00:00:00"/>
    <x v="1"/>
    <x v="1"/>
    <x v="1"/>
    <s v="C437"/>
    <x v="352"/>
    <s v="B1730"/>
    <x v="113"/>
    <x v="2"/>
    <n v="36.450000000000003"/>
    <n v="1"/>
    <n v="36.450000000000003"/>
    <x v="0"/>
    <x v="2"/>
  </r>
  <r>
    <s v="O1690"/>
    <d v="2023-07-06T00:00:00"/>
    <x v="5"/>
    <x v="2"/>
    <x v="2"/>
    <s v="C708"/>
    <x v="353"/>
    <s v="B1407"/>
    <x v="268"/>
    <x v="1"/>
    <n v="18.25"/>
    <n v="1"/>
    <n v="18.25"/>
    <x v="1"/>
    <x v="4"/>
  </r>
  <r>
    <s v="O2865"/>
    <d v="2025-08-19T00:00:00"/>
    <x v="4"/>
    <x v="8"/>
    <x v="0"/>
    <s v="C942"/>
    <x v="354"/>
    <s v="B1581"/>
    <x v="351"/>
    <x v="3"/>
    <n v="22.21"/>
    <n v="5"/>
    <n v="111.05"/>
    <x v="0"/>
    <x v="0"/>
  </r>
  <r>
    <s v="O1513"/>
    <d v="2023-09-08T00:00:00"/>
    <x v="2"/>
    <x v="6"/>
    <x v="2"/>
    <s v="C572"/>
    <x v="116"/>
    <s v="B1855"/>
    <x v="30"/>
    <x v="1"/>
    <n v="5.89"/>
    <n v="2"/>
    <n v="11.78"/>
    <x v="3"/>
    <x v="4"/>
  </r>
  <r>
    <s v="O2206"/>
    <d v="2023-05-10T00:00:00"/>
    <x v="3"/>
    <x v="4"/>
    <x v="2"/>
    <s v="C125"/>
    <x v="355"/>
    <s v="B1144"/>
    <x v="352"/>
    <x v="3"/>
    <n v="39.119999999999997"/>
    <n v="3"/>
    <n v="117.36"/>
    <x v="0"/>
    <x v="3"/>
  </r>
  <r>
    <s v="O1232"/>
    <d v="2023-09-08T00:00:00"/>
    <x v="2"/>
    <x v="6"/>
    <x v="2"/>
    <s v="C385"/>
    <x v="356"/>
    <s v="B1128"/>
    <x v="353"/>
    <x v="3"/>
    <n v="11.12"/>
    <n v="3"/>
    <n v="33.36"/>
    <x v="1"/>
    <x v="0"/>
  </r>
  <r>
    <s v="O1003"/>
    <d v="2023-06-10T00:00:00"/>
    <x v="6"/>
    <x v="1"/>
    <x v="2"/>
    <s v="C979"/>
    <x v="357"/>
    <s v="B1762"/>
    <x v="354"/>
    <x v="1"/>
    <n v="47.1"/>
    <n v="1"/>
    <n v="47.1"/>
    <x v="1"/>
    <x v="1"/>
  </r>
  <r>
    <s v="O1490"/>
    <d v="2023-09-17T00:00:00"/>
    <x v="0"/>
    <x v="6"/>
    <x v="2"/>
    <s v="C948"/>
    <x v="358"/>
    <s v="B1269"/>
    <x v="143"/>
    <x v="2"/>
    <n v="34.71"/>
    <n v="1"/>
    <n v="34.71"/>
    <x v="0"/>
    <x v="1"/>
  </r>
  <r>
    <s v="O2961"/>
    <d v="2023-01-03T00:00:00"/>
    <x v="4"/>
    <x v="11"/>
    <x v="2"/>
    <s v="C839"/>
    <x v="284"/>
    <s v="B1936"/>
    <x v="122"/>
    <x v="0"/>
    <n v="33.97"/>
    <n v="3"/>
    <n v="101.91"/>
    <x v="2"/>
    <x v="7"/>
  </r>
  <r>
    <s v="O1849"/>
    <d v="2024-05-12T00:00:00"/>
    <x v="0"/>
    <x v="4"/>
    <x v="1"/>
    <s v="C583"/>
    <x v="359"/>
    <s v="B1656"/>
    <x v="355"/>
    <x v="2"/>
    <n v="14.52"/>
    <n v="2"/>
    <n v="29.04"/>
    <x v="0"/>
    <x v="1"/>
  </r>
  <r>
    <s v="O2735"/>
    <d v="2024-01-22T00:00:00"/>
    <x v="1"/>
    <x v="11"/>
    <x v="1"/>
    <s v="C527"/>
    <x v="0"/>
    <s v="B1818"/>
    <x v="356"/>
    <x v="2"/>
    <n v="26.46"/>
    <n v="1"/>
    <n v="26.46"/>
    <x v="0"/>
    <x v="7"/>
  </r>
  <r>
    <s v="O3129"/>
    <d v="2023-11-22T00:00:00"/>
    <x v="3"/>
    <x v="5"/>
    <x v="2"/>
    <s v="C225"/>
    <x v="162"/>
    <s v="B1572"/>
    <x v="357"/>
    <x v="0"/>
    <n v="12.98"/>
    <n v="3"/>
    <n v="38.94"/>
    <x v="0"/>
    <x v="7"/>
  </r>
  <r>
    <s v="O3540"/>
    <d v="2023-09-26T00:00:00"/>
    <x v="4"/>
    <x v="6"/>
    <x v="2"/>
    <s v="C683"/>
    <x v="301"/>
    <s v="B1815"/>
    <x v="257"/>
    <x v="0"/>
    <n v="38.81"/>
    <n v="3"/>
    <n v="116.43"/>
    <x v="0"/>
    <x v="5"/>
  </r>
  <r>
    <s v="O3280"/>
    <d v="2023-07-15T00:00:00"/>
    <x v="6"/>
    <x v="2"/>
    <x v="2"/>
    <s v="C822"/>
    <x v="360"/>
    <s v="B1248"/>
    <x v="358"/>
    <x v="0"/>
    <n v="13.02"/>
    <n v="4"/>
    <n v="52.08"/>
    <x v="2"/>
    <x v="0"/>
  </r>
  <r>
    <s v="O3464"/>
    <d v="2025-02-15T00:00:00"/>
    <x v="6"/>
    <x v="3"/>
    <x v="0"/>
    <s v="C254"/>
    <x v="47"/>
    <s v="B1805"/>
    <x v="359"/>
    <x v="0"/>
    <n v="40.159999999999997"/>
    <n v="2"/>
    <n v="80.319999999999993"/>
    <x v="0"/>
    <x v="3"/>
  </r>
  <r>
    <s v="O3766"/>
    <d v="2024-11-13T00:00:00"/>
    <x v="3"/>
    <x v="5"/>
    <x v="1"/>
    <s v="C163"/>
    <x v="361"/>
    <s v="B1077"/>
    <x v="360"/>
    <x v="2"/>
    <n v="39.58"/>
    <n v="5"/>
    <n v="197.9"/>
    <x v="1"/>
    <x v="2"/>
  </r>
  <r>
    <s v="O2305"/>
    <d v="2024-06-06T00:00:00"/>
    <x v="5"/>
    <x v="1"/>
    <x v="1"/>
    <s v="C957"/>
    <x v="362"/>
    <s v="B1003"/>
    <x v="361"/>
    <x v="0"/>
    <n v="37.75"/>
    <n v="5"/>
    <n v="188.75"/>
    <x v="2"/>
    <x v="7"/>
  </r>
  <r>
    <s v="O3843"/>
    <d v="2023-03-12T00:00:00"/>
    <x v="0"/>
    <x v="0"/>
    <x v="2"/>
    <s v="C329"/>
    <x v="247"/>
    <s v="B1729"/>
    <x v="31"/>
    <x v="0"/>
    <n v="8.52"/>
    <n v="4"/>
    <n v="34.08"/>
    <x v="0"/>
    <x v="0"/>
  </r>
  <r>
    <s v="O1583"/>
    <d v="2024-01-28T00:00:00"/>
    <x v="0"/>
    <x v="11"/>
    <x v="1"/>
    <s v="C374"/>
    <x v="363"/>
    <s v="B1877"/>
    <x v="362"/>
    <x v="0"/>
    <n v="25.61"/>
    <n v="1"/>
    <n v="25.61"/>
    <x v="1"/>
    <x v="0"/>
  </r>
  <r>
    <s v="O2713"/>
    <d v="2025-08-09T00:00:00"/>
    <x v="6"/>
    <x v="8"/>
    <x v="0"/>
    <s v="C406"/>
    <x v="364"/>
    <s v="B1817"/>
    <x v="363"/>
    <x v="1"/>
    <n v="38.76"/>
    <n v="1"/>
    <n v="38.76"/>
    <x v="1"/>
    <x v="6"/>
  </r>
  <r>
    <s v="O3128"/>
    <d v="2024-01-07T00:00:00"/>
    <x v="0"/>
    <x v="11"/>
    <x v="1"/>
    <s v="C437"/>
    <x v="87"/>
    <s v="B1805"/>
    <x v="364"/>
    <x v="0"/>
    <n v="40.26"/>
    <n v="2"/>
    <n v="80.52"/>
    <x v="2"/>
    <x v="0"/>
  </r>
  <r>
    <s v="O2353"/>
    <d v="2023-02-02T00:00:00"/>
    <x v="5"/>
    <x v="3"/>
    <x v="2"/>
    <s v="C806"/>
    <x v="365"/>
    <s v="B1663"/>
    <x v="365"/>
    <x v="0"/>
    <n v="25.97"/>
    <n v="4"/>
    <n v="103.88"/>
    <x v="2"/>
    <x v="1"/>
  </r>
  <r>
    <s v="O1108"/>
    <d v="2024-01-30T00:00:00"/>
    <x v="4"/>
    <x v="11"/>
    <x v="1"/>
    <s v="C270"/>
    <x v="60"/>
    <s v="B1835"/>
    <x v="8"/>
    <x v="3"/>
    <n v="21.69"/>
    <n v="3"/>
    <n v="65.069999999999993"/>
    <x v="0"/>
    <x v="0"/>
  </r>
  <r>
    <s v="O1778"/>
    <d v="2024-03-26T00:00:00"/>
    <x v="4"/>
    <x v="0"/>
    <x v="1"/>
    <s v="C705"/>
    <x v="366"/>
    <s v="B1160"/>
    <x v="366"/>
    <x v="3"/>
    <n v="24.5"/>
    <n v="4"/>
    <n v="98"/>
    <x v="0"/>
    <x v="7"/>
  </r>
  <r>
    <s v="O2497"/>
    <d v="2024-03-14T00:00:00"/>
    <x v="5"/>
    <x v="0"/>
    <x v="1"/>
    <s v="C477"/>
    <x v="367"/>
    <s v="B1357"/>
    <x v="214"/>
    <x v="2"/>
    <n v="47"/>
    <n v="4"/>
    <n v="188"/>
    <x v="0"/>
    <x v="6"/>
  </r>
  <r>
    <s v="O3888"/>
    <d v="2024-10-28T00:00:00"/>
    <x v="1"/>
    <x v="10"/>
    <x v="1"/>
    <s v="C327"/>
    <x v="120"/>
    <s v="B1266"/>
    <x v="367"/>
    <x v="0"/>
    <n v="39.22"/>
    <n v="2"/>
    <n v="78.44"/>
    <x v="0"/>
    <x v="0"/>
  </r>
  <r>
    <s v="O1469"/>
    <d v="2023-02-06T00:00:00"/>
    <x v="1"/>
    <x v="3"/>
    <x v="2"/>
    <s v="C855"/>
    <x v="368"/>
    <s v="B1703"/>
    <x v="368"/>
    <x v="2"/>
    <n v="13.71"/>
    <n v="2"/>
    <n v="27.42"/>
    <x v="2"/>
    <x v="1"/>
  </r>
  <r>
    <s v="O1339"/>
    <d v="2024-03-31T00:00:00"/>
    <x v="0"/>
    <x v="0"/>
    <x v="1"/>
    <s v="C936"/>
    <x v="369"/>
    <s v="B1910"/>
    <x v="238"/>
    <x v="0"/>
    <n v="20.43"/>
    <n v="2"/>
    <n v="40.86"/>
    <x v="3"/>
    <x v="7"/>
  </r>
  <r>
    <s v="O2900"/>
    <d v="2024-10-14T00:00:00"/>
    <x v="1"/>
    <x v="10"/>
    <x v="1"/>
    <s v="C886"/>
    <x v="220"/>
    <s v="B1972"/>
    <x v="70"/>
    <x v="2"/>
    <n v="25.49"/>
    <n v="4"/>
    <n v="101.96"/>
    <x v="2"/>
    <x v="1"/>
  </r>
  <r>
    <s v="O1044"/>
    <d v="2024-08-28T00:00:00"/>
    <x v="3"/>
    <x v="8"/>
    <x v="1"/>
    <s v="C947"/>
    <x v="321"/>
    <s v="B1795"/>
    <x v="369"/>
    <x v="3"/>
    <n v="11.76"/>
    <n v="1"/>
    <n v="11.76"/>
    <x v="3"/>
    <x v="3"/>
  </r>
  <r>
    <s v="O3753"/>
    <d v="2025-06-18T00:00:00"/>
    <x v="3"/>
    <x v="1"/>
    <x v="0"/>
    <s v="C393"/>
    <x v="275"/>
    <s v="B1385"/>
    <x v="370"/>
    <x v="3"/>
    <n v="10.1"/>
    <n v="4"/>
    <n v="40.4"/>
    <x v="0"/>
    <x v="3"/>
  </r>
  <r>
    <s v="O1052"/>
    <d v="2023-10-02T00:00:00"/>
    <x v="1"/>
    <x v="10"/>
    <x v="2"/>
    <s v="C597"/>
    <x v="2"/>
    <s v="B1517"/>
    <x v="371"/>
    <x v="1"/>
    <n v="47.28"/>
    <n v="2"/>
    <n v="94.56"/>
    <x v="2"/>
    <x v="1"/>
  </r>
  <r>
    <s v="O2600"/>
    <d v="2023-02-09T00:00:00"/>
    <x v="5"/>
    <x v="3"/>
    <x v="2"/>
    <s v="C823"/>
    <x v="119"/>
    <s v="B1949"/>
    <x v="372"/>
    <x v="1"/>
    <n v="47.6"/>
    <n v="5"/>
    <n v="238"/>
    <x v="1"/>
    <x v="5"/>
  </r>
  <r>
    <s v="O1033"/>
    <d v="2023-05-22T00:00:00"/>
    <x v="1"/>
    <x v="4"/>
    <x v="2"/>
    <s v="C255"/>
    <x v="370"/>
    <s v="B1140"/>
    <x v="373"/>
    <x v="1"/>
    <n v="45.59"/>
    <n v="4"/>
    <n v="182.36"/>
    <x v="1"/>
    <x v="1"/>
  </r>
  <r>
    <s v="O3898"/>
    <d v="2023-02-15T00:00:00"/>
    <x v="3"/>
    <x v="3"/>
    <x v="2"/>
    <s v="C881"/>
    <x v="371"/>
    <s v="B1413"/>
    <x v="374"/>
    <x v="0"/>
    <n v="9.89"/>
    <n v="1"/>
    <n v="9.89"/>
    <x v="2"/>
    <x v="0"/>
  </r>
  <r>
    <s v="O1571"/>
    <d v="2023-04-17T00:00:00"/>
    <x v="1"/>
    <x v="7"/>
    <x v="2"/>
    <s v="C127"/>
    <x v="372"/>
    <s v="B1180"/>
    <x v="375"/>
    <x v="3"/>
    <n v="46.51"/>
    <n v="5"/>
    <n v="232.55"/>
    <x v="3"/>
    <x v="2"/>
  </r>
  <r>
    <s v="O3273"/>
    <d v="2024-10-17T00:00:00"/>
    <x v="5"/>
    <x v="10"/>
    <x v="1"/>
    <s v="C750"/>
    <x v="373"/>
    <s v="B1594"/>
    <x v="161"/>
    <x v="2"/>
    <n v="46.71"/>
    <n v="4"/>
    <n v="186.84"/>
    <x v="0"/>
    <x v="2"/>
  </r>
  <r>
    <s v="O2807"/>
    <d v="2023-12-09T00:00:00"/>
    <x v="6"/>
    <x v="9"/>
    <x v="2"/>
    <s v="C246"/>
    <x v="374"/>
    <s v="B1264"/>
    <x v="376"/>
    <x v="3"/>
    <n v="21.4"/>
    <n v="1"/>
    <n v="21.4"/>
    <x v="1"/>
    <x v="5"/>
  </r>
  <r>
    <s v="O1157"/>
    <d v="2023-06-11T00:00:00"/>
    <x v="0"/>
    <x v="1"/>
    <x v="2"/>
    <s v="C165"/>
    <x v="375"/>
    <s v="B1817"/>
    <x v="363"/>
    <x v="3"/>
    <n v="47.62"/>
    <n v="2"/>
    <n v="95.24"/>
    <x v="1"/>
    <x v="3"/>
  </r>
  <r>
    <s v="O1359"/>
    <d v="2023-01-17T00:00:00"/>
    <x v="4"/>
    <x v="11"/>
    <x v="2"/>
    <s v="C620"/>
    <x v="376"/>
    <s v="B1394"/>
    <x v="377"/>
    <x v="1"/>
    <n v="8.84"/>
    <n v="1"/>
    <n v="8.84"/>
    <x v="0"/>
    <x v="4"/>
  </r>
  <r>
    <s v="O2191"/>
    <d v="2023-02-09T00:00:00"/>
    <x v="5"/>
    <x v="3"/>
    <x v="2"/>
    <s v="C999"/>
    <x v="377"/>
    <s v="B1437"/>
    <x v="378"/>
    <x v="2"/>
    <n v="25.58"/>
    <n v="5"/>
    <n v="127.9"/>
    <x v="1"/>
    <x v="1"/>
  </r>
  <r>
    <s v="O1927"/>
    <d v="2023-06-05T00:00:00"/>
    <x v="1"/>
    <x v="1"/>
    <x v="2"/>
    <s v="C336"/>
    <x v="378"/>
    <s v="B1978"/>
    <x v="379"/>
    <x v="0"/>
    <n v="17.82"/>
    <n v="2"/>
    <n v="35.64"/>
    <x v="3"/>
    <x v="3"/>
  </r>
  <r>
    <s v="O3409"/>
    <d v="2025-07-07T00:00:00"/>
    <x v="1"/>
    <x v="2"/>
    <x v="0"/>
    <s v="C281"/>
    <x v="379"/>
    <s v="B1714"/>
    <x v="380"/>
    <x v="2"/>
    <n v="19.11"/>
    <n v="3"/>
    <n v="57.33"/>
    <x v="0"/>
    <x v="0"/>
  </r>
  <r>
    <s v="O2223"/>
    <d v="2023-10-31T00:00:00"/>
    <x v="4"/>
    <x v="10"/>
    <x v="2"/>
    <s v="C975"/>
    <x v="380"/>
    <s v="B1377"/>
    <x v="381"/>
    <x v="0"/>
    <n v="20.29"/>
    <n v="4"/>
    <n v="81.16"/>
    <x v="1"/>
    <x v="5"/>
  </r>
  <r>
    <s v="O2696"/>
    <d v="2022-11-04T00:00:00"/>
    <x v="2"/>
    <x v="5"/>
    <x v="3"/>
    <s v="C801"/>
    <x v="381"/>
    <s v="B1268"/>
    <x v="382"/>
    <x v="2"/>
    <n v="51.5"/>
    <n v="5"/>
    <n v="257.5"/>
    <x v="2"/>
    <x v="2"/>
  </r>
  <r>
    <s v="O3283"/>
    <d v="2023-01-15T00:00:00"/>
    <x v="0"/>
    <x v="11"/>
    <x v="2"/>
    <s v="C254"/>
    <x v="47"/>
    <s v="B1901"/>
    <x v="383"/>
    <x v="2"/>
    <n v="34.590000000000003"/>
    <n v="1"/>
    <n v="34.590000000000003"/>
    <x v="2"/>
    <x v="0"/>
  </r>
  <r>
    <s v="O2401"/>
    <d v="2025-05-27T00:00:00"/>
    <x v="4"/>
    <x v="4"/>
    <x v="0"/>
    <s v="C140"/>
    <x v="382"/>
    <s v="B1357"/>
    <x v="214"/>
    <x v="0"/>
    <n v="38.299999999999997"/>
    <n v="4"/>
    <n v="153.19999999999999"/>
    <x v="0"/>
    <x v="2"/>
  </r>
  <r>
    <s v="O3752"/>
    <d v="2025-02-18T00:00:00"/>
    <x v="4"/>
    <x v="3"/>
    <x v="0"/>
    <s v="C664"/>
    <x v="383"/>
    <s v="B1896"/>
    <x v="384"/>
    <x v="0"/>
    <n v="32.06"/>
    <n v="2"/>
    <n v="64.12"/>
    <x v="2"/>
    <x v="0"/>
  </r>
  <r>
    <s v="O2263"/>
    <d v="2024-06-20T00:00:00"/>
    <x v="5"/>
    <x v="1"/>
    <x v="1"/>
    <s v="C749"/>
    <x v="384"/>
    <s v="B1482"/>
    <x v="44"/>
    <x v="2"/>
    <n v="41.83"/>
    <n v="2"/>
    <n v="83.66"/>
    <x v="0"/>
    <x v="2"/>
  </r>
  <r>
    <s v="O3603"/>
    <d v="2022-11-21T00:00:00"/>
    <x v="1"/>
    <x v="5"/>
    <x v="3"/>
    <s v="C114"/>
    <x v="385"/>
    <s v="B1102"/>
    <x v="385"/>
    <x v="2"/>
    <n v="22.81"/>
    <n v="1"/>
    <n v="22.81"/>
    <x v="0"/>
    <x v="6"/>
  </r>
  <r>
    <s v="O1548"/>
    <d v="2024-06-08T00:00:00"/>
    <x v="6"/>
    <x v="1"/>
    <x v="1"/>
    <s v="C543"/>
    <x v="386"/>
    <s v="B1795"/>
    <x v="386"/>
    <x v="2"/>
    <n v="44.02"/>
    <n v="4"/>
    <n v="176.08"/>
    <x v="0"/>
    <x v="7"/>
  </r>
  <r>
    <s v="O2215"/>
    <d v="2022-12-08T00:00:00"/>
    <x v="5"/>
    <x v="9"/>
    <x v="3"/>
    <s v="C278"/>
    <x v="387"/>
    <s v="B1077"/>
    <x v="360"/>
    <x v="2"/>
    <n v="51.84"/>
    <n v="1"/>
    <n v="51.84"/>
    <x v="0"/>
    <x v="2"/>
  </r>
  <r>
    <s v="O1225"/>
    <d v="2024-08-24T00:00:00"/>
    <x v="6"/>
    <x v="8"/>
    <x v="1"/>
    <s v="C996"/>
    <x v="388"/>
    <s v="B1439"/>
    <x v="387"/>
    <x v="1"/>
    <n v="34.020000000000003"/>
    <n v="5"/>
    <n v="170.1"/>
    <x v="3"/>
    <x v="3"/>
  </r>
  <r>
    <s v="O2015"/>
    <d v="2023-08-31T00:00:00"/>
    <x v="5"/>
    <x v="8"/>
    <x v="2"/>
    <s v="C111"/>
    <x v="389"/>
    <s v="B1797"/>
    <x v="388"/>
    <x v="2"/>
    <n v="18.010000000000002"/>
    <n v="3"/>
    <n v="54.03"/>
    <x v="0"/>
    <x v="4"/>
  </r>
  <r>
    <s v="O1498"/>
    <d v="2023-03-12T00:00:00"/>
    <x v="0"/>
    <x v="0"/>
    <x v="2"/>
    <s v="C950"/>
    <x v="390"/>
    <s v="B1994"/>
    <x v="389"/>
    <x v="1"/>
    <n v="5.56"/>
    <n v="1"/>
    <n v="5.56"/>
    <x v="3"/>
    <x v="3"/>
  </r>
  <r>
    <s v="O1521"/>
    <d v="2023-06-19T00:00:00"/>
    <x v="1"/>
    <x v="1"/>
    <x v="2"/>
    <s v="C140"/>
    <x v="391"/>
    <s v="B1217"/>
    <x v="390"/>
    <x v="0"/>
    <n v="49.72"/>
    <n v="2"/>
    <n v="99.44"/>
    <x v="1"/>
    <x v="3"/>
  </r>
  <r>
    <s v="O2059"/>
    <d v="2024-03-15T00:00:00"/>
    <x v="2"/>
    <x v="0"/>
    <x v="1"/>
    <s v="C686"/>
    <x v="392"/>
    <s v="B1353"/>
    <x v="391"/>
    <x v="0"/>
    <n v="45.35"/>
    <n v="1"/>
    <n v="45.35"/>
    <x v="0"/>
    <x v="3"/>
  </r>
  <r>
    <s v="O1568"/>
    <d v="2023-01-17T00:00:00"/>
    <x v="4"/>
    <x v="11"/>
    <x v="2"/>
    <s v="C166"/>
    <x v="242"/>
    <s v="B1839"/>
    <x v="43"/>
    <x v="0"/>
    <n v="17.96"/>
    <n v="3"/>
    <n v="53.88"/>
    <x v="2"/>
    <x v="3"/>
  </r>
  <r>
    <s v="O2697"/>
    <d v="2024-05-04T00:00:00"/>
    <x v="6"/>
    <x v="4"/>
    <x v="1"/>
    <s v="C134"/>
    <x v="393"/>
    <s v="B1486"/>
    <x v="392"/>
    <x v="2"/>
    <n v="13.74"/>
    <n v="1"/>
    <n v="13.74"/>
    <x v="1"/>
    <x v="0"/>
  </r>
  <r>
    <s v="O1373"/>
    <d v="2024-04-17T00:00:00"/>
    <x v="3"/>
    <x v="7"/>
    <x v="1"/>
    <s v="C376"/>
    <x v="103"/>
    <s v="B1337"/>
    <x v="393"/>
    <x v="2"/>
    <n v="17.059999999999999"/>
    <n v="2"/>
    <n v="34.119999999999997"/>
    <x v="0"/>
    <x v="4"/>
  </r>
  <r>
    <s v="O2931"/>
    <d v="2025-07-03T00:00:00"/>
    <x v="5"/>
    <x v="2"/>
    <x v="0"/>
    <s v="C327"/>
    <x v="120"/>
    <s v="B1117"/>
    <x v="394"/>
    <x v="2"/>
    <n v="45.11"/>
    <n v="5"/>
    <n v="225.55"/>
    <x v="2"/>
    <x v="7"/>
  </r>
  <r>
    <s v="O1179"/>
    <d v="2024-11-30T00:00:00"/>
    <x v="6"/>
    <x v="5"/>
    <x v="1"/>
    <s v="C742"/>
    <x v="394"/>
    <s v="B1662"/>
    <x v="395"/>
    <x v="2"/>
    <n v="25.67"/>
    <n v="4"/>
    <n v="102.68"/>
    <x v="3"/>
    <x v="0"/>
  </r>
  <r>
    <s v="O3397"/>
    <d v="2025-02-21T00:00:00"/>
    <x v="2"/>
    <x v="3"/>
    <x v="0"/>
    <s v="C428"/>
    <x v="395"/>
    <s v="B1839"/>
    <x v="43"/>
    <x v="3"/>
    <n v="15.3"/>
    <n v="3"/>
    <n v="45.9"/>
    <x v="2"/>
    <x v="0"/>
  </r>
  <r>
    <s v="O3197"/>
    <d v="2022-11-27T00:00:00"/>
    <x v="0"/>
    <x v="5"/>
    <x v="3"/>
    <s v="C278"/>
    <x v="387"/>
    <s v="B1488"/>
    <x v="396"/>
    <x v="2"/>
    <n v="31.16"/>
    <n v="1"/>
    <n v="31.16"/>
    <x v="0"/>
    <x v="2"/>
  </r>
  <r>
    <s v="O2685"/>
    <d v="2024-06-17T00:00:00"/>
    <x v="1"/>
    <x v="1"/>
    <x v="1"/>
    <s v="C887"/>
    <x v="396"/>
    <s v="B1496"/>
    <x v="397"/>
    <x v="0"/>
    <n v="11.72"/>
    <n v="3"/>
    <n v="35.159999999999997"/>
    <x v="2"/>
    <x v="7"/>
  </r>
  <r>
    <s v="O1246"/>
    <d v="2023-11-15T00:00:00"/>
    <x v="3"/>
    <x v="5"/>
    <x v="2"/>
    <s v="C885"/>
    <x v="260"/>
    <s v="B1639"/>
    <x v="398"/>
    <x v="0"/>
    <n v="15.45"/>
    <n v="4"/>
    <n v="61.8"/>
    <x v="3"/>
    <x v="0"/>
  </r>
  <r>
    <s v="O2572"/>
    <d v="2022-09-28T00:00:00"/>
    <x v="3"/>
    <x v="6"/>
    <x v="3"/>
    <s v="C446"/>
    <x v="397"/>
    <s v="B1047"/>
    <x v="399"/>
    <x v="3"/>
    <n v="25.72"/>
    <n v="3"/>
    <n v="77.16"/>
    <x v="0"/>
    <x v="2"/>
  </r>
  <r>
    <s v="O1909"/>
    <d v="2023-12-03T00:00:00"/>
    <x v="0"/>
    <x v="9"/>
    <x v="2"/>
    <s v="C830"/>
    <x v="398"/>
    <s v="B1191"/>
    <x v="400"/>
    <x v="2"/>
    <n v="5.83"/>
    <n v="1"/>
    <n v="5.83"/>
    <x v="1"/>
    <x v="1"/>
  </r>
  <r>
    <s v="O3424"/>
    <d v="2022-09-07T00:00:00"/>
    <x v="3"/>
    <x v="6"/>
    <x v="3"/>
    <s v="C448"/>
    <x v="399"/>
    <s v="B1530"/>
    <x v="226"/>
    <x v="2"/>
    <n v="56.48"/>
    <n v="1"/>
    <n v="56.48"/>
    <x v="0"/>
    <x v="7"/>
  </r>
  <r>
    <s v="O2976"/>
    <d v="2024-05-21T00:00:00"/>
    <x v="4"/>
    <x v="4"/>
    <x v="1"/>
    <s v="C886"/>
    <x v="220"/>
    <s v="B1698"/>
    <x v="288"/>
    <x v="3"/>
    <n v="37.22"/>
    <n v="3"/>
    <n v="111.66"/>
    <x v="0"/>
    <x v="2"/>
  </r>
  <r>
    <s v="O1879"/>
    <d v="2024-10-10T00:00:00"/>
    <x v="5"/>
    <x v="10"/>
    <x v="1"/>
    <s v="C540"/>
    <x v="130"/>
    <s v="B1651"/>
    <x v="73"/>
    <x v="3"/>
    <n v="47.09"/>
    <n v="2"/>
    <n v="94.18"/>
    <x v="2"/>
    <x v="3"/>
  </r>
  <r>
    <s v="O3302"/>
    <d v="2023-05-24T00:00:00"/>
    <x v="3"/>
    <x v="4"/>
    <x v="2"/>
    <s v="C462"/>
    <x v="400"/>
    <s v="B1714"/>
    <x v="401"/>
    <x v="0"/>
    <n v="30.83"/>
    <n v="5"/>
    <n v="154.15"/>
    <x v="0"/>
    <x v="6"/>
  </r>
  <r>
    <s v="O2986"/>
    <d v="2022-09-11T00:00:00"/>
    <x v="0"/>
    <x v="6"/>
    <x v="3"/>
    <s v="C886"/>
    <x v="401"/>
    <s v="B1243"/>
    <x v="402"/>
    <x v="2"/>
    <n v="38.97"/>
    <n v="2"/>
    <n v="77.94"/>
    <x v="0"/>
    <x v="2"/>
  </r>
  <r>
    <s v="O1968"/>
    <d v="2023-12-23T00:00:00"/>
    <x v="6"/>
    <x v="9"/>
    <x v="2"/>
    <s v="C919"/>
    <x v="402"/>
    <s v="B1977"/>
    <x v="403"/>
    <x v="1"/>
    <n v="38.06"/>
    <n v="1"/>
    <n v="38.06"/>
    <x v="3"/>
    <x v="2"/>
  </r>
  <r>
    <s v="O2182"/>
    <d v="2024-09-11T00:00:00"/>
    <x v="3"/>
    <x v="6"/>
    <x v="1"/>
    <s v="C405"/>
    <x v="403"/>
    <s v="B1635"/>
    <x v="404"/>
    <x v="0"/>
    <n v="31.35"/>
    <n v="3"/>
    <n v="94.05"/>
    <x v="2"/>
    <x v="3"/>
  </r>
  <r>
    <s v="O3078"/>
    <d v="2022-11-22T00:00:00"/>
    <x v="4"/>
    <x v="5"/>
    <x v="3"/>
    <s v="C269"/>
    <x v="404"/>
    <s v="B1925"/>
    <x v="216"/>
    <x v="1"/>
    <n v="6.83"/>
    <n v="5"/>
    <n v="34.15"/>
    <x v="2"/>
    <x v="2"/>
  </r>
  <r>
    <s v="O3932"/>
    <d v="2023-08-04T00:00:00"/>
    <x v="2"/>
    <x v="8"/>
    <x v="2"/>
    <s v="C884"/>
    <x v="405"/>
    <s v="B1991"/>
    <x v="405"/>
    <x v="1"/>
    <n v="17"/>
    <n v="5"/>
    <n v="85"/>
    <x v="2"/>
    <x v="7"/>
  </r>
  <r>
    <s v="O2084"/>
    <d v="2023-10-21T00:00:00"/>
    <x v="6"/>
    <x v="10"/>
    <x v="2"/>
    <s v="C591"/>
    <x v="406"/>
    <s v="B1076"/>
    <x v="332"/>
    <x v="2"/>
    <n v="25.69"/>
    <n v="5"/>
    <n v="128.44999999999999"/>
    <x v="2"/>
    <x v="3"/>
  </r>
  <r>
    <s v="O3727"/>
    <d v="2022-10-02T00:00:00"/>
    <x v="0"/>
    <x v="10"/>
    <x v="3"/>
    <s v="C408"/>
    <x v="151"/>
    <s v="B1800"/>
    <x v="406"/>
    <x v="1"/>
    <n v="47.61"/>
    <n v="4"/>
    <n v="190.44"/>
    <x v="0"/>
    <x v="2"/>
  </r>
  <r>
    <s v="O3546"/>
    <d v="2024-03-24T00:00:00"/>
    <x v="0"/>
    <x v="0"/>
    <x v="1"/>
    <s v="C384"/>
    <x v="407"/>
    <s v="B1111"/>
    <x v="45"/>
    <x v="3"/>
    <n v="8.7799999999999994"/>
    <n v="2"/>
    <n v="17.559999999999999"/>
    <x v="2"/>
    <x v="2"/>
  </r>
  <r>
    <s v="O1575"/>
    <d v="2023-04-26T00:00:00"/>
    <x v="3"/>
    <x v="7"/>
    <x v="2"/>
    <s v="C855"/>
    <x v="408"/>
    <s v="B1075"/>
    <x v="407"/>
    <x v="1"/>
    <n v="42.54"/>
    <n v="3"/>
    <n v="127.62"/>
    <x v="1"/>
    <x v="4"/>
  </r>
  <r>
    <s v="O1495"/>
    <d v="2023-11-29T00:00:00"/>
    <x v="3"/>
    <x v="5"/>
    <x v="2"/>
    <s v="C213"/>
    <x v="409"/>
    <s v="B1091"/>
    <x v="408"/>
    <x v="2"/>
    <n v="32.65"/>
    <n v="3"/>
    <n v="97.95"/>
    <x v="3"/>
    <x v="4"/>
  </r>
  <r>
    <s v="O1334"/>
    <d v="2023-10-14T00:00:00"/>
    <x v="6"/>
    <x v="10"/>
    <x v="2"/>
    <s v="C304"/>
    <x v="410"/>
    <s v="B1143"/>
    <x v="151"/>
    <x v="2"/>
    <n v="40.61"/>
    <n v="1"/>
    <n v="40.61"/>
    <x v="3"/>
    <x v="1"/>
  </r>
  <r>
    <s v="O3229"/>
    <d v="2024-01-04T00:00:00"/>
    <x v="5"/>
    <x v="11"/>
    <x v="1"/>
    <s v="C642"/>
    <x v="411"/>
    <s v="B1613"/>
    <x v="201"/>
    <x v="0"/>
    <n v="37.21"/>
    <n v="5"/>
    <n v="186.05"/>
    <x v="1"/>
    <x v="7"/>
  </r>
  <r>
    <s v="O3443"/>
    <d v="2025-07-06T00:00:00"/>
    <x v="0"/>
    <x v="2"/>
    <x v="0"/>
    <s v="C895"/>
    <x v="412"/>
    <s v="B1764"/>
    <x v="287"/>
    <x v="1"/>
    <n v="50.58"/>
    <n v="5"/>
    <n v="252.9"/>
    <x v="2"/>
    <x v="0"/>
  </r>
  <r>
    <s v="O3091"/>
    <d v="2023-06-14T00:00:00"/>
    <x v="3"/>
    <x v="1"/>
    <x v="2"/>
    <s v="C299"/>
    <x v="143"/>
    <s v="B1515"/>
    <x v="409"/>
    <x v="2"/>
    <n v="39.75"/>
    <n v="2"/>
    <n v="79.5"/>
    <x v="2"/>
    <x v="0"/>
  </r>
  <r>
    <s v="O1684"/>
    <d v="2023-11-21T00:00:00"/>
    <x v="4"/>
    <x v="5"/>
    <x v="2"/>
    <s v="C697"/>
    <x v="413"/>
    <s v="B1690"/>
    <x v="410"/>
    <x v="0"/>
    <n v="49.18"/>
    <n v="4"/>
    <n v="196.72"/>
    <x v="1"/>
    <x v="4"/>
  </r>
  <r>
    <s v="O1434"/>
    <d v="2023-03-24T00:00:00"/>
    <x v="2"/>
    <x v="0"/>
    <x v="2"/>
    <s v="C825"/>
    <x v="414"/>
    <s v="B1172"/>
    <x v="231"/>
    <x v="3"/>
    <n v="17.850000000000001"/>
    <n v="5"/>
    <n v="89.25"/>
    <x v="0"/>
    <x v="4"/>
  </r>
  <r>
    <s v="O3101"/>
    <d v="2025-02-11T00:00:00"/>
    <x v="4"/>
    <x v="3"/>
    <x v="0"/>
    <s v="C333"/>
    <x v="415"/>
    <s v="B1295"/>
    <x v="310"/>
    <x v="1"/>
    <n v="33.03"/>
    <n v="2"/>
    <n v="66.06"/>
    <x v="1"/>
    <x v="6"/>
  </r>
  <r>
    <s v="O3292"/>
    <d v="2023-01-27T00:00:00"/>
    <x v="2"/>
    <x v="11"/>
    <x v="2"/>
    <s v="C978"/>
    <x v="102"/>
    <s v="B1072"/>
    <x v="411"/>
    <x v="0"/>
    <n v="41.89"/>
    <n v="2"/>
    <n v="83.78"/>
    <x v="0"/>
    <x v="3"/>
  </r>
  <r>
    <s v="O1977"/>
    <d v="2024-04-25T00:00:00"/>
    <x v="5"/>
    <x v="7"/>
    <x v="1"/>
    <s v="C378"/>
    <x v="267"/>
    <s v="B1649"/>
    <x v="412"/>
    <x v="2"/>
    <n v="24.26"/>
    <n v="4"/>
    <n v="97.04"/>
    <x v="3"/>
    <x v="3"/>
  </r>
  <r>
    <s v="O1414"/>
    <d v="2024-10-10T00:00:00"/>
    <x v="5"/>
    <x v="10"/>
    <x v="1"/>
    <s v="C269"/>
    <x v="404"/>
    <s v="B1481"/>
    <x v="413"/>
    <x v="1"/>
    <n v="33.909999999999997"/>
    <n v="3"/>
    <n v="101.73"/>
    <x v="0"/>
    <x v="0"/>
  </r>
  <r>
    <s v="O2198"/>
    <d v="2024-09-06T00:00:00"/>
    <x v="2"/>
    <x v="6"/>
    <x v="1"/>
    <s v="C755"/>
    <x v="416"/>
    <s v="B1117"/>
    <x v="394"/>
    <x v="1"/>
    <n v="38.68"/>
    <n v="3"/>
    <n v="116.04"/>
    <x v="3"/>
    <x v="3"/>
  </r>
  <r>
    <s v="O2613"/>
    <d v="2024-10-08T00:00:00"/>
    <x v="4"/>
    <x v="10"/>
    <x v="1"/>
    <s v="C366"/>
    <x v="195"/>
    <s v="B1746"/>
    <x v="414"/>
    <x v="2"/>
    <n v="21.34"/>
    <n v="4"/>
    <n v="85.36"/>
    <x v="2"/>
    <x v="0"/>
  </r>
  <r>
    <s v="O1475"/>
    <d v="2023-02-28T00:00:00"/>
    <x v="4"/>
    <x v="3"/>
    <x v="2"/>
    <s v="C269"/>
    <x v="417"/>
    <s v="B1392"/>
    <x v="415"/>
    <x v="0"/>
    <n v="18.059999999999999"/>
    <n v="2"/>
    <n v="36.119999999999997"/>
    <x v="2"/>
    <x v="7"/>
  </r>
  <r>
    <s v="O3037"/>
    <d v="2023-09-19T00:00:00"/>
    <x v="4"/>
    <x v="6"/>
    <x v="2"/>
    <s v="C187"/>
    <x v="418"/>
    <s v="B1465"/>
    <x v="416"/>
    <x v="3"/>
    <n v="25.64"/>
    <n v="4"/>
    <n v="102.56"/>
    <x v="0"/>
    <x v="1"/>
  </r>
  <r>
    <s v="O1128"/>
    <d v="2023-11-19T00:00:00"/>
    <x v="0"/>
    <x v="5"/>
    <x v="2"/>
    <s v="C305"/>
    <x v="419"/>
    <s v="B1221"/>
    <x v="417"/>
    <x v="0"/>
    <n v="15.19"/>
    <n v="5"/>
    <n v="75.95"/>
    <x v="0"/>
    <x v="7"/>
  </r>
  <r>
    <s v="O2815"/>
    <d v="2022-08-30T00:00:00"/>
    <x v="4"/>
    <x v="8"/>
    <x v="3"/>
    <s v="C562"/>
    <x v="269"/>
    <s v="B1715"/>
    <x v="418"/>
    <x v="0"/>
    <n v="33.07"/>
    <n v="3"/>
    <n v="99.21"/>
    <x v="0"/>
    <x v="2"/>
  </r>
  <r>
    <s v="O3060"/>
    <d v="2025-04-27T00:00:00"/>
    <x v="0"/>
    <x v="7"/>
    <x v="0"/>
    <s v="C354"/>
    <x v="420"/>
    <s v="B1489"/>
    <x v="419"/>
    <x v="0"/>
    <n v="41.17"/>
    <n v="5"/>
    <n v="205.85"/>
    <x v="0"/>
    <x v="1"/>
  </r>
  <r>
    <s v="O3872"/>
    <d v="2024-07-04T00:00:00"/>
    <x v="5"/>
    <x v="2"/>
    <x v="1"/>
    <s v="C340"/>
    <x v="288"/>
    <s v="B1096"/>
    <x v="420"/>
    <x v="2"/>
    <n v="6.82"/>
    <n v="1"/>
    <n v="6.82"/>
    <x v="0"/>
    <x v="2"/>
  </r>
  <r>
    <s v="O1296"/>
    <d v="2023-03-25T00:00:00"/>
    <x v="6"/>
    <x v="0"/>
    <x v="2"/>
    <s v="C604"/>
    <x v="126"/>
    <s v="B1456"/>
    <x v="421"/>
    <x v="0"/>
    <n v="14.71"/>
    <n v="3"/>
    <n v="44.13"/>
    <x v="0"/>
    <x v="7"/>
  </r>
  <r>
    <s v="O1420"/>
    <d v="2024-03-12T00:00:00"/>
    <x v="4"/>
    <x v="0"/>
    <x v="1"/>
    <s v="C280"/>
    <x v="421"/>
    <s v="B1304"/>
    <x v="422"/>
    <x v="3"/>
    <n v="29.93"/>
    <n v="5"/>
    <n v="149.65"/>
    <x v="0"/>
    <x v="7"/>
  </r>
  <r>
    <s v="O2707"/>
    <d v="2024-05-14T00:00:00"/>
    <x v="4"/>
    <x v="4"/>
    <x v="1"/>
    <s v="C973"/>
    <x v="422"/>
    <s v="B1361"/>
    <x v="423"/>
    <x v="3"/>
    <n v="9.2200000000000006"/>
    <n v="4"/>
    <n v="36.880000000000003"/>
    <x v="1"/>
    <x v="7"/>
  </r>
  <r>
    <s v="O1288"/>
    <d v="2023-09-25T00:00:00"/>
    <x v="1"/>
    <x v="6"/>
    <x v="2"/>
    <s v="C893"/>
    <x v="423"/>
    <s v="B1469"/>
    <x v="424"/>
    <x v="2"/>
    <n v="32.85"/>
    <n v="3"/>
    <n v="98.55"/>
    <x v="3"/>
    <x v="7"/>
  </r>
  <r>
    <s v="O3339"/>
    <d v="2025-04-12T00:00:00"/>
    <x v="6"/>
    <x v="7"/>
    <x v="0"/>
    <s v="C115"/>
    <x v="424"/>
    <s v="B1684"/>
    <x v="425"/>
    <x v="0"/>
    <n v="24.02"/>
    <n v="1"/>
    <n v="24.02"/>
    <x v="2"/>
    <x v="7"/>
  </r>
  <r>
    <s v="O2564"/>
    <d v="2024-12-18T00:00:00"/>
    <x v="3"/>
    <x v="9"/>
    <x v="1"/>
    <s v="C293"/>
    <x v="425"/>
    <s v="B1217"/>
    <x v="426"/>
    <x v="1"/>
    <n v="33.659999999999997"/>
    <n v="4"/>
    <n v="134.63999999999999"/>
    <x v="0"/>
    <x v="2"/>
  </r>
  <r>
    <s v="O1899"/>
    <d v="2024-10-09T00:00:00"/>
    <x v="3"/>
    <x v="10"/>
    <x v="1"/>
    <s v="C927"/>
    <x v="426"/>
    <s v="B1686"/>
    <x v="427"/>
    <x v="1"/>
    <n v="40.56"/>
    <n v="4"/>
    <n v="162.24"/>
    <x v="3"/>
    <x v="1"/>
  </r>
  <r>
    <s v="O2014"/>
    <d v="2023-12-10T00:00:00"/>
    <x v="0"/>
    <x v="9"/>
    <x v="2"/>
    <s v="C446"/>
    <x v="397"/>
    <s v="B1082"/>
    <x v="159"/>
    <x v="0"/>
    <n v="49.99"/>
    <n v="1"/>
    <n v="49.99"/>
    <x v="1"/>
    <x v="1"/>
  </r>
  <r>
    <s v="O1663"/>
    <d v="2024-08-31T00:00:00"/>
    <x v="6"/>
    <x v="8"/>
    <x v="1"/>
    <s v="C427"/>
    <x v="427"/>
    <s v="B1610"/>
    <x v="428"/>
    <x v="1"/>
    <n v="37.61"/>
    <n v="3"/>
    <n v="112.83"/>
    <x v="2"/>
    <x v="4"/>
  </r>
  <r>
    <s v="O2448"/>
    <d v="2023-02-24T00:00:00"/>
    <x v="2"/>
    <x v="3"/>
    <x v="2"/>
    <s v="C526"/>
    <x v="428"/>
    <s v="B1721"/>
    <x v="429"/>
    <x v="0"/>
    <n v="23.71"/>
    <n v="3"/>
    <n v="71.13"/>
    <x v="0"/>
    <x v="3"/>
  </r>
  <r>
    <s v="O3387"/>
    <d v="2023-02-07T00:00:00"/>
    <x v="4"/>
    <x v="3"/>
    <x v="2"/>
    <s v="C712"/>
    <x v="429"/>
    <s v="B1768"/>
    <x v="63"/>
    <x v="1"/>
    <n v="25.3"/>
    <n v="2"/>
    <n v="50.6"/>
    <x v="0"/>
    <x v="5"/>
  </r>
  <r>
    <s v="O1190"/>
    <d v="2023-01-21T00:00:00"/>
    <x v="6"/>
    <x v="11"/>
    <x v="2"/>
    <s v="C691"/>
    <x v="430"/>
    <s v="B1566"/>
    <x v="69"/>
    <x v="3"/>
    <n v="39.04"/>
    <n v="4"/>
    <n v="156.16"/>
    <x v="1"/>
    <x v="7"/>
  </r>
  <r>
    <s v="O3199"/>
    <d v="2025-04-18T00:00:00"/>
    <x v="2"/>
    <x v="7"/>
    <x v="0"/>
    <s v="C401"/>
    <x v="431"/>
    <s v="B1987"/>
    <x v="5"/>
    <x v="0"/>
    <n v="15.26"/>
    <n v="3"/>
    <n v="45.78"/>
    <x v="2"/>
    <x v="2"/>
  </r>
  <r>
    <s v="O3725"/>
    <d v="2023-03-11T00:00:00"/>
    <x v="6"/>
    <x v="0"/>
    <x v="2"/>
    <s v="C517"/>
    <x v="432"/>
    <s v="B1290"/>
    <x v="430"/>
    <x v="2"/>
    <n v="33.119999999999997"/>
    <n v="4"/>
    <n v="132.47999999999999"/>
    <x v="2"/>
    <x v="5"/>
  </r>
  <r>
    <s v="O2601"/>
    <d v="2023-11-06T00:00:00"/>
    <x v="1"/>
    <x v="5"/>
    <x v="2"/>
    <s v="C636"/>
    <x v="433"/>
    <s v="B1375"/>
    <x v="431"/>
    <x v="2"/>
    <n v="28.77"/>
    <n v="4"/>
    <n v="115.08"/>
    <x v="0"/>
    <x v="3"/>
  </r>
  <r>
    <s v="O3652"/>
    <d v="2023-04-24T00:00:00"/>
    <x v="1"/>
    <x v="7"/>
    <x v="2"/>
    <s v="C854"/>
    <x v="99"/>
    <s v="B1768"/>
    <x v="63"/>
    <x v="0"/>
    <n v="20.3"/>
    <n v="3"/>
    <n v="60.9"/>
    <x v="2"/>
    <x v="6"/>
  </r>
  <r>
    <s v="O2121"/>
    <d v="2023-10-08T00:00:00"/>
    <x v="0"/>
    <x v="10"/>
    <x v="2"/>
    <s v="C651"/>
    <x v="434"/>
    <s v="B1106"/>
    <x v="432"/>
    <x v="2"/>
    <n v="29.65"/>
    <n v="2"/>
    <n v="59.3"/>
    <x v="1"/>
    <x v="2"/>
  </r>
  <r>
    <s v="O3723"/>
    <d v="2024-02-01T00:00:00"/>
    <x v="5"/>
    <x v="3"/>
    <x v="1"/>
    <s v="C121"/>
    <x v="435"/>
    <s v="B1416"/>
    <x v="433"/>
    <x v="2"/>
    <n v="42.94"/>
    <n v="5"/>
    <n v="214.7"/>
    <x v="0"/>
    <x v="7"/>
  </r>
  <r>
    <s v="O1328"/>
    <d v="2024-04-04T00:00:00"/>
    <x v="5"/>
    <x v="7"/>
    <x v="1"/>
    <s v="C523"/>
    <x v="436"/>
    <s v="B1083"/>
    <x v="434"/>
    <x v="1"/>
    <n v="17.03"/>
    <n v="2"/>
    <n v="34.06"/>
    <x v="2"/>
    <x v="1"/>
  </r>
  <r>
    <s v="O1634"/>
    <d v="2023-12-04T00:00:00"/>
    <x v="1"/>
    <x v="9"/>
    <x v="2"/>
    <s v="C574"/>
    <x v="9"/>
    <s v="B1536"/>
    <x v="435"/>
    <x v="0"/>
    <n v="42.03"/>
    <n v="2"/>
    <n v="84.06"/>
    <x v="3"/>
    <x v="1"/>
  </r>
  <r>
    <s v="O3882"/>
    <d v="2023-04-08T00:00:00"/>
    <x v="6"/>
    <x v="7"/>
    <x v="2"/>
    <s v="C686"/>
    <x v="392"/>
    <s v="B1115"/>
    <x v="436"/>
    <x v="0"/>
    <n v="15.88"/>
    <n v="3"/>
    <n v="47.64"/>
    <x v="2"/>
    <x v="5"/>
  </r>
  <r>
    <s v="O2335"/>
    <d v="2023-10-31T00:00:00"/>
    <x v="4"/>
    <x v="10"/>
    <x v="2"/>
    <s v="C381"/>
    <x v="437"/>
    <s v="B1476"/>
    <x v="437"/>
    <x v="3"/>
    <n v="29.6"/>
    <n v="2"/>
    <n v="59.2"/>
    <x v="1"/>
    <x v="0"/>
  </r>
  <r>
    <s v="O1580"/>
    <d v="2024-10-21T00:00:00"/>
    <x v="1"/>
    <x v="10"/>
    <x v="1"/>
    <s v="C823"/>
    <x v="119"/>
    <s v="B1177"/>
    <x v="438"/>
    <x v="0"/>
    <n v="13.15"/>
    <n v="3"/>
    <n v="39.450000000000003"/>
    <x v="2"/>
    <x v="4"/>
  </r>
  <r>
    <s v="O1567"/>
    <d v="2023-03-10T00:00:00"/>
    <x v="2"/>
    <x v="0"/>
    <x v="2"/>
    <s v="C923"/>
    <x v="438"/>
    <s v="B1718"/>
    <x v="439"/>
    <x v="2"/>
    <n v="48.38"/>
    <n v="1"/>
    <n v="48.38"/>
    <x v="1"/>
    <x v="2"/>
  </r>
  <r>
    <s v="O1422"/>
    <d v="2023-03-19T00:00:00"/>
    <x v="0"/>
    <x v="0"/>
    <x v="2"/>
    <s v="C546"/>
    <x v="439"/>
    <s v="B1243"/>
    <x v="440"/>
    <x v="1"/>
    <n v="40.96"/>
    <n v="5"/>
    <n v="204.8"/>
    <x v="3"/>
    <x v="0"/>
  </r>
  <r>
    <s v="O2959"/>
    <d v="2025-07-31T00:00:00"/>
    <x v="5"/>
    <x v="2"/>
    <x v="0"/>
    <s v="C521"/>
    <x v="440"/>
    <s v="B1739"/>
    <x v="285"/>
    <x v="1"/>
    <n v="25.95"/>
    <n v="3"/>
    <n v="77.849999999999994"/>
    <x v="1"/>
    <x v="0"/>
  </r>
  <r>
    <s v="O3140"/>
    <d v="2024-10-04T00:00:00"/>
    <x v="2"/>
    <x v="10"/>
    <x v="1"/>
    <s v="C785"/>
    <x v="441"/>
    <s v="B1903"/>
    <x v="321"/>
    <x v="0"/>
    <n v="20.260000000000002"/>
    <n v="1"/>
    <n v="20.260000000000002"/>
    <x v="0"/>
    <x v="0"/>
  </r>
  <r>
    <s v="O3198"/>
    <d v="2024-11-30T00:00:00"/>
    <x v="6"/>
    <x v="5"/>
    <x v="1"/>
    <s v="C222"/>
    <x v="51"/>
    <s v="B1360"/>
    <x v="441"/>
    <x v="0"/>
    <n v="26.23"/>
    <n v="1"/>
    <n v="26.23"/>
    <x v="1"/>
    <x v="1"/>
  </r>
  <r>
    <s v="O3498"/>
    <d v="2022-12-26T00:00:00"/>
    <x v="1"/>
    <x v="9"/>
    <x v="3"/>
    <s v="C983"/>
    <x v="44"/>
    <s v="B1581"/>
    <x v="351"/>
    <x v="2"/>
    <n v="20.58"/>
    <n v="4"/>
    <n v="82.32"/>
    <x v="0"/>
    <x v="2"/>
  </r>
  <r>
    <s v="O3765"/>
    <d v="2025-01-31T00:00:00"/>
    <x v="2"/>
    <x v="11"/>
    <x v="0"/>
    <s v="C300"/>
    <x v="442"/>
    <s v="B1222"/>
    <x v="442"/>
    <x v="2"/>
    <n v="34.14"/>
    <n v="5"/>
    <n v="170.7"/>
    <x v="2"/>
    <x v="2"/>
  </r>
  <r>
    <s v="O3750"/>
    <d v="2025-05-13T00:00:00"/>
    <x v="4"/>
    <x v="4"/>
    <x v="0"/>
    <s v="C739"/>
    <x v="259"/>
    <s v="B1659"/>
    <x v="188"/>
    <x v="3"/>
    <n v="8.48"/>
    <n v="2"/>
    <n v="16.96"/>
    <x v="0"/>
    <x v="5"/>
  </r>
  <r>
    <s v="O1657"/>
    <d v="2024-11-03T00:00:00"/>
    <x v="0"/>
    <x v="5"/>
    <x v="1"/>
    <s v="C855"/>
    <x v="443"/>
    <s v="B1085"/>
    <x v="443"/>
    <x v="1"/>
    <n v="28.46"/>
    <n v="5"/>
    <n v="142.30000000000001"/>
    <x v="3"/>
    <x v="1"/>
  </r>
  <r>
    <s v="O2322"/>
    <d v="2022-09-08T00:00:00"/>
    <x v="5"/>
    <x v="6"/>
    <x v="3"/>
    <s v="C661"/>
    <x v="444"/>
    <s v="B1232"/>
    <x v="444"/>
    <x v="3"/>
    <n v="51.21"/>
    <n v="3"/>
    <n v="153.63"/>
    <x v="2"/>
    <x v="1"/>
  </r>
  <r>
    <s v="O1483"/>
    <d v="2023-05-26T00:00:00"/>
    <x v="2"/>
    <x v="4"/>
    <x v="2"/>
    <s v="C334"/>
    <x v="445"/>
    <s v="B1887"/>
    <x v="174"/>
    <x v="0"/>
    <n v="48.35"/>
    <n v="3"/>
    <n v="145.05000000000001"/>
    <x v="0"/>
    <x v="4"/>
  </r>
  <r>
    <s v="O2392"/>
    <d v="2022-11-19T00:00:00"/>
    <x v="6"/>
    <x v="5"/>
    <x v="3"/>
    <s v="C273"/>
    <x v="446"/>
    <s v="B1533"/>
    <x v="445"/>
    <x v="2"/>
    <n v="42.75"/>
    <n v="1"/>
    <n v="42.75"/>
    <x v="0"/>
    <x v="2"/>
  </r>
  <r>
    <s v="O3565"/>
    <d v="2024-06-16T00:00:00"/>
    <x v="0"/>
    <x v="1"/>
    <x v="1"/>
    <s v="C726"/>
    <x v="447"/>
    <s v="B1716"/>
    <x v="446"/>
    <x v="0"/>
    <n v="57.33"/>
    <n v="4"/>
    <n v="229.32"/>
    <x v="2"/>
    <x v="0"/>
  </r>
  <r>
    <s v="O3971"/>
    <d v="2025-07-22T00:00:00"/>
    <x v="4"/>
    <x v="2"/>
    <x v="0"/>
    <s v="C926"/>
    <x v="265"/>
    <s v="B1995"/>
    <x v="447"/>
    <x v="3"/>
    <n v="10.130000000000001"/>
    <n v="2"/>
    <n v="20.260000000000002"/>
    <x v="0"/>
    <x v="6"/>
  </r>
  <r>
    <s v="O3957"/>
    <d v="2025-01-20T00:00:00"/>
    <x v="1"/>
    <x v="11"/>
    <x v="0"/>
    <s v="C479"/>
    <x v="141"/>
    <s v="B1022"/>
    <x v="448"/>
    <x v="0"/>
    <n v="11.91"/>
    <n v="3"/>
    <n v="35.729999999999997"/>
    <x v="2"/>
    <x v="2"/>
  </r>
  <r>
    <s v="O3081"/>
    <d v="2025-02-02T00:00:00"/>
    <x v="0"/>
    <x v="3"/>
    <x v="0"/>
    <s v="C621"/>
    <x v="223"/>
    <s v="B1469"/>
    <x v="424"/>
    <x v="0"/>
    <n v="34.31"/>
    <n v="5"/>
    <n v="171.55"/>
    <x v="0"/>
    <x v="0"/>
  </r>
  <r>
    <s v="O1426"/>
    <d v="2024-03-04T00:00:00"/>
    <x v="1"/>
    <x v="0"/>
    <x v="1"/>
    <s v="C780"/>
    <x v="448"/>
    <s v="B1541"/>
    <x v="449"/>
    <x v="0"/>
    <n v="25.09"/>
    <n v="4"/>
    <n v="100.36"/>
    <x v="1"/>
    <x v="4"/>
  </r>
  <r>
    <s v="O2922"/>
    <d v="2024-08-29T00:00:00"/>
    <x v="5"/>
    <x v="8"/>
    <x v="1"/>
    <s v="C814"/>
    <x v="449"/>
    <s v="B1440"/>
    <x v="450"/>
    <x v="2"/>
    <n v="34.86"/>
    <n v="4"/>
    <n v="139.44"/>
    <x v="0"/>
    <x v="3"/>
  </r>
  <r>
    <s v="O1278"/>
    <d v="2024-04-05T00:00:00"/>
    <x v="2"/>
    <x v="7"/>
    <x v="1"/>
    <s v="C232"/>
    <x v="450"/>
    <s v="B1098"/>
    <x v="451"/>
    <x v="0"/>
    <n v="8.4499999999999993"/>
    <n v="4"/>
    <n v="33.799999999999997"/>
    <x v="0"/>
    <x v="2"/>
  </r>
  <r>
    <s v="O1986"/>
    <d v="2023-11-13T00:00:00"/>
    <x v="1"/>
    <x v="5"/>
    <x v="2"/>
    <s v="C164"/>
    <x v="266"/>
    <s v="B1044"/>
    <x v="452"/>
    <x v="3"/>
    <n v="39.69"/>
    <n v="2"/>
    <n v="79.38"/>
    <x v="0"/>
    <x v="0"/>
  </r>
  <r>
    <s v="O2948"/>
    <d v="2024-09-04T00:00:00"/>
    <x v="3"/>
    <x v="6"/>
    <x v="1"/>
    <s v="C881"/>
    <x v="371"/>
    <s v="B1599"/>
    <x v="453"/>
    <x v="0"/>
    <n v="21.17"/>
    <n v="1"/>
    <n v="21.17"/>
    <x v="2"/>
    <x v="6"/>
  </r>
  <r>
    <s v="O2485"/>
    <d v="2025-01-27T00:00:00"/>
    <x v="1"/>
    <x v="11"/>
    <x v="0"/>
    <s v="C427"/>
    <x v="63"/>
    <s v="B1072"/>
    <x v="454"/>
    <x v="2"/>
    <n v="40.4"/>
    <n v="2"/>
    <n v="80.8"/>
    <x v="0"/>
    <x v="2"/>
  </r>
  <r>
    <s v="O1799"/>
    <d v="2024-02-10T00:00:00"/>
    <x v="6"/>
    <x v="3"/>
    <x v="1"/>
    <s v="C934"/>
    <x v="133"/>
    <s v="B1684"/>
    <x v="455"/>
    <x v="1"/>
    <n v="40.03"/>
    <n v="3"/>
    <n v="120.09"/>
    <x v="3"/>
    <x v="2"/>
  </r>
  <r>
    <s v="O3308"/>
    <d v="2023-09-20T00:00:00"/>
    <x v="3"/>
    <x v="6"/>
    <x v="2"/>
    <s v="C549"/>
    <x v="451"/>
    <s v="B1274"/>
    <x v="456"/>
    <x v="0"/>
    <n v="8.31"/>
    <n v="3"/>
    <n v="24.93"/>
    <x v="0"/>
    <x v="6"/>
  </r>
  <r>
    <s v="O3592"/>
    <d v="2024-02-23T00:00:00"/>
    <x v="2"/>
    <x v="3"/>
    <x v="1"/>
    <s v="C996"/>
    <x v="452"/>
    <s v="B1407"/>
    <x v="457"/>
    <x v="0"/>
    <n v="48.64"/>
    <n v="3"/>
    <n v="145.91999999999999"/>
    <x v="0"/>
    <x v="5"/>
  </r>
  <r>
    <s v="O3521"/>
    <d v="2023-06-30T00:00:00"/>
    <x v="2"/>
    <x v="1"/>
    <x v="2"/>
    <s v="C350"/>
    <x v="453"/>
    <s v="B1186"/>
    <x v="458"/>
    <x v="2"/>
    <n v="45.83"/>
    <n v="4"/>
    <n v="183.32"/>
    <x v="2"/>
    <x v="3"/>
  </r>
  <r>
    <s v="O1320"/>
    <d v="2024-11-24T00:00:00"/>
    <x v="0"/>
    <x v="5"/>
    <x v="1"/>
    <s v="C801"/>
    <x v="454"/>
    <s v="B1945"/>
    <x v="459"/>
    <x v="0"/>
    <n v="27.6"/>
    <n v="3"/>
    <n v="82.8"/>
    <x v="2"/>
    <x v="2"/>
  </r>
  <r>
    <s v="O2595"/>
    <d v="2024-09-01T00:00:00"/>
    <x v="0"/>
    <x v="6"/>
    <x v="1"/>
    <s v="C898"/>
    <x v="455"/>
    <s v="B1385"/>
    <x v="460"/>
    <x v="0"/>
    <n v="25.18"/>
    <n v="4"/>
    <n v="100.72"/>
    <x v="2"/>
    <x v="7"/>
  </r>
  <r>
    <s v="O3613"/>
    <d v="2022-12-20T00:00:00"/>
    <x v="4"/>
    <x v="9"/>
    <x v="3"/>
    <s v="C167"/>
    <x v="456"/>
    <s v="B1552"/>
    <x v="461"/>
    <x v="1"/>
    <n v="53.62"/>
    <n v="1"/>
    <n v="53.62"/>
    <x v="0"/>
    <x v="0"/>
  </r>
  <r>
    <s v="O2444"/>
    <d v="2023-11-02T00:00:00"/>
    <x v="5"/>
    <x v="5"/>
    <x v="2"/>
    <s v="C452"/>
    <x v="457"/>
    <s v="B1942"/>
    <x v="462"/>
    <x v="2"/>
    <n v="55.1"/>
    <n v="3"/>
    <n v="165.3"/>
    <x v="1"/>
    <x v="3"/>
  </r>
  <r>
    <s v="O3658"/>
    <d v="2022-11-15T00:00:00"/>
    <x v="4"/>
    <x v="5"/>
    <x v="3"/>
    <s v="C470"/>
    <x v="32"/>
    <s v="B1307"/>
    <x v="463"/>
    <x v="0"/>
    <n v="20.46"/>
    <n v="2"/>
    <n v="40.92"/>
    <x v="0"/>
    <x v="5"/>
  </r>
  <r>
    <s v="O2954"/>
    <d v="2023-09-19T00:00:00"/>
    <x v="4"/>
    <x v="6"/>
    <x v="2"/>
    <s v="C376"/>
    <x v="458"/>
    <s v="B1729"/>
    <x v="165"/>
    <x v="2"/>
    <n v="32.24"/>
    <n v="4"/>
    <n v="128.96"/>
    <x v="2"/>
    <x v="0"/>
  </r>
  <r>
    <s v="O3200"/>
    <d v="2025-05-12T00:00:00"/>
    <x v="1"/>
    <x v="4"/>
    <x v="0"/>
    <s v="C772"/>
    <x v="459"/>
    <s v="B1651"/>
    <x v="464"/>
    <x v="0"/>
    <n v="22.42"/>
    <n v="1"/>
    <n v="22.42"/>
    <x v="2"/>
    <x v="2"/>
  </r>
  <r>
    <s v="O3679"/>
    <d v="2024-11-02T00:00:00"/>
    <x v="6"/>
    <x v="5"/>
    <x v="1"/>
    <s v="C604"/>
    <x v="126"/>
    <s v="B1659"/>
    <x v="465"/>
    <x v="0"/>
    <n v="32.159999999999997"/>
    <n v="5"/>
    <n v="160.80000000000001"/>
    <x v="2"/>
    <x v="5"/>
  </r>
  <r>
    <s v="O1175"/>
    <d v="2023-02-24T00:00:00"/>
    <x v="2"/>
    <x v="3"/>
    <x v="2"/>
    <s v="C420"/>
    <x v="460"/>
    <s v="B1319"/>
    <x v="466"/>
    <x v="0"/>
    <n v="8.77"/>
    <n v="5"/>
    <n v="43.85"/>
    <x v="2"/>
    <x v="7"/>
  </r>
  <r>
    <s v="O1928"/>
    <d v="2023-01-27T00:00:00"/>
    <x v="2"/>
    <x v="11"/>
    <x v="2"/>
    <s v="C940"/>
    <x v="134"/>
    <s v="B1586"/>
    <x v="467"/>
    <x v="3"/>
    <n v="19.68"/>
    <n v="5"/>
    <n v="98.4"/>
    <x v="2"/>
    <x v="7"/>
  </r>
  <r>
    <s v="O1973"/>
    <d v="2024-09-06T00:00:00"/>
    <x v="2"/>
    <x v="6"/>
    <x v="1"/>
    <s v="C766"/>
    <x v="461"/>
    <s v="B1650"/>
    <x v="468"/>
    <x v="0"/>
    <n v="46.61"/>
    <n v="3"/>
    <n v="139.83000000000001"/>
    <x v="1"/>
    <x v="2"/>
  </r>
  <r>
    <s v="O3275"/>
    <d v="2023-08-26T00:00:00"/>
    <x v="6"/>
    <x v="8"/>
    <x v="2"/>
    <s v="C843"/>
    <x v="335"/>
    <s v="B1689"/>
    <x v="469"/>
    <x v="2"/>
    <n v="24.11"/>
    <n v="3"/>
    <n v="72.33"/>
    <x v="0"/>
    <x v="0"/>
  </r>
  <r>
    <s v="O1905"/>
    <d v="2023-07-25T00:00:00"/>
    <x v="4"/>
    <x v="2"/>
    <x v="2"/>
    <s v="C388"/>
    <x v="174"/>
    <s v="B1489"/>
    <x v="470"/>
    <x v="2"/>
    <n v="7.96"/>
    <n v="5"/>
    <n v="39.799999999999997"/>
    <x v="1"/>
    <x v="4"/>
  </r>
  <r>
    <s v="O3689"/>
    <d v="2023-04-08T00:00:00"/>
    <x v="6"/>
    <x v="7"/>
    <x v="2"/>
    <s v="C240"/>
    <x v="462"/>
    <s v="B1169"/>
    <x v="471"/>
    <x v="1"/>
    <n v="30.62"/>
    <n v="3"/>
    <n v="91.86"/>
    <x v="0"/>
    <x v="6"/>
  </r>
  <r>
    <s v="O1918"/>
    <d v="2023-07-07T00:00:00"/>
    <x v="2"/>
    <x v="2"/>
    <x v="2"/>
    <s v="C236"/>
    <x v="232"/>
    <s v="B1501"/>
    <x v="472"/>
    <x v="2"/>
    <n v="11.54"/>
    <n v="3"/>
    <n v="34.619999999999997"/>
    <x v="3"/>
    <x v="1"/>
  </r>
  <r>
    <s v="O1158"/>
    <d v="2023-08-12T00:00:00"/>
    <x v="6"/>
    <x v="8"/>
    <x v="2"/>
    <s v="C507"/>
    <x v="205"/>
    <s v="B1355"/>
    <x v="473"/>
    <x v="2"/>
    <n v="13.7"/>
    <n v="3"/>
    <n v="41.1"/>
    <x v="0"/>
    <x v="3"/>
  </r>
  <r>
    <s v="O3341"/>
    <d v="2025-01-13T00:00:00"/>
    <x v="1"/>
    <x v="11"/>
    <x v="0"/>
    <s v="C720"/>
    <x v="463"/>
    <s v="B1248"/>
    <x v="358"/>
    <x v="3"/>
    <n v="11.89"/>
    <n v="4"/>
    <n v="47.56"/>
    <x v="0"/>
    <x v="2"/>
  </r>
  <r>
    <s v="O3152"/>
    <d v="2024-08-11T00:00:00"/>
    <x v="0"/>
    <x v="8"/>
    <x v="1"/>
    <s v="C423"/>
    <x v="464"/>
    <s v="B1169"/>
    <x v="474"/>
    <x v="0"/>
    <n v="44.57"/>
    <n v="1"/>
    <n v="44.57"/>
    <x v="0"/>
    <x v="5"/>
  </r>
  <r>
    <s v="O1333"/>
    <d v="2023-05-04T00:00:00"/>
    <x v="5"/>
    <x v="4"/>
    <x v="2"/>
    <s v="C945"/>
    <x v="104"/>
    <s v="B1539"/>
    <x v="475"/>
    <x v="3"/>
    <n v="49.75"/>
    <n v="3"/>
    <n v="149.25"/>
    <x v="2"/>
    <x v="2"/>
  </r>
  <r>
    <s v="O1643"/>
    <d v="2023-03-02T00:00:00"/>
    <x v="5"/>
    <x v="0"/>
    <x v="2"/>
    <s v="C635"/>
    <x v="465"/>
    <s v="B1488"/>
    <x v="476"/>
    <x v="2"/>
    <n v="14.2"/>
    <n v="5"/>
    <n v="71"/>
    <x v="3"/>
    <x v="7"/>
  </r>
  <r>
    <s v="O2918"/>
    <d v="2024-07-18T00:00:00"/>
    <x v="5"/>
    <x v="2"/>
    <x v="1"/>
    <s v="C158"/>
    <x v="236"/>
    <s v="B1080"/>
    <x v="477"/>
    <x v="0"/>
    <n v="33.01"/>
    <n v="4"/>
    <n v="132.04"/>
    <x v="0"/>
    <x v="0"/>
  </r>
  <r>
    <s v="O2849"/>
    <d v="2024-03-31T00:00:00"/>
    <x v="0"/>
    <x v="0"/>
    <x v="1"/>
    <s v="C558"/>
    <x v="35"/>
    <s v="B1761"/>
    <x v="478"/>
    <x v="0"/>
    <n v="48.03"/>
    <n v="3"/>
    <n v="144.09"/>
    <x v="0"/>
    <x v="2"/>
  </r>
  <r>
    <s v="O1880"/>
    <d v="2023-05-23T00:00:00"/>
    <x v="4"/>
    <x v="4"/>
    <x v="2"/>
    <s v="C690"/>
    <x v="466"/>
    <s v="B1121"/>
    <x v="156"/>
    <x v="0"/>
    <n v="35.57"/>
    <n v="4"/>
    <n v="142.28"/>
    <x v="2"/>
    <x v="0"/>
  </r>
  <r>
    <s v="O2731"/>
    <d v="2022-10-21T00:00:00"/>
    <x v="2"/>
    <x v="10"/>
    <x v="3"/>
    <s v="C562"/>
    <x v="467"/>
    <s v="B1300"/>
    <x v="479"/>
    <x v="0"/>
    <n v="58.45"/>
    <n v="4"/>
    <n v="233.8"/>
    <x v="0"/>
    <x v="7"/>
  </r>
  <r>
    <s v="O3410"/>
    <d v="2023-03-18T00:00:00"/>
    <x v="6"/>
    <x v="0"/>
    <x v="2"/>
    <s v="C559"/>
    <x v="316"/>
    <s v="B1424"/>
    <x v="119"/>
    <x v="2"/>
    <n v="32.380000000000003"/>
    <n v="4"/>
    <n v="129.52000000000001"/>
    <x v="2"/>
    <x v="0"/>
  </r>
  <r>
    <s v="O1795"/>
    <d v="2023-03-28T00:00:00"/>
    <x v="4"/>
    <x v="0"/>
    <x v="2"/>
    <s v="C743"/>
    <x v="468"/>
    <s v="B1739"/>
    <x v="285"/>
    <x v="0"/>
    <n v="27.91"/>
    <n v="3"/>
    <n v="83.73"/>
    <x v="0"/>
    <x v="1"/>
  </r>
  <r>
    <s v="O1066"/>
    <d v="2023-11-11T00:00:00"/>
    <x v="6"/>
    <x v="5"/>
    <x v="2"/>
    <s v="C187"/>
    <x v="418"/>
    <s v="B1844"/>
    <x v="480"/>
    <x v="2"/>
    <n v="23.34"/>
    <n v="1"/>
    <n v="23.34"/>
    <x v="0"/>
    <x v="4"/>
  </r>
  <r>
    <s v="O1865"/>
    <d v="2024-12-10T00:00:00"/>
    <x v="4"/>
    <x v="9"/>
    <x v="1"/>
    <s v="C565"/>
    <x v="69"/>
    <s v="B1056"/>
    <x v="481"/>
    <x v="3"/>
    <n v="24.49"/>
    <n v="3"/>
    <n v="73.47"/>
    <x v="3"/>
    <x v="7"/>
  </r>
  <r>
    <s v="O2023"/>
    <d v="2024-05-29T00:00:00"/>
    <x v="3"/>
    <x v="4"/>
    <x v="1"/>
    <s v="C858"/>
    <x v="469"/>
    <s v="B1013"/>
    <x v="1"/>
    <x v="1"/>
    <n v="28.29"/>
    <n v="3"/>
    <n v="84.87"/>
    <x v="2"/>
    <x v="0"/>
  </r>
  <r>
    <s v="O3681"/>
    <d v="2025-08-05T00:00:00"/>
    <x v="4"/>
    <x v="8"/>
    <x v="0"/>
    <s v="C356"/>
    <x v="262"/>
    <s v="B1724"/>
    <x v="263"/>
    <x v="2"/>
    <n v="29.87"/>
    <n v="5"/>
    <n v="149.35"/>
    <x v="0"/>
    <x v="1"/>
  </r>
  <r>
    <s v="O2144"/>
    <d v="2024-07-10T00:00:00"/>
    <x v="3"/>
    <x v="2"/>
    <x v="1"/>
    <s v="C739"/>
    <x v="31"/>
    <s v="B1369"/>
    <x v="482"/>
    <x v="0"/>
    <n v="45.89"/>
    <n v="4"/>
    <n v="183.56"/>
    <x v="3"/>
    <x v="1"/>
  </r>
  <r>
    <s v="O1635"/>
    <d v="2024-10-30T00:00:00"/>
    <x v="3"/>
    <x v="10"/>
    <x v="1"/>
    <s v="C541"/>
    <x v="470"/>
    <s v="B1921"/>
    <x v="483"/>
    <x v="2"/>
    <n v="5.49"/>
    <n v="3"/>
    <n v="16.47"/>
    <x v="0"/>
    <x v="0"/>
  </r>
  <r>
    <s v="O2501"/>
    <d v="2023-05-17T00:00:00"/>
    <x v="3"/>
    <x v="4"/>
    <x v="2"/>
    <s v="C657"/>
    <x v="471"/>
    <s v="B1997"/>
    <x v="484"/>
    <x v="0"/>
    <n v="5.89"/>
    <n v="5"/>
    <n v="29.45"/>
    <x v="0"/>
    <x v="1"/>
  </r>
  <r>
    <s v="O2681"/>
    <d v="2022-10-17T00:00:00"/>
    <x v="1"/>
    <x v="10"/>
    <x v="3"/>
    <s v="C452"/>
    <x v="457"/>
    <s v="B1264"/>
    <x v="376"/>
    <x v="2"/>
    <n v="22.13"/>
    <n v="4"/>
    <n v="88.52"/>
    <x v="2"/>
    <x v="2"/>
  </r>
  <r>
    <s v="O1557"/>
    <d v="2023-05-15T00:00:00"/>
    <x v="1"/>
    <x v="4"/>
    <x v="2"/>
    <s v="C758"/>
    <x v="289"/>
    <s v="B1912"/>
    <x v="485"/>
    <x v="3"/>
    <n v="41.59"/>
    <n v="3"/>
    <n v="124.77"/>
    <x v="3"/>
    <x v="7"/>
  </r>
  <r>
    <s v="O3819"/>
    <d v="2022-10-25T00:00:00"/>
    <x v="4"/>
    <x v="10"/>
    <x v="3"/>
    <s v="C826"/>
    <x v="472"/>
    <s v="B1701"/>
    <x v="486"/>
    <x v="0"/>
    <n v="40.659999999999997"/>
    <n v="5"/>
    <n v="203.3"/>
    <x v="1"/>
    <x v="2"/>
  </r>
  <r>
    <s v="O1310"/>
    <d v="2024-09-25T00:00:00"/>
    <x v="3"/>
    <x v="6"/>
    <x v="1"/>
    <s v="C240"/>
    <x v="473"/>
    <s v="B1476"/>
    <x v="437"/>
    <x v="0"/>
    <n v="25.52"/>
    <n v="5"/>
    <n v="127.6"/>
    <x v="3"/>
    <x v="7"/>
  </r>
  <r>
    <s v="O1615"/>
    <d v="2023-12-12T00:00:00"/>
    <x v="4"/>
    <x v="9"/>
    <x v="2"/>
    <s v="C377"/>
    <x v="474"/>
    <s v="B1022"/>
    <x v="448"/>
    <x v="3"/>
    <n v="10.01"/>
    <n v="2"/>
    <n v="20.02"/>
    <x v="1"/>
    <x v="3"/>
  </r>
  <r>
    <s v="O1785"/>
    <d v="2023-05-12T00:00:00"/>
    <x v="2"/>
    <x v="4"/>
    <x v="2"/>
    <s v="C559"/>
    <x v="475"/>
    <s v="B1229"/>
    <x v="81"/>
    <x v="1"/>
    <n v="44.56"/>
    <n v="3"/>
    <n v="133.68"/>
    <x v="2"/>
    <x v="1"/>
  </r>
  <r>
    <s v="O3483"/>
    <d v="2023-03-05T00:00:00"/>
    <x v="0"/>
    <x v="0"/>
    <x v="2"/>
    <s v="C758"/>
    <x v="476"/>
    <s v="B1766"/>
    <x v="487"/>
    <x v="2"/>
    <n v="41.73"/>
    <n v="3"/>
    <n v="125.19"/>
    <x v="2"/>
    <x v="6"/>
  </r>
  <r>
    <s v="O3722"/>
    <d v="2022-11-21T00:00:00"/>
    <x v="1"/>
    <x v="5"/>
    <x v="3"/>
    <s v="C221"/>
    <x v="96"/>
    <s v="B1011"/>
    <x v="488"/>
    <x v="0"/>
    <n v="18.91"/>
    <n v="1"/>
    <n v="18.91"/>
    <x v="1"/>
    <x v="3"/>
  </r>
  <r>
    <s v="O2462"/>
    <d v="2024-10-25T00:00:00"/>
    <x v="2"/>
    <x v="10"/>
    <x v="1"/>
    <s v="C473"/>
    <x v="477"/>
    <s v="B1573"/>
    <x v="204"/>
    <x v="3"/>
    <n v="13.87"/>
    <n v="3"/>
    <n v="41.61"/>
    <x v="1"/>
    <x v="3"/>
  </r>
  <r>
    <s v="O1201"/>
    <d v="2023-11-05T00:00:00"/>
    <x v="0"/>
    <x v="5"/>
    <x v="2"/>
    <s v="C870"/>
    <x v="478"/>
    <s v="B1882"/>
    <x v="489"/>
    <x v="2"/>
    <n v="17.190000000000001"/>
    <n v="1"/>
    <n v="17.190000000000001"/>
    <x v="0"/>
    <x v="2"/>
  </r>
  <r>
    <s v="O1902"/>
    <d v="2023-06-02T00:00:00"/>
    <x v="2"/>
    <x v="1"/>
    <x v="2"/>
    <s v="C959"/>
    <x v="479"/>
    <s v="B1056"/>
    <x v="490"/>
    <x v="3"/>
    <n v="19.97"/>
    <n v="3"/>
    <n v="59.91"/>
    <x v="3"/>
    <x v="2"/>
  </r>
  <r>
    <s v="O1812"/>
    <d v="2023-06-23T00:00:00"/>
    <x v="2"/>
    <x v="1"/>
    <x v="2"/>
    <s v="C423"/>
    <x v="480"/>
    <s v="B1826"/>
    <x v="491"/>
    <x v="3"/>
    <n v="38.5"/>
    <n v="4"/>
    <n v="154"/>
    <x v="2"/>
    <x v="0"/>
  </r>
  <r>
    <s v="O2840"/>
    <d v="2024-10-03T00:00:00"/>
    <x v="5"/>
    <x v="10"/>
    <x v="1"/>
    <s v="C259"/>
    <x v="481"/>
    <s v="B1588"/>
    <x v="492"/>
    <x v="2"/>
    <n v="42.49"/>
    <n v="1"/>
    <n v="42.49"/>
    <x v="2"/>
    <x v="2"/>
  </r>
  <r>
    <s v="O2941"/>
    <d v="2024-07-26T00:00:00"/>
    <x v="2"/>
    <x v="2"/>
    <x v="1"/>
    <s v="C854"/>
    <x v="99"/>
    <s v="B1739"/>
    <x v="285"/>
    <x v="0"/>
    <n v="30.81"/>
    <n v="5"/>
    <n v="154.05000000000001"/>
    <x v="0"/>
    <x v="3"/>
  </r>
  <r>
    <s v="O3833"/>
    <d v="2023-09-02T00:00:00"/>
    <x v="6"/>
    <x v="6"/>
    <x v="2"/>
    <s v="C164"/>
    <x v="94"/>
    <s v="B1403"/>
    <x v="493"/>
    <x v="2"/>
    <n v="31.71"/>
    <n v="4"/>
    <n v="126.84"/>
    <x v="0"/>
    <x v="3"/>
  </r>
  <r>
    <s v="O3816"/>
    <d v="2024-10-26T00:00:00"/>
    <x v="6"/>
    <x v="10"/>
    <x v="1"/>
    <s v="C291"/>
    <x v="482"/>
    <s v="B1500"/>
    <x v="494"/>
    <x v="0"/>
    <n v="15.34"/>
    <n v="2"/>
    <n v="30.68"/>
    <x v="0"/>
    <x v="5"/>
  </r>
  <r>
    <s v="O1771"/>
    <d v="2023-01-15T00:00:00"/>
    <x v="0"/>
    <x v="11"/>
    <x v="2"/>
    <s v="C811"/>
    <x v="483"/>
    <s v="B1004"/>
    <x v="495"/>
    <x v="2"/>
    <n v="22.51"/>
    <n v="2"/>
    <n v="45.02"/>
    <x v="1"/>
    <x v="3"/>
  </r>
  <r>
    <s v="O3169"/>
    <d v="2023-01-25T00:00:00"/>
    <x v="3"/>
    <x v="11"/>
    <x v="2"/>
    <s v="C780"/>
    <x v="484"/>
    <s v="B1073"/>
    <x v="496"/>
    <x v="2"/>
    <n v="48.83"/>
    <n v="2"/>
    <n v="97.66"/>
    <x v="0"/>
    <x v="2"/>
  </r>
  <r>
    <s v="O2892"/>
    <d v="2024-09-06T00:00:00"/>
    <x v="2"/>
    <x v="6"/>
    <x v="1"/>
    <s v="C448"/>
    <x v="485"/>
    <s v="B1718"/>
    <x v="439"/>
    <x v="0"/>
    <n v="43.61"/>
    <n v="5"/>
    <n v="218.05"/>
    <x v="2"/>
    <x v="7"/>
  </r>
  <r>
    <s v="O3842"/>
    <d v="2023-05-11T00:00:00"/>
    <x v="5"/>
    <x v="4"/>
    <x v="2"/>
    <s v="C858"/>
    <x v="486"/>
    <s v="B1102"/>
    <x v="385"/>
    <x v="0"/>
    <n v="23.43"/>
    <n v="1"/>
    <n v="23.43"/>
    <x v="2"/>
    <x v="6"/>
  </r>
  <r>
    <s v="O2205"/>
    <d v="2024-08-08T00:00:00"/>
    <x v="5"/>
    <x v="8"/>
    <x v="1"/>
    <s v="C531"/>
    <x v="231"/>
    <s v="B1583"/>
    <x v="497"/>
    <x v="2"/>
    <n v="8.5500000000000007"/>
    <n v="1"/>
    <n v="8.5500000000000007"/>
    <x v="0"/>
    <x v="0"/>
  </r>
  <r>
    <s v="O3342"/>
    <d v="2025-07-05T00:00:00"/>
    <x v="6"/>
    <x v="2"/>
    <x v="0"/>
    <s v="C811"/>
    <x v="39"/>
    <s v="B1320"/>
    <x v="135"/>
    <x v="0"/>
    <n v="14.86"/>
    <n v="3"/>
    <n v="44.58"/>
    <x v="2"/>
    <x v="1"/>
  </r>
  <r>
    <s v="O2841"/>
    <d v="2022-12-30T00:00:00"/>
    <x v="2"/>
    <x v="9"/>
    <x v="3"/>
    <s v="C354"/>
    <x v="420"/>
    <s v="B1046"/>
    <x v="498"/>
    <x v="2"/>
    <n v="11.67"/>
    <n v="5"/>
    <n v="58.35"/>
    <x v="0"/>
    <x v="7"/>
  </r>
  <r>
    <s v="O2645"/>
    <d v="2022-11-17T00:00:00"/>
    <x v="5"/>
    <x v="5"/>
    <x v="3"/>
    <s v="C517"/>
    <x v="487"/>
    <s v="B1963"/>
    <x v="499"/>
    <x v="0"/>
    <n v="11.16"/>
    <n v="5"/>
    <n v="55.8"/>
    <x v="0"/>
    <x v="2"/>
  </r>
  <r>
    <s v="O1978"/>
    <d v="2024-05-06T00:00:00"/>
    <x v="1"/>
    <x v="4"/>
    <x v="1"/>
    <s v="C290"/>
    <x v="488"/>
    <s v="B1814"/>
    <x v="500"/>
    <x v="2"/>
    <n v="41.16"/>
    <n v="1"/>
    <n v="41.16"/>
    <x v="2"/>
    <x v="1"/>
  </r>
  <r>
    <s v="O3758"/>
    <d v="2025-07-11T00:00:00"/>
    <x v="2"/>
    <x v="2"/>
    <x v="0"/>
    <s v="C788"/>
    <x v="489"/>
    <s v="B1515"/>
    <x v="501"/>
    <x v="0"/>
    <n v="23.42"/>
    <n v="2"/>
    <n v="46.84"/>
    <x v="2"/>
    <x v="3"/>
  </r>
  <r>
    <s v="O1161"/>
    <d v="2023-08-21T00:00:00"/>
    <x v="1"/>
    <x v="8"/>
    <x v="2"/>
    <s v="C198"/>
    <x v="490"/>
    <s v="B1475"/>
    <x v="346"/>
    <x v="3"/>
    <n v="30.73"/>
    <n v="4"/>
    <n v="122.92"/>
    <x v="3"/>
    <x v="1"/>
  </r>
  <r>
    <s v="O2739"/>
    <d v="2023-02-20T00:00:00"/>
    <x v="1"/>
    <x v="3"/>
    <x v="2"/>
    <s v="C571"/>
    <x v="491"/>
    <s v="B1651"/>
    <x v="292"/>
    <x v="2"/>
    <n v="28"/>
    <n v="1"/>
    <n v="28"/>
    <x v="0"/>
    <x v="2"/>
  </r>
  <r>
    <s v="O3564"/>
    <d v="2023-12-13T00:00:00"/>
    <x v="3"/>
    <x v="9"/>
    <x v="2"/>
    <s v="C527"/>
    <x v="424"/>
    <s v="B1926"/>
    <x v="502"/>
    <x v="2"/>
    <n v="49.98"/>
    <n v="1"/>
    <n v="49.98"/>
    <x v="1"/>
    <x v="5"/>
  </r>
  <r>
    <s v="O1907"/>
    <d v="2023-06-09T00:00:00"/>
    <x v="2"/>
    <x v="1"/>
    <x v="2"/>
    <s v="C148"/>
    <x v="492"/>
    <s v="B1125"/>
    <x v="126"/>
    <x v="2"/>
    <n v="28.55"/>
    <n v="4"/>
    <n v="114.2"/>
    <x v="1"/>
    <x v="3"/>
  </r>
  <r>
    <s v="O3778"/>
    <d v="2023-02-14T00:00:00"/>
    <x v="4"/>
    <x v="3"/>
    <x v="2"/>
    <s v="C814"/>
    <x v="493"/>
    <s v="B1094"/>
    <x v="325"/>
    <x v="2"/>
    <n v="54.07"/>
    <n v="2"/>
    <n v="108.14"/>
    <x v="0"/>
    <x v="3"/>
  </r>
  <r>
    <s v="O3977"/>
    <d v="2023-04-22T00:00:00"/>
    <x v="6"/>
    <x v="7"/>
    <x v="2"/>
    <s v="C615"/>
    <x v="494"/>
    <s v="B1788"/>
    <x v="341"/>
    <x v="1"/>
    <n v="36.79"/>
    <n v="2"/>
    <n v="73.58"/>
    <x v="1"/>
    <x v="2"/>
  </r>
  <r>
    <s v="O2035"/>
    <d v="2023-06-22T00:00:00"/>
    <x v="5"/>
    <x v="1"/>
    <x v="2"/>
    <s v="C233"/>
    <x v="76"/>
    <s v="B1359"/>
    <x v="503"/>
    <x v="2"/>
    <n v="20.81"/>
    <n v="3"/>
    <n v="62.43"/>
    <x v="1"/>
    <x v="2"/>
  </r>
  <r>
    <s v="O3516"/>
    <d v="2025-06-30T00:00:00"/>
    <x v="1"/>
    <x v="1"/>
    <x v="0"/>
    <s v="C552"/>
    <x v="495"/>
    <s v="B1090"/>
    <x v="504"/>
    <x v="1"/>
    <n v="6.36"/>
    <n v="5"/>
    <n v="31.8"/>
    <x v="0"/>
    <x v="6"/>
  </r>
  <r>
    <s v="O2373"/>
    <d v="2022-09-20T00:00:00"/>
    <x v="4"/>
    <x v="6"/>
    <x v="3"/>
    <s v="C325"/>
    <x v="496"/>
    <s v="B1773"/>
    <x v="298"/>
    <x v="2"/>
    <n v="24.94"/>
    <n v="2"/>
    <n v="49.88"/>
    <x v="1"/>
    <x v="5"/>
  </r>
  <r>
    <s v="O1653"/>
    <d v="2024-09-29T00:00:00"/>
    <x v="0"/>
    <x v="6"/>
    <x v="1"/>
    <s v="C679"/>
    <x v="165"/>
    <s v="B1144"/>
    <x v="102"/>
    <x v="0"/>
    <n v="41.26"/>
    <n v="3"/>
    <n v="123.78"/>
    <x v="0"/>
    <x v="0"/>
  </r>
  <r>
    <s v="O3135"/>
    <d v="2025-07-04T00:00:00"/>
    <x v="2"/>
    <x v="2"/>
    <x v="0"/>
    <s v="C985"/>
    <x v="339"/>
    <s v="B1119"/>
    <x v="154"/>
    <x v="2"/>
    <n v="9.56"/>
    <n v="4"/>
    <n v="38.24"/>
    <x v="0"/>
    <x v="7"/>
  </r>
  <r>
    <s v="O2074"/>
    <d v="2023-07-15T00:00:00"/>
    <x v="6"/>
    <x v="2"/>
    <x v="2"/>
    <s v="C729"/>
    <x v="497"/>
    <s v="B1797"/>
    <x v="505"/>
    <x v="1"/>
    <n v="48.17"/>
    <n v="2"/>
    <n v="96.34"/>
    <x v="1"/>
    <x v="4"/>
  </r>
  <r>
    <s v="O3331"/>
    <d v="2023-09-04T00:00:00"/>
    <x v="1"/>
    <x v="6"/>
    <x v="2"/>
    <s v="C860"/>
    <x v="113"/>
    <s v="B1172"/>
    <x v="231"/>
    <x v="0"/>
    <n v="18.440000000000001"/>
    <n v="4"/>
    <n v="73.760000000000005"/>
    <x v="1"/>
    <x v="2"/>
  </r>
  <r>
    <s v="O1070"/>
    <d v="2023-04-10T00:00:00"/>
    <x v="1"/>
    <x v="7"/>
    <x v="2"/>
    <s v="C498"/>
    <x v="498"/>
    <s v="B1263"/>
    <x v="506"/>
    <x v="1"/>
    <n v="21.82"/>
    <n v="1"/>
    <n v="21.82"/>
    <x v="1"/>
    <x v="2"/>
  </r>
  <r>
    <s v="O1672"/>
    <d v="2024-10-07T00:00:00"/>
    <x v="1"/>
    <x v="10"/>
    <x v="1"/>
    <s v="C607"/>
    <x v="499"/>
    <s v="B1569"/>
    <x v="507"/>
    <x v="1"/>
    <n v="35.17"/>
    <n v="4"/>
    <n v="140.68"/>
    <x v="0"/>
    <x v="3"/>
  </r>
  <r>
    <s v="O3908"/>
    <d v="2023-02-08T00:00:00"/>
    <x v="3"/>
    <x v="3"/>
    <x v="2"/>
    <s v="C498"/>
    <x v="70"/>
    <s v="B1581"/>
    <x v="34"/>
    <x v="2"/>
    <n v="16.02"/>
    <n v="4"/>
    <n v="64.08"/>
    <x v="2"/>
    <x v="2"/>
  </r>
  <r>
    <s v="O2301"/>
    <d v="2023-07-15T00:00:00"/>
    <x v="6"/>
    <x v="2"/>
    <x v="2"/>
    <s v="C158"/>
    <x v="236"/>
    <s v="B1053"/>
    <x v="508"/>
    <x v="0"/>
    <n v="31.23"/>
    <n v="2"/>
    <n v="62.46"/>
    <x v="2"/>
    <x v="5"/>
  </r>
  <r>
    <s v="O1440"/>
    <d v="2024-12-08T00:00:00"/>
    <x v="0"/>
    <x v="9"/>
    <x v="1"/>
    <s v="C356"/>
    <x v="262"/>
    <s v="B1410"/>
    <x v="509"/>
    <x v="2"/>
    <n v="39.549999999999997"/>
    <n v="4"/>
    <n v="158.19999999999999"/>
    <x v="2"/>
    <x v="1"/>
  </r>
  <r>
    <s v="O2670"/>
    <d v="2023-12-02T00:00:00"/>
    <x v="6"/>
    <x v="9"/>
    <x v="2"/>
    <s v="C255"/>
    <x v="351"/>
    <s v="B1338"/>
    <x v="9"/>
    <x v="2"/>
    <n v="42.91"/>
    <n v="4"/>
    <n v="171.64"/>
    <x v="2"/>
    <x v="2"/>
  </r>
  <r>
    <s v="O1477"/>
    <d v="2023-11-11T00:00:00"/>
    <x v="6"/>
    <x v="5"/>
    <x v="2"/>
    <s v="C384"/>
    <x v="28"/>
    <s v="B1957"/>
    <x v="510"/>
    <x v="2"/>
    <n v="24.22"/>
    <n v="3"/>
    <n v="72.66"/>
    <x v="2"/>
    <x v="4"/>
  </r>
  <r>
    <s v="O1607"/>
    <d v="2023-07-05T00:00:00"/>
    <x v="3"/>
    <x v="2"/>
    <x v="2"/>
    <s v="C730"/>
    <x v="500"/>
    <s v="B1414"/>
    <x v="511"/>
    <x v="3"/>
    <n v="30.77"/>
    <n v="1"/>
    <n v="30.77"/>
    <x v="0"/>
    <x v="1"/>
  </r>
  <r>
    <s v="O2151"/>
    <d v="2023-01-21T00:00:00"/>
    <x v="6"/>
    <x v="11"/>
    <x v="2"/>
    <s v="C999"/>
    <x v="501"/>
    <s v="B1728"/>
    <x v="512"/>
    <x v="3"/>
    <n v="41.51"/>
    <n v="4"/>
    <n v="166.04"/>
    <x v="0"/>
    <x v="3"/>
  </r>
  <r>
    <s v="O1210"/>
    <d v="2023-06-19T00:00:00"/>
    <x v="1"/>
    <x v="1"/>
    <x v="2"/>
    <s v="C361"/>
    <x v="502"/>
    <s v="B1411"/>
    <x v="513"/>
    <x v="0"/>
    <n v="45.25"/>
    <n v="3"/>
    <n v="135.75"/>
    <x v="3"/>
    <x v="1"/>
  </r>
  <r>
    <s v="O3374"/>
    <d v="2023-08-14T00:00:00"/>
    <x v="1"/>
    <x v="8"/>
    <x v="2"/>
    <s v="C543"/>
    <x v="503"/>
    <s v="B1067"/>
    <x v="514"/>
    <x v="0"/>
    <n v="17.97"/>
    <n v="5"/>
    <n v="89.85"/>
    <x v="2"/>
    <x v="7"/>
  </r>
  <r>
    <s v="O3398"/>
    <d v="2022-10-09T00:00:00"/>
    <x v="0"/>
    <x v="10"/>
    <x v="3"/>
    <s v="C573"/>
    <x v="504"/>
    <s v="B1624"/>
    <x v="515"/>
    <x v="2"/>
    <n v="35.9"/>
    <n v="5"/>
    <n v="179.5"/>
    <x v="0"/>
    <x v="0"/>
  </r>
  <r>
    <s v="O3358"/>
    <d v="2023-11-15T00:00:00"/>
    <x v="3"/>
    <x v="5"/>
    <x v="2"/>
    <s v="C183"/>
    <x v="93"/>
    <s v="B1976"/>
    <x v="516"/>
    <x v="0"/>
    <n v="17.579999999999998"/>
    <n v="1"/>
    <n v="17.579999999999998"/>
    <x v="0"/>
    <x v="2"/>
  </r>
  <r>
    <s v="O3561"/>
    <d v="2023-06-13T00:00:00"/>
    <x v="4"/>
    <x v="1"/>
    <x v="2"/>
    <s v="C130"/>
    <x v="224"/>
    <s v="B1502"/>
    <x v="336"/>
    <x v="2"/>
    <n v="24.83"/>
    <n v="1"/>
    <n v="24.83"/>
    <x v="0"/>
    <x v="0"/>
  </r>
  <r>
    <s v="O2249"/>
    <d v="2022-12-28T00:00:00"/>
    <x v="3"/>
    <x v="9"/>
    <x v="3"/>
    <s v="C950"/>
    <x v="390"/>
    <s v="B1189"/>
    <x v="517"/>
    <x v="0"/>
    <n v="14.57"/>
    <n v="5"/>
    <n v="72.849999999999994"/>
    <x v="1"/>
    <x v="5"/>
  </r>
  <r>
    <s v="O2428"/>
    <d v="2023-04-26T00:00:00"/>
    <x v="3"/>
    <x v="7"/>
    <x v="2"/>
    <s v="C275"/>
    <x v="505"/>
    <s v="B1028"/>
    <x v="518"/>
    <x v="2"/>
    <n v="22.32"/>
    <n v="4"/>
    <n v="89.28"/>
    <x v="2"/>
    <x v="0"/>
  </r>
  <r>
    <s v="O2104"/>
    <d v="2024-05-19T00:00:00"/>
    <x v="0"/>
    <x v="4"/>
    <x v="1"/>
    <s v="C607"/>
    <x v="506"/>
    <s v="B1999"/>
    <x v="519"/>
    <x v="0"/>
    <n v="48.35"/>
    <n v="4"/>
    <n v="193.4"/>
    <x v="3"/>
    <x v="7"/>
  </r>
  <r>
    <s v="O3802"/>
    <d v="2024-02-07T00:00:00"/>
    <x v="3"/>
    <x v="3"/>
    <x v="1"/>
    <s v="C322"/>
    <x v="507"/>
    <s v="B1679"/>
    <x v="74"/>
    <x v="2"/>
    <n v="11.6"/>
    <n v="2"/>
    <n v="23.2"/>
    <x v="0"/>
    <x v="5"/>
  </r>
  <r>
    <s v="O3965"/>
    <d v="2022-09-07T00:00:00"/>
    <x v="3"/>
    <x v="6"/>
    <x v="3"/>
    <s v="C393"/>
    <x v="275"/>
    <s v="B1855"/>
    <x v="520"/>
    <x v="1"/>
    <n v="41.01"/>
    <n v="4"/>
    <n v="164.04"/>
    <x v="0"/>
    <x v="3"/>
  </r>
  <r>
    <s v="O2552"/>
    <d v="2023-02-19T00:00:00"/>
    <x v="0"/>
    <x v="3"/>
    <x v="2"/>
    <s v="C333"/>
    <x v="189"/>
    <s v="B1844"/>
    <x v="521"/>
    <x v="1"/>
    <n v="23.66"/>
    <n v="1"/>
    <n v="23.66"/>
    <x v="0"/>
    <x v="7"/>
  </r>
  <r>
    <s v="O1174"/>
    <d v="2024-01-11T00:00:00"/>
    <x v="5"/>
    <x v="11"/>
    <x v="1"/>
    <s v="C186"/>
    <x v="508"/>
    <s v="B1713"/>
    <x v="522"/>
    <x v="1"/>
    <n v="13.88"/>
    <n v="3"/>
    <n v="41.64"/>
    <x v="1"/>
    <x v="1"/>
  </r>
  <r>
    <s v="O2243"/>
    <d v="2023-01-01T00:00:00"/>
    <x v="0"/>
    <x v="11"/>
    <x v="2"/>
    <s v="C272"/>
    <x v="509"/>
    <s v="B1517"/>
    <x v="371"/>
    <x v="2"/>
    <n v="43.25"/>
    <n v="1"/>
    <n v="43.25"/>
    <x v="0"/>
    <x v="2"/>
  </r>
  <r>
    <s v="O3111"/>
    <d v="2022-08-25T00:00:00"/>
    <x v="5"/>
    <x v="8"/>
    <x v="3"/>
    <s v="C796"/>
    <x v="238"/>
    <s v="B1328"/>
    <x v="79"/>
    <x v="3"/>
    <n v="42.33"/>
    <n v="3"/>
    <n v="126.99"/>
    <x v="2"/>
    <x v="3"/>
  </r>
  <r>
    <s v="O3165"/>
    <d v="2023-07-31T00:00:00"/>
    <x v="1"/>
    <x v="2"/>
    <x v="2"/>
    <s v="C242"/>
    <x v="261"/>
    <s v="B1887"/>
    <x v="523"/>
    <x v="1"/>
    <n v="30.84"/>
    <n v="2"/>
    <n v="61.68"/>
    <x v="0"/>
    <x v="7"/>
  </r>
  <r>
    <s v="O1207"/>
    <d v="2024-08-13T00:00:00"/>
    <x v="4"/>
    <x v="8"/>
    <x v="1"/>
    <s v="C396"/>
    <x v="510"/>
    <s v="B1924"/>
    <x v="524"/>
    <x v="3"/>
    <n v="9.64"/>
    <n v="3"/>
    <n v="28.92"/>
    <x v="2"/>
    <x v="7"/>
  </r>
  <r>
    <s v="O3514"/>
    <d v="2023-06-14T00:00:00"/>
    <x v="3"/>
    <x v="1"/>
    <x v="2"/>
    <s v="C401"/>
    <x v="511"/>
    <s v="B1512"/>
    <x v="312"/>
    <x v="2"/>
    <n v="25.85"/>
    <n v="1"/>
    <n v="25.85"/>
    <x v="0"/>
    <x v="7"/>
  </r>
  <r>
    <s v="O3154"/>
    <d v="2022-10-05T00:00:00"/>
    <x v="3"/>
    <x v="10"/>
    <x v="3"/>
    <s v="C354"/>
    <x v="420"/>
    <s v="B1576"/>
    <x v="525"/>
    <x v="0"/>
    <n v="8.17"/>
    <n v="1"/>
    <n v="8.17"/>
    <x v="0"/>
    <x v="0"/>
  </r>
  <r>
    <s v="O1863"/>
    <d v="2024-10-15T00:00:00"/>
    <x v="4"/>
    <x v="10"/>
    <x v="1"/>
    <s v="C333"/>
    <x v="512"/>
    <s v="B1232"/>
    <x v="160"/>
    <x v="1"/>
    <n v="22.08"/>
    <n v="2"/>
    <n v="44.16"/>
    <x v="1"/>
    <x v="4"/>
  </r>
  <r>
    <s v="O1394"/>
    <d v="2024-04-29T00:00:00"/>
    <x v="1"/>
    <x v="7"/>
    <x v="1"/>
    <s v="C416"/>
    <x v="513"/>
    <s v="B1536"/>
    <x v="526"/>
    <x v="1"/>
    <n v="33.22"/>
    <n v="5"/>
    <n v="166.1"/>
    <x v="1"/>
    <x v="1"/>
  </r>
  <r>
    <s v="O1450"/>
    <d v="2024-08-12T00:00:00"/>
    <x v="1"/>
    <x v="8"/>
    <x v="1"/>
    <s v="C757"/>
    <x v="274"/>
    <s v="B1176"/>
    <x v="527"/>
    <x v="1"/>
    <n v="22.33"/>
    <n v="1"/>
    <n v="22.33"/>
    <x v="3"/>
    <x v="3"/>
  </r>
  <r>
    <s v="O1120"/>
    <d v="2024-11-12T00:00:00"/>
    <x v="4"/>
    <x v="5"/>
    <x v="1"/>
    <s v="C672"/>
    <x v="514"/>
    <s v="B1664"/>
    <x v="528"/>
    <x v="0"/>
    <n v="12.25"/>
    <n v="2"/>
    <n v="24.5"/>
    <x v="2"/>
    <x v="0"/>
  </r>
  <r>
    <s v="O1283"/>
    <d v="2023-10-12T00:00:00"/>
    <x v="5"/>
    <x v="10"/>
    <x v="2"/>
    <s v="C254"/>
    <x v="515"/>
    <s v="B1199"/>
    <x v="529"/>
    <x v="2"/>
    <n v="43.11"/>
    <n v="2"/>
    <n v="86.22"/>
    <x v="3"/>
    <x v="4"/>
  </r>
  <r>
    <s v="O1614"/>
    <d v="2024-03-10T00:00:00"/>
    <x v="0"/>
    <x v="0"/>
    <x v="1"/>
    <s v="C392"/>
    <x v="516"/>
    <s v="B1472"/>
    <x v="120"/>
    <x v="3"/>
    <n v="46.7"/>
    <n v="3"/>
    <n v="140.1"/>
    <x v="2"/>
    <x v="0"/>
  </r>
  <r>
    <s v="O1969"/>
    <d v="2024-08-18T00:00:00"/>
    <x v="0"/>
    <x v="8"/>
    <x v="1"/>
    <s v="C324"/>
    <x v="517"/>
    <s v="B1137"/>
    <x v="530"/>
    <x v="0"/>
    <n v="10.42"/>
    <n v="1"/>
    <n v="10.42"/>
    <x v="0"/>
    <x v="1"/>
  </r>
  <r>
    <s v="O3478"/>
    <d v="2023-10-09T00:00:00"/>
    <x v="1"/>
    <x v="10"/>
    <x v="2"/>
    <s v="C353"/>
    <x v="518"/>
    <s v="B1449"/>
    <x v="531"/>
    <x v="0"/>
    <n v="21.44"/>
    <n v="4"/>
    <n v="85.76"/>
    <x v="0"/>
    <x v="2"/>
  </r>
  <r>
    <s v="O2857"/>
    <d v="2025-08-24T00:00:00"/>
    <x v="0"/>
    <x v="8"/>
    <x v="0"/>
    <s v="C868"/>
    <x v="519"/>
    <s v="B1533"/>
    <x v="445"/>
    <x v="2"/>
    <n v="33.99"/>
    <n v="2"/>
    <n v="67.98"/>
    <x v="1"/>
    <x v="0"/>
  </r>
  <r>
    <s v="O2605"/>
    <d v="2022-12-29T00:00:00"/>
    <x v="5"/>
    <x v="9"/>
    <x v="3"/>
    <s v="C893"/>
    <x v="423"/>
    <s v="B1125"/>
    <x v="532"/>
    <x v="2"/>
    <n v="9.3699999999999992"/>
    <n v="4"/>
    <n v="37.479999999999997"/>
    <x v="0"/>
    <x v="0"/>
  </r>
  <r>
    <s v="O1872"/>
    <d v="2024-10-13T00:00:00"/>
    <x v="0"/>
    <x v="10"/>
    <x v="1"/>
    <s v="C259"/>
    <x v="128"/>
    <s v="B1558"/>
    <x v="533"/>
    <x v="1"/>
    <n v="19.29"/>
    <n v="1"/>
    <n v="19.29"/>
    <x v="1"/>
    <x v="4"/>
  </r>
  <r>
    <s v="O1739"/>
    <d v="2023-12-13T00:00:00"/>
    <x v="3"/>
    <x v="9"/>
    <x v="2"/>
    <s v="C710"/>
    <x v="217"/>
    <s v="B1500"/>
    <x v="494"/>
    <x v="3"/>
    <n v="16.399999999999999"/>
    <n v="3"/>
    <n v="49.2"/>
    <x v="2"/>
    <x v="2"/>
  </r>
  <r>
    <s v="O3357"/>
    <d v="2022-09-28T00:00:00"/>
    <x v="3"/>
    <x v="6"/>
    <x v="3"/>
    <s v="C448"/>
    <x v="485"/>
    <s v="B1567"/>
    <x v="534"/>
    <x v="2"/>
    <n v="55.4"/>
    <n v="2"/>
    <n v="110.8"/>
    <x v="0"/>
    <x v="5"/>
  </r>
  <r>
    <s v="O2534"/>
    <d v="2024-03-29T00:00:00"/>
    <x v="2"/>
    <x v="0"/>
    <x v="1"/>
    <s v="C651"/>
    <x v="520"/>
    <s v="B1514"/>
    <x v="10"/>
    <x v="2"/>
    <n v="28.66"/>
    <n v="5"/>
    <n v="143.30000000000001"/>
    <x v="1"/>
    <x v="6"/>
  </r>
  <r>
    <s v="O3900"/>
    <d v="2024-02-04T00:00:00"/>
    <x v="0"/>
    <x v="3"/>
    <x v="1"/>
    <s v="C801"/>
    <x v="521"/>
    <s v="B1468"/>
    <x v="535"/>
    <x v="0"/>
    <n v="49.21"/>
    <n v="1"/>
    <n v="49.21"/>
    <x v="0"/>
    <x v="6"/>
  </r>
  <r>
    <s v="O1838"/>
    <d v="2024-02-07T00:00:00"/>
    <x v="3"/>
    <x v="3"/>
    <x v="1"/>
    <s v="C646"/>
    <x v="522"/>
    <s v="B1805"/>
    <x v="364"/>
    <x v="1"/>
    <n v="42.21"/>
    <n v="5"/>
    <n v="211.05"/>
    <x v="3"/>
    <x v="3"/>
  </r>
  <r>
    <s v="O2568"/>
    <d v="2024-05-08T00:00:00"/>
    <x v="3"/>
    <x v="4"/>
    <x v="1"/>
    <s v="C845"/>
    <x v="523"/>
    <s v="B1721"/>
    <x v="254"/>
    <x v="0"/>
    <n v="20.75"/>
    <n v="3"/>
    <n v="62.25"/>
    <x v="0"/>
    <x v="2"/>
  </r>
  <r>
    <s v="O1561"/>
    <d v="2023-02-24T00:00:00"/>
    <x v="2"/>
    <x v="3"/>
    <x v="2"/>
    <s v="C957"/>
    <x v="362"/>
    <s v="B1104"/>
    <x v="536"/>
    <x v="2"/>
    <n v="28.16"/>
    <n v="3"/>
    <n v="84.48"/>
    <x v="3"/>
    <x v="4"/>
  </r>
  <r>
    <s v="O1930"/>
    <d v="2023-08-12T00:00:00"/>
    <x v="6"/>
    <x v="8"/>
    <x v="2"/>
    <s v="C365"/>
    <x v="524"/>
    <s v="B1385"/>
    <x v="460"/>
    <x v="1"/>
    <n v="22.78"/>
    <n v="5"/>
    <n v="113.9"/>
    <x v="0"/>
    <x v="3"/>
  </r>
  <r>
    <s v="O2432"/>
    <d v="2023-10-02T00:00:00"/>
    <x v="1"/>
    <x v="10"/>
    <x v="2"/>
    <s v="C710"/>
    <x v="525"/>
    <s v="B1069"/>
    <x v="12"/>
    <x v="0"/>
    <n v="26.74"/>
    <n v="2"/>
    <n v="53.48"/>
    <x v="0"/>
    <x v="3"/>
  </r>
  <r>
    <s v="O3607"/>
    <d v="2022-10-17T00:00:00"/>
    <x v="1"/>
    <x v="10"/>
    <x v="3"/>
    <s v="C904"/>
    <x v="526"/>
    <s v="B1293"/>
    <x v="537"/>
    <x v="3"/>
    <n v="33.22"/>
    <n v="2"/>
    <n v="66.44"/>
    <x v="1"/>
    <x v="0"/>
  </r>
  <r>
    <s v="O3611"/>
    <d v="2023-07-01T00:00:00"/>
    <x v="6"/>
    <x v="2"/>
    <x v="2"/>
    <s v="C559"/>
    <x v="527"/>
    <s v="B1563"/>
    <x v="538"/>
    <x v="2"/>
    <n v="42.37"/>
    <n v="5"/>
    <n v="211.85"/>
    <x v="0"/>
    <x v="5"/>
  </r>
  <r>
    <s v="O1552"/>
    <d v="2024-02-05T00:00:00"/>
    <x v="1"/>
    <x v="3"/>
    <x v="1"/>
    <s v="C455"/>
    <x v="202"/>
    <s v="B1578"/>
    <x v="67"/>
    <x v="3"/>
    <n v="36"/>
    <n v="5"/>
    <n v="180"/>
    <x v="3"/>
    <x v="4"/>
  </r>
  <r>
    <s v="O2356"/>
    <d v="2024-05-13T00:00:00"/>
    <x v="1"/>
    <x v="4"/>
    <x v="1"/>
    <s v="C448"/>
    <x v="485"/>
    <s v="B1729"/>
    <x v="539"/>
    <x v="0"/>
    <n v="12.6"/>
    <n v="5"/>
    <n v="63"/>
    <x v="2"/>
    <x v="3"/>
  </r>
  <r>
    <s v="O3621"/>
    <d v="2023-11-05T00:00:00"/>
    <x v="0"/>
    <x v="5"/>
    <x v="2"/>
    <s v="C647"/>
    <x v="124"/>
    <s v="B1454"/>
    <x v="15"/>
    <x v="1"/>
    <n v="38.57"/>
    <n v="4"/>
    <n v="154.28"/>
    <x v="0"/>
    <x v="2"/>
  </r>
  <r>
    <s v="O3122"/>
    <d v="2024-05-09T00:00:00"/>
    <x v="5"/>
    <x v="4"/>
    <x v="1"/>
    <s v="C504"/>
    <x v="528"/>
    <s v="B1368"/>
    <x v="540"/>
    <x v="3"/>
    <n v="16.09"/>
    <n v="2"/>
    <n v="32.18"/>
    <x v="2"/>
    <x v="0"/>
  </r>
  <r>
    <s v="O2547"/>
    <d v="2024-09-23T00:00:00"/>
    <x v="1"/>
    <x v="6"/>
    <x v="1"/>
    <s v="C873"/>
    <x v="529"/>
    <s v="B1080"/>
    <x v="477"/>
    <x v="0"/>
    <n v="44.01"/>
    <n v="1"/>
    <n v="44.01"/>
    <x v="0"/>
    <x v="2"/>
  </r>
  <r>
    <s v="O3910"/>
    <d v="2023-10-22T00:00:00"/>
    <x v="0"/>
    <x v="10"/>
    <x v="2"/>
    <s v="C660"/>
    <x v="530"/>
    <s v="B1490"/>
    <x v="180"/>
    <x v="0"/>
    <n v="23.64"/>
    <n v="1"/>
    <n v="23.64"/>
    <x v="2"/>
    <x v="7"/>
  </r>
  <r>
    <s v="O1589"/>
    <d v="2024-04-24T00:00:00"/>
    <x v="3"/>
    <x v="7"/>
    <x v="1"/>
    <s v="C366"/>
    <x v="195"/>
    <s v="B1500"/>
    <x v="541"/>
    <x v="1"/>
    <n v="30.25"/>
    <n v="4"/>
    <n v="121"/>
    <x v="0"/>
    <x v="7"/>
  </r>
  <r>
    <s v="O2434"/>
    <d v="2023-07-26T00:00:00"/>
    <x v="3"/>
    <x v="2"/>
    <x v="2"/>
    <s v="C354"/>
    <x v="531"/>
    <s v="B1254"/>
    <x v="542"/>
    <x v="0"/>
    <n v="14.13"/>
    <n v="1"/>
    <n v="14.13"/>
    <x v="0"/>
    <x v="2"/>
  </r>
  <r>
    <s v="O1533"/>
    <d v="2023-09-30T00:00:00"/>
    <x v="6"/>
    <x v="6"/>
    <x v="2"/>
    <s v="C519"/>
    <x v="532"/>
    <s v="B1105"/>
    <x v="543"/>
    <x v="0"/>
    <n v="32.69"/>
    <n v="4"/>
    <n v="130.76"/>
    <x v="3"/>
    <x v="1"/>
  </r>
  <r>
    <s v="O3119"/>
    <d v="2023-05-30T00:00:00"/>
    <x v="4"/>
    <x v="4"/>
    <x v="2"/>
    <s v="C691"/>
    <x v="533"/>
    <s v="B1455"/>
    <x v="544"/>
    <x v="3"/>
    <n v="6.24"/>
    <n v="3"/>
    <n v="18.72"/>
    <x v="0"/>
    <x v="7"/>
  </r>
  <r>
    <s v="O3639"/>
    <d v="2024-12-26T00:00:00"/>
    <x v="5"/>
    <x v="9"/>
    <x v="1"/>
    <s v="C818"/>
    <x v="534"/>
    <s v="B1093"/>
    <x v="269"/>
    <x v="3"/>
    <n v="18.829999999999998"/>
    <n v="3"/>
    <n v="56.49"/>
    <x v="0"/>
    <x v="2"/>
  </r>
  <r>
    <s v="O1236"/>
    <d v="2024-09-29T00:00:00"/>
    <x v="0"/>
    <x v="6"/>
    <x v="1"/>
    <s v="C839"/>
    <x v="535"/>
    <s v="B1930"/>
    <x v="545"/>
    <x v="1"/>
    <n v="32.020000000000003"/>
    <n v="2"/>
    <n v="64.040000000000006"/>
    <x v="2"/>
    <x v="4"/>
  </r>
  <r>
    <s v="O3151"/>
    <d v="2024-03-08T00:00:00"/>
    <x v="2"/>
    <x v="0"/>
    <x v="1"/>
    <s v="C801"/>
    <x v="536"/>
    <s v="B1563"/>
    <x v="98"/>
    <x v="1"/>
    <n v="33.89"/>
    <n v="5"/>
    <n v="169.45"/>
    <x v="2"/>
    <x v="3"/>
  </r>
  <r>
    <s v="O3664"/>
    <d v="2025-07-09T00:00:00"/>
    <x v="3"/>
    <x v="2"/>
    <x v="0"/>
    <s v="C378"/>
    <x v="267"/>
    <s v="B1987"/>
    <x v="546"/>
    <x v="0"/>
    <n v="43.49"/>
    <n v="4"/>
    <n v="173.96"/>
    <x v="2"/>
    <x v="2"/>
  </r>
  <r>
    <s v="O1273"/>
    <d v="2024-05-04T00:00:00"/>
    <x v="6"/>
    <x v="4"/>
    <x v="1"/>
    <s v="C488"/>
    <x v="537"/>
    <s v="B1218"/>
    <x v="547"/>
    <x v="3"/>
    <n v="22.08"/>
    <n v="4"/>
    <n v="88.32"/>
    <x v="2"/>
    <x v="7"/>
  </r>
  <r>
    <s v="O3016"/>
    <d v="2024-05-27T00:00:00"/>
    <x v="1"/>
    <x v="4"/>
    <x v="1"/>
    <s v="C304"/>
    <x v="53"/>
    <s v="B1417"/>
    <x v="273"/>
    <x v="0"/>
    <n v="31.2"/>
    <n v="4"/>
    <n v="124.8"/>
    <x v="2"/>
    <x v="0"/>
  </r>
  <r>
    <s v="O3966"/>
    <d v="2024-10-14T00:00:00"/>
    <x v="1"/>
    <x v="10"/>
    <x v="1"/>
    <s v="C269"/>
    <x v="404"/>
    <s v="B1905"/>
    <x v="47"/>
    <x v="2"/>
    <n v="16.45"/>
    <n v="5"/>
    <n v="82.25"/>
    <x v="0"/>
    <x v="0"/>
  </r>
  <r>
    <s v="O3798"/>
    <d v="2023-06-03T00:00:00"/>
    <x v="6"/>
    <x v="1"/>
    <x v="2"/>
    <s v="C313"/>
    <x v="107"/>
    <s v="B1721"/>
    <x v="179"/>
    <x v="0"/>
    <n v="26.14"/>
    <n v="5"/>
    <n v="130.69999999999999"/>
    <x v="0"/>
    <x v="5"/>
  </r>
  <r>
    <s v="O3853"/>
    <d v="2025-02-13T00:00:00"/>
    <x v="5"/>
    <x v="3"/>
    <x v="0"/>
    <s v="C604"/>
    <x v="126"/>
    <s v="B1342"/>
    <x v="548"/>
    <x v="1"/>
    <n v="43.57"/>
    <n v="5"/>
    <n v="217.85"/>
    <x v="2"/>
    <x v="3"/>
  </r>
  <r>
    <s v="O2624"/>
    <d v="2024-12-21T00:00:00"/>
    <x v="6"/>
    <x v="9"/>
    <x v="1"/>
    <s v="C802"/>
    <x v="538"/>
    <s v="B1949"/>
    <x v="372"/>
    <x v="2"/>
    <n v="49.58"/>
    <n v="3"/>
    <n v="148.74"/>
    <x v="2"/>
    <x v="6"/>
  </r>
  <r>
    <s v="O2549"/>
    <d v="2023-01-31T00:00:00"/>
    <x v="4"/>
    <x v="11"/>
    <x v="2"/>
    <s v="C636"/>
    <x v="539"/>
    <s v="B1162"/>
    <x v="549"/>
    <x v="0"/>
    <n v="39.21"/>
    <n v="2"/>
    <n v="78.42"/>
    <x v="0"/>
    <x v="7"/>
  </r>
  <r>
    <s v="O3347"/>
    <d v="2024-02-07T00:00:00"/>
    <x v="3"/>
    <x v="3"/>
    <x v="1"/>
    <s v="C123"/>
    <x v="540"/>
    <s v="B1434"/>
    <x v="550"/>
    <x v="0"/>
    <n v="36.909999999999997"/>
    <n v="1"/>
    <n v="36.909999999999997"/>
    <x v="1"/>
    <x v="1"/>
  </r>
  <r>
    <s v="O2980"/>
    <d v="2024-04-26T00:00:00"/>
    <x v="2"/>
    <x v="7"/>
    <x v="1"/>
    <s v="C908"/>
    <x v="228"/>
    <s v="B1968"/>
    <x v="276"/>
    <x v="3"/>
    <n v="44.18"/>
    <n v="1"/>
    <n v="44.18"/>
    <x v="0"/>
    <x v="2"/>
  </r>
  <r>
    <s v="O2423"/>
    <d v="2023-06-09T00:00:00"/>
    <x v="2"/>
    <x v="1"/>
    <x v="2"/>
    <s v="C719"/>
    <x v="541"/>
    <s v="B1119"/>
    <x v="551"/>
    <x v="0"/>
    <n v="16.84"/>
    <n v="3"/>
    <n v="50.52"/>
    <x v="1"/>
    <x v="0"/>
  </r>
  <r>
    <s v="O3436"/>
    <d v="2024-01-18T00:00:00"/>
    <x v="5"/>
    <x v="11"/>
    <x v="1"/>
    <s v="C470"/>
    <x v="32"/>
    <s v="B1058"/>
    <x v="552"/>
    <x v="1"/>
    <n v="45.33"/>
    <n v="5"/>
    <n v="226.65"/>
    <x v="2"/>
    <x v="7"/>
  </r>
  <r>
    <s v="O1289"/>
    <d v="2024-01-02T00:00:00"/>
    <x v="4"/>
    <x v="11"/>
    <x v="1"/>
    <s v="C959"/>
    <x v="542"/>
    <s v="B1834"/>
    <x v="553"/>
    <x v="2"/>
    <n v="39.97"/>
    <n v="1"/>
    <n v="39.97"/>
    <x v="1"/>
    <x v="1"/>
  </r>
  <r>
    <s v="O3790"/>
    <d v="2024-07-07T00:00:00"/>
    <x v="0"/>
    <x v="2"/>
    <x v="1"/>
    <s v="C758"/>
    <x v="476"/>
    <s v="B1172"/>
    <x v="554"/>
    <x v="2"/>
    <n v="52.64"/>
    <n v="3"/>
    <n v="157.91999999999999"/>
    <x v="0"/>
    <x v="6"/>
  </r>
  <r>
    <s v="O1488"/>
    <d v="2024-10-19T00:00:00"/>
    <x v="6"/>
    <x v="10"/>
    <x v="1"/>
    <s v="C785"/>
    <x v="543"/>
    <s v="B1279"/>
    <x v="555"/>
    <x v="2"/>
    <n v="44.91"/>
    <n v="2"/>
    <n v="89.82"/>
    <x v="1"/>
    <x v="1"/>
  </r>
  <r>
    <s v="O3632"/>
    <d v="2023-06-25T00:00:00"/>
    <x v="0"/>
    <x v="1"/>
    <x v="2"/>
    <s v="C610"/>
    <x v="544"/>
    <s v="B1536"/>
    <x v="556"/>
    <x v="0"/>
    <n v="11.01"/>
    <n v="2"/>
    <n v="22.02"/>
    <x v="2"/>
    <x v="2"/>
  </r>
  <r>
    <s v="O2000"/>
    <d v="2023-05-11T00:00:00"/>
    <x v="5"/>
    <x v="4"/>
    <x v="2"/>
    <s v="C814"/>
    <x v="493"/>
    <s v="B1745"/>
    <x v="557"/>
    <x v="3"/>
    <n v="47.97"/>
    <n v="3"/>
    <n v="143.91"/>
    <x v="0"/>
    <x v="2"/>
  </r>
  <r>
    <s v="O2402"/>
    <d v="2024-10-25T00:00:00"/>
    <x v="2"/>
    <x v="10"/>
    <x v="1"/>
    <s v="C479"/>
    <x v="141"/>
    <s v="B1767"/>
    <x v="293"/>
    <x v="2"/>
    <n v="33.93"/>
    <n v="2"/>
    <n v="67.86"/>
    <x v="1"/>
    <x v="2"/>
  </r>
  <r>
    <s v="O1843"/>
    <d v="2024-03-29T00:00:00"/>
    <x v="2"/>
    <x v="0"/>
    <x v="1"/>
    <s v="C367"/>
    <x v="545"/>
    <s v="B1756"/>
    <x v="20"/>
    <x v="2"/>
    <n v="44.82"/>
    <n v="5"/>
    <n v="224.1"/>
    <x v="0"/>
    <x v="2"/>
  </r>
  <r>
    <s v="O2130"/>
    <d v="2023-06-23T00:00:00"/>
    <x v="2"/>
    <x v="1"/>
    <x v="2"/>
    <s v="C452"/>
    <x v="546"/>
    <s v="B1206"/>
    <x v="558"/>
    <x v="2"/>
    <n v="16.23"/>
    <n v="1"/>
    <n v="16.23"/>
    <x v="3"/>
    <x v="4"/>
  </r>
  <r>
    <s v="O3144"/>
    <d v="2024-02-26T00:00:00"/>
    <x v="1"/>
    <x v="3"/>
    <x v="1"/>
    <s v="C221"/>
    <x v="96"/>
    <s v="B1939"/>
    <x v="155"/>
    <x v="3"/>
    <n v="28.29"/>
    <n v="5"/>
    <n v="141.44999999999999"/>
    <x v="2"/>
    <x v="2"/>
  </r>
  <r>
    <s v="O3459"/>
    <d v="2023-09-18T00:00:00"/>
    <x v="1"/>
    <x v="6"/>
    <x v="2"/>
    <s v="C473"/>
    <x v="547"/>
    <s v="B1464"/>
    <x v="559"/>
    <x v="0"/>
    <n v="19.52"/>
    <n v="4"/>
    <n v="78.08"/>
    <x v="0"/>
    <x v="3"/>
  </r>
  <r>
    <s v="O3543"/>
    <d v="2022-09-28T00:00:00"/>
    <x v="3"/>
    <x v="6"/>
    <x v="3"/>
    <s v="C679"/>
    <x v="57"/>
    <s v="B1931"/>
    <x v="319"/>
    <x v="2"/>
    <n v="44.7"/>
    <n v="3"/>
    <n v="134.1"/>
    <x v="2"/>
    <x v="1"/>
  </r>
  <r>
    <s v="O3881"/>
    <d v="2022-09-04T00:00:00"/>
    <x v="0"/>
    <x v="6"/>
    <x v="3"/>
    <s v="C950"/>
    <x v="548"/>
    <s v="B1385"/>
    <x v="370"/>
    <x v="2"/>
    <n v="9.16"/>
    <n v="5"/>
    <n v="45.8"/>
    <x v="0"/>
    <x v="2"/>
  </r>
  <r>
    <s v="O3048"/>
    <d v="2023-10-29T00:00:00"/>
    <x v="0"/>
    <x v="10"/>
    <x v="2"/>
    <s v="C886"/>
    <x v="401"/>
    <s v="B1853"/>
    <x v="560"/>
    <x v="2"/>
    <n v="52.15"/>
    <n v="4"/>
    <n v="208.6"/>
    <x v="2"/>
    <x v="6"/>
  </r>
  <r>
    <s v="O2821"/>
    <d v="2022-12-29T00:00:00"/>
    <x v="5"/>
    <x v="9"/>
    <x v="3"/>
    <s v="C255"/>
    <x v="351"/>
    <s v="B1186"/>
    <x v="458"/>
    <x v="2"/>
    <n v="38.840000000000003"/>
    <n v="5"/>
    <n v="194.2"/>
    <x v="0"/>
    <x v="1"/>
  </r>
  <r>
    <s v="O2142"/>
    <d v="2023-12-10T00:00:00"/>
    <x v="0"/>
    <x v="9"/>
    <x v="2"/>
    <s v="C273"/>
    <x v="446"/>
    <s v="B1561"/>
    <x v="561"/>
    <x v="3"/>
    <n v="41.1"/>
    <n v="2"/>
    <n v="82.2"/>
    <x v="3"/>
    <x v="2"/>
  </r>
  <r>
    <s v="O3677"/>
    <d v="2025-05-26T00:00:00"/>
    <x v="1"/>
    <x v="4"/>
    <x v="0"/>
    <s v="C959"/>
    <x v="549"/>
    <s v="B1530"/>
    <x v="112"/>
    <x v="2"/>
    <n v="30.98"/>
    <n v="3"/>
    <n v="92.94"/>
    <x v="1"/>
    <x v="0"/>
  </r>
  <r>
    <s v="O3422"/>
    <d v="2024-12-23T00:00:00"/>
    <x v="1"/>
    <x v="9"/>
    <x v="1"/>
    <s v="C386"/>
    <x v="56"/>
    <s v="B1355"/>
    <x v="473"/>
    <x v="0"/>
    <n v="16.170000000000002"/>
    <n v="1"/>
    <n v="16.170000000000002"/>
    <x v="0"/>
    <x v="2"/>
  </r>
  <r>
    <s v="O1914"/>
    <d v="2023-06-25T00:00:00"/>
    <x v="0"/>
    <x v="1"/>
    <x v="2"/>
    <s v="C569"/>
    <x v="550"/>
    <s v="B1169"/>
    <x v="471"/>
    <x v="2"/>
    <n v="27.08"/>
    <n v="5"/>
    <n v="135.4"/>
    <x v="3"/>
    <x v="2"/>
  </r>
  <r>
    <s v="O3780"/>
    <d v="2022-11-18T00:00:00"/>
    <x v="2"/>
    <x v="5"/>
    <x v="3"/>
    <s v="C862"/>
    <x v="155"/>
    <s v="B1457"/>
    <x v="562"/>
    <x v="2"/>
    <n v="33.450000000000003"/>
    <n v="1"/>
    <n v="33.450000000000003"/>
    <x v="0"/>
    <x v="7"/>
  </r>
  <r>
    <s v="O2068"/>
    <d v="2023-11-12T00:00:00"/>
    <x v="0"/>
    <x v="5"/>
    <x v="2"/>
    <s v="C633"/>
    <x v="129"/>
    <s v="B1353"/>
    <x v="563"/>
    <x v="1"/>
    <n v="44.83"/>
    <n v="4"/>
    <n v="179.32"/>
    <x v="0"/>
    <x v="3"/>
  </r>
  <r>
    <s v="O1271"/>
    <d v="2023-09-08T00:00:00"/>
    <x v="2"/>
    <x v="6"/>
    <x v="2"/>
    <s v="C300"/>
    <x v="551"/>
    <s v="B1564"/>
    <x v="564"/>
    <x v="1"/>
    <n v="42.92"/>
    <n v="3"/>
    <n v="128.76"/>
    <x v="3"/>
    <x v="4"/>
  </r>
  <r>
    <s v="O1600"/>
    <d v="2024-03-03T00:00:00"/>
    <x v="0"/>
    <x v="0"/>
    <x v="1"/>
    <s v="C403"/>
    <x v="229"/>
    <s v="B1111"/>
    <x v="45"/>
    <x v="0"/>
    <n v="10.58"/>
    <n v="4"/>
    <n v="42.32"/>
    <x v="0"/>
    <x v="3"/>
  </r>
  <r>
    <s v="O1537"/>
    <d v="2024-05-24T00:00:00"/>
    <x v="2"/>
    <x v="4"/>
    <x v="1"/>
    <s v="C869"/>
    <x v="552"/>
    <s v="B1548"/>
    <x v="565"/>
    <x v="0"/>
    <n v="15.59"/>
    <n v="1"/>
    <n v="15.59"/>
    <x v="3"/>
    <x v="7"/>
  </r>
  <r>
    <s v="O2099"/>
    <d v="2023-07-12T00:00:00"/>
    <x v="3"/>
    <x v="2"/>
    <x v="2"/>
    <s v="C657"/>
    <x v="471"/>
    <s v="B1052"/>
    <x v="566"/>
    <x v="3"/>
    <n v="23.24"/>
    <n v="3"/>
    <n v="69.72"/>
    <x v="0"/>
    <x v="7"/>
  </r>
  <r>
    <s v="O1710"/>
    <d v="2023-10-19T00:00:00"/>
    <x v="5"/>
    <x v="10"/>
    <x v="2"/>
    <s v="C358"/>
    <x v="553"/>
    <s v="B1890"/>
    <x v="0"/>
    <x v="0"/>
    <n v="6.7"/>
    <n v="3"/>
    <n v="20.100000000000001"/>
    <x v="2"/>
    <x v="1"/>
  </r>
  <r>
    <s v="O1999"/>
    <d v="2024-12-14T00:00:00"/>
    <x v="6"/>
    <x v="9"/>
    <x v="1"/>
    <s v="C476"/>
    <x v="554"/>
    <s v="B1322"/>
    <x v="567"/>
    <x v="0"/>
    <n v="14.52"/>
    <n v="4"/>
    <n v="58.08"/>
    <x v="0"/>
    <x v="2"/>
  </r>
  <r>
    <s v="O3225"/>
    <d v="2023-09-28T00:00:00"/>
    <x v="5"/>
    <x v="6"/>
    <x v="2"/>
    <s v="C171"/>
    <x v="331"/>
    <s v="B1012"/>
    <x v="568"/>
    <x v="3"/>
    <n v="22.01"/>
    <n v="5"/>
    <n v="110.05"/>
    <x v="2"/>
    <x v="6"/>
  </r>
  <r>
    <s v="O2039"/>
    <d v="2024-10-07T00:00:00"/>
    <x v="1"/>
    <x v="10"/>
    <x v="1"/>
    <s v="C456"/>
    <x v="325"/>
    <s v="B1053"/>
    <x v="569"/>
    <x v="3"/>
    <n v="40.03"/>
    <n v="2"/>
    <n v="80.06"/>
    <x v="3"/>
    <x v="3"/>
  </r>
  <r>
    <s v="O1099"/>
    <d v="2024-04-20T00:00:00"/>
    <x v="6"/>
    <x v="7"/>
    <x v="1"/>
    <s v="C907"/>
    <x v="281"/>
    <s v="B1388"/>
    <x v="570"/>
    <x v="0"/>
    <n v="10.18"/>
    <n v="3"/>
    <n v="30.54"/>
    <x v="2"/>
    <x v="3"/>
  </r>
  <r>
    <s v="O3136"/>
    <d v="2024-06-08T00:00:00"/>
    <x v="6"/>
    <x v="1"/>
    <x v="1"/>
    <s v="C589"/>
    <x v="555"/>
    <s v="B1332"/>
    <x v="337"/>
    <x v="2"/>
    <n v="13.17"/>
    <n v="1"/>
    <n v="13.17"/>
    <x v="0"/>
    <x v="2"/>
  </r>
  <r>
    <s v="O1416"/>
    <d v="2024-06-18T00:00:00"/>
    <x v="4"/>
    <x v="1"/>
    <x v="1"/>
    <s v="C396"/>
    <x v="556"/>
    <s v="B1109"/>
    <x v="230"/>
    <x v="0"/>
    <n v="9.99"/>
    <n v="2"/>
    <n v="19.98"/>
    <x v="1"/>
    <x v="7"/>
  </r>
  <r>
    <s v="O2956"/>
    <d v="2024-10-26T00:00:00"/>
    <x v="6"/>
    <x v="10"/>
    <x v="1"/>
    <s v="C745"/>
    <x v="311"/>
    <s v="B1503"/>
    <x v="571"/>
    <x v="2"/>
    <n v="34.409999999999997"/>
    <n v="5"/>
    <n v="172.05"/>
    <x v="0"/>
    <x v="1"/>
  </r>
  <r>
    <s v="O2063"/>
    <d v="2024-01-12T00:00:00"/>
    <x v="2"/>
    <x v="11"/>
    <x v="1"/>
    <s v="C795"/>
    <x v="557"/>
    <s v="B1916"/>
    <x v="27"/>
    <x v="1"/>
    <n v="20.34"/>
    <n v="3"/>
    <n v="61.02"/>
    <x v="2"/>
    <x v="0"/>
  </r>
  <r>
    <s v="O2957"/>
    <d v="2023-02-27T00:00:00"/>
    <x v="1"/>
    <x v="3"/>
    <x v="2"/>
    <s v="C850"/>
    <x v="558"/>
    <s v="B1279"/>
    <x v="555"/>
    <x v="1"/>
    <n v="48.23"/>
    <n v="4"/>
    <n v="192.92"/>
    <x v="2"/>
    <x v="1"/>
  </r>
  <r>
    <s v="O3773"/>
    <d v="2024-03-25T00:00:00"/>
    <x v="1"/>
    <x v="0"/>
    <x v="1"/>
    <s v="C175"/>
    <x v="324"/>
    <s v="B1149"/>
    <x v="572"/>
    <x v="0"/>
    <n v="17.91"/>
    <n v="2"/>
    <n v="35.82"/>
    <x v="0"/>
    <x v="2"/>
  </r>
  <r>
    <s v="O3982"/>
    <d v="2025-07-13T00:00:00"/>
    <x v="0"/>
    <x v="2"/>
    <x v="0"/>
    <s v="C911"/>
    <x v="559"/>
    <s v="B1441"/>
    <x v="573"/>
    <x v="0"/>
    <n v="16.23"/>
    <n v="5"/>
    <n v="81.150000000000006"/>
    <x v="2"/>
    <x v="6"/>
  </r>
  <r>
    <s v="O3039"/>
    <d v="2024-05-30T00:00:00"/>
    <x v="5"/>
    <x v="4"/>
    <x v="1"/>
    <s v="C671"/>
    <x v="560"/>
    <s v="B1354"/>
    <x v="574"/>
    <x v="2"/>
    <n v="24.79"/>
    <n v="4"/>
    <n v="99.16"/>
    <x v="2"/>
    <x v="1"/>
  </r>
  <r>
    <s v="O1801"/>
    <d v="2024-02-05T00:00:00"/>
    <x v="1"/>
    <x v="3"/>
    <x v="1"/>
    <s v="C951"/>
    <x v="561"/>
    <s v="B1331"/>
    <x v="575"/>
    <x v="3"/>
    <n v="38.64"/>
    <n v="1"/>
    <n v="38.64"/>
    <x v="0"/>
    <x v="0"/>
  </r>
  <r>
    <s v="O2610"/>
    <d v="2025-07-16T00:00:00"/>
    <x v="3"/>
    <x v="2"/>
    <x v="0"/>
    <s v="C476"/>
    <x v="562"/>
    <s v="B1654"/>
    <x v="318"/>
    <x v="0"/>
    <n v="23.65"/>
    <n v="5"/>
    <n v="118.25"/>
    <x v="0"/>
    <x v="0"/>
  </r>
  <r>
    <s v="O1622"/>
    <d v="2024-03-24T00:00:00"/>
    <x v="0"/>
    <x v="0"/>
    <x v="1"/>
    <s v="C402"/>
    <x v="563"/>
    <s v="B1627"/>
    <x v="576"/>
    <x v="0"/>
    <n v="37.799999999999997"/>
    <n v="3"/>
    <n v="113.4"/>
    <x v="2"/>
    <x v="4"/>
  </r>
  <r>
    <s v="O3746"/>
    <d v="2022-09-30T00:00:00"/>
    <x v="2"/>
    <x v="6"/>
    <x v="3"/>
    <s v="C988"/>
    <x v="80"/>
    <s v="B1487"/>
    <x v="577"/>
    <x v="3"/>
    <n v="20.98"/>
    <n v="1"/>
    <n v="20.98"/>
    <x v="0"/>
    <x v="5"/>
  </r>
  <r>
    <s v="O3391"/>
    <d v="2025-05-17T00:00:00"/>
    <x v="6"/>
    <x v="4"/>
    <x v="0"/>
    <s v="C682"/>
    <x v="564"/>
    <s v="B1278"/>
    <x v="578"/>
    <x v="0"/>
    <n v="26.7"/>
    <n v="4"/>
    <n v="106.8"/>
    <x v="0"/>
    <x v="2"/>
  </r>
  <r>
    <s v="O3473"/>
    <d v="2025-01-07T00:00:00"/>
    <x v="4"/>
    <x v="11"/>
    <x v="0"/>
    <s v="C448"/>
    <x v="565"/>
    <s v="B1469"/>
    <x v="424"/>
    <x v="3"/>
    <n v="27.5"/>
    <n v="5"/>
    <n v="137.5"/>
    <x v="2"/>
    <x v="0"/>
  </r>
  <r>
    <s v="O3858"/>
    <d v="2023-05-20T00:00:00"/>
    <x v="6"/>
    <x v="4"/>
    <x v="2"/>
    <s v="C673"/>
    <x v="34"/>
    <s v="B1912"/>
    <x v="132"/>
    <x v="0"/>
    <n v="12.1"/>
    <n v="2"/>
    <n v="24.2"/>
    <x v="0"/>
    <x v="5"/>
  </r>
  <r>
    <s v="O3014"/>
    <d v="2024-03-09T00:00:00"/>
    <x v="6"/>
    <x v="0"/>
    <x v="1"/>
    <s v="C842"/>
    <x v="566"/>
    <s v="B1147"/>
    <x v="51"/>
    <x v="2"/>
    <n v="34.880000000000003"/>
    <n v="3"/>
    <n v="104.64"/>
    <x v="0"/>
    <x v="5"/>
  </r>
  <r>
    <s v="O1164"/>
    <d v="2024-08-16T00:00:00"/>
    <x v="2"/>
    <x v="8"/>
    <x v="1"/>
    <s v="C550"/>
    <x v="567"/>
    <s v="B1273"/>
    <x v="338"/>
    <x v="2"/>
    <n v="5.99"/>
    <n v="1"/>
    <n v="5.99"/>
    <x v="3"/>
    <x v="1"/>
  </r>
  <r>
    <s v="O3315"/>
    <d v="2024-06-24T00:00:00"/>
    <x v="1"/>
    <x v="1"/>
    <x v="1"/>
    <s v="C191"/>
    <x v="568"/>
    <s v="B1591"/>
    <x v="579"/>
    <x v="2"/>
    <n v="43.23"/>
    <n v="4"/>
    <n v="172.92"/>
    <x v="0"/>
    <x v="0"/>
  </r>
  <r>
    <s v="O1442"/>
    <d v="2023-01-23T00:00:00"/>
    <x v="1"/>
    <x v="11"/>
    <x v="2"/>
    <s v="C335"/>
    <x v="569"/>
    <s v="B1296"/>
    <x v="580"/>
    <x v="1"/>
    <n v="9.0500000000000007"/>
    <n v="2"/>
    <n v="18.100000000000001"/>
    <x v="0"/>
    <x v="4"/>
  </r>
  <r>
    <s v="O2945"/>
    <d v="2023-01-10T00:00:00"/>
    <x v="4"/>
    <x v="11"/>
    <x v="2"/>
    <s v="C266"/>
    <x v="570"/>
    <s v="B1620"/>
    <x v="581"/>
    <x v="3"/>
    <n v="4.3499999999999996"/>
    <n v="5"/>
    <n v="21.75"/>
    <x v="0"/>
    <x v="2"/>
  </r>
  <r>
    <s v="O3859"/>
    <d v="2025-03-03T00:00:00"/>
    <x v="1"/>
    <x v="0"/>
    <x v="0"/>
    <s v="C304"/>
    <x v="571"/>
    <s v="B1279"/>
    <x v="555"/>
    <x v="0"/>
    <n v="48.71"/>
    <n v="5"/>
    <n v="243.55"/>
    <x v="0"/>
    <x v="2"/>
  </r>
  <r>
    <s v="O2585"/>
    <d v="2023-05-01T00:00:00"/>
    <x v="1"/>
    <x v="4"/>
    <x v="2"/>
    <s v="C455"/>
    <x v="572"/>
    <s v="B1088"/>
    <x v="582"/>
    <x v="3"/>
    <n v="38.36"/>
    <n v="4"/>
    <n v="153.44"/>
    <x v="2"/>
    <x v="2"/>
  </r>
  <r>
    <s v="O2604"/>
    <d v="2023-04-15T00:00:00"/>
    <x v="6"/>
    <x v="7"/>
    <x v="2"/>
    <s v="C213"/>
    <x v="409"/>
    <s v="B1591"/>
    <x v="579"/>
    <x v="2"/>
    <n v="53.05"/>
    <n v="4"/>
    <n v="212.2"/>
    <x v="0"/>
    <x v="1"/>
  </r>
  <r>
    <s v="O2640"/>
    <d v="2023-02-19T00:00:00"/>
    <x v="0"/>
    <x v="3"/>
    <x v="2"/>
    <s v="C754"/>
    <x v="573"/>
    <s v="B1354"/>
    <x v="574"/>
    <x v="0"/>
    <n v="30.67"/>
    <n v="4"/>
    <n v="122.68"/>
    <x v="0"/>
    <x v="0"/>
  </r>
  <r>
    <s v="O2437"/>
    <d v="2023-09-11T00:00:00"/>
    <x v="1"/>
    <x v="6"/>
    <x v="2"/>
    <s v="C396"/>
    <x v="574"/>
    <s v="B1996"/>
    <x v="583"/>
    <x v="1"/>
    <n v="33.78"/>
    <n v="1"/>
    <n v="33.78"/>
    <x v="0"/>
    <x v="6"/>
  </r>
  <r>
    <s v="O3318"/>
    <d v="2022-11-06T00:00:00"/>
    <x v="0"/>
    <x v="5"/>
    <x v="3"/>
    <s v="C327"/>
    <x v="120"/>
    <s v="B1959"/>
    <x v="53"/>
    <x v="2"/>
    <n v="41.61"/>
    <n v="3"/>
    <n v="124.83"/>
    <x v="0"/>
    <x v="1"/>
  </r>
  <r>
    <s v="O3270"/>
    <d v="2025-02-05T00:00:00"/>
    <x v="3"/>
    <x v="3"/>
    <x v="0"/>
    <s v="C783"/>
    <x v="575"/>
    <s v="B1563"/>
    <x v="584"/>
    <x v="0"/>
    <n v="47.02"/>
    <n v="5"/>
    <n v="235.1"/>
    <x v="2"/>
    <x v="5"/>
  </r>
  <r>
    <s v="O3806"/>
    <d v="2022-09-17T00:00:00"/>
    <x v="6"/>
    <x v="6"/>
    <x v="3"/>
    <s v="C876"/>
    <x v="576"/>
    <s v="B1383"/>
    <x v="324"/>
    <x v="0"/>
    <n v="39.340000000000003"/>
    <n v="5"/>
    <n v="196.7"/>
    <x v="1"/>
    <x v="1"/>
  </r>
  <r>
    <s v="O1836"/>
    <d v="2024-11-23T00:00:00"/>
    <x v="6"/>
    <x v="5"/>
    <x v="1"/>
    <s v="C239"/>
    <x v="577"/>
    <s v="B1865"/>
    <x v="585"/>
    <x v="1"/>
    <n v="23.59"/>
    <n v="3"/>
    <n v="70.77"/>
    <x v="0"/>
    <x v="3"/>
  </r>
  <r>
    <s v="O2594"/>
    <d v="2023-10-28T00:00:00"/>
    <x v="6"/>
    <x v="10"/>
    <x v="2"/>
    <s v="C483"/>
    <x v="578"/>
    <s v="B1033"/>
    <x v="267"/>
    <x v="3"/>
    <n v="56.95"/>
    <n v="3"/>
    <n v="170.85"/>
    <x v="0"/>
    <x v="7"/>
  </r>
  <r>
    <s v="O3598"/>
    <d v="2024-04-20T00:00:00"/>
    <x v="6"/>
    <x v="7"/>
    <x v="1"/>
    <s v="C743"/>
    <x v="468"/>
    <s v="B1411"/>
    <x v="586"/>
    <x v="2"/>
    <n v="34.35"/>
    <n v="1"/>
    <n v="34.35"/>
    <x v="2"/>
    <x v="3"/>
  </r>
  <r>
    <s v="O2388"/>
    <d v="2023-10-22T00:00:00"/>
    <x v="0"/>
    <x v="10"/>
    <x v="2"/>
    <s v="C604"/>
    <x v="126"/>
    <s v="B1180"/>
    <x v="185"/>
    <x v="3"/>
    <n v="48.96"/>
    <n v="2"/>
    <n v="97.92"/>
    <x v="2"/>
    <x v="7"/>
  </r>
  <r>
    <s v="O3782"/>
    <d v="2025-08-21T00:00:00"/>
    <x v="5"/>
    <x v="8"/>
    <x v="0"/>
    <s v="C383"/>
    <x v="579"/>
    <s v="B1922"/>
    <x v="587"/>
    <x v="0"/>
    <n v="20.079999999999998"/>
    <n v="2"/>
    <n v="40.159999999999997"/>
    <x v="0"/>
    <x v="2"/>
  </r>
  <r>
    <s v="O1215"/>
    <d v="2024-10-26T00:00:00"/>
    <x v="6"/>
    <x v="10"/>
    <x v="1"/>
    <s v="C856"/>
    <x v="580"/>
    <s v="B1316"/>
    <x v="588"/>
    <x v="1"/>
    <n v="24.05"/>
    <n v="5"/>
    <n v="120.25"/>
    <x v="3"/>
    <x v="3"/>
  </r>
  <r>
    <s v="O2456"/>
    <d v="2023-02-05T00:00:00"/>
    <x v="0"/>
    <x v="3"/>
    <x v="2"/>
    <s v="C959"/>
    <x v="479"/>
    <s v="B1439"/>
    <x v="387"/>
    <x v="0"/>
    <n v="40.770000000000003"/>
    <n v="4"/>
    <n v="163.08000000000001"/>
    <x v="0"/>
    <x v="2"/>
  </r>
  <r>
    <s v="O1124"/>
    <d v="2023-01-21T00:00:00"/>
    <x v="6"/>
    <x v="11"/>
    <x v="2"/>
    <s v="C853"/>
    <x v="50"/>
    <s v="B1989"/>
    <x v="589"/>
    <x v="2"/>
    <n v="15.14"/>
    <n v="1"/>
    <n v="15.14"/>
    <x v="3"/>
    <x v="4"/>
  </r>
  <r>
    <s v="O2590"/>
    <d v="2024-07-28T00:00:00"/>
    <x v="0"/>
    <x v="2"/>
    <x v="1"/>
    <s v="C101"/>
    <x v="581"/>
    <s v="B1197"/>
    <x v="590"/>
    <x v="3"/>
    <n v="14.96"/>
    <n v="4"/>
    <n v="59.84"/>
    <x v="0"/>
    <x v="0"/>
  </r>
  <r>
    <s v="O1344"/>
    <d v="2024-04-17T00:00:00"/>
    <x v="3"/>
    <x v="7"/>
    <x v="1"/>
    <s v="C822"/>
    <x v="360"/>
    <s v="B1317"/>
    <x v="591"/>
    <x v="0"/>
    <n v="19.059999999999999"/>
    <n v="4"/>
    <n v="76.239999999999995"/>
    <x v="0"/>
    <x v="1"/>
  </r>
  <r>
    <s v="O3538"/>
    <d v="2022-10-14T00:00:00"/>
    <x v="2"/>
    <x v="10"/>
    <x v="3"/>
    <s v="C286"/>
    <x v="169"/>
    <s v="B1744"/>
    <x v="176"/>
    <x v="0"/>
    <n v="23.97"/>
    <n v="4"/>
    <n v="95.88"/>
    <x v="0"/>
    <x v="7"/>
  </r>
  <r>
    <s v="O1853"/>
    <d v="2024-11-18T00:00:00"/>
    <x v="1"/>
    <x v="5"/>
    <x v="1"/>
    <s v="C623"/>
    <x v="216"/>
    <s v="B1677"/>
    <x v="592"/>
    <x v="1"/>
    <n v="49.82"/>
    <n v="4"/>
    <n v="199.28"/>
    <x v="1"/>
    <x v="3"/>
  </r>
  <r>
    <s v="O3209"/>
    <d v="2023-06-01T00:00:00"/>
    <x v="5"/>
    <x v="1"/>
    <x v="2"/>
    <s v="C388"/>
    <x v="174"/>
    <s v="B1735"/>
    <x v="57"/>
    <x v="2"/>
    <n v="38.49"/>
    <n v="4"/>
    <n v="153.96"/>
    <x v="2"/>
    <x v="2"/>
  </r>
  <r>
    <s v="O2642"/>
    <d v="2023-02-11T00:00:00"/>
    <x v="6"/>
    <x v="3"/>
    <x v="2"/>
    <s v="C947"/>
    <x v="321"/>
    <s v="B1361"/>
    <x v="593"/>
    <x v="2"/>
    <n v="9.41"/>
    <n v="4"/>
    <n v="37.64"/>
    <x v="2"/>
    <x v="6"/>
  </r>
  <r>
    <s v="O3555"/>
    <d v="2025-01-04T00:00:00"/>
    <x v="6"/>
    <x v="11"/>
    <x v="0"/>
    <s v="C251"/>
    <x v="92"/>
    <s v="B1076"/>
    <x v="24"/>
    <x v="1"/>
    <n v="35.549999999999997"/>
    <n v="3"/>
    <n v="106.65"/>
    <x v="0"/>
    <x v="0"/>
  </r>
  <r>
    <s v="O3728"/>
    <d v="2025-03-10T00:00:00"/>
    <x v="1"/>
    <x v="0"/>
    <x v="0"/>
    <s v="C300"/>
    <x v="551"/>
    <s v="B1438"/>
    <x v="594"/>
    <x v="3"/>
    <n v="24.56"/>
    <n v="2"/>
    <n v="49.12"/>
    <x v="2"/>
    <x v="0"/>
  </r>
  <r>
    <s v="O3883"/>
    <d v="2025-08-08T00:00:00"/>
    <x v="2"/>
    <x v="8"/>
    <x v="0"/>
    <s v="C930"/>
    <x v="582"/>
    <s v="B1585"/>
    <x v="595"/>
    <x v="1"/>
    <n v="25.15"/>
    <n v="4"/>
    <n v="100.6"/>
    <x v="0"/>
    <x v="0"/>
  </r>
  <r>
    <s v="O3188"/>
    <d v="2024-08-11T00:00:00"/>
    <x v="0"/>
    <x v="8"/>
    <x v="1"/>
    <s v="C883"/>
    <x v="583"/>
    <s v="B1782"/>
    <x v="596"/>
    <x v="0"/>
    <n v="16.14"/>
    <n v="1"/>
    <n v="16.14"/>
    <x v="1"/>
    <x v="1"/>
  </r>
  <r>
    <s v="O2975"/>
    <d v="2024-07-04T00:00:00"/>
    <x v="5"/>
    <x v="2"/>
    <x v="1"/>
    <s v="C543"/>
    <x v="503"/>
    <s v="B1258"/>
    <x v="253"/>
    <x v="0"/>
    <n v="10.45"/>
    <n v="4"/>
    <n v="41.8"/>
    <x v="2"/>
    <x v="2"/>
  </r>
  <r>
    <s v="O3300"/>
    <d v="2024-12-05T00:00:00"/>
    <x v="5"/>
    <x v="9"/>
    <x v="1"/>
    <s v="C304"/>
    <x v="410"/>
    <s v="B1476"/>
    <x v="597"/>
    <x v="0"/>
    <n v="45.98"/>
    <n v="4"/>
    <n v="183.92"/>
    <x v="2"/>
    <x v="0"/>
  </r>
  <r>
    <s v="O3890"/>
    <d v="2024-04-30T00:00:00"/>
    <x v="4"/>
    <x v="7"/>
    <x v="1"/>
    <s v="C942"/>
    <x v="204"/>
    <s v="B1139"/>
    <x v="598"/>
    <x v="2"/>
    <n v="51.32"/>
    <n v="1"/>
    <n v="51.32"/>
    <x v="0"/>
    <x v="1"/>
  </r>
  <r>
    <s v="O3304"/>
    <d v="2025-08-03T00:00:00"/>
    <x v="0"/>
    <x v="8"/>
    <x v="0"/>
    <s v="C517"/>
    <x v="584"/>
    <s v="B1991"/>
    <x v="599"/>
    <x v="0"/>
    <n v="33.340000000000003"/>
    <n v="2"/>
    <n v="66.680000000000007"/>
    <x v="0"/>
    <x v="5"/>
  </r>
  <r>
    <s v="O2745"/>
    <d v="2024-10-18T00:00:00"/>
    <x v="2"/>
    <x v="10"/>
    <x v="1"/>
    <s v="C874"/>
    <x v="585"/>
    <s v="B1411"/>
    <x v="586"/>
    <x v="1"/>
    <n v="29.59"/>
    <n v="1"/>
    <n v="29.59"/>
    <x v="2"/>
    <x v="6"/>
  </r>
  <r>
    <s v="O2972"/>
    <d v="2024-06-18T00:00:00"/>
    <x v="4"/>
    <x v="1"/>
    <x v="1"/>
    <s v="C406"/>
    <x v="586"/>
    <s v="B1874"/>
    <x v="600"/>
    <x v="3"/>
    <n v="52.43"/>
    <n v="5"/>
    <n v="262.14999999999998"/>
    <x v="0"/>
    <x v="7"/>
  </r>
  <r>
    <s v="O1654"/>
    <d v="2023-04-24T00:00:00"/>
    <x v="1"/>
    <x v="7"/>
    <x v="2"/>
    <s v="C340"/>
    <x v="288"/>
    <s v="B1764"/>
    <x v="601"/>
    <x v="3"/>
    <n v="11.34"/>
    <n v="2"/>
    <n v="22.68"/>
    <x v="0"/>
    <x v="0"/>
  </r>
  <r>
    <s v="O3959"/>
    <d v="2024-09-13T00:00:00"/>
    <x v="2"/>
    <x v="6"/>
    <x v="1"/>
    <s v="C583"/>
    <x v="359"/>
    <s v="B1046"/>
    <x v="498"/>
    <x v="2"/>
    <n v="16.850000000000001"/>
    <n v="1"/>
    <n v="16.850000000000001"/>
    <x v="2"/>
    <x v="2"/>
  </r>
  <r>
    <s v="O3068"/>
    <d v="2025-03-24T00:00:00"/>
    <x v="1"/>
    <x v="0"/>
    <x v="0"/>
    <s v="C290"/>
    <x v="488"/>
    <s v="B1746"/>
    <x v="602"/>
    <x v="0"/>
    <n v="44.86"/>
    <n v="1"/>
    <n v="44.86"/>
    <x v="0"/>
    <x v="6"/>
  </r>
  <r>
    <s v="O3173"/>
    <d v="2024-03-05T00:00:00"/>
    <x v="4"/>
    <x v="0"/>
    <x v="1"/>
    <s v="C350"/>
    <x v="587"/>
    <s v="B1503"/>
    <x v="571"/>
    <x v="0"/>
    <n v="39.24"/>
    <n v="4"/>
    <n v="156.96"/>
    <x v="0"/>
    <x v="2"/>
  </r>
  <r>
    <s v="O1205"/>
    <d v="2023-05-21T00:00:00"/>
    <x v="0"/>
    <x v="4"/>
    <x v="2"/>
    <s v="C775"/>
    <x v="588"/>
    <s v="B1730"/>
    <x v="603"/>
    <x v="3"/>
    <n v="26.25"/>
    <n v="3"/>
    <n v="78.75"/>
    <x v="2"/>
    <x v="1"/>
  </r>
  <r>
    <s v="O3831"/>
    <d v="2025-04-24T00:00:00"/>
    <x v="5"/>
    <x v="7"/>
    <x v="0"/>
    <s v="C610"/>
    <x v="544"/>
    <s v="B1560"/>
    <x v="604"/>
    <x v="0"/>
    <n v="42.27"/>
    <n v="2"/>
    <n v="84.54"/>
    <x v="2"/>
    <x v="0"/>
  </r>
  <r>
    <s v="O1784"/>
    <d v="2023-11-25T00:00:00"/>
    <x v="6"/>
    <x v="5"/>
    <x v="2"/>
    <s v="C249"/>
    <x v="589"/>
    <s v="B1058"/>
    <x v="605"/>
    <x v="0"/>
    <n v="17.670000000000002"/>
    <n v="2"/>
    <n v="35.340000000000003"/>
    <x v="1"/>
    <x v="2"/>
  </r>
  <r>
    <s v="O3544"/>
    <d v="2025-02-12T00:00:00"/>
    <x v="3"/>
    <x v="3"/>
    <x v="0"/>
    <s v="C374"/>
    <x v="590"/>
    <s v="B1257"/>
    <x v="606"/>
    <x v="3"/>
    <n v="54.19"/>
    <n v="3"/>
    <n v="162.57"/>
    <x v="0"/>
    <x v="0"/>
  </r>
  <r>
    <s v="O1760"/>
    <d v="2024-06-20T00:00:00"/>
    <x v="5"/>
    <x v="1"/>
    <x v="1"/>
    <s v="C589"/>
    <x v="591"/>
    <s v="B1773"/>
    <x v="607"/>
    <x v="0"/>
    <n v="41.86"/>
    <n v="2"/>
    <n v="83.72"/>
    <x v="0"/>
    <x v="4"/>
  </r>
  <r>
    <s v="O1815"/>
    <d v="2023-10-03T00:00:00"/>
    <x v="4"/>
    <x v="10"/>
    <x v="2"/>
    <s v="C213"/>
    <x v="592"/>
    <s v="B1652"/>
    <x v="608"/>
    <x v="0"/>
    <n v="34.130000000000003"/>
    <n v="1"/>
    <n v="34.130000000000003"/>
    <x v="0"/>
    <x v="0"/>
  </r>
  <r>
    <s v="O2217"/>
    <d v="2025-05-30T00:00:00"/>
    <x v="2"/>
    <x v="4"/>
    <x v="0"/>
    <s v="C801"/>
    <x v="454"/>
    <s v="B1145"/>
    <x v="609"/>
    <x v="2"/>
    <n v="32.090000000000003"/>
    <n v="4"/>
    <n v="128.36000000000001"/>
    <x v="2"/>
    <x v="2"/>
  </r>
  <r>
    <s v="O3481"/>
    <d v="2024-11-28T00:00:00"/>
    <x v="5"/>
    <x v="5"/>
    <x v="1"/>
    <s v="C719"/>
    <x v="541"/>
    <s v="B1926"/>
    <x v="301"/>
    <x v="3"/>
    <n v="26.03"/>
    <n v="1"/>
    <n v="26.03"/>
    <x v="1"/>
    <x v="0"/>
  </r>
  <r>
    <s v="O3429"/>
    <d v="2025-06-16T00:00:00"/>
    <x v="1"/>
    <x v="1"/>
    <x v="0"/>
    <s v="C749"/>
    <x v="593"/>
    <s v="B1359"/>
    <x v="503"/>
    <x v="3"/>
    <n v="21.75"/>
    <n v="5"/>
    <n v="108.75"/>
    <x v="2"/>
    <x v="2"/>
  </r>
  <r>
    <s v="O2026"/>
    <d v="2024-09-03T00:00:00"/>
    <x v="4"/>
    <x v="6"/>
    <x v="1"/>
    <s v="C750"/>
    <x v="296"/>
    <s v="B1742"/>
    <x v="610"/>
    <x v="2"/>
    <n v="5.64"/>
    <n v="3"/>
    <n v="16.920000000000002"/>
    <x v="1"/>
    <x v="4"/>
  </r>
  <r>
    <s v="O1720"/>
    <d v="2024-12-17T00:00:00"/>
    <x v="4"/>
    <x v="9"/>
    <x v="1"/>
    <s v="C393"/>
    <x v="275"/>
    <s v="B1413"/>
    <x v="374"/>
    <x v="0"/>
    <n v="11.45"/>
    <n v="3"/>
    <n v="34.35"/>
    <x v="1"/>
    <x v="2"/>
  </r>
  <r>
    <s v="O3089"/>
    <d v="2024-10-03T00:00:00"/>
    <x v="5"/>
    <x v="10"/>
    <x v="1"/>
    <s v="C622"/>
    <x v="594"/>
    <s v="B1327"/>
    <x v="131"/>
    <x v="0"/>
    <n v="11.62"/>
    <n v="2"/>
    <n v="23.24"/>
    <x v="0"/>
    <x v="0"/>
  </r>
  <r>
    <s v="O2168"/>
    <d v="2023-10-28T00:00:00"/>
    <x v="6"/>
    <x v="10"/>
    <x v="2"/>
    <s v="C899"/>
    <x v="112"/>
    <s v="B1052"/>
    <x v="611"/>
    <x v="0"/>
    <n v="37.32"/>
    <n v="1"/>
    <n v="37.32"/>
    <x v="0"/>
    <x v="1"/>
  </r>
  <r>
    <s v="O2493"/>
    <d v="2022-09-30T00:00:00"/>
    <x v="2"/>
    <x v="6"/>
    <x v="3"/>
    <s v="C476"/>
    <x v="562"/>
    <s v="B1870"/>
    <x v="111"/>
    <x v="2"/>
    <n v="39.76"/>
    <n v="5"/>
    <n v="198.8"/>
    <x v="0"/>
    <x v="0"/>
  </r>
  <r>
    <s v="O2679"/>
    <d v="2024-10-24T00:00:00"/>
    <x v="5"/>
    <x v="10"/>
    <x v="1"/>
    <s v="C473"/>
    <x v="595"/>
    <s v="B1080"/>
    <x v="477"/>
    <x v="2"/>
    <n v="39.75"/>
    <n v="5"/>
    <n v="198.75"/>
    <x v="0"/>
    <x v="7"/>
  </r>
  <r>
    <s v="O3215"/>
    <d v="2023-08-29T00:00:00"/>
    <x v="4"/>
    <x v="8"/>
    <x v="2"/>
    <s v="C183"/>
    <x v="93"/>
    <s v="B1564"/>
    <x v="274"/>
    <x v="1"/>
    <n v="17.41"/>
    <n v="5"/>
    <n v="87.05"/>
    <x v="2"/>
    <x v="0"/>
  </r>
  <r>
    <s v="O2236"/>
    <d v="2025-07-14T00:00:00"/>
    <x v="1"/>
    <x v="2"/>
    <x v="0"/>
    <s v="C791"/>
    <x v="596"/>
    <s v="B1063"/>
    <x v="612"/>
    <x v="3"/>
    <n v="34.71"/>
    <n v="4"/>
    <n v="138.84"/>
    <x v="1"/>
    <x v="0"/>
  </r>
  <r>
    <s v="O1813"/>
    <d v="2024-06-11T00:00:00"/>
    <x v="4"/>
    <x v="1"/>
    <x v="1"/>
    <s v="C570"/>
    <x v="597"/>
    <s v="B1379"/>
    <x v="88"/>
    <x v="0"/>
    <n v="12.18"/>
    <n v="3"/>
    <n v="36.54"/>
    <x v="2"/>
    <x v="3"/>
  </r>
  <r>
    <s v="O2476"/>
    <d v="2025-02-16T00:00:00"/>
    <x v="0"/>
    <x v="3"/>
    <x v="0"/>
    <s v="C502"/>
    <x v="598"/>
    <s v="B1602"/>
    <x v="17"/>
    <x v="0"/>
    <n v="44.05"/>
    <n v="5"/>
    <n v="220.25"/>
    <x v="2"/>
    <x v="0"/>
  </r>
  <r>
    <s v="O1675"/>
    <d v="2024-08-06T00:00:00"/>
    <x v="4"/>
    <x v="8"/>
    <x v="1"/>
    <s v="C732"/>
    <x v="599"/>
    <s v="B1149"/>
    <x v="572"/>
    <x v="1"/>
    <n v="17.43"/>
    <n v="1"/>
    <n v="17.43"/>
    <x v="1"/>
    <x v="3"/>
  </r>
  <r>
    <s v="O2491"/>
    <d v="2024-06-25T00:00:00"/>
    <x v="4"/>
    <x v="1"/>
    <x v="1"/>
    <s v="C364"/>
    <x v="600"/>
    <s v="B1774"/>
    <x v="613"/>
    <x v="3"/>
    <n v="32.79"/>
    <n v="3"/>
    <n v="98.37"/>
    <x v="0"/>
    <x v="7"/>
  </r>
  <r>
    <s v="O1676"/>
    <d v="2024-06-07T00:00:00"/>
    <x v="2"/>
    <x v="1"/>
    <x v="1"/>
    <s v="C479"/>
    <x v="141"/>
    <s v="B1230"/>
    <x v="614"/>
    <x v="1"/>
    <n v="16.04"/>
    <n v="5"/>
    <n v="80.2"/>
    <x v="3"/>
    <x v="7"/>
  </r>
  <r>
    <s v="O3372"/>
    <d v="2024-01-11T00:00:00"/>
    <x v="5"/>
    <x v="11"/>
    <x v="1"/>
    <s v="C651"/>
    <x v="213"/>
    <s v="B1064"/>
    <x v="190"/>
    <x v="2"/>
    <n v="16.61"/>
    <n v="3"/>
    <n v="49.83"/>
    <x v="0"/>
    <x v="6"/>
  </r>
  <r>
    <s v="O1886"/>
    <d v="2024-09-03T00:00:00"/>
    <x v="4"/>
    <x v="6"/>
    <x v="1"/>
    <s v="C147"/>
    <x v="601"/>
    <s v="B1586"/>
    <x v="117"/>
    <x v="3"/>
    <n v="11.51"/>
    <n v="4"/>
    <n v="46.04"/>
    <x v="2"/>
    <x v="1"/>
  </r>
  <r>
    <s v="O2363"/>
    <d v="2024-05-15T00:00:00"/>
    <x v="3"/>
    <x v="4"/>
    <x v="1"/>
    <s v="C353"/>
    <x v="518"/>
    <s v="B1105"/>
    <x v="543"/>
    <x v="1"/>
    <n v="34.549999999999997"/>
    <n v="1"/>
    <n v="34.549999999999997"/>
    <x v="1"/>
    <x v="3"/>
  </r>
  <r>
    <s v="O1776"/>
    <d v="2024-09-13T00:00:00"/>
    <x v="2"/>
    <x v="6"/>
    <x v="1"/>
    <s v="C873"/>
    <x v="529"/>
    <s v="B1918"/>
    <x v="173"/>
    <x v="3"/>
    <n v="44.16"/>
    <n v="1"/>
    <n v="44.16"/>
    <x v="3"/>
    <x v="4"/>
  </r>
  <r>
    <s v="O2969"/>
    <d v="2025-03-03T00:00:00"/>
    <x v="1"/>
    <x v="0"/>
    <x v="0"/>
    <s v="C280"/>
    <x v="602"/>
    <s v="B1939"/>
    <x v="615"/>
    <x v="3"/>
    <n v="27.97"/>
    <n v="2"/>
    <n v="55.94"/>
    <x v="0"/>
    <x v="3"/>
  </r>
  <r>
    <s v="O2687"/>
    <d v="2025-02-01T00:00:00"/>
    <x v="6"/>
    <x v="3"/>
    <x v="0"/>
    <s v="C275"/>
    <x v="505"/>
    <s v="B1560"/>
    <x v="616"/>
    <x v="1"/>
    <n v="40.74"/>
    <n v="3"/>
    <n v="122.22"/>
    <x v="0"/>
    <x v="0"/>
  </r>
  <r>
    <s v="O3011"/>
    <d v="2023-11-02T00:00:00"/>
    <x v="5"/>
    <x v="5"/>
    <x v="2"/>
    <s v="C252"/>
    <x v="603"/>
    <s v="B1774"/>
    <x v="613"/>
    <x v="0"/>
    <n v="47.09"/>
    <n v="3"/>
    <n v="141.27000000000001"/>
    <x v="0"/>
    <x v="0"/>
  </r>
  <r>
    <s v="O3026"/>
    <d v="2024-10-17T00:00:00"/>
    <x v="5"/>
    <x v="10"/>
    <x v="1"/>
    <s v="C504"/>
    <x v="604"/>
    <s v="B1109"/>
    <x v="220"/>
    <x v="1"/>
    <n v="29.67"/>
    <n v="1"/>
    <n v="29.67"/>
    <x v="0"/>
    <x v="1"/>
  </r>
  <r>
    <s v="O3499"/>
    <d v="2025-05-30T00:00:00"/>
    <x v="2"/>
    <x v="4"/>
    <x v="0"/>
    <s v="C436"/>
    <x v="605"/>
    <s v="B1119"/>
    <x v="551"/>
    <x v="0"/>
    <n v="15.65"/>
    <n v="5"/>
    <n v="78.25"/>
    <x v="0"/>
    <x v="2"/>
  </r>
  <r>
    <s v="O1449"/>
    <d v="2023-11-01T00:00:00"/>
    <x v="3"/>
    <x v="5"/>
    <x v="2"/>
    <s v="C196"/>
    <x v="21"/>
    <s v="B1532"/>
    <x v="617"/>
    <x v="2"/>
    <n v="22.88"/>
    <n v="3"/>
    <n v="68.64"/>
    <x v="1"/>
    <x v="3"/>
  </r>
  <r>
    <s v="O1199"/>
    <d v="2023-04-16T00:00:00"/>
    <x v="0"/>
    <x v="7"/>
    <x v="2"/>
    <s v="C850"/>
    <x v="558"/>
    <s v="B1844"/>
    <x v="618"/>
    <x v="0"/>
    <n v="21.78"/>
    <n v="3"/>
    <n v="65.34"/>
    <x v="1"/>
    <x v="0"/>
  </r>
  <r>
    <s v="O3583"/>
    <d v="2023-06-22T00:00:00"/>
    <x v="5"/>
    <x v="1"/>
    <x v="2"/>
    <s v="C266"/>
    <x v="570"/>
    <s v="B1098"/>
    <x v="451"/>
    <x v="0"/>
    <n v="8.64"/>
    <n v="3"/>
    <n v="25.92"/>
    <x v="0"/>
    <x v="0"/>
  </r>
  <r>
    <s v="O3655"/>
    <d v="2024-03-11T00:00:00"/>
    <x v="1"/>
    <x v="0"/>
    <x v="1"/>
    <s v="C234"/>
    <x v="606"/>
    <s v="B1069"/>
    <x v="12"/>
    <x v="0"/>
    <n v="21.77"/>
    <n v="3"/>
    <n v="65.31"/>
    <x v="0"/>
    <x v="6"/>
  </r>
  <r>
    <s v="O1358"/>
    <d v="2024-11-27T00:00:00"/>
    <x v="3"/>
    <x v="5"/>
    <x v="1"/>
    <s v="C842"/>
    <x v="607"/>
    <s v="B1080"/>
    <x v="619"/>
    <x v="0"/>
    <n v="41.53"/>
    <n v="3"/>
    <n v="124.59"/>
    <x v="3"/>
    <x v="3"/>
  </r>
  <r>
    <s v="O1761"/>
    <d v="2023-03-13T00:00:00"/>
    <x v="1"/>
    <x v="0"/>
    <x v="2"/>
    <s v="C939"/>
    <x v="608"/>
    <s v="B1994"/>
    <x v="620"/>
    <x v="0"/>
    <n v="32.32"/>
    <n v="5"/>
    <n v="161.6"/>
    <x v="3"/>
    <x v="7"/>
  </r>
  <r>
    <s v="O2162"/>
    <d v="2023-03-19T00:00:00"/>
    <x v="0"/>
    <x v="0"/>
    <x v="2"/>
    <s v="C960"/>
    <x v="609"/>
    <s v="B1782"/>
    <x v="596"/>
    <x v="1"/>
    <n v="17.88"/>
    <n v="3"/>
    <n v="53.64"/>
    <x v="0"/>
    <x v="2"/>
  </r>
  <r>
    <s v="O2684"/>
    <d v="2023-09-26T00:00:00"/>
    <x v="4"/>
    <x v="6"/>
    <x v="2"/>
    <s v="C252"/>
    <x v="603"/>
    <s v="B1085"/>
    <x v="621"/>
    <x v="2"/>
    <n v="36.54"/>
    <n v="1"/>
    <n v="36.54"/>
    <x v="1"/>
    <x v="6"/>
  </r>
  <r>
    <s v="O3922"/>
    <d v="2024-12-05T00:00:00"/>
    <x v="5"/>
    <x v="9"/>
    <x v="1"/>
    <s v="C913"/>
    <x v="610"/>
    <s v="B1939"/>
    <x v="615"/>
    <x v="2"/>
    <n v="22.42"/>
    <n v="1"/>
    <n v="22.42"/>
    <x v="2"/>
    <x v="6"/>
  </r>
  <r>
    <s v="O2159"/>
    <d v="2024-10-12T00:00:00"/>
    <x v="6"/>
    <x v="10"/>
    <x v="1"/>
    <s v="C471"/>
    <x v="611"/>
    <s v="B1828"/>
    <x v="262"/>
    <x v="0"/>
    <n v="13.02"/>
    <n v="3"/>
    <n v="39.06"/>
    <x v="1"/>
    <x v="0"/>
  </r>
  <r>
    <s v="O1516"/>
    <d v="2024-08-19T00:00:00"/>
    <x v="1"/>
    <x v="8"/>
    <x v="1"/>
    <s v="C501"/>
    <x v="612"/>
    <s v="B1729"/>
    <x v="539"/>
    <x v="2"/>
    <n v="14.41"/>
    <n v="3"/>
    <n v="43.23"/>
    <x v="2"/>
    <x v="0"/>
  </r>
  <r>
    <s v="O1057"/>
    <d v="2024-07-07T00:00:00"/>
    <x v="0"/>
    <x v="2"/>
    <x v="1"/>
    <s v="C325"/>
    <x v="613"/>
    <s v="B1368"/>
    <x v="540"/>
    <x v="2"/>
    <n v="14.93"/>
    <n v="1"/>
    <n v="14.93"/>
    <x v="0"/>
    <x v="7"/>
  </r>
  <r>
    <s v="O2478"/>
    <d v="2024-01-20T00:00:00"/>
    <x v="6"/>
    <x v="11"/>
    <x v="1"/>
    <s v="C553"/>
    <x v="614"/>
    <s v="B1554"/>
    <x v="622"/>
    <x v="1"/>
    <n v="36.79"/>
    <n v="1"/>
    <n v="36.79"/>
    <x v="2"/>
    <x v="2"/>
  </r>
  <r>
    <s v="O3455"/>
    <d v="2024-05-19T00:00:00"/>
    <x v="0"/>
    <x v="4"/>
    <x v="1"/>
    <s v="C428"/>
    <x v="395"/>
    <s v="B1782"/>
    <x v="282"/>
    <x v="0"/>
    <n v="24.44"/>
    <n v="1"/>
    <n v="24.44"/>
    <x v="2"/>
    <x v="5"/>
  </r>
  <r>
    <s v="O3385"/>
    <d v="2025-03-22T00:00:00"/>
    <x v="6"/>
    <x v="0"/>
    <x v="0"/>
    <s v="C165"/>
    <x v="286"/>
    <s v="B1036"/>
    <x v="125"/>
    <x v="2"/>
    <n v="6.42"/>
    <n v="4"/>
    <n v="25.68"/>
    <x v="1"/>
    <x v="0"/>
  </r>
  <r>
    <s v="O3400"/>
    <d v="2022-09-22T00:00:00"/>
    <x v="5"/>
    <x v="6"/>
    <x v="3"/>
    <s v="C210"/>
    <x v="322"/>
    <s v="B1300"/>
    <x v="479"/>
    <x v="0"/>
    <n v="48.66"/>
    <n v="4"/>
    <n v="194.64"/>
    <x v="2"/>
    <x v="0"/>
  </r>
  <r>
    <s v="O2730"/>
    <d v="2025-06-02T00:00:00"/>
    <x v="1"/>
    <x v="1"/>
    <x v="0"/>
    <s v="C426"/>
    <x v="253"/>
    <s v="B1518"/>
    <x v="623"/>
    <x v="0"/>
    <n v="30.28"/>
    <n v="4"/>
    <n v="121.12"/>
    <x v="0"/>
    <x v="2"/>
  </r>
  <r>
    <s v="O3633"/>
    <d v="2023-11-16T00:00:00"/>
    <x v="5"/>
    <x v="5"/>
    <x v="2"/>
    <s v="C982"/>
    <x v="615"/>
    <s v="B1536"/>
    <x v="624"/>
    <x v="3"/>
    <n v="17.09"/>
    <n v="3"/>
    <n v="51.27"/>
    <x v="2"/>
    <x v="2"/>
  </r>
  <r>
    <s v="O1854"/>
    <d v="2023-01-03T00:00:00"/>
    <x v="4"/>
    <x v="11"/>
    <x v="2"/>
    <s v="C816"/>
    <x v="148"/>
    <s v="B1716"/>
    <x v="625"/>
    <x v="0"/>
    <n v="46.08"/>
    <n v="2"/>
    <n v="92.16"/>
    <x v="1"/>
    <x v="3"/>
  </r>
  <r>
    <s v="O1682"/>
    <d v="2023-07-03T00:00:00"/>
    <x v="1"/>
    <x v="2"/>
    <x v="2"/>
    <s v="C272"/>
    <x v="616"/>
    <s v="B1875"/>
    <x v="52"/>
    <x v="0"/>
    <n v="40.43"/>
    <n v="2"/>
    <n v="80.86"/>
    <x v="0"/>
    <x v="0"/>
  </r>
  <r>
    <s v="O3250"/>
    <d v="2024-07-11T00:00:00"/>
    <x v="5"/>
    <x v="2"/>
    <x v="1"/>
    <s v="C329"/>
    <x v="247"/>
    <s v="B1173"/>
    <x v="626"/>
    <x v="2"/>
    <n v="46.18"/>
    <n v="3"/>
    <n v="138.54"/>
    <x v="0"/>
    <x v="3"/>
  </r>
  <r>
    <s v="O1704"/>
    <d v="2023-08-23T00:00:00"/>
    <x v="3"/>
    <x v="8"/>
    <x v="2"/>
    <s v="C241"/>
    <x v="617"/>
    <s v="B1390"/>
    <x v="627"/>
    <x v="0"/>
    <n v="42.19"/>
    <n v="1"/>
    <n v="42.19"/>
    <x v="2"/>
    <x v="0"/>
  </r>
  <r>
    <s v="O3258"/>
    <d v="2024-03-20T00:00:00"/>
    <x v="3"/>
    <x v="0"/>
    <x v="1"/>
    <s v="C583"/>
    <x v="359"/>
    <s v="B1440"/>
    <x v="450"/>
    <x v="0"/>
    <n v="28.47"/>
    <n v="5"/>
    <n v="142.35"/>
    <x v="1"/>
    <x v="3"/>
  </r>
  <r>
    <s v="O3985"/>
    <d v="2022-10-17T00:00:00"/>
    <x v="1"/>
    <x v="10"/>
    <x v="3"/>
    <s v="C199"/>
    <x v="618"/>
    <s v="B1795"/>
    <x v="66"/>
    <x v="0"/>
    <n v="13.87"/>
    <n v="1"/>
    <n v="13.87"/>
    <x v="1"/>
    <x v="5"/>
  </r>
  <r>
    <s v="O1193"/>
    <d v="2024-07-28T00:00:00"/>
    <x v="0"/>
    <x v="2"/>
    <x v="1"/>
    <s v="C746"/>
    <x v="619"/>
    <s v="B1701"/>
    <x v="628"/>
    <x v="1"/>
    <n v="41.07"/>
    <n v="2"/>
    <n v="82.14"/>
    <x v="1"/>
    <x v="0"/>
  </r>
  <r>
    <s v="O3490"/>
    <d v="2024-12-19T00:00:00"/>
    <x v="5"/>
    <x v="9"/>
    <x v="1"/>
    <s v="C266"/>
    <x v="620"/>
    <s v="B1729"/>
    <x v="629"/>
    <x v="1"/>
    <n v="45.04"/>
    <n v="4"/>
    <n v="180.16"/>
    <x v="1"/>
    <x v="2"/>
  </r>
  <r>
    <s v="O2126"/>
    <d v="2023-10-01T00:00:00"/>
    <x v="0"/>
    <x v="10"/>
    <x v="2"/>
    <s v="C852"/>
    <x v="621"/>
    <s v="B1409"/>
    <x v="630"/>
    <x v="2"/>
    <n v="11.12"/>
    <n v="2"/>
    <n v="22.24"/>
    <x v="2"/>
    <x v="4"/>
  </r>
  <r>
    <s v="O2813"/>
    <d v="2022-10-22T00:00:00"/>
    <x v="6"/>
    <x v="10"/>
    <x v="3"/>
    <s v="C713"/>
    <x v="222"/>
    <s v="B1064"/>
    <x v="190"/>
    <x v="0"/>
    <n v="20.92"/>
    <n v="2"/>
    <n v="41.84"/>
    <x v="0"/>
    <x v="2"/>
  </r>
  <r>
    <s v="O3836"/>
    <d v="2023-12-31T00:00:00"/>
    <x v="0"/>
    <x v="9"/>
    <x v="2"/>
    <s v="C987"/>
    <x v="622"/>
    <s v="B1034"/>
    <x v="631"/>
    <x v="0"/>
    <n v="14.46"/>
    <n v="1"/>
    <n v="14.46"/>
    <x v="0"/>
    <x v="0"/>
  </r>
  <r>
    <s v="O2352"/>
    <d v="2023-07-12T00:00:00"/>
    <x v="3"/>
    <x v="2"/>
    <x v="2"/>
    <s v="C717"/>
    <x v="142"/>
    <s v="B1217"/>
    <x v="390"/>
    <x v="2"/>
    <n v="56.99"/>
    <n v="5"/>
    <n v="284.95"/>
    <x v="1"/>
    <x v="1"/>
  </r>
  <r>
    <s v="O3642"/>
    <d v="2024-03-09T00:00:00"/>
    <x v="6"/>
    <x v="0"/>
    <x v="1"/>
    <s v="C995"/>
    <x v="623"/>
    <s v="B1160"/>
    <x v="141"/>
    <x v="0"/>
    <n v="7.09"/>
    <n v="3"/>
    <n v="21.27"/>
    <x v="1"/>
    <x v="0"/>
  </r>
  <r>
    <s v="O3017"/>
    <d v="2024-05-16T00:00:00"/>
    <x v="5"/>
    <x v="4"/>
    <x v="1"/>
    <s v="C484"/>
    <x v="624"/>
    <s v="B1036"/>
    <x v="125"/>
    <x v="1"/>
    <n v="6.28"/>
    <n v="3"/>
    <n v="18.84"/>
    <x v="0"/>
    <x v="2"/>
  </r>
  <r>
    <s v="O2902"/>
    <d v="2025-07-28T00:00:00"/>
    <x v="1"/>
    <x v="2"/>
    <x v="0"/>
    <s v="C441"/>
    <x v="625"/>
    <s v="B1006"/>
    <x v="632"/>
    <x v="0"/>
    <n v="34.97"/>
    <n v="3"/>
    <n v="104.91"/>
    <x v="0"/>
    <x v="3"/>
  </r>
  <r>
    <s v="O3933"/>
    <d v="2025-06-18T00:00:00"/>
    <x v="3"/>
    <x v="1"/>
    <x v="0"/>
    <s v="C988"/>
    <x v="626"/>
    <s v="B1768"/>
    <x v="63"/>
    <x v="2"/>
    <n v="18.899999999999999"/>
    <n v="5"/>
    <n v="94.5"/>
    <x v="0"/>
    <x v="2"/>
  </r>
  <r>
    <s v="O1126"/>
    <d v="2023-02-02T00:00:00"/>
    <x v="5"/>
    <x v="3"/>
    <x v="2"/>
    <s v="C864"/>
    <x v="627"/>
    <s v="B1316"/>
    <x v="633"/>
    <x v="2"/>
    <n v="6.27"/>
    <n v="3"/>
    <n v="18.809999999999999"/>
    <x v="0"/>
    <x v="7"/>
  </r>
  <r>
    <s v="O1195"/>
    <d v="2024-09-13T00:00:00"/>
    <x v="2"/>
    <x v="6"/>
    <x v="1"/>
    <s v="C944"/>
    <x v="628"/>
    <s v="B1640"/>
    <x v="634"/>
    <x v="1"/>
    <n v="44.56"/>
    <n v="1"/>
    <n v="44.56"/>
    <x v="3"/>
    <x v="3"/>
  </r>
  <r>
    <s v="O3616"/>
    <d v="2023-02-18T00:00:00"/>
    <x v="6"/>
    <x v="3"/>
    <x v="2"/>
    <s v="C464"/>
    <x v="629"/>
    <s v="B1357"/>
    <x v="214"/>
    <x v="2"/>
    <n v="56.71"/>
    <n v="4"/>
    <n v="226.84"/>
    <x v="2"/>
    <x v="0"/>
  </r>
  <r>
    <s v="O2071"/>
    <d v="2024-05-07T00:00:00"/>
    <x v="4"/>
    <x v="4"/>
    <x v="1"/>
    <s v="C155"/>
    <x v="630"/>
    <s v="B1482"/>
    <x v="44"/>
    <x v="2"/>
    <n v="48.95"/>
    <n v="2"/>
    <n v="97.9"/>
    <x v="0"/>
    <x v="7"/>
  </r>
  <r>
    <s v="O3582"/>
    <d v="2025-06-27T00:00:00"/>
    <x v="2"/>
    <x v="1"/>
    <x v="0"/>
    <s v="C563"/>
    <x v="631"/>
    <s v="B1624"/>
    <x v="635"/>
    <x v="2"/>
    <n v="26.02"/>
    <n v="3"/>
    <n v="78.06"/>
    <x v="0"/>
    <x v="7"/>
  </r>
  <r>
    <s v="O1834"/>
    <d v="2023-05-17T00:00:00"/>
    <x v="3"/>
    <x v="4"/>
    <x v="2"/>
    <s v="C280"/>
    <x v="602"/>
    <s v="B1351"/>
    <x v="636"/>
    <x v="3"/>
    <n v="21.28"/>
    <n v="4"/>
    <n v="85.12"/>
    <x v="2"/>
    <x v="3"/>
  </r>
  <r>
    <s v="O2788"/>
    <d v="2023-08-17T00:00:00"/>
    <x v="5"/>
    <x v="8"/>
    <x v="2"/>
    <s v="C780"/>
    <x v="153"/>
    <s v="B1250"/>
    <x v="637"/>
    <x v="0"/>
    <n v="31.02"/>
    <n v="3"/>
    <n v="93.06"/>
    <x v="0"/>
    <x v="2"/>
  </r>
  <r>
    <s v="O3013"/>
    <d v="2025-06-27T00:00:00"/>
    <x v="2"/>
    <x v="1"/>
    <x v="0"/>
    <s v="C569"/>
    <x v="632"/>
    <s v="B1764"/>
    <x v="287"/>
    <x v="0"/>
    <n v="53.5"/>
    <n v="4"/>
    <n v="214"/>
    <x v="0"/>
    <x v="2"/>
  </r>
  <r>
    <s v="O1553"/>
    <d v="2024-09-21T00:00:00"/>
    <x v="6"/>
    <x v="6"/>
    <x v="1"/>
    <s v="C392"/>
    <x v="633"/>
    <s v="B1623"/>
    <x v="638"/>
    <x v="2"/>
    <n v="48.51"/>
    <n v="3"/>
    <n v="145.53"/>
    <x v="0"/>
    <x v="1"/>
  </r>
  <r>
    <s v="O3103"/>
    <d v="2023-09-10T00:00:00"/>
    <x v="0"/>
    <x v="6"/>
    <x v="2"/>
    <s v="C364"/>
    <x v="600"/>
    <s v="B1489"/>
    <x v="470"/>
    <x v="0"/>
    <n v="8.1199999999999992"/>
    <n v="2"/>
    <n v="16.239999999999998"/>
    <x v="0"/>
    <x v="7"/>
  </r>
  <r>
    <s v="O3918"/>
    <d v="2023-12-14T00:00:00"/>
    <x v="5"/>
    <x v="9"/>
    <x v="2"/>
    <s v="C799"/>
    <x v="634"/>
    <s v="B1555"/>
    <x v="71"/>
    <x v="0"/>
    <n v="36.15"/>
    <n v="1"/>
    <n v="36.15"/>
    <x v="0"/>
    <x v="1"/>
  </r>
  <r>
    <s v="O2930"/>
    <d v="2022-12-14T00:00:00"/>
    <x v="3"/>
    <x v="9"/>
    <x v="3"/>
    <s v="C710"/>
    <x v="525"/>
    <s v="B1072"/>
    <x v="639"/>
    <x v="0"/>
    <n v="26.88"/>
    <n v="2"/>
    <n v="53.76"/>
    <x v="2"/>
    <x v="1"/>
  </r>
  <r>
    <s v="O3332"/>
    <d v="2025-02-03T00:00:00"/>
    <x v="1"/>
    <x v="3"/>
    <x v="0"/>
    <s v="C849"/>
    <x v="635"/>
    <s v="B1451"/>
    <x v="640"/>
    <x v="3"/>
    <n v="53.92"/>
    <n v="3"/>
    <n v="161.76"/>
    <x v="0"/>
    <x v="2"/>
  </r>
  <r>
    <s v="O2232"/>
    <d v="2023-06-21T00:00:00"/>
    <x v="3"/>
    <x v="1"/>
    <x v="2"/>
    <s v="C417"/>
    <x v="636"/>
    <s v="B1253"/>
    <x v="641"/>
    <x v="0"/>
    <n v="33.22"/>
    <n v="1"/>
    <n v="33.22"/>
    <x v="1"/>
    <x v="2"/>
  </r>
  <r>
    <s v="O3057"/>
    <d v="2023-03-09T00:00:00"/>
    <x v="5"/>
    <x v="0"/>
    <x v="2"/>
    <s v="C140"/>
    <x v="637"/>
    <s v="B1841"/>
    <x v="271"/>
    <x v="2"/>
    <n v="18"/>
    <n v="4"/>
    <n v="72"/>
    <x v="2"/>
    <x v="3"/>
  </r>
  <r>
    <s v="O3071"/>
    <d v="2025-05-06T00:00:00"/>
    <x v="4"/>
    <x v="4"/>
    <x v="0"/>
    <s v="C100"/>
    <x v="638"/>
    <s v="B1344"/>
    <x v="210"/>
    <x v="1"/>
    <n v="31.43"/>
    <n v="3"/>
    <n v="94.29"/>
    <x v="1"/>
    <x v="2"/>
  </r>
  <r>
    <s v="O3552"/>
    <d v="2024-09-05T00:00:00"/>
    <x v="5"/>
    <x v="6"/>
    <x v="1"/>
    <s v="C517"/>
    <x v="432"/>
    <s v="B1114"/>
    <x v="642"/>
    <x v="2"/>
    <n v="9.52"/>
    <n v="4"/>
    <n v="38.08"/>
    <x v="1"/>
    <x v="3"/>
  </r>
  <r>
    <s v="O2779"/>
    <d v="2023-04-03T00:00:00"/>
    <x v="1"/>
    <x v="7"/>
    <x v="2"/>
    <s v="C999"/>
    <x v="501"/>
    <s v="B1451"/>
    <x v="640"/>
    <x v="2"/>
    <n v="38.799999999999997"/>
    <n v="4"/>
    <n v="155.19999999999999"/>
    <x v="1"/>
    <x v="2"/>
  </r>
  <r>
    <s v="O3325"/>
    <d v="2024-08-28T00:00:00"/>
    <x v="3"/>
    <x v="8"/>
    <x v="1"/>
    <s v="C365"/>
    <x v="524"/>
    <s v="B1647"/>
    <x v="643"/>
    <x v="0"/>
    <n v="22.1"/>
    <n v="2"/>
    <n v="44.2"/>
    <x v="2"/>
    <x v="0"/>
  </r>
  <r>
    <s v="O1712"/>
    <d v="2024-03-01T00:00:00"/>
    <x v="2"/>
    <x v="0"/>
    <x v="1"/>
    <s v="C143"/>
    <x v="639"/>
    <s v="B1240"/>
    <x v="644"/>
    <x v="1"/>
    <n v="14.38"/>
    <n v="3"/>
    <n v="43.14"/>
    <x v="3"/>
    <x v="2"/>
  </r>
  <r>
    <s v="O2438"/>
    <d v="2024-10-28T00:00:00"/>
    <x v="1"/>
    <x v="10"/>
    <x v="1"/>
    <s v="C743"/>
    <x v="468"/>
    <s v="B1305"/>
    <x v="645"/>
    <x v="0"/>
    <n v="21.47"/>
    <n v="1"/>
    <n v="21.47"/>
    <x v="2"/>
    <x v="7"/>
  </r>
  <r>
    <s v="O3562"/>
    <d v="2022-11-05T00:00:00"/>
    <x v="6"/>
    <x v="5"/>
    <x v="3"/>
    <s v="C310"/>
    <x v="3"/>
    <s v="B1357"/>
    <x v="101"/>
    <x v="2"/>
    <n v="32.86"/>
    <n v="2"/>
    <n v="65.72"/>
    <x v="1"/>
    <x v="2"/>
  </r>
  <r>
    <s v="O2873"/>
    <d v="2023-08-17T00:00:00"/>
    <x v="5"/>
    <x v="8"/>
    <x v="2"/>
    <s v="C353"/>
    <x v="518"/>
    <s v="B1217"/>
    <x v="390"/>
    <x v="0"/>
    <n v="51.72"/>
    <n v="2"/>
    <n v="103.44"/>
    <x v="0"/>
    <x v="1"/>
  </r>
  <r>
    <s v="O1091"/>
    <d v="2024-05-11T00:00:00"/>
    <x v="6"/>
    <x v="4"/>
    <x v="1"/>
    <s v="C712"/>
    <x v="429"/>
    <s v="B1580"/>
    <x v="646"/>
    <x v="0"/>
    <n v="15.2"/>
    <n v="1"/>
    <n v="15.2"/>
    <x v="1"/>
    <x v="1"/>
  </r>
  <r>
    <s v="O2509"/>
    <d v="2024-03-30T00:00:00"/>
    <x v="6"/>
    <x v="0"/>
    <x v="1"/>
    <s v="C699"/>
    <x v="640"/>
    <s v="B1258"/>
    <x v="253"/>
    <x v="2"/>
    <n v="14.95"/>
    <n v="4"/>
    <n v="59.8"/>
    <x v="0"/>
    <x v="0"/>
  </r>
  <r>
    <s v="O3277"/>
    <d v="2025-06-15T00:00:00"/>
    <x v="0"/>
    <x v="1"/>
    <x v="0"/>
    <s v="C131"/>
    <x v="641"/>
    <s v="B1251"/>
    <x v="84"/>
    <x v="0"/>
    <n v="32.049999999999997"/>
    <n v="2"/>
    <n v="64.099999999999994"/>
    <x v="2"/>
    <x v="0"/>
  </r>
  <r>
    <s v="O2184"/>
    <d v="2023-10-09T00:00:00"/>
    <x v="1"/>
    <x v="10"/>
    <x v="2"/>
    <s v="C660"/>
    <x v="642"/>
    <s v="B1724"/>
    <x v="647"/>
    <x v="2"/>
    <n v="8.34"/>
    <n v="2"/>
    <n v="16.68"/>
    <x v="3"/>
    <x v="0"/>
  </r>
  <r>
    <s v="O1835"/>
    <d v="2024-07-03T00:00:00"/>
    <x v="3"/>
    <x v="2"/>
    <x v="1"/>
    <s v="C246"/>
    <x v="374"/>
    <s v="B1340"/>
    <x v="648"/>
    <x v="2"/>
    <n v="9.83"/>
    <n v="1"/>
    <n v="9.83"/>
    <x v="1"/>
    <x v="4"/>
  </r>
  <r>
    <s v="O3469"/>
    <d v="2023-01-08T00:00:00"/>
    <x v="0"/>
    <x v="11"/>
    <x v="2"/>
    <s v="C562"/>
    <x v="293"/>
    <s v="B1725"/>
    <x v="275"/>
    <x v="1"/>
    <n v="10.67"/>
    <n v="2"/>
    <n v="21.34"/>
    <x v="0"/>
    <x v="0"/>
  </r>
  <r>
    <s v="O2876"/>
    <d v="2024-03-10T00:00:00"/>
    <x v="0"/>
    <x v="0"/>
    <x v="1"/>
    <s v="C187"/>
    <x v="418"/>
    <s v="B1715"/>
    <x v="243"/>
    <x v="2"/>
    <n v="40.770000000000003"/>
    <n v="3"/>
    <n v="122.31"/>
    <x v="0"/>
    <x v="2"/>
  </r>
  <r>
    <s v="O3074"/>
    <d v="2022-12-03T00:00:00"/>
    <x v="6"/>
    <x v="9"/>
    <x v="3"/>
    <s v="C880"/>
    <x v="643"/>
    <s v="B1474"/>
    <x v="649"/>
    <x v="2"/>
    <n v="15.94"/>
    <n v="1"/>
    <n v="15.94"/>
    <x v="1"/>
    <x v="2"/>
  </r>
  <r>
    <s v="O2947"/>
    <d v="2023-08-23T00:00:00"/>
    <x v="3"/>
    <x v="8"/>
    <x v="2"/>
    <s v="C959"/>
    <x v="644"/>
    <s v="B1069"/>
    <x v="248"/>
    <x v="3"/>
    <n v="45.83"/>
    <n v="2"/>
    <n v="91.66"/>
    <x v="0"/>
    <x v="0"/>
  </r>
  <r>
    <s v="O3585"/>
    <d v="2023-03-22T00:00:00"/>
    <x v="3"/>
    <x v="0"/>
    <x v="2"/>
    <s v="C703"/>
    <x v="40"/>
    <s v="B1003"/>
    <x v="650"/>
    <x v="0"/>
    <n v="44.29"/>
    <n v="3"/>
    <n v="132.87"/>
    <x v="0"/>
    <x v="0"/>
  </r>
  <r>
    <s v="O2273"/>
    <d v="2024-07-06T00:00:00"/>
    <x v="6"/>
    <x v="2"/>
    <x v="1"/>
    <s v="C902"/>
    <x v="645"/>
    <s v="B1539"/>
    <x v="475"/>
    <x v="2"/>
    <n v="53.12"/>
    <n v="5"/>
    <n v="265.60000000000002"/>
    <x v="0"/>
    <x v="0"/>
  </r>
  <r>
    <s v="O1950"/>
    <d v="2023-06-13T00:00:00"/>
    <x v="4"/>
    <x v="1"/>
    <x v="2"/>
    <s v="C616"/>
    <x v="646"/>
    <s v="B1932"/>
    <x v="651"/>
    <x v="1"/>
    <n v="38.24"/>
    <n v="5"/>
    <n v="191.2"/>
    <x v="2"/>
    <x v="0"/>
  </r>
  <r>
    <s v="O3413"/>
    <d v="2023-06-23T00:00:00"/>
    <x v="2"/>
    <x v="1"/>
    <x v="2"/>
    <s v="C417"/>
    <x v="636"/>
    <s v="B1179"/>
    <x v="652"/>
    <x v="2"/>
    <n v="50.22"/>
    <n v="3"/>
    <n v="150.66"/>
    <x v="0"/>
    <x v="1"/>
  </r>
  <r>
    <s v="O2251"/>
    <d v="2025-03-31T00:00:00"/>
    <x v="1"/>
    <x v="0"/>
    <x v="0"/>
    <s v="C152"/>
    <x v="48"/>
    <s v="B1894"/>
    <x v="653"/>
    <x v="0"/>
    <n v="7.04"/>
    <n v="4"/>
    <n v="28.16"/>
    <x v="0"/>
    <x v="6"/>
  </r>
  <r>
    <s v="O2253"/>
    <d v="2024-03-15T00:00:00"/>
    <x v="2"/>
    <x v="0"/>
    <x v="1"/>
    <s v="C567"/>
    <x v="647"/>
    <s v="B1179"/>
    <x v="652"/>
    <x v="0"/>
    <n v="49.34"/>
    <n v="2"/>
    <n v="98.68"/>
    <x v="0"/>
    <x v="2"/>
  </r>
  <r>
    <s v="O3779"/>
    <d v="2025-08-08T00:00:00"/>
    <x v="2"/>
    <x v="8"/>
    <x v="0"/>
    <s v="C558"/>
    <x v="648"/>
    <s v="B1882"/>
    <x v="489"/>
    <x v="2"/>
    <n v="15.18"/>
    <n v="3"/>
    <n v="45.54"/>
    <x v="0"/>
    <x v="0"/>
  </r>
  <r>
    <s v="O3818"/>
    <d v="2024-06-16T00:00:00"/>
    <x v="0"/>
    <x v="1"/>
    <x v="1"/>
    <s v="C573"/>
    <x v="649"/>
    <s v="B1210"/>
    <x v="654"/>
    <x v="0"/>
    <n v="25.54"/>
    <n v="3"/>
    <n v="76.62"/>
    <x v="2"/>
    <x v="7"/>
  </r>
  <r>
    <s v="O3820"/>
    <d v="2023-02-25T00:00:00"/>
    <x v="6"/>
    <x v="3"/>
    <x v="2"/>
    <s v="C773"/>
    <x v="650"/>
    <s v="B1691"/>
    <x v="655"/>
    <x v="0"/>
    <n v="18.18"/>
    <n v="3"/>
    <n v="54.54"/>
    <x v="0"/>
    <x v="0"/>
  </r>
  <r>
    <s v="O3792"/>
    <d v="2022-09-16T00:00:00"/>
    <x v="2"/>
    <x v="6"/>
    <x v="3"/>
    <s v="C959"/>
    <x v="542"/>
    <s v="B1243"/>
    <x v="440"/>
    <x v="1"/>
    <n v="45.2"/>
    <n v="4"/>
    <n v="180.8"/>
    <x v="0"/>
    <x v="0"/>
  </r>
  <r>
    <s v="O1936"/>
    <d v="2023-01-29T00:00:00"/>
    <x v="0"/>
    <x v="11"/>
    <x v="2"/>
    <s v="C881"/>
    <x v="651"/>
    <s v="B1657"/>
    <x v="656"/>
    <x v="2"/>
    <n v="41.92"/>
    <n v="3"/>
    <n v="125.76"/>
    <x v="0"/>
    <x v="0"/>
  </r>
  <r>
    <s v="O3187"/>
    <d v="2024-04-10T00:00:00"/>
    <x v="3"/>
    <x v="7"/>
    <x v="1"/>
    <s v="C828"/>
    <x v="652"/>
    <s v="B1718"/>
    <x v="657"/>
    <x v="3"/>
    <n v="13.17"/>
    <n v="1"/>
    <n v="13.17"/>
    <x v="0"/>
    <x v="3"/>
  </r>
  <r>
    <s v="O3127"/>
    <d v="2024-04-06T00:00:00"/>
    <x v="6"/>
    <x v="7"/>
    <x v="1"/>
    <s v="C100"/>
    <x v="638"/>
    <s v="B1072"/>
    <x v="454"/>
    <x v="3"/>
    <n v="46.29"/>
    <n v="2"/>
    <n v="92.58"/>
    <x v="2"/>
    <x v="6"/>
  </r>
  <r>
    <s v="O2442"/>
    <d v="2022-12-01T00:00:00"/>
    <x v="5"/>
    <x v="9"/>
    <x v="3"/>
    <s v="C742"/>
    <x v="394"/>
    <s v="B1138"/>
    <x v="658"/>
    <x v="3"/>
    <n v="43.1"/>
    <n v="1"/>
    <n v="43.1"/>
    <x v="0"/>
    <x v="2"/>
  </r>
  <r>
    <s v="O2748"/>
    <d v="2023-11-30T00:00:00"/>
    <x v="5"/>
    <x v="5"/>
    <x v="2"/>
    <s v="C998"/>
    <x v="193"/>
    <s v="B1912"/>
    <x v="132"/>
    <x v="2"/>
    <n v="13.05"/>
    <n v="5"/>
    <n v="65.25"/>
    <x v="2"/>
    <x v="3"/>
  </r>
  <r>
    <s v="O3909"/>
    <d v="2024-06-03T00:00:00"/>
    <x v="1"/>
    <x v="1"/>
    <x v="1"/>
    <s v="C416"/>
    <x v="513"/>
    <s v="B1145"/>
    <x v="87"/>
    <x v="2"/>
    <n v="49.51"/>
    <n v="5"/>
    <n v="247.55"/>
    <x v="2"/>
    <x v="2"/>
  </r>
  <r>
    <s v="O1746"/>
    <d v="2024-11-01T00:00:00"/>
    <x v="2"/>
    <x v="5"/>
    <x v="1"/>
    <s v="C802"/>
    <x v="653"/>
    <s v="B1775"/>
    <x v="258"/>
    <x v="1"/>
    <n v="35.81"/>
    <n v="2"/>
    <n v="71.62"/>
    <x v="0"/>
    <x v="0"/>
  </r>
  <r>
    <s v="O1146"/>
    <d v="2024-04-22T00:00:00"/>
    <x v="1"/>
    <x v="7"/>
    <x v="1"/>
    <s v="C365"/>
    <x v="654"/>
    <s v="B1916"/>
    <x v="659"/>
    <x v="3"/>
    <n v="21.51"/>
    <n v="5"/>
    <n v="107.55"/>
    <x v="0"/>
    <x v="0"/>
  </r>
  <r>
    <s v="O1109"/>
    <d v="2024-01-03T00:00:00"/>
    <x v="3"/>
    <x v="11"/>
    <x v="1"/>
    <s v="C978"/>
    <x v="655"/>
    <s v="B1139"/>
    <x v="598"/>
    <x v="3"/>
    <n v="44.59"/>
    <n v="3"/>
    <n v="133.77000000000001"/>
    <x v="2"/>
    <x v="0"/>
  </r>
  <r>
    <s v="O2587"/>
    <d v="2024-12-21T00:00:00"/>
    <x v="6"/>
    <x v="9"/>
    <x v="1"/>
    <s v="C798"/>
    <x v="656"/>
    <s v="B1252"/>
    <x v="660"/>
    <x v="0"/>
    <n v="27.34"/>
    <n v="1"/>
    <n v="27.34"/>
    <x v="0"/>
    <x v="1"/>
  </r>
  <r>
    <s v="O2067"/>
    <d v="2024-03-22T00:00:00"/>
    <x v="2"/>
    <x v="0"/>
    <x v="1"/>
    <s v="C867"/>
    <x v="657"/>
    <s v="B1481"/>
    <x v="661"/>
    <x v="2"/>
    <n v="19.53"/>
    <n v="1"/>
    <n v="19.53"/>
    <x v="3"/>
    <x v="2"/>
  </r>
  <r>
    <s v="O1574"/>
    <d v="2024-03-23T00:00:00"/>
    <x v="6"/>
    <x v="0"/>
    <x v="1"/>
    <s v="C750"/>
    <x v="373"/>
    <s v="B1960"/>
    <x v="32"/>
    <x v="1"/>
    <n v="17.04"/>
    <n v="1"/>
    <n v="17.04"/>
    <x v="0"/>
    <x v="1"/>
  </r>
  <r>
    <s v="O1332"/>
    <d v="2023-04-05T00:00:00"/>
    <x v="3"/>
    <x v="7"/>
    <x v="2"/>
    <s v="C405"/>
    <x v="302"/>
    <s v="B1569"/>
    <x v="662"/>
    <x v="0"/>
    <n v="15.06"/>
    <n v="2"/>
    <n v="30.12"/>
    <x v="0"/>
    <x v="3"/>
  </r>
  <r>
    <s v="O3737"/>
    <d v="2022-12-23T00:00:00"/>
    <x v="2"/>
    <x v="9"/>
    <x v="3"/>
    <s v="C801"/>
    <x v="454"/>
    <s v="B1299"/>
    <x v="663"/>
    <x v="1"/>
    <n v="32.22"/>
    <n v="2"/>
    <n v="64.44"/>
    <x v="2"/>
    <x v="3"/>
  </r>
  <r>
    <s v="O2045"/>
    <d v="2023-09-04T00:00:00"/>
    <x v="1"/>
    <x v="6"/>
    <x v="2"/>
    <s v="C150"/>
    <x v="658"/>
    <s v="B1751"/>
    <x v="664"/>
    <x v="3"/>
    <n v="24.5"/>
    <n v="4"/>
    <n v="98"/>
    <x v="1"/>
    <x v="3"/>
  </r>
  <r>
    <s v="O3674"/>
    <d v="2024-09-08T00:00:00"/>
    <x v="0"/>
    <x v="6"/>
    <x v="1"/>
    <s v="C429"/>
    <x v="89"/>
    <s v="B1444"/>
    <x v="665"/>
    <x v="2"/>
    <n v="24.94"/>
    <n v="1"/>
    <n v="24.94"/>
    <x v="0"/>
    <x v="2"/>
  </r>
  <r>
    <s v="O3488"/>
    <d v="2024-10-30T00:00:00"/>
    <x v="3"/>
    <x v="10"/>
    <x v="1"/>
    <s v="C297"/>
    <x v="659"/>
    <s v="B1510"/>
    <x v="666"/>
    <x v="0"/>
    <n v="38.6"/>
    <n v="1"/>
    <n v="38.6"/>
    <x v="0"/>
    <x v="0"/>
  </r>
  <r>
    <s v="O2689"/>
    <d v="2025-03-31T00:00:00"/>
    <x v="1"/>
    <x v="0"/>
    <x v="0"/>
    <s v="C531"/>
    <x v="231"/>
    <s v="B1475"/>
    <x v="244"/>
    <x v="2"/>
    <n v="8.4499999999999993"/>
    <n v="3"/>
    <n v="25.35"/>
    <x v="2"/>
    <x v="0"/>
  </r>
  <r>
    <s v="O1370"/>
    <d v="2024-02-18T00:00:00"/>
    <x v="0"/>
    <x v="3"/>
    <x v="1"/>
    <s v="C491"/>
    <x v="660"/>
    <s v="B1866"/>
    <x v="667"/>
    <x v="1"/>
    <n v="15.03"/>
    <n v="4"/>
    <n v="60.12"/>
    <x v="2"/>
    <x v="2"/>
  </r>
  <r>
    <s v="O3827"/>
    <d v="2024-05-10T00:00:00"/>
    <x v="2"/>
    <x v="4"/>
    <x v="1"/>
    <s v="C863"/>
    <x v="64"/>
    <s v="B1339"/>
    <x v="668"/>
    <x v="0"/>
    <n v="18.239999999999998"/>
    <n v="4"/>
    <n v="72.959999999999994"/>
    <x v="2"/>
    <x v="0"/>
  </r>
  <r>
    <s v="O3525"/>
    <d v="2023-08-21T00:00:00"/>
    <x v="1"/>
    <x v="8"/>
    <x v="2"/>
    <s v="C214"/>
    <x v="164"/>
    <s v="B1700"/>
    <x v="133"/>
    <x v="0"/>
    <n v="56.72"/>
    <n v="1"/>
    <n v="56.72"/>
    <x v="0"/>
    <x v="0"/>
  </r>
  <r>
    <s v="O1119"/>
    <d v="2024-10-16T00:00:00"/>
    <x v="3"/>
    <x v="10"/>
    <x v="1"/>
    <s v="C350"/>
    <x v="453"/>
    <s v="B1073"/>
    <x v="110"/>
    <x v="1"/>
    <n v="39.71"/>
    <n v="5"/>
    <n v="198.55"/>
    <x v="1"/>
    <x v="1"/>
  </r>
  <r>
    <s v="O1364"/>
    <d v="2023-09-14T00:00:00"/>
    <x v="5"/>
    <x v="6"/>
    <x v="2"/>
    <s v="C502"/>
    <x v="598"/>
    <s v="B1874"/>
    <x v="249"/>
    <x v="2"/>
    <n v="32.75"/>
    <n v="3"/>
    <n v="98.25"/>
    <x v="0"/>
    <x v="0"/>
  </r>
  <r>
    <s v="O2169"/>
    <d v="2024-09-19T00:00:00"/>
    <x v="5"/>
    <x v="6"/>
    <x v="1"/>
    <s v="C984"/>
    <x v="258"/>
    <s v="B1104"/>
    <x v="669"/>
    <x v="2"/>
    <n v="6.97"/>
    <n v="3"/>
    <n v="20.91"/>
    <x v="2"/>
    <x v="4"/>
  </r>
  <r>
    <s v="O2921"/>
    <d v="2024-08-08T00:00:00"/>
    <x v="5"/>
    <x v="8"/>
    <x v="1"/>
    <s v="C654"/>
    <x v="241"/>
    <s v="B1806"/>
    <x v="48"/>
    <x v="2"/>
    <n v="23.06"/>
    <n v="3"/>
    <n v="69.180000000000007"/>
    <x v="2"/>
    <x v="3"/>
  </r>
  <r>
    <s v="O2602"/>
    <d v="2022-11-20T00:00:00"/>
    <x v="0"/>
    <x v="5"/>
    <x v="3"/>
    <s v="C386"/>
    <x v="56"/>
    <s v="B1745"/>
    <x v="557"/>
    <x v="1"/>
    <n v="50.74"/>
    <n v="3"/>
    <n v="152.22"/>
    <x v="0"/>
    <x v="0"/>
  </r>
  <r>
    <s v="O1509"/>
    <d v="2023-11-09T00:00:00"/>
    <x v="5"/>
    <x v="5"/>
    <x v="2"/>
    <s v="C755"/>
    <x v="299"/>
    <s v="B1604"/>
    <x v="670"/>
    <x v="1"/>
    <n v="13.76"/>
    <n v="2"/>
    <n v="27.52"/>
    <x v="2"/>
    <x v="3"/>
  </r>
  <r>
    <s v="O2879"/>
    <d v="2023-10-02T00:00:00"/>
    <x v="1"/>
    <x v="10"/>
    <x v="2"/>
    <s v="C801"/>
    <x v="521"/>
    <s v="B1055"/>
    <x v="671"/>
    <x v="2"/>
    <n v="42.85"/>
    <n v="1"/>
    <n v="42.85"/>
    <x v="2"/>
    <x v="2"/>
  </r>
  <r>
    <s v="O1984"/>
    <d v="2024-11-22T00:00:00"/>
    <x v="2"/>
    <x v="5"/>
    <x v="1"/>
    <s v="C689"/>
    <x v="661"/>
    <s v="B1072"/>
    <x v="639"/>
    <x v="0"/>
    <n v="22.71"/>
    <n v="4"/>
    <n v="90.84"/>
    <x v="0"/>
    <x v="2"/>
  </r>
  <r>
    <s v="O1096"/>
    <d v="2023-07-16T00:00:00"/>
    <x v="0"/>
    <x v="2"/>
    <x v="2"/>
    <s v="C995"/>
    <x v="623"/>
    <s v="B1307"/>
    <x v="463"/>
    <x v="1"/>
    <n v="24.67"/>
    <n v="3"/>
    <n v="74.010000000000005"/>
    <x v="1"/>
    <x v="1"/>
  </r>
  <r>
    <s v="O3271"/>
    <d v="2025-08-18T00:00:00"/>
    <x v="1"/>
    <x v="8"/>
    <x v="0"/>
    <s v="C487"/>
    <x v="82"/>
    <s v="B1206"/>
    <x v="2"/>
    <x v="2"/>
    <n v="23.52"/>
    <n v="2"/>
    <n v="47.04"/>
    <x v="2"/>
    <x v="7"/>
  </r>
  <r>
    <s v="O1384"/>
    <d v="2024-05-18T00:00:00"/>
    <x v="6"/>
    <x v="4"/>
    <x v="1"/>
    <s v="C818"/>
    <x v="662"/>
    <s v="B1222"/>
    <x v="442"/>
    <x v="1"/>
    <n v="32.049999999999997"/>
    <n v="1"/>
    <n v="32.049999999999997"/>
    <x v="3"/>
    <x v="2"/>
  </r>
  <r>
    <s v="O2174"/>
    <d v="2023-01-22T00:00:00"/>
    <x v="0"/>
    <x v="11"/>
    <x v="2"/>
    <s v="C505"/>
    <x v="663"/>
    <s v="B1217"/>
    <x v="672"/>
    <x v="0"/>
    <n v="18.39"/>
    <n v="5"/>
    <n v="91.95"/>
    <x v="0"/>
    <x v="1"/>
  </r>
  <r>
    <s v="O2403"/>
    <d v="2024-01-14T00:00:00"/>
    <x v="0"/>
    <x v="11"/>
    <x v="1"/>
    <s v="C867"/>
    <x v="657"/>
    <s v="B1503"/>
    <x v="571"/>
    <x v="2"/>
    <n v="30.12"/>
    <n v="2"/>
    <n v="60.24"/>
    <x v="2"/>
    <x v="2"/>
  </r>
  <r>
    <s v="O1178"/>
    <d v="2024-09-10T00:00:00"/>
    <x v="4"/>
    <x v="6"/>
    <x v="1"/>
    <s v="C854"/>
    <x v="99"/>
    <s v="B1034"/>
    <x v="631"/>
    <x v="0"/>
    <n v="17.84"/>
    <n v="2"/>
    <n v="35.68"/>
    <x v="1"/>
    <x v="4"/>
  </r>
  <r>
    <s v="O3625"/>
    <d v="2025-04-24T00:00:00"/>
    <x v="5"/>
    <x v="7"/>
    <x v="0"/>
    <s v="C210"/>
    <x v="322"/>
    <s v="B1996"/>
    <x v="583"/>
    <x v="0"/>
    <n v="32.22"/>
    <n v="1"/>
    <n v="32.22"/>
    <x v="0"/>
    <x v="3"/>
  </r>
  <r>
    <s v="O3688"/>
    <d v="2023-04-13T00:00:00"/>
    <x v="5"/>
    <x v="7"/>
    <x v="2"/>
    <s v="C790"/>
    <x v="664"/>
    <s v="B1391"/>
    <x v="673"/>
    <x v="3"/>
    <n v="17.22"/>
    <n v="2"/>
    <n v="34.44"/>
    <x v="1"/>
    <x v="0"/>
  </r>
  <r>
    <s v="O2055"/>
    <d v="2023-01-07T00:00:00"/>
    <x v="6"/>
    <x v="11"/>
    <x v="2"/>
    <s v="C637"/>
    <x v="665"/>
    <s v="B1774"/>
    <x v="613"/>
    <x v="2"/>
    <n v="40.36"/>
    <n v="5"/>
    <n v="201.8"/>
    <x v="3"/>
    <x v="2"/>
  </r>
  <r>
    <s v="O1903"/>
    <d v="2024-05-25T00:00:00"/>
    <x v="6"/>
    <x v="4"/>
    <x v="1"/>
    <s v="C162"/>
    <x v="666"/>
    <s v="B1335"/>
    <x v="300"/>
    <x v="3"/>
    <n v="14.69"/>
    <n v="1"/>
    <n v="14.69"/>
    <x v="1"/>
    <x v="4"/>
  </r>
  <r>
    <s v="O1438"/>
    <d v="2024-03-03T00:00:00"/>
    <x v="0"/>
    <x v="0"/>
    <x v="1"/>
    <s v="C777"/>
    <x v="667"/>
    <s v="B1894"/>
    <x v="674"/>
    <x v="1"/>
    <n v="48.78"/>
    <n v="3"/>
    <n v="146.34"/>
    <x v="3"/>
    <x v="1"/>
  </r>
  <r>
    <s v="O2331"/>
    <d v="2023-10-23T00:00:00"/>
    <x v="1"/>
    <x v="10"/>
    <x v="2"/>
    <s v="C239"/>
    <x v="668"/>
    <s v="B1597"/>
    <x v="138"/>
    <x v="0"/>
    <n v="39.42"/>
    <n v="4"/>
    <n v="157.68"/>
    <x v="0"/>
    <x v="0"/>
  </r>
  <r>
    <s v="O2245"/>
    <d v="2025-05-28T00:00:00"/>
    <x v="3"/>
    <x v="4"/>
    <x v="0"/>
    <s v="C273"/>
    <x v="149"/>
    <s v="B1395"/>
    <x v="153"/>
    <x v="0"/>
    <n v="33.56"/>
    <n v="3"/>
    <n v="100.68"/>
    <x v="2"/>
    <x v="0"/>
  </r>
  <r>
    <s v="O1034"/>
    <d v="2023-03-02T00:00:00"/>
    <x v="5"/>
    <x v="0"/>
    <x v="2"/>
    <s v="C930"/>
    <x v="582"/>
    <s v="B1983"/>
    <x v="314"/>
    <x v="2"/>
    <n v="27.22"/>
    <n v="3"/>
    <n v="81.66"/>
    <x v="0"/>
    <x v="0"/>
  </r>
  <r>
    <s v="O1369"/>
    <d v="2023-11-25T00:00:00"/>
    <x v="6"/>
    <x v="5"/>
    <x v="2"/>
    <s v="C660"/>
    <x v="669"/>
    <s v="B1374"/>
    <x v="675"/>
    <x v="2"/>
    <n v="43.02"/>
    <n v="5"/>
    <n v="215.1"/>
    <x v="0"/>
    <x v="7"/>
  </r>
  <r>
    <s v="O3175"/>
    <d v="2024-06-08T00:00:00"/>
    <x v="6"/>
    <x v="1"/>
    <x v="1"/>
    <s v="C902"/>
    <x v="645"/>
    <s v="B1206"/>
    <x v="558"/>
    <x v="0"/>
    <n v="16.37"/>
    <n v="4"/>
    <n v="65.48"/>
    <x v="0"/>
    <x v="1"/>
  </r>
  <r>
    <s v="O1844"/>
    <d v="2023-09-08T00:00:00"/>
    <x v="2"/>
    <x v="6"/>
    <x v="2"/>
    <s v="C876"/>
    <x v="670"/>
    <s v="B1367"/>
    <x v="676"/>
    <x v="3"/>
    <n v="6.35"/>
    <n v="3"/>
    <n v="19.05"/>
    <x v="0"/>
    <x v="4"/>
  </r>
  <r>
    <s v="O1866"/>
    <d v="2023-10-03T00:00:00"/>
    <x v="4"/>
    <x v="10"/>
    <x v="2"/>
    <s v="C649"/>
    <x v="671"/>
    <s v="B1080"/>
    <x v="477"/>
    <x v="1"/>
    <n v="37.19"/>
    <n v="2"/>
    <n v="74.38"/>
    <x v="1"/>
    <x v="7"/>
  </r>
  <r>
    <s v="O2822"/>
    <d v="2025-07-23T00:00:00"/>
    <x v="3"/>
    <x v="2"/>
    <x v="0"/>
    <s v="C676"/>
    <x v="101"/>
    <s v="B1033"/>
    <x v="677"/>
    <x v="2"/>
    <n v="50.87"/>
    <n v="4"/>
    <n v="203.48"/>
    <x v="1"/>
    <x v="2"/>
  </r>
  <r>
    <s v="O2682"/>
    <d v="2022-10-14T00:00:00"/>
    <x v="2"/>
    <x v="10"/>
    <x v="3"/>
    <s v="C925"/>
    <x v="672"/>
    <s v="B1040"/>
    <x v="678"/>
    <x v="2"/>
    <n v="28.05"/>
    <n v="4"/>
    <n v="112.2"/>
    <x v="2"/>
    <x v="2"/>
  </r>
  <r>
    <s v="O2984"/>
    <d v="2024-08-19T00:00:00"/>
    <x v="1"/>
    <x v="8"/>
    <x v="1"/>
    <s v="C604"/>
    <x v="673"/>
    <s v="B1231"/>
    <x v="28"/>
    <x v="0"/>
    <n v="24.33"/>
    <n v="1"/>
    <n v="24.33"/>
    <x v="2"/>
    <x v="2"/>
  </r>
  <r>
    <s v="O3700"/>
    <d v="2025-03-22T00:00:00"/>
    <x v="6"/>
    <x v="0"/>
    <x v="0"/>
    <s v="C352"/>
    <x v="225"/>
    <s v="B1117"/>
    <x v="679"/>
    <x v="2"/>
    <n v="52.72"/>
    <n v="4"/>
    <n v="210.88"/>
    <x v="2"/>
    <x v="2"/>
  </r>
  <r>
    <s v="O2259"/>
    <d v="2025-04-19T00:00:00"/>
    <x v="6"/>
    <x v="7"/>
    <x v="0"/>
    <s v="C538"/>
    <x v="674"/>
    <s v="B1926"/>
    <x v="502"/>
    <x v="0"/>
    <n v="41.88"/>
    <n v="5"/>
    <n v="209.4"/>
    <x v="2"/>
    <x v="0"/>
  </r>
  <r>
    <s v="O2971"/>
    <d v="2023-09-26T00:00:00"/>
    <x v="4"/>
    <x v="6"/>
    <x v="2"/>
    <s v="C775"/>
    <x v="675"/>
    <s v="B1040"/>
    <x v="678"/>
    <x v="2"/>
    <n v="21.96"/>
    <n v="1"/>
    <n v="21.96"/>
    <x v="0"/>
    <x v="0"/>
  </r>
  <r>
    <s v="O1139"/>
    <d v="2024-07-25T00:00:00"/>
    <x v="5"/>
    <x v="2"/>
    <x v="1"/>
    <s v="C758"/>
    <x v="476"/>
    <s v="B1668"/>
    <x v="680"/>
    <x v="1"/>
    <n v="36.65"/>
    <n v="1"/>
    <n v="36.65"/>
    <x v="1"/>
    <x v="1"/>
  </r>
  <r>
    <s v="O1229"/>
    <d v="2024-10-03T00:00:00"/>
    <x v="5"/>
    <x v="10"/>
    <x v="1"/>
    <s v="C749"/>
    <x v="593"/>
    <s v="B1166"/>
    <x v="681"/>
    <x v="3"/>
    <n v="29.56"/>
    <n v="1"/>
    <n v="29.56"/>
    <x v="3"/>
    <x v="7"/>
  </r>
  <r>
    <s v="O3448"/>
    <d v="2024-11-24T00:00:00"/>
    <x v="0"/>
    <x v="5"/>
    <x v="1"/>
    <s v="C641"/>
    <x v="307"/>
    <s v="B1764"/>
    <x v="601"/>
    <x v="1"/>
    <n v="13.39"/>
    <n v="2"/>
    <n v="26.78"/>
    <x v="2"/>
    <x v="2"/>
  </r>
  <r>
    <s v="O3557"/>
    <d v="2023-03-16T00:00:00"/>
    <x v="5"/>
    <x v="0"/>
    <x v="2"/>
    <s v="C218"/>
    <x v="676"/>
    <s v="B1651"/>
    <x v="292"/>
    <x v="0"/>
    <n v="32.049999999999997"/>
    <n v="5"/>
    <n v="160.25"/>
    <x v="0"/>
    <x v="0"/>
  </r>
  <r>
    <s v="O2695"/>
    <d v="2024-03-17T00:00:00"/>
    <x v="0"/>
    <x v="0"/>
    <x v="1"/>
    <s v="C687"/>
    <x v="677"/>
    <s v="B1302"/>
    <x v="682"/>
    <x v="3"/>
    <n v="43.31"/>
    <n v="2"/>
    <n v="86.62"/>
    <x v="2"/>
    <x v="2"/>
  </r>
  <r>
    <s v="O1255"/>
    <d v="2023-06-29T00:00:00"/>
    <x v="5"/>
    <x v="1"/>
    <x v="2"/>
    <s v="C173"/>
    <x v="678"/>
    <s v="B1419"/>
    <x v="683"/>
    <x v="1"/>
    <n v="27.34"/>
    <n v="4"/>
    <n v="109.36"/>
    <x v="2"/>
    <x v="0"/>
  </r>
  <r>
    <s v="O1100"/>
    <d v="2023-02-19T00:00:00"/>
    <x v="0"/>
    <x v="3"/>
    <x v="2"/>
    <s v="C169"/>
    <x v="244"/>
    <s v="B1986"/>
    <x v="75"/>
    <x v="2"/>
    <n v="49.47"/>
    <n v="3"/>
    <n v="148.41"/>
    <x v="0"/>
    <x v="1"/>
  </r>
  <r>
    <s v="O2136"/>
    <d v="2023-10-27T00:00:00"/>
    <x v="2"/>
    <x v="10"/>
    <x v="2"/>
    <s v="C292"/>
    <x v="679"/>
    <s v="B1867"/>
    <x v="684"/>
    <x v="0"/>
    <n v="17.04"/>
    <n v="5"/>
    <n v="85.2"/>
    <x v="3"/>
    <x v="3"/>
  </r>
  <r>
    <s v="O1487"/>
    <d v="2024-03-08T00:00:00"/>
    <x v="2"/>
    <x v="0"/>
    <x v="1"/>
    <s v="C136"/>
    <x v="680"/>
    <s v="B1253"/>
    <x v="641"/>
    <x v="2"/>
    <n v="32.159999999999997"/>
    <n v="3"/>
    <n v="96.48"/>
    <x v="0"/>
    <x v="7"/>
  </r>
  <r>
    <s v="O3735"/>
    <d v="2023-08-19T00:00:00"/>
    <x v="6"/>
    <x v="8"/>
    <x v="2"/>
    <s v="C252"/>
    <x v="681"/>
    <s v="B1316"/>
    <x v="588"/>
    <x v="1"/>
    <n v="21.36"/>
    <n v="3"/>
    <n v="64.08"/>
    <x v="2"/>
    <x v="6"/>
  </r>
  <r>
    <s v="O3288"/>
    <d v="2024-09-08T00:00:00"/>
    <x v="0"/>
    <x v="6"/>
    <x v="1"/>
    <s v="C396"/>
    <x v="682"/>
    <s v="B1651"/>
    <x v="292"/>
    <x v="3"/>
    <n v="34.229999999999997"/>
    <n v="4"/>
    <n v="136.91999999999999"/>
    <x v="0"/>
    <x v="2"/>
  </r>
  <r>
    <s v="O3984"/>
    <d v="2023-05-07T00:00:00"/>
    <x v="0"/>
    <x v="4"/>
    <x v="2"/>
    <s v="C958"/>
    <x v="683"/>
    <s v="B1666"/>
    <x v="685"/>
    <x v="2"/>
    <n v="38.03"/>
    <n v="1"/>
    <n v="38.03"/>
    <x v="0"/>
    <x v="2"/>
  </r>
  <r>
    <s v="O1137"/>
    <d v="2023-06-20T00:00:00"/>
    <x v="4"/>
    <x v="1"/>
    <x v="2"/>
    <s v="C278"/>
    <x v="387"/>
    <s v="B1031"/>
    <x v="686"/>
    <x v="3"/>
    <n v="44.47"/>
    <n v="4"/>
    <n v="177.88"/>
    <x v="0"/>
    <x v="7"/>
  </r>
  <r>
    <s v="O3075"/>
    <d v="2023-04-10T00:00:00"/>
    <x v="1"/>
    <x v="7"/>
    <x v="2"/>
    <s v="C222"/>
    <x v="684"/>
    <s v="B1586"/>
    <x v="117"/>
    <x v="0"/>
    <n v="9.8800000000000008"/>
    <n v="2"/>
    <n v="19.760000000000002"/>
    <x v="1"/>
    <x v="6"/>
  </r>
  <r>
    <s v="O1403"/>
    <d v="2023-02-03T00:00:00"/>
    <x v="2"/>
    <x v="3"/>
    <x v="2"/>
    <s v="C440"/>
    <x v="685"/>
    <s v="B1751"/>
    <x v="687"/>
    <x v="3"/>
    <n v="5.22"/>
    <n v="3"/>
    <n v="15.66"/>
    <x v="3"/>
    <x v="2"/>
  </r>
  <r>
    <s v="O3821"/>
    <d v="2023-01-01T00:00:00"/>
    <x v="0"/>
    <x v="11"/>
    <x v="2"/>
    <s v="C240"/>
    <x v="462"/>
    <s v="B1987"/>
    <x v="546"/>
    <x v="2"/>
    <n v="33.08"/>
    <n v="5"/>
    <n v="165.4"/>
    <x v="2"/>
    <x v="2"/>
  </r>
  <r>
    <s v="O2771"/>
    <d v="2025-03-29T00:00:00"/>
    <x v="6"/>
    <x v="0"/>
    <x v="0"/>
    <s v="C232"/>
    <x v="4"/>
    <s v="B1395"/>
    <x v="153"/>
    <x v="2"/>
    <n v="33.78"/>
    <n v="4"/>
    <n v="135.12"/>
    <x v="0"/>
    <x v="2"/>
  </r>
  <r>
    <s v="O3734"/>
    <d v="2025-07-10T00:00:00"/>
    <x v="5"/>
    <x v="2"/>
    <x v="0"/>
    <s v="C393"/>
    <x v="275"/>
    <s v="B1179"/>
    <x v="218"/>
    <x v="0"/>
    <n v="10.07"/>
    <n v="5"/>
    <n v="50.35"/>
    <x v="1"/>
    <x v="3"/>
  </r>
  <r>
    <s v="O3028"/>
    <d v="2025-01-27T00:00:00"/>
    <x v="1"/>
    <x v="11"/>
    <x v="0"/>
    <s v="C501"/>
    <x v="686"/>
    <s v="B1737"/>
    <x v="688"/>
    <x v="0"/>
    <n v="29.09"/>
    <n v="1"/>
    <n v="29.09"/>
    <x v="0"/>
    <x v="2"/>
  </r>
  <r>
    <s v="O2699"/>
    <d v="2023-04-23T00:00:00"/>
    <x v="0"/>
    <x v="7"/>
    <x v="2"/>
    <s v="C164"/>
    <x v="94"/>
    <s v="B1357"/>
    <x v="101"/>
    <x v="2"/>
    <n v="34.64"/>
    <n v="3"/>
    <n v="103.92"/>
    <x v="2"/>
    <x v="2"/>
  </r>
  <r>
    <s v="O2077"/>
    <d v="2024-07-28T00:00:00"/>
    <x v="0"/>
    <x v="2"/>
    <x v="1"/>
    <s v="C372"/>
    <x v="687"/>
    <s v="B1072"/>
    <x v="327"/>
    <x v="0"/>
    <n v="22.63"/>
    <n v="5"/>
    <n v="113.15"/>
    <x v="0"/>
    <x v="4"/>
  </r>
  <r>
    <s v="O3854"/>
    <d v="2025-08-15T00:00:00"/>
    <x v="2"/>
    <x v="8"/>
    <x v="0"/>
    <s v="C154"/>
    <x v="58"/>
    <s v="B1206"/>
    <x v="2"/>
    <x v="1"/>
    <n v="20.62"/>
    <n v="4"/>
    <n v="82.48"/>
    <x v="0"/>
    <x v="0"/>
  </r>
  <r>
    <s v="O2795"/>
    <d v="2024-11-30T00:00:00"/>
    <x v="6"/>
    <x v="5"/>
    <x v="1"/>
    <s v="C950"/>
    <x v="688"/>
    <s v="B1031"/>
    <x v="686"/>
    <x v="2"/>
    <n v="36.17"/>
    <n v="3"/>
    <n v="108.51"/>
    <x v="2"/>
    <x v="0"/>
  </r>
  <r>
    <s v="O2982"/>
    <d v="2025-08-13T00:00:00"/>
    <x v="3"/>
    <x v="8"/>
    <x v="0"/>
    <s v="C150"/>
    <x v="658"/>
    <s v="B1503"/>
    <x v="689"/>
    <x v="0"/>
    <n v="48.64"/>
    <n v="1"/>
    <n v="48.64"/>
    <x v="1"/>
    <x v="2"/>
  </r>
  <r>
    <s v="O2500"/>
    <d v="2024-04-15T00:00:00"/>
    <x v="1"/>
    <x v="7"/>
    <x v="1"/>
    <s v="C178"/>
    <x v="689"/>
    <s v="B1232"/>
    <x v="444"/>
    <x v="3"/>
    <n v="35.72"/>
    <n v="4"/>
    <n v="142.88"/>
    <x v="2"/>
    <x v="3"/>
  </r>
  <r>
    <s v="O1698"/>
    <d v="2023-03-31T00:00:00"/>
    <x v="2"/>
    <x v="0"/>
    <x v="2"/>
    <s v="C775"/>
    <x v="690"/>
    <s v="B1031"/>
    <x v="690"/>
    <x v="3"/>
    <n v="14.81"/>
    <n v="3"/>
    <n v="44.43"/>
    <x v="2"/>
    <x v="0"/>
  </r>
  <r>
    <s v="O2884"/>
    <d v="2024-01-19T00:00:00"/>
    <x v="2"/>
    <x v="11"/>
    <x v="1"/>
    <s v="C380"/>
    <x v="691"/>
    <s v="B1651"/>
    <x v="691"/>
    <x v="0"/>
    <n v="46.69"/>
    <n v="1"/>
    <n v="46.69"/>
    <x v="2"/>
    <x v="2"/>
  </r>
  <r>
    <s v="O2277"/>
    <d v="2024-01-13T00:00:00"/>
    <x v="6"/>
    <x v="11"/>
    <x v="1"/>
    <s v="C281"/>
    <x v="379"/>
    <s v="B1581"/>
    <x v="351"/>
    <x v="1"/>
    <n v="23.74"/>
    <n v="2"/>
    <n v="47.48"/>
    <x v="1"/>
    <x v="2"/>
  </r>
  <r>
    <s v="O1992"/>
    <d v="2024-03-22T00:00:00"/>
    <x v="2"/>
    <x v="0"/>
    <x v="1"/>
    <s v="C251"/>
    <x v="692"/>
    <s v="B1128"/>
    <x v="692"/>
    <x v="0"/>
    <n v="17.079999999999998"/>
    <n v="5"/>
    <n v="85.4"/>
    <x v="3"/>
    <x v="0"/>
  </r>
  <r>
    <s v="O3651"/>
    <d v="2023-09-26T00:00:00"/>
    <x v="4"/>
    <x v="6"/>
    <x v="2"/>
    <s v="C413"/>
    <x v="693"/>
    <s v="B1724"/>
    <x v="647"/>
    <x v="0"/>
    <n v="6.7"/>
    <n v="3"/>
    <n v="20.100000000000001"/>
    <x v="0"/>
    <x v="1"/>
  </r>
  <r>
    <s v="O3929"/>
    <d v="2024-12-28T00:00:00"/>
    <x v="6"/>
    <x v="9"/>
    <x v="1"/>
    <s v="C825"/>
    <x v="227"/>
    <s v="B1875"/>
    <x v="693"/>
    <x v="2"/>
    <n v="8.2200000000000006"/>
    <n v="5"/>
    <n v="41.1"/>
    <x v="1"/>
    <x v="1"/>
  </r>
  <r>
    <s v="O2480"/>
    <d v="2023-10-25T00:00:00"/>
    <x v="3"/>
    <x v="10"/>
    <x v="2"/>
    <s v="C592"/>
    <x v="694"/>
    <s v="B1578"/>
    <x v="171"/>
    <x v="3"/>
    <n v="21.77"/>
    <n v="3"/>
    <n v="65.31"/>
    <x v="0"/>
    <x v="6"/>
  </r>
  <r>
    <s v="O3575"/>
    <d v="2022-10-31T00:00:00"/>
    <x v="1"/>
    <x v="10"/>
    <x v="3"/>
    <s v="C255"/>
    <x v="370"/>
    <s v="B1198"/>
    <x v="694"/>
    <x v="1"/>
    <n v="18.87"/>
    <n v="2"/>
    <n v="37.74"/>
    <x v="2"/>
    <x v="7"/>
  </r>
  <r>
    <s v="O2625"/>
    <d v="2024-03-28T00:00:00"/>
    <x v="5"/>
    <x v="0"/>
    <x v="1"/>
    <s v="C951"/>
    <x v="561"/>
    <s v="B1179"/>
    <x v="652"/>
    <x v="1"/>
    <n v="41.74"/>
    <n v="2"/>
    <n v="83.48"/>
    <x v="2"/>
    <x v="1"/>
  </r>
  <r>
    <s v="O2267"/>
    <d v="2024-06-27T00:00:00"/>
    <x v="5"/>
    <x v="1"/>
    <x v="1"/>
    <s v="C112"/>
    <x v="695"/>
    <s v="B1085"/>
    <x v="695"/>
    <x v="2"/>
    <n v="32.57"/>
    <n v="4"/>
    <n v="130.28"/>
    <x v="2"/>
    <x v="2"/>
  </r>
  <r>
    <s v="O1658"/>
    <d v="2023-12-20T00:00:00"/>
    <x v="3"/>
    <x v="9"/>
    <x v="2"/>
    <s v="C913"/>
    <x v="610"/>
    <s v="B1432"/>
    <x v="696"/>
    <x v="1"/>
    <n v="10.1"/>
    <n v="2"/>
    <n v="20.2"/>
    <x v="0"/>
    <x v="1"/>
  </r>
  <r>
    <s v="O2618"/>
    <d v="2023-11-04T00:00:00"/>
    <x v="6"/>
    <x v="5"/>
    <x v="2"/>
    <s v="C251"/>
    <x v="692"/>
    <s v="B1365"/>
    <x v="697"/>
    <x v="1"/>
    <n v="56.28"/>
    <n v="3"/>
    <n v="168.84"/>
    <x v="2"/>
    <x v="2"/>
  </r>
  <r>
    <s v="O1610"/>
    <d v="2024-01-17T00:00:00"/>
    <x v="3"/>
    <x v="11"/>
    <x v="1"/>
    <s v="C604"/>
    <x v="696"/>
    <s v="B1818"/>
    <x v="698"/>
    <x v="2"/>
    <n v="44.87"/>
    <n v="4"/>
    <n v="179.48"/>
    <x v="3"/>
    <x v="2"/>
  </r>
  <r>
    <s v="O1680"/>
    <d v="2023-06-03T00:00:00"/>
    <x v="6"/>
    <x v="1"/>
    <x v="2"/>
    <s v="C253"/>
    <x v="697"/>
    <s v="B1841"/>
    <x v="699"/>
    <x v="1"/>
    <n v="8.18"/>
    <n v="5"/>
    <n v="40.9"/>
    <x v="2"/>
    <x v="0"/>
  </r>
  <r>
    <s v="O3290"/>
    <d v="2024-03-29T00:00:00"/>
    <x v="2"/>
    <x v="0"/>
    <x v="1"/>
    <s v="C600"/>
    <x v="698"/>
    <s v="B1105"/>
    <x v="700"/>
    <x v="0"/>
    <n v="16.09"/>
    <n v="4"/>
    <n v="64.36"/>
    <x v="2"/>
    <x v="1"/>
  </r>
  <r>
    <s v="O3206"/>
    <d v="2025-08-09T00:00:00"/>
    <x v="6"/>
    <x v="8"/>
    <x v="0"/>
    <s v="C919"/>
    <x v="402"/>
    <s v="B1016"/>
    <x v="149"/>
    <x v="1"/>
    <n v="33.270000000000003"/>
    <n v="5"/>
    <n v="166.35"/>
    <x v="0"/>
    <x v="2"/>
  </r>
  <r>
    <s v="O2928"/>
    <d v="2024-01-23T00:00:00"/>
    <x v="4"/>
    <x v="11"/>
    <x v="1"/>
    <s v="C830"/>
    <x v="138"/>
    <s v="B1186"/>
    <x v="458"/>
    <x v="0"/>
    <n v="42.71"/>
    <n v="2"/>
    <n v="85.42"/>
    <x v="2"/>
    <x v="2"/>
  </r>
  <r>
    <s v="O3559"/>
    <d v="2024-07-18T00:00:00"/>
    <x v="5"/>
    <x v="2"/>
    <x v="1"/>
    <s v="C321"/>
    <x v="118"/>
    <s v="B1583"/>
    <x v="497"/>
    <x v="0"/>
    <n v="11.13"/>
    <n v="3"/>
    <n v="33.39"/>
    <x v="0"/>
    <x v="7"/>
  </r>
  <r>
    <s v="O1713"/>
    <d v="2023-07-05T00:00:00"/>
    <x v="3"/>
    <x v="2"/>
    <x v="2"/>
    <s v="C543"/>
    <x v="503"/>
    <s v="B1651"/>
    <x v="464"/>
    <x v="0"/>
    <n v="20.34"/>
    <n v="5"/>
    <n v="101.7"/>
    <x v="2"/>
    <x v="7"/>
  </r>
  <r>
    <s v="O3141"/>
    <d v="2024-11-14T00:00:00"/>
    <x v="5"/>
    <x v="5"/>
    <x v="1"/>
    <s v="C871"/>
    <x v="334"/>
    <s v="B1647"/>
    <x v="701"/>
    <x v="3"/>
    <n v="29"/>
    <n v="4"/>
    <n v="116"/>
    <x v="2"/>
    <x v="2"/>
  </r>
  <r>
    <s v="O2097"/>
    <d v="2024-12-10T00:00:00"/>
    <x v="4"/>
    <x v="9"/>
    <x v="1"/>
    <s v="C143"/>
    <x v="699"/>
    <s v="B1565"/>
    <x v="702"/>
    <x v="2"/>
    <n v="42.94"/>
    <n v="5"/>
    <n v="214.7"/>
    <x v="1"/>
    <x v="7"/>
  </r>
  <r>
    <s v="O2607"/>
    <d v="2025-06-17T00:00:00"/>
    <x v="4"/>
    <x v="1"/>
    <x v="0"/>
    <s v="C756"/>
    <x v="700"/>
    <s v="B1011"/>
    <x v="488"/>
    <x v="1"/>
    <n v="22.47"/>
    <n v="4"/>
    <n v="89.88"/>
    <x v="0"/>
    <x v="5"/>
  </r>
  <r>
    <s v="O1435"/>
    <d v="2023-01-29T00:00:00"/>
    <x v="0"/>
    <x v="11"/>
    <x v="2"/>
    <s v="C958"/>
    <x v="683"/>
    <s v="B1729"/>
    <x v="629"/>
    <x v="0"/>
    <n v="49.73"/>
    <n v="2"/>
    <n v="99.46"/>
    <x v="0"/>
    <x v="3"/>
  </r>
  <r>
    <s v="O3927"/>
    <d v="2023-04-20T00:00:00"/>
    <x v="5"/>
    <x v="7"/>
    <x v="2"/>
    <s v="C457"/>
    <x v="701"/>
    <s v="B1690"/>
    <x v="410"/>
    <x v="2"/>
    <n v="56.76"/>
    <n v="1"/>
    <n v="56.76"/>
    <x v="0"/>
    <x v="6"/>
  </r>
  <r>
    <s v="O3160"/>
    <d v="2024-10-28T00:00:00"/>
    <x v="1"/>
    <x v="10"/>
    <x v="1"/>
    <s v="C683"/>
    <x v="301"/>
    <s v="B1247"/>
    <x v="703"/>
    <x v="1"/>
    <n v="6.43"/>
    <n v="5"/>
    <n v="32.15"/>
    <x v="0"/>
    <x v="5"/>
  </r>
  <r>
    <s v="O1060"/>
    <d v="2024-09-06T00:00:00"/>
    <x v="2"/>
    <x v="6"/>
    <x v="1"/>
    <s v="C881"/>
    <x v="158"/>
    <s v="B1852"/>
    <x v="704"/>
    <x v="3"/>
    <n v="17.649999999999999"/>
    <n v="5"/>
    <n v="88.25"/>
    <x v="3"/>
    <x v="7"/>
  </r>
  <r>
    <s v="O1728"/>
    <d v="2024-06-01T00:00:00"/>
    <x v="6"/>
    <x v="1"/>
    <x v="1"/>
    <s v="C953"/>
    <x v="702"/>
    <s v="B1261"/>
    <x v="705"/>
    <x v="3"/>
    <n v="22.72"/>
    <n v="3"/>
    <n v="68.16"/>
    <x v="0"/>
    <x v="2"/>
  </r>
  <r>
    <s v="O2160"/>
    <d v="2024-07-05T00:00:00"/>
    <x v="2"/>
    <x v="2"/>
    <x v="1"/>
    <s v="C865"/>
    <x v="703"/>
    <s v="B1011"/>
    <x v="706"/>
    <x v="2"/>
    <n v="28.38"/>
    <n v="4"/>
    <n v="113.52"/>
    <x v="0"/>
    <x v="3"/>
  </r>
  <r>
    <s v="O2856"/>
    <d v="2024-08-15T00:00:00"/>
    <x v="5"/>
    <x v="8"/>
    <x v="1"/>
    <s v="C501"/>
    <x v="612"/>
    <s v="B1724"/>
    <x v="250"/>
    <x v="3"/>
    <n v="41.5"/>
    <n v="5"/>
    <n v="207.5"/>
    <x v="2"/>
    <x v="0"/>
  </r>
  <r>
    <s v="O2408"/>
    <d v="2023-10-09T00:00:00"/>
    <x v="1"/>
    <x v="10"/>
    <x v="2"/>
    <s v="C492"/>
    <x v="704"/>
    <s v="B1580"/>
    <x v="157"/>
    <x v="2"/>
    <n v="42.01"/>
    <n v="3"/>
    <n v="126.03"/>
    <x v="2"/>
    <x v="3"/>
  </r>
  <r>
    <s v="O2361"/>
    <d v="2022-09-08T00:00:00"/>
    <x v="5"/>
    <x v="6"/>
    <x v="3"/>
    <s v="C768"/>
    <x v="230"/>
    <s v="B1274"/>
    <x v="92"/>
    <x v="3"/>
    <n v="21.9"/>
    <n v="5"/>
    <n v="109.5"/>
    <x v="0"/>
    <x v="3"/>
  </r>
  <r>
    <s v="O1751"/>
    <d v="2023-02-15T00:00:00"/>
    <x v="3"/>
    <x v="3"/>
    <x v="2"/>
    <s v="C582"/>
    <x v="705"/>
    <s v="B1038"/>
    <x v="707"/>
    <x v="1"/>
    <n v="25.67"/>
    <n v="4"/>
    <n v="102.68"/>
    <x v="2"/>
    <x v="1"/>
  </r>
  <r>
    <s v="O3683"/>
    <d v="2023-06-05T00:00:00"/>
    <x v="1"/>
    <x v="1"/>
    <x v="2"/>
    <s v="C437"/>
    <x v="87"/>
    <s v="B1922"/>
    <x v="708"/>
    <x v="1"/>
    <n v="54.46"/>
    <n v="1"/>
    <n v="54.46"/>
    <x v="0"/>
    <x v="0"/>
  </r>
  <r>
    <s v="O3086"/>
    <d v="2023-05-02T00:00:00"/>
    <x v="4"/>
    <x v="4"/>
    <x v="2"/>
    <s v="C892"/>
    <x v="706"/>
    <s v="B1828"/>
    <x v="262"/>
    <x v="0"/>
    <n v="13.72"/>
    <n v="5"/>
    <n v="68.599999999999994"/>
    <x v="0"/>
    <x v="2"/>
  </r>
  <r>
    <s v="O1448"/>
    <d v="2024-03-24T00:00:00"/>
    <x v="0"/>
    <x v="0"/>
    <x v="1"/>
    <s v="C767"/>
    <x v="707"/>
    <s v="B1667"/>
    <x v="709"/>
    <x v="2"/>
    <n v="36.71"/>
    <n v="3"/>
    <n v="110.13"/>
    <x v="0"/>
    <x v="3"/>
  </r>
  <r>
    <s v="O1528"/>
    <d v="2023-10-14T00:00:00"/>
    <x v="6"/>
    <x v="10"/>
    <x v="2"/>
    <s v="C923"/>
    <x v="708"/>
    <s v="B1607"/>
    <x v="245"/>
    <x v="3"/>
    <n v="38.909999999999997"/>
    <n v="4"/>
    <n v="155.63999999999999"/>
    <x v="3"/>
    <x v="3"/>
  </r>
  <r>
    <s v="O1935"/>
    <d v="2023-08-01T00:00:00"/>
    <x v="4"/>
    <x v="8"/>
    <x v="2"/>
    <s v="C591"/>
    <x v="441"/>
    <s v="B1614"/>
    <x v="710"/>
    <x v="3"/>
    <n v="5.81"/>
    <n v="5"/>
    <n v="29.05"/>
    <x v="2"/>
    <x v="7"/>
  </r>
  <r>
    <s v="O3871"/>
    <d v="2024-11-05T00:00:00"/>
    <x v="4"/>
    <x v="5"/>
    <x v="1"/>
    <s v="C453"/>
    <x v="285"/>
    <s v="B1302"/>
    <x v="682"/>
    <x v="3"/>
    <n v="30.9"/>
    <n v="3"/>
    <n v="92.7"/>
    <x v="0"/>
    <x v="3"/>
  </r>
  <r>
    <s v="O2935"/>
    <d v="2022-09-20T00:00:00"/>
    <x v="4"/>
    <x v="6"/>
    <x v="3"/>
    <s v="C395"/>
    <x v="709"/>
    <s v="B1598"/>
    <x v="711"/>
    <x v="1"/>
    <n v="23.47"/>
    <n v="4"/>
    <n v="93.88"/>
    <x v="0"/>
    <x v="2"/>
  </r>
  <r>
    <s v="O3480"/>
    <d v="2025-01-20T00:00:00"/>
    <x v="1"/>
    <x v="11"/>
    <x v="0"/>
    <s v="C801"/>
    <x v="454"/>
    <s v="B1407"/>
    <x v="457"/>
    <x v="0"/>
    <n v="39.93"/>
    <n v="3"/>
    <n v="119.79"/>
    <x v="2"/>
    <x v="6"/>
  </r>
  <r>
    <s v="O2391"/>
    <d v="2023-11-21T00:00:00"/>
    <x v="4"/>
    <x v="5"/>
    <x v="2"/>
    <s v="C124"/>
    <x v="327"/>
    <s v="B1744"/>
    <x v="176"/>
    <x v="2"/>
    <n v="33.47"/>
    <n v="5"/>
    <n v="167.35"/>
    <x v="0"/>
    <x v="5"/>
  </r>
  <r>
    <s v="O1389"/>
    <d v="2023-05-05T00:00:00"/>
    <x v="2"/>
    <x v="4"/>
    <x v="2"/>
    <s v="C498"/>
    <x v="70"/>
    <s v="B1799"/>
    <x v="712"/>
    <x v="3"/>
    <n v="30.18"/>
    <n v="2"/>
    <n v="60.36"/>
    <x v="3"/>
    <x v="1"/>
  </r>
  <r>
    <s v="O1335"/>
    <d v="2023-07-31T00:00:00"/>
    <x v="1"/>
    <x v="2"/>
    <x v="2"/>
    <s v="C920"/>
    <x v="295"/>
    <s v="B1870"/>
    <x v="713"/>
    <x v="3"/>
    <n v="19.66"/>
    <n v="2"/>
    <n v="39.32"/>
    <x v="2"/>
    <x v="3"/>
  </r>
  <r>
    <s v="O3438"/>
    <d v="2024-02-16T00:00:00"/>
    <x v="2"/>
    <x v="3"/>
    <x v="1"/>
    <s v="C406"/>
    <x v="364"/>
    <s v="B1503"/>
    <x v="714"/>
    <x v="0"/>
    <n v="15.97"/>
    <n v="5"/>
    <n v="79.849999999999994"/>
    <x v="1"/>
    <x v="6"/>
  </r>
  <r>
    <s v="O2677"/>
    <d v="2024-04-17T00:00:00"/>
    <x v="3"/>
    <x v="7"/>
    <x v="1"/>
    <s v="C743"/>
    <x v="468"/>
    <s v="B1530"/>
    <x v="715"/>
    <x v="2"/>
    <n v="34.43"/>
    <n v="5"/>
    <n v="172.15"/>
    <x v="0"/>
    <x v="2"/>
  </r>
  <r>
    <s v="O3036"/>
    <d v="2025-05-23T00:00:00"/>
    <x v="2"/>
    <x v="4"/>
    <x v="0"/>
    <s v="C411"/>
    <x v="710"/>
    <s v="B1536"/>
    <x v="716"/>
    <x v="0"/>
    <n v="30.78"/>
    <n v="2"/>
    <n v="61.56"/>
    <x v="2"/>
    <x v="5"/>
  </r>
  <r>
    <s v="O2897"/>
    <d v="2024-04-21T00:00:00"/>
    <x v="0"/>
    <x v="7"/>
    <x v="1"/>
    <s v="C304"/>
    <x v="571"/>
    <s v="B1558"/>
    <x v="533"/>
    <x v="2"/>
    <n v="16.100000000000001"/>
    <n v="5"/>
    <n v="80.5"/>
    <x v="1"/>
    <x v="0"/>
  </r>
  <r>
    <s v="O2861"/>
    <d v="2022-11-03T00:00:00"/>
    <x v="5"/>
    <x v="5"/>
    <x v="3"/>
    <s v="C659"/>
    <x v="711"/>
    <s v="B1497"/>
    <x v="717"/>
    <x v="0"/>
    <n v="19.579999999999998"/>
    <n v="5"/>
    <n v="97.9"/>
    <x v="2"/>
    <x v="2"/>
  </r>
  <r>
    <s v="O2623"/>
    <d v="2023-03-20T00:00:00"/>
    <x v="1"/>
    <x v="0"/>
    <x v="2"/>
    <s v="C690"/>
    <x v="466"/>
    <s v="B1022"/>
    <x v="448"/>
    <x v="2"/>
    <n v="8.42"/>
    <n v="5"/>
    <n v="42.1"/>
    <x v="2"/>
    <x v="3"/>
  </r>
  <r>
    <s v="O2859"/>
    <d v="2024-07-28T00:00:00"/>
    <x v="0"/>
    <x v="2"/>
    <x v="1"/>
    <s v="C722"/>
    <x v="712"/>
    <s v="B1727"/>
    <x v="718"/>
    <x v="0"/>
    <n v="11.1"/>
    <n v="5"/>
    <n v="55.5"/>
    <x v="0"/>
    <x v="2"/>
  </r>
  <r>
    <s v="O3146"/>
    <d v="2023-08-17T00:00:00"/>
    <x v="5"/>
    <x v="8"/>
    <x v="2"/>
    <s v="C573"/>
    <x v="203"/>
    <s v="B1594"/>
    <x v="719"/>
    <x v="0"/>
    <n v="40.94"/>
    <n v="3"/>
    <n v="122.82"/>
    <x v="2"/>
    <x v="6"/>
  </r>
  <r>
    <s v="O2650"/>
    <d v="2024-11-01T00:00:00"/>
    <x v="2"/>
    <x v="5"/>
    <x v="1"/>
    <s v="C898"/>
    <x v="88"/>
    <s v="B1797"/>
    <x v="720"/>
    <x v="0"/>
    <n v="21.97"/>
    <n v="4"/>
    <n v="87.88"/>
    <x v="2"/>
    <x v="2"/>
  </r>
  <r>
    <s v="O1485"/>
    <d v="2023-09-04T00:00:00"/>
    <x v="1"/>
    <x v="6"/>
    <x v="2"/>
    <s v="C412"/>
    <x v="713"/>
    <s v="B1189"/>
    <x v="721"/>
    <x v="0"/>
    <n v="23.65"/>
    <n v="1"/>
    <n v="23.65"/>
    <x v="1"/>
    <x v="1"/>
  </r>
  <r>
    <s v="O1603"/>
    <d v="2023-11-16T00:00:00"/>
    <x v="5"/>
    <x v="5"/>
    <x v="2"/>
    <s v="C881"/>
    <x v="211"/>
    <s v="B1818"/>
    <x v="356"/>
    <x v="2"/>
    <n v="30.48"/>
    <n v="1"/>
    <n v="30.48"/>
    <x v="3"/>
    <x v="0"/>
  </r>
  <r>
    <s v="O1807"/>
    <d v="2024-06-04T00:00:00"/>
    <x v="4"/>
    <x v="1"/>
    <x v="1"/>
    <s v="C773"/>
    <x v="650"/>
    <s v="B1264"/>
    <x v="376"/>
    <x v="0"/>
    <n v="24.63"/>
    <n v="2"/>
    <n v="49.26"/>
    <x v="2"/>
    <x v="3"/>
  </r>
  <r>
    <s v="O1192"/>
    <d v="2023-07-17T00:00:00"/>
    <x v="1"/>
    <x v="2"/>
    <x v="2"/>
    <s v="C232"/>
    <x v="8"/>
    <s v="B1314"/>
    <x v="722"/>
    <x v="1"/>
    <n v="39.67"/>
    <n v="3"/>
    <n v="119.01"/>
    <x v="0"/>
    <x v="7"/>
  </r>
  <r>
    <s v="O2620"/>
    <d v="2023-02-19T00:00:00"/>
    <x v="0"/>
    <x v="3"/>
    <x v="2"/>
    <s v="C572"/>
    <x v="714"/>
    <s v="B1125"/>
    <x v="532"/>
    <x v="1"/>
    <n v="10.28"/>
    <n v="5"/>
    <n v="51.4"/>
    <x v="0"/>
    <x v="3"/>
  </r>
  <r>
    <s v="O2797"/>
    <d v="2023-04-22T00:00:00"/>
    <x v="6"/>
    <x v="7"/>
    <x v="2"/>
    <s v="C269"/>
    <x v="404"/>
    <s v="B1462"/>
    <x v="335"/>
    <x v="0"/>
    <n v="23.53"/>
    <n v="2"/>
    <n v="47.06"/>
    <x v="2"/>
    <x v="7"/>
  </r>
  <r>
    <s v="O3338"/>
    <d v="2022-09-17T00:00:00"/>
    <x v="6"/>
    <x v="6"/>
    <x v="3"/>
    <s v="C636"/>
    <x v="715"/>
    <s v="B1984"/>
    <x v="272"/>
    <x v="2"/>
    <n v="31.77"/>
    <n v="4"/>
    <n v="127.08"/>
    <x v="2"/>
    <x v="3"/>
  </r>
  <r>
    <s v="O1191"/>
    <d v="2023-07-25T00:00:00"/>
    <x v="4"/>
    <x v="2"/>
    <x v="2"/>
    <s v="C950"/>
    <x v="688"/>
    <s v="B1844"/>
    <x v="521"/>
    <x v="2"/>
    <n v="25.13"/>
    <n v="2"/>
    <n v="50.26"/>
    <x v="1"/>
    <x v="4"/>
  </r>
  <r>
    <s v="O1681"/>
    <d v="2024-08-19T00:00:00"/>
    <x v="1"/>
    <x v="8"/>
    <x v="1"/>
    <s v="C885"/>
    <x v="716"/>
    <s v="B1252"/>
    <x v="660"/>
    <x v="0"/>
    <n v="33.18"/>
    <n v="4"/>
    <n v="132.72"/>
    <x v="2"/>
    <x v="0"/>
  </r>
  <r>
    <s v="O3992"/>
    <d v="2025-06-07T00:00:00"/>
    <x v="6"/>
    <x v="1"/>
    <x v="0"/>
    <s v="C320"/>
    <x v="717"/>
    <s v="B1844"/>
    <x v="480"/>
    <x v="2"/>
    <n v="27.45"/>
    <n v="4"/>
    <n v="109.8"/>
    <x v="2"/>
    <x v="0"/>
  </r>
  <r>
    <s v="O2712"/>
    <d v="2022-10-25T00:00:00"/>
    <x v="4"/>
    <x v="10"/>
    <x v="3"/>
    <s v="C814"/>
    <x v="278"/>
    <s v="B1968"/>
    <x v="276"/>
    <x v="0"/>
    <n v="43.02"/>
    <n v="2"/>
    <n v="86.04"/>
    <x v="2"/>
    <x v="2"/>
  </r>
  <r>
    <s v="O3976"/>
    <d v="2024-01-26T00:00:00"/>
    <x v="2"/>
    <x v="11"/>
    <x v="1"/>
    <s v="C325"/>
    <x v="496"/>
    <s v="B1820"/>
    <x v="723"/>
    <x v="0"/>
    <n v="23.25"/>
    <n v="1"/>
    <n v="23.25"/>
    <x v="0"/>
    <x v="0"/>
  </r>
  <r>
    <s v="O1122"/>
    <d v="2024-11-10T00:00:00"/>
    <x v="0"/>
    <x v="5"/>
    <x v="1"/>
    <s v="C887"/>
    <x v="718"/>
    <s v="B1684"/>
    <x v="425"/>
    <x v="2"/>
    <n v="29.91"/>
    <n v="4"/>
    <n v="119.64"/>
    <x v="2"/>
    <x v="7"/>
  </r>
  <r>
    <s v="O2001"/>
    <d v="2023-06-11T00:00:00"/>
    <x v="0"/>
    <x v="1"/>
    <x v="2"/>
    <s v="C239"/>
    <x v="668"/>
    <s v="B1616"/>
    <x v="724"/>
    <x v="2"/>
    <n v="49.4"/>
    <n v="5"/>
    <n v="247"/>
    <x v="2"/>
    <x v="7"/>
  </r>
  <r>
    <s v="O2526"/>
    <d v="2024-08-08T00:00:00"/>
    <x v="5"/>
    <x v="8"/>
    <x v="1"/>
    <s v="C372"/>
    <x v="687"/>
    <s v="B1861"/>
    <x v="725"/>
    <x v="0"/>
    <n v="28.7"/>
    <n v="3"/>
    <n v="86.1"/>
    <x v="1"/>
    <x v="5"/>
  </r>
  <r>
    <s v="O1445"/>
    <d v="2023-09-17T00:00:00"/>
    <x v="0"/>
    <x v="6"/>
    <x v="2"/>
    <s v="C697"/>
    <x v="719"/>
    <s v="B1277"/>
    <x v="726"/>
    <x v="2"/>
    <n v="27.98"/>
    <n v="2"/>
    <n v="55.96"/>
    <x v="2"/>
    <x v="1"/>
  </r>
  <r>
    <s v="O3419"/>
    <d v="2024-11-28T00:00:00"/>
    <x v="5"/>
    <x v="5"/>
    <x v="1"/>
    <s v="C100"/>
    <x v="720"/>
    <s v="B1506"/>
    <x v="213"/>
    <x v="2"/>
    <n v="31.28"/>
    <n v="1"/>
    <n v="31.28"/>
    <x v="0"/>
    <x v="6"/>
  </r>
  <r>
    <s v="O3597"/>
    <d v="2022-12-08T00:00:00"/>
    <x v="5"/>
    <x v="9"/>
    <x v="3"/>
    <s v="C473"/>
    <x v="477"/>
    <s v="B1387"/>
    <x v="727"/>
    <x v="0"/>
    <n v="31.74"/>
    <n v="2"/>
    <n v="63.48"/>
    <x v="1"/>
    <x v="7"/>
  </r>
  <r>
    <s v="O2525"/>
    <d v="2022-08-27T00:00:00"/>
    <x v="6"/>
    <x v="8"/>
    <x v="3"/>
    <s v="C259"/>
    <x v="128"/>
    <s v="B1963"/>
    <x v="499"/>
    <x v="2"/>
    <n v="12.39"/>
    <n v="3"/>
    <n v="37.17"/>
    <x v="2"/>
    <x v="3"/>
  </r>
  <r>
    <s v="O1159"/>
    <d v="2023-06-12T00:00:00"/>
    <x v="1"/>
    <x v="1"/>
    <x v="2"/>
    <s v="C546"/>
    <x v="721"/>
    <s v="B1225"/>
    <x v="728"/>
    <x v="1"/>
    <n v="9.68"/>
    <n v="4"/>
    <n v="38.72"/>
    <x v="3"/>
    <x v="7"/>
  </r>
  <r>
    <s v="O3365"/>
    <d v="2023-05-22T00:00:00"/>
    <x v="1"/>
    <x v="4"/>
    <x v="2"/>
    <s v="C192"/>
    <x v="722"/>
    <s v="B1172"/>
    <x v="729"/>
    <x v="2"/>
    <n v="20.54"/>
    <n v="2"/>
    <n v="41.08"/>
    <x v="1"/>
    <x v="6"/>
  </r>
  <r>
    <s v="O3973"/>
    <d v="2024-01-30T00:00:00"/>
    <x v="4"/>
    <x v="11"/>
    <x v="1"/>
    <s v="C219"/>
    <x v="340"/>
    <s v="B1882"/>
    <x v="730"/>
    <x v="1"/>
    <n v="37.67"/>
    <n v="3"/>
    <n v="113.01"/>
    <x v="2"/>
    <x v="2"/>
  </r>
  <r>
    <s v="O1845"/>
    <d v="2023-04-22T00:00:00"/>
    <x v="6"/>
    <x v="7"/>
    <x v="2"/>
    <s v="C454"/>
    <x v="723"/>
    <s v="B1563"/>
    <x v="538"/>
    <x v="1"/>
    <n v="46.66"/>
    <n v="1"/>
    <n v="46.66"/>
    <x v="3"/>
    <x v="4"/>
  </r>
  <r>
    <s v="O2752"/>
    <d v="2024-02-06T00:00:00"/>
    <x v="4"/>
    <x v="3"/>
    <x v="1"/>
    <s v="C559"/>
    <x v="527"/>
    <s v="B1536"/>
    <x v="624"/>
    <x v="0"/>
    <n v="17.329999999999998"/>
    <n v="5"/>
    <n v="86.65"/>
    <x v="1"/>
    <x v="3"/>
  </r>
  <r>
    <s v="O2358"/>
    <d v="2025-05-02T00:00:00"/>
    <x v="2"/>
    <x v="4"/>
    <x v="0"/>
    <s v="C692"/>
    <x v="303"/>
    <s v="B1933"/>
    <x v="302"/>
    <x v="1"/>
    <n v="24.54"/>
    <n v="1"/>
    <n v="24.54"/>
    <x v="0"/>
    <x v="6"/>
  </r>
  <r>
    <s v="O1267"/>
    <d v="2024-02-28T00:00:00"/>
    <x v="3"/>
    <x v="3"/>
    <x v="1"/>
    <s v="C955"/>
    <x v="724"/>
    <s v="B1738"/>
    <x v="212"/>
    <x v="0"/>
    <n v="7.33"/>
    <n v="2"/>
    <n v="14.66"/>
    <x v="3"/>
    <x v="3"/>
  </r>
  <r>
    <s v="O1608"/>
    <d v="2024-09-17T00:00:00"/>
    <x v="4"/>
    <x v="6"/>
    <x v="1"/>
    <s v="C417"/>
    <x v="636"/>
    <s v="B1361"/>
    <x v="731"/>
    <x v="3"/>
    <n v="35.68"/>
    <n v="5"/>
    <n v="178.4"/>
    <x v="0"/>
    <x v="3"/>
  </r>
  <r>
    <s v="O1491"/>
    <d v="2023-01-08T00:00:00"/>
    <x v="0"/>
    <x v="11"/>
    <x v="2"/>
    <s v="C885"/>
    <x v="725"/>
    <s v="B1154"/>
    <x v="732"/>
    <x v="2"/>
    <n v="27.41"/>
    <n v="2"/>
    <n v="54.82"/>
    <x v="3"/>
    <x v="7"/>
  </r>
  <r>
    <s v="O2463"/>
    <d v="2023-10-28T00:00:00"/>
    <x v="6"/>
    <x v="10"/>
    <x v="2"/>
    <s v="C333"/>
    <x v="189"/>
    <s v="B1740"/>
    <x v="733"/>
    <x v="0"/>
    <n v="48.84"/>
    <n v="4"/>
    <n v="195.36"/>
    <x v="2"/>
    <x v="5"/>
  </r>
  <r>
    <s v="O1638"/>
    <d v="2024-05-27T00:00:00"/>
    <x v="1"/>
    <x v="4"/>
    <x v="1"/>
    <s v="C871"/>
    <x v="726"/>
    <s v="B1160"/>
    <x v="734"/>
    <x v="3"/>
    <n v="12.71"/>
    <n v="5"/>
    <n v="63.55"/>
    <x v="3"/>
    <x v="4"/>
  </r>
  <r>
    <s v="O1142"/>
    <d v="2024-01-01T00:00:00"/>
    <x v="1"/>
    <x v="11"/>
    <x v="1"/>
    <s v="C624"/>
    <x v="86"/>
    <s v="B1198"/>
    <x v="735"/>
    <x v="1"/>
    <n v="19.14"/>
    <n v="1"/>
    <n v="19.14"/>
    <x v="0"/>
    <x v="3"/>
  </r>
  <r>
    <s v="O3090"/>
    <d v="2024-09-10T00:00:00"/>
    <x v="4"/>
    <x v="6"/>
    <x v="1"/>
    <s v="C535"/>
    <x v="727"/>
    <s v="B1715"/>
    <x v="418"/>
    <x v="2"/>
    <n v="35.630000000000003"/>
    <n v="4"/>
    <n v="142.52000000000001"/>
    <x v="1"/>
    <x v="2"/>
  </r>
  <r>
    <s v="O1355"/>
    <d v="2023-11-25T00:00:00"/>
    <x v="6"/>
    <x v="5"/>
    <x v="2"/>
    <s v="C780"/>
    <x v="484"/>
    <s v="B1471"/>
    <x v="736"/>
    <x v="0"/>
    <n v="35.01"/>
    <n v="1"/>
    <n v="35.01"/>
    <x v="1"/>
    <x v="7"/>
  </r>
  <r>
    <s v="O2203"/>
    <d v="2025-06-30T00:00:00"/>
    <x v="1"/>
    <x v="1"/>
    <x v="0"/>
    <s v="C453"/>
    <x v="105"/>
    <s v="B1451"/>
    <x v="640"/>
    <x v="3"/>
    <n v="46.98"/>
    <n v="2"/>
    <n v="93.96"/>
    <x v="0"/>
    <x v="2"/>
  </r>
  <r>
    <s v="O3983"/>
    <d v="2025-03-01T00:00:00"/>
    <x v="6"/>
    <x v="0"/>
    <x v="0"/>
    <s v="C594"/>
    <x v="728"/>
    <s v="B1424"/>
    <x v="119"/>
    <x v="2"/>
    <n v="45.48"/>
    <n v="2"/>
    <n v="90.96"/>
    <x v="0"/>
    <x v="0"/>
  </r>
  <r>
    <s v="O1655"/>
    <d v="2024-07-14T00:00:00"/>
    <x v="0"/>
    <x v="2"/>
    <x v="1"/>
    <s v="C107"/>
    <x v="729"/>
    <s v="B1197"/>
    <x v="590"/>
    <x v="3"/>
    <n v="16.11"/>
    <n v="3"/>
    <n v="48.33"/>
    <x v="3"/>
    <x v="4"/>
  </r>
  <r>
    <s v="O1102"/>
    <d v="2024-09-08T00:00:00"/>
    <x v="0"/>
    <x v="6"/>
    <x v="1"/>
    <s v="C657"/>
    <x v="730"/>
    <s v="B1105"/>
    <x v="700"/>
    <x v="2"/>
    <n v="17.399999999999999"/>
    <n v="2"/>
    <n v="34.799999999999997"/>
    <x v="0"/>
    <x v="0"/>
  </r>
  <r>
    <s v="O2290"/>
    <d v="2023-11-01T00:00:00"/>
    <x v="3"/>
    <x v="5"/>
    <x v="2"/>
    <s v="C959"/>
    <x v="479"/>
    <s v="B1542"/>
    <x v="737"/>
    <x v="2"/>
    <n v="48.81"/>
    <n v="3"/>
    <n v="146.43"/>
    <x v="2"/>
    <x v="2"/>
  </r>
  <r>
    <s v="O2469"/>
    <d v="2024-09-20T00:00:00"/>
    <x v="2"/>
    <x v="6"/>
    <x v="1"/>
    <s v="C133"/>
    <x v="731"/>
    <s v="B1634"/>
    <x v="738"/>
    <x v="2"/>
    <n v="10.35"/>
    <n v="5"/>
    <n v="51.75"/>
    <x v="2"/>
    <x v="2"/>
  </r>
  <r>
    <s v="O2522"/>
    <d v="2023-10-07T00:00:00"/>
    <x v="6"/>
    <x v="10"/>
    <x v="2"/>
    <s v="C299"/>
    <x v="143"/>
    <s v="B1455"/>
    <x v="739"/>
    <x v="0"/>
    <n v="20.82"/>
    <n v="2"/>
    <n v="41.64"/>
    <x v="2"/>
    <x v="3"/>
  </r>
  <r>
    <s v="O1048"/>
    <d v="2023-09-19T00:00:00"/>
    <x v="4"/>
    <x v="6"/>
    <x v="2"/>
    <s v="C938"/>
    <x v="732"/>
    <s v="B1567"/>
    <x v="534"/>
    <x v="1"/>
    <n v="46.79"/>
    <n v="3"/>
    <n v="140.37"/>
    <x v="3"/>
    <x v="3"/>
  </r>
  <r>
    <s v="O1284"/>
    <d v="2023-10-18T00:00:00"/>
    <x v="3"/>
    <x v="10"/>
    <x v="2"/>
    <s v="C110"/>
    <x v="249"/>
    <s v="B1387"/>
    <x v="740"/>
    <x v="0"/>
    <n v="38.81"/>
    <n v="2"/>
    <n v="77.62"/>
    <x v="3"/>
    <x v="0"/>
  </r>
  <r>
    <s v="O2150"/>
    <d v="2023-09-26T00:00:00"/>
    <x v="4"/>
    <x v="6"/>
    <x v="2"/>
    <s v="C299"/>
    <x v="733"/>
    <s v="B1874"/>
    <x v="600"/>
    <x v="0"/>
    <n v="46.25"/>
    <n v="3"/>
    <n v="138.75"/>
    <x v="2"/>
    <x v="4"/>
  </r>
  <r>
    <s v="O2459"/>
    <d v="2025-06-25T00:00:00"/>
    <x v="3"/>
    <x v="1"/>
    <x v="0"/>
    <s v="C475"/>
    <x v="734"/>
    <s v="B1997"/>
    <x v="484"/>
    <x v="2"/>
    <n v="6.6"/>
    <n v="1"/>
    <n v="6.6"/>
    <x v="2"/>
    <x v="6"/>
  </r>
  <r>
    <s v="O2983"/>
    <d v="2023-02-26T00:00:00"/>
    <x v="0"/>
    <x v="3"/>
    <x v="2"/>
    <s v="C352"/>
    <x v="225"/>
    <s v="B1468"/>
    <x v="741"/>
    <x v="3"/>
    <n v="23.23"/>
    <n v="3"/>
    <n v="69.69"/>
    <x v="1"/>
    <x v="1"/>
  </r>
  <r>
    <s v="O1456"/>
    <d v="2024-07-19T00:00:00"/>
    <x v="2"/>
    <x v="2"/>
    <x v="1"/>
    <s v="C514"/>
    <x v="735"/>
    <s v="B1426"/>
    <x v="742"/>
    <x v="2"/>
    <n v="27.75"/>
    <n v="1"/>
    <n v="27.75"/>
    <x v="2"/>
    <x v="2"/>
  </r>
  <r>
    <s v="O1774"/>
    <d v="2023-10-23T00:00:00"/>
    <x v="1"/>
    <x v="10"/>
    <x v="2"/>
    <s v="C971"/>
    <x v="736"/>
    <s v="B1700"/>
    <x v="743"/>
    <x v="2"/>
    <n v="32.6"/>
    <n v="2"/>
    <n v="65.2"/>
    <x v="3"/>
    <x v="4"/>
  </r>
  <r>
    <s v="O3468"/>
    <d v="2023-04-15T00:00:00"/>
    <x v="6"/>
    <x v="7"/>
    <x v="2"/>
    <s v="C794"/>
    <x v="737"/>
    <s v="B1284"/>
    <x v="744"/>
    <x v="0"/>
    <n v="15.99"/>
    <n v="3"/>
    <n v="47.97"/>
    <x v="1"/>
    <x v="7"/>
  </r>
  <r>
    <s v="O1584"/>
    <d v="2024-09-01T00:00:00"/>
    <x v="0"/>
    <x v="6"/>
    <x v="1"/>
    <s v="C691"/>
    <x v="533"/>
    <s v="B1183"/>
    <x v="745"/>
    <x v="1"/>
    <n v="46.29"/>
    <n v="2"/>
    <n v="92.58"/>
    <x v="2"/>
    <x v="1"/>
  </r>
  <r>
    <s v="O3899"/>
    <d v="2022-11-14T00:00:00"/>
    <x v="1"/>
    <x v="5"/>
    <x v="3"/>
    <s v="C236"/>
    <x v="738"/>
    <s v="B1119"/>
    <x v="154"/>
    <x v="0"/>
    <n v="9.83"/>
    <n v="2"/>
    <n v="19.66"/>
    <x v="2"/>
    <x v="2"/>
  </r>
  <r>
    <s v="O3096"/>
    <d v="2023-06-22T00:00:00"/>
    <x v="5"/>
    <x v="1"/>
    <x v="2"/>
    <s v="C706"/>
    <x v="739"/>
    <s v="B1191"/>
    <x v="746"/>
    <x v="1"/>
    <n v="13.73"/>
    <n v="3"/>
    <n v="41.19"/>
    <x v="1"/>
    <x v="0"/>
  </r>
  <r>
    <s v="O1587"/>
    <d v="2024-10-10T00:00:00"/>
    <x v="5"/>
    <x v="10"/>
    <x v="1"/>
    <s v="C830"/>
    <x v="740"/>
    <s v="B1607"/>
    <x v="747"/>
    <x v="3"/>
    <n v="15.95"/>
    <n v="5"/>
    <n v="79.75"/>
    <x v="2"/>
    <x v="1"/>
  </r>
  <r>
    <s v="O2586"/>
    <d v="2025-05-14T00:00:00"/>
    <x v="3"/>
    <x v="4"/>
    <x v="0"/>
    <s v="C682"/>
    <x v="741"/>
    <s v="B1963"/>
    <x v="13"/>
    <x v="2"/>
    <n v="34.26"/>
    <n v="4"/>
    <n v="137.04"/>
    <x v="2"/>
    <x v="5"/>
  </r>
  <r>
    <s v="O1312"/>
    <d v="2024-10-05T00:00:00"/>
    <x v="6"/>
    <x v="10"/>
    <x v="1"/>
    <s v="C491"/>
    <x v="742"/>
    <s v="B1120"/>
    <x v="748"/>
    <x v="1"/>
    <n v="18.34"/>
    <n v="1"/>
    <n v="18.34"/>
    <x v="1"/>
    <x v="7"/>
  </r>
  <r>
    <s v="O2791"/>
    <d v="2024-10-04T00:00:00"/>
    <x v="2"/>
    <x v="10"/>
    <x v="1"/>
    <s v="C623"/>
    <x v="216"/>
    <s v="B1445"/>
    <x v="749"/>
    <x v="2"/>
    <n v="55.84"/>
    <n v="5"/>
    <n v="279.2"/>
    <x v="1"/>
    <x v="2"/>
  </r>
  <r>
    <s v="O1747"/>
    <d v="2024-11-10T00:00:00"/>
    <x v="0"/>
    <x v="5"/>
    <x v="1"/>
    <s v="C250"/>
    <x v="743"/>
    <s v="B1466"/>
    <x v="750"/>
    <x v="0"/>
    <n v="49.51"/>
    <n v="2"/>
    <n v="99.02"/>
    <x v="0"/>
    <x v="4"/>
  </r>
  <r>
    <s v="O3937"/>
    <d v="2024-11-04T00:00:00"/>
    <x v="1"/>
    <x v="5"/>
    <x v="1"/>
    <s v="C951"/>
    <x v="561"/>
    <s v="B1387"/>
    <x v="740"/>
    <x v="2"/>
    <n v="39.619999999999997"/>
    <n v="1"/>
    <n v="39.619999999999997"/>
    <x v="0"/>
    <x v="7"/>
  </r>
  <r>
    <s v="O2435"/>
    <d v="2022-09-23T00:00:00"/>
    <x v="2"/>
    <x v="6"/>
    <x v="3"/>
    <s v="C877"/>
    <x v="744"/>
    <s v="B1274"/>
    <x v="92"/>
    <x v="2"/>
    <n v="20.77"/>
    <n v="3"/>
    <n v="62.31"/>
    <x v="0"/>
    <x v="0"/>
  </r>
  <r>
    <s v="O1803"/>
    <d v="2024-08-24T00:00:00"/>
    <x v="6"/>
    <x v="8"/>
    <x v="1"/>
    <s v="C327"/>
    <x v="234"/>
    <s v="B1511"/>
    <x v="751"/>
    <x v="2"/>
    <n v="6.34"/>
    <n v="5"/>
    <n v="31.7"/>
    <x v="1"/>
    <x v="7"/>
  </r>
  <r>
    <s v="O1402"/>
    <d v="2024-09-22T00:00:00"/>
    <x v="0"/>
    <x v="6"/>
    <x v="1"/>
    <s v="C374"/>
    <x v="745"/>
    <s v="B1695"/>
    <x v="35"/>
    <x v="0"/>
    <n v="15.14"/>
    <n v="5"/>
    <n v="75.7"/>
    <x v="2"/>
    <x v="0"/>
  </r>
  <r>
    <s v="O2608"/>
    <d v="2022-10-25T00:00:00"/>
    <x v="4"/>
    <x v="10"/>
    <x v="3"/>
    <s v="C353"/>
    <x v="518"/>
    <s v="B1849"/>
    <x v="3"/>
    <x v="2"/>
    <n v="30.79"/>
    <n v="4"/>
    <n v="123.16"/>
    <x v="1"/>
    <x v="2"/>
  </r>
  <r>
    <s v="O3180"/>
    <d v="2023-01-24T00:00:00"/>
    <x v="4"/>
    <x v="11"/>
    <x v="2"/>
    <s v="C135"/>
    <x v="746"/>
    <s v="B1943"/>
    <x v="183"/>
    <x v="2"/>
    <n v="5.89"/>
    <n v="5"/>
    <n v="29.45"/>
    <x v="0"/>
    <x v="3"/>
  </r>
  <r>
    <s v="O1000"/>
    <d v="2024-10-22T00:00:00"/>
    <x v="4"/>
    <x v="10"/>
    <x v="1"/>
    <s v="C439"/>
    <x v="747"/>
    <s v="B1049"/>
    <x v="752"/>
    <x v="3"/>
    <n v="19.190000000000001"/>
    <n v="4"/>
    <n v="76.760000000000005"/>
    <x v="0"/>
    <x v="2"/>
  </r>
  <r>
    <s v="O2472"/>
    <d v="2023-03-26T00:00:00"/>
    <x v="0"/>
    <x v="0"/>
    <x v="2"/>
    <s v="C217"/>
    <x v="748"/>
    <s v="B1361"/>
    <x v="423"/>
    <x v="3"/>
    <n v="7.47"/>
    <n v="3"/>
    <n v="22.41"/>
    <x v="0"/>
    <x v="6"/>
  </r>
  <r>
    <s v="O2165"/>
    <d v="2024-11-07T00:00:00"/>
    <x v="5"/>
    <x v="5"/>
    <x v="1"/>
    <s v="C694"/>
    <x v="749"/>
    <s v="B1378"/>
    <x v="23"/>
    <x v="0"/>
    <n v="29.96"/>
    <n v="4"/>
    <n v="119.84"/>
    <x v="3"/>
    <x v="4"/>
  </r>
  <r>
    <s v="O1540"/>
    <d v="2024-05-27T00:00:00"/>
    <x v="1"/>
    <x v="4"/>
    <x v="1"/>
    <s v="C898"/>
    <x v="455"/>
    <s v="B1453"/>
    <x v="753"/>
    <x v="0"/>
    <n v="41.05"/>
    <n v="4"/>
    <n v="164.2"/>
    <x v="0"/>
    <x v="2"/>
  </r>
  <r>
    <s v="O2974"/>
    <d v="2025-05-21T00:00:00"/>
    <x v="3"/>
    <x v="4"/>
    <x v="0"/>
    <s v="C509"/>
    <x v="750"/>
    <s v="B1392"/>
    <x v="754"/>
    <x v="2"/>
    <n v="21.87"/>
    <n v="5"/>
    <n v="109.35"/>
    <x v="0"/>
    <x v="2"/>
  </r>
  <r>
    <s v="O2129"/>
    <d v="2023-12-27T00:00:00"/>
    <x v="3"/>
    <x v="9"/>
    <x v="2"/>
    <s v="C801"/>
    <x v="381"/>
    <s v="B1567"/>
    <x v="755"/>
    <x v="2"/>
    <n v="32.82"/>
    <n v="1"/>
    <n v="32.82"/>
    <x v="2"/>
    <x v="3"/>
  </r>
  <r>
    <s v="O3486"/>
    <d v="2025-01-08T00:00:00"/>
    <x v="3"/>
    <x v="11"/>
    <x v="0"/>
    <s v="C361"/>
    <x v="502"/>
    <s v="B1466"/>
    <x v="756"/>
    <x v="0"/>
    <n v="13.14"/>
    <n v="4"/>
    <n v="52.56"/>
    <x v="1"/>
    <x v="2"/>
  </r>
  <r>
    <s v="O3506"/>
    <d v="2024-08-31T00:00:00"/>
    <x v="6"/>
    <x v="8"/>
    <x v="1"/>
    <s v="C678"/>
    <x v="751"/>
    <s v="B1472"/>
    <x v="120"/>
    <x v="2"/>
    <n v="38.71"/>
    <n v="1"/>
    <n v="38.71"/>
    <x v="0"/>
    <x v="3"/>
  </r>
  <r>
    <s v="O2173"/>
    <d v="2023-12-27T00:00:00"/>
    <x v="3"/>
    <x v="9"/>
    <x v="2"/>
    <s v="C749"/>
    <x v="752"/>
    <s v="B1115"/>
    <x v="436"/>
    <x v="3"/>
    <n v="16.28"/>
    <n v="4"/>
    <n v="65.12"/>
    <x v="2"/>
    <x v="7"/>
  </r>
  <r>
    <s v="O2540"/>
    <d v="2023-01-04T00:00:00"/>
    <x v="3"/>
    <x v="11"/>
    <x v="2"/>
    <s v="C470"/>
    <x v="32"/>
    <s v="B1398"/>
    <x v="162"/>
    <x v="0"/>
    <n v="17.690000000000001"/>
    <n v="4"/>
    <n v="70.760000000000005"/>
    <x v="0"/>
    <x v="2"/>
  </r>
  <r>
    <s v="O3297"/>
    <d v="2024-11-30T00:00:00"/>
    <x v="6"/>
    <x v="5"/>
    <x v="1"/>
    <s v="C737"/>
    <x v="753"/>
    <s v="B1647"/>
    <x v="701"/>
    <x v="3"/>
    <n v="28.52"/>
    <n v="5"/>
    <n v="142.6"/>
    <x v="0"/>
    <x v="2"/>
  </r>
  <r>
    <s v="O1748"/>
    <d v="2024-03-27T00:00:00"/>
    <x v="3"/>
    <x v="0"/>
    <x v="1"/>
    <s v="C304"/>
    <x v="53"/>
    <s v="B1293"/>
    <x v="757"/>
    <x v="2"/>
    <n v="48.26"/>
    <n v="5"/>
    <n v="241.3"/>
    <x v="2"/>
    <x v="1"/>
  </r>
  <r>
    <s v="O2291"/>
    <d v="2023-02-03T00:00:00"/>
    <x v="2"/>
    <x v="3"/>
    <x v="2"/>
    <s v="C775"/>
    <x v="675"/>
    <s v="B1143"/>
    <x v="758"/>
    <x v="0"/>
    <n v="6.41"/>
    <n v="4"/>
    <n v="25.64"/>
    <x v="2"/>
    <x v="7"/>
  </r>
  <r>
    <s v="O1885"/>
    <d v="2024-09-28T00:00:00"/>
    <x v="6"/>
    <x v="6"/>
    <x v="1"/>
    <s v="C738"/>
    <x v="754"/>
    <s v="B1067"/>
    <x v="514"/>
    <x v="3"/>
    <n v="19.7"/>
    <n v="5"/>
    <n v="98.5"/>
    <x v="0"/>
    <x v="4"/>
  </r>
  <r>
    <s v="O1130"/>
    <d v="2023-06-03T00:00:00"/>
    <x v="6"/>
    <x v="1"/>
    <x v="2"/>
    <s v="C562"/>
    <x v="293"/>
    <s v="B1440"/>
    <x v="759"/>
    <x v="1"/>
    <n v="35.17"/>
    <n v="3"/>
    <n v="105.51"/>
    <x v="0"/>
    <x v="2"/>
  </r>
  <r>
    <s v="O3999"/>
    <d v="2025-02-12T00:00:00"/>
    <x v="3"/>
    <x v="3"/>
    <x v="0"/>
    <s v="C927"/>
    <x v="426"/>
    <s v="B1775"/>
    <x v="760"/>
    <x v="1"/>
    <n v="46.41"/>
    <n v="3"/>
    <n v="139.22999999999999"/>
    <x v="1"/>
    <x v="7"/>
  </r>
  <r>
    <s v="O3695"/>
    <d v="2022-10-22T00:00:00"/>
    <x v="6"/>
    <x v="10"/>
    <x v="3"/>
    <s v="C871"/>
    <x v="755"/>
    <s v="B1006"/>
    <x v="632"/>
    <x v="0"/>
    <n v="36.53"/>
    <n v="4"/>
    <n v="146.12"/>
    <x v="1"/>
    <x v="2"/>
  </r>
  <r>
    <s v="O3406"/>
    <d v="2023-07-13T00:00:00"/>
    <x v="5"/>
    <x v="2"/>
    <x v="2"/>
    <s v="C870"/>
    <x v="478"/>
    <s v="B1114"/>
    <x v="642"/>
    <x v="2"/>
    <n v="9.23"/>
    <n v="4"/>
    <n v="36.92"/>
    <x v="0"/>
    <x v="2"/>
  </r>
  <r>
    <s v="O3741"/>
    <d v="2023-04-15T00:00:00"/>
    <x v="6"/>
    <x v="7"/>
    <x v="2"/>
    <s v="C562"/>
    <x v="293"/>
    <s v="B1304"/>
    <x v="422"/>
    <x v="1"/>
    <n v="32.35"/>
    <n v="1"/>
    <n v="32.35"/>
    <x v="0"/>
    <x v="2"/>
  </r>
  <r>
    <s v="O2814"/>
    <d v="2024-07-02T00:00:00"/>
    <x v="4"/>
    <x v="2"/>
    <x v="1"/>
    <s v="C711"/>
    <x v="131"/>
    <s v="B1038"/>
    <x v="707"/>
    <x v="2"/>
    <n v="26.32"/>
    <n v="2"/>
    <n v="52.64"/>
    <x v="1"/>
    <x v="6"/>
  </r>
  <r>
    <s v="O3788"/>
    <d v="2022-09-08T00:00:00"/>
    <x v="5"/>
    <x v="6"/>
    <x v="3"/>
    <s v="C372"/>
    <x v="756"/>
    <s v="B1580"/>
    <x v="157"/>
    <x v="0"/>
    <n v="50.1"/>
    <n v="3"/>
    <n v="150.30000000000001"/>
    <x v="0"/>
    <x v="0"/>
  </r>
  <r>
    <s v="O1890"/>
    <d v="2023-02-08T00:00:00"/>
    <x v="3"/>
    <x v="3"/>
    <x v="2"/>
    <s v="C767"/>
    <x v="757"/>
    <s v="B1772"/>
    <x v="761"/>
    <x v="2"/>
    <n v="17.399999999999999"/>
    <n v="2"/>
    <n v="34.799999999999997"/>
    <x v="2"/>
    <x v="0"/>
  </r>
  <r>
    <s v="O1649"/>
    <d v="2023-07-01T00:00:00"/>
    <x v="6"/>
    <x v="2"/>
    <x v="2"/>
    <s v="C359"/>
    <x v="758"/>
    <s v="B1389"/>
    <x v="762"/>
    <x v="2"/>
    <n v="43.85"/>
    <n v="2"/>
    <n v="87.7"/>
    <x v="0"/>
    <x v="7"/>
  </r>
  <r>
    <s v="O2393"/>
    <d v="2024-04-06T00:00:00"/>
    <x v="6"/>
    <x v="7"/>
    <x v="1"/>
    <s v="C246"/>
    <x v="759"/>
    <s v="B1340"/>
    <x v="648"/>
    <x v="3"/>
    <n v="9.33"/>
    <n v="2"/>
    <n v="18.66"/>
    <x v="2"/>
    <x v="7"/>
  </r>
  <r>
    <s v="O3137"/>
    <d v="2023-07-02T00:00:00"/>
    <x v="0"/>
    <x v="2"/>
    <x v="2"/>
    <s v="C966"/>
    <x v="760"/>
    <s v="B1679"/>
    <x v="763"/>
    <x v="0"/>
    <n v="9.0500000000000007"/>
    <n v="4"/>
    <n v="36.200000000000003"/>
    <x v="2"/>
    <x v="0"/>
  </r>
  <r>
    <s v="O3719"/>
    <d v="2024-03-04T00:00:00"/>
    <x v="1"/>
    <x v="0"/>
    <x v="1"/>
    <s v="C172"/>
    <x v="98"/>
    <s v="B1716"/>
    <x v="625"/>
    <x v="1"/>
    <n v="50.36"/>
    <n v="5"/>
    <n v="251.8"/>
    <x v="0"/>
    <x v="7"/>
  </r>
  <r>
    <s v="O3205"/>
    <d v="2022-09-16T00:00:00"/>
    <x v="2"/>
    <x v="6"/>
    <x v="3"/>
    <s v="C874"/>
    <x v="761"/>
    <s v="B1232"/>
    <x v="444"/>
    <x v="2"/>
    <n v="49.92"/>
    <n v="2"/>
    <n v="99.84"/>
    <x v="0"/>
    <x v="2"/>
  </r>
  <r>
    <s v="O2319"/>
    <d v="2023-01-26T00:00:00"/>
    <x v="5"/>
    <x v="11"/>
    <x v="2"/>
    <s v="C420"/>
    <x v="460"/>
    <s v="B1927"/>
    <x v="764"/>
    <x v="2"/>
    <n v="52.53"/>
    <n v="1"/>
    <n v="52.53"/>
    <x v="2"/>
    <x v="2"/>
  </r>
  <r>
    <s v="O3460"/>
    <d v="2022-11-26T00:00:00"/>
    <x v="6"/>
    <x v="5"/>
    <x v="3"/>
    <s v="C538"/>
    <x v="177"/>
    <s v="B1580"/>
    <x v="765"/>
    <x v="2"/>
    <n v="49.12"/>
    <n v="4"/>
    <n v="196.48"/>
    <x v="2"/>
    <x v="3"/>
  </r>
  <r>
    <s v="O1188"/>
    <d v="2024-07-19T00:00:00"/>
    <x v="2"/>
    <x v="2"/>
    <x v="1"/>
    <s v="C193"/>
    <x v="762"/>
    <s v="B1624"/>
    <x v="635"/>
    <x v="0"/>
    <n v="25.88"/>
    <n v="1"/>
    <n v="25.88"/>
    <x v="0"/>
    <x v="3"/>
  </r>
  <r>
    <s v="O2433"/>
    <d v="2024-08-01T00:00:00"/>
    <x v="5"/>
    <x v="8"/>
    <x v="1"/>
    <s v="C907"/>
    <x v="281"/>
    <s v="B1262"/>
    <x v="766"/>
    <x v="0"/>
    <n v="14.49"/>
    <n v="4"/>
    <n v="57.96"/>
    <x v="0"/>
    <x v="2"/>
  </r>
  <r>
    <s v="O2107"/>
    <d v="2024-02-10T00:00:00"/>
    <x v="6"/>
    <x v="3"/>
    <x v="1"/>
    <s v="C946"/>
    <x v="763"/>
    <s v="B1120"/>
    <x v="767"/>
    <x v="0"/>
    <n v="44.8"/>
    <n v="5"/>
    <n v="224"/>
    <x v="2"/>
    <x v="1"/>
  </r>
  <r>
    <s v="O3390"/>
    <d v="2023-09-21T00:00:00"/>
    <x v="5"/>
    <x v="6"/>
    <x v="2"/>
    <s v="C738"/>
    <x v="754"/>
    <s v="B1376"/>
    <x v="768"/>
    <x v="0"/>
    <n v="52.68"/>
    <n v="1"/>
    <n v="52.68"/>
    <x v="0"/>
    <x v="3"/>
  </r>
  <r>
    <s v="O3535"/>
    <d v="2023-08-08T00:00:00"/>
    <x v="4"/>
    <x v="8"/>
    <x v="2"/>
    <s v="C269"/>
    <x v="417"/>
    <s v="B1018"/>
    <x v="140"/>
    <x v="2"/>
    <n v="10.130000000000001"/>
    <n v="2"/>
    <n v="20.260000000000002"/>
    <x v="0"/>
    <x v="7"/>
  </r>
  <r>
    <s v="O1314"/>
    <d v="2023-06-11T00:00:00"/>
    <x v="0"/>
    <x v="1"/>
    <x v="2"/>
    <s v="C754"/>
    <x v="573"/>
    <s v="B1180"/>
    <x v="769"/>
    <x v="3"/>
    <n v="33.86"/>
    <n v="2"/>
    <n v="67.72"/>
    <x v="1"/>
    <x v="4"/>
  </r>
  <r>
    <s v="O3234"/>
    <d v="2024-04-11T00:00:00"/>
    <x v="5"/>
    <x v="7"/>
    <x v="1"/>
    <s v="C241"/>
    <x v="617"/>
    <s v="B1247"/>
    <x v="703"/>
    <x v="0"/>
    <n v="7.05"/>
    <n v="4"/>
    <n v="28.2"/>
    <x v="2"/>
    <x v="1"/>
  </r>
  <r>
    <s v="O2886"/>
    <d v="2022-12-22T00:00:00"/>
    <x v="5"/>
    <x v="9"/>
    <x v="3"/>
    <s v="C165"/>
    <x v="375"/>
    <s v="B1488"/>
    <x v="396"/>
    <x v="2"/>
    <n v="31.9"/>
    <n v="2"/>
    <n v="63.8"/>
    <x v="1"/>
    <x v="3"/>
  </r>
  <r>
    <s v="O1351"/>
    <d v="2024-05-01T00:00:00"/>
    <x v="3"/>
    <x v="4"/>
    <x v="1"/>
    <s v="C877"/>
    <x v="744"/>
    <s v="B1433"/>
    <x v="137"/>
    <x v="3"/>
    <n v="36.549999999999997"/>
    <n v="3"/>
    <n v="109.65"/>
    <x v="0"/>
    <x v="7"/>
  </r>
  <r>
    <s v="O1859"/>
    <d v="2023-07-20T00:00:00"/>
    <x v="5"/>
    <x v="2"/>
    <x v="2"/>
    <s v="C830"/>
    <x v="764"/>
    <s v="B1013"/>
    <x v="770"/>
    <x v="1"/>
    <n v="6.56"/>
    <n v="3"/>
    <n v="19.68"/>
    <x v="3"/>
    <x v="3"/>
  </r>
  <r>
    <s v="O3161"/>
    <d v="2023-12-29T00:00:00"/>
    <x v="2"/>
    <x v="9"/>
    <x v="2"/>
    <s v="C773"/>
    <x v="650"/>
    <s v="B1387"/>
    <x v="740"/>
    <x v="1"/>
    <n v="43.33"/>
    <n v="4"/>
    <n v="173.32"/>
    <x v="2"/>
    <x v="6"/>
  </r>
  <r>
    <s v="O1861"/>
    <d v="2024-10-15T00:00:00"/>
    <x v="4"/>
    <x v="10"/>
    <x v="1"/>
    <s v="C772"/>
    <x v="765"/>
    <s v="B1708"/>
    <x v="771"/>
    <x v="2"/>
    <n v="10.050000000000001"/>
    <n v="4"/>
    <n v="40.200000000000003"/>
    <x v="2"/>
    <x v="3"/>
  </r>
  <r>
    <s v="O3739"/>
    <d v="2023-01-01T00:00:00"/>
    <x v="0"/>
    <x v="11"/>
    <x v="2"/>
    <s v="C639"/>
    <x v="163"/>
    <s v="B1015"/>
    <x v="772"/>
    <x v="0"/>
    <n v="10.63"/>
    <n v="4"/>
    <n v="42.52"/>
    <x v="0"/>
    <x v="3"/>
  </r>
  <r>
    <s v="O3530"/>
    <d v="2025-06-02T00:00:00"/>
    <x v="1"/>
    <x v="1"/>
    <x v="0"/>
    <s v="C530"/>
    <x v="766"/>
    <s v="B1160"/>
    <x v="366"/>
    <x v="0"/>
    <n v="23.12"/>
    <n v="3"/>
    <n v="69.36"/>
    <x v="2"/>
    <x v="7"/>
  </r>
  <r>
    <s v="O3761"/>
    <d v="2024-12-25T00:00:00"/>
    <x v="3"/>
    <x v="9"/>
    <x v="1"/>
    <s v="C977"/>
    <x v="1"/>
    <s v="B1025"/>
    <x v="306"/>
    <x v="0"/>
    <n v="12.03"/>
    <n v="2"/>
    <n v="24.06"/>
    <x v="0"/>
    <x v="0"/>
  </r>
  <r>
    <s v="O2977"/>
    <d v="2025-07-05T00:00:00"/>
    <x v="6"/>
    <x v="2"/>
    <x v="0"/>
    <s v="C376"/>
    <x v="103"/>
    <s v="B1131"/>
    <x v="773"/>
    <x v="0"/>
    <n v="7.69"/>
    <n v="5"/>
    <n v="38.450000000000003"/>
    <x v="1"/>
    <x v="7"/>
  </r>
  <r>
    <s v="O3040"/>
    <d v="2022-10-22T00:00:00"/>
    <x v="6"/>
    <x v="10"/>
    <x v="3"/>
    <s v="C259"/>
    <x v="128"/>
    <s v="B1464"/>
    <x v="774"/>
    <x v="1"/>
    <n v="28.11"/>
    <n v="1"/>
    <n v="28.11"/>
    <x v="1"/>
    <x v="0"/>
  </r>
  <r>
    <s v="O2634"/>
    <d v="2023-10-06T00:00:00"/>
    <x v="2"/>
    <x v="10"/>
    <x v="2"/>
    <s v="C739"/>
    <x v="767"/>
    <s v="B1362"/>
    <x v="775"/>
    <x v="1"/>
    <n v="51.42"/>
    <n v="4"/>
    <n v="205.68"/>
    <x v="1"/>
    <x v="2"/>
  </r>
  <r>
    <s v="O3239"/>
    <d v="2023-01-06T00:00:00"/>
    <x v="2"/>
    <x v="11"/>
    <x v="2"/>
    <s v="C893"/>
    <x v="423"/>
    <s v="B1225"/>
    <x v="106"/>
    <x v="2"/>
    <n v="8.9700000000000006"/>
    <n v="5"/>
    <n v="44.85"/>
    <x v="0"/>
    <x v="0"/>
  </r>
  <r>
    <s v="O2772"/>
    <d v="2025-05-23T00:00:00"/>
    <x v="2"/>
    <x v="4"/>
    <x v="0"/>
    <s v="C487"/>
    <x v="82"/>
    <s v="B1263"/>
    <x v="506"/>
    <x v="2"/>
    <n v="20.43"/>
    <n v="5"/>
    <n v="102.15"/>
    <x v="0"/>
    <x v="2"/>
  </r>
  <r>
    <s v="O1800"/>
    <d v="2024-02-28T00:00:00"/>
    <x v="3"/>
    <x v="3"/>
    <x v="1"/>
    <s v="C681"/>
    <x v="768"/>
    <s v="B1152"/>
    <x v="776"/>
    <x v="0"/>
    <n v="44.66"/>
    <n v="2"/>
    <n v="89.32"/>
    <x v="3"/>
    <x v="2"/>
  </r>
  <r>
    <s v="O3504"/>
    <d v="2025-03-24T00:00:00"/>
    <x v="1"/>
    <x v="0"/>
    <x v="0"/>
    <s v="C575"/>
    <x v="140"/>
    <s v="B1725"/>
    <x v="777"/>
    <x v="2"/>
    <n v="18.82"/>
    <n v="3"/>
    <n v="56.46"/>
    <x v="2"/>
    <x v="6"/>
  </r>
  <r>
    <s v="O3629"/>
    <d v="2024-04-15T00:00:00"/>
    <x v="1"/>
    <x v="7"/>
    <x v="1"/>
    <s v="C604"/>
    <x v="673"/>
    <s v="B1578"/>
    <x v="171"/>
    <x v="2"/>
    <n v="19.920000000000002"/>
    <n v="2"/>
    <n v="39.840000000000003"/>
    <x v="1"/>
    <x v="5"/>
  </r>
  <r>
    <s v="O1425"/>
    <d v="2023-08-15T00:00:00"/>
    <x v="4"/>
    <x v="8"/>
    <x v="2"/>
    <s v="C989"/>
    <x v="423"/>
    <s v="B1911"/>
    <x v="778"/>
    <x v="0"/>
    <n v="38.5"/>
    <n v="1"/>
    <n v="38.5"/>
    <x v="2"/>
    <x v="1"/>
  </r>
  <r>
    <s v="O2321"/>
    <d v="2022-12-28T00:00:00"/>
    <x v="3"/>
    <x v="9"/>
    <x v="3"/>
    <s v="C855"/>
    <x v="368"/>
    <s v="B1549"/>
    <x v="19"/>
    <x v="0"/>
    <n v="39.840000000000003"/>
    <n v="5"/>
    <n v="199.2"/>
    <x v="2"/>
    <x v="3"/>
  </r>
  <r>
    <s v="O2112"/>
    <d v="2023-05-18T00:00:00"/>
    <x v="5"/>
    <x v="4"/>
    <x v="2"/>
    <s v="C484"/>
    <x v="624"/>
    <s v="B1983"/>
    <x v="779"/>
    <x v="2"/>
    <n v="25.55"/>
    <n v="2"/>
    <n v="51.1"/>
    <x v="0"/>
    <x v="1"/>
  </r>
  <r>
    <s v="O3584"/>
    <d v="2023-01-31T00:00:00"/>
    <x v="4"/>
    <x v="11"/>
    <x v="2"/>
    <s v="C538"/>
    <x v="177"/>
    <s v="B1445"/>
    <x v="749"/>
    <x v="2"/>
    <n v="56.4"/>
    <n v="4"/>
    <n v="225.6"/>
    <x v="2"/>
    <x v="6"/>
  </r>
  <r>
    <s v="O2636"/>
    <d v="2024-09-29T00:00:00"/>
    <x v="0"/>
    <x v="6"/>
    <x v="1"/>
    <s v="C999"/>
    <x v="501"/>
    <s v="B1983"/>
    <x v="343"/>
    <x v="0"/>
    <n v="22.43"/>
    <n v="1"/>
    <n v="22.43"/>
    <x v="2"/>
    <x v="7"/>
  </r>
  <r>
    <s v="O2189"/>
    <d v="2023-02-20T00:00:00"/>
    <x v="1"/>
    <x v="3"/>
    <x v="2"/>
    <s v="C594"/>
    <x v="769"/>
    <s v="B1803"/>
    <x v="780"/>
    <x v="3"/>
    <n v="21.52"/>
    <n v="5"/>
    <n v="107.6"/>
    <x v="2"/>
    <x v="2"/>
  </r>
  <r>
    <s v="O3644"/>
    <d v="2023-01-06T00:00:00"/>
    <x v="2"/>
    <x v="11"/>
    <x v="2"/>
    <s v="C944"/>
    <x v="628"/>
    <s v="B1746"/>
    <x v="602"/>
    <x v="3"/>
    <n v="39.200000000000003"/>
    <n v="3"/>
    <n v="117.6"/>
    <x v="0"/>
    <x v="7"/>
  </r>
  <r>
    <s v="O3213"/>
    <d v="2022-11-23T00:00:00"/>
    <x v="3"/>
    <x v="5"/>
    <x v="3"/>
    <s v="C334"/>
    <x v="445"/>
    <s v="B1856"/>
    <x v="781"/>
    <x v="0"/>
    <n v="29.55"/>
    <n v="1"/>
    <n v="29.55"/>
    <x v="0"/>
    <x v="2"/>
  </r>
  <r>
    <s v="O3805"/>
    <d v="2023-06-01T00:00:00"/>
    <x v="5"/>
    <x v="1"/>
    <x v="2"/>
    <s v="C183"/>
    <x v="26"/>
    <s v="B1657"/>
    <x v="656"/>
    <x v="2"/>
    <n v="40.369999999999997"/>
    <n v="3"/>
    <n v="121.11"/>
    <x v="2"/>
    <x v="2"/>
  </r>
  <r>
    <s v="O2773"/>
    <d v="2024-09-17T00:00:00"/>
    <x v="4"/>
    <x v="6"/>
    <x v="1"/>
    <s v="C867"/>
    <x v="657"/>
    <s v="B1651"/>
    <x v="782"/>
    <x v="0"/>
    <n v="33.22"/>
    <n v="5"/>
    <n v="166.1"/>
    <x v="0"/>
    <x v="2"/>
  </r>
  <r>
    <s v="O2296"/>
    <d v="2025-07-09T00:00:00"/>
    <x v="3"/>
    <x v="2"/>
    <x v="0"/>
    <s v="C374"/>
    <x v="745"/>
    <s v="B1254"/>
    <x v="783"/>
    <x v="0"/>
    <n v="39.43"/>
    <n v="4"/>
    <n v="157.72"/>
    <x v="2"/>
    <x v="6"/>
  </r>
  <r>
    <s v="O3990"/>
    <d v="2022-11-24T00:00:00"/>
    <x v="5"/>
    <x v="5"/>
    <x v="3"/>
    <s v="C613"/>
    <x v="770"/>
    <s v="B1922"/>
    <x v="784"/>
    <x v="0"/>
    <n v="12.08"/>
    <n v="3"/>
    <n v="36.24"/>
    <x v="2"/>
    <x v="0"/>
  </r>
  <r>
    <s v="O2368"/>
    <d v="2023-07-15T00:00:00"/>
    <x v="6"/>
    <x v="2"/>
    <x v="2"/>
    <s v="C310"/>
    <x v="771"/>
    <s v="B1042"/>
    <x v="785"/>
    <x v="2"/>
    <n v="14.6"/>
    <n v="5"/>
    <n v="73"/>
    <x v="1"/>
    <x v="6"/>
  </r>
  <r>
    <s v="O2842"/>
    <d v="2025-06-10T00:00:00"/>
    <x v="4"/>
    <x v="1"/>
    <x v="0"/>
    <s v="C433"/>
    <x v="772"/>
    <s v="B1648"/>
    <x v="786"/>
    <x v="1"/>
    <n v="52.68"/>
    <n v="1"/>
    <n v="52.68"/>
    <x v="0"/>
    <x v="1"/>
  </r>
  <r>
    <s v="O3606"/>
    <d v="2024-09-22T00:00:00"/>
    <x v="0"/>
    <x v="6"/>
    <x v="1"/>
    <s v="C181"/>
    <x v="773"/>
    <s v="B1342"/>
    <x v="548"/>
    <x v="0"/>
    <n v="44.14"/>
    <n v="2"/>
    <n v="88.28"/>
    <x v="0"/>
    <x v="2"/>
  </r>
  <r>
    <s v="O1078"/>
    <d v="2023-05-27T00:00:00"/>
    <x v="6"/>
    <x v="4"/>
    <x v="2"/>
    <s v="C423"/>
    <x v="464"/>
    <s v="B1236"/>
    <x v="787"/>
    <x v="2"/>
    <n v="9.3800000000000008"/>
    <n v="5"/>
    <n v="46.9"/>
    <x v="1"/>
    <x v="0"/>
  </r>
  <r>
    <s v="O2078"/>
    <d v="2023-08-23T00:00:00"/>
    <x v="3"/>
    <x v="8"/>
    <x v="2"/>
    <s v="C696"/>
    <x v="774"/>
    <s v="B1864"/>
    <x v="97"/>
    <x v="1"/>
    <n v="7.63"/>
    <n v="5"/>
    <n v="38.15"/>
    <x v="3"/>
    <x v="2"/>
  </r>
  <r>
    <s v="O1503"/>
    <d v="2024-05-08T00:00:00"/>
    <x v="3"/>
    <x v="4"/>
    <x v="1"/>
    <s v="C998"/>
    <x v="193"/>
    <s v="B1261"/>
    <x v="788"/>
    <x v="0"/>
    <n v="34.99"/>
    <n v="3"/>
    <n v="104.97"/>
    <x v="2"/>
    <x v="4"/>
  </r>
  <r>
    <s v="O2399"/>
    <d v="2024-09-08T00:00:00"/>
    <x v="0"/>
    <x v="6"/>
    <x v="1"/>
    <s v="C745"/>
    <x v="311"/>
    <s v="B1948"/>
    <x v="163"/>
    <x v="3"/>
    <n v="38.200000000000003"/>
    <n v="2"/>
    <n v="76.400000000000006"/>
    <x v="2"/>
    <x v="2"/>
  </r>
  <r>
    <s v="O1906"/>
    <d v="2023-02-07T00:00:00"/>
    <x v="4"/>
    <x v="3"/>
    <x v="2"/>
    <s v="C537"/>
    <x v="775"/>
    <s v="B1806"/>
    <x v="309"/>
    <x v="1"/>
    <n v="29.78"/>
    <n v="5"/>
    <n v="148.9"/>
    <x v="3"/>
    <x v="7"/>
  </r>
  <r>
    <s v="O2521"/>
    <d v="2023-05-04T00:00:00"/>
    <x v="5"/>
    <x v="4"/>
    <x v="2"/>
    <s v="C517"/>
    <x v="584"/>
    <s v="B1181"/>
    <x v="789"/>
    <x v="0"/>
    <n v="39.090000000000003"/>
    <n v="2"/>
    <n v="78.180000000000007"/>
    <x v="1"/>
    <x v="2"/>
  </r>
  <r>
    <s v="O2419"/>
    <d v="2023-05-13T00:00:00"/>
    <x v="6"/>
    <x v="4"/>
    <x v="2"/>
    <s v="C621"/>
    <x v="223"/>
    <s v="B1849"/>
    <x v="38"/>
    <x v="2"/>
    <n v="32.46"/>
    <n v="4"/>
    <n v="129.84"/>
    <x v="0"/>
    <x v="0"/>
  </r>
  <r>
    <s v="O2400"/>
    <d v="2024-02-07T00:00:00"/>
    <x v="3"/>
    <x v="3"/>
    <x v="1"/>
    <s v="C552"/>
    <x v="495"/>
    <s v="B1844"/>
    <x v="618"/>
    <x v="1"/>
    <n v="21.77"/>
    <n v="3"/>
    <n v="65.31"/>
    <x v="0"/>
    <x v="6"/>
  </r>
  <r>
    <s v="O1163"/>
    <d v="2024-05-26T00:00:00"/>
    <x v="0"/>
    <x v="4"/>
    <x v="1"/>
    <s v="C799"/>
    <x v="634"/>
    <s v="B1139"/>
    <x v="790"/>
    <x v="1"/>
    <n v="23.65"/>
    <n v="2"/>
    <n v="47.3"/>
    <x v="0"/>
    <x v="2"/>
  </r>
  <r>
    <s v="O3577"/>
    <d v="2024-10-02T00:00:00"/>
    <x v="3"/>
    <x v="10"/>
    <x v="1"/>
    <s v="C453"/>
    <x v="285"/>
    <s v="B1144"/>
    <x v="313"/>
    <x v="1"/>
    <n v="44.23"/>
    <n v="1"/>
    <n v="44.23"/>
    <x v="2"/>
    <x v="2"/>
  </r>
  <r>
    <s v="O1777"/>
    <d v="2024-03-03T00:00:00"/>
    <x v="0"/>
    <x v="0"/>
    <x v="1"/>
    <s v="C948"/>
    <x v="208"/>
    <s v="B1602"/>
    <x v="791"/>
    <x v="3"/>
    <n v="39.93"/>
    <n v="5"/>
    <n v="199.65"/>
    <x v="3"/>
    <x v="4"/>
  </r>
  <r>
    <s v="O3670"/>
    <d v="2024-12-12T00:00:00"/>
    <x v="5"/>
    <x v="9"/>
    <x v="1"/>
    <s v="C983"/>
    <x v="44"/>
    <s v="B1176"/>
    <x v="527"/>
    <x v="1"/>
    <n v="19.54"/>
    <n v="5"/>
    <n v="97.7"/>
    <x v="0"/>
    <x v="2"/>
  </r>
  <r>
    <s v="O2738"/>
    <d v="2024-05-22T00:00:00"/>
    <x v="3"/>
    <x v="4"/>
    <x v="1"/>
    <s v="C325"/>
    <x v="776"/>
    <s v="B1598"/>
    <x v="792"/>
    <x v="1"/>
    <n v="5.68"/>
    <n v="4"/>
    <n v="22.72"/>
    <x v="2"/>
    <x v="2"/>
  </r>
  <r>
    <s v="O1542"/>
    <d v="2024-02-14T00:00:00"/>
    <x v="3"/>
    <x v="3"/>
    <x v="1"/>
    <s v="C213"/>
    <x v="777"/>
    <s v="B1737"/>
    <x v="688"/>
    <x v="1"/>
    <n v="32.85"/>
    <n v="1"/>
    <n v="32.85"/>
    <x v="2"/>
    <x v="7"/>
  </r>
  <r>
    <s v="O3454"/>
    <d v="2022-10-22T00:00:00"/>
    <x v="6"/>
    <x v="10"/>
    <x v="3"/>
    <s v="C930"/>
    <x v="778"/>
    <s v="B1033"/>
    <x v="677"/>
    <x v="2"/>
    <n v="46.05"/>
    <n v="1"/>
    <n v="46.05"/>
    <x v="0"/>
    <x v="3"/>
  </r>
  <r>
    <s v="O3867"/>
    <d v="2025-06-23T00:00:00"/>
    <x v="1"/>
    <x v="1"/>
    <x v="0"/>
    <s v="C993"/>
    <x v="779"/>
    <s v="B1332"/>
    <x v="793"/>
    <x v="2"/>
    <n v="21.9"/>
    <n v="1"/>
    <n v="21.9"/>
    <x v="0"/>
    <x v="7"/>
  </r>
  <r>
    <s v="O3970"/>
    <d v="2025-04-03T00:00:00"/>
    <x v="5"/>
    <x v="7"/>
    <x v="0"/>
    <s v="C101"/>
    <x v="780"/>
    <s v="B1773"/>
    <x v="607"/>
    <x v="0"/>
    <n v="48.64"/>
    <n v="5"/>
    <n v="243.2"/>
    <x v="0"/>
    <x v="5"/>
  </r>
  <r>
    <s v="O2955"/>
    <d v="2022-10-14T00:00:00"/>
    <x v="2"/>
    <x v="10"/>
    <x v="3"/>
    <s v="C328"/>
    <x v="20"/>
    <s v="B1316"/>
    <x v="794"/>
    <x v="0"/>
    <n v="21.6"/>
    <n v="2"/>
    <n v="43.2"/>
    <x v="2"/>
    <x v="1"/>
  </r>
  <r>
    <s v="O2166"/>
    <d v="2023-03-29T00:00:00"/>
    <x v="3"/>
    <x v="0"/>
    <x v="2"/>
    <s v="C978"/>
    <x v="781"/>
    <s v="B1542"/>
    <x v="795"/>
    <x v="0"/>
    <n v="19.920000000000002"/>
    <n v="4"/>
    <n v="79.680000000000007"/>
    <x v="2"/>
    <x v="3"/>
  </r>
  <r>
    <s v="O2923"/>
    <d v="2025-05-17T00:00:00"/>
    <x v="6"/>
    <x v="4"/>
    <x v="0"/>
    <s v="C818"/>
    <x v="782"/>
    <s v="B1645"/>
    <x v="796"/>
    <x v="3"/>
    <n v="13.36"/>
    <n v="1"/>
    <n v="13.36"/>
    <x v="0"/>
    <x v="2"/>
  </r>
  <r>
    <s v="O1826"/>
    <d v="2024-08-05T00:00:00"/>
    <x v="1"/>
    <x v="8"/>
    <x v="1"/>
    <s v="C159"/>
    <x v="783"/>
    <s v="B1297"/>
    <x v="797"/>
    <x v="2"/>
    <n v="11.87"/>
    <n v="3"/>
    <n v="35.61"/>
    <x v="2"/>
    <x v="4"/>
  </r>
  <r>
    <s v="O2770"/>
    <d v="2022-12-05T00:00:00"/>
    <x v="1"/>
    <x v="9"/>
    <x v="3"/>
    <s v="C337"/>
    <x v="784"/>
    <s v="B1586"/>
    <x v="117"/>
    <x v="0"/>
    <n v="10.86"/>
    <n v="3"/>
    <n v="32.58"/>
    <x v="2"/>
    <x v="0"/>
  </r>
  <r>
    <s v="O2246"/>
    <d v="2023-07-28T00:00:00"/>
    <x v="2"/>
    <x v="2"/>
    <x v="2"/>
    <s v="C557"/>
    <x v="785"/>
    <s v="B1064"/>
    <x v="190"/>
    <x v="2"/>
    <n v="21.4"/>
    <n v="3"/>
    <n v="64.2"/>
    <x v="0"/>
    <x v="7"/>
  </r>
  <r>
    <s v="O1759"/>
    <d v="2023-10-20T00:00:00"/>
    <x v="2"/>
    <x v="10"/>
    <x v="2"/>
    <s v="C919"/>
    <x v="786"/>
    <s v="B1949"/>
    <x v="372"/>
    <x v="1"/>
    <n v="42.72"/>
    <n v="3"/>
    <n v="128.16"/>
    <x v="3"/>
    <x v="1"/>
  </r>
  <r>
    <s v="O3266"/>
    <d v="2025-05-23T00:00:00"/>
    <x v="2"/>
    <x v="4"/>
    <x v="0"/>
    <s v="C452"/>
    <x v="546"/>
    <s v="B1077"/>
    <x v="360"/>
    <x v="2"/>
    <n v="40.130000000000003"/>
    <n v="2"/>
    <n v="80.260000000000005"/>
    <x v="2"/>
    <x v="7"/>
  </r>
  <r>
    <s v="O3740"/>
    <d v="2024-03-23T00:00:00"/>
    <x v="6"/>
    <x v="0"/>
    <x v="1"/>
    <s v="C673"/>
    <x v="34"/>
    <s v="B1745"/>
    <x v="25"/>
    <x v="0"/>
    <n v="47.44"/>
    <n v="2"/>
    <n v="94.88"/>
    <x v="2"/>
    <x v="0"/>
  </r>
  <r>
    <s v="O1405"/>
    <d v="2023-04-08T00:00:00"/>
    <x v="6"/>
    <x v="7"/>
    <x v="2"/>
    <s v="C763"/>
    <x v="787"/>
    <s v="B1003"/>
    <x v="650"/>
    <x v="0"/>
    <n v="42.42"/>
    <n v="2"/>
    <n v="84.84"/>
    <x v="2"/>
    <x v="7"/>
  </r>
  <r>
    <s v="O2832"/>
    <d v="2024-10-11T00:00:00"/>
    <x v="2"/>
    <x v="10"/>
    <x v="1"/>
    <s v="C983"/>
    <x v="44"/>
    <s v="B1688"/>
    <x v="72"/>
    <x v="3"/>
    <n v="36.729999999999997"/>
    <n v="4"/>
    <n v="146.91999999999999"/>
    <x v="0"/>
    <x v="2"/>
  </r>
  <r>
    <s v="O1852"/>
    <d v="2024-06-29T00:00:00"/>
    <x v="6"/>
    <x v="1"/>
    <x v="1"/>
    <s v="C604"/>
    <x v="673"/>
    <s v="B1510"/>
    <x v="666"/>
    <x v="3"/>
    <n v="41.51"/>
    <n v="1"/>
    <n v="41.51"/>
    <x v="1"/>
    <x v="1"/>
  </r>
  <r>
    <s v="O1788"/>
    <d v="2024-02-29T00:00:00"/>
    <x v="5"/>
    <x v="3"/>
    <x v="1"/>
    <s v="C877"/>
    <x v="337"/>
    <s v="B1945"/>
    <x v="798"/>
    <x v="0"/>
    <n v="29.1"/>
    <n v="2"/>
    <n v="58.2"/>
    <x v="2"/>
    <x v="0"/>
  </r>
  <r>
    <s v="O2313"/>
    <d v="2025-05-29T00:00:00"/>
    <x v="5"/>
    <x v="4"/>
    <x v="0"/>
    <s v="C234"/>
    <x v="606"/>
    <s v="B1991"/>
    <x v="599"/>
    <x v="1"/>
    <n v="40.9"/>
    <n v="5"/>
    <n v="204.5"/>
    <x v="1"/>
    <x v="2"/>
  </r>
  <r>
    <s v="O2494"/>
    <d v="2024-06-07T00:00:00"/>
    <x v="2"/>
    <x v="1"/>
    <x v="1"/>
    <s v="C568"/>
    <x v="183"/>
    <s v="B1633"/>
    <x v="799"/>
    <x v="0"/>
    <n v="11.61"/>
    <n v="1"/>
    <n v="11.61"/>
    <x v="0"/>
    <x v="0"/>
  </r>
  <r>
    <s v="O3837"/>
    <d v="2023-06-18T00:00:00"/>
    <x v="0"/>
    <x v="1"/>
    <x v="2"/>
    <s v="C569"/>
    <x v="632"/>
    <s v="B1198"/>
    <x v="735"/>
    <x v="1"/>
    <n v="19.46"/>
    <n v="3"/>
    <n v="58.38"/>
    <x v="0"/>
    <x v="2"/>
  </r>
  <r>
    <s v="O3958"/>
    <d v="2023-07-12T00:00:00"/>
    <x v="3"/>
    <x v="2"/>
    <x v="2"/>
    <s v="C163"/>
    <x v="361"/>
    <s v="B1058"/>
    <x v="605"/>
    <x v="1"/>
    <n v="14.26"/>
    <n v="4"/>
    <n v="57.04"/>
    <x v="0"/>
    <x v="6"/>
  </r>
  <r>
    <s v="O2146"/>
    <d v="2024-11-01T00:00:00"/>
    <x v="2"/>
    <x v="5"/>
    <x v="1"/>
    <s v="C562"/>
    <x v="199"/>
    <s v="B1647"/>
    <x v="643"/>
    <x v="2"/>
    <n v="21.61"/>
    <n v="5"/>
    <n v="108.05"/>
    <x v="3"/>
    <x v="1"/>
  </r>
  <r>
    <s v="O3687"/>
    <d v="2024-07-08T00:00:00"/>
    <x v="1"/>
    <x v="2"/>
    <x v="1"/>
    <s v="C688"/>
    <x v="788"/>
    <s v="B1740"/>
    <x v="733"/>
    <x v="0"/>
    <n v="42.24"/>
    <n v="2"/>
    <n v="84.48"/>
    <x v="0"/>
    <x v="0"/>
  </r>
  <r>
    <s v="O3364"/>
    <d v="2025-06-14T00:00:00"/>
    <x v="6"/>
    <x v="1"/>
    <x v="0"/>
    <s v="C333"/>
    <x v="512"/>
    <s v="B1270"/>
    <x v="800"/>
    <x v="0"/>
    <n v="15.94"/>
    <n v="5"/>
    <n v="79.7"/>
    <x v="2"/>
    <x v="5"/>
  </r>
  <r>
    <s v="O1419"/>
    <d v="2023-07-07T00:00:00"/>
    <x v="2"/>
    <x v="2"/>
    <x v="2"/>
    <s v="C820"/>
    <x v="789"/>
    <s v="B1385"/>
    <x v="801"/>
    <x v="0"/>
    <n v="28.3"/>
    <n v="3"/>
    <n v="84.9"/>
    <x v="1"/>
    <x v="0"/>
  </r>
  <r>
    <s v="O1602"/>
    <d v="2024-07-19T00:00:00"/>
    <x v="2"/>
    <x v="2"/>
    <x v="1"/>
    <s v="C474"/>
    <x v="790"/>
    <s v="B1332"/>
    <x v="793"/>
    <x v="1"/>
    <n v="21.4"/>
    <n v="1"/>
    <n v="21.4"/>
    <x v="0"/>
    <x v="3"/>
  </r>
  <r>
    <s v="O2725"/>
    <d v="2024-08-30T00:00:00"/>
    <x v="2"/>
    <x v="8"/>
    <x v="1"/>
    <s v="C691"/>
    <x v="533"/>
    <s v="B1362"/>
    <x v="802"/>
    <x v="0"/>
    <n v="11.14"/>
    <n v="2"/>
    <n v="22.28"/>
    <x v="2"/>
    <x v="5"/>
  </r>
  <r>
    <s v="O3573"/>
    <d v="2022-09-08T00:00:00"/>
    <x v="5"/>
    <x v="6"/>
    <x v="3"/>
    <s v="C500"/>
    <x v="791"/>
    <s v="B1715"/>
    <x v="418"/>
    <x v="3"/>
    <n v="37.93"/>
    <n v="4"/>
    <n v="151.72"/>
    <x v="2"/>
    <x v="5"/>
  </r>
  <r>
    <s v="O2257"/>
    <d v="2024-08-04T00:00:00"/>
    <x v="0"/>
    <x v="8"/>
    <x v="1"/>
    <s v="C632"/>
    <x v="792"/>
    <s v="B1232"/>
    <x v="803"/>
    <x v="0"/>
    <n v="32.700000000000003"/>
    <n v="1"/>
    <n v="32.700000000000003"/>
    <x v="0"/>
    <x v="2"/>
  </r>
  <r>
    <s v="O1697"/>
    <d v="2024-02-02T00:00:00"/>
    <x v="2"/>
    <x v="3"/>
    <x v="1"/>
    <s v="C343"/>
    <x v="83"/>
    <s v="B1891"/>
    <x v="804"/>
    <x v="0"/>
    <n v="23.52"/>
    <n v="1"/>
    <n v="23.52"/>
    <x v="2"/>
    <x v="0"/>
  </r>
  <r>
    <s v="O2691"/>
    <d v="2024-10-10T00:00:00"/>
    <x v="5"/>
    <x v="10"/>
    <x v="1"/>
    <s v="C983"/>
    <x v="44"/>
    <s v="B1133"/>
    <x v="805"/>
    <x v="0"/>
    <n v="45.57"/>
    <n v="2"/>
    <n v="91.14"/>
    <x v="2"/>
    <x v="3"/>
  </r>
  <r>
    <s v="O2503"/>
    <d v="2024-10-23T00:00:00"/>
    <x v="3"/>
    <x v="10"/>
    <x v="1"/>
    <s v="C926"/>
    <x v="793"/>
    <s v="B1456"/>
    <x v="421"/>
    <x v="0"/>
    <n v="15.24"/>
    <n v="3"/>
    <n v="45.72"/>
    <x v="2"/>
    <x v="5"/>
  </r>
  <r>
    <s v="O1276"/>
    <d v="2024-04-05T00:00:00"/>
    <x v="2"/>
    <x v="7"/>
    <x v="1"/>
    <s v="C114"/>
    <x v="385"/>
    <s v="B1465"/>
    <x v="416"/>
    <x v="1"/>
    <n v="21.46"/>
    <n v="2"/>
    <n v="42.92"/>
    <x v="1"/>
    <x v="1"/>
  </r>
  <r>
    <s v="O1131"/>
    <d v="2024-12-15T00:00:00"/>
    <x v="0"/>
    <x v="9"/>
    <x v="1"/>
    <s v="C950"/>
    <x v="794"/>
    <s v="B1485"/>
    <x v="806"/>
    <x v="0"/>
    <n v="23.93"/>
    <n v="5"/>
    <n v="119.65"/>
    <x v="3"/>
    <x v="1"/>
  </r>
  <r>
    <s v="O3895"/>
    <d v="2024-01-19T00:00:00"/>
    <x v="2"/>
    <x v="11"/>
    <x v="1"/>
    <s v="C138"/>
    <x v="795"/>
    <s v="B1264"/>
    <x v="376"/>
    <x v="2"/>
    <n v="20.41"/>
    <n v="4"/>
    <n v="81.64"/>
    <x v="0"/>
    <x v="5"/>
  </r>
  <r>
    <s v="O2460"/>
    <d v="2022-10-06T00:00:00"/>
    <x v="5"/>
    <x v="10"/>
    <x v="3"/>
    <s v="C325"/>
    <x v="496"/>
    <s v="B1701"/>
    <x v="486"/>
    <x v="2"/>
    <n v="40.06"/>
    <n v="2"/>
    <n v="80.12"/>
    <x v="0"/>
    <x v="5"/>
  </r>
  <r>
    <s v="O2216"/>
    <d v="2023-06-23T00:00:00"/>
    <x v="2"/>
    <x v="1"/>
    <x v="2"/>
    <s v="C543"/>
    <x v="503"/>
    <s v="B1353"/>
    <x v="391"/>
    <x v="3"/>
    <n v="40.28"/>
    <n v="2"/>
    <n v="80.56"/>
    <x v="0"/>
    <x v="6"/>
  </r>
  <r>
    <s v="O1991"/>
    <d v="2023-03-13T00:00:00"/>
    <x v="1"/>
    <x v="0"/>
    <x v="2"/>
    <s v="C501"/>
    <x v="686"/>
    <s v="B1066"/>
    <x v="21"/>
    <x v="3"/>
    <n v="47.33"/>
    <n v="4"/>
    <n v="189.32"/>
    <x v="3"/>
    <x v="3"/>
  </r>
  <r>
    <s v="O2539"/>
    <d v="2025-05-06T00:00:00"/>
    <x v="4"/>
    <x v="4"/>
    <x v="0"/>
    <s v="C491"/>
    <x v="742"/>
    <s v="B1751"/>
    <x v="664"/>
    <x v="0"/>
    <n v="28.64"/>
    <n v="4"/>
    <n v="114.56"/>
    <x v="0"/>
    <x v="2"/>
  </r>
  <r>
    <s v="O2558"/>
    <d v="2024-11-16T00:00:00"/>
    <x v="6"/>
    <x v="5"/>
    <x v="1"/>
    <s v="C454"/>
    <x v="723"/>
    <s v="B1739"/>
    <x v="807"/>
    <x v="2"/>
    <n v="24.02"/>
    <n v="1"/>
    <n v="24.02"/>
    <x v="0"/>
    <x v="5"/>
  </r>
  <r>
    <s v="O1576"/>
    <d v="2023-11-15T00:00:00"/>
    <x v="3"/>
    <x v="5"/>
    <x v="2"/>
    <s v="C563"/>
    <x v="796"/>
    <s v="B1029"/>
    <x v="808"/>
    <x v="0"/>
    <n v="43.57"/>
    <n v="2"/>
    <n v="87.14"/>
    <x v="1"/>
    <x v="0"/>
  </r>
  <r>
    <s v="O3610"/>
    <d v="2025-02-05T00:00:00"/>
    <x v="3"/>
    <x v="3"/>
    <x v="0"/>
    <s v="C711"/>
    <x v="797"/>
    <s v="B1444"/>
    <x v="665"/>
    <x v="2"/>
    <n v="22.09"/>
    <n v="4"/>
    <n v="88.36"/>
    <x v="1"/>
    <x v="2"/>
  </r>
  <r>
    <s v="O1848"/>
    <d v="2023-02-04T00:00:00"/>
    <x v="6"/>
    <x v="3"/>
    <x v="2"/>
    <s v="C291"/>
    <x v="482"/>
    <s v="B1438"/>
    <x v="594"/>
    <x v="2"/>
    <n v="21.07"/>
    <n v="1"/>
    <n v="21.07"/>
    <x v="1"/>
    <x v="2"/>
  </r>
  <r>
    <s v="O2372"/>
    <d v="2023-07-22T00:00:00"/>
    <x v="6"/>
    <x v="2"/>
    <x v="2"/>
    <s v="C787"/>
    <x v="798"/>
    <s v="B1599"/>
    <x v="453"/>
    <x v="0"/>
    <n v="25.14"/>
    <n v="3"/>
    <n v="75.42"/>
    <x v="0"/>
    <x v="2"/>
  </r>
  <r>
    <s v="O3321"/>
    <d v="2023-03-21T00:00:00"/>
    <x v="4"/>
    <x v="0"/>
    <x v="2"/>
    <s v="C310"/>
    <x v="3"/>
    <s v="B1058"/>
    <x v="552"/>
    <x v="2"/>
    <n v="34.5"/>
    <n v="4"/>
    <n v="138"/>
    <x v="2"/>
    <x v="7"/>
  </r>
  <r>
    <s v="O2519"/>
    <d v="2024-04-03T00:00:00"/>
    <x v="3"/>
    <x v="7"/>
    <x v="1"/>
    <s v="C158"/>
    <x v="236"/>
    <s v="B1519"/>
    <x v="809"/>
    <x v="2"/>
    <n v="16.32"/>
    <n v="5"/>
    <n v="81.599999999999994"/>
    <x v="0"/>
    <x v="2"/>
  </r>
  <r>
    <s v="O3696"/>
    <d v="2023-02-18T00:00:00"/>
    <x v="6"/>
    <x v="3"/>
    <x v="2"/>
    <s v="C604"/>
    <x v="696"/>
    <s v="B1695"/>
    <x v="35"/>
    <x v="0"/>
    <n v="12.73"/>
    <n v="3"/>
    <n v="38.19"/>
    <x v="0"/>
    <x v="0"/>
  </r>
  <r>
    <s v="O2453"/>
    <d v="2024-05-01T00:00:00"/>
    <x v="3"/>
    <x v="4"/>
    <x v="1"/>
    <s v="C247"/>
    <x v="799"/>
    <s v="B1876"/>
    <x v="199"/>
    <x v="3"/>
    <n v="33.369999999999997"/>
    <n v="4"/>
    <n v="133.47999999999999"/>
    <x v="0"/>
    <x v="5"/>
  </r>
  <r>
    <s v="O2034"/>
    <d v="2024-08-30T00:00:00"/>
    <x v="2"/>
    <x v="8"/>
    <x v="1"/>
    <s v="C871"/>
    <x v="800"/>
    <s v="B1798"/>
    <x v="810"/>
    <x v="0"/>
    <n v="45.44"/>
    <n v="4"/>
    <n v="181.76"/>
    <x v="2"/>
    <x v="7"/>
  </r>
  <r>
    <s v="O2794"/>
    <d v="2023-08-04T00:00:00"/>
    <x v="2"/>
    <x v="8"/>
    <x v="2"/>
    <s v="C543"/>
    <x v="386"/>
    <s v="B1170"/>
    <x v="811"/>
    <x v="2"/>
    <n v="14.1"/>
    <n v="5"/>
    <n v="70.5"/>
    <x v="0"/>
    <x v="2"/>
  </r>
  <r>
    <s v="O1165"/>
    <d v="2023-08-23T00:00:00"/>
    <x v="3"/>
    <x v="8"/>
    <x v="2"/>
    <s v="C433"/>
    <x v="772"/>
    <s v="B1475"/>
    <x v="244"/>
    <x v="1"/>
    <n v="9.08"/>
    <n v="3"/>
    <n v="27.24"/>
    <x v="2"/>
    <x v="1"/>
  </r>
  <r>
    <s v="O1572"/>
    <d v="2024-06-03T00:00:00"/>
    <x v="1"/>
    <x v="1"/>
    <x v="1"/>
    <s v="C454"/>
    <x v="801"/>
    <s v="B1739"/>
    <x v="807"/>
    <x v="1"/>
    <n v="21.68"/>
    <n v="4"/>
    <n v="86.72"/>
    <x v="2"/>
    <x v="0"/>
  </r>
  <r>
    <s v="O2808"/>
    <d v="2024-01-08T00:00:00"/>
    <x v="1"/>
    <x v="11"/>
    <x v="1"/>
    <s v="C246"/>
    <x v="374"/>
    <s v="B1377"/>
    <x v="381"/>
    <x v="2"/>
    <n v="28.31"/>
    <n v="5"/>
    <n v="141.55000000000001"/>
    <x v="0"/>
    <x v="6"/>
  </r>
  <r>
    <s v="O1896"/>
    <d v="2023-11-06T00:00:00"/>
    <x v="1"/>
    <x v="5"/>
    <x v="2"/>
    <s v="C805"/>
    <x v="802"/>
    <s v="B1398"/>
    <x v="162"/>
    <x v="0"/>
    <n v="18.25"/>
    <n v="4"/>
    <n v="73"/>
    <x v="0"/>
    <x v="3"/>
  </r>
  <r>
    <s v="O1365"/>
    <d v="2024-06-28T00:00:00"/>
    <x v="2"/>
    <x v="1"/>
    <x v="1"/>
    <s v="C299"/>
    <x v="803"/>
    <s v="B1261"/>
    <x v="11"/>
    <x v="3"/>
    <n v="26.38"/>
    <n v="4"/>
    <n v="105.52"/>
    <x v="3"/>
    <x v="1"/>
  </r>
  <r>
    <s v="O1971"/>
    <d v="2023-01-15T00:00:00"/>
    <x v="0"/>
    <x v="11"/>
    <x v="2"/>
    <s v="C664"/>
    <x v="804"/>
    <s v="B1502"/>
    <x v="812"/>
    <x v="2"/>
    <n v="25.28"/>
    <n v="3"/>
    <n v="75.84"/>
    <x v="1"/>
    <x v="2"/>
  </r>
  <r>
    <s v="O3408"/>
    <d v="2023-04-05T00:00:00"/>
    <x v="3"/>
    <x v="7"/>
    <x v="2"/>
    <s v="C829"/>
    <x v="805"/>
    <s v="B1922"/>
    <x v="708"/>
    <x v="0"/>
    <n v="42.41"/>
    <n v="2"/>
    <n v="84.82"/>
    <x v="0"/>
    <x v="2"/>
  </r>
  <r>
    <s v="O1609"/>
    <d v="2024-03-13T00:00:00"/>
    <x v="3"/>
    <x v="0"/>
    <x v="1"/>
    <s v="C459"/>
    <x v="806"/>
    <s v="B1259"/>
    <x v="813"/>
    <x v="2"/>
    <n v="43.99"/>
    <n v="2"/>
    <n v="87.98"/>
    <x v="3"/>
    <x v="0"/>
  </r>
  <r>
    <s v="O2632"/>
    <d v="2023-03-27T00:00:00"/>
    <x v="1"/>
    <x v="0"/>
    <x v="2"/>
    <s v="C874"/>
    <x v="585"/>
    <s v="B1982"/>
    <x v="261"/>
    <x v="1"/>
    <n v="19.600000000000001"/>
    <n v="1"/>
    <n v="19.600000000000001"/>
    <x v="0"/>
    <x v="7"/>
  </r>
  <r>
    <s v="O1377"/>
    <d v="2024-12-06T00:00:00"/>
    <x v="2"/>
    <x v="9"/>
    <x v="1"/>
    <s v="C572"/>
    <x v="807"/>
    <s v="B1943"/>
    <x v="814"/>
    <x v="2"/>
    <n v="37.869999999999997"/>
    <n v="1"/>
    <n v="37.869999999999997"/>
    <x v="1"/>
    <x v="4"/>
  </r>
  <r>
    <s v="O1063"/>
    <d v="2023-10-11T00:00:00"/>
    <x v="3"/>
    <x v="10"/>
    <x v="2"/>
    <s v="C112"/>
    <x v="695"/>
    <s v="B1873"/>
    <x v="815"/>
    <x v="2"/>
    <n v="20.92"/>
    <n v="1"/>
    <n v="20.92"/>
    <x v="2"/>
    <x v="1"/>
  </r>
  <r>
    <s v="O3309"/>
    <d v="2023-04-02T00:00:00"/>
    <x v="0"/>
    <x v="7"/>
    <x v="2"/>
    <s v="C307"/>
    <x v="808"/>
    <s v="B1396"/>
    <x v="816"/>
    <x v="2"/>
    <n v="34.630000000000003"/>
    <n v="2"/>
    <n v="69.260000000000005"/>
    <x v="2"/>
    <x v="2"/>
  </r>
  <r>
    <s v="O2417"/>
    <d v="2025-01-27T00:00:00"/>
    <x v="1"/>
    <x v="11"/>
    <x v="0"/>
    <s v="C327"/>
    <x v="120"/>
    <s v="B1762"/>
    <x v="354"/>
    <x v="2"/>
    <n v="48.04"/>
    <n v="3"/>
    <n v="144.12"/>
    <x v="0"/>
    <x v="6"/>
  </r>
  <r>
    <s v="O3301"/>
    <d v="2025-02-06T00:00:00"/>
    <x v="5"/>
    <x v="3"/>
    <x v="0"/>
    <s v="C696"/>
    <x v="809"/>
    <s v="B1607"/>
    <x v="747"/>
    <x v="0"/>
    <n v="16.13"/>
    <n v="3"/>
    <n v="48.39"/>
    <x v="2"/>
    <x v="2"/>
  </r>
  <r>
    <s v="O3615"/>
    <d v="2024-05-15T00:00:00"/>
    <x v="3"/>
    <x v="4"/>
    <x v="1"/>
    <s v="C561"/>
    <x v="810"/>
    <s v="B1010"/>
    <x v="817"/>
    <x v="0"/>
    <n v="24.52"/>
    <n v="4"/>
    <n v="98.08"/>
    <x v="0"/>
    <x v="2"/>
  </r>
  <r>
    <s v="O2328"/>
    <d v="2023-11-20T00:00:00"/>
    <x v="1"/>
    <x v="5"/>
    <x v="2"/>
    <s v="C812"/>
    <x v="811"/>
    <s v="B1149"/>
    <x v="572"/>
    <x v="3"/>
    <n v="18.510000000000002"/>
    <n v="5"/>
    <n v="92.55"/>
    <x v="1"/>
    <x v="2"/>
  </r>
  <r>
    <s v="O2101"/>
    <d v="2023-11-06T00:00:00"/>
    <x v="1"/>
    <x v="5"/>
    <x v="2"/>
    <s v="C357"/>
    <x v="812"/>
    <s v="B1999"/>
    <x v="818"/>
    <x v="3"/>
    <n v="45.69"/>
    <n v="5"/>
    <n v="228.45"/>
    <x v="0"/>
    <x v="0"/>
  </r>
  <r>
    <s v="O2119"/>
    <d v="2023-09-11T00:00:00"/>
    <x v="1"/>
    <x v="6"/>
    <x v="2"/>
    <s v="C926"/>
    <x v="793"/>
    <s v="B1261"/>
    <x v="819"/>
    <x v="3"/>
    <n v="22.6"/>
    <n v="5"/>
    <n v="113"/>
    <x v="0"/>
    <x v="1"/>
  </r>
  <r>
    <s v="O1706"/>
    <d v="2024-12-11T00:00:00"/>
    <x v="3"/>
    <x v="9"/>
    <x v="1"/>
    <s v="C821"/>
    <x v="146"/>
    <s v="B1268"/>
    <x v="382"/>
    <x v="1"/>
    <n v="45.47"/>
    <n v="1"/>
    <n v="45.47"/>
    <x v="1"/>
    <x v="0"/>
  </r>
  <r>
    <s v="O1876"/>
    <d v="2023-01-21T00:00:00"/>
    <x v="6"/>
    <x v="11"/>
    <x v="2"/>
    <s v="C218"/>
    <x v="676"/>
    <s v="B1195"/>
    <x v="50"/>
    <x v="0"/>
    <n v="12.09"/>
    <n v="4"/>
    <n v="48.36"/>
    <x v="3"/>
    <x v="0"/>
  </r>
  <r>
    <s v="O2638"/>
    <d v="2023-06-15T00:00:00"/>
    <x v="5"/>
    <x v="1"/>
    <x v="2"/>
    <s v="C489"/>
    <x v="813"/>
    <s v="B1569"/>
    <x v="820"/>
    <x v="0"/>
    <n v="30.81"/>
    <n v="5"/>
    <n v="154.05000000000001"/>
    <x v="1"/>
    <x v="0"/>
  </r>
  <r>
    <s v="O2726"/>
    <d v="2022-11-22T00:00:00"/>
    <x v="4"/>
    <x v="5"/>
    <x v="3"/>
    <s v="C985"/>
    <x v="309"/>
    <s v="B1195"/>
    <x v="50"/>
    <x v="2"/>
    <n v="11.39"/>
    <n v="5"/>
    <n v="56.95"/>
    <x v="0"/>
    <x v="1"/>
  </r>
  <r>
    <s v="O3084"/>
    <d v="2024-02-04T00:00:00"/>
    <x v="0"/>
    <x v="3"/>
    <x v="1"/>
    <s v="C888"/>
    <x v="814"/>
    <s v="B1664"/>
    <x v="528"/>
    <x v="1"/>
    <n v="10.37"/>
    <n v="4"/>
    <n v="41.48"/>
    <x v="2"/>
    <x v="2"/>
  </r>
  <r>
    <s v="O2339"/>
    <d v="2025-02-27T00:00:00"/>
    <x v="5"/>
    <x v="3"/>
    <x v="0"/>
    <s v="C728"/>
    <x v="815"/>
    <s v="B1138"/>
    <x v="658"/>
    <x v="1"/>
    <n v="37.14"/>
    <n v="4"/>
    <n v="148.56"/>
    <x v="2"/>
    <x v="2"/>
  </r>
  <r>
    <s v="O2415"/>
    <d v="2022-09-05T00:00:00"/>
    <x v="1"/>
    <x v="6"/>
    <x v="3"/>
    <s v="C265"/>
    <x v="816"/>
    <s v="B1250"/>
    <x v="637"/>
    <x v="2"/>
    <n v="22.55"/>
    <n v="2"/>
    <n v="45.1"/>
    <x v="0"/>
    <x v="7"/>
  </r>
  <r>
    <s v="O2926"/>
    <d v="2023-12-03T00:00:00"/>
    <x v="0"/>
    <x v="9"/>
    <x v="2"/>
    <s v="C907"/>
    <x v="817"/>
    <s v="B1364"/>
    <x v="821"/>
    <x v="0"/>
    <n v="13.99"/>
    <n v="2"/>
    <n v="27.98"/>
    <x v="2"/>
    <x v="3"/>
  </r>
  <r>
    <s v="O3847"/>
    <d v="2025-01-20T00:00:00"/>
    <x v="1"/>
    <x v="11"/>
    <x v="0"/>
    <s v="C679"/>
    <x v="57"/>
    <s v="B1052"/>
    <x v="611"/>
    <x v="2"/>
    <n v="44.68"/>
    <n v="1"/>
    <n v="44.68"/>
    <x v="2"/>
    <x v="7"/>
  </r>
  <r>
    <s v="O1349"/>
    <d v="2024-07-21T00:00:00"/>
    <x v="0"/>
    <x v="2"/>
    <x v="1"/>
    <s v="C892"/>
    <x v="818"/>
    <s v="B1006"/>
    <x v="632"/>
    <x v="1"/>
    <n v="42.42"/>
    <n v="3"/>
    <n v="127.26"/>
    <x v="3"/>
    <x v="1"/>
  </r>
  <r>
    <s v="O2201"/>
    <d v="2024-05-01T00:00:00"/>
    <x v="3"/>
    <x v="4"/>
    <x v="1"/>
    <s v="C285"/>
    <x v="819"/>
    <s v="B1425"/>
    <x v="279"/>
    <x v="0"/>
    <n v="17.899999999999999"/>
    <n v="3"/>
    <n v="53.7"/>
    <x v="2"/>
    <x v="7"/>
  </r>
  <r>
    <s v="O3375"/>
    <d v="2023-07-16T00:00:00"/>
    <x v="0"/>
    <x v="2"/>
    <x v="2"/>
    <s v="C341"/>
    <x v="820"/>
    <s v="B1339"/>
    <x v="668"/>
    <x v="2"/>
    <n v="17.04"/>
    <n v="3"/>
    <n v="51.12"/>
    <x v="0"/>
    <x v="2"/>
  </r>
  <r>
    <s v="O1279"/>
    <d v="2024-07-11T00:00:00"/>
    <x v="5"/>
    <x v="2"/>
    <x v="1"/>
    <s v="C259"/>
    <x v="481"/>
    <s v="B1851"/>
    <x v="232"/>
    <x v="1"/>
    <n v="48.78"/>
    <n v="1"/>
    <n v="48.78"/>
    <x v="0"/>
    <x v="4"/>
  </r>
  <r>
    <s v="O1476"/>
    <d v="2024-11-20T00:00:00"/>
    <x v="3"/>
    <x v="5"/>
    <x v="1"/>
    <s v="C711"/>
    <x v="797"/>
    <s v="B1560"/>
    <x v="604"/>
    <x v="0"/>
    <n v="40.020000000000003"/>
    <n v="4"/>
    <n v="160.08000000000001"/>
    <x v="1"/>
    <x v="1"/>
  </r>
  <r>
    <s v="O2580"/>
    <d v="2023-03-19T00:00:00"/>
    <x v="0"/>
    <x v="0"/>
    <x v="2"/>
    <s v="C898"/>
    <x v="88"/>
    <s v="B1600"/>
    <x v="822"/>
    <x v="2"/>
    <n v="41.74"/>
    <n v="3"/>
    <n v="125.22"/>
    <x v="1"/>
    <x v="3"/>
  </r>
  <r>
    <s v="O1717"/>
    <d v="2023-02-26T00:00:00"/>
    <x v="0"/>
    <x v="3"/>
    <x v="2"/>
    <s v="C556"/>
    <x v="821"/>
    <s v="B1709"/>
    <x v="823"/>
    <x v="2"/>
    <n v="5.42"/>
    <n v="2"/>
    <n v="10.84"/>
    <x v="1"/>
    <x v="3"/>
  </r>
  <r>
    <s v="O1551"/>
    <d v="2023-08-16T00:00:00"/>
    <x v="3"/>
    <x v="8"/>
    <x v="2"/>
    <s v="C714"/>
    <x v="200"/>
    <s v="B1025"/>
    <x v="306"/>
    <x v="1"/>
    <n v="10.24"/>
    <n v="4"/>
    <n v="40.96"/>
    <x v="3"/>
    <x v="3"/>
  </r>
  <r>
    <s v="O1001"/>
    <d v="2024-05-10T00:00:00"/>
    <x v="2"/>
    <x v="4"/>
    <x v="1"/>
    <s v="C871"/>
    <x v="822"/>
    <s v="B1240"/>
    <x v="197"/>
    <x v="2"/>
    <n v="23.22"/>
    <n v="2"/>
    <n v="46.44"/>
    <x v="1"/>
    <x v="2"/>
  </r>
  <r>
    <s v="O3757"/>
    <d v="2023-07-05T00:00:00"/>
    <x v="3"/>
    <x v="2"/>
    <x v="2"/>
    <s v="C132"/>
    <x v="136"/>
    <s v="B1708"/>
    <x v="824"/>
    <x v="0"/>
    <n v="20.46"/>
    <n v="5"/>
    <n v="102.3"/>
    <x v="1"/>
    <x v="2"/>
  </r>
  <r>
    <s v="O2366"/>
    <d v="2024-07-14T00:00:00"/>
    <x v="0"/>
    <x v="2"/>
    <x v="1"/>
    <s v="C244"/>
    <x v="823"/>
    <s v="B1997"/>
    <x v="825"/>
    <x v="2"/>
    <n v="7.9"/>
    <n v="1"/>
    <n v="7.9"/>
    <x v="2"/>
    <x v="3"/>
  </r>
  <r>
    <s v="O1013"/>
    <d v="2023-12-11T00:00:00"/>
    <x v="1"/>
    <x v="9"/>
    <x v="2"/>
    <s v="C448"/>
    <x v="485"/>
    <s v="B1369"/>
    <x v="826"/>
    <x v="0"/>
    <n v="40.64"/>
    <n v="2"/>
    <n v="81.28"/>
    <x v="3"/>
    <x v="4"/>
  </r>
  <r>
    <s v="O1605"/>
    <d v="2023-11-07T00:00:00"/>
    <x v="4"/>
    <x v="5"/>
    <x v="2"/>
    <s v="C554"/>
    <x v="824"/>
    <s v="B1875"/>
    <x v="693"/>
    <x v="0"/>
    <n v="9.7100000000000009"/>
    <n v="4"/>
    <n v="38.840000000000003"/>
    <x v="3"/>
    <x v="1"/>
  </r>
  <r>
    <s v="O3942"/>
    <d v="2022-10-20T00:00:00"/>
    <x v="5"/>
    <x v="10"/>
    <x v="3"/>
    <s v="C155"/>
    <x v="630"/>
    <s v="B1477"/>
    <x v="827"/>
    <x v="2"/>
    <n v="5.0199999999999996"/>
    <n v="3"/>
    <n v="15.06"/>
    <x v="1"/>
    <x v="1"/>
  </r>
  <r>
    <s v="O2278"/>
    <d v="2023-12-16T00:00:00"/>
    <x v="6"/>
    <x v="9"/>
    <x v="2"/>
    <s v="C253"/>
    <x v="825"/>
    <s v="B1947"/>
    <x v="828"/>
    <x v="2"/>
    <n v="12.6"/>
    <n v="2"/>
    <n v="25.2"/>
    <x v="0"/>
    <x v="2"/>
  </r>
  <r>
    <s v="O1855"/>
    <d v="2023-12-01T00:00:00"/>
    <x v="2"/>
    <x v="9"/>
    <x v="2"/>
    <s v="C166"/>
    <x v="826"/>
    <s v="B1611"/>
    <x v="829"/>
    <x v="2"/>
    <n v="48.46"/>
    <n v="4"/>
    <n v="193.84"/>
    <x v="0"/>
    <x v="1"/>
  </r>
  <r>
    <s v="O1148"/>
    <d v="2024-12-03T00:00:00"/>
    <x v="4"/>
    <x v="9"/>
    <x v="1"/>
    <s v="C873"/>
    <x v="827"/>
    <s v="B1626"/>
    <x v="830"/>
    <x v="0"/>
    <n v="33.200000000000003"/>
    <n v="2"/>
    <n v="66.400000000000006"/>
    <x v="2"/>
    <x v="3"/>
  </r>
  <r>
    <s v="O3000"/>
    <d v="2023-02-01T00:00:00"/>
    <x v="3"/>
    <x v="3"/>
    <x v="2"/>
    <s v="C171"/>
    <x v="331"/>
    <s v="B1876"/>
    <x v="199"/>
    <x v="0"/>
    <n v="27.73"/>
    <n v="3"/>
    <n v="83.19"/>
    <x v="0"/>
    <x v="2"/>
  </r>
  <r>
    <s v="O3384"/>
    <d v="2023-09-09T00:00:00"/>
    <x v="6"/>
    <x v="6"/>
    <x v="2"/>
    <s v="C902"/>
    <x v="645"/>
    <s v="B1159"/>
    <x v="831"/>
    <x v="2"/>
    <n v="24.92"/>
    <n v="3"/>
    <n v="74.760000000000005"/>
    <x v="2"/>
    <x v="3"/>
  </r>
  <r>
    <s v="O2234"/>
    <d v="2025-07-11T00:00:00"/>
    <x v="2"/>
    <x v="2"/>
    <x v="0"/>
    <s v="C236"/>
    <x v="232"/>
    <s v="B1455"/>
    <x v="739"/>
    <x v="0"/>
    <n v="16.47"/>
    <n v="3"/>
    <n v="49.41"/>
    <x v="2"/>
    <x v="1"/>
  </r>
  <r>
    <s v="O1590"/>
    <d v="2023-10-11T00:00:00"/>
    <x v="3"/>
    <x v="10"/>
    <x v="2"/>
    <s v="C600"/>
    <x v="698"/>
    <s v="B1536"/>
    <x v="556"/>
    <x v="1"/>
    <n v="13.44"/>
    <n v="3"/>
    <n v="40.32"/>
    <x v="2"/>
    <x v="7"/>
  </r>
  <r>
    <s v="O2013"/>
    <d v="2023-11-17T00:00:00"/>
    <x v="2"/>
    <x v="5"/>
    <x v="2"/>
    <s v="C388"/>
    <x v="828"/>
    <s v="B1580"/>
    <x v="157"/>
    <x v="1"/>
    <n v="49.17"/>
    <n v="5"/>
    <n v="245.85"/>
    <x v="0"/>
    <x v="2"/>
  </r>
  <r>
    <s v="O2464"/>
    <d v="2022-11-20T00:00:00"/>
    <x v="0"/>
    <x v="5"/>
    <x v="3"/>
    <s v="C236"/>
    <x v="738"/>
    <s v="B1073"/>
    <x v="110"/>
    <x v="0"/>
    <n v="45.96"/>
    <n v="3"/>
    <n v="137.88"/>
    <x v="1"/>
    <x v="0"/>
  </r>
  <r>
    <s v="O1378"/>
    <d v="2023-05-01T00:00:00"/>
    <x v="1"/>
    <x v="4"/>
    <x v="2"/>
    <s v="C742"/>
    <x v="829"/>
    <s v="B1896"/>
    <x v="384"/>
    <x v="1"/>
    <n v="26.97"/>
    <n v="2"/>
    <n v="53.94"/>
    <x v="3"/>
    <x v="2"/>
  </r>
  <r>
    <s v="O3841"/>
    <d v="2023-12-31T00:00:00"/>
    <x v="0"/>
    <x v="9"/>
    <x v="2"/>
    <s v="C545"/>
    <x v="14"/>
    <s v="B1585"/>
    <x v="595"/>
    <x v="0"/>
    <n v="35.35"/>
    <n v="5"/>
    <n v="176.75"/>
    <x v="0"/>
    <x v="1"/>
  </r>
  <r>
    <s v="O1869"/>
    <d v="2023-11-09T00:00:00"/>
    <x v="5"/>
    <x v="5"/>
    <x v="2"/>
    <s v="C181"/>
    <x v="773"/>
    <s v="B1093"/>
    <x v="269"/>
    <x v="3"/>
    <n v="16.12"/>
    <n v="1"/>
    <n v="16.12"/>
    <x v="2"/>
    <x v="0"/>
  </r>
  <r>
    <s v="O2357"/>
    <d v="2022-12-26T00:00:00"/>
    <x v="1"/>
    <x v="9"/>
    <x v="3"/>
    <s v="C673"/>
    <x v="34"/>
    <s v="B1012"/>
    <x v="568"/>
    <x v="0"/>
    <n v="19.010000000000002"/>
    <n v="1"/>
    <n v="19.010000000000002"/>
    <x v="0"/>
    <x v="2"/>
  </r>
  <r>
    <s v="O3284"/>
    <d v="2025-08-15T00:00:00"/>
    <x v="2"/>
    <x v="8"/>
    <x v="0"/>
    <s v="C448"/>
    <x v="565"/>
    <s v="B1385"/>
    <x v="460"/>
    <x v="2"/>
    <n v="18.82"/>
    <n v="3"/>
    <n v="56.46"/>
    <x v="1"/>
    <x v="1"/>
  </r>
  <r>
    <s v="O2655"/>
    <d v="2025-02-21T00:00:00"/>
    <x v="2"/>
    <x v="3"/>
    <x v="0"/>
    <s v="C988"/>
    <x v="80"/>
    <s v="B1958"/>
    <x v="832"/>
    <x v="2"/>
    <n v="41.66"/>
    <n v="1"/>
    <n v="41.66"/>
    <x v="0"/>
    <x v="1"/>
  </r>
  <r>
    <s v="O1429"/>
    <d v="2023-06-21T00:00:00"/>
    <x v="3"/>
    <x v="1"/>
    <x v="2"/>
    <s v="C840"/>
    <x v="830"/>
    <s v="B1529"/>
    <x v="833"/>
    <x v="2"/>
    <n v="48.08"/>
    <n v="3"/>
    <n v="144.24"/>
    <x v="0"/>
    <x v="1"/>
  </r>
  <r>
    <s v="O1336"/>
    <d v="2023-07-27T00:00:00"/>
    <x v="5"/>
    <x v="2"/>
    <x v="2"/>
    <s v="C798"/>
    <x v="656"/>
    <s v="B1980"/>
    <x v="834"/>
    <x v="3"/>
    <n v="46.48"/>
    <n v="5"/>
    <n v="232.4"/>
    <x v="1"/>
    <x v="4"/>
  </r>
  <r>
    <s v="O2153"/>
    <d v="2023-11-09T00:00:00"/>
    <x v="5"/>
    <x v="5"/>
    <x v="2"/>
    <s v="C517"/>
    <x v="584"/>
    <s v="B1309"/>
    <x v="835"/>
    <x v="1"/>
    <n v="42.52"/>
    <n v="1"/>
    <n v="42.52"/>
    <x v="3"/>
    <x v="4"/>
  </r>
  <r>
    <s v="O3080"/>
    <d v="2025-03-12T00:00:00"/>
    <x v="3"/>
    <x v="0"/>
    <x v="0"/>
    <s v="C881"/>
    <x v="158"/>
    <s v="B1583"/>
    <x v="497"/>
    <x v="0"/>
    <n v="11.52"/>
    <n v="2"/>
    <n v="23.04"/>
    <x v="0"/>
    <x v="2"/>
  </r>
  <r>
    <s v="O3744"/>
    <d v="2024-11-05T00:00:00"/>
    <x v="4"/>
    <x v="5"/>
    <x v="1"/>
    <s v="C874"/>
    <x v="585"/>
    <s v="B1243"/>
    <x v="440"/>
    <x v="2"/>
    <n v="44.74"/>
    <n v="5"/>
    <n v="223.7"/>
    <x v="0"/>
    <x v="0"/>
  </r>
  <r>
    <s v="O1874"/>
    <d v="2023-02-23T00:00:00"/>
    <x v="5"/>
    <x v="3"/>
    <x v="2"/>
    <s v="C832"/>
    <x v="831"/>
    <s v="B1195"/>
    <x v="836"/>
    <x v="1"/>
    <n v="23.66"/>
    <n v="3"/>
    <n v="70.98"/>
    <x v="0"/>
    <x v="7"/>
  </r>
  <r>
    <s v="O1960"/>
    <d v="2024-08-26T00:00:00"/>
    <x v="1"/>
    <x v="8"/>
    <x v="1"/>
    <s v="C677"/>
    <x v="186"/>
    <s v="B1763"/>
    <x v="246"/>
    <x v="0"/>
    <n v="17.989999999999998"/>
    <n v="3"/>
    <n v="53.97"/>
    <x v="2"/>
    <x v="3"/>
  </r>
  <r>
    <s v="O1594"/>
    <d v="2023-01-10T00:00:00"/>
    <x v="4"/>
    <x v="11"/>
    <x v="2"/>
    <s v="C824"/>
    <x v="832"/>
    <s v="B1062"/>
    <x v="837"/>
    <x v="2"/>
    <n v="40.57"/>
    <n v="1"/>
    <n v="40.57"/>
    <x v="2"/>
    <x v="4"/>
  </r>
  <r>
    <s v="O2700"/>
    <d v="2024-02-04T00:00:00"/>
    <x v="0"/>
    <x v="3"/>
    <x v="1"/>
    <s v="C127"/>
    <x v="372"/>
    <s v="B1445"/>
    <x v="838"/>
    <x v="2"/>
    <n v="38.89"/>
    <n v="5"/>
    <n v="194.45"/>
    <x v="2"/>
    <x v="5"/>
  </r>
  <r>
    <s v="O3503"/>
    <d v="2022-11-07T00:00:00"/>
    <x v="1"/>
    <x v="5"/>
    <x v="3"/>
    <s v="C540"/>
    <x v="338"/>
    <s v="B1106"/>
    <x v="432"/>
    <x v="3"/>
    <n v="28.5"/>
    <n v="2"/>
    <n v="57"/>
    <x v="0"/>
    <x v="6"/>
  </r>
  <r>
    <s v="O2375"/>
    <d v="2025-03-05T00:00:00"/>
    <x v="3"/>
    <x v="0"/>
    <x v="0"/>
    <s v="C328"/>
    <x v="20"/>
    <s v="B1580"/>
    <x v="157"/>
    <x v="1"/>
    <n v="47.49"/>
    <n v="4"/>
    <n v="189.96"/>
    <x v="0"/>
    <x v="3"/>
  </r>
  <r>
    <s v="O1846"/>
    <d v="2024-01-07T00:00:00"/>
    <x v="0"/>
    <x v="11"/>
    <x v="1"/>
    <s v="C418"/>
    <x v="290"/>
    <s v="B1046"/>
    <x v="317"/>
    <x v="1"/>
    <n v="45.75"/>
    <n v="5"/>
    <n v="228.75"/>
    <x v="3"/>
    <x v="0"/>
  </r>
  <r>
    <s v="O2108"/>
    <d v="2023-07-19T00:00:00"/>
    <x v="3"/>
    <x v="2"/>
    <x v="2"/>
    <s v="C702"/>
    <x v="833"/>
    <s v="B1492"/>
    <x v="839"/>
    <x v="0"/>
    <n v="9.56"/>
    <n v="5"/>
    <n v="47.8"/>
    <x v="1"/>
    <x v="0"/>
  </r>
  <r>
    <s v="O1827"/>
    <d v="2023-11-19T00:00:00"/>
    <x v="0"/>
    <x v="5"/>
    <x v="2"/>
    <s v="C115"/>
    <x v="424"/>
    <s v="B1352"/>
    <x v="840"/>
    <x v="2"/>
    <n v="28.8"/>
    <n v="4"/>
    <n v="115.2"/>
    <x v="1"/>
    <x v="1"/>
  </r>
  <r>
    <s v="O1794"/>
    <d v="2024-04-14T00:00:00"/>
    <x v="0"/>
    <x v="7"/>
    <x v="1"/>
    <s v="C458"/>
    <x v="122"/>
    <s v="B1727"/>
    <x v="841"/>
    <x v="3"/>
    <n v="21.57"/>
    <n v="1"/>
    <n v="21.57"/>
    <x v="3"/>
    <x v="1"/>
  </r>
  <r>
    <s v="O2021"/>
    <d v="2023-08-10T00:00:00"/>
    <x v="5"/>
    <x v="8"/>
    <x v="2"/>
    <s v="C839"/>
    <x v="834"/>
    <s v="B1647"/>
    <x v="842"/>
    <x v="3"/>
    <n v="11.23"/>
    <n v="3"/>
    <n v="33.69"/>
    <x v="0"/>
    <x v="4"/>
  </r>
  <r>
    <s v="O1055"/>
    <d v="2023-12-19T00:00:00"/>
    <x v="4"/>
    <x v="9"/>
    <x v="2"/>
    <s v="C507"/>
    <x v="72"/>
    <s v="B1716"/>
    <x v="446"/>
    <x v="0"/>
    <n v="48.16"/>
    <n v="4"/>
    <n v="192.64"/>
    <x v="3"/>
    <x v="4"/>
  </r>
  <r>
    <s v="O3799"/>
    <d v="2025-05-05T00:00:00"/>
    <x v="1"/>
    <x v="4"/>
    <x v="0"/>
    <s v="C406"/>
    <x v="74"/>
    <s v="B1815"/>
    <x v="257"/>
    <x v="2"/>
    <n v="36.56"/>
    <n v="1"/>
    <n v="36.56"/>
    <x v="2"/>
    <x v="2"/>
  </r>
  <r>
    <s v="O1550"/>
    <d v="2024-10-26T00:00:00"/>
    <x v="6"/>
    <x v="10"/>
    <x v="1"/>
    <s v="C252"/>
    <x v="603"/>
    <s v="B1968"/>
    <x v="276"/>
    <x v="0"/>
    <n v="39.64"/>
    <n v="2"/>
    <n v="79.28"/>
    <x v="3"/>
    <x v="7"/>
  </r>
  <r>
    <s v="O2371"/>
    <d v="2024-05-03T00:00:00"/>
    <x v="2"/>
    <x v="4"/>
    <x v="1"/>
    <s v="C848"/>
    <x v="835"/>
    <s v="B1055"/>
    <x v="671"/>
    <x v="0"/>
    <n v="40.83"/>
    <n v="3"/>
    <n v="122.49"/>
    <x v="0"/>
    <x v="2"/>
  </r>
  <r>
    <s v="O2630"/>
    <d v="2022-11-11T00:00:00"/>
    <x v="2"/>
    <x v="5"/>
    <x v="3"/>
    <s v="C720"/>
    <x v="836"/>
    <s v="B1042"/>
    <x v="785"/>
    <x v="1"/>
    <n v="18.13"/>
    <n v="4"/>
    <n v="72.52"/>
    <x v="2"/>
    <x v="2"/>
  </r>
  <r>
    <s v="O2532"/>
    <d v="2025-07-02T00:00:00"/>
    <x v="3"/>
    <x v="2"/>
    <x v="0"/>
    <s v="C478"/>
    <x v="19"/>
    <s v="B1807"/>
    <x v="843"/>
    <x v="0"/>
    <n v="24.03"/>
    <n v="1"/>
    <n v="24.03"/>
    <x v="0"/>
    <x v="1"/>
  </r>
  <r>
    <s v="O2775"/>
    <d v="2022-12-05T00:00:00"/>
    <x v="1"/>
    <x v="9"/>
    <x v="3"/>
    <s v="C164"/>
    <x v="837"/>
    <s v="B1254"/>
    <x v="542"/>
    <x v="0"/>
    <n v="12.67"/>
    <n v="4"/>
    <n v="50.68"/>
    <x v="2"/>
    <x v="6"/>
  </r>
  <r>
    <s v="O2627"/>
    <d v="2024-06-06T00:00:00"/>
    <x v="5"/>
    <x v="1"/>
    <x v="1"/>
    <s v="C241"/>
    <x v="617"/>
    <s v="B1227"/>
    <x v="844"/>
    <x v="2"/>
    <n v="48.8"/>
    <n v="4"/>
    <n v="195.2"/>
    <x v="0"/>
    <x v="7"/>
  </r>
  <r>
    <s v="O3581"/>
    <d v="2022-12-17T00:00:00"/>
    <x v="6"/>
    <x v="9"/>
    <x v="3"/>
    <s v="C470"/>
    <x v="394"/>
    <s v="B1536"/>
    <x v="624"/>
    <x v="0"/>
    <n v="14.87"/>
    <n v="5"/>
    <n v="74.349999999999994"/>
    <x v="0"/>
    <x v="1"/>
  </r>
  <r>
    <s v="O1113"/>
    <d v="2024-03-29T00:00:00"/>
    <x v="2"/>
    <x v="0"/>
    <x v="1"/>
    <s v="C459"/>
    <x v="838"/>
    <s v="B1364"/>
    <x v="821"/>
    <x v="3"/>
    <n v="15.95"/>
    <n v="5"/>
    <n v="79.75"/>
    <x v="2"/>
    <x v="0"/>
  </r>
  <r>
    <s v="O3567"/>
    <d v="2024-01-07T00:00:00"/>
    <x v="0"/>
    <x v="11"/>
    <x v="1"/>
    <s v="C775"/>
    <x v="441"/>
    <s v="B1354"/>
    <x v="845"/>
    <x v="3"/>
    <n v="43.11"/>
    <n v="4"/>
    <n v="172.44"/>
    <x v="2"/>
    <x v="0"/>
  </r>
  <r>
    <s v="O2254"/>
    <d v="2024-11-14T00:00:00"/>
    <x v="5"/>
    <x v="5"/>
    <x v="1"/>
    <s v="C984"/>
    <x v="839"/>
    <s v="B1258"/>
    <x v="253"/>
    <x v="2"/>
    <n v="13.2"/>
    <n v="3"/>
    <n v="39.6"/>
    <x v="0"/>
    <x v="2"/>
  </r>
  <r>
    <s v="O3539"/>
    <d v="2024-06-17T00:00:00"/>
    <x v="1"/>
    <x v="1"/>
    <x v="1"/>
    <s v="C477"/>
    <x v="840"/>
    <s v="B1308"/>
    <x v="294"/>
    <x v="0"/>
    <n v="48.74"/>
    <n v="4"/>
    <n v="194.96"/>
    <x v="0"/>
    <x v="2"/>
  </r>
  <r>
    <s v="O2924"/>
    <d v="2024-09-22T00:00:00"/>
    <x v="0"/>
    <x v="6"/>
    <x v="1"/>
    <s v="C269"/>
    <x v="417"/>
    <s v="B1969"/>
    <x v="283"/>
    <x v="0"/>
    <n v="24.66"/>
    <n v="1"/>
    <n v="24.66"/>
    <x v="0"/>
    <x v="2"/>
  </r>
  <r>
    <s v="O3699"/>
    <d v="2022-12-11T00:00:00"/>
    <x v="0"/>
    <x v="9"/>
    <x v="3"/>
    <s v="C984"/>
    <x v="258"/>
    <s v="B1836"/>
    <x v="846"/>
    <x v="1"/>
    <n v="54.78"/>
    <n v="5"/>
    <n v="273.89999999999998"/>
    <x v="0"/>
    <x v="3"/>
  </r>
  <r>
    <s v="O1219"/>
    <d v="2023-05-27T00:00:00"/>
    <x v="6"/>
    <x v="4"/>
    <x v="2"/>
    <s v="C561"/>
    <x v="810"/>
    <s v="B1510"/>
    <x v="847"/>
    <x v="0"/>
    <n v="30.38"/>
    <n v="1"/>
    <n v="30.38"/>
    <x v="3"/>
    <x v="0"/>
  </r>
  <r>
    <s v="O1269"/>
    <d v="2024-08-30T00:00:00"/>
    <x v="2"/>
    <x v="8"/>
    <x v="1"/>
    <s v="C491"/>
    <x v="841"/>
    <s v="B1727"/>
    <x v="718"/>
    <x v="1"/>
    <n v="13.86"/>
    <n v="3"/>
    <n v="41.58"/>
    <x v="3"/>
    <x v="3"/>
  </r>
  <r>
    <s v="O1042"/>
    <d v="2024-08-22T00:00:00"/>
    <x v="5"/>
    <x v="8"/>
    <x v="1"/>
    <s v="C234"/>
    <x v="842"/>
    <s v="B1423"/>
    <x v="848"/>
    <x v="1"/>
    <n v="40"/>
    <n v="3"/>
    <n v="120"/>
    <x v="3"/>
    <x v="1"/>
  </r>
  <r>
    <s v="O3767"/>
    <d v="2024-06-09T00:00:00"/>
    <x v="0"/>
    <x v="1"/>
    <x v="1"/>
    <s v="C123"/>
    <x v="540"/>
    <s v="B1942"/>
    <x v="462"/>
    <x v="0"/>
    <n v="57.03"/>
    <n v="2"/>
    <n v="114.06"/>
    <x v="0"/>
    <x v="2"/>
  </r>
  <r>
    <s v="O2111"/>
    <d v="2024-06-28T00:00:00"/>
    <x v="2"/>
    <x v="1"/>
    <x v="1"/>
    <s v="C895"/>
    <x v="843"/>
    <s v="B1581"/>
    <x v="34"/>
    <x v="2"/>
    <n v="18.48"/>
    <n v="4"/>
    <n v="73.92"/>
    <x v="2"/>
    <x v="7"/>
  </r>
  <r>
    <s v="O2212"/>
    <d v="2023-10-09T00:00:00"/>
    <x v="1"/>
    <x v="10"/>
    <x v="2"/>
    <s v="C558"/>
    <x v="648"/>
    <s v="B1983"/>
    <x v="314"/>
    <x v="3"/>
    <n v="22.37"/>
    <n v="1"/>
    <n v="22.37"/>
    <x v="2"/>
    <x v="6"/>
  </r>
  <r>
    <s v="O1893"/>
    <d v="2023-05-04T00:00:00"/>
    <x v="5"/>
    <x v="4"/>
    <x v="2"/>
    <s v="C510"/>
    <x v="246"/>
    <s v="B1672"/>
    <x v="849"/>
    <x v="1"/>
    <n v="44.19"/>
    <n v="3"/>
    <n v="132.57"/>
    <x v="2"/>
    <x v="3"/>
  </r>
  <r>
    <s v="O2274"/>
    <d v="2022-10-06T00:00:00"/>
    <x v="5"/>
    <x v="10"/>
    <x v="3"/>
    <s v="C707"/>
    <x v="268"/>
    <s v="B1354"/>
    <x v="574"/>
    <x v="2"/>
    <n v="29.68"/>
    <n v="1"/>
    <n v="29.68"/>
    <x v="0"/>
    <x v="0"/>
  </r>
  <r>
    <s v="O2965"/>
    <d v="2025-07-18T00:00:00"/>
    <x v="2"/>
    <x v="2"/>
    <x v="0"/>
    <s v="C129"/>
    <x v="844"/>
    <s v="B1554"/>
    <x v="116"/>
    <x v="0"/>
    <n v="35.69"/>
    <n v="2"/>
    <n v="71.38"/>
    <x v="0"/>
    <x v="3"/>
  </r>
  <r>
    <s v="O3944"/>
    <d v="2022-11-26T00:00:00"/>
    <x v="6"/>
    <x v="5"/>
    <x v="3"/>
    <s v="C858"/>
    <x v="486"/>
    <s v="B1666"/>
    <x v="685"/>
    <x v="0"/>
    <n v="33.68"/>
    <n v="1"/>
    <n v="33.68"/>
    <x v="2"/>
    <x v="6"/>
  </r>
  <r>
    <s v="O3463"/>
    <d v="2025-05-18T00:00:00"/>
    <x v="0"/>
    <x v="4"/>
    <x v="0"/>
    <s v="C594"/>
    <x v="769"/>
    <s v="B1107"/>
    <x v="850"/>
    <x v="0"/>
    <n v="42.31"/>
    <n v="2"/>
    <n v="84.62"/>
    <x v="0"/>
    <x v="1"/>
  </r>
  <r>
    <s v="O3912"/>
    <d v="2023-10-28T00:00:00"/>
    <x v="6"/>
    <x v="10"/>
    <x v="2"/>
    <s v="C104"/>
    <x v="845"/>
    <s v="B1407"/>
    <x v="268"/>
    <x v="2"/>
    <n v="16.63"/>
    <n v="2"/>
    <n v="33.26"/>
    <x v="0"/>
    <x v="3"/>
  </r>
  <r>
    <s v="O2377"/>
    <d v="2023-12-02T00:00:00"/>
    <x v="6"/>
    <x v="9"/>
    <x v="2"/>
    <s v="C985"/>
    <x v="339"/>
    <s v="B1414"/>
    <x v="851"/>
    <x v="1"/>
    <n v="34.97"/>
    <n v="2"/>
    <n v="69.94"/>
    <x v="1"/>
    <x v="2"/>
  </r>
  <r>
    <s v="O3099"/>
    <d v="2023-04-14T00:00:00"/>
    <x v="2"/>
    <x v="7"/>
    <x v="2"/>
    <s v="C403"/>
    <x v="229"/>
    <s v="B1624"/>
    <x v="168"/>
    <x v="0"/>
    <n v="38.53"/>
    <n v="2"/>
    <n v="77.06"/>
    <x v="1"/>
    <x v="1"/>
  </r>
  <r>
    <s v="O2467"/>
    <d v="2022-10-16T00:00:00"/>
    <x v="0"/>
    <x v="10"/>
    <x v="3"/>
    <s v="C966"/>
    <x v="846"/>
    <s v="B1792"/>
    <x v="114"/>
    <x v="1"/>
    <n v="44.38"/>
    <n v="1"/>
    <n v="44.38"/>
    <x v="2"/>
    <x v="1"/>
  </r>
  <r>
    <s v="O1295"/>
    <d v="2024-07-23T00:00:00"/>
    <x v="4"/>
    <x v="2"/>
    <x v="1"/>
    <s v="C216"/>
    <x v="847"/>
    <s v="B1536"/>
    <x v="852"/>
    <x v="2"/>
    <n v="30.65"/>
    <n v="4"/>
    <n v="122.6"/>
    <x v="1"/>
    <x v="3"/>
  </r>
  <r>
    <s v="O1626"/>
    <d v="2024-04-30T00:00:00"/>
    <x v="4"/>
    <x v="7"/>
    <x v="1"/>
    <s v="C536"/>
    <x v="848"/>
    <s v="B1354"/>
    <x v="574"/>
    <x v="0"/>
    <n v="28.06"/>
    <n v="2"/>
    <n v="56.12"/>
    <x v="0"/>
    <x v="0"/>
  </r>
  <r>
    <s v="O2996"/>
    <d v="2023-09-08T00:00:00"/>
    <x v="2"/>
    <x v="6"/>
    <x v="2"/>
    <s v="C870"/>
    <x v="478"/>
    <s v="B1916"/>
    <x v="853"/>
    <x v="0"/>
    <n v="20.16"/>
    <n v="3"/>
    <n v="60.48"/>
    <x v="2"/>
    <x v="2"/>
  </r>
  <r>
    <s v="O3363"/>
    <d v="2024-08-01T00:00:00"/>
    <x v="5"/>
    <x v="8"/>
    <x v="1"/>
    <s v="C885"/>
    <x v="260"/>
    <s v="B1145"/>
    <x v="87"/>
    <x v="0"/>
    <n v="47.48"/>
    <n v="3"/>
    <n v="142.44"/>
    <x v="0"/>
    <x v="5"/>
  </r>
  <r>
    <s v="O3698"/>
    <d v="2024-11-06T00:00:00"/>
    <x v="3"/>
    <x v="5"/>
    <x v="1"/>
    <s v="C240"/>
    <x v="462"/>
    <s v="B1096"/>
    <x v="420"/>
    <x v="0"/>
    <n v="5.85"/>
    <n v="2"/>
    <n v="11.7"/>
    <x v="0"/>
    <x v="2"/>
  </r>
  <r>
    <s v="O1260"/>
    <d v="2023-11-22T00:00:00"/>
    <x v="3"/>
    <x v="5"/>
    <x v="2"/>
    <s v="C578"/>
    <x v="849"/>
    <s v="B1580"/>
    <x v="854"/>
    <x v="2"/>
    <n v="6.52"/>
    <n v="2"/>
    <n v="13.04"/>
    <x v="1"/>
    <x v="2"/>
  </r>
  <r>
    <s v="O3351"/>
    <d v="2023-12-29T00:00:00"/>
    <x v="2"/>
    <x v="9"/>
    <x v="2"/>
    <s v="C737"/>
    <x v="753"/>
    <s v="B1841"/>
    <x v="699"/>
    <x v="2"/>
    <n v="9.52"/>
    <n v="3"/>
    <n v="28.56"/>
    <x v="0"/>
    <x v="0"/>
  </r>
  <r>
    <s v="O2710"/>
    <d v="2025-02-26T00:00:00"/>
    <x v="3"/>
    <x v="3"/>
    <x v="0"/>
    <s v="C923"/>
    <x v="850"/>
    <s v="B1438"/>
    <x v="594"/>
    <x v="2"/>
    <n v="20.3"/>
    <n v="3"/>
    <n v="60.9"/>
    <x v="0"/>
    <x v="7"/>
  </r>
  <r>
    <s v="O2829"/>
    <d v="2025-06-14T00:00:00"/>
    <x v="6"/>
    <x v="1"/>
    <x v="0"/>
    <s v="C467"/>
    <x v="851"/>
    <s v="B1063"/>
    <x v="612"/>
    <x v="2"/>
    <n v="26.82"/>
    <n v="4"/>
    <n v="107.28"/>
    <x v="0"/>
    <x v="1"/>
  </r>
  <r>
    <s v="O2513"/>
    <d v="2024-07-01T00:00:00"/>
    <x v="1"/>
    <x v="2"/>
    <x v="1"/>
    <s v="C219"/>
    <x v="340"/>
    <s v="B1484"/>
    <x v="855"/>
    <x v="2"/>
    <n v="17.010000000000002"/>
    <n v="5"/>
    <n v="85.05"/>
    <x v="0"/>
    <x v="7"/>
  </r>
  <r>
    <s v="O1302"/>
    <d v="2024-08-19T00:00:00"/>
    <x v="1"/>
    <x v="8"/>
    <x v="1"/>
    <s v="C936"/>
    <x v="852"/>
    <s v="B1546"/>
    <x v="856"/>
    <x v="1"/>
    <n v="25.04"/>
    <n v="1"/>
    <n v="25.04"/>
    <x v="2"/>
    <x v="4"/>
  </r>
  <r>
    <s v="O1637"/>
    <d v="2023-10-05T00:00:00"/>
    <x v="5"/>
    <x v="10"/>
    <x v="2"/>
    <s v="C839"/>
    <x v="284"/>
    <s v="B1855"/>
    <x v="520"/>
    <x v="3"/>
    <n v="36.82"/>
    <n v="3"/>
    <n v="110.46"/>
    <x v="2"/>
    <x v="7"/>
  </r>
  <r>
    <s v="O2692"/>
    <d v="2023-09-24T00:00:00"/>
    <x v="0"/>
    <x v="6"/>
    <x v="2"/>
    <s v="C624"/>
    <x v="86"/>
    <s v="B1647"/>
    <x v="857"/>
    <x v="3"/>
    <n v="15.37"/>
    <n v="1"/>
    <n v="15.37"/>
    <x v="0"/>
    <x v="2"/>
  </r>
  <r>
    <s v="O2081"/>
    <d v="2024-11-02T00:00:00"/>
    <x v="6"/>
    <x v="5"/>
    <x v="1"/>
    <s v="C711"/>
    <x v="131"/>
    <s v="B1613"/>
    <x v="858"/>
    <x v="0"/>
    <n v="21.94"/>
    <n v="1"/>
    <n v="21.94"/>
    <x v="3"/>
    <x v="0"/>
  </r>
  <r>
    <s v="O3536"/>
    <d v="2025-02-25T00:00:00"/>
    <x v="4"/>
    <x v="3"/>
    <x v="0"/>
    <s v="C374"/>
    <x v="363"/>
    <s v="B1911"/>
    <x v="270"/>
    <x v="3"/>
    <n v="31.44"/>
    <n v="1"/>
    <n v="31.44"/>
    <x v="0"/>
    <x v="0"/>
  </r>
  <r>
    <s v="O3312"/>
    <d v="2025-01-22T00:00:00"/>
    <x v="3"/>
    <x v="11"/>
    <x v="0"/>
    <s v="C948"/>
    <x v="208"/>
    <s v="B1883"/>
    <x v="859"/>
    <x v="3"/>
    <n v="26.74"/>
    <n v="3"/>
    <n v="80.22"/>
    <x v="1"/>
    <x v="3"/>
  </r>
  <r>
    <s v="O2906"/>
    <d v="2022-09-07T00:00:00"/>
    <x v="3"/>
    <x v="6"/>
    <x v="3"/>
    <s v="C166"/>
    <x v="344"/>
    <s v="B1013"/>
    <x v="1"/>
    <x v="3"/>
    <n v="23.53"/>
    <n v="2"/>
    <n v="47.06"/>
    <x v="0"/>
    <x v="0"/>
  </r>
  <r>
    <s v="O2351"/>
    <d v="2025-06-27T00:00:00"/>
    <x v="2"/>
    <x v="1"/>
    <x v="0"/>
    <s v="C362"/>
    <x v="10"/>
    <s v="B1080"/>
    <x v="477"/>
    <x v="0"/>
    <n v="37.770000000000003"/>
    <n v="1"/>
    <n v="37.770000000000003"/>
    <x v="0"/>
    <x v="2"/>
  </r>
  <r>
    <s v="O1399"/>
    <d v="2023-08-01T00:00:00"/>
    <x v="4"/>
    <x v="8"/>
    <x v="2"/>
    <s v="C785"/>
    <x v="441"/>
    <s v="B1090"/>
    <x v="860"/>
    <x v="1"/>
    <n v="32.04"/>
    <n v="3"/>
    <n v="96.12"/>
    <x v="0"/>
    <x v="3"/>
  </r>
  <r>
    <s v="O2553"/>
    <d v="2025-04-23T00:00:00"/>
    <x v="3"/>
    <x v="7"/>
    <x v="0"/>
    <s v="C895"/>
    <x v="853"/>
    <s v="B1805"/>
    <x v="364"/>
    <x v="0"/>
    <n v="41.68"/>
    <n v="5"/>
    <n v="208.4"/>
    <x v="0"/>
    <x v="1"/>
  </r>
  <r>
    <s v="O1311"/>
    <d v="2024-09-16T00:00:00"/>
    <x v="1"/>
    <x v="6"/>
    <x v="1"/>
    <s v="C439"/>
    <x v="854"/>
    <s v="B1225"/>
    <x v="861"/>
    <x v="3"/>
    <n v="6.71"/>
    <n v="2"/>
    <n v="13.42"/>
    <x v="3"/>
    <x v="1"/>
  </r>
  <r>
    <s v="O3665"/>
    <d v="2023-12-06T00:00:00"/>
    <x v="3"/>
    <x v="9"/>
    <x v="2"/>
    <s v="C222"/>
    <x v="855"/>
    <s v="B1553"/>
    <x v="286"/>
    <x v="2"/>
    <n v="36.869999999999997"/>
    <n v="2"/>
    <n v="73.739999999999995"/>
    <x v="1"/>
    <x v="2"/>
  </r>
  <r>
    <s v="O1152"/>
    <d v="2024-04-12T00:00:00"/>
    <x v="2"/>
    <x v="7"/>
    <x v="1"/>
    <s v="C535"/>
    <x v="727"/>
    <s v="B1958"/>
    <x v="832"/>
    <x v="0"/>
    <n v="43.45"/>
    <n v="2"/>
    <n v="86.9"/>
    <x v="0"/>
    <x v="3"/>
  </r>
  <r>
    <s v="O2784"/>
    <d v="2024-07-21T00:00:00"/>
    <x v="0"/>
    <x v="2"/>
    <x v="1"/>
    <s v="C329"/>
    <x v="247"/>
    <s v="B1926"/>
    <x v="301"/>
    <x v="1"/>
    <n v="29.66"/>
    <n v="2"/>
    <n v="59.32"/>
    <x v="2"/>
    <x v="0"/>
  </r>
  <r>
    <s v="O1463"/>
    <d v="2023-02-23T00:00:00"/>
    <x v="5"/>
    <x v="3"/>
    <x v="2"/>
    <s v="C236"/>
    <x v="738"/>
    <s v="B1748"/>
    <x v="862"/>
    <x v="1"/>
    <n v="24.6"/>
    <n v="2"/>
    <n v="49.2"/>
    <x v="3"/>
    <x v="7"/>
  </r>
  <r>
    <s v="O3210"/>
    <d v="2023-03-10T00:00:00"/>
    <x v="2"/>
    <x v="0"/>
    <x v="2"/>
    <s v="C558"/>
    <x v="35"/>
    <s v="B1374"/>
    <x v="675"/>
    <x v="2"/>
    <n v="47.69"/>
    <n v="4"/>
    <n v="190.76"/>
    <x v="1"/>
    <x v="2"/>
  </r>
  <r>
    <s v="O3800"/>
    <d v="2024-06-10T00:00:00"/>
    <x v="1"/>
    <x v="1"/>
    <x v="1"/>
    <s v="C158"/>
    <x v="236"/>
    <s v="B1463"/>
    <x v="863"/>
    <x v="1"/>
    <n v="10.07"/>
    <n v="1"/>
    <n v="10.07"/>
    <x v="1"/>
    <x v="5"/>
  </r>
  <r>
    <s v="O1489"/>
    <d v="2023-05-21T00:00:00"/>
    <x v="0"/>
    <x v="4"/>
    <x v="2"/>
    <s v="C654"/>
    <x v="241"/>
    <s v="B1968"/>
    <x v="864"/>
    <x v="0"/>
    <n v="45.83"/>
    <n v="5"/>
    <n v="229.15"/>
    <x v="0"/>
    <x v="7"/>
  </r>
  <r>
    <s v="O2869"/>
    <d v="2023-04-25T00:00:00"/>
    <x v="4"/>
    <x v="7"/>
    <x v="2"/>
    <s v="C479"/>
    <x v="5"/>
    <s v="B1261"/>
    <x v="11"/>
    <x v="0"/>
    <n v="23.21"/>
    <n v="4"/>
    <n v="92.84"/>
    <x v="2"/>
    <x v="5"/>
  </r>
  <r>
    <s v="O3822"/>
    <d v="2023-05-15T00:00:00"/>
    <x v="1"/>
    <x v="4"/>
    <x v="2"/>
    <s v="C858"/>
    <x v="486"/>
    <s v="B1053"/>
    <x v="569"/>
    <x v="2"/>
    <n v="39.799999999999997"/>
    <n v="4"/>
    <n v="159.19999999999999"/>
    <x v="0"/>
    <x v="2"/>
  </r>
  <r>
    <s v="O3392"/>
    <d v="2025-04-18T00:00:00"/>
    <x v="2"/>
    <x v="7"/>
    <x v="0"/>
    <s v="C719"/>
    <x v="541"/>
    <s v="B1472"/>
    <x v="120"/>
    <x v="0"/>
    <n v="48.9"/>
    <n v="2"/>
    <n v="97.8"/>
    <x v="0"/>
    <x v="2"/>
  </r>
  <r>
    <s v="O1644"/>
    <d v="2023-09-12T00:00:00"/>
    <x v="4"/>
    <x v="6"/>
    <x v="2"/>
    <s v="C190"/>
    <x v="856"/>
    <s v="B1552"/>
    <x v="461"/>
    <x v="3"/>
    <n v="49.93"/>
    <n v="4"/>
    <n v="199.72"/>
    <x v="0"/>
    <x v="4"/>
  </r>
  <r>
    <s v="O1447"/>
    <d v="2024-08-05T00:00:00"/>
    <x v="1"/>
    <x v="8"/>
    <x v="1"/>
    <s v="C722"/>
    <x v="712"/>
    <s v="B1686"/>
    <x v="865"/>
    <x v="0"/>
    <n v="6.69"/>
    <n v="4"/>
    <n v="26.76"/>
    <x v="1"/>
    <x v="1"/>
  </r>
  <r>
    <s v="O1299"/>
    <d v="2024-07-23T00:00:00"/>
    <x v="4"/>
    <x v="2"/>
    <x v="1"/>
    <s v="C540"/>
    <x v="338"/>
    <s v="B1813"/>
    <x v="866"/>
    <x v="2"/>
    <n v="40.9"/>
    <n v="2"/>
    <n v="81.8"/>
    <x v="2"/>
    <x v="3"/>
  </r>
  <r>
    <s v="O2847"/>
    <d v="2025-04-19T00:00:00"/>
    <x v="6"/>
    <x v="7"/>
    <x v="0"/>
    <s v="C660"/>
    <x v="669"/>
    <s v="B1112"/>
    <x v="867"/>
    <x v="0"/>
    <n v="36.76"/>
    <n v="2"/>
    <n v="73.52"/>
    <x v="0"/>
    <x v="5"/>
  </r>
  <r>
    <s v="O1592"/>
    <d v="2023-05-07T00:00:00"/>
    <x v="0"/>
    <x v="4"/>
    <x v="2"/>
    <s v="C328"/>
    <x v="20"/>
    <s v="B1998"/>
    <x v="868"/>
    <x v="3"/>
    <n v="19.53"/>
    <n v="3"/>
    <n v="58.59"/>
    <x v="3"/>
    <x v="2"/>
  </r>
  <r>
    <s v="O3467"/>
    <d v="2025-05-22T00:00:00"/>
    <x v="5"/>
    <x v="4"/>
    <x v="0"/>
    <s v="C978"/>
    <x v="781"/>
    <s v="B1738"/>
    <x v="212"/>
    <x v="3"/>
    <n v="7.44"/>
    <n v="1"/>
    <n v="7.44"/>
    <x v="0"/>
    <x v="2"/>
  </r>
  <r>
    <s v="O2022"/>
    <d v="2023-02-10T00:00:00"/>
    <x v="2"/>
    <x v="3"/>
    <x v="2"/>
    <s v="C395"/>
    <x v="709"/>
    <s v="B1303"/>
    <x v="869"/>
    <x v="2"/>
    <n v="28.52"/>
    <n v="4"/>
    <n v="114.08"/>
    <x v="1"/>
    <x v="4"/>
  </r>
  <r>
    <s v="O2091"/>
    <d v="2024-09-27T00:00:00"/>
    <x v="2"/>
    <x v="6"/>
    <x v="1"/>
    <s v="C738"/>
    <x v="857"/>
    <s v="B1883"/>
    <x v="859"/>
    <x v="1"/>
    <n v="24.9"/>
    <n v="3"/>
    <n v="74.7"/>
    <x v="2"/>
    <x v="1"/>
  </r>
  <r>
    <s v="O3760"/>
    <d v="2024-02-08T00:00:00"/>
    <x v="5"/>
    <x v="3"/>
    <x v="1"/>
    <s v="C389"/>
    <x v="280"/>
    <s v="B1454"/>
    <x v="15"/>
    <x v="3"/>
    <n v="37.03"/>
    <n v="2"/>
    <n v="74.06"/>
    <x v="0"/>
    <x v="6"/>
  </r>
  <r>
    <s v="O2196"/>
    <d v="2024-05-23T00:00:00"/>
    <x v="5"/>
    <x v="4"/>
    <x v="1"/>
    <s v="C682"/>
    <x v="741"/>
    <s v="B1555"/>
    <x v="71"/>
    <x v="1"/>
    <n v="32.270000000000003"/>
    <n v="2"/>
    <n v="64.540000000000006"/>
    <x v="1"/>
    <x v="1"/>
  </r>
  <r>
    <s v="O1123"/>
    <d v="2024-12-30T00:00:00"/>
    <x v="1"/>
    <x v="9"/>
    <x v="1"/>
    <s v="C934"/>
    <x v="858"/>
    <s v="B1064"/>
    <x v="190"/>
    <x v="0"/>
    <n v="18.25"/>
    <n v="2"/>
    <n v="36.5"/>
    <x v="0"/>
    <x v="0"/>
  </r>
  <r>
    <s v="O1366"/>
    <d v="2024-03-05T00:00:00"/>
    <x v="4"/>
    <x v="0"/>
    <x v="1"/>
    <s v="C682"/>
    <x v="564"/>
    <s v="B1083"/>
    <x v="870"/>
    <x v="1"/>
    <n v="29.93"/>
    <n v="5"/>
    <n v="149.65"/>
    <x v="0"/>
    <x v="3"/>
  </r>
  <r>
    <s v="O2514"/>
    <d v="2025-05-30T00:00:00"/>
    <x v="2"/>
    <x v="4"/>
    <x v="0"/>
    <s v="C848"/>
    <x v="835"/>
    <s v="B1180"/>
    <x v="769"/>
    <x v="0"/>
    <n v="31.95"/>
    <n v="4"/>
    <n v="127.8"/>
    <x v="2"/>
    <x v="2"/>
  </r>
  <r>
    <s v="O2569"/>
    <d v="2023-01-01T00:00:00"/>
    <x v="0"/>
    <x v="11"/>
    <x v="2"/>
    <s v="C934"/>
    <x v="273"/>
    <s v="B1351"/>
    <x v="636"/>
    <x v="0"/>
    <n v="23.75"/>
    <n v="5"/>
    <n v="118.75"/>
    <x v="1"/>
    <x v="0"/>
  </r>
  <r>
    <s v="O3523"/>
    <d v="2025-04-23T00:00:00"/>
    <x v="3"/>
    <x v="7"/>
    <x v="0"/>
    <s v="C563"/>
    <x v="185"/>
    <s v="B1308"/>
    <x v="294"/>
    <x v="3"/>
    <n v="44.97"/>
    <n v="5"/>
    <n v="224.85"/>
    <x v="0"/>
    <x v="5"/>
  </r>
  <r>
    <s v="O3487"/>
    <d v="2022-11-22T00:00:00"/>
    <x v="4"/>
    <x v="5"/>
    <x v="3"/>
    <s v="C823"/>
    <x v="119"/>
    <s v="B1137"/>
    <x v="871"/>
    <x v="1"/>
    <n v="45.19"/>
    <n v="1"/>
    <n v="45.19"/>
    <x v="1"/>
    <x v="2"/>
  </r>
  <r>
    <s v="O3678"/>
    <d v="2022-10-22T00:00:00"/>
    <x v="6"/>
    <x v="10"/>
    <x v="3"/>
    <s v="C811"/>
    <x v="483"/>
    <s v="B1076"/>
    <x v="332"/>
    <x v="0"/>
    <n v="29.13"/>
    <n v="4"/>
    <n v="116.52"/>
    <x v="2"/>
    <x v="0"/>
  </r>
  <r>
    <s v="O3281"/>
    <d v="2024-01-27T00:00:00"/>
    <x v="6"/>
    <x v="11"/>
    <x v="1"/>
    <s v="C585"/>
    <x v="859"/>
    <s v="B1855"/>
    <x v="872"/>
    <x v="0"/>
    <n v="20.149999999999999"/>
    <n v="1"/>
    <n v="20.149999999999999"/>
    <x v="2"/>
    <x v="1"/>
  </r>
  <r>
    <s v="O1693"/>
    <d v="2024-05-20T00:00:00"/>
    <x v="1"/>
    <x v="4"/>
    <x v="1"/>
    <s v="C845"/>
    <x v="860"/>
    <s v="B1107"/>
    <x v="873"/>
    <x v="3"/>
    <n v="36.6"/>
    <n v="4"/>
    <n v="146.4"/>
    <x v="3"/>
    <x v="4"/>
  </r>
  <r>
    <s v="O1718"/>
    <d v="2024-12-16T00:00:00"/>
    <x v="1"/>
    <x v="9"/>
    <x v="1"/>
    <s v="C827"/>
    <x v="861"/>
    <s v="B1909"/>
    <x v="874"/>
    <x v="1"/>
    <n v="44.42"/>
    <n v="4"/>
    <n v="177.68"/>
    <x v="1"/>
    <x v="2"/>
  </r>
  <r>
    <s v="O2190"/>
    <d v="2024-09-01T00:00:00"/>
    <x v="0"/>
    <x v="6"/>
    <x v="1"/>
    <s v="C687"/>
    <x v="862"/>
    <s v="B1946"/>
    <x v="875"/>
    <x v="3"/>
    <n v="38.32"/>
    <n v="2"/>
    <n v="76.64"/>
    <x v="3"/>
    <x v="4"/>
  </r>
  <r>
    <s v="O1734"/>
    <d v="2024-12-11T00:00:00"/>
    <x v="3"/>
    <x v="9"/>
    <x v="1"/>
    <s v="C569"/>
    <x v="632"/>
    <s v="B1917"/>
    <x v="303"/>
    <x v="2"/>
    <n v="15.84"/>
    <n v="3"/>
    <n v="47.52"/>
    <x v="2"/>
    <x v="4"/>
  </r>
  <r>
    <s v="O1472"/>
    <d v="2023-07-08T00:00:00"/>
    <x v="6"/>
    <x v="2"/>
    <x v="2"/>
    <s v="C192"/>
    <x v="863"/>
    <s v="B1350"/>
    <x v="876"/>
    <x v="3"/>
    <n v="34.409999999999997"/>
    <n v="2"/>
    <n v="68.819999999999993"/>
    <x v="0"/>
    <x v="7"/>
  </r>
  <r>
    <s v="O3893"/>
    <d v="2024-03-18T00:00:00"/>
    <x v="1"/>
    <x v="0"/>
    <x v="1"/>
    <s v="C530"/>
    <x v="766"/>
    <s v="B1354"/>
    <x v="877"/>
    <x v="0"/>
    <n v="34.200000000000003"/>
    <n v="2"/>
    <n v="68.400000000000006"/>
    <x v="1"/>
    <x v="0"/>
  </r>
  <r>
    <s v="O2889"/>
    <d v="2024-08-15T00:00:00"/>
    <x v="5"/>
    <x v="8"/>
    <x v="1"/>
    <s v="C188"/>
    <x v="864"/>
    <s v="B1273"/>
    <x v="166"/>
    <x v="1"/>
    <n v="32"/>
    <n v="2"/>
    <n v="64"/>
    <x v="0"/>
    <x v="6"/>
  </r>
  <r>
    <s v="O3276"/>
    <d v="2023-03-30T00:00:00"/>
    <x v="5"/>
    <x v="0"/>
    <x v="2"/>
    <s v="C400"/>
    <x v="865"/>
    <s v="B1876"/>
    <x v="199"/>
    <x v="2"/>
    <n v="26.86"/>
    <n v="2"/>
    <n v="53.72"/>
    <x v="0"/>
    <x v="0"/>
  </r>
  <r>
    <s v="O1750"/>
    <d v="2024-09-25T00:00:00"/>
    <x v="3"/>
    <x v="6"/>
    <x v="1"/>
    <s v="C770"/>
    <x v="866"/>
    <s v="B1198"/>
    <x v="694"/>
    <x v="1"/>
    <n v="17.079999999999998"/>
    <n v="1"/>
    <n v="17.079999999999998"/>
    <x v="1"/>
    <x v="4"/>
  </r>
  <r>
    <s v="O2090"/>
    <d v="2024-12-12T00:00:00"/>
    <x v="5"/>
    <x v="9"/>
    <x v="1"/>
    <s v="C721"/>
    <x v="867"/>
    <s v="B1289"/>
    <x v="878"/>
    <x v="0"/>
    <n v="42.34"/>
    <n v="4"/>
    <n v="169.36"/>
    <x v="2"/>
    <x v="3"/>
  </r>
  <r>
    <s v="O3306"/>
    <d v="2023-05-08T00:00:00"/>
    <x v="1"/>
    <x v="4"/>
    <x v="2"/>
    <s v="C940"/>
    <x v="134"/>
    <s v="B1775"/>
    <x v="760"/>
    <x v="0"/>
    <n v="43.71"/>
    <n v="1"/>
    <n v="43.71"/>
    <x v="2"/>
    <x v="0"/>
  </r>
  <r>
    <s v="O2252"/>
    <d v="2024-12-23T00:00:00"/>
    <x v="1"/>
    <x v="9"/>
    <x v="1"/>
    <s v="C958"/>
    <x v="683"/>
    <s v="B1105"/>
    <x v="700"/>
    <x v="0"/>
    <n v="14.55"/>
    <n v="3"/>
    <n v="43.65"/>
    <x v="0"/>
    <x v="3"/>
  </r>
  <r>
    <s v="O2032"/>
    <d v="2024-01-17T00:00:00"/>
    <x v="3"/>
    <x v="11"/>
    <x v="1"/>
    <s v="C383"/>
    <x v="579"/>
    <s v="B1052"/>
    <x v="349"/>
    <x v="1"/>
    <n v="5.08"/>
    <n v="4"/>
    <n v="20.32"/>
    <x v="0"/>
    <x v="3"/>
  </r>
  <r>
    <s v="O1428"/>
    <d v="2023-03-29T00:00:00"/>
    <x v="3"/>
    <x v="0"/>
    <x v="2"/>
    <s v="C767"/>
    <x v="868"/>
    <s v="B1393"/>
    <x v="879"/>
    <x v="2"/>
    <n v="16.45"/>
    <n v="1"/>
    <n v="16.45"/>
    <x v="1"/>
    <x v="4"/>
  </r>
  <r>
    <s v="O2576"/>
    <d v="2024-10-07T00:00:00"/>
    <x v="1"/>
    <x v="10"/>
    <x v="1"/>
    <s v="C232"/>
    <x v="4"/>
    <s v="B1721"/>
    <x v="254"/>
    <x v="0"/>
    <n v="23.41"/>
    <n v="2"/>
    <n v="46.82"/>
    <x v="2"/>
    <x v="1"/>
  </r>
  <r>
    <s v="O3998"/>
    <d v="2023-06-19T00:00:00"/>
    <x v="1"/>
    <x v="1"/>
    <x v="2"/>
    <s v="C930"/>
    <x v="778"/>
    <s v="B1217"/>
    <x v="672"/>
    <x v="0"/>
    <n v="20.66"/>
    <n v="1"/>
    <n v="20.66"/>
    <x v="1"/>
    <x v="1"/>
  </r>
  <r>
    <s v="O1116"/>
    <d v="2023-11-23T00:00:00"/>
    <x v="5"/>
    <x v="5"/>
    <x v="2"/>
    <s v="C695"/>
    <x v="317"/>
    <s v="B1706"/>
    <x v="880"/>
    <x v="1"/>
    <n v="8.26"/>
    <n v="2"/>
    <n v="16.52"/>
    <x v="0"/>
    <x v="7"/>
  </r>
  <r>
    <s v="O1250"/>
    <d v="2024-12-06T00:00:00"/>
    <x v="2"/>
    <x v="9"/>
    <x v="1"/>
    <s v="C132"/>
    <x v="869"/>
    <s v="B1284"/>
    <x v="744"/>
    <x v="1"/>
    <n v="17.78"/>
    <n v="1"/>
    <n v="17.78"/>
    <x v="2"/>
    <x v="4"/>
  </r>
  <r>
    <s v="O3023"/>
    <d v="2025-02-09T00:00:00"/>
    <x v="0"/>
    <x v="3"/>
    <x v="0"/>
    <s v="C760"/>
    <x v="65"/>
    <s v="B1003"/>
    <x v="650"/>
    <x v="0"/>
    <n v="40.42"/>
    <n v="5"/>
    <n v="202.1"/>
    <x v="2"/>
    <x v="6"/>
  </r>
  <r>
    <s v="O2803"/>
    <d v="2023-11-10T00:00:00"/>
    <x v="2"/>
    <x v="5"/>
    <x v="2"/>
    <s v="C749"/>
    <x v="752"/>
    <s v="B1744"/>
    <x v="881"/>
    <x v="2"/>
    <n v="39.840000000000003"/>
    <n v="2"/>
    <n v="79.680000000000007"/>
    <x v="0"/>
    <x v="5"/>
  </r>
  <r>
    <s v="O2701"/>
    <d v="2024-12-10T00:00:00"/>
    <x v="4"/>
    <x v="9"/>
    <x v="1"/>
    <s v="C772"/>
    <x v="459"/>
    <s v="B1418"/>
    <x v="882"/>
    <x v="2"/>
    <n v="15.79"/>
    <n v="2"/>
    <n v="31.58"/>
    <x v="2"/>
    <x v="0"/>
  </r>
  <r>
    <s v="O3002"/>
    <d v="2022-10-15T00:00:00"/>
    <x v="6"/>
    <x v="10"/>
    <x v="3"/>
    <s v="C358"/>
    <x v="320"/>
    <s v="B1813"/>
    <x v="883"/>
    <x v="0"/>
    <n v="6.57"/>
    <n v="1"/>
    <n v="6.57"/>
    <x v="2"/>
    <x v="0"/>
  </r>
  <r>
    <s v="O3713"/>
    <d v="2024-08-01T00:00:00"/>
    <x v="5"/>
    <x v="8"/>
    <x v="1"/>
    <s v="C130"/>
    <x v="210"/>
    <s v="B1714"/>
    <x v="380"/>
    <x v="2"/>
    <n v="16.07"/>
    <n v="3"/>
    <n v="48.21"/>
    <x v="0"/>
    <x v="6"/>
  </r>
  <r>
    <s v="O1224"/>
    <d v="2024-02-24T00:00:00"/>
    <x v="6"/>
    <x v="3"/>
    <x v="1"/>
    <s v="C165"/>
    <x v="870"/>
    <s v="B1022"/>
    <x v="884"/>
    <x v="1"/>
    <n v="9.31"/>
    <n v="1"/>
    <n v="9.31"/>
    <x v="3"/>
    <x v="0"/>
  </r>
  <r>
    <s v="O2666"/>
    <d v="2023-12-24T00:00:00"/>
    <x v="0"/>
    <x v="9"/>
    <x v="2"/>
    <s v="C263"/>
    <x v="323"/>
    <s v="B1653"/>
    <x v="885"/>
    <x v="0"/>
    <n v="34.58"/>
    <n v="1"/>
    <n v="34.58"/>
    <x v="2"/>
    <x v="0"/>
  </r>
  <r>
    <s v="O3260"/>
    <d v="2023-02-06T00:00:00"/>
    <x v="1"/>
    <x v="3"/>
    <x v="2"/>
    <s v="C120"/>
    <x v="190"/>
    <s v="B1817"/>
    <x v="886"/>
    <x v="2"/>
    <n v="48.76"/>
    <n v="4"/>
    <n v="195.04"/>
    <x v="1"/>
    <x v="3"/>
  </r>
  <r>
    <s v="O2907"/>
    <d v="2023-12-26T00:00:00"/>
    <x v="4"/>
    <x v="9"/>
    <x v="2"/>
    <s v="C320"/>
    <x v="717"/>
    <s v="B1349"/>
    <x v="193"/>
    <x v="0"/>
    <n v="25.19"/>
    <n v="5"/>
    <n v="125.95"/>
    <x v="1"/>
    <x v="0"/>
  </r>
  <r>
    <s v="O3124"/>
    <d v="2022-09-23T00:00:00"/>
    <x v="2"/>
    <x v="6"/>
    <x v="3"/>
    <s v="C507"/>
    <x v="72"/>
    <s v="B1290"/>
    <x v="430"/>
    <x v="0"/>
    <n v="29.27"/>
    <n v="5"/>
    <n v="146.35"/>
    <x v="1"/>
    <x v="0"/>
  </r>
  <r>
    <s v="O3680"/>
    <d v="2023-10-05T00:00:00"/>
    <x v="5"/>
    <x v="10"/>
    <x v="2"/>
    <s v="C323"/>
    <x v="871"/>
    <s v="B1903"/>
    <x v="321"/>
    <x v="2"/>
    <n v="18.57"/>
    <n v="1"/>
    <n v="18.57"/>
    <x v="2"/>
    <x v="2"/>
  </r>
  <r>
    <s v="O3502"/>
    <d v="2024-08-11T00:00:00"/>
    <x v="0"/>
    <x v="8"/>
    <x v="1"/>
    <s v="C651"/>
    <x v="213"/>
    <s v="B1618"/>
    <x v="887"/>
    <x v="2"/>
    <n v="43.85"/>
    <n v="3"/>
    <n v="131.55000000000001"/>
    <x v="1"/>
    <x v="5"/>
  </r>
  <r>
    <s v="O1036"/>
    <d v="2023-10-04T00:00:00"/>
    <x v="3"/>
    <x v="10"/>
    <x v="2"/>
    <s v="C412"/>
    <x v="173"/>
    <s v="B1921"/>
    <x v="36"/>
    <x v="0"/>
    <n v="30.91"/>
    <n v="5"/>
    <n v="154.55000000000001"/>
    <x v="2"/>
    <x v="3"/>
  </r>
  <r>
    <s v="O1868"/>
    <d v="2023-08-11T00:00:00"/>
    <x v="2"/>
    <x v="8"/>
    <x v="2"/>
    <s v="C858"/>
    <x v="872"/>
    <s v="B1782"/>
    <x v="282"/>
    <x v="0"/>
    <n v="30.29"/>
    <n v="1"/>
    <n v="30.29"/>
    <x v="0"/>
    <x v="0"/>
  </r>
  <r>
    <s v="O2314"/>
    <d v="2023-11-20T00:00:00"/>
    <x v="1"/>
    <x v="5"/>
    <x v="2"/>
    <s v="C217"/>
    <x v="748"/>
    <s v="B1757"/>
    <x v="59"/>
    <x v="3"/>
    <n v="35.29"/>
    <n v="5"/>
    <n v="176.45"/>
    <x v="2"/>
    <x v="5"/>
  </r>
  <r>
    <s v="O3110"/>
    <d v="2024-11-17T00:00:00"/>
    <x v="0"/>
    <x v="5"/>
    <x v="1"/>
    <s v="C904"/>
    <x v="526"/>
    <s v="B1841"/>
    <x v="888"/>
    <x v="3"/>
    <n v="34.11"/>
    <n v="3"/>
    <n v="102.33"/>
    <x v="0"/>
    <x v="6"/>
  </r>
  <r>
    <s v="O1535"/>
    <d v="2023-01-07T00:00:00"/>
    <x v="6"/>
    <x v="11"/>
    <x v="2"/>
    <s v="C338"/>
    <x v="873"/>
    <s v="B1871"/>
    <x v="889"/>
    <x v="2"/>
    <n v="29.26"/>
    <n v="2"/>
    <n v="58.52"/>
    <x v="0"/>
    <x v="3"/>
  </r>
  <r>
    <s v="O3558"/>
    <d v="2024-10-19T00:00:00"/>
    <x v="6"/>
    <x v="10"/>
    <x v="1"/>
    <s v="C302"/>
    <x v="874"/>
    <s v="B1503"/>
    <x v="571"/>
    <x v="3"/>
    <n v="28.65"/>
    <n v="2"/>
    <n v="57.3"/>
    <x v="2"/>
    <x v="6"/>
  </r>
  <r>
    <s v="O2113"/>
    <d v="2024-11-24T00:00:00"/>
    <x v="0"/>
    <x v="5"/>
    <x v="1"/>
    <s v="C119"/>
    <x v="875"/>
    <s v="B1715"/>
    <x v="418"/>
    <x v="2"/>
    <n v="35"/>
    <n v="2"/>
    <n v="70"/>
    <x v="1"/>
    <x v="7"/>
  </r>
  <r>
    <s v="O2789"/>
    <d v="2023-08-25T00:00:00"/>
    <x v="2"/>
    <x v="8"/>
    <x v="2"/>
    <s v="C436"/>
    <x v="605"/>
    <s v="B1958"/>
    <x v="86"/>
    <x v="0"/>
    <n v="7.59"/>
    <n v="5"/>
    <n v="37.950000000000003"/>
    <x v="0"/>
    <x v="2"/>
  </r>
  <r>
    <s v="O2029"/>
    <d v="2023-10-24T00:00:00"/>
    <x v="4"/>
    <x v="10"/>
    <x v="2"/>
    <s v="C409"/>
    <x v="876"/>
    <s v="B1166"/>
    <x v="890"/>
    <x v="1"/>
    <n v="7.34"/>
    <n v="2"/>
    <n v="14.68"/>
    <x v="2"/>
    <x v="0"/>
  </r>
  <r>
    <s v="O1024"/>
    <d v="2024-04-17T00:00:00"/>
    <x v="3"/>
    <x v="7"/>
    <x v="1"/>
    <s v="C327"/>
    <x v="877"/>
    <s v="B1613"/>
    <x v="201"/>
    <x v="1"/>
    <n v="37.01"/>
    <n v="3"/>
    <n v="111.03"/>
    <x v="1"/>
    <x v="3"/>
  </r>
  <r>
    <s v="O1265"/>
    <d v="2023-03-01T00:00:00"/>
    <x v="3"/>
    <x v="0"/>
    <x v="2"/>
    <s v="C872"/>
    <x v="878"/>
    <s v="B1997"/>
    <x v="825"/>
    <x v="3"/>
    <n v="9.7899999999999991"/>
    <n v="3"/>
    <n v="29.37"/>
    <x v="3"/>
    <x v="0"/>
  </r>
  <r>
    <s v="O3368"/>
    <d v="2023-02-05T00:00:00"/>
    <x v="0"/>
    <x v="3"/>
    <x v="2"/>
    <s v="C115"/>
    <x v="879"/>
    <s v="B1729"/>
    <x v="539"/>
    <x v="0"/>
    <n v="16.18"/>
    <n v="3"/>
    <n v="48.54"/>
    <x v="0"/>
    <x v="0"/>
  </r>
  <r>
    <s v="O3518"/>
    <d v="2023-08-09T00:00:00"/>
    <x v="3"/>
    <x v="8"/>
    <x v="2"/>
    <s v="C270"/>
    <x v="60"/>
    <s v="B1580"/>
    <x v="854"/>
    <x v="3"/>
    <n v="6.17"/>
    <n v="4"/>
    <n v="24.68"/>
    <x v="0"/>
    <x v="5"/>
  </r>
  <r>
    <s v="O3553"/>
    <d v="2024-04-22T00:00:00"/>
    <x v="1"/>
    <x v="7"/>
    <x v="1"/>
    <s v="C271"/>
    <x v="880"/>
    <s v="B1597"/>
    <x v="138"/>
    <x v="3"/>
    <n v="40.43"/>
    <n v="5"/>
    <n v="202.15"/>
    <x v="1"/>
    <x v="3"/>
  </r>
  <r>
    <s v="O1595"/>
    <d v="2024-05-11T00:00:00"/>
    <x v="6"/>
    <x v="4"/>
    <x v="1"/>
    <s v="C307"/>
    <x v="881"/>
    <s v="B1669"/>
    <x v="891"/>
    <x v="3"/>
    <n v="7.88"/>
    <n v="1"/>
    <n v="7.88"/>
    <x v="2"/>
    <x v="3"/>
  </r>
  <r>
    <s v="O1452"/>
    <d v="2023-12-26T00:00:00"/>
    <x v="4"/>
    <x v="9"/>
    <x v="2"/>
    <s v="C183"/>
    <x v="882"/>
    <s v="B1338"/>
    <x v="9"/>
    <x v="0"/>
    <n v="44.91"/>
    <n v="1"/>
    <n v="44.91"/>
    <x v="3"/>
    <x v="0"/>
  </r>
  <r>
    <s v="O2496"/>
    <d v="2025-08-16T00:00:00"/>
    <x v="6"/>
    <x v="8"/>
    <x v="0"/>
    <s v="C392"/>
    <x v="633"/>
    <s v="B1474"/>
    <x v="892"/>
    <x v="0"/>
    <n v="30.77"/>
    <n v="4"/>
    <n v="123.08"/>
    <x v="2"/>
    <x v="0"/>
  </r>
  <r>
    <s v="O1053"/>
    <d v="2024-10-10T00:00:00"/>
    <x v="5"/>
    <x v="10"/>
    <x v="1"/>
    <s v="C594"/>
    <x v="60"/>
    <s v="B1853"/>
    <x v="560"/>
    <x v="2"/>
    <n v="46.9"/>
    <n v="1"/>
    <n v="46.9"/>
    <x v="3"/>
    <x v="7"/>
  </r>
  <r>
    <s v="O2420"/>
    <d v="2024-09-30T00:00:00"/>
    <x v="1"/>
    <x v="6"/>
    <x v="1"/>
    <s v="C667"/>
    <x v="883"/>
    <s v="B1183"/>
    <x v="745"/>
    <x v="0"/>
    <n v="46.12"/>
    <n v="5"/>
    <n v="230.6"/>
    <x v="0"/>
    <x v="2"/>
  </r>
  <r>
    <s v="O3178"/>
    <d v="2023-11-09T00:00:00"/>
    <x v="5"/>
    <x v="5"/>
    <x v="2"/>
    <s v="C210"/>
    <x v="322"/>
    <s v="B1607"/>
    <x v="747"/>
    <x v="2"/>
    <n v="15.86"/>
    <n v="2"/>
    <n v="31.72"/>
    <x v="0"/>
    <x v="2"/>
  </r>
  <r>
    <s v="O1313"/>
    <d v="2024-03-09T00:00:00"/>
    <x v="6"/>
    <x v="0"/>
    <x v="1"/>
    <s v="C511"/>
    <x v="884"/>
    <s v="B1745"/>
    <x v="25"/>
    <x v="3"/>
    <n v="48.4"/>
    <n v="2"/>
    <n v="96.8"/>
    <x v="0"/>
    <x v="0"/>
  </r>
  <r>
    <s v="O1006"/>
    <d v="2023-02-19T00:00:00"/>
    <x v="0"/>
    <x v="3"/>
    <x v="2"/>
    <s v="C658"/>
    <x v="60"/>
    <s v="B1939"/>
    <x v="615"/>
    <x v="1"/>
    <n v="25.27"/>
    <n v="5"/>
    <n v="126.35"/>
    <x v="1"/>
    <x v="4"/>
  </r>
  <r>
    <s v="O1062"/>
    <d v="2024-10-17T00:00:00"/>
    <x v="5"/>
    <x v="10"/>
    <x v="1"/>
    <s v="C797"/>
    <x v="885"/>
    <s v="B1963"/>
    <x v="13"/>
    <x v="0"/>
    <n v="32.53"/>
    <n v="4"/>
    <n v="130.12"/>
    <x v="2"/>
    <x v="0"/>
  </r>
  <r>
    <s v="O3668"/>
    <d v="2022-12-15T00:00:00"/>
    <x v="5"/>
    <x v="9"/>
    <x v="3"/>
    <s v="C303"/>
    <x v="298"/>
    <s v="B1237"/>
    <x v="235"/>
    <x v="0"/>
    <n v="7.07"/>
    <n v="2"/>
    <n v="14.14"/>
    <x v="1"/>
    <x v="0"/>
  </r>
  <r>
    <s v="O1642"/>
    <d v="2024-05-14T00:00:00"/>
    <x v="4"/>
    <x v="4"/>
    <x v="1"/>
    <s v="C451"/>
    <x v="886"/>
    <s v="B1471"/>
    <x v="893"/>
    <x v="3"/>
    <n v="44.72"/>
    <n v="4"/>
    <n v="178.88"/>
    <x v="0"/>
    <x v="3"/>
  </r>
  <r>
    <s v="O3636"/>
    <d v="2025-02-04T00:00:00"/>
    <x v="4"/>
    <x v="3"/>
    <x v="0"/>
    <s v="C919"/>
    <x v="786"/>
    <s v="B1549"/>
    <x v="894"/>
    <x v="0"/>
    <n v="39.17"/>
    <n v="5"/>
    <n v="195.85"/>
    <x v="0"/>
    <x v="1"/>
  </r>
  <r>
    <s v="O2289"/>
    <d v="2022-09-24T00:00:00"/>
    <x v="6"/>
    <x v="6"/>
    <x v="3"/>
    <s v="C984"/>
    <x v="839"/>
    <s v="B1572"/>
    <x v="357"/>
    <x v="2"/>
    <n v="16.03"/>
    <n v="5"/>
    <n v="80.150000000000006"/>
    <x v="2"/>
    <x v="6"/>
  </r>
  <r>
    <s v="O2287"/>
    <d v="2025-06-29T00:00:00"/>
    <x v="0"/>
    <x v="1"/>
    <x v="0"/>
    <s v="C637"/>
    <x v="887"/>
    <s v="B1327"/>
    <x v="131"/>
    <x v="2"/>
    <n v="13.78"/>
    <n v="4"/>
    <n v="55.12"/>
    <x v="0"/>
    <x v="1"/>
  </r>
  <r>
    <s v="O1944"/>
    <d v="2023-08-01T00:00:00"/>
    <x v="4"/>
    <x v="8"/>
    <x v="2"/>
    <s v="C380"/>
    <x v="691"/>
    <s v="B1488"/>
    <x v="895"/>
    <x v="0"/>
    <n v="13.74"/>
    <n v="5"/>
    <n v="68.7"/>
    <x v="0"/>
    <x v="4"/>
  </r>
  <r>
    <s v="O3520"/>
    <d v="2024-07-23T00:00:00"/>
    <x v="4"/>
    <x v="2"/>
    <x v="1"/>
    <s v="C744"/>
    <x v="888"/>
    <s v="B1569"/>
    <x v="662"/>
    <x v="1"/>
    <n v="15.52"/>
    <n v="5"/>
    <n v="77.599999999999994"/>
    <x v="0"/>
    <x v="7"/>
  </r>
  <r>
    <s v="O2270"/>
    <d v="2025-06-08T00:00:00"/>
    <x v="0"/>
    <x v="1"/>
    <x v="0"/>
    <s v="C942"/>
    <x v="204"/>
    <s v="B1677"/>
    <x v="592"/>
    <x v="2"/>
    <n v="41.45"/>
    <n v="1"/>
    <n v="41.45"/>
    <x v="2"/>
    <x v="0"/>
  </r>
  <r>
    <s v="O1240"/>
    <d v="2023-07-12T00:00:00"/>
    <x v="3"/>
    <x v="2"/>
    <x v="2"/>
    <s v="C592"/>
    <x v="694"/>
    <s v="B1504"/>
    <x v="209"/>
    <x v="3"/>
    <n v="35.880000000000003"/>
    <n v="5"/>
    <n v="179.4"/>
    <x v="0"/>
    <x v="0"/>
  </r>
  <r>
    <s v="O1772"/>
    <d v="2023-11-19T00:00:00"/>
    <x v="0"/>
    <x v="5"/>
    <x v="2"/>
    <s v="C923"/>
    <x v="33"/>
    <s v="B1419"/>
    <x v="896"/>
    <x v="2"/>
    <n v="39.14"/>
    <n v="4"/>
    <n v="156.56"/>
    <x v="1"/>
    <x v="7"/>
  </r>
  <r>
    <s v="O2817"/>
    <d v="2024-06-21T00:00:00"/>
    <x v="2"/>
    <x v="1"/>
    <x v="1"/>
    <s v="C365"/>
    <x v="524"/>
    <s v="B1621"/>
    <x v="64"/>
    <x v="2"/>
    <n v="34.520000000000003"/>
    <n v="2"/>
    <n v="69.040000000000006"/>
    <x v="0"/>
    <x v="6"/>
  </r>
  <r>
    <s v="O2370"/>
    <d v="2024-05-23T00:00:00"/>
    <x v="5"/>
    <x v="4"/>
    <x v="1"/>
    <s v="C218"/>
    <x v="676"/>
    <s v="B1345"/>
    <x v="897"/>
    <x v="3"/>
    <n v="7.43"/>
    <n v="2"/>
    <n v="14.86"/>
    <x v="0"/>
    <x v="2"/>
  </r>
  <r>
    <s v="O3232"/>
    <d v="2024-01-21T00:00:00"/>
    <x v="0"/>
    <x v="11"/>
    <x v="1"/>
    <s v="C853"/>
    <x v="50"/>
    <s v="B1708"/>
    <x v="134"/>
    <x v="0"/>
    <n v="32.799999999999997"/>
    <n v="2"/>
    <n v="65.599999999999994"/>
    <x v="2"/>
    <x v="2"/>
  </r>
  <r>
    <s v="O2316"/>
    <d v="2024-03-31T00:00:00"/>
    <x v="0"/>
    <x v="0"/>
    <x v="1"/>
    <s v="C376"/>
    <x v="458"/>
    <s v="B1083"/>
    <x v="898"/>
    <x v="0"/>
    <n v="9.8699999999999992"/>
    <n v="2"/>
    <n v="19.739999999999998"/>
    <x v="0"/>
    <x v="2"/>
  </r>
  <r>
    <s v="O3065"/>
    <d v="2024-04-16T00:00:00"/>
    <x v="4"/>
    <x v="7"/>
    <x v="1"/>
    <s v="C592"/>
    <x v="694"/>
    <s v="B1085"/>
    <x v="899"/>
    <x v="2"/>
    <n v="39.11"/>
    <n v="4"/>
    <n v="156.44"/>
    <x v="0"/>
    <x v="2"/>
  </r>
  <r>
    <s v="O3474"/>
    <d v="2023-10-24T00:00:00"/>
    <x v="4"/>
    <x v="10"/>
    <x v="2"/>
    <s v="C507"/>
    <x v="205"/>
    <s v="B1456"/>
    <x v="421"/>
    <x v="2"/>
    <n v="12.36"/>
    <n v="5"/>
    <n v="61.8"/>
    <x v="2"/>
    <x v="0"/>
  </r>
  <r>
    <s v="O3475"/>
    <d v="2024-05-11T00:00:00"/>
    <x v="6"/>
    <x v="4"/>
    <x v="1"/>
    <s v="C845"/>
    <x v="523"/>
    <s v="B1481"/>
    <x v="413"/>
    <x v="0"/>
    <n v="34.409999999999997"/>
    <n v="5"/>
    <n v="172.05"/>
    <x v="0"/>
    <x v="3"/>
  </r>
  <r>
    <s v="O2224"/>
    <d v="2023-08-29T00:00:00"/>
    <x v="4"/>
    <x v="8"/>
    <x v="2"/>
    <s v="C412"/>
    <x v="889"/>
    <s v="B1722"/>
    <x v="900"/>
    <x v="3"/>
    <n v="26.41"/>
    <n v="3"/>
    <n v="79.23"/>
    <x v="2"/>
    <x v="1"/>
  </r>
  <r>
    <s v="O2487"/>
    <d v="2023-07-17T00:00:00"/>
    <x v="1"/>
    <x v="2"/>
    <x v="2"/>
    <s v="C716"/>
    <x v="890"/>
    <s v="B1927"/>
    <x v="764"/>
    <x v="0"/>
    <n v="47.73"/>
    <n v="3"/>
    <n v="143.19"/>
    <x v="0"/>
    <x v="0"/>
  </r>
  <r>
    <s v="O3706"/>
    <d v="2023-06-23T00:00:00"/>
    <x v="2"/>
    <x v="1"/>
    <x v="2"/>
    <s v="C156"/>
    <x v="891"/>
    <s v="B1036"/>
    <x v="901"/>
    <x v="2"/>
    <n v="22.28"/>
    <n v="5"/>
    <n v="111.4"/>
    <x v="2"/>
    <x v="3"/>
  </r>
  <r>
    <s v="O2479"/>
    <d v="2024-03-24T00:00:00"/>
    <x v="0"/>
    <x v="0"/>
    <x v="1"/>
    <s v="C899"/>
    <x v="112"/>
    <s v="B1650"/>
    <x v="468"/>
    <x v="1"/>
    <n v="44.02"/>
    <n v="5"/>
    <n v="220.1"/>
    <x v="0"/>
    <x v="2"/>
  </r>
  <r>
    <s v="O2657"/>
    <d v="2024-12-09T00:00:00"/>
    <x v="1"/>
    <x v="9"/>
    <x v="1"/>
    <s v="C775"/>
    <x v="588"/>
    <s v="B1959"/>
    <x v="139"/>
    <x v="2"/>
    <n v="29.68"/>
    <n v="5"/>
    <n v="148.4"/>
    <x v="1"/>
    <x v="0"/>
  </r>
  <r>
    <s v="O2964"/>
    <d v="2024-10-02T00:00:00"/>
    <x v="3"/>
    <x v="10"/>
    <x v="1"/>
    <s v="C166"/>
    <x v="826"/>
    <s v="B1739"/>
    <x v="285"/>
    <x v="3"/>
    <n v="32.69"/>
    <n v="4"/>
    <n v="130.76"/>
    <x v="0"/>
    <x v="2"/>
  </r>
  <r>
    <s v="O1172"/>
    <d v="2024-01-08T00:00:00"/>
    <x v="1"/>
    <x v="11"/>
    <x v="1"/>
    <s v="C374"/>
    <x v="590"/>
    <s v="B1728"/>
    <x v="307"/>
    <x v="3"/>
    <n v="10.63"/>
    <n v="4"/>
    <n v="42.52"/>
    <x v="0"/>
    <x v="4"/>
  </r>
  <r>
    <s v="O2387"/>
    <d v="2025-02-03T00:00:00"/>
    <x v="1"/>
    <x v="3"/>
    <x v="0"/>
    <s v="C198"/>
    <x v="490"/>
    <s v="B1160"/>
    <x v="902"/>
    <x v="2"/>
    <n v="30.02"/>
    <n v="3"/>
    <n v="90.06"/>
    <x v="0"/>
    <x v="2"/>
  </r>
  <r>
    <s v="O2076"/>
    <d v="2024-08-18T00:00:00"/>
    <x v="0"/>
    <x v="8"/>
    <x v="1"/>
    <s v="C932"/>
    <x v="892"/>
    <s v="B1365"/>
    <x v="903"/>
    <x v="2"/>
    <n v="24.82"/>
    <n v="5"/>
    <n v="124.1"/>
    <x v="2"/>
    <x v="0"/>
  </r>
  <r>
    <s v="O3886"/>
    <d v="2023-06-14T00:00:00"/>
    <x v="3"/>
    <x v="1"/>
    <x v="2"/>
    <s v="C501"/>
    <x v="686"/>
    <s v="B1724"/>
    <x v="647"/>
    <x v="0"/>
    <n v="7.03"/>
    <n v="3"/>
    <n v="21.09"/>
    <x v="0"/>
    <x v="2"/>
  </r>
  <r>
    <s v="O3496"/>
    <d v="2025-07-12T00:00:00"/>
    <x v="6"/>
    <x v="2"/>
    <x v="0"/>
    <s v="C100"/>
    <x v="198"/>
    <s v="B1354"/>
    <x v="877"/>
    <x v="3"/>
    <n v="37.85"/>
    <n v="1"/>
    <n v="37.85"/>
    <x v="2"/>
    <x v="0"/>
  </r>
  <r>
    <s v="O3669"/>
    <d v="2024-08-05T00:00:00"/>
    <x v="1"/>
    <x v="8"/>
    <x v="1"/>
    <s v="C458"/>
    <x v="122"/>
    <s v="B1082"/>
    <x v="159"/>
    <x v="2"/>
    <n v="40.590000000000003"/>
    <n v="2"/>
    <n v="81.180000000000007"/>
    <x v="0"/>
    <x v="7"/>
  </r>
  <r>
    <s v="O2086"/>
    <d v="2023-02-27T00:00:00"/>
    <x v="1"/>
    <x v="3"/>
    <x v="2"/>
    <s v="C755"/>
    <x v="893"/>
    <s v="B1283"/>
    <x v="904"/>
    <x v="0"/>
    <n v="18.96"/>
    <n v="3"/>
    <n v="56.88"/>
    <x v="0"/>
    <x v="3"/>
  </r>
  <r>
    <s v="O2871"/>
    <d v="2024-08-30T00:00:00"/>
    <x v="2"/>
    <x v="8"/>
    <x v="1"/>
    <s v="C396"/>
    <x v="175"/>
    <s v="B1488"/>
    <x v="476"/>
    <x v="2"/>
    <n v="13.14"/>
    <n v="4"/>
    <n v="52.56"/>
    <x v="0"/>
    <x v="3"/>
  </r>
  <r>
    <s v="O3781"/>
    <d v="2023-10-17T00:00:00"/>
    <x v="4"/>
    <x v="10"/>
    <x v="2"/>
    <s v="C835"/>
    <x v="117"/>
    <s v="B1080"/>
    <x v="295"/>
    <x v="2"/>
    <n v="42.89"/>
    <n v="4"/>
    <n v="171.56"/>
    <x v="0"/>
    <x v="1"/>
  </r>
  <r>
    <s v="O2073"/>
    <d v="2024-11-02T00:00:00"/>
    <x v="6"/>
    <x v="5"/>
    <x v="1"/>
    <s v="C801"/>
    <x v="536"/>
    <s v="B1825"/>
    <x v="905"/>
    <x v="3"/>
    <n v="39.369999999999997"/>
    <n v="4"/>
    <n v="157.47999999999999"/>
    <x v="1"/>
    <x v="1"/>
  </r>
  <r>
    <s v="O2617"/>
    <d v="2025-06-12T00:00:00"/>
    <x v="5"/>
    <x v="1"/>
    <x v="0"/>
    <s v="C336"/>
    <x v="894"/>
    <s v="B1654"/>
    <x v="318"/>
    <x v="0"/>
    <n v="28.08"/>
    <n v="5"/>
    <n v="140.4"/>
    <x v="0"/>
    <x v="6"/>
  </r>
  <r>
    <s v="O1744"/>
    <d v="2023-11-29T00:00:00"/>
    <x v="3"/>
    <x v="5"/>
    <x v="2"/>
    <s v="C679"/>
    <x v="272"/>
    <s v="B1254"/>
    <x v="783"/>
    <x v="2"/>
    <n v="48.39"/>
    <n v="4"/>
    <n v="193.56"/>
    <x v="3"/>
    <x v="0"/>
  </r>
  <r>
    <s v="O2820"/>
    <d v="2025-07-11T00:00:00"/>
    <x v="2"/>
    <x v="2"/>
    <x v="0"/>
    <s v="C222"/>
    <x v="684"/>
    <s v="B1141"/>
    <x v="906"/>
    <x v="3"/>
    <n v="9.31"/>
    <n v="4"/>
    <n v="37.24"/>
    <x v="2"/>
    <x v="3"/>
  </r>
  <r>
    <s v="O1507"/>
    <d v="2024-08-12T00:00:00"/>
    <x v="1"/>
    <x v="8"/>
    <x v="1"/>
    <s v="C618"/>
    <x v="123"/>
    <s v="B1557"/>
    <x v="26"/>
    <x v="0"/>
    <n v="7.38"/>
    <n v="4"/>
    <n v="29.52"/>
    <x v="1"/>
    <x v="7"/>
  </r>
  <r>
    <s v="O1531"/>
    <d v="2024-02-20T00:00:00"/>
    <x v="4"/>
    <x v="3"/>
    <x v="1"/>
    <s v="C328"/>
    <x v="895"/>
    <s v="B1800"/>
    <x v="406"/>
    <x v="2"/>
    <n v="43.27"/>
    <n v="5"/>
    <n v="216.35"/>
    <x v="2"/>
    <x v="0"/>
  </r>
  <r>
    <s v="O2951"/>
    <d v="2024-03-07T00:00:00"/>
    <x v="5"/>
    <x v="0"/>
    <x v="1"/>
    <s v="C881"/>
    <x v="651"/>
    <s v="B1963"/>
    <x v="13"/>
    <x v="2"/>
    <n v="31.88"/>
    <n v="1"/>
    <n v="31.88"/>
    <x v="0"/>
    <x v="3"/>
  </r>
  <r>
    <s v="O2910"/>
    <d v="2024-11-26T00:00:00"/>
    <x v="4"/>
    <x v="5"/>
    <x v="1"/>
    <s v="C936"/>
    <x v="369"/>
    <s v="B1809"/>
    <x v="907"/>
    <x v="3"/>
    <n v="40.29"/>
    <n v="2"/>
    <n v="80.58"/>
    <x v="0"/>
    <x v="6"/>
  </r>
  <r>
    <s v="O1897"/>
    <d v="2024-11-02T00:00:00"/>
    <x v="6"/>
    <x v="5"/>
    <x v="1"/>
    <s v="C868"/>
    <x v="896"/>
    <s v="B1083"/>
    <x v="898"/>
    <x v="1"/>
    <n v="12.02"/>
    <n v="5"/>
    <n v="60.1"/>
    <x v="0"/>
    <x v="0"/>
  </r>
  <r>
    <s v="O3703"/>
    <d v="2025-04-27T00:00:00"/>
    <x v="0"/>
    <x v="7"/>
    <x v="0"/>
    <s v="C488"/>
    <x v="537"/>
    <s v="B1604"/>
    <x v="670"/>
    <x v="2"/>
    <n v="15.29"/>
    <n v="2"/>
    <n v="30.58"/>
    <x v="2"/>
    <x v="2"/>
  </r>
  <r>
    <s v="O1941"/>
    <d v="2024-06-06T00:00:00"/>
    <x v="5"/>
    <x v="1"/>
    <x v="1"/>
    <s v="C826"/>
    <x v="472"/>
    <s v="B1528"/>
    <x v="187"/>
    <x v="2"/>
    <n v="20.96"/>
    <n v="4"/>
    <n v="83.84"/>
    <x v="2"/>
    <x v="2"/>
  </r>
  <r>
    <s v="O1043"/>
    <d v="2023-06-21T00:00:00"/>
    <x v="3"/>
    <x v="1"/>
    <x v="2"/>
    <s v="C574"/>
    <x v="60"/>
    <s v="B1277"/>
    <x v="278"/>
    <x v="2"/>
    <n v="22.84"/>
    <n v="2"/>
    <n v="45.68"/>
    <x v="3"/>
    <x v="4"/>
  </r>
  <r>
    <s v="O2528"/>
    <d v="2024-11-01T00:00:00"/>
    <x v="2"/>
    <x v="5"/>
    <x v="1"/>
    <s v="C477"/>
    <x v="367"/>
    <s v="B1995"/>
    <x v="115"/>
    <x v="0"/>
    <n v="49.17"/>
    <n v="1"/>
    <n v="49.17"/>
    <x v="2"/>
    <x v="2"/>
  </r>
  <r>
    <s v="O1212"/>
    <d v="2024-01-14T00:00:00"/>
    <x v="0"/>
    <x v="11"/>
    <x v="1"/>
    <s v="C717"/>
    <x v="897"/>
    <s v="B1976"/>
    <x v="908"/>
    <x v="1"/>
    <n v="22.94"/>
    <n v="4"/>
    <n v="91.76"/>
    <x v="1"/>
    <x v="3"/>
  </r>
  <r>
    <s v="O3227"/>
    <d v="2025-07-17T00:00:00"/>
    <x v="5"/>
    <x v="2"/>
    <x v="0"/>
    <s v="C888"/>
    <x v="814"/>
    <s v="B1577"/>
    <x v="909"/>
    <x v="0"/>
    <n v="40.619999999999997"/>
    <n v="4"/>
    <n v="162.47999999999999"/>
    <x v="0"/>
    <x v="7"/>
  </r>
  <r>
    <s v="O3817"/>
    <d v="2024-11-30T00:00:00"/>
    <x v="6"/>
    <x v="5"/>
    <x v="1"/>
    <s v="C133"/>
    <x v="898"/>
    <s v="B1703"/>
    <x v="368"/>
    <x v="2"/>
    <n v="11.69"/>
    <n v="3"/>
    <n v="35.07"/>
    <x v="0"/>
    <x v="0"/>
  </r>
  <r>
    <s v="O2429"/>
    <d v="2024-06-30T00:00:00"/>
    <x v="0"/>
    <x v="1"/>
    <x v="1"/>
    <s v="C155"/>
    <x v="630"/>
    <s v="B1105"/>
    <x v="700"/>
    <x v="2"/>
    <n v="19.43"/>
    <n v="4"/>
    <n v="77.72"/>
    <x v="2"/>
    <x v="0"/>
  </r>
  <r>
    <s v="O1297"/>
    <d v="2024-04-05T00:00:00"/>
    <x v="2"/>
    <x v="7"/>
    <x v="1"/>
    <s v="C666"/>
    <x v="899"/>
    <s v="B1107"/>
    <x v="850"/>
    <x v="2"/>
    <n v="48.23"/>
    <n v="1"/>
    <n v="48.23"/>
    <x v="1"/>
    <x v="0"/>
  </r>
  <r>
    <s v="O2816"/>
    <d v="2023-02-11T00:00:00"/>
    <x v="6"/>
    <x v="3"/>
    <x v="2"/>
    <s v="C336"/>
    <x v="378"/>
    <s v="B1003"/>
    <x v="361"/>
    <x v="1"/>
    <n v="35.159999999999997"/>
    <n v="3"/>
    <n v="105.48"/>
    <x v="2"/>
    <x v="5"/>
  </r>
  <r>
    <s v="O2651"/>
    <d v="2024-01-04T00:00:00"/>
    <x v="5"/>
    <x v="11"/>
    <x v="1"/>
    <s v="C923"/>
    <x v="310"/>
    <s v="B1073"/>
    <x v="496"/>
    <x v="3"/>
    <n v="40.61"/>
    <n v="2"/>
    <n v="81.22"/>
    <x v="0"/>
    <x v="7"/>
  </r>
  <r>
    <s v="O1996"/>
    <d v="2024-07-25T00:00:00"/>
    <x v="5"/>
    <x v="2"/>
    <x v="1"/>
    <s v="C783"/>
    <x v="575"/>
    <s v="B1486"/>
    <x v="910"/>
    <x v="3"/>
    <n v="10.25"/>
    <n v="5"/>
    <n v="51.25"/>
    <x v="3"/>
    <x v="2"/>
  </r>
  <r>
    <s v="O3846"/>
    <d v="2024-11-25T00:00:00"/>
    <x v="1"/>
    <x v="5"/>
    <x v="1"/>
    <s v="C427"/>
    <x v="427"/>
    <s v="B1237"/>
    <x v="235"/>
    <x v="0"/>
    <n v="7.78"/>
    <n v="5"/>
    <n v="38.9"/>
    <x v="0"/>
    <x v="1"/>
  </r>
  <r>
    <s v="O2087"/>
    <d v="2023-10-01T00:00:00"/>
    <x v="0"/>
    <x v="10"/>
    <x v="2"/>
    <s v="C908"/>
    <x v="228"/>
    <s v="B1357"/>
    <x v="911"/>
    <x v="0"/>
    <n v="6.12"/>
    <n v="3"/>
    <n v="18.36"/>
    <x v="2"/>
    <x v="4"/>
  </r>
  <r>
    <s v="O3345"/>
    <d v="2023-11-13T00:00:00"/>
    <x v="1"/>
    <x v="5"/>
    <x v="2"/>
    <s v="C328"/>
    <x v="895"/>
    <s v="B1542"/>
    <x v="737"/>
    <x v="1"/>
    <n v="45.59"/>
    <n v="1"/>
    <n v="45.59"/>
    <x v="1"/>
    <x v="0"/>
  </r>
  <r>
    <s v="O1847"/>
    <d v="2023-12-20T00:00:00"/>
    <x v="3"/>
    <x v="9"/>
    <x v="2"/>
    <s v="C169"/>
    <x v="900"/>
    <s v="B1549"/>
    <x v="19"/>
    <x v="0"/>
    <n v="37.68"/>
    <n v="3"/>
    <n v="113.04"/>
    <x v="1"/>
    <x v="2"/>
  </r>
  <r>
    <s v="O2421"/>
    <d v="2024-03-14T00:00:00"/>
    <x v="5"/>
    <x v="0"/>
    <x v="1"/>
    <s v="C887"/>
    <x v="396"/>
    <s v="B1444"/>
    <x v="665"/>
    <x v="1"/>
    <n v="22.41"/>
    <n v="5"/>
    <n v="112.05"/>
    <x v="1"/>
    <x v="2"/>
  </r>
  <r>
    <s v="O1084"/>
    <d v="2023-10-15T00:00:00"/>
    <x v="0"/>
    <x v="10"/>
    <x v="2"/>
    <s v="C586"/>
    <x v="901"/>
    <s v="B1063"/>
    <x v="912"/>
    <x v="1"/>
    <n v="49.73"/>
    <n v="5"/>
    <n v="248.65"/>
    <x v="3"/>
    <x v="2"/>
  </r>
  <r>
    <s v="O1501"/>
    <d v="2024-05-30T00:00:00"/>
    <x v="5"/>
    <x v="4"/>
    <x v="1"/>
    <s v="C401"/>
    <x v="511"/>
    <s v="B1447"/>
    <x v="913"/>
    <x v="3"/>
    <n v="40.119999999999997"/>
    <n v="3"/>
    <n v="120.36"/>
    <x v="1"/>
    <x v="4"/>
  </r>
  <r>
    <s v="O1922"/>
    <d v="2023-09-28T00:00:00"/>
    <x v="5"/>
    <x v="6"/>
    <x v="2"/>
    <s v="C745"/>
    <x v="311"/>
    <s v="B1157"/>
    <x v="206"/>
    <x v="0"/>
    <n v="41.06"/>
    <n v="2"/>
    <n v="82.12"/>
    <x v="3"/>
    <x v="1"/>
  </r>
  <r>
    <s v="O2960"/>
    <d v="2023-04-28T00:00:00"/>
    <x v="2"/>
    <x v="7"/>
    <x v="2"/>
    <s v="C251"/>
    <x v="92"/>
    <s v="B1817"/>
    <x v="886"/>
    <x v="0"/>
    <n v="40.96"/>
    <n v="3"/>
    <n v="122.88"/>
    <x v="1"/>
    <x v="2"/>
  </r>
  <r>
    <s v="O2436"/>
    <d v="2023-02-05T00:00:00"/>
    <x v="0"/>
    <x v="3"/>
    <x v="2"/>
    <s v="C749"/>
    <x v="49"/>
    <s v="B1338"/>
    <x v="9"/>
    <x v="2"/>
    <n v="36.17"/>
    <n v="1"/>
    <n v="36.17"/>
    <x v="0"/>
    <x v="5"/>
  </r>
  <r>
    <s v="O1454"/>
    <d v="2023-07-19T00:00:00"/>
    <x v="3"/>
    <x v="2"/>
    <x v="2"/>
    <s v="C373"/>
    <x v="902"/>
    <s v="B1701"/>
    <x v="914"/>
    <x v="3"/>
    <n v="14.91"/>
    <n v="5"/>
    <n v="74.55"/>
    <x v="2"/>
    <x v="3"/>
  </r>
  <r>
    <s v="O1492"/>
    <d v="2024-07-19T00:00:00"/>
    <x v="2"/>
    <x v="2"/>
    <x v="1"/>
    <s v="C542"/>
    <x v="30"/>
    <s v="B1536"/>
    <x v="624"/>
    <x v="1"/>
    <n v="16.43"/>
    <n v="1"/>
    <n v="16.43"/>
    <x v="0"/>
    <x v="3"/>
  </r>
  <r>
    <s v="O3712"/>
    <d v="2025-03-02T00:00:00"/>
    <x v="0"/>
    <x v="0"/>
    <x v="0"/>
    <s v="C280"/>
    <x v="602"/>
    <s v="B1742"/>
    <x v="16"/>
    <x v="1"/>
    <n v="33.79"/>
    <n v="4"/>
    <n v="135.16"/>
    <x v="2"/>
    <x v="5"/>
  </r>
  <r>
    <s v="O2943"/>
    <d v="2025-01-03T00:00:00"/>
    <x v="2"/>
    <x v="11"/>
    <x v="0"/>
    <s v="C173"/>
    <x v="678"/>
    <s v="B1501"/>
    <x v="472"/>
    <x v="3"/>
    <n v="9.26"/>
    <n v="3"/>
    <n v="27.78"/>
    <x v="1"/>
    <x v="2"/>
  </r>
  <r>
    <s v="O1171"/>
    <d v="2024-06-03T00:00:00"/>
    <x v="1"/>
    <x v="1"/>
    <x v="1"/>
    <s v="C787"/>
    <x v="798"/>
    <s v="B1455"/>
    <x v="544"/>
    <x v="0"/>
    <n v="5.75"/>
    <n v="3"/>
    <n v="17.25"/>
    <x v="0"/>
    <x v="7"/>
  </r>
  <r>
    <s v="O3224"/>
    <d v="2023-11-27T00:00:00"/>
    <x v="1"/>
    <x v="5"/>
    <x v="2"/>
    <s v="C240"/>
    <x v="462"/>
    <s v="B1493"/>
    <x v="915"/>
    <x v="3"/>
    <n v="6.74"/>
    <n v="1"/>
    <n v="6.74"/>
    <x v="0"/>
    <x v="7"/>
  </r>
  <r>
    <s v="O1959"/>
    <d v="2024-06-26T00:00:00"/>
    <x v="3"/>
    <x v="1"/>
    <x v="1"/>
    <s v="C796"/>
    <x v="238"/>
    <s v="B1127"/>
    <x v="916"/>
    <x v="3"/>
    <n v="39.72"/>
    <n v="2"/>
    <n v="79.44"/>
    <x v="0"/>
    <x v="3"/>
  </r>
  <r>
    <s v="O1630"/>
    <d v="2024-07-10T00:00:00"/>
    <x v="3"/>
    <x v="2"/>
    <x v="1"/>
    <s v="C223"/>
    <x v="903"/>
    <s v="B1350"/>
    <x v="917"/>
    <x v="3"/>
    <n v="32.69"/>
    <n v="2"/>
    <n v="65.38"/>
    <x v="1"/>
    <x v="0"/>
  </r>
  <r>
    <s v="O3201"/>
    <d v="2023-10-25T00:00:00"/>
    <x v="3"/>
    <x v="10"/>
    <x v="2"/>
    <s v="C476"/>
    <x v="562"/>
    <s v="B1922"/>
    <x v="918"/>
    <x v="2"/>
    <n v="31.66"/>
    <n v="2"/>
    <n v="63.32"/>
    <x v="2"/>
    <x v="3"/>
  </r>
  <r>
    <s v="O3121"/>
    <d v="2023-01-23T00:00:00"/>
    <x v="1"/>
    <x v="11"/>
    <x v="2"/>
    <s v="C476"/>
    <x v="562"/>
    <s v="B1437"/>
    <x v="378"/>
    <x v="0"/>
    <n v="20.8"/>
    <n v="5"/>
    <n v="104"/>
    <x v="2"/>
    <x v="6"/>
  </r>
  <r>
    <s v="O2347"/>
    <d v="2024-01-29T00:00:00"/>
    <x v="1"/>
    <x v="11"/>
    <x v="1"/>
    <s v="C978"/>
    <x v="655"/>
    <s v="B1260"/>
    <x v="919"/>
    <x v="1"/>
    <n v="11.43"/>
    <n v="3"/>
    <n v="34.29"/>
    <x v="2"/>
    <x v="2"/>
  </r>
  <r>
    <s v="O3366"/>
    <d v="2023-05-01T00:00:00"/>
    <x v="1"/>
    <x v="4"/>
    <x v="2"/>
    <s v="C672"/>
    <x v="150"/>
    <s v="B1465"/>
    <x v="920"/>
    <x v="3"/>
    <n v="18.27"/>
    <n v="3"/>
    <n v="54.81"/>
    <x v="0"/>
    <x v="2"/>
  </r>
  <r>
    <s v="O2247"/>
    <d v="2025-03-05T00:00:00"/>
    <x v="3"/>
    <x v="0"/>
    <x v="0"/>
    <s v="C975"/>
    <x v="380"/>
    <s v="B1314"/>
    <x v="722"/>
    <x v="1"/>
    <n v="39.14"/>
    <n v="4"/>
    <n v="156.56"/>
    <x v="2"/>
    <x v="6"/>
  </r>
  <r>
    <s v="O1898"/>
    <d v="2023-11-29T00:00:00"/>
    <x v="3"/>
    <x v="5"/>
    <x v="2"/>
    <s v="C354"/>
    <x v="531"/>
    <s v="B1921"/>
    <x v="921"/>
    <x v="0"/>
    <n v="26.72"/>
    <n v="5"/>
    <n v="133.6"/>
    <x v="1"/>
    <x v="0"/>
  </r>
  <r>
    <s v="O2163"/>
    <d v="2023-11-14T00:00:00"/>
    <x v="4"/>
    <x v="5"/>
    <x v="2"/>
    <s v="C291"/>
    <x v="904"/>
    <s v="B1359"/>
    <x v="922"/>
    <x v="0"/>
    <n v="33.03"/>
    <n v="4"/>
    <n v="132.12"/>
    <x v="3"/>
    <x v="7"/>
  </r>
  <r>
    <s v="O3417"/>
    <d v="2024-11-11T00:00:00"/>
    <x v="1"/>
    <x v="5"/>
    <x v="1"/>
    <s v="C396"/>
    <x v="175"/>
    <s v="B1542"/>
    <x v="737"/>
    <x v="0"/>
    <n v="46.16"/>
    <n v="4"/>
    <n v="184.64"/>
    <x v="1"/>
    <x v="0"/>
  </r>
  <r>
    <s v="O1249"/>
    <d v="2023-01-08T00:00:00"/>
    <x v="0"/>
    <x v="11"/>
    <x v="2"/>
    <s v="C461"/>
    <x v="905"/>
    <s v="B1305"/>
    <x v="645"/>
    <x v="1"/>
    <n v="22.45"/>
    <n v="1"/>
    <n v="22.45"/>
    <x v="1"/>
    <x v="4"/>
  </r>
  <r>
    <s v="O3251"/>
    <d v="2024-05-24T00:00:00"/>
    <x v="2"/>
    <x v="4"/>
    <x v="1"/>
    <s v="C495"/>
    <x v="906"/>
    <s v="B1517"/>
    <x v="923"/>
    <x v="2"/>
    <n v="37.159999999999997"/>
    <n v="2"/>
    <n v="74.319999999999993"/>
    <x v="2"/>
    <x v="6"/>
  </r>
  <r>
    <s v="O3291"/>
    <d v="2023-04-14T00:00:00"/>
    <x v="2"/>
    <x v="7"/>
    <x v="2"/>
    <s v="C928"/>
    <x v="907"/>
    <s v="B1169"/>
    <x v="474"/>
    <x v="2"/>
    <n v="43.37"/>
    <n v="4"/>
    <n v="173.48"/>
    <x v="1"/>
    <x v="2"/>
  </r>
  <r>
    <s v="O2470"/>
    <d v="2024-03-28T00:00:00"/>
    <x v="5"/>
    <x v="0"/>
    <x v="1"/>
    <s v="C100"/>
    <x v="198"/>
    <s v="B1222"/>
    <x v="442"/>
    <x v="0"/>
    <n v="34.92"/>
    <n v="1"/>
    <n v="34.92"/>
    <x v="1"/>
    <x v="6"/>
  </r>
  <r>
    <s v="O2141"/>
    <d v="2024-07-24T00:00:00"/>
    <x v="3"/>
    <x v="2"/>
    <x v="1"/>
    <s v="C661"/>
    <x v="444"/>
    <s v="B1391"/>
    <x v="673"/>
    <x v="3"/>
    <n v="14.99"/>
    <n v="3"/>
    <n v="44.97"/>
    <x v="3"/>
    <x v="0"/>
  </r>
  <r>
    <s v="O1754"/>
    <d v="2024-07-17T00:00:00"/>
    <x v="3"/>
    <x v="2"/>
    <x v="1"/>
    <s v="C121"/>
    <x v="435"/>
    <s v="B1900"/>
    <x v="924"/>
    <x v="1"/>
    <n v="10.24"/>
    <n v="2"/>
    <n v="20.48"/>
    <x v="1"/>
    <x v="0"/>
  </r>
  <r>
    <s v="O1285"/>
    <d v="2023-02-03T00:00:00"/>
    <x v="2"/>
    <x v="3"/>
    <x v="2"/>
    <s v="C329"/>
    <x v="908"/>
    <s v="B1074"/>
    <x v="925"/>
    <x v="0"/>
    <n v="27.48"/>
    <n v="3"/>
    <n v="82.44"/>
    <x v="3"/>
    <x v="2"/>
  </r>
  <r>
    <s v="O1337"/>
    <d v="2023-03-08T00:00:00"/>
    <x v="3"/>
    <x v="0"/>
    <x v="2"/>
    <s v="C681"/>
    <x v="909"/>
    <s v="B1233"/>
    <x v="926"/>
    <x v="2"/>
    <n v="28.87"/>
    <n v="4"/>
    <n v="115.48"/>
    <x v="2"/>
    <x v="0"/>
  </r>
  <r>
    <s v="O2750"/>
    <d v="2024-08-22T00:00:00"/>
    <x v="5"/>
    <x v="8"/>
    <x v="1"/>
    <s v="C996"/>
    <x v="388"/>
    <s v="B1994"/>
    <x v="389"/>
    <x v="3"/>
    <n v="4.59"/>
    <n v="5"/>
    <n v="22.95"/>
    <x v="0"/>
    <x v="6"/>
  </r>
  <r>
    <s v="O3755"/>
    <d v="2024-03-21T00:00:00"/>
    <x v="5"/>
    <x v="0"/>
    <x v="1"/>
    <s v="C717"/>
    <x v="142"/>
    <s v="B1576"/>
    <x v="525"/>
    <x v="2"/>
    <n v="8.23"/>
    <n v="5"/>
    <n v="41.15"/>
    <x v="0"/>
    <x v="1"/>
  </r>
  <r>
    <s v="O1316"/>
    <d v="2024-06-15T00:00:00"/>
    <x v="6"/>
    <x v="1"/>
    <x v="1"/>
    <s v="C352"/>
    <x v="225"/>
    <s v="B1576"/>
    <x v="927"/>
    <x v="2"/>
    <n v="48.97"/>
    <n v="2"/>
    <n v="97.94"/>
    <x v="2"/>
    <x v="1"/>
  </r>
  <r>
    <s v="O2727"/>
    <d v="2023-12-13T00:00:00"/>
    <x v="3"/>
    <x v="9"/>
    <x v="2"/>
    <s v="C730"/>
    <x v="500"/>
    <s v="B1201"/>
    <x v="928"/>
    <x v="3"/>
    <n v="28.25"/>
    <n v="1"/>
    <n v="28.25"/>
    <x v="0"/>
    <x v="0"/>
  </r>
  <r>
    <s v="O2946"/>
    <d v="2023-12-05T00:00:00"/>
    <x v="4"/>
    <x v="9"/>
    <x v="2"/>
    <s v="C830"/>
    <x v="398"/>
    <s v="B1143"/>
    <x v="758"/>
    <x v="3"/>
    <n v="6.84"/>
    <n v="5"/>
    <n v="34.200000000000003"/>
    <x v="2"/>
    <x v="2"/>
  </r>
  <r>
    <s v="O3804"/>
    <d v="2024-07-31T00:00:00"/>
    <x v="3"/>
    <x v="2"/>
    <x v="1"/>
    <s v="C394"/>
    <x v="910"/>
    <s v="B1841"/>
    <x v="888"/>
    <x v="0"/>
    <n v="28.01"/>
    <n v="3"/>
    <n v="84.03"/>
    <x v="0"/>
    <x v="2"/>
  </r>
  <r>
    <s v="O3532"/>
    <d v="2025-05-25T00:00:00"/>
    <x v="0"/>
    <x v="4"/>
    <x v="0"/>
    <s v="C354"/>
    <x v="911"/>
    <s v="B1607"/>
    <x v="747"/>
    <x v="2"/>
    <n v="18.89"/>
    <n v="1"/>
    <n v="18.89"/>
    <x v="0"/>
    <x v="0"/>
  </r>
  <r>
    <s v="O3659"/>
    <d v="2023-12-25T00:00:00"/>
    <x v="1"/>
    <x v="9"/>
    <x v="2"/>
    <s v="C142"/>
    <x v="912"/>
    <s v="B1828"/>
    <x v="262"/>
    <x v="2"/>
    <n v="15.54"/>
    <n v="3"/>
    <n v="46.62"/>
    <x v="0"/>
    <x v="7"/>
  </r>
  <r>
    <s v="O3450"/>
    <d v="2024-06-01T00:00:00"/>
    <x v="6"/>
    <x v="1"/>
    <x v="1"/>
    <s v="C256"/>
    <x v="145"/>
    <s v="B1034"/>
    <x v="631"/>
    <x v="2"/>
    <n v="16.05"/>
    <n v="5"/>
    <n v="80.25"/>
    <x v="0"/>
    <x v="0"/>
  </r>
  <r>
    <s v="O2085"/>
    <d v="2024-04-15T00:00:00"/>
    <x v="1"/>
    <x v="7"/>
    <x v="1"/>
    <s v="C632"/>
    <x v="37"/>
    <s v="B1434"/>
    <x v="929"/>
    <x v="1"/>
    <n v="45.86"/>
    <n v="3"/>
    <n v="137.58000000000001"/>
    <x v="1"/>
    <x v="3"/>
  </r>
  <r>
    <s v="O3785"/>
    <d v="2024-04-08T00:00:00"/>
    <x v="1"/>
    <x v="7"/>
    <x v="1"/>
    <s v="C101"/>
    <x v="581"/>
    <s v="B1762"/>
    <x v="354"/>
    <x v="3"/>
    <n v="54.27"/>
    <n v="3"/>
    <n v="162.81"/>
    <x v="1"/>
    <x v="2"/>
  </r>
  <r>
    <s v="O2853"/>
    <d v="2025-06-30T00:00:00"/>
    <x v="1"/>
    <x v="1"/>
    <x v="0"/>
    <s v="C361"/>
    <x v="502"/>
    <s v="B1729"/>
    <x v="629"/>
    <x v="2"/>
    <n v="52.3"/>
    <n v="5"/>
    <n v="261.5"/>
    <x v="0"/>
    <x v="3"/>
  </r>
  <r>
    <s v="O3589"/>
    <d v="2023-12-25T00:00:00"/>
    <x v="1"/>
    <x v="9"/>
    <x v="2"/>
    <s v="C133"/>
    <x v="125"/>
    <s v="B1983"/>
    <x v="343"/>
    <x v="2"/>
    <n v="26.75"/>
    <n v="3"/>
    <n v="80.25"/>
    <x v="2"/>
    <x v="2"/>
  </r>
  <r>
    <s v="O1317"/>
    <d v="2024-11-21T00:00:00"/>
    <x v="5"/>
    <x v="5"/>
    <x v="1"/>
    <s v="C248"/>
    <x v="36"/>
    <s v="B1776"/>
    <x v="930"/>
    <x v="1"/>
    <n v="15.37"/>
    <n v="4"/>
    <n v="61.48"/>
    <x v="3"/>
    <x v="0"/>
  </r>
  <r>
    <s v="O3710"/>
    <d v="2024-05-27T00:00:00"/>
    <x v="1"/>
    <x v="4"/>
    <x v="1"/>
    <s v="C165"/>
    <x v="870"/>
    <s v="B1340"/>
    <x v="648"/>
    <x v="0"/>
    <n v="11.17"/>
    <n v="1"/>
    <n v="11.17"/>
    <x v="1"/>
    <x v="5"/>
  </r>
  <r>
    <s v="O2992"/>
    <d v="2023-04-02T00:00:00"/>
    <x v="0"/>
    <x v="7"/>
    <x v="2"/>
    <s v="C696"/>
    <x v="809"/>
    <s v="B1044"/>
    <x v="931"/>
    <x v="0"/>
    <n v="19.73"/>
    <n v="3"/>
    <n v="59.19"/>
    <x v="1"/>
    <x v="5"/>
  </r>
  <r>
    <s v="O3880"/>
    <d v="2024-09-23T00:00:00"/>
    <x v="1"/>
    <x v="6"/>
    <x v="1"/>
    <s v="C538"/>
    <x v="674"/>
    <s v="B1261"/>
    <x v="788"/>
    <x v="0"/>
    <n v="36.840000000000003"/>
    <n v="1"/>
    <n v="36.840000000000003"/>
    <x v="1"/>
    <x v="3"/>
  </r>
  <r>
    <s v="O2671"/>
    <d v="2024-08-13T00:00:00"/>
    <x v="4"/>
    <x v="8"/>
    <x v="1"/>
    <s v="C150"/>
    <x v="658"/>
    <s v="B1293"/>
    <x v="537"/>
    <x v="0"/>
    <n v="29.79"/>
    <n v="4"/>
    <n v="119.16"/>
    <x v="2"/>
    <x v="2"/>
  </r>
  <r>
    <s v="O1743"/>
    <d v="2023-07-26T00:00:00"/>
    <x v="3"/>
    <x v="2"/>
    <x v="2"/>
    <s v="C929"/>
    <x v="913"/>
    <s v="B1718"/>
    <x v="657"/>
    <x v="2"/>
    <n v="11.98"/>
    <n v="1"/>
    <n v="11.98"/>
    <x v="3"/>
    <x v="7"/>
  </r>
  <r>
    <s v="O2275"/>
    <d v="2024-11-27T00:00:00"/>
    <x v="3"/>
    <x v="5"/>
    <x v="1"/>
    <s v="C502"/>
    <x v="598"/>
    <s v="B1269"/>
    <x v="143"/>
    <x v="0"/>
    <n v="35.21"/>
    <n v="5"/>
    <n v="176.05"/>
    <x v="2"/>
    <x v="0"/>
  </r>
  <r>
    <s v="O3054"/>
    <d v="2024-02-02T00:00:00"/>
    <x v="2"/>
    <x v="3"/>
    <x v="1"/>
    <s v="C202"/>
    <x v="914"/>
    <s v="B1453"/>
    <x v="753"/>
    <x v="2"/>
    <n v="37.42"/>
    <n v="4"/>
    <n v="149.68"/>
    <x v="0"/>
    <x v="2"/>
  </r>
  <r>
    <s v="O1705"/>
    <d v="2024-11-18T00:00:00"/>
    <x v="1"/>
    <x v="5"/>
    <x v="1"/>
    <s v="C240"/>
    <x v="915"/>
    <s v="B1567"/>
    <x v="932"/>
    <x v="0"/>
    <n v="47.37"/>
    <n v="1"/>
    <n v="47.37"/>
    <x v="3"/>
    <x v="7"/>
  </r>
  <r>
    <s v="O2383"/>
    <d v="2025-03-07T00:00:00"/>
    <x v="2"/>
    <x v="0"/>
    <x v="0"/>
    <s v="C359"/>
    <x v="758"/>
    <s v="B1076"/>
    <x v="24"/>
    <x v="2"/>
    <n v="41.1"/>
    <n v="4"/>
    <n v="164.4"/>
    <x v="0"/>
    <x v="7"/>
  </r>
  <r>
    <s v="O1756"/>
    <d v="2023-03-28T00:00:00"/>
    <x v="4"/>
    <x v="0"/>
    <x v="2"/>
    <s v="C615"/>
    <x v="494"/>
    <s v="B1126"/>
    <x v="225"/>
    <x v="0"/>
    <n v="41.83"/>
    <n v="2"/>
    <n v="83.66"/>
    <x v="0"/>
    <x v="4"/>
  </r>
  <r>
    <s v="O2147"/>
    <d v="2023-09-01T00:00:00"/>
    <x v="2"/>
    <x v="6"/>
    <x v="2"/>
    <s v="C926"/>
    <x v="916"/>
    <s v="B1362"/>
    <x v="802"/>
    <x v="0"/>
    <n v="13.46"/>
    <n v="3"/>
    <n v="40.380000000000003"/>
    <x v="2"/>
    <x v="0"/>
  </r>
  <r>
    <s v="O2839"/>
    <d v="2023-06-28T00:00:00"/>
    <x v="3"/>
    <x v="1"/>
    <x v="2"/>
    <s v="C357"/>
    <x v="812"/>
    <s v="B1194"/>
    <x v="933"/>
    <x v="2"/>
    <n v="30.53"/>
    <n v="4"/>
    <n v="122.12"/>
    <x v="2"/>
    <x v="2"/>
  </r>
  <r>
    <s v="O1412"/>
    <d v="2023-06-16T00:00:00"/>
    <x v="2"/>
    <x v="1"/>
    <x v="2"/>
    <s v="C293"/>
    <x v="71"/>
    <s v="B1552"/>
    <x v="181"/>
    <x v="2"/>
    <n v="9.8699999999999992"/>
    <n v="4"/>
    <n v="39.479999999999997"/>
    <x v="3"/>
    <x v="2"/>
  </r>
  <r>
    <s v="O3189"/>
    <d v="2024-10-29T00:00:00"/>
    <x v="4"/>
    <x v="10"/>
    <x v="1"/>
    <s v="C304"/>
    <x v="53"/>
    <s v="B1537"/>
    <x v="934"/>
    <x v="2"/>
    <n v="10.5"/>
    <n v="3"/>
    <n v="31.5"/>
    <x v="0"/>
    <x v="6"/>
  </r>
  <r>
    <s v="O1466"/>
    <d v="2023-10-05T00:00:00"/>
    <x v="5"/>
    <x v="10"/>
    <x v="2"/>
    <s v="C540"/>
    <x v="917"/>
    <s v="B1481"/>
    <x v="935"/>
    <x v="0"/>
    <n v="12.07"/>
    <n v="5"/>
    <n v="60.35"/>
    <x v="3"/>
    <x v="7"/>
  </r>
  <r>
    <s v="O3646"/>
    <d v="2023-02-21T00:00:00"/>
    <x v="4"/>
    <x v="3"/>
    <x v="2"/>
    <s v="C574"/>
    <x v="9"/>
    <s v="B1492"/>
    <x v="203"/>
    <x v="1"/>
    <n v="38.08"/>
    <n v="3"/>
    <n v="114.24"/>
    <x v="0"/>
    <x v="0"/>
  </r>
  <r>
    <s v="O1090"/>
    <d v="2023-08-21T00:00:00"/>
    <x v="1"/>
    <x v="8"/>
    <x v="2"/>
    <s v="C948"/>
    <x v="918"/>
    <s v="B1395"/>
    <x v="936"/>
    <x v="3"/>
    <n v="7.26"/>
    <n v="1"/>
    <n v="7.26"/>
    <x v="1"/>
    <x v="2"/>
  </r>
  <r>
    <s v="O2152"/>
    <d v="2024-03-08T00:00:00"/>
    <x v="2"/>
    <x v="0"/>
    <x v="1"/>
    <s v="C227"/>
    <x v="919"/>
    <s v="B1465"/>
    <x v="937"/>
    <x v="0"/>
    <n v="31.29"/>
    <n v="5"/>
    <n v="156.44999999999999"/>
    <x v="0"/>
    <x v="0"/>
  </r>
  <r>
    <s v="O2342"/>
    <d v="2022-12-14T00:00:00"/>
    <x v="3"/>
    <x v="9"/>
    <x v="3"/>
    <s v="C510"/>
    <x v="246"/>
    <s v="B1659"/>
    <x v="465"/>
    <x v="2"/>
    <n v="37.78"/>
    <n v="5"/>
    <n v="188.9"/>
    <x v="2"/>
    <x v="0"/>
  </r>
  <r>
    <s v="O3685"/>
    <d v="2022-11-18T00:00:00"/>
    <x v="2"/>
    <x v="5"/>
    <x v="3"/>
    <s v="C107"/>
    <x v="729"/>
    <s v="B1127"/>
    <x v="916"/>
    <x v="2"/>
    <n v="40.020000000000003"/>
    <n v="2"/>
    <n v="80.040000000000006"/>
    <x v="0"/>
    <x v="0"/>
  </r>
  <r>
    <s v="O2880"/>
    <d v="2025-08-01T00:00:00"/>
    <x v="2"/>
    <x v="8"/>
    <x v="0"/>
    <s v="C232"/>
    <x v="8"/>
    <s v="B1486"/>
    <x v="910"/>
    <x v="0"/>
    <n v="8.5"/>
    <n v="1"/>
    <n v="8.5"/>
    <x v="1"/>
    <x v="2"/>
  </r>
  <r>
    <s v="O1731"/>
    <d v="2023-08-02T00:00:00"/>
    <x v="3"/>
    <x v="8"/>
    <x v="2"/>
    <s v="C130"/>
    <x v="920"/>
    <s v="B1722"/>
    <x v="900"/>
    <x v="1"/>
    <n v="24.6"/>
    <n v="1"/>
    <n v="24.6"/>
    <x v="1"/>
    <x v="3"/>
  </r>
  <r>
    <s v="O3789"/>
    <d v="2025-02-02T00:00:00"/>
    <x v="0"/>
    <x v="3"/>
    <x v="0"/>
    <s v="C884"/>
    <x v="921"/>
    <s v="B1061"/>
    <x v="938"/>
    <x v="2"/>
    <n v="30.83"/>
    <n v="1"/>
    <n v="30.83"/>
    <x v="2"/>
    <x v="7"/>
  </r>
  <r>
    <s v="O2637"/>
    <d v="2024-05-08T00:00:00"/>
    <x v="3"/>
    <x v="4"/>
    <x v="1"/>
    <s v="C632"/>
    <x v="37"/>
    <s v="B1922"/>
    <x v="784"/>
    <x v="3"/>
    <n v="12.16"/>
    <n v="5"/>
    <n v="60.8"/>
    <x v="0"/>
    <x v="0"/>
  </r>
  <r>
    <s v="O1340"/>
    <d v="2024-04-12T00:00:00"/>
    <x v="2"/>
    <x v="7"/>
    <x v="1"/>
    <s v="C365"/>
    <x v="84"/>
    <s v="B1232"/>
    <x v="803"/>
    <x v="0"/>
    <n v="29.64"/>
    <n v="1"/>
    <n v="29.64"/>
    <x v="0"/>
    <x v="0"/>
  </r>
  <r>
    <s v="O3492"/>
    <d v="2025-01-19T00:00:00"/>
    <x v="0"/>
    <x v="11"/>
    <x v="0"/>
    <s v="C227"/>
    <x v="271"/>
    <s v="B1782"/>
    <x v="939"/>
    <x v="2"/>
    <n v="26.34"/>
    <n v="5"/>
    <n v="131.69999999999999"/>
    <x v="2"/>
    <x v="0"/>
  </r>
  <r>
    <s v="O1150"/>
    <d v="2023-11-13T00:00:00"/>
    <x v="1"/>
    <x v="5"/>
    <x v="2"/>
    <s v="C558"/>
    <x v="648"/>
    <s v="B1040"/>
    <x v="678"/>
    <x v="0"/>
    <n v="26.88"/>
    <n v="4"/>
    <n v="107.52"/>
    <x v="1"/>
    <x v="0"/>
  </r>
  <r>
    <s v="O2473"/>
    <d v="2023-12-14T00:00:00"/>
    <x v="5"/>
    <x v="9"/>
    <x v="2"/>
    <s v="C931"/>
    <x v="922"/>
    <s v="B1047"/>
    <x v="399"/>
    <x v="0"/>
    <n v="24.23"/>
    <n v="4"/>
    <n v="96.92"/>
    <x v="2"/>
    <x v="5"/>
  </r>
  <r>
    <s v="O1080"/>
    <d v="2023-03-05T00:00:00"/>
    <x v="0"/>
    <x v="0"/>
    <x v="2"/>
    <s v="C731"/>
    <x v="923"/>
    <s v="B1807"/>
    <x v="843"/>
    <x v="3"/>
    <n v="24.79"/>
    <n v="2"/>
    <n v="49.58"/>
    <x v="1"/>
    <x v="0"/>
  </r>
  <r>
    <s v="O2286"/>
    <d v="2023-04-17T00:00:00"/>
    <x v="1"/>
    <x v="7"/>
    <x v="2"/>
    <s v="C739"/>
    <x v="31"/>
    <s v="B1003"/>
    <x v="361"/>
    <x v="0"/>
    <n v="45.33"/>
    <n v="5"/>
    <n v="226.65"/>
    <x v="0"/>
    <x v="1"/>
  </r>
  <r>
    <s v="O3356"/>
    <d v="2023-12-16T00:00:00"/>
    <x v="6"/>
    <x v="9"/>
    <x v="2"/>
    <s v="C355"/>
    <x v="924"/>
    <s v="B1248"/>
    <x v="940"/>
    <x v="0"/>
    <n v="21.99"/>
    <n v="2"/>
    <n v="43.98"/>
    <x v="0"/>
    <x v="7"/>
  </r>
  <r>
    <s v="O1926"/>
    <d v="2023-01-05T00:00:00"/>
    <x v="5"/>
    <x v="11"/>
    <x v="2"/>
    <s v="C486"/>
    <x v="925"/>
    <s v="B1250"/>
    <x v="637"/>
    <x v="3"/>
    <n v="26.2"/>
    <n v="1"/>
    <n v="26.2"/>
    <x v="1"/>
    <x v="0"/>
  </r>
  <r>
    <s v="O1222"/>
    <d v="2024-09-20T00:00:00"/>
    <x v="2"/>
    <x v="6"/>
    <x v="1"/>
    <s v="C798"/>
    <x v="926"/>
    <s v="B1588"/>
    <x v="492"/>
    <x v="2"/>
    <n v="39.090000000000003"/>
    <n v="1"/>
    <n v="39.090000000000003"/>
    <x v="1"/>
    <x v="4"/>
  </r>
  <r>
    <s v="O1325"/>
    <d v="2024-02-23T00:00:00"/>
    <x v="2"/>
    <x v="3"/>
    <x v="1"/>
    <s v="C353"/>
    <x v="518"/>
    <s v="B1102"/>
    <x v="385"/>
    <x v="0"/>
    <n v="21.44"/>
    <n v="5"/>
    <n v="107.2"/>
    <x v="0"/>
    <x v="4"/>
  </r>
  <r>
    <s v="O1382"/>
    <d v="2023-01-12T00:00:00"/>
    <x v="5"/>
    <x v="11"/>
    <x v="2"/>
    <s v="C818"/>
    <x v="534"/>
    <s v="B1860"/>
    <x v="941"/>
    <x v="3"/>
    <n v="48.71"/>
    <n v="1"/>
    <n v="48.71"/>
    <x v="2"/>
    <x v="3"/>
  </r>
  <r>
    <s v="O1884"/>
    <d v="2024-10-24T00:00:00"/>
    <x v="5"/>
    <x v="10"/>
    <x v="1"/>
    <s v="C480"/>
    <x v="927"/>
    <s v="B1254"/>
    <x v="542"/>
    <x v="0"/>
    <n v="12.34"/>
    <n v="5"/>
    <n v="61.7"/>
    <x v="3"/>
    <x v="3"/>
  </r>
  <r>
    <s v="O2341"/>
    <d v="2024-08-06T00:00:00"/>
    <x v="4"/>
    <x v="8"/>
    <x v="1"/>
    <s v="C816"/>
    <x v="148"/>
    <s v="B1718"/>
    <x v="657"/>
    <x v="2"/>
    <n v="10.27"/>
    <n v="5"/>
    <n v="51.35"/>
    <x v="2"/>
    <x v="2"/>
  </r>
  <r>
    <s v="O1014"/>
    <d v="2024-12-12T00:00:00"/>
    <x v="5"/>
    <x v="9"/>
    <x v="1"/>
    <s v="C467"/>
    <x v="851"/>
    <s v="B1729"/>
    <x v="165"/>
    <x v="0"/>
    <n v="38.11"/>
    <n v="2"/>
    <n v="76.22"/>
    <x v="3"/>
    <x v="1"/>
  </r>
  <r>
    <s v="O1253"/>
    <d v="2024-06-08T00:00:00"/>
    <x v="6"/>
    <x v="1"/>
    <x v="1"/>
    <s v="C227"/>
    <x v="271"/>
    <s v="B1468"/>
    <x v="741"/>
    <x v="2"/>
    <n v="23.03"/>
    <n v="5"/>
    <n v="115.15"/>
    <x v="2"/>
    <x v="0"/>
  </r>
  <r>
    <s v="O2546"/>
    <d v="2023-12-21T00:00:00"/>
    <x v="5"/>
    <x v="9"/>
    <x v="2"/>
    <s v="C794"/>
    <x v="737"/>
    <s v="B1353"/>
    <x v="563"/>
    <x v="0"/>
    <n v="46.65"/>
    <n v="2"/>
    <n v="93.3"/>
    <x v="1"/>
    <x v="3"/>
  </r>
  <r>
    <s v="O2009"/>
    <d v="2023-04-02T00:00:00"/>
    <x v="0"/>
    <x v="7"/>
    <x v="2"/>
    <s v="C502"/>
    <x v="928"/>
    <s v="B1583"/>
    <x v="942"/>
    <x v="3"/>
    <n v="30.91"/>
    <n v="4"/>
    <n v="123.64"/>
    <x v="0"/>
    <x v="3"/>
  </r>
  <r>
    <s v="O2177"/>
    <d v="2024-04-23T00:00:00"/>
    <x v="4"/>
    <x v="7"/>
    <x v="1"/>
    <s v="C509"/>
    <x v="929"/>
    <s v="B1364"/>
    <x v="943"/>
    <x v="3"/>
    <n v="29.12"/>
    <n v="1"/>
    <n v="29.12"/>
    <x v="1"/>
    <x v="0"/>
  </r>
  <r>
    <s v="O2793"/>
    <d v="2023-04-26T00:00:00"/>
    <x v="3"/>
    <x v="7"/>
    <x v="2"/>
    <s v="C791"/>
    <x v="596"/>
    <s v="B1766"/>
    <x v="487"/>
    <x v="3"/>
    <n v="39.86"/>
    <n v="3"/>
    <n v="119.58"/>
    <x v="2"/>
    <x v="2"/>
  </r>
  <r>
    <s v="O1204"/>
    <d v="2024-08-19T00:00:00"/>
    <x v="1"/>
    <x v="8"/>
    <x v="1"/>
    <s v="C829"/>
    <x v="805"/>
    <s v="B1822"/>
    <x v="266"/>
    <x v="1"/>
    <n v="17.84"/>
    <n v="2"/>
    <n v="35.68"/>
    <x v="3"/>
    <x v="1"/>
  </r>
  <r>
    <s v="O1342"/>
    <d v="2024-02-15T00:00:00"/>
    <x v="5"/>
    <x v="3"/>
    <x v="1"/>
    <s v="C719"/>
    <x v="541"/>
    <s v="B1922"/>
    <x v="918"/>
    <x v="1"/>
    <n v="35.78"/>
    <n v="3"/>
    <n v="107.34"/>
    <x v="0"/>
    <x v="2"/>
  </r>
  <r>
    <s v="O1280"/>
    <d v="2024-08-31T00:00:00"/>
    <x v="6"/>
    <x v="8"/>
    <x v="1"/>
    <s v="C325"/>
    <x v="496"/>
    <s v="B1474"/>
    <x v="649"/>
    <x v="2"/>
    <n v="18.68"/>
    <n v="5"/>
    <n v="93.4"/>
    <x v="2"/>
    <x v="3"/>
  </r>
  <r>
    <s v="O3950"/>
    <d v="2025-07-16T00:00:00"/>
    <x v="3"/>
    <x v="2"/>
    <x v="0"/>
    <s v="C950"/>
    <x v="548"/>
    <s v="B1826"/>
    <x v="491"/>
    <x v="0"/>
    <n v="31.95"/>
    <n v="1"/>
    <n v="31.95"/>
    <x v="2"/>
    <x v="2"/>
  </r>
  <r>
    <s v="O1074"/>
    <d v="2023-07-16T00:00:00"/>
    <x v="0"/>
    <x v="2"/>
    <x v="2"/>
    <s v="C549"/>
    <x v="451"/>
    <s v="B1002"/>
    <x v="61"/>
    <x v="2"/>
    <n v="35.08"/>
    <n v="3"/>
    <n v="105.24"/>
    <x v="0"/>
    <x v="0"/>
  </r>
  <r>
    <s v="O2656"/>
    <d v="2023-01-21T00:00:00"/>
    <x v="6"/>
    <x v="11"/>
    <x v="2"/>
    <s v="C123"/>
    <x v="540"/>
    <s v="B1105"/>
    <x v="222"/>
    <x v="1"/>
    <n v="22.75"/>
    <n v="4"/>
    <n v="91"/>
    <x v="0"/>
    <x v="2"/>
  </r>
  <r>
    <s v="O2836"/>
    <d v="2023-03-08T00:00:00"/>
    <x v="3"/>
    <x v="0"/>
    <x v="2"/>
    <s v="C858"/>
    <x v="486"/>
    <s v="B1145"/>
    <x v="609"/>
    <x v="2"/>
    <n v="32.99"/>
    <n v="5"/>
    <n v="164.95"/>
    <x v="2"/>
    <x v="3"/>
  </r>
  <r>
    <s v="O2092"/>
    <d v="2024-05-17T00:00:00"/>
    <x v="2"/>
    <x v="4"/>
    <x v="1"/>
    <s v="C336"/>
    <x v="930"/>
    <s v="B1059"/>
    <x v="944"/>
    <x v="2"/>
    <n v="12.07"/>
    <n v="4"/>
    <n v="48.28"/>
    <x v="3"/>
    <x v="4"/>
  </r>
  <r>
    <s v="O2455"/>
    <d v="2022-10-31T00:00:00"/>
    <x v="1"/>
    <x v="10"/>
    <x v="3"/>
    <s v="C164"/>
    <x v="94"/>
    <s v="B1866"/>
    <x v="945"/>
    <x v="2"/>
    <n v="19.079999999999998"/>
    <n v="1"/>
    <n v="19.079999999999998"/>
    <x v="0"/>
    <x v="0"/>
  </r>
  <r>
    <s v="O2271"/>
    <d v="2025-03-30T00:00:00"/>
    <x v="0"/>
    <x v="0"/>
    <x v="0"/>
    <s v="C959"/>
    <x v="549"/>
    <s v="B1228"/>
    <x v="946"/>
    <x v="2"/>
    <n v="31.14"/>
    <n v="2"/>
    <n v="62.28"/>
    <x v="2"/>
    <x v="1"/>
  </r>
  <r>
    <s v="O3006"/>
    <d v="2025-04-24T00:00:00"/>
    <x v="5"/>
    <x v="7"/>
    <x v="0"/>
    <s v="C461"/>
    <x v="931"/>
    <s v="B1314"/>
    <x v="722"/>
    <x v="3"/>
    <n v="39.07"/>
    <n v="2"/>
    <n v="78.14"/>
    <x v="0"/>
    <x v="3"/>
  </r>
  <r>
    <s v="O1669"/>
    <d v="2023-04-27T00:00:00"/>
    <x v="5"/>
    <x v="7"/>
    <x v="2"/>
    <s v="C505"/>
    <x v="932"/>
    <s v="B1549"/>
    <x v="894"/>
    <x v="3"/>
    <n v="44.71"/>
    <n v="4"/>
    <n v="178.84"/>
    <x v="3"/>
    <x v="0"/>
  </r>
  <r>
    <s v="O3714"/>
    <d v="2023-09-07T00:00:00"/>
    <x v="5"/>
    <x v="6"/>
    <x v="2"/>
    <s v="C260"/>
    <x v="61"/>
    <s v="B1728"/>
    <x v="512"/>
    <x v="2"/>
    <n v="45.03"/>
    <n v="1"/>
    <n v="45.03"/>
    <x v="2"/>
    <x v="1"/>
  </r>
  <r>
    <s v="O2543"/>
    <d v="2023-10-12T00:00:00"/>
    <x v="5"/>
    <x v="10"/>
    <x v="2"/>
    <s v="C682"/>
    <x v="741"/>
    <s v="B1285"/>
    <x v="947"/>
    <x v="1"/>
    <n v="9.61"/>
    <n v="3"/>
    <n v="28.83"/>
    <x v="0"/>
    <x v="2"/>
  </r>
  <r>
    <s v="O1633"/>
    <d v="2023-07-25T00:00:00"/>
    <x v="4"/>
    <x v="2"/>
    <x v="2"/>
    <s v="C380"/>
    <x v="933"/>
    <s v="B1986"/>
    <x v="948"/>
    <x v="3"/>
    <n v="42.8"/>
    <n v="1"/>
    <n v="42.8"/>
    <x v="0"/>
    <x v="1"/>
  </r>
  <r>
    <s v="O2668"/>
    <d v="2023-08-23T00:00:00"/>
    <x v="3"/>
    <x v="8"/>
    <x v="2"/>
    <s v="C610"/>
    <x v="544"/>
    <s v="B1237"/>
    <x v="949"/>
    <x v="0"/>
    <n v="21.55"/>
    <n v="3"/>
    <n v="64.650000000000006"/>
    <x v="1"/>
    <x v="5"/>
  </r>
  <r>
    <s v="O2374"/>
    <d v="2024-10-23T00:00:00"/>
    <x v="3"/>
    <x v="10"/>
    <x v="1"/>
    <s v="C242"/>
    <x v="54"/>
    <s v="B1471"/>
    <x v="736"/>
    <x v="2"/>
    <n v="36.369999999999997"/>
    <n v="2"/>
    <n v="72.739999999999995"/>
    <x v="0"/>
    <x v="2"/>
  </r>
  <r>
    <s v="O1987"/>
    <d v="2023-12-01T00:00:00"/>
    <x v="2"/>
    <x v="9"/>
    <x v="2"/>
    <s v="C267"/>
    <x v="304"/>
    <s v="B1155"/>
    <x v="950"/>
    <x v="0"/>
    <n v="13.35"/>
    <n v="1"/>
    <n v="13.35"/>
    <x v="2"/>
    <x v="2"/>
  </r>
  <r>
    <s v="O2714"/>
    <d v="2023-11-17T00:00:00"/>
    <x v="2"/>
    <x v="5"/>
    <x v="2"/>
    <s v="C667"/>
    <x v="883"/>
    <s v="B1396"/>
    <x v="951"/>
    <x v="0"/>
    <n v="37.659999999999997"/>
    <n v="1"/>
    <n v="37.659999999999997"/>
    <x v="2"/>
    <x v="2"/>
  </r>
  <r>
    <s v="O3007"/>
    <d v="2024-12-15T00:00:00"/>
    <x v="0"/>
    <x v="9"/>
    <x v="1"/>
    <s v="C437"/>
    <x v="87"/>
    <s v="B1818"/>
    <x v="356"/>
    <x v="2"/>
    <n v="30.4"/>
    <n v="4"/>
    <n v="121.6"/>
    <x v="0"/>
    <x v="6"/>
  </r>
  <r>
    <s v="O2512"/>
    <d v="2024-04-28T00:00:00"/>
    <x v="0"/>
    <x v="7"/>
    <x v="1"/>
    <s v="C966"/>
    <x v="934"/>
    <s v="B1074"/>
    <x v="952"/>
    <x v="0"/>
    <n v="5.05"/>
    <n v="3"/>
    <n v="15.15"/>
    <x v="0"/>
    <x v="0"/>
  </r>
  <r>
    <s v="O1668"/>
    <d v="2023-04-19T00:00:00"/>
    <x v="3"/>
    <x v="7"/>
    <x v="2"/>
    <s v="C295"/>
    <x v="935"/>
    <s v="B1531"/>
    <x v="953"/>
    <x v="1"/>
    <n v="16.239999999999998"/>
    <n v="1"/>
    <n v="16.239999999999998"/>
    <x v="0"/>
    <x v="7"/>
  </r>
  <r>
    <s v="O1243"/>
    <d v="2023-02-10T00:00:00"/>
    <x v="2"/>
    <x v="3"/>
    <x v="2"/>
    <s v="C737"/>
    <x v="753"/>
    <s v="B1063"/>
    <x v="612"/>
    <x v="0"/>
    <n v="31.43"/>
    <n v="3"/>
    <n v="94.29"/>
    <x v="0"/>
    <x v="0"/>
  </r>
  <r>
    <s v="O3891"/>
    <d v="2023-07-03T00:00:00"/>
    <x v="1"/>
    <x v="2"/>
    <x v="2"/>
    <s v="C252"/>
    <x v="110"/>
    <s v="B1500"/>
    <x v="494"/>
    <x v="2"/>
    <n v="15.55"/>
    <n v="1"/>
    <n v="15.55"/>
    <x v="0"/>
    <x v="6"/>
  </r>
  <r>
    <s v="O2345"/>
    <d v="2024-01-14T00:00:00"/>
    <x v="0"/>
    <x v="11"/>
    <x v="1"/>
    <s v="C853"/>
    <x v="936"/>
    <s v="B1871"/>
    <x v="889"/>
    <x v="2"/>
    <n v="33.97"/>
    <n v="2"/>
    <n v="67.94"/>
    <x v="2"/>
    <x v="5"/>
  </r>
  <r>
    <s v="O2720"/>
    <d v="2024-10-25T00:00:00"/>
    <x v="2"/>
    <x v="10"/>
    <x v="1"/>
    <s v="C928"/>
    <x v="907"/>
    <s v="B1885"/>
    <x v="136"/>
    <x v="3"/>
    <n v="37.630000000000003"/>
    <n v="1"/>
    <n v="37.630000000000003"/>
    <x v="1"/>
    <x v="2"/>
  </r>
  <r>
    <s v="O3033"/>
    <d v="2024-01-27T00:00:00"/>
    <x v="6"/>
    <x v="11"/>
    <x v="1"/>
    <s v="C396"/>
    <x v="556"/>
    <s v="B1823"/>
    <x v="326"/>
    <x v="0"/>
    <n v="26.89"/>
    <n v="4"/>
    <n v="107.56"/>
    <x v="0"/>
    <x v="3"/>
  </r>
  <r>
    <s v="O1636"/>
    <d v="2024-10-26T00:00:00"/>
    <x v="6"/>
    <x v="10"/>
    <x v="1"/>
    <s v="C531"/>
    <x v="937"/>
    <s v="B1692"/>
    <x v="954"/>
    <x v="2"/>
    <n v="49.81"/>
    <n v="1"/>
    <n v="49.81"/>
    <x v="0"/>
    <x v="1"/>
  </r>
  <r>
    <s v="O2228"/>
    <d v="2023-08-14T00:00:00"/>
    <x v="1"/>
    <x v="8"/>
    <x v="2"/>
    <s v="C569"/>
    <x v="632"/>
    <s v="B1803"/>
    <x v="780"/>
    <x v="0"/>
    <n v="24.7"/>
    <n v="3"/>
    <n v="74.099999999999994"/>
    <x v="2"/>
    <x v="2"/>
  </r>
  <r>
    <s v="O2621"/>
    <d v="2023-12-16T00:00:00"/>
    <x v="6"/>
    <x v="9"/>
    <x v="2"/>
    <s v="C706"/>
    <x v="739"/>
    <s v="B1359"/>
    <x v="503"/>
    <x v="0"/>
    <n v="24.26"/>
    <n v="3"/>
    <n v="72.78"/>
    <x v="0"/>
    <x v="2"/>
  </r>
  <r>
    <s v="O3211"/>
    <d v="2023-10-28T00:00:00"/>
    <x v="6"/>
    <x v="10"/>
    <x v="2"/>
    <s v="C811"/>
    <x v="483"/>
    <s v="B1180"/>
    <x v="769"/>
    <x v="0"/>
    <n v="37.42"/>
    <n v="4"/>
    <n v="149.68"/>
    <x v="0"/>
    <x v="5"/>
  </r>
  <r>
    <s v="O2711"/>
    <d v="2024-05-18T00:00:00"/>
    <x v="6"/>
    <x v="4"/>
    <x v="1"/>
    <s v="C885"/>
    <x v="260"/>
    <s v="B1200"/>
    <x v="955"/>
    <x v="2"/>
    <n v="30.12"/>
    <n v="3"/>
    <n v="90.36"/>
    <x v="2"/>
    <x v="1"/>
  </r>
  <r>
    <s v="O1385"/>
    <d v="2023-07-29T00:00:00"/>
    <x v="6"/>
    <x v="2"/>
    <x v="2"/>
    <s v="C359"/>
    <x v="95"/>
    <s v="B1085"/>
    <x v="621"/>
    <x v="3"/>
    <n v="32.67"/>
    <n v="2"/>
    <n v="65.34"/>
    <x v="3"/>
    <x v="3"/>
  </r>
  <r>
    <s v="O2903"/>
    <d v="2023-03-30T00:00:00"/>
    <x v="5"/>
    <x v="0"/>
    <x v="2"/>
    <s v="C554"/>
    <x v="824"/>
    <s v="B1200"/>
    <x v="955"/>
    <x v="3"/>
    <n v="42.25"/>
    <n v="4"/>
    <n v="169"/>
    <x v="0"/>
    <x v="2"/>
  </r>
  <r>
    <s v="O3109"/>
    <d v="2023-01-26T00:00:00"/>
    <x v="5"/>
    <x v="11"/>
    <x v="2"/>
    <s v="C337"/>
    <x v="938"/>
    <s v="B1689"/>
    <x v="469"/>
    <x v="3"/>
    <n v="33.17"/>
    <n v="5"/>
    <n v="165.85"/>
    <x v="2"/>
    <x v="3"/>
  </r>
  <r>
    <s v="O1496"/>
    <d v="2023-03-17T00:00:00"/>
    <x v="2"/>
    <x v="0"/>
    <x v="2"/>
    <s v="C765"/>
    <x v="6"/>
    <s v="B1895"/>
    <x v="956"/>
    <x v="2"/>
    <n v="44.09"/>
    <n v="3"/>
    <n v="132.27000000000001"/>
    <x v="1"/>
    <x v="0"/>
  </r>
  <r>
    <s v="O3969"/>
    <d v="2023-11-09T00:00:00"/>
    <x v="5"/>
    <x v="5"/>
    <x v="2"/>
    <s v="C527"/>
    <x v="424"/>
    <s v="B1067"/>
    <x v="514"/>
    <x v="2"/>
    <n v="16.47"/>
    <n v="1"/>
    <n v="16.47"/>
    <x v="0"/>
    <x v="3"/>
  </r>
  <r>
    <s v="O2646"/>
    <d v="2023-03-20T00:00:00"/>
    <x v="1"/>
    <x v="0"/>
    <x v="2"/>
    <s v="C877"/>
    <x v="744"/>
    <s v="B1447"/>
    <x v="957"/>
    <x v="3"/>
    <n v="24.81"/>
    <n v="5"/>
    <n v="124.05"/>
    <x v="0"/>
    <x v="5"/>
  </r>
  <r>
    <s v="O2728"/>
    <d v="2024-06-23T00:00:00"/>
    <x v="0"/>
    <x v="1"/>
    <x v="1"/>
    <s v="C899"/>
    <x v="112"/>
    <s v="B1921"/>
    <x v="921"/>
    <x v="0"/>
    <n v="25.14"/>
    <n v="2"/>
    <n v="50.28"/>
    <x v="1"/>
    <x v="1"/>
  </r>
  <r>
    <s v="O3098"/>
    <d v="2024-08-16T00:00:00"/>
    <x v="2"/>
    <x v="8"/>
    <x v="1"/>
    <s v="C165"/>
    <x v="870"/>
    <s v="B1059"/>
    <x v="944"/>
    <x v="0"/>
    <n v="13.33"/>
    <n v="4"/>
    <n v="53.32"/>
    <x v="0"/>
    <x v="2"/>
  </r>
  <r>
    <s v="O1238"/>
    <d v="2023-04-24T00:00:00"/>
    <x v="1"/>
    <x v="7"/>
    <x v="2"/>
    <s v="C258"/>
    <x v="939"/>
    <s v="B1455"/>
    <x v="739"/>
    <x v="0"/>
    <n v="18.190000000000001"/>
    <n v="5"/>
    <n v="90.95"/>
    <x v="2"/>
    <x v="4"/>
  </r>
  <r>
    <s v="O2109"/>
    <d v="2023-06-18T00:00:00"/>
    <x v="0"/>
    <x v="1"/>
    <x v="2"/>
    <s v="C780"/>
    <x v="940"/>
    <s v="B1037"/>
    <x v="958"/>
    <x v="3"/>
    <n v="7.41"/>
    <n v="5"/>
    <n v="37.049999999999997"/>
    <x v="0"/>
    <x v="1"/>
  </r>
  <r>
    <s v="O1305"/>
    <d v="2024-03-19T00:00:00"/>
    <x v="4"/>
    <x v="0"/>
    <x v="1"/>
    <s v="C552"/>
    <x v="495"/>
    <s v="B1491"/>
    <x v="959"/>
    <x v="3"/>
    <n v="24.44"/>
    <n v="2"/>
    <n v="48.88"/>
    <x v="1"/>
    <x v="4"/>
  </r>
  <r>
    <s v="O3360"/>
    <d v="2023-09-04T00:00:00"/>
    <x v="1"/>
    <x v="6"/>
    <x v="2"/>
    <s v="C477"/>
    <x v="367"/>
    <s v="B1111"/>
    <x v="45"/>
    <x v="0"/>
    <n v="9.81"/>
    <n v="5"/>
    <n v="49.05"/>
    <x v="0"/>
    <x v="5"/>
  </r>
  <r>
    <s v="O1802"/>
    <d v="2023-09-22T00:00:00"/>
    <x v="2"/>
    <x v="6"/>
    <x v="2"/>
    <s v="C449"/>
    <x v="255"/>
    <s v="B1708"/>
    <x v="824"/>
    <x v="3"/>
    <n v="18.48"/>
    <n v="3"/>
    <n v="55.44"/>
    <x v="3"/>
    <x v="3"/>
  </r>
  <r>
    <s v="O1625"/>
    <d v="2023-05-03T00:00:00"/>
    <x v="3"/>
    <x v="4"/>
    <x v="2"/>
    <s v="C448"/>
    <x v="941"/>
    <s v="B1645"/>
    <x v="960"/>
    <x v="3"/>
    <n v="23.24"/>
    <n v="5"/>
    <n v="116.2"/>
    <x v="0"/>
    <x v="1"/>
  </r>
  <r>
    <s v="O3855"/>
    <d v="2024-10-06T00:00:00"/>
    <x v="0"/>
    <x v="10"/>
    <x v="1"/>
    <s v="C884"/>
    <x v="921"/>
    <s v="B1517"/>
    <x v="371"/>
    <x v="0"/>
    <n v="54.65"/>
    <n v="1"/>
    <n v="54.65"/>
    <x v="1"/>
    <x v="0"/>
  </r>
  <r>
    <s v="O1824"/>
    <d v="2023-03-27T00:00:00"/>
    <x v="1"/>
    <x v="0"/>
    <x v="2"/>
    <s v="C112"/>
    <x v="942"/>
    <s v="B1028"/>
    <x v="961"/>
    <x v="2"/>
    <n v="27.11"/>
    <n v="5"/>
    <n v="135.55000000000001"/>
    <x v="3"/>
    <x v="2"/>
  </r>
  <r>
    <s v="O3263"/>
    <d v="2024-09-07T00:00:00"/>
    <x v="6"/>
    <x v="6"/>
    <x v="1"/>
    <s v="C788"/>
    <x v="348"/>
    <s v="B1350"/>
    <x v="962"/>
    <x v="0"/>
    <n v="22.21"/>
    <n v="1"/>
    <n v="22.21"/>
    <x v="0"/>
    <x v="2"/>
  </r>
  <r>
    <s v="O3378"/>
    <d v="2024-11-26T00:00:00"/>
    <x v="4"/>
    <x v="5"/>
    <x v="1"/>
    <s v="C998"/>
    <x v="193"/>
    <s v="B1627"/>
    <x v="963"/>
    <x v="1"/>
    <n v="14.04"/>
    <n v="5"/>
    <n v="70.2"/>
    <x v="0"/>
    <x v="7"/>
  </r>
  <r>
    <s v="O2145"/>
    <d v="2023-12-23T00:00:00"/>
    <x v="6"/>
    <x v="9"/>
    <x v="2"/>
    <s v="C728"/>
    <x v="815"/>
    <s v="B1943"/>
    <x v="311"/>
    <x v="3"/>
    <n v="39.68"/>
    <n v="5"/>
    <n v="198.4"/>
    <x v="0"/>
    <x v="4"/>
  </r>
  <r>
    <s v="O2749"/>
    <d v="2023-11-27T00:00:00"/>
    <x v="1"/>
    <x v="5"/>
    <x v="2"/>
    <s v="C856"/>
    <x v="943"/>
    <s v="B1565"/>
    <x v="175"/>
    <x v="1"/>
    <n v="28.76"/>
    <n v="3"/>
    <n v="86.28"/>
    <x v="2"/>
    <x v="0"/>
  </r>
  <r>
    <s v="O2741"/>
    <d v="2024-11-09T00:00:00"/>
    <x v="6"/>
    <x v="5"/>
    <x v="1"/>
    <s v="C152"/>
    <x v="48"/>
    <s v="B1663"/>
    <x v="365"/>
    <x v="2"/>
    <n v="26.82"/>
    <n v="2"/>
    <n v="53.64"/>
    <x v="2"/>
    <x v="7"/>
  </r>
  <r>
    <s v="O1347"/>
    <d v="2024-10-28T00:00:00"/>
    <x v="1"/>
    <x v="10"/>
    <x v="1"/>
    <s v="C797"/>
    <x v="944"/>
    <s v="B1825"/>
    <x v="964"/>
    <x v="2"/>
    <n v="16.97"/>
    <n v="5"/>
    <n v="84.85"/>
    <x v="3"/>
    <x v="1"/>
  </r>
  <r>
    <s v="O3672"/>
    <d v="2023-01-07T00:00:00"/>
    <x v="6"/>
    <x v="11"/>
    <x v="2"/>
    <s v="C887"/>
    <x v="396"/>
    <s v="B1561"/>
    <x v="561"/>
    <x v="0"/>
    <n v="42.44"/>
    <n v="2"/>
    <n v="84.88"/>
    <x v="0"/>
    <x v="3"/>
  </r>
  <r>
    <s v="O2279"/>
    <d v="2024-12-07T00:00:00"/>
    <x v="6"/>
    <x v="9"/>
    <x v="1"/>
    <s v="C918"/>
    <x v="945"/>
    <s v="B1536"/>
    <x v="716"/>
    <x v="0"/>
    <n v="31.61"/>
    <n v="5"/>
    <n v="158.05000000000001"/>
    <x v="0"/>
    <x v="2"/>
  </r>
  <r>
    <s v="O2981"/>
    <d v="2024-08-03T00:00:00"/>
    <x v="6"/>
    <x v="8"/>
    <x v="1"/>
    <s v="C742"/>
    <x v="394"/>
    <s v="B1647"/>
    <x v="643"/>
    <x v="0"/>
    <n v="19.63"/>
    <n v="3"/>
    <n v="58.89"/>
    <x v="2"/>
    <x v="2"/>
  </r>
  <r>
    <s v="O2674"/>
    <d v="2023-10-22T00:00:00"/>
    <x v="0"/>
    <x v="10"/>
    <x v="2"/>
    <s v="C671"/>
    <x v="560"/>
    <s v="B1234"/>
    <x v="145"/>
    <x v="1"/>
    <n v="11.92"/>
    <n v="2"/>
    <n v="23.84"/>
    <x v="2"/>
    <x v="2"/>
  </r>
  <r>
    <s v="O3415"/>
    <d v="2022-09-23T00:00:00"/>
    <x v="2"/>
    <x v="6"/>
    <x v="3"/>
    <s v="C829"/>
    <x v="946"/>
    <s v="B1154"/>
    <x v="732"/>
    <x v="3"/>
    <n v="28.1"/>
    <n v="3"/>
    <n v="84.3"/>
    <x v="0"/>
    <x v="5"/>
  </r>
  <r>
    <s v="O3256"/>
    <d v="2023-12-02T00:00:00"/>
    <x v="6"/>
    <x v="9"/>
    <x v="2"/>
    <s v="C413"/>
    <x v="693"/>
    <s v="B1917"/>
    <x v="303"/>
    <x v="2"/>
    <n v="13.56"/>
    <n v="5"/>
    <n v="67.8"/>
    <x v="0"/>
    <x v="5"/>
  </r>
  <r>
    <s v="O2936"/>
    <d v="2025-01-03T00:00:00"/>
    <x v="2"/>
    <x v="11"/>
    <x v="0"/>
    <s v="C830"/>
    <x v="764"/>
    <s v="B1539"/>
    <x v="475"/>
    <x v="0"/>
    <n v="48.9"/>
    <n v="3"/>
    <n v="146.69999999999999"/>
    <x v="2"/>
    <x v="5"/>
  </r>
  <r>
    <s v="O2398"/>
    <d v="2023-01-24T00:00:00"/>
    <x v="4"/>
    <x v="11"/>
    <x v="2"/>
    <s v="C384"/>
    <x v="407"/>
    <s v="B1075"/>
    <x v="407"/>
    <x v="3"/>
    <n v="39.94"/>
    <n v="5"/>
    <n v="199.7"/>
    <x v="0"/>
    <x v="3"/>
  </r>
  <r>
    <s v="O2664"/>
    <d v="2023-08-18T00:00:00"/>
    <x v="2"/>
    <x v="8"/>
    <x v="2"/>
    <s v="C309"/>
    <x v="264"/>
    <s v="B1314"/>
    <x v="722"/>
    <x v="0"/>
    <n v="42.03"/>
    <n v="1"/>
    <n v="42.03"/>
    <x v="0"/>
    <x v="1"/>
  </r>
  <r>
    <s v="O1652"/>
    <d v="2024-07-14T00:00:00"/>
    <x v="0"/>
    <x v="2"/>
    <x v="1"/>
    <s v="C396"/>
    <x v="682"/>
    <s v="B1481"/>
    <x v="965"/>
    <x v="1"/>
    <n v="25.61"/>
    <n v="4"/>
    <n v="102.44"/>
    <x v="0"/>
    <x v="3"/>
  </r>
  <r>
    <s v="O3235"/>
    <d v="2025-07-12T00:00:00"/>
    <x v="6"/>
    <x v="2"/>
    <x v="0"/>
    <s v="C101"/>
    <x v="581"/>
    <s v="B1704"/>
    <x v="227"/>
    <x v="2"/>
    <n v="5.07"/>
    <n v="2"/>
    <n v="10.14"/>
    <x v="0"/>
    <x v="5"/>
  </r>
  <r>
    <s v="O3675"/>
    <d v="2023-07-14T00:00:00"/>
    <x v="2"/>
    <x v="2"/>
    <x v="2"/>
    <s v="C982"/>
    <x v="313"/>
    <s v="B1930"/>
    <x v="148"/>
    <x v="0"/>
    <n v="34.520000000000003"/>
    <n v="1"/>
    <n v="34.520000000000003"/>
    <x v="0"/>
    <x v="7"/>
  </r>
  <r>
    <s v="O3003"/>
    <d v="2022-10-01T00:00:00"/>
    <x v="6"/>
    <x v="10"/>
    <x v="3"/>
    <s v="C671"/>
    <x v="52"/>
    <s v="B1233"/>
    <x v="926"/>
    <x v="0"/>
    <n v="31.31"/>
    <n v="1"/>
    <n v="31.31"/>
    <x v="0"/>
    <x v="7"/>
  </r>
  <r>
    <s v="O2970"/>
    <d v="2024-04-23T00:00:00"/>
    <x v="4"/>
    <x v="7"/>
    <x v="1"/>
    <s v="C697"/>
    <x v="413"/>
    <s v="B1486"/>
    <x v="910"/>
    <x v="1"/>
    <n v="8.98"/>
    <n v="2"/>
    <n v="17.96"/>
    <x v="0"/>
    <x v="2"/>
  </r>
  <r>
    <s v="O3826"/>
    <d v="2023-03-05T00:00:00"/>
    <x v="0"/>
    <x v="0"/>
    <x v="2"/>
    <s v="C114"/>
    <x v="947"/>
    <s v="B1503"/>
    <x v="689"/>
    <x v="0"/>
    <n v="37.340000000000003"/>
    <n v="1"/>
    <n v="37.340000000000003"/>
    <x v="0"/>
    <x v="6"/>
  </r>
  <r>
    <s v="O1520"/>
    <d v="2023-03-04T00:00:00"/>
    <x v="6"/>
    <x v="0"/>
    <x v="2"/>
    <s v="C636"/>
    <x v="715"/>
    <s v="B1911"/>
    <x v="270"/>
    <x v="2"/>
    <n v="32.619999999999997"/>
    <n v="5"/>
    <n v="163.1"/>
    <x v="0"/>
    <x v="2"/>
  </r>
  <r>
    <s v="O2225"/>
    <d v="2024-03-15T00:00:00"/>
    <x v="2"/>
    <x v="0"/>
    <x v="1"/>
    <s v="C839"/>
    <x v="284"/>
    <s v="B1465"/>
    <x v="920"/>
    <x v="0"/>
    <n v="17.32"/>
    <n v="3"/>
    <n v="51.96"/>
    <x v="0"/>
    <x v="5"/>
  </r>
  <r>
    <s v="O3393"/>
    <d v="2023-10-29T00:00:00"/>
    <x v="0"/>
    <x v="10"/>
    <x v="2"/>
    <s v="C768"/>
    <x v="230"/>
    <s v="B1091"/>
    <x v="408"/>
    <x v="2"/>
    <n v="29.2"/>
    <n v="3"/>
    <n v="87.6"/>
    <x v="0"/>
    <x v="1"/>
  </r>
  <r>
    <s v="O3388"/>
    <d v="2022-09-11T00:00:00"/>
    <x v="0"/>
    <x v="6"/>
    <x v="3"/>
    <s v="C895"/>
    <x v="853"/>
    <s v="B1512"/>
    <x v="312"/>
    <x v="1"/>
    <n v="22.59"/>
    <n v="1"/>
    <n v="22.59"/>
    <x v="2"/>
    <x v="1"/>
  </r>
  <r>
    <s v="O1381"/>
    <d v="2024-04-25T00:00:00"/>
    <x v="5"/>
    <x v="7"/>
    <x v="1"/>
    <s v="C504"/>
    <x v="604"/>
    <s v="B1633"/>
    <x v="799"/>
    <x v="1"/>
    <n v="9.75"/>
    <n v="1"/>
    <n v="9.75"/>
    <x v="2"/>
    <x v="7"/>
  </r>
  <r>
    <s v="O1543"/>
    <d v="2023-10-05T00:00:00"/>
    <x v="5"/>
    <x v="10"/>
    <x v="2"/>
    <s v="C108"/>
    <x v="948"/>
    <s v="B1096"/>
    <x v="420"/>
    <x v="3"/>
    <n v="6.29"/>
    <n v="3"/>
    <n v="18.87"/>
    <x v="3"/>
    <x v="7"/>
  </r>
  <r>
    <s v="O3194"/>
    <d v="2023-09-24T00:00:00"/>
    <x v="0"/>
    <x v="6"/>
    <x v="2"/>
    <s v="C427"/>
    <x v="427"/>
    <s v="B1409"/>
    <x v="630"/>
    <x v="2"/>
    <n v="10.81"/>
    <n v="1"/>
    <n v="10.81"/>
    <x v="1"/>
    <x v="2"/>
  </r>
  <r>
    <s v="O2075"/>
    <d v="2023-06-21T00:00:00"/>
    <x v="3"/>
    <x v="1"/>
    <x v="2"/>
    <s v="C875"/>
    <x v="949"/>
    <s v="B1759"/>
    <x v="966"/>
    <x v="0"/>
    <n v="12.6"/>
    <n v="2"/>
    <n v="25.2"/>
    <x v="3"/>
    <x v="1"/>
  </r>
  <r>
    <s v="O2447"/>
    <d v="2024-08-23T00:00:00"/>
    <x v="2"/>
    <x v="8"/>
    <x v="1"/>
    <s v="C797"/>
    <x v="885"/>
    <s v="B1139"/>
    <x v="967"/>
    <x v="0"/>
    <n v="14.22"/>
    <n v="3"/>
    <n v="42.66"/>
    <x v="0"/>
    <x v="7"/>
  </r>
  <r>
    <s v="O2510"/>
    <d v="2023-09-14T00:00:00"/>
    <x v="5"/>
    <x v="6"/>
    <x v="2"/>
    <s v="C457"/>
    <x v="701"/>
    <s v="B1424"/>
    <x v="968"/>
    <x v="2"/>
    <n v="19.14"/>
    <n v="4"/>
    <n v="76.56"/>
    <x v="2"/>
    <x v="0"/>
  </r>
  <r>
    <s v="O1611"/>
    <d v="2024-09-09T00:00:00"/>
    <x v="1"/>
    <x v="6"/>
    <x v="1"/>
    <s v="C280"/>
    <x v="950"/>
    <s v="B1124"/>
    <x v="342"/>
    <x v="0"/>
    <n v="47.42"/>
    <n v="3"/>
    <n v="142.26"/>
    <x v="1"/>
    <x v="3"/>
  </r>
  <r>
    <s v="O3595"/>
    <d v="2024-09-03T00:00:00"/>
    <x v="4"/>
    <x v="6"/>
    <x v="1"/>
    <s v="C785"/>
    <x v="441"/>
    <s v="B1453"/>
    <x v="330"/>
    <x v="0"/>
    <n v="24"/>
    <n v="4"/>
    <n v="96"/>
    <x v="0"/>
    <x v="2"/>
  </r>
  <r>
    <s v="O2348"/>
    <d v="2023-07-17T00:00:00"/>
    <x v="1"/>
    <x v="2"/>
    <x v="2"/>
    <s v="C639"/>
    <x v="951"/>
    <s v="B1664"/>
    <x v="969"/>
    <x v="0"/>
    <n v="10.25"/>
    <n v="4"/>
    <n v="41"/>
    <x v="2"/>
    <x v="0"/>
  </r>
  <r>
    <s v="O3470"/>
    <d v="2025-04-21T00:00:00"/>
    <x v="1"/>
    <x v="7"/>
    <x v="0"/>
    <s v="C749"/>
    <x v="593"/>
    <s v="B1352"/>
    <x v="840"/>
    <x v="0"/>
    <n v="32.840000000000003"/>
    <n v="2"/>
    <n v="65.680000000000007"/>
    <x v="2"/>
    <x v="2"/>
  </r>
  <r>
    <s v="O2170"/>
    <d v="2024-05-04T00:00:00"/>
    <x v="6"/>
    <x v="4"/>
    <x v="1"/>
    <s v="C974"/>
    <x v="229"/>
    <s v="B1270"/>
    <x v="800"/>
    <x v="1"/>
    <n v="14.82"/>
    <n v="2"/>
    <n v="29.64"/>
    <x v="2"/>
    <x v="3"/>
  </r>
  <r>
    <s v="O3979"/>
    <d v="2024-04-05T00:00:00"/>
    <x v="2"/>
    <x v="7"/>
    <x v="1"/>
    <s v="C853"/>
    <x v="50"/>
    <s v="B1788"/>
    <x v="341"/>
    <x v="2"/>
    <n v="45.37"/>
    <n v="3"/>
    <n v="136.11000000000001"/>
    <x v="1"/>
    <x v="7"/>
  </r>
  <r>
    <s v="O3934"/>
    <d v="2023-10-12T00:00:00"/>
    <x v="5"/>
    <x v="10"/>
    <x v="2"/>
    <s v="C660"/>
    <x v="642"/>
    <s v="B1077"/>
    <x v="360"/>
    <x v="2"/>
    <n v="39.85"/>
    <n v="1"/>
    <n v="39.85"/>
    <x v="0"/>
    <x v="3"/>
  </r>
  <r>
    <s v="O1942"/>
    <d v="2024-05-25T00:00:00"/>
    <x v="6"/>
    <x v="4"/>
    <x v="1"/>
    <s v="C483"/>
    <x v="308"/>
    <s v="B1694"/>
    <x v="970"/>
    <x v="0"/>
    <n v="45.25"/>
    <n v="5"/>
    <n v="226.25"/>
    <x v="1"/>
    <x v="1"/>
  </r>
  <r>
    <s v="O2200"/>
    <d v="2025-04-08T00:00:00"/>
    <x v="4"/>
    <x v="7"/>
    <x v="0"/>
    <s v="C406"/>
    <x v="74"/>
    <s v="B1250"/>
    <x v="637"/>
    <x v="0"/>
    <n v="30.14"/>
    <n v="5"/>
    <n v="150.69999999999999"/>
    <x v="0"/>
    <x v="0"/>
  </r>
  <r>
    <s v="O2188"/>
    <d v="2023-04-10T00:00:00"/>
    <x v="1"/>
    <x v="7"/>
    <x v="2"/>
    <s v="C975"/>
    <x v="380"/>
    <s v="B1765"/>
    <x v="971"/>
    <x v="1"/>
    <n v="29.96"/>
    <n v="5"/>
    <n v="149.80000000000001"/>
    <x v="1"/>
    <x v="0"/>
  </r>
  <r>
    <s v="O3170"/>
    <d v="2025-05-12T00:00:00"/>
    <x v="1"/>
    <x v="4"/>
    <x v="0"/>
    <s v="C127"/>
    <x v="109"/>
    <s v="B1091"/>
    <x v="408"/>
    <x v="2"/>
    <n v="36.35"/>
    <n v="2"/>
    <n v="72.7"/>
    <x v="2"/>
    <x v="5"/>
  </r>
  <r>
    <s v="O3053"/>
    <d v="2024-06-03T00:00:00"/>
    <x v="1"/>
    <x v="1"/>
    <x v="1"/>
    <s v="C699"/>
    <x v="640"/>
    <s v="B1598"/>
    <x v="711"/>
    <x v="0"/>
    <n v="26.43"/>
    <n v="5"/>
    <n v="132.15"/>
    <x v="2"/>
    <x v="2"/>
  </r>
  <r>
    <s v="O3903"/>
    <d v="2023-05-01T00:00:00"/>
    <x v="1"/>
    <x v="4"/>
    <x v="2"/>
    <s v="C346"/>
    <x v="144"/>
    <s v="B1195"/>
    <x v="836"/>
    <x v="2"/>
    <n v="26.17"/>
    <n v="1"/>
    <n v="26.17"/>
    <x v="2"/>
    <x v="2"/>
  </r>
  <r>
    <s v="O3736"/>
    <d v="2023-02-18T00:00:00"/>
    <x v="6"/>
    <x v="3"/>
    <x v="2"/>
    <s v="C240"/>
    <x v="462"/>
    <s v="B1082"/>
    <x v="159"/>
    <x v="2"/>
    <n v="49.28"/>
    <n v="2"/>
    <n v="98.56"/>
    <x v="0"/>
    <x v="5"/>
  </r>
  <r>
    <s v="O1875"/>
    <d v="2024-01-05T00:00:00"/>
    <x v="2"/>
    <x v="11"/>
    <x v="1"/>
    <s v="C217"/>
    <x v="748"/>
    <s v="B1611"/>
    <x v="129"/>
    <x v="0"/>
    <n v="19.36"/>
    <n v="5"/>
    <n v="96.8"/>
    <x v="2"/>
    <x v="0"/>
  </r>
  <r>
    <s v="O3769"/>
    <d v="2024-06-01T00:00:00"/>
    <x v="6"/>
    <x v="1"/>
    <x v="1"/>
    <s v="C654"/>
    <x v="952"/>
    <s v="B1668"/>
    <x v="680"/>
    <x v="1"/>
    <n v="29.46"/>
    <n v="2"/>
    <n v="58.92"/>
    <x v="0"/>
    <x v="3"/>
  </r>
  <r>
    <s v="O3601"/>
    <d v="2024-09-09T00:00:00"/>
    <x v="1"/>
    <x v="6"/>
    <x v="1"/>
    <s v="C657"/>
    <x v="953"/>
    <s v="B1432"/>
    <x v="696"/>
    <x v="3"/>
    <n v="10.48"/>
    <n v="1"/>
    <n v="10.48"/>
    <x v="0"/>
    <x v="2"/>
  </r>
  <r>
    <s v="O1156"/>
    <d v="2024-11-11T00:00:00"/>
    <x v="1"/>
    <x v="5"/>
    <x v="1"/>
    <s v="C473"/>
    <x v="595"/>
    <s v="B1510"/>
    <x v="972"/>
    <x v="3"/>
    <n v="43.1"/>
    <n v="3"/>
    <n v="129.30000000000001"/>
    <x v="0"/>
    <x v="7"/>
  </r>
  <r>
    <s v="O2483"/>
    <d v="2023-05-13T00:00:00"/>
    <x v="6"/>
    <x v="4"/>
    <x v="2"/>
    <s v="C852"/>
    <x v="621"/>
    <s v="B1320"/>
    <x v="135"/>
    <x v="0"/>
    <n v="15.28"/>
    <n v="2"/>
    <n v="30.56"/>
    <x v="2"/>
    <x v="1"/>
  </r>
  <r>
    <s v="O2007"/>
    <d v="2023-12-16T00:00:00"/>
    <x v="6"/>
    <x v="9"/>
    <x v="2"/>
    <s v="C746"/>
    <x v="954"/>
    <s v="B1901"/>
    <x v="383"/>
    <x v="2"/>
    <n v="38.81"/>
    <n v="1"/>
    <n v="38.81"/>
    <x v="2"/>
    <x v="0"/>
  </r>
  <r>
    <s v="O2988"/>
    <d v="2024-10-16T00:00:00"/>
    <x v="3"/>
    <x v="10"/>
    <x v="1"/>
    <s v="C687"/>
    <x v="862"/>
    <s v="B1912"/>
    <x v="132"/>
    <x v="2"/>
    <n v="12.87"/>
    <n v="2"/>
    <n v="25.74"/>
    <x v="0"/>
    <x v="7"/>
  </r>
  <r>
    <s v="O1214"/>
    <d v="2024-03-03T00:00:00"/>
    <x v="0"/>
    <x v="0"/>
    <x v="1"/>
    <s v="C699"/>
    <x v="955"/>
    <s v="B1717"/>
    <x v="973"/>
    <x v="3"/>
    <n v="26.88"/>
    <n v="2"/>
    <n v="53.76"/>
    <x v="0"/>
    <x v="4"/>
  </r>
  <r>
    <s v="O1586"/>
    <d v="2023-03-24T00:00:00"/>
    <x v="2"/>
    <x v="0"/>
    <x v="2"/>
    <s v="C993"/>
    <x v="779"/>
    <s v="B1861"/>
    <x v="974"/>
    <x v="1"/>
    <n v="10.78"/>
    <n v="4"/>
    <n v="43.12"/>
    <x v="1"/>
    <x v="4"/>
  </r>
  <r>
    <s v="O2635"/>
    <d v="2025-02-25T00:00:00"/>
    <x v="4"/>
    <x v="3"/>
    <x v="0"/>
    <s v="C876"/>
    <x v="576"/>
    <s v="B1654"/>
    <x v="318"/>
    <x v="2"/>
    <n v="25.28"/>
    <n v="3"/>
    <n v="75.84"/>
    <x v="2"/>
    <x v="2"/>
  </r>
  <r>
    <s v="O1823"/>
    <d v="2023-06-20T00:00:00"/>
    <x v="4"/>
    <x v="1"/>
    <x v="2"/>
    <s v="C994"/>
    <x v="956"/>
    <s v="B1757"/>
    <x v="975"/>
    <x v="1"/>
    <n v="37.49"/>
    <n v="3"/>
    <n v="112.47"/>
    <x v="3"/>
    <x v="7"/>
  </r>
  <r>
    <s v="O2004"/>
    <d v="2024-08-23T00:00:00"/>
    <x v="2"/>
    <x v="8"/>
    <x v="1"/>
    <s v="C744"/>
    <x v="957"/>
    <s v="B1096"/>
    <x v="976"/>
    <x v="2"/>
    <n v="12.13"/>
    <n v="5"/>
    <n v="60.65"/>
    <x v="0"/>
    <x v="4"/>
  </r>
  <r>
    <s v="O2389"/>
    <d v="2023-04-11T00:00:00"/>
    <x v="4"/>
    <x v="7"/>
    <x v="2"/>
    <s v="C865"/>
    <x v="703"/>
    <s v="B1395"/>
    <x v="153"/>
    <x v="2"/>
    <n v="35.979999999999997"/>
    <n v="2"/>
    <n v="71.959999999999994"/>
    <x v="2"/>
    <x v="5"/>
  </r>
  <r>
    <s v="O2574"/>
    <d v="2023-05-01T00:00:00"/>
    <x v="1"/>
    <x v="4"/>
    <x v="2"/>
    <s v="C842"/>
    <x v="607"/>
    <s v="B1521"/>
    <x v="320"/>
    <x v="2"/>
    <n v="30.28"/>
    <n v="5"/>
    <n v="151.4"/>
    <x v="2"/>
    <x v="2"/>
  </r>
  <r>
    <s v="O1961"/>
    <d v="2023-10-23T00:00:00"/>
    <x v="1"/>
    <x v="10"/>
    <x v="2"/>
    <s v="C464"/>
    <x v="629"/>
    <s v="B1809"/>
    <x v="907"/>
    <x v="1"/>
    <n v="40.58"/>
    <n v="5"/>
    <n v="202.9"/>
    <x v="3"/>
    <x v="0"/>
  </r>
  <r>
    <s v="O1714"/>
    <d v="2024-12-09T00:00:00"/>
    <x v="1"/>
    <x v="9"/>
    <x v="1"/>
    <s v="C473"/>
    <x v="477"/>
    <s v="B1938"/>
    <x v="977"/>
    <x v="3"/>
    <n v="29.91"/>
    <n v="2"/>
    <n v="59.82"/>
    <x v="3"/>
    <x v="2"/>
  </r>
  <r>
    <s v="O3507"/>
    <d v="2023-06-23T00:00:00"/>
    <x v="2"/>
    <x v="1"/>
    <x v="2"/>
    <s v="C946"/>
    <x v="763"/>
    <s v="B1684"/>
    <x v="455"/>
    <x v="0"/>
    <n v="41.33"/>
    <n v="1"/>
    <n v="41.33"/>
    <x v="0"/>
    <x v="6"/>
  </r>
  <r>
    <s v="O2465"/>
    <d v="2023-02-02T00:00:00"/>
    <x v="5"/>
    <x v="3"/>
    <x v="2"/>
    <s v="C958"/>
    <x v="683"/>
    <s v="B1283"/>
    <x v="904"/>
    <x v="3"/>
    <n v="17.11"/>
    <n v="5"/>
    <n v="85.55"/>
    <x v="0"/>
    <x v="6"/>
  </r>
  <r>
    <s v="O1683"/>
    <d v="2023-01-12T00:00:00"/>
    <x v="5"/>
    <x v="11"/>
    <x v="2"/>
    <s v="C636"/>
    <x v="539"/>
    <s v="B1445"/>
    <x v="749"/>
    <x v="1"/>
    <n v="47.21"/>
    <n v="2"/>
    <n v="94.42"/>
    <x v="0"/>
    <x v="0"/>
  </r>
  <r>
    <s v="O3087"/>
    <d v="2023-11-02T00:00:00"/>
    <x v="5"/>
    <x v="5"/>
    <x v="2"/>
    <s v="C328"/>
    <x v="895"/>
    <s v="B1963"/>
    <x v="217"/>
    <x v="1"/>
    <n v="16.78"/>
    <n v="3"/>
    <n v="50.34"/>
    <x v="2"/>
    <x v="3"/>
  </r>
  <r>
    <s v="O1067"/>
    <d v="2024-12-15T00:00:00"/>
    <x v="0"/>
    <x v="9"/>
    <x v="1"/>
    <s v="C116"/>
    <x v="958"/>
    <s v="B1232"/>
    <x v="444"/>
    <x v="3"/>
    <n v="43.12"/>
    <n v="3"/>
    <n v="129.36000000000001"/>
    <x v="3"/>
    <x v="3"/>
  </r>
  <r>
    <s v="O1821"/>
    <d v="2024-10-08T00:00:00"/>
    <x v="4"/>
    <x v="10"/>
    <x v="1"/>
    <s v="C106"/>
    <x v="62"/>
    <s v="B1273"/>
    <x v="166"/>
    <x v="3"/>
    <n v="28.71"/>
    <n v="4"/>
    <n v="114.84"/>
    <x v="1"/>
    <x v="7"/>
  </r>
  <r>
    <s v="O2042"/>
    <d v="2024-07-11T00:00:00"/>
    <x v="5"/>
    <x v="2"/>
    <x v="1"/>
    <s v="C495"/>
    <x v="906"/>
    <s v="B1489"/>
    <x v="419"/>
    <x v="1"/>
    <n v="34.950000000000003"/>
    <n v="5"/>
    <n v="174.75"/>
    <x v="0"/>
    <x v="4"/>
  </r>
  <r>
    <s v="O1783"/>
    <d v="2023-05-27T00:00:00"/>
    <x v="6"/>
    <x v="4"/>
    <x v="2"/>
    <s v="C247"/>
    <x v="959"/>
    <s v="B1062"/>
    <x v="978"/>
    <x v="1"/>
    <n v="15.68"/>
    <n v="5"/>
    <n v="78.400000000000006"/>
    <x v="3"/>
    <x v="4"/>
  </r>
  <r>
    <s v="O2597"/>
    <d v="2024-03-24T00:00:00"/>
    <x v="0"/>
    <x v="0"/>
    <x v="1"/>
    <s v="C682"/>
    <x v="741"/>
    <s v="B1420"/>
    <x v="979"/>
    <x v="1"/>
    <n v="36.770000000000003"/>
    <n v="3"/>
    <n v="110.31"/>
    <x v="2"/>
    <x v="6"/>
  </r>
  <r>
    <s v="O2577"/>
    <d v="2022-11-07T00:00:00"/>
    <x v="1"/>
    <x v="5"/>
    <x v="3"/>
    <s v="C591"/>
    <x v="441"/>
    <s v="B1702"/>
    <x v="980"/>
    <x v="0"/>
    <n v="19.489999999999998"/>
    <n v="5"/>
    <n v="97.45"/>
    <x v="0"/>
    <x v="6"/>
  </r>
  <r>
    <s v="O2508"/>
    <d v="2023-10-06T00:00:00"/>
    <x v="2"/>
    <x v="10"/>
    <x v="2"/>
    <s v="C788"/>
    <x v="348"/>
    <s v="B1856"/>
    <x v="91"/>
    <x v="1"/>
    <n v="17.95"/>
    <n v="2"/>
    <n v="35.9"/>
    <x v="0"/>
    <x v="2"/>
  </r>
  <r>
    <s v="O1375"/>
    <d v="2023-05-10T00:00:00"/>
    <x v="3"/>
    <x v="4"/>
    <x v="2"/>
    <s v="C887"/>
    <x v="960"/>
    <s v="B1492"/>
    <x v="203"/>
    <x v="3"/>
    <n v="33.65"/>
    <n v="2"/>
    <n v="67.3"/>
    <x v="0"/>
    <x v="7"/>
  </r>
  <r>
    <s v="O1071"/>
    <d v="2024-01-22T00:00:00"/>
    <x v="1"/>
    <x v="11"/>
    <x v="1"/>
    <s v="C595"/>
    <x v="45"/>
    <s v="B1777"/>
    <x v="247"/>
    <x v="2"/>
    <n v="28.38"/>
    <n v="2"/>
    <n v="56.76"/>
    <x v="3"/>
    <x v="1"/>
  </r>
  <r>
    <s v="O2762"/>
    <d v="2025-05-06T00:00:00"/>
    <x v="4"/>
    <x v="4"/>
    <x v="0"/>
    <s v="C358"/>
    <x v="320"/>
    <s v="B1056"/>
    <x v="481"/>
    <x v="3"/>
    <n v="22.52"/>
    <n v="1"/>
    <n v="22.52"/>
    <x v="1"/>
    <x v="7"/>
  </r>
  <r>
    <s v="O2763"/>
    <d v="2023-06-28T00:00:00"/>
    <x v="3"/>
    <x v="1"/>
    <x v="2"/>
    <s v="C589"/>
    <x v="555"/>
    <s v="B1349"/>
    <x v="193"/>
    <x v="2"/>
    <n v="25.35"/>
    <n v="2"/>
    <n v="50.7"/>
    <x v="2"/>
    <x v="3"/>
  </r>
  <r>
    <s v="O3925"/>
    <d v="2024-01-23T00:00:00"/>
    <x v="4"/>
    <x v="11"/>
    <x v="1"/>
    <s v="C672"/>
    <x v="961"/>
    <s v="B1508"/>
    <x v="981"/>
    <x v="3"/>
    <n v="25.1"/>
    <n v="2"/>
    <n v="50.2"/>
    <x v="0"/>
    <x v="2"/>
  </r>
  <r>
    <s v="O2043"/>
    <d v="2024-05-25T00:00:00"/>
    <x v="6"/>
    <x v="4"/>
    <x v="1"/>
    <s v="C845"/>
    <x v="962"/>
    <s v="B1332"/>
    <x v="172"/>
    <x v="3"/>
    <n v="33.700000000000003"/>
    <n v="3"/>
    <n v="101.1"/>
    <x v="1"/>
    <x v="2"/>
  </r>
  <r>
    <s v="O2131"/>
    <d v="2023-03-07T00:00:00"/>
    <x v="4"/>
    <x v="0"/>
    <x v="2"/>
    <s v="C946"/>
    <x v="963"/>
    <s v="B1198"/>
    <x v="982"/>
    <x v="1"/>
    <n v="35.450000000000003"/>
    <n v="5"/>
    <n v="177.25"/>
    <x v="1"/>
    <x v="1"/>
  </r>
  <r>
    <s v="O3702"/>
    <d v="2025-02-01T00:00:00"/>
    <x v="6"/>
    <x v="3"/>
    <x v="0"/>
    <s v="C862"/>
    <x v="221"/>
    <s v="B1229"/>
    <x v="81"/>
    <x v="2"/>
    <n v="49.16"/>
    <n v="2"/>
    <n v="98.32"/>
    <x v="2"/>
    <x v="2"/>
  </r>
  <r>
    <s v="O2149"/>
    <d v="2024-07-06T00:00:00"/>
    <x v="6"/>
    <x v="2"/>
    <x v="1"/>
    <s v="C746"/>
    <x v="964"/>
    <s v="B1223"/>
    <x v="215"/>
    <x v="3"/>
    <n v="5.88"/>
    <n v="3"/>
    <n v="17.64"/>
    <x v="3"/>
    <x v="7"/>
  </r>
  <r>
    <s v="O3032"/>
    <d v="2024-10-14T00:00:00"/>
    <x v="1"/>
    <x v="10"/>
    <x v="1"/>
    <s v="C758"/>
    <x v="476"/>
    <s v="B1278"/>
    <x v="578"/>
    <x v="0"/>
    <n v="27"/>
    <n v="3"/>
    <n v="81"/>
    <x v="0"/>
    <x v="7"/>
  </r>
  <r>
    <s v="O2294"/>
    <d v="2022-09-14T00:00:00"/>
    <x v="3"/>
    <x v="6"/>
    <x v="3"/>
    <s v="C812"/>
    <x v="811"/>
    <s v="B1073"/>
    <x v="983"/>
    <x v="0"/>
    <n v="41.51"/>
    <n v="3"/>
    <n v="124.53"/>
    <x v="2"/>
    <x v="3"/>
  </r>
  <r>
    <s v="O3793"/>
    <d v="2023-09-04T00:00:00"/>
    <x v="1"/>
    <x v="6"/>
    <x v="2"/>
    <s v="C456"/>
    <x v="325"/>
    <s v="B1943"/>
    <x v="183"/>
    <x v="2"/>
    <n v="5.0999999999999996"/>
    <n v="4"/>
    <n v="20.399999999999999"/>
    <x v="1"/>
    <x v="0"/>
  </r>
  <r>
    <s v="O3218"/>
    <d v="2025-08-02T00:00:00"/>
    <x v="6"/>
    <x v="8"/>
    <x v="0"/>
    <s v="C344"/>
    <x v="965"/>
    <s v="B1542"/>
    <x v="984"/>
    <x v="0"/>
    <n v="32.020000000000003"/>
    <n v="4"/>
    <n v="128.08000000000001"/>
    <x v="1"/>
    <x v="1"/>
  </r>
  <r>
    <s v="O3869"/>
    <d v="2024-01-14T00:00:00"/>
    <x v="0"/>
    <x v="11"/>
    <x v="1"/>
    <s v="C351"/>
    <x v="966"/>
    <s v="B1922"/>
    <x v="587"/>
    <x v="3"/>
    <n v="20.440000000000001"/>
    <n v="5"/>
    <n v="102.2"/>
    <x v="0"/>
    <x v="6"/>
  </r>
  <r>
    <s v="O1051"/>
    <d v="2023-10-02T00:00:00"/>
    <x v="1"/>
    <x v="10"/>
    <x v="2"/>
    <s v="C806"/>
    <x v="967"/>
    <s v="B1406"/>
    <x v="985"/>
    <x v="0"/>
    <n v="31.21"/>
    <n v="3"/>
    <n v="93.63"/>
    <x v="0"/>
    <x v="7"/>
  </r>
  <r>
    <s v="O2364"/>
    <d v="2023-03-23T00:00:00"/>
    <x v="5"/>
    <x v="0"/>
    <x v="2"/>
    <s v="C365"/>
    <x v="654"/>
    <s v="B1916"/>
    <x v="27"/>
    <x v="2"/>
    <n v="19.489999999999998"/>
    <n v="3"/>
    <n v="58.47"/>
    <x v="2"/>
    <x v="0"/>
  </r>
  <r>
    <s v="O3190"/>
    <d v="2023-09-05T00:00:00"/>
    <x v="4"/>
    <x v="6"/>
    <x v="2"/>
    <s v="C987"/>
    <x v="297"/>
    <s v="B1963"/>
    <x v="499"/>
    <x v="2"/>
    <n v="10.09"/>
    <n v="3"/>
    <n v="30.27"/>
    <x v="1"/>
    <x v="6"/>
  </r>
  <r>
    <s v="O3762"/>
    <d v="2024-07-04T00:00:00"/>
    <x v="5"/>
    <x v="2"/>
    <x v="1"/>
    <s v="C266"/>
    <x v="620"/>
    <s v="B1820"/>
    <x v="986"/>
    <x v="0"/>
    <n v="39.78"/>
    <n v="5"/>
    <n v="198.9"/>
    <x v="0"/>
    <x v="6"/>
  </r>
  <r>
    <s v="O1981"/>
    <d v="2023-10-09T00:00:00"/>
    <x v="1"/>
    <x v="10"/>
    <x v="2"/>
    <s v="C328"/>
    <x v="968"/>
    <s v="B1015"/>
    <x v="772"/>
    <x v="2"/>
    <n v="10.43"/>
    <n v="3"/>
    <n v="31.29"/>
    <x v="2"/>
    <x v="1"/>
  </r>
  <r>
    <s v="O2527"/>
    <d v="2022-10-17T00:00:00"/>
    <x v="1"/>
    <x v="10"/>
    <x v="3"/>
    <s v="C558"/>
    <x v="648"/>
    <s v="B1536"/>
    <x v="852"/>
    <x v="3"/>
    <n v="25.63"/>
    <n v="2"/>
    <n v="51.26"/>
    <x v="2"/>
    <x v="3"/>
  </r>
  <r>
    <s v="O2118"/>
    <d v="2023-01-09T00:00:00"/>
    <x v="1"/>
    <x v="11"/>
    <x v="2"/>
    <s v="C350"/>
    <x v="587"/>
    <s v="B1514"/>
    <x v="987"/>
    <x v="3"/>
    <n v="23.01"/>
    <n v="1"/>
    <n v="23.01"/>
    <x v="1"/>
    <x v="4"/>
  </r>
  <r>
    <s v="O2991"/>
    <d v="2025-02-26T00:00:00"/>
    <x v="3"/>
    <x v="3"/>
    <x v="0"/>
    <s v="C944"/>
    <x v="628"/>
    <s v="B1708"/>
    <x v="134"/>
    <x v="1"/>
    <n v="39.799999999999997"/>
    <n v="1"/>
    <n v="39.799999999999997"/>
    <x v="0"/>
    <x v="5"/>
  </r>
  <r>
    <s v="O2747"/>
    <d v="2024-01-22T00:00:00"/>
    <x v="1"/>
    <x v="11"/>
    <x v="1"/>
    <s v="C400"/>
    <x v="865"/>
    <s v="B1825"/>
    <x v="964"/>
    <x v="2"/>
    <n v="14.61"/>
    <n v="2"/>
    <n v="29.22"/>
    <x v="2"/>
    <x v="5"/>
  </r>
  <r>
    <s v="O3878"/>
    <d v="2025-05-31T00:00:00"/>
    <x v="6"/>
    <x v="4"/>
    <x v="0"/>
    <s v="C880"/>
    <x v="643"/>
    <s v="B1350"/>
    <x v="962"/>
    <x v="2"/>
    <n v="17.12"/>
    <n v="4"/>
    <n v="68.48"/>
    <x v="0"/>
    <x v="0"/>
  </r>
  <r>
    <s v="O2093"/>
    <d v="2023-10-26T00:00:00"/>
    <x v="5"/>
    <x v="10"/>
    <x v="2"/>
    <s v="C760"/>
    <x v="65"/>
    <s v="B1345"/>
    <x v="897"/>
    <x v="2"/>
    <n v="8.17"/>
    <n v="5"/>
    <n v="40.85"/>
    <x v="2"/>
    <x v="1"/>
  </r>
  <r>
    <s v="O2183"/>
    <d v="2024-11-01T00:00:00"/>
    <x v="2"/>
    <x v="5"/>
    <x v="1"/>
    <s v="C101"/>
    <x v="581"/>
    <s v="B1599"/>
    <x v="453"/>
    <x v="0"/>
    <n v="24.01"/>
    <n v="5"/>
    <n v="120.05"/>
    <x v="1"/>
    <x v="3"/>
  </r>
  <r>
    <s v="O2210"/>
    <d v="2024-01-17T00:00:00"/>
    <x v="3"/>
    <x v="11"/>
    <x v="1"/>
    <s v="C671"/>
    <x v="52"/>
    <s v="B1954"/>
    <x v="77"/>
    <x v="0"/>
    <n v="16.88"/>
    <n v="4"/>
    <n v="67.52"/>
    <x v="1"/>
    <x v="7"/>
  </r>
  <r>
    <s v="O1908"/>
    <d v="2023-09-03T00:00:00"/>
    <x v="0"/>
    <x v="6"/>
    <x v="2"/>
    <s v="C791"/>
    <x v="969"/>
    <s v="B1854"/>
    <x v="988"/>
    <x v="2"/>
    <n v="25.26"/>
    <n v="1"/>
    <n v="25.26"/>
    <x v="3"/>
    <x v="0"/>
  </r>
  <r>
    <s v="O2890"/>
    <d v="2023-07-30T00:00:00"/>
    <x v="0"/>
    <x v="2"/>
    <x v="2"/>
    <s v="C895"/>
    <x v="853"/>
    <s v="B1927"/>
    <x v="989"/>
    <x v="0"/>
    <n v="28.1"/>
    <n v="2"/>
    <n v="56.2"/>
    <x v="2"/>
    <x v="0"/>
  </r>
  <r>
    <s v="O2060"/>
    <d v="2024-12-16T00:00:00"/>
    <x v="1"/>
    <x v="9"/>
    <x v="1"/>
    <s v="C716"/>
    <x v="42"/>
    <s v="B1746"/>
    <x v="602"/>
    <x v="2"/>
    <n v="48.84"/>
    <n v="4"/>
    <n v="195.36"/>
    <x v="2"/>
    <x v="1"/>
  </r>
  <r>
    <s v="O2120"/>
    <d v="2023-06-20T00:00:00"/>
    <x v="4"/>
    <x v="1"/>
    <x v="2"/>
    <s v="C739"/>
    <x v="767"/>
    <s v="B1495"/>
    <x v="990"/>
    <x v="3"/>
    <n v="8.8000000000000007"/>
    <n v="1"/>
    <n v="8.8000000000000007"/>
    <x v="0"/>
    <x v="2"/>
  </r>
  <r>
    <s v="O3801"/>
    <d v="2025-04-28T00:00:00"/>
    <x v="1"/>
    <x v="7"/>
    <x v="0"/>
    <s v="C273"/>
    <x v="329"/>
    <s v="B1647"/>
    <x v="701"/>
    <x v="1"/>
    <n v="34.5"/>
    <n v="5"/>
    <n v="172.5"/>
    <x v="2"/>
    <x v="2"/>
  </r>
  <r>
    <s v="O2916"/>
    <d v="2023-07-23T00:00:00"/>
    <x v="0"/>
    <x v="2"/>
    <x v="2"/>
    <s v="C300"/>
    <x v="970"/>
    <s v="B1179"/>
    <x v="652"/>
    <x v="0"/>
    <n v="42.23"/>
    <n v="1"/>
    <n v="42.23"/>
    <x v="0"/>
    <x v="7"/>
  </r>
  <r>
    <s v="O2226"/>
    <d v="2022-09-08T00:00:00"/>
    <x v="5"/>
    <x v="6"/>
    <x v="3"/>
    <s v="C911"/>
    <x v="559"/>
    <s v="B1169"/>
    <x v="471"/>
    <x v="1"/>
    <n v="28.52"/>
    <n v="1"/>
    <n v="28.52"/>
    <x v="2"/>
    <x v="0"/>
  </r>
  <r>
    <s v="O1994"/>
    <d v="2023-10-02T00:00:00"/>
    <x v="1"/>
    <x v="10"/>
    <x v="2"/>
    <s v="C737"/>
    <x v="971"/>
    <s v="B1029"/>
    <x v="991"/>
    <x v="0"/>
    <n v="28.17"/>
    <n v="2"/>
    <n v="56.34"/>
    <x v="0"/>
    <x v="4"/>
  </r>
  <r>
    <s v="O1980"/>
    <d v="2023-02-02T00:00:00"/>
    <x v="5"/>
    <x v="3"/>
    <x v="2"/>
    <s v="C706"/>
    <x v="739"/>
    <s v="B1999"/>
    <x v="992"/>
    <x v="2"/>
    <n v="7.83"/>
    <n v="2"/>
    <n v="15.66"/>
    <x v="0"/>
    <x v="1"/>
  </r>
  <r>
    <s v="O3708"/>
    <d v="2023-12-19T00:00:00"/>
    <x v="4"/>
    <x v="9"/>
    <x v="2"/>
    <s v="C708"/>
    <x v="353"/>
    <s v="B1759"/>
    <x v="966"/>
    <x v="0"/>
    <n v="13.35"/>
    <n v="2"/>
    <n v="26.7"/>
    <x v="2"/>
    <x v="0"/>
  </r>
  <r>
    <s v="O2011"/>
    <d v="2024-07-17T00:00:00"/>
    <x v="3"/>
    <x v="2"/>
    <x v="1"/>
    <s v="C573"/>
    <x v="504"/>
    <s v="B1493"/>
    <x v="915"/>
    <x v="0"/>
    <n v="7.57"/>
    <n v="2"/>
    <n v="15.14"/>
    <x v="2"/>
    <x v="7"/>
  </r>
  <r>
    <s v="O2998"/>
    <d v="2023-12-14T00:00:00"/>
    <x v="5"/>
    <x v="9"/>
    <x v="2"/>
    <s v="C787"/>
    <x v="972"/>
    <s v="B1841"/>
    <x v="271"/>
    <x v="2"/>
    <n v="22.66"/>
    <n v="2"/>
    <n v="45.32"/>
    <x v="0"/>
    <x v="1"/>
  </r>
  <r>
    <s v="O1083"/>
    <d v="2023-09-21T00:00:00"/>
    <x v="5"/>
    <x v="6"/>
    <x v="2"/>
    <s v="C179"/>
    <x v="225"/>
    <s v="B1468"/>
    <x v="535"/>
    <x v="0"/>
    <n v="43.44"/>
    <n v="1"/>
    <n v="43.44"/>
    <x v="1"/>
    <x v="0"/>
  </r>
  <r>
    <s v="O1588"/>
    <d v="2023-07-22T00:00:00"/>
    <x v="6"/>
    <x v="2"/>
    <x v="2"/>
    <s v="C637"/>
    <x v="887"/>
    <s v="B1987"/>
    <x v="5"/>
    <x v="3"/>
    <n v="15.01"/>
    <n v="2"/>
    <n v="30.02"/>
    <x v="0"/>
    <x v="3"/>
  </r>
  <r>
    <s v="O2908"/>
    <d v="2025-07-30T00:00:00"/>
    <x v="3"/>
    <x v="2"/>
    <x v="0"/>
    <s v="C531"/>
    <x v="937"/>
    <s v="B1620"/>
    <x v="581"/>
    <x v="0"/>
    <n v="5.85"/>
    <n v="4"/>
    <n v="23.4"/>
    <x v="2"/>
    <x v="2"/>
  </r>
  <r>
    <s v="O2641"/>
    <d v="2023-09-11T00:00:00"/>
    <x v="1"/>
    <x v="6"/>
    <x v="2"/>
    <s v="C613"/>
    <x v="973"/>
    <s v="B1424"/>
    <x v="968"/>
    <x v="0"/>
    <n v="16.989999999999998"/>
    <n v="4"/>
    <n v="67.959999999999994"/>
    <x v="2"/>
    <x v="3"/>
  </r>
  <r>
    <s v="O3168"/>
    <d v="2022-10-22T00:00:00"/>
    <x v="6"/>
    <x v="10"/>
    <x v="3"/>
    <s v="C252"/>
    <x v="110"/>
    <s v="B1466"/>
    <x v="85"/>
    <x v="1"/>
    <n v="32.229999999999997"/>
    <n v="1"/>
    <n v="32.229999999999997"/>
    <x v="2"/>
    <x v="2"/>
  </r>
  <r>
    <s v="O3349"/>
    <d v="2023-03-16T00:00:00"/>
    <x v="5"/>
    <x v="0"/>
    <x v="2"/>
    <s v="C659"/>
    <x v="711"/>
    <s v="B1307"/>
    <x v="993"/>
    <x v="0"/>
    <n v="48.53"/>
    <n v="1"/>
    <n v="48.53"/>
    <x v="2"/>
    <x v="2"/>
  </r>
  <r>
    <s v="O2573"/>
    <d v="2023-12-09T00:00:00"/>
    <x v="6"/>
    <x v="9"/>
    <x v="2"/>
    <s v="C484"/>
    <x v="624"/>
    <s v="B1073"/>
    <x v="983"/>
    <x v="3"/>
    <n v="41.96"/>
    <n v="3"/>
    <n v="125.88"/>
    <x v="0"/>
    <x v="7"/>
  </r>
  <r>
    <s v="O2562"/>
    <d v="2022-11-19T00:00:00"/>
    <x v="6"/>
    <x v="5"/>
    <x v="3"/>
    <s v="C559"/>
    <x v="316"/>
    <s v="B1386"/>
    <x v="994"/>
    <x v="3"/>
    <n v="26.08"/>
    <n v="3"/>
    <n v="78.239999999999995"/>
    <x v="2"/>
    <x v="0"/>
  </r>
  <r>
    <s v="O1408"/>
    <d v="2023-03-20T00:00:00"/>
    <x v="1"/>
    <x v="0"/>
    <x v="2"/>
    <s v="C313"/>
    <x v="974"/>
    <s v="B1440"/>
    <x v="450"/>
    <x v="2"/>
    <n v="35.299999999999997"/>
    <n v="2"/>
    <n v="70.599999999999994"/>
    <x v="0"/>
    <x v="2"/>
  </r>
  <r>
    <s v="O3425"/>
    <d v="2024-02-24T00:00:00"/>
    <x v="6"/>
    <x v="3"/>
    <x v="1"/>
    <s v="C871"/>
    <x v="822"/>
    <s v="B1968"/>
    <x v="864"/>
    <x v="3"/>
    <n v="40.86"/>
    <n v="2"/>
    <n v="81.72"/>
    <x v="0"/>
    <x v="1"/>
  </r>
  <r>
    <s v="O2040"/>
    <d v="2024-05-18T00:00:00"/>
    <x v="6"/>
    <x v="4"/>
    <x v="1"/>
    <s v="C246"/>
    <x v="759"/>
    <s v="B1746"/>
    <x v="995"/>
    <x v="0"/>
    <n v="33.770000000000003"/>
    <n v="2"/>
    <n v="67.540000000000006"/>
    <x v="2"/>
    <x v="3"/>
  </r>
  <r>
    <s v="O3221"/>
    <d v="2025-04-03T00:00:00"/>
    <x v="5"/>
    <x v="7"/>
    <x v="0"/>
    <s v="C151"/>
    <x v="975"/>
    <s v="B1987"/>
    <x v="546"/>
    <x v="2"/>
    <n v="36.450000000000003"/>
    <n v="5"/>
    <n v="182.25"/>
    <x v="1"/>
    <x v="6"/>
  </r>
  <r>
    <s v="O1363"/>
    <d v="2024-10-07T00:00:00"/>
    <x v="1"/>
    <x v="10"/>
    <x v="1"/>
    <s v="C133"/>
    <x v="898"/>
    <s v="B1525"/>
    <x v="996"/>
    <x v="0"/>
    <n v="26.66"/>
    <n v="2"/>
    <n v="53.32"/>
    <x v="3"/>
    <x v="2"/>
  </r>
  <r>
    <s v="O1967"/>
    <d v="2023-07-06T00:00:00"/>
    <x v="5"/>
    <x v="2"/>
    <x v="2"/>
    <s v="C211"/>
    <x v="976"/>
    <s v="B1126"/>
    <x v="142"/>
    <x v="1"/>
    <n v="6.48"/>
    <n v="3"/>
    <n v="19.440000000000001"/>
    <x v="1"/>
    <x v="4"/>
  </r>
  <r>
    <s v="O1166"/>
    <d v="2024-06-20T00:00:00"/>
    <x v="5"/>
    <x v="1"/>
    <x v="1"/>
    <s v="C659"/>
    <x v="977"/>
    <s v="B1166"/>
    <x v="997"/>
    <x v="1"/>
    <n v="41.57"/>
    <n v="3"/>
    <n v="124.71"/>
    <x v="2"/>
    <x v="4"/>
  </r>
  <r>
    <s v="O1640"/>
    <d v="2023-03-01T00:00:00"/>
    <x v="3"/>
    <x v="0"/>
    <x v="2"/>
    <s v="C794"/>
    <x v="737"/>
    <s v="B1625"/>
    <x v="998"/>
    <x v="0"/>
    <n v="49.45"/>
    <n v="4"/>
    <n v="197.8"/>
    <x v="0"/>
    <x v="3"/>
  </r>
  <r>
    <s v="O3042"/>
    <d v="2023-01-26T00:00:00"/>
    <x v="5"/>
    <x v="11"/>
    <x v="2"/>
    <s v="C936"/>
    <x v="279"/>
    <s v="B1462"/>
    <x v="189"/>
    <x v="3"/>
    <n v="36.119999999999997"/>
    <n v="2"/>
    <n v="72.239999999999995"/>
    <x v="2"/>
    <x v="2"/>
  </r>
  <r>
    <s v="O3220"/>
    <d v="2023-02-09T00:00:00"/>
    <x v="5"/>
    <x v="3"/>
    <x v="2"/>
    <s v="C217"/>
    <x v="978"/>
    <s v="B1895"/>
    <x v="956"/>
    <x v="3"/>
    <n v="39.32"/>
    <n v="4"/>
    <n v="157.28"/>
    <x v="2"/>
    <x v="0"/>
  </r>
  <r>
    <s v="O3513"/>
    <d v="2024-02-22T00:00:00"/>
    <x v="5"/>
    <x v="3"/>
    <x v="1"/>
    <s v="C109"/>
    <x v="182"/>
    <s v="B1328"/>
    <x v="79"/>
    <x v="0"/>
    <n v="40.08"/>
    <n v="5"/>
    <n v="200.4"/>
    <x v="0"/>
    <x v="2"/>
  </r>
  <r>
    <s v="O3873"/>
    <d v="2025-05-19T00:00:00"/>
    <x v="1"/>
    <x v="4"/>
    <x v="0"/>
    <s v="C299"/>
    <x v="143"/>
    <s v="B1063"/>
    <x v="612"/>
    <x v="0"/>
    <n v="33.4"/>
    <n v="5"/>
    <n v="167"/>
    <x v="2"/>
    <x v="0"/>
  </r>
  <r>
    <s v="O2781"/>
    <d v="2023-11-04T00:00:00"/>
    <x v="6"/>
    <x v="5"/>
    <x v="2"/>
    <s v="C225"/>
    <x v="162"/>
    <s v="B1963"/>
    <x v="13"/>
    <x v="0"/>
    <n v="29.93"/>
    <n v="5"/>
    <n v="149.65"/>
    <x v="2"/>
    <x v="5"/>
  </r>
  <r>
    <s v="O1390"/>
    <d v="2024-05-28T00:00:00"/>
    <x v="4"/>
    <x v="4"/>
    <x v="1"/>
    <s v="C574"/>
    <x v="979"/>
    <s v="B1474"/>
    <x v="892"/>
    <x v="2"/>
    <n v="27.16"/>
    <n v="1"/>
    <n v="27.16"/>
    <x v="2"/>
    <x v="3"/>
  </r>
  <r>
    <s v="O3139"/>
    <d v="2022-10-05T00:00:00"/>
    <x v="3"/>
    <x v="10"/>
    <x v="3"/>
    <s v="C396"/>
    <x v="556"/>
    <s v="B1141"/>
    <x v="906"/>
    <x v="1"/>
    <n v="8.8699999999999992"/>
    <n v="3"/>
    <n v="26.61"/>
    <x v="0"/>
    <x v="5"/>
  </r>
  <r>
    <s v="O2676"/>
    <d v="2023-11-11T00:00:00"/>
    <x v="6"/>
    <x v="5"/>
    <x v="2"/>
    <s v="C336"/>
    <x v="894"/>
    <s v="B1059"/>
    <x v="999"/>
    <x v="1"/>
    <n v="20.65"/>
    <n v="2"/>
    <n v="41.3"/>
    <x v="0"/>
    <x v="7"/>
  </r>
  <r>
    <s v="O1692"/>
    <d v="2023-10-18T00:00:00"/>
    <x v="3"/>
    <x v="10"/>
    <x v="2"/>
    <s v="C895"/>
    <x v="853"/>
    <s v="B1996"/>
    <x v="583"/>
    <x v="3"/>
    <n v="29.97"/>
    <n v="1"/>
    <n v="29.97"/>
    <x v="2"/>
    <x v="0"/>
  </r>
  <r>
    <s v="O1982"/>
    <d v="2024-07-01T00:00:00"/>
    <x v="1"/>
    <x v="2"/>
    <x v="1"/>
    <s v="C333"/>
    <x v="415"/>
    <s v="B1788"/>
    <x v="341"/>
    <x v="0"/>
    <n v="41.5"/>
    <n v="3"/>
    <n v="124.5"/>
    <x v="2"/>
    <x v="3"/>
  </r>
  <r>
    <s v="O3693"/>
    <d v="2023-04-10T00:00:00"/>
    <x v="1"/>
    <x v="7"/>
    <x v="2"/>
    <s v="C405"/>
    <x v="403"/>
    <s v="B1037"/>
    <x v="958"/>
    <x v="0"/>
    <n v="8.76"/>
    <n v="3"/>
    <n v="26.28"/>
    <x v="2"/>
    <x v="7"/>
  </r>
  <r>
    <s v="O3264"/>
    <d v="2022-09-26T00:00:00"/>
    <x v="1"/>
    <x v="6"/>
    <x v="3"/>
    <s v="C240"/>
    <x v="915"/>
    <s v="B1359"/>
    <x v="922"/>
    <x v="2"/>
    <n v="28.72"/>
    <n v="4"/>
    <n v="114.88"/>
    <x v="2"/>
    <x v="3"/>
  </r>
  <r>
    <s v="O3093"/>
    <d v="2024-02-03T00:00:00"/>
    <x v="6"/>
    <x v="3"/>
    <x v="1"/>
    <s v="C350"/>
    <x v="453"/>
    <s v="B1614"/>
    <x v="305"/>
    <x v="1"/>
    <n v="30.76"/>
    <n v="4"/>
    <n v="123.04"/>
    <x v="2"/>
    <x v="2"/>
  </r>
  <r>
    <s v="O1627"/>
    <d v="2023-10-27T00:00:00"/>
    <x v="2"/>
    <x v="10"/>
    <x v="2"/>
    <s v="C251"/>
    <x v="980"/>
    <s v="B1354"/>
    <x v="877"/>
    <x v="2"/>
    <n v="31.83"/>
    <n v="1"/>
    <n v="31.83"/>
    <x v="1"/>
    <x v="4"/>
  </r>
  <r>
    <s v="O3149"/>
    <d v="2025-05-16T00:00:00"/>
    <x v="2"/>
    <x v="4"/>
    <x v="0"/>
    <s v="C957"/>
    <x v="362"/>
    <s v="B1488"/>
    <x v="476"/>
    <x v="2"/>
    <n v="12.31"/>
    <n v="2"/>
    <n v="24.62"/>
    <x v="0"/>
    <x v="1"/>
  </r>
  <r>
    <s v="O3370"/>
    <d v="2023-12-01T00:00:00"/>
    <x v="2"/>
    <x v="9"/>
    <x v="2"/>
    <s v="C252"/>
    <x v="603"/>
    <s v="B1809"/>
    <x v="907"/>
    <x v="3"/>
    <n v="34.71"/>
    <n v="2"/>
    <n v="69.42"/>
    <x v="2"/>
    <x v="1"/>
  </r>
  <r>
    <s v="O3866"/>
    <d v="2023-05-20T00:00:00"/>
    <x v="6"/>
    <x v="4"/>
    <x v="2"/>
    <s v="C213"/>
    <x v="777"/>
    <s v="B1924"/>
    <x v="524"/>
    <x v="0"/>
    <n v="10.09"/>
    <n v="5"/>
    <n v="50.45"/>
    <x v="0"/>
    <x v="2"/>
  </r>
  <r>
    <s v="O3921"/>
    <d v="2022-11-28T00:00:00"/>
    <x v="1"/>
    <x v="5"/>
    <x v="3"/>
    <s v="C356"/>
    <x v="262"/>
    <s v="B1074"/>
    <x v="925"/>
    <x v="0"/>
    <n v="25.11"/>
    <n v="2"/>
    <n v="50.22"/>
    <x v="0"/>
    <x v="5"/>
  </r>
  <r>
    <s v="O2219"/>
    <d v="2024-08-01T00:00:00"/>
    <x v="5"/>
    <x v="8"/>
    <x v="1"/>
    <s v="C396"/>
    <x v="175"/>
    <s v="B1844"/>
    <x v="521"/>
    <x v="0"/>
    <n v="24.07"/>
    <n v="4"/>
    <n v="96.28"/>
    <x v="2"/>
    <x v="1"/>
  </r>
  <r>
    <s v="O3278"/>
    <d v="2024-04-14T00:00:00"/>
    <x v="0"/>
    <x v="7"/>
    <x v="1"/>
    <s v="C317"/>
    <x v="981"/>
    <s v="B1716"/>
    <x v="625"/>
    <x v="2"/>
    <n v="54.35"/>
    <n v="5"/>
    <n v="271.75"/>
    <x v="1"/>
    <x v="2"/>
  </r>
  <r>
    <s v="O1121"/>
    <d v="2023-09-22T00:00:00"/>
    <x v="2"/>
    <x v="6"/>
    <x v="2"/>
    <s v="C657"/>
    <x v="953"/>
    <s v="B1034"/>
    <x v="1000"/>
    <x v="1"/>
    <n v="38.549999999999997"/>
    <n v="4"/>
    <n v="154.19999999999999"/>
    <x v="3"/>
    <x v="4"/>
  </r>
  <r>
    <s v="O2324"/>
    <d v="2023-09-14T00:00:00"/>
    <x v="5"/>
    <x v="6"/>
    <x v="2"/>
    <s v="C280"/>
    <x v="950"/>
    <s v="B1090"/>
    <x v="504"/>
    <x v="2"/>
    <n v="5.66"/>
    <n v="1"/>
    <n v="5.66"/>
    <x v="2"/>
    <x v="3"/>
  </r>
  <r>
    <s v="O2475"/>
    <d v="2024-09-13T00:00:00"/>
    <x v="2"/>
    <x v="6"/>
    <x v="1"/>
    <s v="C688"/>
    <x v="982"/>
    <s v="B1500"/>
    <x v="1001"/>
    <x v="1"/>
    <n v="16.29"/>
    <n v="5"/>
    <n v="81.45"/>
    <x v="0"/>
    <x v="0"/>
  </r>
  <r>
    <s v="O3285"/>
    <d v="2024-12-19T00:00:00"/>
    <x v="5"/>
    <x v="9"/>
    <x v="1"/>
    <s v="C743"/>
    <x v="468"/>
    <s v="B1418"/>
    <x v="1002"/>
    <x v="3"/>
    <n v="12.99"/>
    <n v="5"/>
    <n v="64.95"/>
    <x v="2"/>
    <x v="2"/>
  </r>
  <r>
    <s v="O1187"/>
    <d v="2023-02-04T00:00:00"/>
    <x v="6"/>
    <x v="3"/>
    <x v="2"/>
    <s v="C413"/>
    <x v="693"/>
    <s v="B1740"/>
    <x v="733"/>
    <x v="2"/>
    <n v="41.7"/>
    <n v="4"/>
    <n v="166.8"/>
    <x v="2"/>
    <x v="1"/>
  </r>
  <r>
    <s v="O3156"/>
    <d v="2025-08-15T00:00:00"/>
    <x v="2"/>
    <x v="8"/>
    <x v="0"/>
    <s v="C188"/>
    <x v="864"/>
    <s v="B1560"/>
    <x v="616"/>
    <x v="0"/>
    <n v="48.8"/>
    <n v="3"/>
    <n v="146.4"/>
    <x v="2"/>
    <x v="5"/>
  </r>
  <r>
    <s v="O1641"/>
    <d v="2024-05-30T00:00:00"/>
    <x v="5"/>
    <x v="4"/>
    <x v="1"/>
    <s v="C931"/>
    <x v="922"/>
    <s v="B1138"/>
    <x v="658"/>
    <x v="3"/>
    <n v="40.89"/>
    <n v="2"/>
    <n v="81.78"/>
    <x v="2"/>
    <x v="3"/>
  </r>
  <r>
    <s v="O3420"/>
    <d v="2025-03-14T00:00:00"/>
    <x v="2"/>
    <x v="0"/>
    <x v="0"/>
    <s v="C780"/>
    <x v="484"/>
    <s v="B1080"/>
    <x v="477"/>
    <x v="2"/>
    <n v="44.46"/>
    <n v="1"/>
    <n v="44.46"/>
    <x v="2"/>
    <x v="0"/>
  </r>
  <r>
    <s v="O1196"/>
    <d v="2024-05-22T00:00:00"/>
    <x v="3"/>
    <x v="4"/>
    <x v="1"/>
    <s v="C845"/>
    <x v="523"/>
    <s v="B1385"/>
    <x v="370"/>
    <x v="0"/>
    <n v="9.31"/>
    <n v="4"/>
    <n v="37.24"/>
    <x v="3"/>
    <x v="2"/>
  </r>
  <r>
    <s v="O1564"/>
    <d v="2024-08-06T00:00:00"/>
    <x v="4"/>
    <x v="8"/>
    <x v="1"/>
    <s v="C129"/>
    <x v="844"/>
    <s v="B1356"/>
    <x v="264"/>
    <x v="3"/>
    <n v="32"/>
    <n v="3"/>
    <n v="96"/>
    <x v="1"/>
    <x v="3"/>
  </r>
  <r>
    <s v="O3591"/>
    <d v="2024-03-09T00:00:00"/>
    <x v="6"/>
    <x v="0"/>
    <x v="1"/>
    <s v="C479"/>
    <x v="5"/>
    <s v="B1634"/>
    <x v="738"/>
    <x v="2"/>
    <n v="13.86"/>
    <n v="2"/>
    <n v="27.72"/>
    <x v="1"/>
    <x v="0"/>
  </r>
  <r>
    <s v="O2920"/>
    <d v="2025-07-28T00:00:00"/>
    <x v="1"/>
    <x v="2"/>
    <x v="0"/>
    <s v="C669"/>
    <x v="983"/>
    <s v="B1447"/>
    <x v="957"/>
    <x v="2"/>
    <n v="23.63"/>
    <n v="5"/>
    <n v="118.15"/>
    <x v="0"/>
    <x v="3"/>
  </r>
  <r>
    <s v="O2186"/>
    <d v="2024-08-19T00:00:00"/>
    <x v="1"/>
    <x v="8"/>
    <x v="1"/>
    <s v="C610"/>
    <x v="984"/>
    <s v="B1243"/>
    <x v="402"/>
    <x v="1"/>
    <n v="48.59"/>
    <n v="1"/>
    <n v="48.59"/>
    <x v="3"/>
    <x v="3"/>
  </r>
  <r>
    <s v="O1722"/>
    <d v="2023-07-30T00:00:00"/>
    <x v="0"/>
    <x v="2"/>
    <x v="2"/>
    <s v="C620"/>
    <x v="985"/>
    <s v="B1228"/>
    <x v="1003"/>
    <x v="0"/>
    <n v="29.37"/>
    <n v="1"/>
    <n v="29.37"/>
    <x v="1"/>
    <x v="3"/>
  </r>
  <r>
    <s v="O2376"/>
    <d v="2023-07-11T00:00:00"/>
    <x v="4"/>
    <x v="2"/>
    <x v="2"/>
    <s v="C498"/>
    <x v="70"/>
    <s v="B1916"/>
    <x v="659"/>
    <x v="0"/>
    <n v="24.85"/>
    <n v="4"/>
    <n v="99.4"/>
    <x v="0"/>
    <x v="2"/>
  </r>
  <r>
    <s v="O1020"/>
    <d v="2024-09-18T00:00:00"/>
    <x v="3"/>
    <x v="6"/>
    <x v="1"/>
    <s v="C936"/>
    <x v="279"/>
    <s v="B1405"/>
    <x v="1004"/>
    <x v="1"/>
    <n v="45.99"/>
    <n v="1"/>
    <n v="45.99"/>
    <x v="1"/>
    <x v="4"/>
  </r>
  <r>
    <s v="O3159"/>
    <d v="2025-01-25T00:00:00"/>
    <x v="6"/>
    <x v="11"/>
    <x v="0"/>
    <s v="C232"/>
    <x v="8"/>
    <s v="B1125"/>
    <x v="242"/>
    <x v="1"/>
    <n v="17.559999999999999"/>
    <n v="4"/>
    <n v="70.239999999999995"/>
    <x v="0"/>
    <x v="3"/>
  </r>
  <r>
    <s v="O3479"/>
    <d v="2025-06-15T00:00:00"/>
    <x v="0"/>
    <x v="1"/>
    <x v="0"/>
    <s v="C540"/>
    <x v="917"/>
    <s v="B1569"/>
    <x v="507"/>
    <x v="2"/>
    <n v="29.07"/>
    <n v="5"/>
    <n v="145.35"/>
    <x v="0"/>
    <x v="6"/>
  </r>
  <r>
    <s v="O2454"/>
    <d v="2024-09-28T00:00:00"/>
    <x v="6"/>
    <x v="6"/>
    <x v="1"/>
    <s v="C270"/>
    <x v="60"/>
    <s v="B1599"/>
    <x v="453"/>
    <x v="1"/>
    <n v="28.26"/>
    <n v="5"/>
    <n v="141.30000000000001"/>
    <x v="1"/>
    <x v="0"/>
  </r>
  <r>
    <s v="O3600"/>
    <d v="2025-08-19T00:00:00"/>
    <x v="4"/>
    <x v="8"/>
    <x v="0"/>
    <s v="C130"/>
    <x v="210"/>
    <s v="B1233"/>
    <x v="926"/>
    <x v="1"/>
    <n v="33.17"/>
    <n v="2"/>
    <n v="66.34"/>
    <x v="0"/>
    <x v="2"/>
  </r>
  <r>
    <s v="O1954"/>
    <d v="2023-12-23T00:00:00"/>
    <x v="6"/>
    <x v="9"/>
    <x v="2"/>
    <s v="C893"/>
    <x v="346"/>
    <s v="B1147"/>
    <x v="51"/>
    <x v="0"/>
    <n v="41.9"/>
    <n v="1"/>
    <n v="41.9"/>
    <x v="1"/>
    <x v="0"/>
  </r>
  <r>
    <s v="O2089"/>
    <d v="2023-11-12T00:00:00"/>
    <x v="0"/>
    <x v="5"/>
    <x v="2"/>
    <s v="C489"/>
    <x v="813"/>
    <s v="B1145"/>
    <x v="609"/>
    <x v="2"/>
    <n v="30.43"/>
    <n v="5"/>
    <n v="152.15"/>
    <x v="2"/>
    <x v="3"/>
  </r>
  <r>
    <s v="O3471"/>
    <d v="2024-02-15T00:00:00"/>
    <x v="5"/>
    <x v="3"/>
    <x v="1"/>
    <s v="C836"/>
    <x v="343"/>
    <s v="B1353"/>
    <x v="1005"/>
    <x v="3"/>
    <n v="23.35"/>
    <n v="1"/>
    <n v="23.35"/>
    <x v="2"/>
    <x v="0"/>
  </r>
  <r>
    <s v="O2133"/>
    <d v="2023-02-15T00:00:00"/>
    <x v="3"/>
    <x v="3"/>
    <x v="2"/>
    <s v="C389"/>
    <x v="986"/>
    <s v="B1903"/>
    <x v="224"/>
    <x v="2"/>
    <n v="33.5"/>
    <n v="2"/>
    <n v="67"/>
    <x v="3"/>
    <x v="2"/>
  </r>
  <r>
    <s v="O1350"/>
    <d v="2024-06-02T00:00:00"/>
    <x v="0"/>
    <x v="1"/>
    <x v="1"/>
    <s v="C692"/>
    <x v="303"/>
    <s v="B1465"/>
    <x v="920"/>
    <x v="1"/>
    <n v="15.36"/>
    <n v="2"/>
    <n v="30.72"/>
    <x v="0"/>
    <x v="0"/>
  </r>
  <r>
    <s v="O2255"/>
    <d v="2024-07-17T00:00:00"/>
    <x v="3"/>
    <x v="2"/>
    <x v="1"/>
    <s v="C751"/>
    <x v="987"/>
    <s v="B1542"/>
    <x v="984"/>
    <x v="2"/>
    <n v="27.18"/>
    <n v="5"/>
    <n v="135.9"/>
    <x v="0"/>
    <x v="1"/>
  </r>
  <r>
    <s v="O1307"/>
    <d v="2024-06-18T00:00:00"/>
    <x v="4"/>
    <x v="1"/>
    <x v="1"/>
    <s v="C768"/>
    <x v="230"/>
    <s v="B1203"/>
    <x v="1006"/>
    <x v="3"/>
    <n v="21.73"/>
    <n v="5"/>
    <n v="108.65"/>
    <x v="2"/>
    <x v="0"/>
  </r>
  <r>
    <s v="O3143"/>
    <d v="2025-05-24T00:00:00"/>
    <x v="6"/>
    <x v="4"/>
    <x v="0"/>
    <s v="C856"/>
    <x v="943"/>
    <s v="B1503"/>
    <x v="714"/>
    <x v="3"/>
    <n v="13.6"/>
    <n v="1"/>
    <n v="13.6"/>
    <x v="0"/>
    <x v="1"/>
  </r>
  <r>
    <s v="O1304"/>
    <d v="2024-03-12T00:00:00"/>
    <x v="4"/>
    <x v="0"/>
    <x v="1"/>
    <s v="C273"/>
    <x v="329"/>
    <s v="B1277"/>
    <x v="1007"/>
    <x v="0"/>
    <n v="48.66"/>
    <n v="1"/>
    <n v="48.66"/>
    <x v="2"/>
    <x v="7"/>
  </r>
  <r>
    <s v="O1021"/>
    <d v="2023-06-21T00:00:00"/>
    <x v="3"/>
    <x v="1"/>
    <x v="2"/>
    <s v="C853"/>
    <x v="936"/>
    <s v="B1645"/>
    <x v="796"/>
    <x v="0"/>
    <n v="16.38"/>
    <n v="5"/>
    <n v="81.900000000000006"/>
    <x v="0"/>
    <x v="3"/>
  </r>
  <r>
    <s v="O1804"/>
    <d v="2023-11-14T00:00:00"/>
    <x v="4"/>
    <x v="5"/>
    <x v="2"/>
    <s v="C247"/>
    <x v="207"/>
    <s v="B1424"/>
    <x v="968"/>
    <x v="1"/>
    <n v="18.79"/>
    <n v="1"/>
    <n v="18.79"/>
    <x v="0"/>
    <x v="3"/>
  </r>
  <r>
    <s v="O3148"/>
    <d v="2022-09-02T00:00:00"/>
    <x v="2"/>
    <x v="6"/>
    <x v="3"/>
    <s v="C844"/>
    <x v="206"/>
    <s v="B1248"/>
    <x v="358"/>
    <x v="2"/>
    <n v="14.01"/>
    <n v="3"/>
    <n v="42.03"/>
    <x v="2"/>
    <x v="0"/>
  </r>
  <r>
    <s v="O1621"/>
    <d v="2023-10-28T00:00:00"/>
    <x v="6"/>
    <x v="10"/>
    <x v="2"/>
    <s v="C410"/>
    <x v="988"/>
    <s v="B1157"/>
    <x v="1008"/>
    <x v="3"/>
    <n v="16.149999999999999"/>
    <n v="2"/>
    <n v="32.299999999999997"/>
    <x v="3"/>
    <x v="4"/>
  </r>
  <r>
    <s v="O2310"/>
    <d v="2023-12-13T00:00:00"/>
    <x v="3"/>
    <x v="9"/>
    <x v="2"/>
    <s v="C471"/>
    <x v="611"/>
    <s v="B1435"/>
    <x v="60"/>
    <x v="0"/>
    <n v="38.200000000000003"/>
    <n v="3"/>
    <n v="114.6"/>
    <x v="2"/>
    <x v="6"/>
  </r>
  <r>
    <s v="O1028"/>
    <d v="2023-07-28T00:00:00"/>
    <x v="2"/>
    <x v="2"/>
    <x v="2"/>
    <s v="C316"/>
    <x v="989"/>
    <s v="B1248"/>
    <x v="1009"/>
    <x v="2"/>
    <n v="19.3"/>
    <n v="5"/>
    <n v="96.5"/>
    <x v="2"/>
    <x v="7"/>
  </r>
  <r>
    <s v="O1536"/>
    <d v="2023-01-05T00:00:00"/>
    <x v="5"/>
    <x v="11"/>
    <x v="2"/>
    <s v="C214"/>
    <x v="164"/>
    <s v="B1210"/>
    <x v="654"/>
    <x v="0"/>
    <n v="21.31"/>
    <n v="1"/>
    <n v="21.31"/>
    <x v="1"/>
    <x v="1"/>
  </r>
  <r>
    <s v="O1149"/>
    <d v="2023-11-07T00:00:00"/>
    <x v="4"/>
    <x v="5"/>
    <x v="2"/>
    <s v="C639"/>
    <x v="163"/>
    <s v="B1542"/>
    <x v="984"/>
    <x v="1"/>
    <n v="30.76"/>
    <n v="3"/>
    <n v="92.28"/>
    <x v="3"/>
    <x v="2"/>
  </r>
  <r>
    <s v="O3620"/>
    <d v="2024-07-31T00:00:00"/>
    <x v="3"/>
    <x v="2"/>
    <x v="1"/>
    <s v="C754"/>
    <x v="573"/>
    <s v="B1798"/>
    <x v="810"/>
    <x v="3"/>
    <n v="39.19"/>
    <n v="2"/>
    <n v="78.38"/>
    <x v="0"/>
    <x v="2"/>
  </r>
  <r>
    <s v="O2041"/>
    <d v="2024-06-01T00:00:00"/>
    <x v="6"/>
    <x v="1"/>
    <x v="1"/>
    <s v="C927"/>
    <x v="990"/>
    <s v="B1469"/>
    <x v="1010"/>
    <x v="3"/>
    <n v="6.01"/>
    <n v="2"/>
    <n v="12.02"/>
    <x v="2"/>
    <x v="4"/>
  </r>
  <r>
    <s v="O3100"/>
    <d v="2025-02-12T00:00:00"/>
    <x v="3"/>
    <x v="3"/>
    <x v="0"/>
    <s v="C328"/>
    <x v="895"/>
    <s v="B1651"/>
    <x v="691"/>
    <x v="1"/>
    <n v="35.9"/>
    <n v="4"/>
    <n v="143.6"/>
    <x v="2"/>
    <x v="6"/>
  </r>
  <r>
    <s v="O2932"/>
    <d v="2023-11-06T00:00:00"/>
    <x v="1"/>
    <x v="5"/>
    <x v="2"/>
    <s v="C951"/>
    <x v="561"/>
    <s v="B1474"/>
    <x v="892"/>
    <x v="2"/>
    <n v="31.1"/>
    <n v="4"/>
    <n v="124.4"/>
    <x v="0"/>
    <x v="1"/>
  </r>
  <r>
    <s v="O3155"/>
    <d v="2024-01-20T00:00:00"/>
    <x v="6"/>
    <x v="11"/>
    <x v="1"/>
    <s v="C714"/>
    <x v="200"/>
    <s v="B1869"/>
    <x v="1011"/>
    <x v="3"/>
    <n v="17.3"/>
    <n v="1"/>
    <n v="17.3"/>
    <x v="0"/>
    <x v="7"/>
  </r>
  <r>
    <s v="O2490"/>
    <d v="2023-09-02T00:00:00"/>
    <x v="6"/>
    <x v="6"/>
    <x v="2"/>
    <s v="C659"/>
    <x v="977"/>
    <s v="B1165"/>
    <x v="331"/>
    <x v="3"/>
    <n v="18"/>
    <n v="1"/>
    <n v="18"/>
    <x v="0"/>
    <x v="7"/>
  </r>
  <r>
    <s v="O2811"/>
    <d v="2024-10-18T00:00:00"/>
    <x v="2"/>
    <x v="10"/>
    <x v="1"/>
    <s v="C539"/>
    <x v="256"/>
    <s v="B1227"/>
    <x v="844"/>
    <x v="0"/>
    <n v="50.56"/>
    <n v="3"/>
    <n v="151.68"/>
    <x v="1"/>
    <x v="6"/>
  </r>
  <r>
    <s v="O3852"/>
    <d v="2024-12-10T00:00:00"/>
    <x v="4"/>
    <x v="9"/>
    <x v="1"/>
    <s v="C919"/>
    <x v="402"/>
    <s v="B1874"/>
    <x v="109"/>
    <x v="1"/>
    <n v="32.32"/>
    <n v="2"/>
    <n v="64.64"/>
    <x v="2"/>
    <x v="3"/>
  </r>
  <r>
    <s v="O1685"/>
    <d v="2024-09-26T00:00:00"/>
    <x v="5"/>
    <x v="6"/>
    <x v="1"/>
    <s v="C238"/>
    <x v="991"/>
    <s v="B1246"/>
    <x v="1012"/>
    <x v="1"/>
    <n v="16.420000000000002"/>
    <n v="1"/>
    <n v="16.420000000000002"/>
    <x v="2"/>
    <x v="7"/>
  </r>
  <r>
    <s v="O1287"/>
    <d v="2023-06-22T00:00:00"/>
    <x v="5"/>
    <x v="1"/>
    <x v="2"/>
    <s v="C672"/>
    <x v="961"/>
    <s v="B1927"/>
    <x v="989"/>
    <x v="0"/>
    <n v="34.07"/>
    <n v="5"/>
    <n v="170.35"/>
    <x v="1"/>
    <x v="0"/>
  </r>
  <r>
    <s v="O1073"/>
    <d v="2024-12-17T00:00:00"/>
    <x v="4"/>
    <x v="9"/>
    <x v="1"/>
    <s v="C266"/>
    <x v="992"/>
    <s v="B1560"/>
    <x v="616"/>
    <x v="3"/>
    <n v="44.47"/>
    <n v="3"/>
    <n v="133.41"/>
    <x v="0"/>
    <x v="4"/>
  </r>
  <r>
    <s v="O2378"/>
    <d v="2022-08-31T00:00:00"/>
    <x v="3"/>
    <x v="8"/>
    <x v="3"/>
    <s v="C146"/>
    <x v="993"/>
    <s v="B1983"/>
    <x v="343"/>
    <x v="0"/>
    <n v="22.38"/>
    <n v="1"/>
    <n v="22.38"/>
    <x v="0"/>
    <x v="6"/>
  </r>
  <r>
    <s v="O1107"/>
    <d v="2024-08-12T00:00:00"/>
    <x v="1"/>
    <x v="8"/>
    <x v="1"/>
    <s v="C563"/>
    <x v="631"/>
    <s v="B1709"/>
    <x v="1013"/>
    <x v="2"/>
    <n v="5.7"/>
    <n v="3"/>
    <n v="17.100000000000001"/>
    <x v="0"/>
    <x v="4"/>
  </r>
  <r>
    <s v="O1929"/>
    <d v="2024-11-19T00:00:00"/>
    <x v="4"/>
    <x v="5"/>
    <x v="1"/>
    <s v="C856"/>
    <x v="943"/>
    <s v="B1457"/>
    <x v="562"/>
    <x v="1"/>
    <n v="41.8"/>
    <n v="3"/>
    <n v="125.4"/>
    <x v="2"/>
    <x v="0"/>
  </r>
  <r>
    <s v="O2095"/>
    <d v="2024-02-08T00:00:00"/>
    <x v="5"/>
    <x v="3"/>
    <x v="1"/>
    <s v="C800"/>
    <x v="994"/>
    <s v="B1933"/>
    <x v="302"/>
    <x v="3"/>
    <n v="30.03"/>
    <n v="1"/>
    <n v="30.03"/>
    <x v="2"/>
    <x v="2"/>
  </r>
  <r>
    <s v="O3556"/>
    <d v="2023-03-09T00:00:00"/>
    <x v="5"/>
    <x v="0"/>
    <x v="2"/>
    <s v="C464"/>
    <x v="629"/>
    <s v="B1340"/>
    <x v="648"/>
    <x v="0"/>
    <n v="9.99"/>
    <n v="4"/>
    <n v="39.96"/>
    <x v="2"/>
    <x v="1"/>
  </r>
  <r>
    <s v="O1118"/>
    <d v="2024-11-30T00:00:00"/>
    <x v="6"/>
    <x v="5"/>
    <x v="1"/>
    <s v="C963"/>
    <x v="995"/>
    <s v="B1125"/>
    <x v="532"/>
    <x v="1"/>
    <n v="8.76"/>
    <n v="5"/>
    <n v="43.8"/>
    <x v="3"/>
    <x v="7"/>
  </r>
  <r>
    <s v="O3241"/>
    <d v="2022-09-14T00:00:00"/>
    <x v="3"/>
    <x v="6"/>
    <x v="3"/>
    <s v="C471"/>
    <x v="611"/>
    <s v="B1925"/>
    <x v="1014"/>
    <x v="2"/>
    <n v="25.7"/>
    <n v="5"/>
    <n v="128.5"/>
    <x v="2"/>
    <x v="0"/>
  </r>
  <r>
    <s v="O1522"/>
    <d v="2024-01-17T00:00:00"/>
    <x v="3"/>
    <x v="11"/>
    <x v="1"/>
    <s v="C114"/>
    <x v="996"/>
    <s v="B1166"/>
    <x v="1015"/>
    <x v="2"/>
    <n v="44.97"/>
    <n v="2"/>
    <n v="89.94"/>
    <x v="1"/>
    <x v="3"/>
  </r>
  <r>
    <s v="O2639"/>
    <d v="2024-06-20T00:00:00"/>
    <x v="5"/>
    <x v="1"/>
    <x v="1"/>
    <s v="C132"/>
    <x v="136"/>
    <s v="B1254"/>
    <x v="783"/>
    <x v="2"/>
    <n v="55"/>
    <n v="2"/>
    <n v="110"/>
    <x v="2"/>
    <x v="1"/>
  </r>
  <r>
    <s v="O1089"/>
    <d v="2023-04-30T00:00:00"/>
    <x v="0"/>
    <x v="7"/>
    <x v="2"/>
    <s v="C659"/>
    <x v="711"/>
    <s v="B1986"/>
    <x v="1016"/>
    <x v="1"/>
    <n v="11.52"/>
    <n v="5"/>
    <n v="57.6"/>
    <x v="2"/>
    <x v="4"/>
  </r>
  <r>
    <s v="O2222"/>
    <d v="2024-07-04T00:00:00"/>
    <x v="5"/>
    <x v="2"/>
    <x v="1"/>
    <s v="C335"/>
    <x v="569"/>
    <s v="B1721"/>
    <x v="179"/>
    <x v="1"/>
    <n v="23.16"/>
    <n v="4"/>
    <n v="92.64"/>
    <x v="0"/>
    <x v="2"/>
  </r>
  <r>
    <s v="O1532"/>
    <d v="2023-06-15T00:00:00"/>
    <x v="5"/>
    <x v="1"/>
    <x v="2"/>
    <s v="C381"/>
    <x v="437"/>
    <s v="B1726"/>
    <x v="167"/>
    <x v="0"/>
    <n v="18.399999999999999"/>
    <n v="5"/>
    <n v="92"/>
    <x v="0"/>
    <x v="4"/>
  </r>
  <r>
    <s v="O1372"/>
    <d v="2023-07-30T00:00:00"/>
    <x v="0"/>
    <x v="2"/>
    <x v="2"/>
    <s v="C678"/>
    <x v="997"/>
    <s v="B1752"/>
    <x v="1017"/>
    <x v="0"/>
    <n v="13.3"/>
    <n v="2"/>
    <n v="26.6"/>
    <x v="1"/>
    <x v="7"/>
  </r>
  <r>
    <s v="O1956"/>
    <d v="2024-12-19T00:00:00"/>
    <x v="5"/>
    <x v="9"/>
    <x v="1"/>
    <s v="C492"/>
    <x v="704"/>
    <s v="B1350"/>
    <x v="962"/>
    <x v="2"/>
    <n v="21.04"/>
    <n v="3"/>
    <n v="63.12"/>
    <x v="2"/>
    <x v="3"/>
  </r>
  <r>
    <s v="O2484"/>
    <d v="2023-08-15T00:00:00"/>
    <x v="4"/>
    <x v="8"/>
    <x v="2"/>
    <s v="C291"/>
    <x v="904"/>
    <s v="B1936"/>
    <x v="122"/>
    <x v="0"/>
    <n v="39.74"/>
    <n v="4"/>
    <n v="158.96"/>
    <x v="0"/>
    <x v="7"/>
  </r>
  <r>
    <s v="O1144"/>
    <d v="2024-01-26T00:00:00"/>
    <x v="2"/>
    <x v="11"/>
    <x v="1"/>
    <s v="C415"/>
    <x v="167"/>
    <s v="B1627"/>
    <x v="963"/>
    <x v="2"/>
    <n v="11.74"/>
    <n v="1"/>
    <n v="11.74"/>
    <x v="3"/>
    <x v="1"/>
  </r>
  <r>
    <s v="O2767"/>
    <d v="2024-01-18T00:00:00"/>
    <x v="5"/>
    <x v="11"/>
    <x v="1"/>
    <s v="C396"/>
    <x v="574"/>
    <s v="B1028"/>
    <x v="518"/>
    <x v="2"/>
    <n v="18.77"/>
    <n v="3"/>
    <n v="56.31"/>
    <x v="1"/>
    <x v="2"/>
  </r>
  <r>
    <s v="O2461"/>
    <d v="2023-03-16T00:00:00"/>
    <x v="5"/>
    <x v="0"/>
    <x v="2"/>
    <s v="C773"/>
    <x v="650"/>
    <s v="B1073"/>
    <x v="110"/>
    <x v="0"/>
    <n v="33.76"/>
    <n v="4"/>
    <n v="135.04"/>
    <x v="0"/>
    <x v="5"/>
  </r>
  <r>
    <s v="O2723"/>
    <d v="2025-01-29T00:00:00"/>
    <x v="3"/>
    <x v="11"/>
    <x v="0"/>
    <s v="C876"/>
    <x v="191"/>
    <s v="B1300"/>
    <x v="479"/>
    <x v="3"/>
    <n v="53.49"/>
    <n v="4"/>
    <n v="213.96"/>
    <x v="2"/>
    <x v="5"/>
  </r>
  <r>
    <s v="O3493"/>
    <d v="2023-01-20T00:00:00"/>
    <x v="2"/>
    <x v="11"/>
    <x v="2"/>
    <s v="C941"/>
    <x v="998"/>
    <s v="B1783"/>
    <x v="1018"/>
    <x v="2"/>
    <n v="8.8800000000000008"/>
    <n v="1"/>
    <n v="8.8800000000000008"/>
    <x v="2"/>
    <x v="1"/>
  </r>
  <r>
    <s v="O2481"/>
    <d v="2024-11-12T00:00:00"/>
    <x v="4"/>
    <x v="5"/>
    <x v="1"/>
    <s v="C601"/>
    <x v="159"/>
    <s v="B1706"/>
    <x v="880"/>
    <x v="0"/>
    <n v="6.88"/>
    <n v="1"/>
    <n v="6.88"/>
    <x v="0"/>
    <x v="6"/>
  </r>
  <r>
    <s v="O3887"/>
    <d v="2025-05-21T00:00:00"/>
    <x v="3"/>
    <x v="4"/>
    <x v="0"/>
    <s v="C880"/>
    <x v="643"/>
    <s v="B1231"/>
    <x v="28"/>
    <x v="2"/>
    <n v="23.47"/>
    <n v="4"/>
    <n v="93.88"/>
    <x v="2"/>
    <x v="0"/>
  </r>
  <r>
    <s v="O2578"/>
    <d v="2024-03-10T00:00:00"/>
    <x v="0"/>
    <x v="0"/>
    <x v="1"/>
    <s v="C601"/>
    <x v="159"/>
    <s v="B1262"/>
    <x v="766"/>
    <x v="0"/>
    <n v="17.46"/>
    <n v="2"/>
    <n v="34.92"/>
    <x v="0"/>
    <x v="3"/>
  </r>
  <r>
    <s v="O3724"/>
    <d v="2024-10-07T00:00:00"/>
    <x v="1"/>
    <x v="10"/>
    <x v="1"/>
    <s v="C712"/>
    <x v="429"/>
    <s v="B1809"/>
    <x v="907"/>
    <x v="0"/>
    <n v="40.82"/>
    <n v="3"/>
    <n v="122.46"/>
    <x v="2"/>
    <x v="5"/>
  </r>
  <r>
    <s v="O2325"/>
    <d v="2025-02-19T00:00:00"/>
    <x v="3"/>
    <x v="3"/>
    <x v="0"/>
    <s v="C527"/>
    <x v="0"/>
    <s v="B1243"/>
    <x v="440"/>
    <x v="1"/>
    <n v="38.369999999999997"/>
    <n v="2"/>
    <n v="76.739999999999995"/>
    <x v="2"/>
    <x v="2"/>
  </r>
  <r>
    <s v="O3125"/>
    <d v="2023-07-11T00:00:00"/>
    <x v="4"/>
    <x v="2"/>
    <x v="2"/>
    <s v="C553"/>
    <x v="276"/>
    <s v="B1887"/>
    <x v="523"/>
    <x v="3"/>
    <n v="23.99"/>
    <n v="1"/>
    <n v="23.99"/>
    <x v="1"/>
    <x v="1"/>
  </r>
  <r>
    <s v="O1841"/>
    <d v="2024-02-14T00:00:00"/>
    <x v="3"/>
    <x v="3"/>
    <x v="1"/>
    <s v="C651"/>
    <x v="213"/>
    <s v="B1248"/>
    <x v="358"/>
    <x v="3"/>
    <n v="12.02"/>
    <n v="2"/>
    <n v="24.04"/>
    <x v="3"/>
    <x v="7"/>
  </r>
  <r>
    <s v="O1443"/>
    <d v="2024-02-29T00:00:00"/>
    <x v="5"/>
    <x v="3"/>
    <x v="1"/>
    <s v="C996"/>
    <x v="452"/>
    <s v="B1565"/>
    <x v="128"/>
    <x v="2"/>
    <n v="34.840000000000003"/>
    <n v="2"/>
    <n v="69.680000000000007"/>
    <x v="3"/>
    <x v="1"/>
  </r>
  <r>
    <s v="O1153"/>
    <d v="2023-12-09T00:00:00"/>
    <x v="6"/>
    <x v="9"/>
    <x v="2"/>
    <s v="C573"/>
    <x v="649"/>
    <s v="B1739"/>
    <x v="1019"/>
    <x v="1"/>
    <n v="18.3"/>
    <n v="5"/>
    <n v="91.5"/>
    <x v="2"/>
    <x v="2"/>
  </r>
  <r>
    <s v="O1497"/>
    <d v="2024-02-07T00:00:00"/>
    <x v="3"/>
    <x v="3"/>
    <x v="1"/>
    <s v="C461"/>
    <x v="67"/>
    <s v="B1272"/>
    <x v="1020"/>
    <x v="0"/>
    <n v="30.62"/>
    <n v="2"/>
    <n v="61.24"/>
    <x v="3"/>
    <x v="2"/>
  </r>
  <r>
    <s v="O2530"/>
    <d v="2025-03-02T00:00:00"/>
    <x v="0"/>
    <x v="0"/>
    <x v="0"/>
    <s v="C538"/>
    <x v="674"/>
    <s v="B1012"/>
    <x v="568"/>
    <x v="2"/>
    <n v="22.3"/>
    <n v="2"/>
    <n v="44.6"/>
    <x v="2"/>
    <x v="7"/>
  </r>
  <r>
    <s v="O3777"/>
    <d v="2023-08-08T00:00:00"/>
    <x v="4"/>
    <x v="8"/>
    <x v="2"/>
    <s v="C267"/>
    <x v="999"/>
    <s v="B1772"/>
    <x v="761"/>
    <x v="0"/>
    <n v="17.690000000000001"/>
    <n v="1"/>
    <n v="17.690000000000001"/>
    <x v="0"/>
    <x v="2"/>
  </r>
  <r>
    <s v="O1117"/>
    <d v="2023-01-16T00:00:00"/>
    <x v="1"/>
    <x v="11"/>
    <x v="2"/>
    <s v="C395"/>
    <x v="1000"/>
    <s v="B1656"/>
    <x v="1021"/>
    <x v="2"/>
    <n v="22.59"/>
    <n v="1"/>
    <n v="22.59"/>
    <x v="1"/>
    <x v="2"/>
  </r>
  <r>
    <s v="O2406"/>
    <d v="2024-03-14T00:00:00"/>
    <x v="5"/>
    <x v="0"/>
    <x v="1"/>
    <s v="C575"/>
    <x v="140"/>
    <s v="B1795"/>
    <x v="66"/>
    <x v="2"/>
    <n v="13.62"/>
    <n v="4"/>
    <n v="54.48"/>
    <x v="2"/>
    <x v="7"/>
  </r>
  <r>
    <s v="O1530"/>
    <d v="2024-04-30T00:00:00"/>
    <x v="4"/>
    <x v="7"/>
    <x v="1"/>
    <s v="C222"/>
    <x v="684"/>
    <s v="B1554"/>
    <x v="622"/>
    <x v="1"/>
    <n v="35.229999999999997"/>
    <n v="2"/>
    <n v="70.459999999999994"/>
    <x v="0"/>
    <x v="1"/>
  </r>
  <r>
    <s v="O2306"/>
    <d v="2023-05-20T00:00:00"/>
    <x v="6"/>
    <x v="4"/>
    <x v="2"/>
    <s v="C685"/>
    <x v="1001"/>
    <s v="B1232"/>
    <x v="803"/>
    <x v="0"/>
    <n v="30.06"/>
    <n v="5"/>
    <n v="150.30000000000001"/>
    <x v="1"/>
    <x v="6"/>
  </r>
  <r>
    <s v="O3877"/>
    <d v="2024-01-19T00:00:00"/>
    <x v="2"/>
    <x v="11"/>
    <x v="1"/>
    <s v="C518"/>
    <x v="1002"/>
    <s v="B1739"/>
    <x v="807"/>
    <x v="2"/>
    <n v="24.23"/>
    <n v="5"/>
    <n v="121.15"/>
    <x v="1"/>
    <x v="7"/>
  </r>
  <r>
    <s v="O3453"/>
    <d v="2025-03-08T00:00:00"/>
    <x v="6"/>
    <x v="0"/>
    <x v="0"/>
    <s v="C881"/>
    <x v="158"/>
    <s v="B1781"/>
    <x v="121"/>
    <x v="0"/>
    <n v="32.9"/>
    <n v="4"/>
    <n v="131.6"/>
    <x v="2"/>
    <x v="5"/>
  </r>
  <r>
    <s v="O1881"/>
    <d v="2023-09-13T00:00:00"/>
    <x v="3"/>
    <x v="6"/>
    <x v="2"/>
    <s v="C884"/>
    <x v="405"/>
    <s v="B1375"/>
    <x v="431"/>
    <x v="3"/>
    <n v="27.67"/>
    <n v="3"/>
    <n v="83.01"/>
    <x v="2"/>
    <x v="4"/>
  </r>
  <r>
    <s v="O2702"/>
    <d v="2024-11-09T00:00:00"/>
    <x v="6"/>
    <x v="5"/>
    <x v="1"/>
    <s v="C379"/>
    <x v="282"/>
    <s v="B1450"/>
    <x v="103"/>
    <x v="0"/>
    <n v="48.28"/>
    <n v="1"/>
    <n v="48.28"/>
    <x v="0"/>
    <x v="2"/>
  </r>
  <r>
    <s v="O1082"/>
    <d v="2024-12-20T00:00:00"/>
    <x v="2"/>
    <x v="9"/>
    <x v="1"/>
    <s v="C882"/>
    <x v="1003"/>
    <s v="B1131"/>
    <x v="773"/>
    <x v="2"/>
    <n v="7.72"/>
    <n v="4"/>
    <n v="30.88"/>
    <x v="2"/>
    <x v="3"/>
  </r>
  <r>
    <s v="O2208"/>
    <d v="2023-02-21T00:00:00"/>
    <x v="4"/>
    <x v="3"/>
    <x v="2"/>
    <s v="C731"/>
    <x v="923"/>
    <s v="B1963"/>
    <x v="499"/>
    <x v="0"/>
    <n v="12.13"/>
    <n v="3"/>
    <n v="36.39"/>
    <x v="2"/>
    <x v="3"/>
  </r>
  <r>
    <s v="O3465"/>
    <d v="2025-04-11T00:00:00"/>
    <x v="2"/>
    <x v="7"/>
    <x v="0"/>
    <s v="C190"/>
    <x v="1004"/>
    <s v="B1800"/>
    <x v="406"/>
    <x v="2"/>
    <n v="40.24"/>
    <n v="4"/>
    <n v="160.96"/>
    <x v="1"/>
    <x v="0"/>
  </r>
  <r>
    <s v="O2336"/>
    <d v="2022-12-15T00:00:00"/>
    <x v="5"/>
    <x v="9"/>
    <x v="3"/>
    <s v="C359"/>
    <x v="95"/>
    <s v="B1668"/>
    <x v="680"/>
    <x v="0"/>
    <n v="40.49"/>
    <n v="4"/>
    <n v="161.96"/>
    <x v="2"/>
    <x v="0"/>
  </r>
  <r>
    <s v="O3824"/>
    <d v="2024-05-10T00:00:00"/>
    <x v="2"/>
    <x v="4"/>
    <x v="1"/>
    <s v="C303"/>
    <x v="298"/>
    <s v="B1031"/>
    <x v="686"/>
    <x v="2"/>
    <n v="40.200000000000003"/>
    <n v="3"/>
    <n v="120.6"/>
    <x v="1"/>
    <x v="2"/>
  </r>
  <r>
    <s v="O2231"/>
    <d v="2024-06-11T00:00:00"/>
    <x v="4"/>
    <x v="1"/>
    <x v="1"/>
    <s v="C114"/>
    <x v="947"/>
    <s v="B1613"/>
    <x v="858"/>
    <x v="1"/>
    <n v="23.86"/>
    <n v="1"/>
    <n v="23.86"/>
    <x v="1"/>
    <x v="2"/>
  </r>
  <r>
    <s v="O2686"/>
    <d v="2022-09-23T00:00:00"/>
    <x v="2"/>
    <x v="6"/>
    <x v="3"/>
    <s v="C545"/>
    <x v="14"/>
    <s v="B1066"/>
    <x v="21"/>
    <x v="0"/>
    <n v="39.61"/>
    <n v="4"/>
    <n v="158.44"/>
    <x v="2"/>
    <x v="2"/>
  </r>
  <r>
    <s v="O1508"/>
    <d v="2023-07-25T00:00:00"/>
    <x v="4"/>
    <x v="2"/>
    <x v="2"/>
    <s v="C903"/>
    <x v="1005"/>
    <s v="B1805"/>
    <x v="221"/>
    <x v="1"/>
    <n v="20.399999999999999"/>
    <n v="3"/>
    <n v="61.2"/>
    <x v="1"/>
    <x v="7"/>
  </r>
  <r>
    <s v="O3619"/>
    <d v="2023-07-31T00:00:00"/>
    <x v="1"/>
    <x v="2"/>
    <x v="2"/>
    <s v="C325"/>
    <x v="613"/>
    <s v="B1903"/>
    <x v="321"/>
    <x v="2"/>
    <n v="19.809999999999999"/>
    <n v="1"/>
    <n v="19.809999999999999"/>
    <x v="0"/>
    <x v="5"/>
  </r>
  <r>
    <s v="O1015"/>
    <d v="2023-10-11T00:00:00"/>
    <x v="3"/>
    <x v="10"/>
    <x v="2"/>
    <s v="C112"/>
    <x v="1006"/>
    <s v="B1651"/>
    <x v="782"/>
    <x v="2"/>
    <n v="28.9"/>
    <n v="5"/>
    <n v="144.5"/>
    <x v="3"/>
    <x v="7"/>
  </r>
  <r>
    <s v="O3116"/>
    <d v="2024-11-18T00:00:00"/>
    <x v="1"/>
    <x v="5"/>
    <x v="1"/>
    <s v="C682"/>
    <x v="1007"/>
    <s v="B1959"/>
    <x v="139"/>
    <x v="1"/>
    <n v="28.35"/>
    <n v="4"/>
    <n v="113.4"/>
    <x v="2"/>
    <x v="0"/>
  </r>
  <r>
    <s v="O2742"/>
    <d v="2024-04-06T00:00:00"/>
    <x v="6"/>
    <x v="7"/>
    <x v="1"/>
    <s v="C412"/>
    <x v="1008"/>
    <s v="B1616"/>
    <x v="724"/>
    <x v="3"/>
    <n v="44.28"/>
    <n v="5"/>
    <n v="221.4"/>
    <x v="0"/>
    <x v="0"/>
  </r>
  <r>
    <s v="O2818"/>
    <d v="2024-12-21T00:00:00"/>
    <x v="6"/>
    <x v="9"/>
    <x v="1"/>
    <s v="C624"/>
    <x v="86"/>
    <s v="B1413"/>
    <x v="374"/>
    <x v="2"/>
    <n v="11.55"/>
    <n v="3"/>
    <n v="34.65"/>
    <x v="0"/>
    <x v="2"/>
  </r>
  <r>
    <s v="O3661"/>
    <d v="2023-11-14T00:00:00"/>
    <x v="4"/>
    <x v="5"/>
    <x v="2"/>
    <s v="C307"/>
    <x v="1009"/>
    <s v="B1564"/>
    <x v="564"/>
    <x v="3"/>
    <n v="35.32"/>
    <n v="2"/>
    <n v="70.64"/>
    <x v="0"/>
    <x v="6"/>
  </r>
  <r>
    <s v="O2862"/>
    <d v="2024-04-22T00:00:00"/>
    <x v="1"/>
    <x v="7"/>
    <x v="1"/>
    <s v="C453"/>
    <x v="105"/>
    <s v="B1940"/>
    <x v="1022"/>
    <x v="0"/>
    <n v="9.1999999999999993"/>
    <n v="5"/>
    <n v="46"/>
    <x v="0"/>
    <x v="0"/>
  </r>
  <r>
    <s v="O1436"/>
    <d v="2024-07-29T00:00:00"/>
    <x v="1"/>
    <x v="2"/>
    <x v="1"/>
    <s v="C364"/>
    <x v="600"/>
    <s v="B1194"/>
    <x v="933"/>
    <x v="2"/>
    <n v="30.76"/>
    <n v="3"/>
    <n v="92.28"/>
    <x v="3"/>
    <x v="3"/>
  </r>
  <r>
    <s v="O3163"/>
    <d v="2025-05-04T00:00:00"/>
    <x v="0"/>
    <x v="4"/>
    <x v="0"/>
    <s v="C688"/>
    <x v="982"/>
    <s v="B1503"/>
    <x v="714"/>
    <x v="3"/>
    <n v="15.65"/>
    <n v="2"/>
    <n v="31.3"/>
    <x v="0"/>
    <x v="0"/>
  </r>
  <r>
    <s v="O1286"/>
    <d v="2024-06-02T00:00:00"/>
    <x v="0"/>
    <x v="1"/>
    <x v="1"/>
    <s v="C142"/>
    <x v="912"/>
    <s v="B1519"/>
    <x v="1023"/>
    <x v="3"/>
    <n v="22.88"/>
    <n v="2"/>
    <n v="45.76"/>
    <x v="1"/>
    <x v="2"/>
  </r>
  <r>
    <s v="O1667"/>
    <d v="2024-01-06T00:00:00"/>
    <x v="6"/>
    <x v="11"/>
    <x v="1"/>
    <s v="C303"/>
    <x v="1010"/>
    <s v="B1624"/>
    <x v="515"/>
    <x v="3"/>
    <n v="36.090000000000003"/>
    <n v="2"/>
    <n v="72.180000000000007"/>
    <x v="3"/>
    <x v="7"/>
  </r>
  <r>
    <s v="O1648"/>
    <d v="2024-09-16T00:00:00"/>
    <x v="1"/>
    <x v="6"/>
    <x v="1"/>
    <s v="C811"/>
    <x v="1011"/>
    <s v="B1148"/>
    <x v="1024"/>
    <x v="2"/>
    <n v="31.94"/>
    <n v="5"/>
    <n v="159.69999999999999"/>
    <x v="3"/>
    <x v="1"/>
  </r>
  <r>
    <s v="O3442"/>
    <d v="2024-05-01T00:00:00"/>
    <x v="3"/>
    <x v="4"/>
    <x v="1"/>
    <s v="C229"/>
    <x v="22"/>
    <s v="B1232"/>
    <x v="803"/>
    <x v="3"/>
    <n v="29.68"/>
    <n v="2"/>
    <n v="59.36"/>
    <x v="0"/>
    <x v="0"/>
  </r>
  <r>
    <s v="O3935"/>
    <d v="2023-06-12T00:00:00"/>
    <x v="1"/>
    <x v="1"/>
    <x v="2"/>
    <s v="C541"/>
    <x v="470"/>
    <s v="B1177"/>
    <x v="438"/>
    <x v="0"/>
    <n v="14.06"/>
    <n v="5"/>
    <n v="70.3"/>
    <x v="0"/>
    <x v="5"/>
  </r>
  <r>
    <s v="O2180"/>
    <d v="2024-08-10T00:00:00"/>
    <x v="6"/>
    <x v="8"/>
    <x v="1"/>
    <s v="C278"/>
    <x v="185"/>
    <s v="B1817"/>
    <x v="1025"/>
    <x v="2"/>
    <n v="5.91"/>
    <n v="1"/>
    <n v="5.91"/>
    <x v="2"/>
    <x v="3"/>
  </r>
  <r>
    <s v="O3907"/>
    <d v="2022-12-29T00:00:00"/>
    <x v="5"/>
    <x v="9"/>
    <x v="3"/>
    <s v="C697"/>
    <x v="1012"/>
    <s v="B1256"/>
    <x v="1026"/>
    <x v="3"/>
    <n v="27.68"/>
    <n v="2"/>
    <n v="55.36"/>
    <x v="2"/>
    <x v="6"/>
  </r>
  <r>
    <s v="O3996"/>
    <d v="2023-09-27T00:00:00"/>
    <x v="3"/>
    <x v="6"/>
    <x v="2"/>
    <s v="C703"/>
    <x v="40"/>
    <s v="B1228"/>
    <x v="1027"/>
    <x v="2"/>
    <n v="19.61"/>
    <n v="1"/>
    <n v="19.61"/>
    <x v="0"/>
    <x v="2"/>
  </r>
  <r>
    <s v="O1900"/>
    <d v="2024-07-23T00:00:00"/>
    <x v="4"/>
    <x v="2"/>
    <x v="1"/>
    <s v="C713"/>
    <x v="222"/>
    <s v="B1228"/>
    <x v="946"/>
    <x v="0"/>
    <n v="38.450000000000003"/>
    <n v="1"/>
    <n v="38.450000000000003"/>
    <x v="1"/>
    <x v="7"/>
  </r>
  <r>
    <s v="O3311"/>
    <d v="2024-10-11T00:00:00"/>
    <x v="2"/>
    <x v="10"/>
    <x v="1"/>
    <s v="C408"/>
    <x v="312"/>
    <s v="B1693"/>
    <x v="1028"/>
    <x v="2"/>
    <n v="41.34"/>
    <n v="2"/>
    <n v="82.68"/>
    <x v="1"/>
    <x v="3"/>
  </r>
  <r>
    <s v="O3986"/>
    <d v="2024-09-12T00:00:00"/>
    <x v="5"/>
    <x v="6"/>
    <x v="1"/>
    <s v="C101"/>
    <x v="780"/>
    <s v="B1488"/>
    <x v="396"/>
    <x v="0"/>
    <n v="37.25"/>
    <n v="2"/>
    <n v="74.5"/>
    <x v="2"/>
    <x v="3"/>
  </r>
  <r>
    <s v="O1913"/>
    <d v="2024-07-19T00:00:00"/>
    <x v="2"/>
    <x v="2"/>
    <x v="1"/>
    <s v="C267"/>
    <x v="999"/>
    <s v="B1882"/>
    <x v="730"/>
    <x v="1"/>
    <n v="44.2"/>
    <n v="5"/>
    <n v="221"/>
    <x v="3"/>
    <x v="2"/>
  </r>
  <r>
    <s v="O2653"/>
    <d v="2025-02-04T00:00:00"/>
    <x v="4"/>
    <x v="3"/>
    <x v="0"/>
    <s v="C940"/>
    <x v="134"/>
    <s v="B1189"/>
    <x v="517"/>
    <x v="0"/>
    <n v="14.99"/>
    <n v="5"/>
    <n v="74.95"/>
    <x v="0"/>
    <x v="0"/>
  </r>
  <r>
    <s v="O3061"/>
    <d v="2023-06-28T00:00:00"/>
    <x v="3"/>
    <x v="1"/>
    <x v="2"/>
    <s v="C392"/>
    <x v="219"/>
    <s v="B1481"/>
    <x v="413"/>
    <x v="2"/>
    <n v="27.93"/>
    <n v="4"/>
    <n v="111.72"/>
    <x v="1"/>
    <x v="6"/>
  </r>
  <r>
    <s v="O3012"/>
    <d v="2023-06-28T00:00:00"/>
    <x v="3"/>
    <x v="1"/>
    <x v="2"/>
    <s v="C845"/>
    <x v="860"/>
    <s v="B1511"/>
    <x v="751"/>
    <x v="0"/>
    <n v="5.45"/>
    <n v="5"/>
    <n v="27.25"/>
    <x v="0"/>
    <x v="7"/>
  </r>
  <r>
    <s v="O2167"/>
    <d v="2023-03-20T00:00:00"/>
    <x v="1"/>
    <x v="0"/>
    <x v="2"/>
    <s v="C302"/>
    <x v="874"/>
    <s v="B1071"/>
    <x v="251"/>
    <x v="2"/>
    <n v="20.09"/>
    <n v="5"/>
    <n v="100.45"/>
    <x v="2"/>
    <x v="4"/>
  </r>
  <r>
    <s v="O3889"/>
    <d v="2025-04-19T00:00:00"/>
    <x v="6"/>
    <x v="7"/>
    <x v="0"/>
    <s v="C661"/>
    <x v="444"/>
    <s v="B1724"/>
    <x v="647"/>
    <x v="0"/>
    <n v="8.0399999999999991"/>
    <n v="1"/>
    <n v="8.0399999999999991"/>
    <x v="2"/>
    <x v="3"/>
  </r>
  <r>
    <s v="O2079"/>
    <d v="2024-03-15T00:00:00"/>
    <x v="2"/>
    <x v="0"/>
    <x v="1"/>
    <s v="C973"/>
    <x v="422"/>
    <s v="B1903"/>
    <x v="321"/>
    <x v="1"/>
    <n v="18.77"/>
    <n v="3"/>
    <n v="56.31"/>
    <x v="0"/>
    <x v="1"/>
  </r>
  <r>
    <s v="O1035"/>
    <d v="2024-05-10T00:00:00"/>
    <x v="2"/>
    <x v="4"/>
    <x v="1"/>
    <s v="C450"/>
    <x v="161"/>
    <s v="B1488"/>
    <x v="396"/>
    <x v="2"/>
    <n v="36.04"/>
    <n v="4"/>
    <n v="144.16"/>
    <x v="1"/>
    <x v="0"/>
  </r>
  <r>
    <s v="O2768"/>
    <d v="2024-10-28T00:00:00"/>
    <x v="1"/>
    <x v="10"/>
    <x v="1"/>
    <s v="C946"/>
    <x v="963"/>
    <s v="B1799"/>
    <x v="1029"/>
    <x v="2"/>
    <n v="40.81"/>
    <n v="4"/>
    <n v="163.24"/>
    <x v="2"/>
    <x v="2"/>
  </r>
  <r>
    <s v="O2913"/>
    <d v="2023-08-02T00:00:00"/>
    <x v="3"/>
    <x v="8"/>
    <x v="2"/>
    <s v="C247"/>
    <x v="799"/>
    <s v="B1083"/>
    <x v="870"/>
    <x v="2"/>
    <n v="30.18"/>
    <n v="4"/>
    <n v="120.72"/>
    <x v="0"/>
    <x v="2"/>
  </r>
  <r>
    <s v="O2867"/>
    <d v="2025-07-26T00:00:00"/>
    <x v="6"/>
    <x v="2"/>
    <x v="0"/>
    <s v="C887"/>
    <x v="235"/>
    <s v="B1503"/>
    <x v="714"/>
    <x v="2"/>
    <n v="12.44"/>
    <n v="4"/>
    <n v="49.76"/>
    <x v="0"/>
    <x v="2"/>
  </r>
  <r>
    <s v="O1938"/>
    <d v="2023-07-16T00:00:00"/>
    <x v="0"/>
    <x v="2"/>
    <x v="2"/>
    <s v="C883"/>
    <x v="583"/>
    <s v="B1691"/>
    <x v="655"/>
    <x v="3"/>
    <n v="17.420000000000002"/>
    <n v="4"/>
    <n v="69.680000000000007"/>
    <x v="1"/>
    <x v="7"/>
  </r>
  <r>
    <s v="O3056"/>
    <d v="2022-10-13T00:00:00"/>
    <x v="5"/>
    <x v="10"/>
    <x v="3"/>
    <s v="C222"/>
    <x v="684"/>
    <s v="B1930"/>
    <x v="545"/>
    <x v="0"/>
    <n v="30.83"/>
    <n v="3"/>
    <n v="92.49"/>
    <x v="1"/>
    <x v="0"/>
  </r>
  <r>
    <s v="O1814"/>
    <d v="2024-10-12T00:00:00"/>
    <x v="6"/>
    <x v="10"/>
    <x v="1"/>
    <s v="C828"/>
    <x v="652"/>
    <s v="B1014"/>
    <x v="1030"/>
    <x v="0"/>
    <n v="44.37"/>
    <n v="2"/>
    <n v="88.74"/>
    <x v="3"/>
    <x v="4"/>
  </r>
  <r>
    <s v="O3772"/>
    <d v="2025-01-26T00:00:00"/>
    <x v="0"/>
    <x v="11"/>
    <x v="0"/>
    <s v="C329"/>
    <x v="247"/>
    <s v="B1798"/>
    <x v="810"/>
    <x v="2"/>
    <n v="51.08"/>
    <n v="3"/>
    <n v="153.24"/>
    <x v="0"/>
    <x v="0"/>
  </r>
  <r>
    <s v="O2298"/>
    <d v="2023-07-07T00:00:00"/>
    <x v="2"/>
    <x v="2"/>
    <x v="2"/>
    <s v="C787"/>
    <x v="798"/>
    <s v="B1300"/>
    <x v="479"/>
    <x v="1"/>
    <n v="48.27"/>
    <n v="3"/>
    <n v="144.81"/>
    <x v="0"/>
    <x v="7"/>
  </r>
  <r>
    <s v="O2834"/>
    <d v="2024-11-06T00:00:00"/>
    <x v="3"/>
    <x v="5"/>
    <x v="1"/>
    <s v="C489"/>
    <x v="813"/>
    <s v="B1552"/>
    <x v="181"/>
    <x v="3"/>
    <n v="9.5"/>
    <n v="2"/>
    <n v="19"/>
    <x v="0"/>
    <x v="7"/>
  </r>
  <r>
    <s v="O3989"/>
    <d v="2023-05-03T00:00:00"/>
    <x v="3"/>
    <x v="4"/>
    <x v="2"/>
    <s v="C718"/>
    <x v="1013"/>
    <s v="B1662"/>
    <x v="395"/>
    <x v="2"/>
    <n v="25.17"/>
    <n v="4"/>
    <n v="100.68"/>
    <x v="2"/>
    <x v="2"/>
  </r>
  <r>
    <s v="O3604"/>
    <d v="2023-05-04T00:00:00"/>
    <x v="5"/>
    <x v="4"/>
    <x v="2"/>
    <s v="C437"/>
    <x v="1014"/>
    <s v="B1613"/>
    <x v="201"/>
    <x v="0"/>
    <n v="35.86"/>
    <n v="3"/>
    <n v="107.58"/>
    <x v="1"/>
    <x v="7"/>
  </r>
  <r>
    <s v="O1825"/>
    <d v="2023-11-21T00:00:00"/>
    <x v="4"/>
    <x v="5"/>
    <x v="2"/>
    <s v="C256"/>
    <x v="1015"/>
    <s v="B1084"/>
    <x v="1031"/>
    <x v="0"/>
    <n v="23.32"/>
    <n v="5"/>
    <n v="116.6"/>
    <x v="0"/>
    <x v="7"/>
  </r>
  <r>
    <s v="O1679"/>
    <d v="2024-08-17T00:00:00"/>
    <x v="6"/>
    <x v="8"/>
    <x v="1"/>
    <s v="C881"/>
    <x v="1016"/>
    <s v="B1580"/>
    <x v="765"/>
    <x v="2"/>
    <n v="44.89"/>
    <n v="4"/>
    <n v="179.56"/>
    <x v="2"/>
    <x v="1"/>
  </r>
  <r>
    <s v="O1220"/>
    <d v="2024-07-13T00:00:00"/>
    <x v="6"/>
    <x v="2"/>
    <x v="1"/>
    <s v="C682"/>
    <x v="1007"/>
    <s v="B1548"/>
    <x v="1032"/>
    <x v="1"/>
    <n v="10.64"/>
    <n v="2"/>
    <n v="21.28"/>
    <x v="1"/>
    <x v="7"/>
  </r>
  <r>
    <s v="O1479"/>
    <d v="2023-04-11T00:00:00"/>
    <x v="4"/>
    <x v="7"/>
    <x v="2"/>
    <s v="C202"/>
    <x v="124"/>
    <s v="B1206"/>
    <x v="2"/>
    <x v="0"/>
    <n v="22.46"/>
    <n v="5"/>
    <n v="112.3"/>
    <x v="1"/>
    <x v="0"/>
  </r>
  <r>
    <s v="O3759"/>
    <d v="2023-04-12T00:00:00"/>
    <x v="3"/>
    <x v="7"/>
    <x v="2"/>
    <s v="C453"/>
    <x v="105"/>
    <s v="B1806"/>
    <x v="48"/>
    <x v="2"/>
    <n v="24.33"/>
    <n v="3"/>
    <n v="72.989999999999995"/>
    <x v="0"/>
    <x v="0"/>
  </r>
  <r>
    <s v="O1923"/>
    <d v="2023-04-13T00:00:00"/>
    <x v="5"/>
    <x v="7"/>
    <x v="2"/>
    <s v="C886"/>
    <x v="401"/>
    <s v="B1761"/>
    <x v="208"/>
    <x v="1"/>
    <n v="42.88"/>
    <n v="3"/>
    <n v="128.63999999999999"/>
    <x v="0"/>
    <x v="3"/>
  </r>
  <r>
    <s v="O2036"/>
    <d v="2023-07-24T00:00:00"/>
    <x v="1"/>
    <x v="2"/>
    <x v="2"/>
    <s v="C904"/>
    <x v="526"/>
    <s v="B1022"/>
    <x v="1033"/>
    <x v="3"/>
    <n v="32.72"/>
    <n v="4"/>
    <n v="130.88"/>
    <x v="2"/>
    <x v="1"/>
  </r>
  <r>
    <s v="O2072"/>
    <d v="2023-09-16T00:00:00"/>
    <x v="6"/>
    <x v="6"/>
    <x v="2"/>
    <s v="C744"/>
    <x v="888"/>
    <s v="B1170"/>
    <x v="811"/>
    <x v="3"/>
    <n v="15.59"/>
    <n v="3"/>
    <n v="46.77"/>
    <x v="1"/>
    <x v="4"/>
  </r>
  <r>
    <s v="O3449"/>
    <d v="2023-02-12T00:00:00"/>
    <x v="0"/>
    <x v="3"/>
    <x v="2"/>
    <s v="C336"/>
    <x v="930"/>
    <s v="B1044"/>
    <x v="931"/>
    <x v="0"/>
    <n v="25.12"/>
    <n v="2"/>
    <n v="50.24"/>
    <x v="0"/>
    <x v="2"/>
  </r>
  <r>
    <s v="O3839"/>
    <d v="2023-09-02T00:00:00"/>
    <x v="6"/>
    <x v="6"/>
    <x v="2"/>
    <s v="C193"/>
    <x v="762"/>
    <s v="B1090"/>
    <x v="6"/>
    <x v="2"/>
    <n v="10.84"/>
    <n v="3"/>
    <n v="32.520000000000003"/>
    <x v="2"/>
    <x v="6"/>
  </r>
  <r>
    <s v="O2800"/>
    <d v="2023-12-29T00:00:00"/>
    <x v="2"/>
    <x v="9"/>
    <x v="2"/>
    <s v="C918"/>
    <x v="945"/>
    <s v="B1557"/>
    <x v="339"/>
    <x v="0"/>
    <n v="7.46"/>
    <n v="4"/>
    <n v="29.84"/>
    <x v="2"/>
    <x v="0"/>
  </r>
  <r>
    <s v="O3814"/>
    <d v="2025-06-03T00:00:00"/>
    <x v="4"/>
    <x v="1"/>
    <x v="0"/>
    <s v="C681"/>
    <x v="768"/>
    <s v="B1583"/>
    <x v="497"/>
    <x v="3"/>
    <n v="12.16"/>
    <n v="2"/>
    <n v="24.32"/>
    <x v="2"/>
    <x v="3"/>
  </r>
  <r>
    <s v="O2680"/>
    <d v="2025-08-02T00:00:00"/>
    <x v="6"/>
    <x v="8"/>
    <x v="0"/>
    <s v="C509"/>
    <x v="929"/>
    <s v="B1983"/>
    <x v="314"/>
    <x v="2"/>
    <n v="26.04"/>
    <n v="5"/>
    <n v="130.19999999999999"/>
    <x v="0"/>
    <x v="3"/>
  </r>
  <r>
    <s v="O2541"/>
    <d v="2023-06-28T00:00:00"/>
    <x v="3"/>
    <x v="1"/>
    <x v="2"/>
    <s v="C865"/>
    <x v="1017"/>
    <s v="B1958"/>
    <x v="832"/>
    <x v="0"/>
    <n v="42.81"/>
    <n v="4"/>
    <n v="171.24"/>
    <x v="1"/>
    <x v="1"/>
  </r>
  <r>
    <s v="O3796"/>
    <d v="2024-07-23T00:00:00"/>
    <x v="4"/>
    <x v="2"/>
    <x v="1"/>
    <s v="C365"/>
    <x v="524"/>
    <s v="B1565"/>
    <x v="175"/>
    <x v="1"/>
    <n v="30.24"/>
    <n v="4"/>
    <n v="120.96"/>
    <x v="0"/>
    <x v="0"/>
  </r>
  <r>
    <s v="O2698"/>
    <d v="2025-06-19T00:00:00"/>
    <x v="5"/>
    <x v="1"/>
    <x v="0"/>
    <s v="C471"/>
    <x v="611"/>
    <s v="B1506"/>
    <x v="213"/>
    <x v="2"/>
    <n v="30.62"/>
    <n v="1"/>
    <n v="30.62"/>
    <x v="2"/>
    <x v="0"/>
  </r>
  <r>
    <s v="O2809"/>
    <d v="2025-08-03T00:00:00"/>
    <x v="0"/>
    <x v="8"/>
    <x v="0"/>
    <s v="C213"/>
    <x v="1018"/>
    <s v="B1752"/>
    <x v="1017"/>
    <x v="2"/>
    <n v="12.88"/>
    <n v="5"/>
    <n v="64.400000000000006"/>
    <x v="0"/>
    <x v="2"/>
  </r>
  <r>
    <s v="O1917"/>
    <d v="2024-08-26T00:00:00"/>
    <x v="1"/>
    <x v="8"/>
    <x v="1"/>
    <s v="C431"/>
    <x v="154"/>
    <s v="B1798"/>
    <x v="1034"/>
    <x v="0"/>
    <n v="31.92"/>
    <n v="1"/>
    <n v="31.92"/>
    <x v="2"/>
    <x v="0"/>
  </r>
  <r>
    <s v="O3975"/>
    <d v="2023-11-20T00:00:00"/>
    <x v="1"/>
    <x v="5"/>
    <x v="2"/>
    <s v="C692"/>
    <x v="41"/>
    <s v="B1853"/>
    <x v="560"/>
    <x v="2"/>
    <n v="38.229999999999997"/>
    <n v="5"/>
    <n v="191.15"/>
    <x v="2"/>
    <x v="0"/>
  </r>
  <r>
    <s v="O3334"/>
    <d v="2023-06-12T00:00:00"/>
    <x v="1"/>
    <x v="1"/>
    <x v="2"/>
    <s v="C842"/>
    <x v="566"/>
    <s v="B1679"/>
    <x v="74"/>
    <x v="2"/>
    <n v="11.81"/>
    <n v="4"/>
    <n v="47.24"/>
    <x v="0"/>
    <x v="5"/>
  </r>
  <r>
    <s v="O1064"/>
    <d v="2023-08-08T00:00:00"/>
    <x v="4"/>
    <x v="8"/>
    <x v="2"/>
    <s v="C874"/>
    <x v="761"/>
    <s v="B1724"/>
    <x v="105"/>
    <x v="3"/>
    <n v="17.79"/>
    <n v="2"/>
    <n v="35.58"/>
    <x v="0"/>
    <x v="1"/>
  </r>
  <r>
    <s v="O1995"/>
    <d v="2023-12-09T00:00:00"/>
    <x v="6"/>
    <x v="9"/>
    <x v="2"/>
    <s v="C668"/>
    <x v="1019"/>
    <s v="B1354"/>
    <x v="845"/>
    <x v="3"/>
    <n v="38.700000000000003"/>
    <n v="1"/>
    <n v="38.700000000000003"/>
    <x v="0"/>
    <x v="4"/>
  </r>
  <r>
    <s v="O2979"/>
    <d v="2022-10-26T00:00:00"/>
    <x v="3"/>
    <x v="10"/>
    <x v="3"/>
    <s v="C811"/>
    <x v="168"/>
    <s v="B1564"/>
    <x v="564"/>
    <x v="1"/>
    <n v="39.61"/>
    <n v="1"/>
    <n v="39.61"/>
    <x v="0"/>
    <x v="0"/>
  </r>
  <r>
    <s v="O1322"/>
    <d v="2024-10-17T00:00:00"/>
    <x v="5"/>
    <x v="10"/>
    <x v="1"/>
    <s v="C907"/>
    <x v="817"/>
    <s v="B1387"/>
    <x v="727"/>
    <x v="2"/>
    <n v="30.85"/>
    <n v="5"/>
    <n v="154.25"/>
    <x v="0"/>
    <x v="1"/>
  </r>
  <r>
    <s v="O3537"/>
    <d v="2022-11-04T00:00:00"/>
    <x v="2"/>
    <x v="5"/>
    <x v="3"/>
    <s v="C187"/>
    <x v="418"/>
    <s v="B1840"/>
    <x v="164"/>
    <x v="2"/>
    <n v="16.489999999999998"/>
    <n v="3"/>
    <n v="49.47"/>
    <x v="0"/>
    <x v="2"/>
  </r>
  <r>
    <s v="O3335"/>
    <d v="2022-10-14T00:00:00"/>
    <x v="2"/>
    <x v="10"/>
    <x v="3"/>
    <s v="C871"/>
    <x v="334"/>
    <s v="B1385"/>
    <x v="460"/>
    <x v="2"/>
    <n v="23.47"/>
    <n v="1"/>
    <n v="23.47"/>
    <x v="0"/>
    <x v="0"/>
  </r>
  <r>
    <s v="O1694"/>
    <d v="2024-03-12T00:00:00"/>
    <x v="4"/>
    <x v="0"/>
    <x v="1"/>
    <s v="C190"/>
    <x v="1004"/>
    <s v="B1114"/>
    <x v="642"/>
    <x v="3"/>
    <n v="8.15"/>
    <n v="3"/>
    <n v="24.45"/>
    <x v="1"/>
    <x v="1"/>
  </r>
  <r>
    <s v="O1670"/>
    <d v="2023-08-23T00:00:00"/>
    <x v="3"/>
    <x v="8"/>
    <x v="2"/>
    <s v="C982"/>
    <x v="615"/>
    <s v="B1887"/>
    <x v="62"/>
    <x v="2"/>
    <n v="39.44"/>
    <n v="5"/>
    <n v="197.2"/>
    <x v="3"/>
    <x v="0"/>
  </r>
  <r>
    <s v="O2317"/>
    <d v="2025-02-10T00:00:00"/>
    <x v="1"/>
    <x v="3"/>
    <x v="0"/>
    <s v="C962"/>
    <x v="152"/>
    <s v="B1554"/>
    <x v="116"/>
    <x v="0"/>
    <n v="39.86"/>
    <n v="2"/>
    <n v="79.72"/>
    <x v="0"/>
    <x v="2"/>
  </r>
  <r>
    <s v="O1732"/>
    <d v="2023-10-01T00:00:00"/>
    <x v="0"/>
    <x v="10"/>
    <x v="2"/>
    <s v="C844"/>
    <x v="206"/>
    <s v="B1357"/>
    <x v="214"/>
    <x v="2"/>
    <n v="47.8"/>
    <n v="5"/>
    <n v="239"/>
    <x v="3"/>
    <x v="7"/>
  </r>
  <r>
    <s v="O2250"/>
    <d v="2025-02-10T00:00:00"/>
    <x v="1"/>
    <x v="3"/>
    <x v="0"/>
    <s v="C453"/>
    <x v="11"/>
    <s v="B1223"/>
    <x v="215"/>
    <x v="2"/>
    <n v="6.23"/>
    <n v="5"/>
    <n v="31.15"/>
    <x v="2"/>
    <x v="1"/>
  </r>
  <r>
    <s v="O1862"/>
    <d v="2024-10-08T00:00:00"/>
    <x v="4"/>
    <x v="10"/>
    <x v="1"/>
    <s v="C198"/>
    <x v="1020"/>
    <s v="B1331"/>
    <x v="124"/>
    <x v="2"/>
    <n v="44.34"/>
    <n v="1"/>
    <n v="44.34"/>
    <x v="1"/>
    <x v="2"/>
  </r>
  <r>
    <s v="O3860"/>
    <d v="2024-12-16T00:00:00"/>
    <x v="1"/>
    <x v="9"/>
    <x v="1"/>
    <s v="C280"/>
    <x v="602"/>
    <s v="B1331"/>
    <x v="575"/>
    <x v="0"/>
    <n v="32"/>
    <n v="3"/>
    <n v="96"/>
    <x v="2"/>
    <x v="7"/>
  </r>
  <r>
    <s v="O3157"/>
    <d v="2022-10-18T00:00:00"/>
    <x v="4"/>
    <x v="10"/>
    <x v="3"/>
    <s v="C881"/>
    <x v="158"/>
    <s v="B1689"/>
    <x v="469"/>
    <x v="1"/>
    <n v="28.51"/>
    <n v="3"/>
    <n v="85.53"/>
    <x v="2"/>
    <x v="7"/>
  </r>
  <r>
    <s v="O2678"/>
    <d v="2024-05-06T00:00:00"/>
    <x v="1"/>
    <x v="4"/>
    <x v="1"/>
    <s v="C951"/>
    <x v="1021"/>
    <s v="B1297"/>
    <x v="797"/>
    <x v="2"/>
    <n v="13.81"/>
    <n v="2"/>
    <n v="27.62"/>
    <x v="1"/>
    <x v="2"/>
  </r>
  <r>
    <s v="O3626"/>
    <d v="2025-07-15T00:00:00"/>
    <x v="4"/>
    <x v="2"/>
    <x v="0"/>
    <s v="C615"/>
    <x v="38"/>
    <s v="B1502"/>
    <x v="336"/>
    <x v="0"/>
    <n v="24.14"/>
    <n v="2"/>
    <n v="48.28"/>
    <x v="0"/>
    <x v="3"/>
  </r>
  <r>
    <s v="O3228"/>
    <d v="2025-01-11T00:00:00"/>
    <x v="6"/>
    <x v="11"/>
    <x v="0"/>
    <s v="C836"/>
    <x v="343"/>
    <s v="B1828"/>
    <x v="262"/>
    <x v="2"/>
    <n v="15"/>
    <n v="1"/>
    <n v="15"/>
    <x v="2"/>
    <x v="1"/>
  </r>
  <r>
    <s v="O3367"/>
    <d v="2022-09-22T00:00:00"/>
    <x v="5"/>
    <x v="6"/>
    <x v="3"/>
    <s v="C597"/>
    <x v="2"/>
    <s v="B1476"/>
    <x v="597"/>
    <x v="0"/>
    <n v="45.98"/>
    <n v="2"/>
    <n v="91.96"/>
    <x v="1"/>
    <x v="0"/>
  </r>
  <r>
    <s v="O3522"/>
    <d v="2025-04-21T00:00:00"/>
    <x v="1"/>
    <x v="7"/>
    <x v="0"/>
    <s v="C713"/>
    <x v="1022"/>
    <s v="B1783"/>
    <x v="1035"/>
    <x v="2"/>
    <n v="51.56"/>
    <n v="4"/>
    <n v="206.24"/>
    <x v="1"/>
    <x v="0"/>
  </r>
  <r>
    <s v="O2235"/>
    <d v="2023-11-11T00:00:00"/>
    <x v="6"/>
    <x v="5"/>
    <x v="2"/>
    <s v="C480"/>
    <x v="927"/>
    <s v="B1354"/>
    <x v="574"/>
    <x v="0"/>
    <n v="33.31"/>
    <n v="2"/>
    <n v="66.62"/>
    <x v="2"/>
    <x v="2"/>
  </r>
  <r>
    <s v="O3242"/>
    <d v="2023-06-13T00:00:00"/>
    <x v="4"/>
    <x v="1"/>
    <x v="2"/>
    <s v="C884"/>
    <x v="405"/>
    <s v="B1558"/>
    <x v="1036"/>
    <x v="0"/>
    <n v="49.73"/>
    <n v="4"/>
    <n v="198.92"/>
    <x v="2"/>
    <x v="1"/>
  </r>
  <r>
    <s v="O1112"/>
    <d v="2024-09-04T00:00:00"/>
    <x v="3"/>
    <x v="6"/>
    <x v="1"/>
    <s v="C696"/>
    <x v="43"/>
    <s v="B1791"/>
    <x v="1037"/>
    <x v="1"/>
    <n v="20.03"/>
    <n v="3"/>
    <n v="60.09"/>
    <x v="3"/>
    <x v="4"/>
  </r>
  <r>
    <s v="O2498"/>
    <d v="2025-03-10T00:00:00"/>
    <x v="1"/>
    <x v="0"/>
    <x v="0"/>
    <s v="C134"/>
    <x v="393"/>
    <s v="B1139"/>
    <x v="967"/>
    <x v="2"/>
    <n v="16.649999999999999"/>
    <n v="4"/>
    <n v="66.599999999999994"/>
    <x v="1"/>
    <x v="7"/>
  </r>
  <r>
    <s v="O3380"/>
    <d v="2023-12-09T00:00:00"/>
    <x v="6"/>
    <x v="9"/>
    <x v="2"/>
    <s v="C641"/>
    <x v="330"/>
    <s v="B1422"/>
    <x v="1038"/>
    <x v="0"/>
    <n v="19.22"/>
    <n v="5"/>
    <n v="96.1"/>
    <x v="0"/>
    <x v="5"/>
  </r>
  <r>
    <s v="O3268"/>
    <d v="2024-10-05T00:00:00"/>
    <x v="6"/>
    <x v="10"/>
    <x v="1"/>
    <s v="C936"/>
    <x v="852"/>
    <s v="B1083"/>
    <x v="434"/>
    <x v="2"/>
    <n v="18.45"/>
    <n v="1"/>
    <n v="18.45"/>
    <x v="2"/>
    <x v="2"/>
  </r>
  <r>
    <s v="O3634"/>
    <d v="2024-11-26T00:00:00"/>
    <x v="4"/>
    <x v="5"/>
    <x v="1"/>
    <s v="C989"/>
    <x v="423"/>
    <s v="B1119"/>
    <x v="154"/>
    <x v="2"/>
    <n v="8.4"/>
    <n v="5"/>
    <n v="42"/>
    <x v="2"/>
    <x v="2"/>
  </r>
  <r>
    <s v="O1806"/>
    <d v="2024-05-26T00:00:00"/>
    <x v="0"/>
    <x v="4"/>
    <x v="1"/>
    <s v="C697"/>
    <x v="1012"/>
    <s v="B1894"/>
    <x v="653"/>
    <x v="0"/>
    <n v="7.67"/>
    <n v="4"/>
    <n v="30.68"/>
    <x v="1"/>
    <x v="3"/>
  </r>
  <r>
    <s v="O1945"/>
    <d v="2023-03-28T00:00:00"/>
    <x v="4"/>
    <x v="0"/>
    <x v="2"/>
    <s v="C267"/>
    <x v="408"/>
    <s v="B1873"/>
    <x v="1039"/>
    <x v="3"/>
    <n v="45.82"/>
    <n v="4"/>
    <n v="183.28"/>
    <x v="3"/>
    <x v="7"/>
  </r>
  <r>
    <s v="O2204"/>
    <d v="2025-06-08T00:00:00"/>
    <x v="0"/>
    <x v="1"/>
    <x v="0"/>
    <s v="C559"/>
    <x v="316"/>
    <s v="B1226"/>
    <x v="255"/>
    <x v="2"/>
    <n v="50.99"/>
    <n v="5"/>
    <n v="254.95"/>
    <x v="2"/>
    <x v="2"/>
  </r>
  <r>
    <s v="O3313"/>
    <d v="2022-09-09T00:00:00"/>
    <x v="2"/>
    <x v="6"/>
    <x v="3"/>
    <s v="C273"/>
    <x v="446"/>
    <s v="B1598"/>
    <x v="792"/>
    <x v="1"/>
    <n v="6.03"/>
    <n v="2"/>
    <n v="12.06"/>
    <x v="0"/>
    <x v="2"/>
  </r>
  <r>
    <s v="O3599"/>
    <d v="2023-11-01T00:00:00"/>
    <x v="3"/>
    <x v="5"/>
    <x v="2"/>
    <s v="C691"/>
    <x v="430"/>
    <s v="B1690"/>
    <x v="1040"/>
    <x v="0"/>
    <n v="54.13"/>
    <n v="4"/>
    <n v="216.52"/>
    <x v="1"/>
    <x v="1"/>
  </r>
  <r>
    <s v="O1391"/>
    <d v="2023-09-09T00:00:00"/>
    <x v="6"/>
    <x v="6"/>
    <x v="2"/>
    <s v="C698"/>
    <x v="1023"/>
    <s v="B1449"/>
    <x v="531"/>
    <x v="3"/>
    <n v="19.100000000000001"/>
    <n v="3"/>
    <n v="57.3"/>
    <x v="2"/>
    <x v="4"/>
  </r>
  <r>
    <s v="O1046"/>
    <d v="2024-04-03T00:00:00"/>
    <x v="3"/>
    <x v="7"/>
    <x v="1"/>
    <s v="C325"/>
    <x v="776"/>
    <s v="B1746"/>
    <x v="414"/>
    <x v="3"/>
    <n v="18.68"/>
    <n v="3"/>
    <n v="56.04"/>
    <x v="2"/>
    <x v="1"/>
  </r>
  <r>
    <s v="O2049"/>
    <d v="2023-10-31T00:00:00"/>
    <x v="4"/>
    <x v="10"/>
    <x v="2"/>
    <s v="C225"/>
    <x v="162"/>
    <s v="B1387"/>
    <x v="1041"/>
    <x v="3"/>
    <n v="32.159999999999997"/>
    <n v="2"/>
    <n v="64.319999999999993"/>
    <x v="1"/>
    <x v="2"/>
  </r>
  <r>
    <s v="O3494"/>
    <d v="2024-11-29T00:00:00"/>
    <x v="2"/>
    <x v="5"/>
    <x v="1"/>
    <s v="C415"/>
    <x v="1024"/>
    <s v="B1739"/>
    <x v="1019"/>
    <x v="2"/>
    <n v="20.78"/>
    <n v="4"/>
    <n v="83.12"/>
    <x v="0"/>
    <x v="6"/>
  </r>
  <r>
    <s v="O3991"/>
    <d v="2025-08-02T00:00:00"/>
    <x v="6"/>
    <x v="8"/>
    <x v="0"/>
    <s v="C586"/>
    <x v="901"/>
    <s v="B1418"/>
    <x v="882"/>
    <x v="0"/>
    <n v="11.65"/>
    <n v="2"/>
    <n v="23.3"/>
    <x v="2"/>
    <x v="7"/>
  </r>
  <r>
    <s v="O3550"/>
    <d v="2022-11-19T00:00:00"/>
    <x v="6"/>
    <x v="5"/>
    <x v="3"/>
    <s v="C315"/>
    <x v="1025"/>
    <s v="B1669"/>
    <x v="4"/>
    <x v="2"/>
    <n v="44.18"/>
    <n v="2"/>
    <n v="88.36"/>
    <x v="2"/>
    <x v="3"/>
  </r>
  <r>
    <s v="O2233"/>
    <d v="2022-11-26T00:00:00"/>
    <x v="6"/>
    <x v="5"/>
    <x v="3"/>
    <s v="C222"/>
    <x v="318"/>
    <s v="B1871"/>
    <x v="889"/>
    <x v="2"/>
    <n v="30.84"/>
    <n v="3"/>
    <n v="92.52"/>
    <x v="0"/>
    <x v="6"/>
  </r>
  <r>
    <s v="O2330"/>
    <d v="2025-05-09T00:00:00"/>
    <x v="2"/>
    <x v="4"/>
    <x v="0"/>
    <s v="C678"/>
    <x v="997"/>
    <s v="B1274"/>
    <x v="1042"/>
    <x v="0"/>
    <n v="24.08"/>
    <n v="4"/>
    <n v="96.32"/>
    <x v="2"/>
    <x v="5"/>
  </r>
  <r>
    <s v="O3457"/>
    <d v="2022-09-30T00:00:00"/>
    <x v="2"/>
    <x v="6"/>
    <x v="3"/>
    <s v="C307"/>
    <x v="881"/>
    <s v="B1159"/>
    <x v="1043"/>
    <x v="0"/>
    <n v="45.89"/>
    <n v="5"/>
    <n v="229.45"/>
    <x v="2"/>
    <x v="6"/>
  </r>
  <r>
    <s v="O1871"/>
    <d v="2023-09-28T00:00:00"/>
    <x v="5"/>
    <x v="6"/>
    <x v="2"/>
    <s v="C271"/>
    <x v="880"/>
    <s v="B1689"/>
    <x v="469"/>
    <x v="0"/>
    <n v="27.69"/>
    <n v="4"/>
    <n v="110.76"/>
    <x v="2"/>
    <x v="7"/>
  </r>
  <r>
    <s v="O2030"/>
    <d v="2023-11-12T00:00:00"/>
    <x v="0"/>
    <x v="5"/>
    <x v="2"/>
    <s v="C751"/>
    <x v="987"/>
    <s v="B1377"/>
    <x v="1044"/>
    <x v="3"/>
    <n v="46.32"/>
    <n v="1"/>
    <n v="46.32"/>
    <x v="1"/>
    <x v="0"/>
  </r>
  <r>
    <s v="O3106"/>
    <d v="2024-09-21T00:00:00"/>
    <x v="6"/>
    <x v="6"/>
    <x v="1"/>
    <s v="C745"/>
    <x v="1026"/>
    <s v="B1486"/>
    <x v="392"/>
    <x v="3"/>
    <n v="12.36"/>
    <n v="3"/>
    <n v="37.08"/>
    <x v="1"/>
    <x v="7"/>
  </r>
  <r>
    <s v="O3586"/>
    <d v="2023-02-20T00:00:00"/>
    <x v="1"/>
    <x v="3"/>
    <x v="2"/>
    <s v="C871"/>
    <x v="800"/>
    <s v="B1170"/>
    <x v="811"/>
    <x v="3"/>
    <n v="16.7"/>
    <n v="1"/>
    <n v="16.7"/>
    <x v="0"/>
    <x v="0"/>
  </r>
  <r>
    <s v="O2239"/>
    <d v="2024-12-20T00:00:00"/>
    <x v="2"/>
    <x v="9"/>
    <x v="1"/>
    <s v="C244"/>
    <x v="823"/>
    <s v="B1745"/>
    <x v="557"/>
    <x v="0"/>
    <n v="45.6"/>
    <n v="3"/>
    <n v="136.80000000000001"/>
    <x v="1"/>
    <x v="3"/>
  </r>
  <r>
    <s v="O3749"/>
    <d v="2024-12-04T00:00:00"/>
    <x v="3"/>
    <x v="9"/>
    <x v="1"/>
    <s v="C767"/>
    <x v="707"/>
    <s v="B1297"/>
    <x v="256"/>
    <x v="2"/>
    <n v="36.630000000000003"/>
    <n v="1"/>
    <n v="36.630000000000003"/>
    <x v="2"/>
    <x v="5"/>
  </r>
  <r>
    <s v="O2404"/>
    <d v="2025-06-11T00:00:00"/>
    <x v="3"/>
    <x v="1"/>
    <x v="0"/>
    <s v="C416"/>
    <x v="513"/>
    <s v="B1565"/>
    <x v="702"/>
    <x v="0"/>
    <n v="39.86"/>
    <n v="5"/>
    <n v="199.3"/>
    <x v="2"/>
    <x v="5"/>
  </r>
  <r>
    <s v="O3253"/>
    <d v="2024-10-09T00:00:00"/>
    <x v="3"/>
    <x v="10"/>
    <x v="1"/>
    <s v="C365"/>
    <x v="1027"/>
    <s v="B1257"/>
    <x v="606"/>
    <x v="0"/>
    <n v="51.61"/>
    <n v="5"/>
    <n v="258.05"/>
    <x v="2"/>
    <x v="1"/>
  </r>
  <r>
    <s v="O2672"/>
    <d v="2023-07-08T00:00:00"/>
    <x v="6"/>
    <x v="2"/>
    <x v="2"/>
    <s v="C858"/>
    <x v="469"/>
    <s v="B1536"/>
    <x v="852"/>
    <x v="0"/>
    <n v="24.76"/>
    <n v="1"/>
    <n v="24.76"/>
    <x v="1"/>
    <x v="0"/>
  </r>
  <r>
    <s v="O3978"/>
    <d v="2024-09-23T00:00:00"/>
    <x v="1"/>
    <x v="6"/>
    <x v="1"/>
    <s v="C749"/>
    <x v="593"/>
    <s v="B1328"/>
    <x v="79"/>
    <x v="2"/>
    <n v="35.35"/>
    <n v="2"/>
    <n v="70.7"/>
    <x v="0"/>
    <x v="2"/>
  </r>
  <r>
    <s v="O1623"/>
    <d v="2023-02-12T00:00:00"/>
    <x v="0"/>
    <x v="3"/>
    <x v="2"/>
    <s v="C452"/>
    <x v="457"/>
    <s v="B1757"/>
    <x v="59"/>
    <x v="1"/>
    <n v="38.549999999999997"/>
    <n v="4"/>
    <n v="154.19999999999999"/>
    <x v="0"/>
    <x v="2"/>
  </r>
  <r>
    <s v="O3783"/>
    <d v="2025-01-31T00:00:00"/>
    <x v="2"/>
    <x v="11"/>
    <x v="0"/>
    <s v="C453"/>
    <x v="11"/>
    <s v="B1144"/>
    <x v="352"/>
    <x v="3"/>
    <n v="29.32"/>
    <n v="3"/>
    <n v="87.96"/>
    <x v="0"/>
    <x v="2"/>
  </r>
  <r>
    <s v="O3079"/>
    <d v="2023-06-24T00:00:00"/>
    <x v="6"/>
    <x v="1"/>
    <x v="2"/>
    <s v="C376"/>
    <x v="1028"/>
    <s v="B1438"/>
    <x v="1045"/>
    <x v="0"/>
    <n v="19.5"/>
    <n v="5"/>
    <n v="97.5"/>
    <x v="0"/>
    <x v="3"/>
  </r>
  <r>
    <s v="O1931"/>
    <d v="2024-09-11T00:00:00"/>
    <x v="3"/>
    <x v="6"/>
    <x v="1"/>
    <s v="C741"/>
    <x v="66"/>
    <s v="B1696"/>
    <x v="14"/>
    <x v="1"/>
    <n v="47.39"/>
    <n v="3"/>
    <n v="142.16999999999999"/>
    <x v="1"/>
    <x v="7"/>
  </r>
  <r>
    <s v="O3072"/>
    <d v="2023-02-15T00:00:00"/>
    <x v="3"/>
    <x v="3"/>
    <x v="2"/>
    <s v="C158"/>
    <x v="218"/>
    <s v="B1585"/>
    <x v="595"/>
    <x v="2"/>
    <n v="24.97"/>
    <n v="3"/>
    <n v="74.91"/>
    <x v="1"/>
    <x v="2"/>
  </r>
  <r>
    <s v="O1708"/>
    <d v="2024-09-30T00:00:00"/>
    <x v="1"/>
    <x v="6"/>
    <x v="1"/>
    <s v="C296"/>
    <x v="1029"/>
    <s v="B1515"/>
    <x v="409"/>
    <x v="0"/>
    <n v="39.36"/>
    <n v="4"/>
    <n v="157.44"/>
    <x v="1"/>
    <x v="7"/>
  </r>
  <r>
    <s v="O2197"/>
    <d v="2024-02-17T00:00:00"/>
    <x v="6"/>
    <x v="3"/>
    <x v="1"/>
    <s v="C531"/>
    <x v="231"/>
    <s v="B1418"/>
    <x v="882"/>
    <x v="0"/>
    <n v="13.16"/>
    <n v="3"/>
    <n v="39.479999999999997"/>
    <x v="3"/>
    <x v="3"/>
  </r>
  <r>
    <s v="O3401"/>
    <d v="2024-01-31T00:00:00"/>
    <x v="3"/>
    <x v="11"/>
    <x v="1"/>
    <s v="C354"/>
    <x v="420"/>
    <s v="B1357"/>
    <x v="101"/>
    <x v="0"/>
    <n v="39.020000000000003"/>
    <n v="1"/>
    <n v="39.020000000000003"/>
    <x v="0"/>
    <x v="0"/>
  </r>
  <r>
    <s v="O3579"/>
    <d v="2023-01-29T00:00:00"/>
    <x v="0"/>
    <x v="11"/>
    <x v="2"/>
    <s v="C527"/>
    <x v="0"/>
    <s v="B1028"/>
    <x v="518"/>
    <x v="0"/>
    <n v="22.79"/>
    <n v="2"/>
    <n v="45.58"/>
    <x v="2"/>
    <x v="0"/>
  </r>
  <r>
    <s v="O2533"/>
    <d v="2023-11-21T00:00:00"/>
    <x v="4"/>
    <x v="5"/>
    <x v="2"/>
    <s v="C835"/>
    <x v="117"/>
    <s v="B1791"/>
    <x v="1037"/>
    <x v="0"/>
    <n v="20.21"/>
    <n v="5"/>
    <n v="101.05"/>
    <x v="0"/>
    <x v="2"/>
  </r>
  <r>
    <s v="O3775"/>
    <d v="2023-08-28T00:00:00"/>
    <x v="1"/>
    <x v="8"/>
    <x v="2"/>
    <s v="C250"/>
    <x v="743"/>
    <s v="B1029"/>
    <x v="808"/>
    <x v="0"/>
    <n v="36.409999999999997"/>
    <n v="1"/>
    <n v="36.409999999999997"/>
    <x v="0"/>
    <x v="7"/>
  </r>
  <r>
    <s v="O2350"/>
    <d v="2024-04-17T00:00:00"/>
    <x v="3"/>
    <x v="7"/>
    <x v="1"/>
    <s v="C962"/>
    <x v="152"/>
    <s v="B1703"/>
    <x v="368"/>
    <x v="0"/>
    <n v="14.25"/>
    <n v="1"/>
    <n v="14.25"/>
    <x v="2"/>
    <x v="5"/>
  </r>
  <r>
    <s v="O2545"/>
    <d v="2023-08-12T00:00:00"/>
    <x v="6"/>
    <x v="8"/>
    <x v="2"/>
    <s v="C957"/>
    <x v="362"/>
    <s v="B1757"/>
    <x v="975"/>
    <x v="0"/>
    <n v="31.97"/>
    <n v="1"/>
    <n v="31.97"/>
    <x v="0"/>
    <x v="7"/>
  </r>
  <r>
    <s v="O2737"/>
    <d v="2023-07-19T00:00:00"/>
    <x v="3"/>
    <x v="2"/>
    <x v="2"/>
    <s v="C588"/>
    <x v="1030"/>
    <s v="B1117"/>
    <x v="394"/>
    <x v="0"/>
    <n v="41.23"/>
    <n v="4"/>
    <n v="164.92"/>
    <x v="2"/>
    <x v="3"/>
  </r>
  <r>
    <s v="O1919"/>
    <d v="2023-04-29T00:00:00"/>
    <x v="6"/>
    <x v="7"/>
    <x v="2"/>
    <s v="C453"/>
    <x v="11"/>
    <s v="B1228"/>
    <x v="1027"/>
    <x v="2"/>
    <n v="17.18"/>
    <n v="4"/>
    <n v="68.72"/>
    <x v="0"/>
    <x v="3"/>
  </r>
  <r>
    <s v="O1529"/>
    <d v="2024-07-23T00:00:00"/>
    <x v="4"/>
    <x v="2"/>
    <x v="1"/>
    <s v="C699"/>
    <x v="640"/>
    <s v="B1033"/>
    <x v="677"/>
    <x v="2"/>
    <n v="43.87"/>
    <n v="5"/>
    <n v="219.35"/>
    <x v="1"/>
    <x v="3"/>
  </r>
  <r>
    <s v="O3588"/>
    <d v="2025-06-03T00:00:00"/>
    <x v="4"/>
    <x v="1"/>
    <x v="0"/>
    <s v="C423"/>
    <x v="464"/>
    <s v="B1978"/>
    <x v="379"/>
    <x v="0"/>
    <n v="19.53"/>
    <n v="1"/>
    <n v="19.53"/>
    <x v="1"/>
    <x v="1"/>
  </r>
  <r>
    <s v="O2878"/>
    <d v="2025-03-06T00:00:00"/>
    <x v="5"/>
    <x v="0"/>
    <x v="0"/>
    <s v="C558"/>
    <x v="1031"/>
    <s v="B1157"/>
    <x v="206"/>
    <x v="3"/>
    <n v="43.78"/>
    <n v="2"/>
    <n v="87.56"/>
    <x v="2"/>
    <x v="5"/>
  </r>
  <r>
    <s v="O1468"/>
    <d v="2024-01-16T00:00:00"/>
    <x v="4"/>
    <x v="11"/>
    <x v="1"/>
    <s v="C354"/>
    <x v="420"/>
    <s v="B1768"/>
    <x v="63"/>
    <x v="1"/>
    <n v="21.5"/>
    <n v="2"/>
    <n v="43"/>
    <x v="3"/>
    <x v="7"/>
  </r>
  <r>
    <s v="O1282"/>
    <d v="2023-06-12T00:00:00"/>
    <x v="1"/>
    <x v="1"/>
    <x v="2"/>
    <s v="C230"/>
    <x v="774"/>
    <s v="B1362"/>
    <x v="775"/>
    <x v="1"/>
    <n v="49.2"/>
    <n v="1"/>
    <n v="49.2"/>
    <x v="3"/>
    <x v="3"/>
  </r>
  <r>
    <s v="O3350"/>
    <d v="2024-07-13T00:00:00"/>
    <x v="6"/>
    <x v="2"/>
    <x v="1"/>
    <s v="C476"/>
    <x v="554"/>
    <s v="B1085"/>
    <x v="899"/>
    <x v="3"/>
    <n v="35.28"/>
    <n v="2"/>
    <n v="70.56"/>
    <x v="1"/>
    <x v="2"/>
  </r>
  <r>
    <s v="O3915"/>
    <d v="2024-09-07T00:00:00"/>
    <x v="6"/>
    <x v="6"/>
    <x v="1"/>
    <s v="C569"/>
    <x v="550"/>
    <s v="B1730"/>
    <x v="113"/>
    <x v="2"/>
    <n v="38.479999999999997"/>
    <n v="1"/>
    <n v="38.479999999999997"/>
    <x v="1"/>
    <x v="0"/>
  </r>
  <r>
    <s v="O3055"/>
    <d v="2022-12-12T00:00:00"/>
    <x v="1"/>
    <x v="9"/>
    <x v="3"/>
    <s v="C413"/>
    <x v="693"/>
    <s v="B1607"/>
    <x v="747"/>
    <x v="0"/>
    <n v="13.76"/>
    <n v="3"/>
    <n v="41.28"/>
    <x v="2"/>
    <x v="2"/>
  </r>
  <r>
    <s v="O2329"/>
    <d v="2023-03-18T00:00:00"/>
    <x v="6"/>
    <x v="0"/>
    <x v="2"/>
    <s v="C691"/>
    <x v="533"/>
    <s v="B1594"/>
    <x v="161"/>
    <x v="0"/>
    <n v="53.66"/>
    <n v="2"/>
    <n v="107.32"/>
    <x v="1"/>
    <x v="3"/>
  </r>
  <r>
    <s v="O3733"/>
    <d v="2023-03-06T00:00:00"/>
    <x v="1"/>
    <x v="0"/>
    <x v="2"/>
    <s v="C491"/>
    <x v="1032"/>
    <s v="B1774"/>
    <x v="613"/>
    <x v="0"/>
    <n v="32.549999999999997"/>
    <n v="4"/>
    <n v="130.19999999999999"/>
    <x v="2"/>
    <x v="7"/>
  </r>
  <r>
    <s v="O3657"/>
    <d v="2024-07-14T00:00:00"/>
    <x v="0"/>
    <x v="2"/>
    <x v="1"/>
    <s v="C604"/>
    <x v="673"/>
    <s v="B1669"/>
    <x v="891"/>
    <x v="2"/>
    <n v="7.46"/>
    <n v="3"/>
    <n v="22.38"/>
    <x v="2"/>
    <x v="0"/>
  </r>
  <r>
    <s v="O3809"/>
    <d v="2023-12-09T00:00:00"/>
    <x v="6"/>
    <x v="9"/>
    <x v="2"/>
    <s v="C828"/>
    <x v="1033"/>
    <s v="B1274"/>
    <x v="1042"/>
    <x v="1"/>
    <n v="25.37"/>
    <n v="2"/>
    <n v="50.74"/>
    <x v="0"/>
    <x v="7"/>
  </r>
  <r>
    <s v="O1628"/>
    <d v="2023-06-16T00:00:00"/>
    <x v="2"/>
    <x v="1"/>
    <x v="2"/>
    <s v="C252"/>
    <x v="681"/>
    <s v="B1833"/>
    <x v="1046"/>
    <x v="0"/>
    <n v="19.12"/>
    <n v="4"/>
    <n v="76.48"/>
    <x v="1"/>
    <x v="3"/>
  </r>
  <r>
    <s v="O3102"/>
    <d v="2023-09-03T00:00:00"/>
    <x v="0"/>
    <x v="6"/>
    <x v="2"/>
    <s v="C478"/>
    <x v="1034"/>
    <s v="B1515"/>
    <x v="501"/>
    <x v="0"/>
    <n v="23.9"/>
    <n v="3"/>
    <n v="71.7"/>
    <x v="1"/>
    <x v="1"/>
  </r>
  <r>
    <s v="O2898"/>
    <d v="2025-02-02T00:00:00"/>
    <x v="0"/>
    <x v="3"/>
    <x v="0"/>
    <s v="C816"/>
    <x v="148"/>
    <s v="B1172"/>
    <x v="231"/>
    <x v="2"/>
    <n v="15.18"/>
    <n v="4"/>
    <n v="60.72"/>
    <x v="2"/>
    <x v="6"/>
  </r>
  <r>
    <s v="O1181"/>
    <d v="2024-06-30T00:00:00"/>
    <x v="0"/>
    <x v="1"/>
    <x v="1"/>
    <s v="C430"/>
    <x v="1035"/>
    <s v="B1928"/>
    <x v="1047"/>
    <x v="0"/>
    <n v="18.89"/>
    <n v="2"/>
    <n v="37.78"/>
    <x v="0"/>
    <x v="3"/>
  </r>
  <r>
    <s v="O3870"/>
    <d v="2023-01-05T00:00:00"/>
    <x v="5"/>
    <x v="11"/>
    <x v="2"/>
    <s v="C604"/>
    <x v="696"/>
    <s v="B1598"/>
    <x v="792"/>
    <x v="2"/>
    <n v="5.0999999999999996"/>
    <n v="4"/>
    <n v="20.399999999999999"/>
    <x v="0"/>
    <x v="2"/>
  </r>
  <r>
    <s v="O3981"/>
    <d v="2023-12-20T00:00:00"/>
    <x v="3"/>
    <x v="9"/>
    <x v="2"/>
    <s v="C225"/>
    <x v="162"/>
    <s v="B1008"/>
    <x v="177"/>
    <x v="2"/>
    <n v="5.18"/>
    <n v="5"/>
    <n v="25.9"/>
    <x v="2"/>
    <x v="2"/>
  </r>
  <r>
    <s v="O3279"/>
    <d v="2024-09-14T00:00:00"/>
    <x v="6"/>
    <x v="6"/>
    <x v="1"/>
    <s v="C235"/>
    <x v="294"/>
    <s v="B1383"/>
    <x v="324"/>
    <x v="2"/>
    <n v="26.91"/>
    <n v="2"/>
    <n v="53.82"/>
    <x v="0"/>
    <x v="1"/>
  </r>
  <r>
    <s v="O1404"/>
    <d v="2023-02-23T00:00:00"/>
    <x v="5"/>
    <x v="3"/>
    <x v="2"/>
    <s v="C654"/>
    <x v="952"/>
    <s v="B1997"/>
    <x v="484"/>
    <x v="2"/>
    <n v="7.08"/>
    <n v="5"/>
    <n v="35.4"/>
    <x v="0"/>
    <x v="2"/>
  </r>
  <r>
    <s v="O2563"/>
    <d v="2024-05-11T00:00:00"/>
    <x v="6"/>
    <x v="4"/>
    <x v="1"/>
    <s v="C167"/>
    <x v="456"/>
    <s v="B1106"/>
    <x v="432"/>
    <x v="2"/>
    <n v="31.12"/>
    <n v="2"/>
    <n v="62.24"/>
    <x v="0"/>
    <x v="3"/>
  </r>
  <r>
    <s v="O3811"/>
    <d v="2024-05-19T00:00:00"/>
    <x v="0"/>
    <x v="4"/>
    <x v="1"/>
    <s v="C651"/>
    <x v="213"/>
    <s v="B1851"/>
    <x v="232"/>
    <x v="0"/>
    <n v="56.13"/>
    <n v="4"/>
    <n v="224.52"/>
    <x v="0"/>
    <x v="2"/>
  </r>
  <r>
    <s v="O3183"/>
    <d v="2025-07-04T00:00:00"/>
    <x v="2"/>
    <x v="2"/>
    <x v="0"/>
    <s v="C858"/>
    <x v="283"/>
    <s v="B1931"/>
    <x v="130"/>
    <x v="0"/>
    <n v="15.54"/>
    <n v="5"/>
    <n v="77.7"/>
    <x v="0"/>
    <x v="0"/>
  </r>
  <r>
    <s v="O2764"/>
    <d v="2022-11-23T00:00:00"/>
    <x v="3"/>
    <x v="5"/>
    <x v="3"/>
    <s v="C994"/>
    <x v="956"/>
    <s v="B1972"/>
    <x v="70"/>
    <x v="2"/>
    <n v="30.82"/>
    <n v="2"/>
    <n v="61.64"/>
    <x v="0"/>
    <x v="3"/>
  </r>
  <r>
    <s v="O1474"/>
    <d v="2023-04-05T00:00:00"/>
    <x v="3"/>
    <x v="7"/>
    <x v="2"/>
    <s v="C825"/>
    <x v="227"/>
    <s v="B1945"/>
    <x v="1048"/>
    <x v="2"/>
    <n v="18.3"/>
    <n v="1"/>
    <n v="18.3"/>
    <x v="3"/>
    <x v="4"/>
  </r>
  <r>
    <s v="O2722"/>
    <d v="2023-07-23T00:00:00"/>
    <x v="0"/>
    <x v="2"/>
    <x v="2"/>
    <s v="C775"/>
    <x v="675"/>
    <s v="B1536"/>
    <x v="556"/>
    <x v="0"/>
    <n v="14.53"/>
    <n v="3"/>
    <n v="43.59"/>
    <x v="0"/>
    <x v="2"/>
  </r>
  <r>
    <s v="O1742"/>
    <d v="2023-11-04T00:00:00"/>
    <x v="6"/>
    <x v="5"/>
    <x v="2"/>
    <s v="C100"/>
    <x v="720"/>
    <s v="B1117"/>
    <x v="679"/>
    <x v="2"/>
    <n v="44.3"/>
    <n v="1"/>
    <n v="44.3"/>
    <x v="2"/>
    <x v="7"/>
  </r>
  <r>
    <s v="O2833"/>
    <d v="2022-10-16T00:00:00"/>
    <x v="0"/>
    <x v="10"/>
    <x v="3"/>
    <s v="C202"/>
    <x v="914"/>
    <s v="B1451"/>
    <x v="640"/>
    <x v="0"/>
    <n v="44.42"/>
    <n v="3"/>
    <n v="133.26"/>
    <x v="0"/>
    <x v="5"/>
  </r>
  <r>
    <s v="O2652"/>
    <d v="2022-08-31T00:00:00"/>
    <x v="3"/>
    <x v="8"/>
    <x v="3"/>
    <s v="C683"/>
    <x v="301"/>
    <s v="B1926"/>
    <x v="502"/>
    <x v="0"/>
    <n v="53.52"/>
    <n v="5"/>
    <n v="267.60000000000002"/>
    <x v="0"/>
    <x v="2"/>
  </r>
  <r>
    <s v="O3747"/>
    <d v="2025-05-15T00:00:00"/>
    <x v="5"/>
    <x v="4"/>
    <x v="0"/>
    <s v="C571"/>
    <x v="491"/>
    <s v="B1867"/>
    <x v="684"/>
    <x v="2"/>
    <n v="17.09"/>
    <n v="3"/>
    <n v="51.27"/>
    <x v="1"/>
    <x v="2"/>
  </r>
  <r>
    <s v="O3001"/>
    <d v="2022-11-11T00:00:00"/>
    <x v="2"/>
    <x v="5"/>
    <x v="3"/>
    <s v="C213"/>
    <x v="409"/>
    <s v="B1874"/>
    <x v="600"/>
    <x v="3"/>
    <n v="45.19"/>
    <n v="3"/>
    <n v="135.57"/>
    <x v="0"/>
    <x v="7"/>
  </r>
  <r>
    <s v="O2054"/>
    <d v="2024-05-27T00:00:00"/>
    <x v="1"/>
    <x v="4"/>
    <x v="1"/>
    <s v="C984"/>
    <x v="839"/>
    <s v="B1327"/>
    <x v="131"/>
    <x v="1"/>
    <n v="13.68"/>
    <n v="2"/>
    <n v="27.36"/>
    <x v="2"/>
    <x v="2"/>
  </r>
  <r>
    <s v="O2320"/>
    <d v="2024-03-30T00:00:00"/>
    <x v="6"/>
    <x v="0"/>
    <x v="1"/>
    <s v="C932"/>
    <x v="892"/>
    <s v="B1728"/>
    <x v="307"/>
    <x v="2"/>
    <n v="8.69"/>
    <n v="2"/>
    <n v="17.38"/>
    <x v="0"/>
    <x v="5"/>
  </r>
  <r>
    <s v="O3919"/>
    <d v="2023-07-06T00:00:00"/>
    <x v="5"/>
    <x v="2"/>
    <x v="2"/>
    <s v="C950"/>
    <x v="688"/>
    <s v="B1795"/>
    <x v="369"/>
    <x v="2"/>
    <n v="13.79"/>
    <n v="4"/>
    <n v="55.16"/>
    <x v="0"/>
    <x v="2"/>
  </r>
  <r>
    <s v="O1457"/>
    <d v="2023-04-09T00:00:00"/>
    <x v="0"/>
    <x v="7"/>
    <x v="2"/>
    <s v="C199"/>
    <x v="618"/>
    <s v="B1540"/>
    <x v="1049"/>
    <x v="2"/>
    <n v="24.83"/>
    <n v="4"/>
    <n v="99.32"/>
    <x v="2"/>
    <x v="0"/>
  </r>
  <r>
    <s v="O1025"/>
    <d v="2024-02-17T00:00:00"/>
    <x v="6"/>
    <x v="3"/>
    <x v="1"/>
    <s v="C772"/>
    <x v="459"/>
    <s v="B1357"/>
    <x v="101"/>
    <x v="3"/>
    <n v="40.700000000000003"/>
    <n v="1"/>
    <n v="40.700000000000003"/>
    <x v="0"/>
    <x v="3"/>
  </r>
  <r>
    <s v="O2102"/>
    <d v="2023-03-18T00:00:00"/>
    <x v="6"/>
    <x v="0"/>
    <x v="2"/>
    <s v="C928"/>
    <x v="907"/>
    <s v="B1434"/>
    <x v="550"/>
    <x v="3"/>
    <n v="43.21"/>
    <n v="1"/>
    <n v="43.21"/>
    <x v="1"/>
    <x v="0"/>
  </r>
  <r>
    <s v="O1151"/>
    <d v="2024-11-18T00:00:00"/>
    <x v="1"/>
    <x v="5"/>
    <x v="1"/>
    <s v="C579"/>
    <x v="1036"/>
    <s v="B1530"/>
    <x v="715"/>
    <x v="2"/>
    <n v="38.9"/>
    <n v="5"/>
    <n v="194.5"/>
    <x v="1"/>
    <x v="3"/>
  </r>
  <r>
    <s v="O2297"/>
    <d v="2023-06-14T00:00:00"/>
    <x v="3"/>
    <x v="1"/>
    <x v="2"/>
    <s v="C775"/>
    <x v="690"/>
    <s v="B1845"/>
    <x v="1050"/>
    <x v="2"/>
    <n v="29.53"/>
    <n v="3"/>
    <n v="88.59"/>
    <x v="0"/>
    <x v="0"/>
  </r>
  <r>
    <s v="O3330"/>
    <d v="2025-03-04T00:00:00"/>
    <x v="4"/>
    <x v="0"/>
    <x v="0"/>
    <s v="C313"/>
    <x v="97"/>
    <s v="B1983"/>
    <x v="314"/>
    <x v="1"/>
    <n v="22.15"/>
    <n v="3"/>
    <n v="66.45"/>
    <x v="2"/>
    <x v="3"/>
  </r>
  <r>
    <s v="O1577"/>
    <d v="2024-11-22T00:00:00"/>
    <x v="2"/>
    <x v="5"/>
    <x v="1"/>
    <s v="C455"/>
    <x v="572"/>
    <s v="B1036"/>
    <x v="901"/>
    <x v="0"/>
    <n v="19.29"/>
    <n v="3"/>
    <n v="57.87"/>
    <x v="2"/>
    <x v="2"/>
  </r>
  <r>
    <s v="O3936"/>
    <d v="2025-04-11T00:00:00"/>
    <x v="2"/>
    <x v="7"/>
    <x v="0"/>
    <s v="C333"/>
    <x v="415"/>
    <s v="B1283"/>
    <x v="904"/>
    <x v="2"/>
    <n v="17.66"/>
    <n v="5"/>
    <n v="88.3"/>
    <x v="0"/>
    <x v="7"/>
  </r>
  <r>
    <s v="O2038"/>
    <d v="2023-12-20T00:00:00"/>
    <x v="3"/>
    <x v="9"/>
    <x v="2"/>
    <s v="C692"/>
    <x v="172"/>
    <s v="B1237"/>
    <x v="949"/>
    <x v="3"/>
    <n v="24.72"/>
    <n v="3"/>
    <n v="74.16"/>
    <x v="3"/>
    <x v="0"/>
  </r>
  <r>
    <s v="O3742"/>
    <d v="2023-05-05T00:00:00"/>
    <x v="2"/>
    <x v="4"/>
    <x v="2"/>
    <s v="C604"/>
    <x v="673"/>
    <s v="B1621"/>
    <x v="64"/>
    <x v="1"/>
    <n v="28.95"/>
    <n v="5"/>
    <n v="144.75"/>
    <x v="0"/>
    <x v="2"/>
  </r>
  <r>
    <s v="O1894"/>
    <d v="2023-05-20T00:00:00"/>
    <x v="6"/>
    <x v="4"/>
    <x v="2"/>
    <s v="C108"/>
    <x v="1037"/>
    <s v="B1016"/>
    <x v="1051"/>
    <x v="3"/>
    <n v="14.37"/>
    <n v="1"/>
    <n v="14.37"/>
    <x v="2"/>
    <x v="3"/>
  </r>
  <r>
    <s v="O1138"/>
    <d v="2023-01-09T00:00:00"/>
    <x v="1"/>
    <x v="11"/>
    <x v="2"/>
    <s v="C383"/>
    <x v="1038"/>
    <s v="B1257"/>
    <x v="606"/>
    <x v="1"/>
    <n v="45.78"/>
    <n v="2"/>
    <n v="91.56"/>
    <x v="2"/>
    <x v="0"/>
  </r>
  <r>
    <s v="O2010"/>
    <d v="2023-04-10T00:00:00"/>
    <x v="1"/>
    <x v="7"/>
    <x v="2"/>
    <s v="C540"/>
    <x v="1039"/>
    <s v="B1659"/>
    <x v="465"/>
    <x v="2"/>
    <n v="35.4"/>
    <n v="5"/>
    <n v="177"/>
    <x v="1"/>
    <x v="3"/>
  </r>
  <r>
    <s v="O1467"/>
    <d v="2023-02-07T00:00:00"/>
    <x v="4"/>
    <x v="3"/>
    <x v="2"/>
    <s v="C613"/>
    <x v="770"/>
    <s v="B1515"/>
    <x v="1052"/>
    <x v="3"/>
    <n v="20.43"/>
    <n v="1"/>
    <n v="20.43"/>
    <x v="0"/>
    <x v="1"/>
  </r>
  <r>
    <s v="O3237"/>
    <d v="2024-07-15T00:00:00"/>
    <x v="1"/>
    <x v="2"/>
    <x v="1"/>
    <s v="C993"/>
    <x v="779"/>
    <s v="B1739"/>
    <x v="807"/>
    <x v="1"/>
    <n v="25.3"/>
    <n v="3"/>
    <n v="75.900000000000006"/>
    <x v="2"/>
    <x v="2"/>
  </r>
  <r>
    <s v="O2369"/>
    <d v="2025-06-01T00:00:00"/>
    <x v="0"/>
    <x v="1"/>
    <x v="0"/>
    <s v="C660"/>
    <x v="1040"/>
    <s v="B1688"/>
    <x v="72"/>
    <x v="0"/>
    <n v="34.96"/>
    <n v="3"/>
    <n v="104.88"/>
    <x v="0"/>
    <x v="0"/>
  </r>
  <r>
    <s v="O3774"/>
    <d v="2025-06-24T00:00:00"/>
    <x v="4"/>
    <x v="1"/>
    <x v="0"/>
    <s v="C996"/>
    <x v="388"/>
    <s v="B1228"/>
    <x v="946"/>
    <x v="0"/>
    <n v="46.01"/>
    <n v="4"/>
    <n v="184.04"/>
    <x v="2"/>
    <x v="5"/>
  </r>
  <r>
    <s v="O1387"/>
    <d v="2024-05-26T00:00:00"/>
    <x v="0"/>
    <x v="4"/>
    <x v="1"/>
    <s v="C589"/>
    <x v="555"/>
    <s v="B1563"/>
    <x v="98"/>
    <x v="1"/>
    <n v="30.3"/>
    <n v="1"/>
    <n v="30.3"/>
    <x v="1"/>
    <x v="1"/>
  </r>
  <r>
    <s v="O2845"/>
    <d v="2023-06-12T00:00:00"/>
    <x v="1"/>
    <x v="1"/>
    <x v="2"/>
    <s v="C850"/>
    <x v="336"/>
    <s v="B1037"/>
    <x v="958"/>
    <x v="2"/>
    <n v="6.39"/>
    <n v="5"/>
    <n v="31.95"/>
    <x v="1"/>
    <x v="1"/>
  </r>
  <r>
    <s v="O1745"/>
    <d v="2023-10-26T00:00:00"/>
    <x v="5"/>
    <x v="10"/>
    <x v="2"/>
    <s v="C102"/>
    <x v="1041"/>
    <s v="B1515"/>
    <x v="501"/>
    <x v="3"/>
    <n v="26.21"/>
    <n v="3"/>
    <n v="78.63"/>
    <x v="2"/>
    <x v="7"/>
  </r>
  <r>
    <s v="O3195"/>
    <d v="2022-12-12T00:00:00"/>
    <x v="1"/>
    <x v="9"/>
    <x v="3"/>
    <s v="C452"/>
    <x v="546"/>
    <s v="B1098"/>
    <x v="451"/>
    <x v="0"/>
    <n v="7.59"/>
    <n v="4"/>
    <n v="30.36"/>
    <x v="0"/>
    <x v="0"/>
  </r>
  <r>
    <s v="O1356"/>
    <d v="2024-08-28T00:00:00"/>
    <x v="3"/>
    <x v="8"/>
    <x v="1"/>
    <s v="C274"/>
    <x v="135"/>
    <s v="B1987"/>
    <x v="546"/>
    <x v="1"/>
    <n v="40.61"/>
    <n v="1"/>
    <n v="40.61"/>
    <x v="3"/>
    <x v="7"/>
  </r>
  <r>
    <s v="O2127"/>
    <d v="2023-05-03T00:00:00"/>
    <x v="3"/>
    <x v="4"/>
    <x v="2"/>
    <s v="C131"/>
    <x v="641"/>
    <s v="B1465"/>
    <x v="1053"/>
    <x v="0"/>
    <n v="26.82"/>
    <n v="2"/>
    <n v="53.64"/>
    <x v="1"/>
    <x v="3"/>
  </r>
  <r>
    <s v="O1315"/>
    <d v="2023-10-31T00:00:00"/>
    <x v="4"/>
    <x v="10"/>
    <x v="2"/>
    <s v="C553"/>
    <x v="1042"/>
    <s v="B1578"/>
    <x v="171"/>
    <x v="0"/>
    <n v="20.56"/>
    <n v="5"/>
    <n v="102.8"/>
    <x v="3"/>
    <x v="3"/>
  </r>
  <r>
    <s v="O3458"/>
    <d v="2024-11-08T00:00:00"/>
    <x v="2"/>
    <x v="5"/>
    <x v="1"/>
    <s v="C827"/>
    <x v="1043"/>
    <s v="B1726"/>
    <x v="167"/>
    <x v="0"/>
    <n v="14.92"/>
    <n v="3"/>
    <n v="44.76"/>
    <x v="2"/>
    <x v="3"/>
  </r>
  <r>
    <s v="O2354"/>
    <d v="2024-07-24T00:00:00"/>
    <x v="3"/>
    <x v="2"/>
    <x v="1"/>
    <s v="C828"/>
    <x v="1033"/>
    <s v="B1729"/>
    <x v="165"/>
    <x v="0"/>
    <n v="31.09"/>
    <n v="1"/>
    <n v="31.09"/>
    <x v="0"/>
    <x v="0"/>
  </r>
  <r>
    <s v="O1439"/>
    <d v="2023-07-02T00:00:00"/>
    <x v="0"/>
    <x v="2"/>
    <x v="2"/>
    <s v="C109"/>
    <x v="182"/>
    <s v="B1165"/>
    <x v="1054"/>
    <x v="3"/>
    <n v="10.88"/>
    <n v="4"/>
    <n v="43.52"/>
    <x v="2"/>
    <x v="2"/>
  </r>
  <r>
    <s v="O3960"/>
    <d v="2023-11-02T00:00:00"/>
    <x v="5"/>
    <x v="5"/>
    <x v="2"/>
    <s v="C256"/>
    <x v="1015"/>
    <s v="B1232"/>
    <x v="803"/>
    <x v="1"/>
    <n v="24.03"/>
    <n v="4"/>
    <n v="96.12"/>
    <x v="2"/>
    <x v="1"/>
  </r>
  <r>
    <s v="O1820"/>
    <d v="2024-05-08T00:00:00"/>
    <x v="3"/>
    <x v="4"/>
    <x v="1"/>
    <s v="C980"/>
    <x v="121"/>
    <s v="B1058"/>
    <x v="552"/>
    <x v="0"/>
    <n v="38.200000000000003"/>
    <n v="3"/>
    <n v="114.6"/>
    <x v="1"/>
    <x v="7"/>
  </r>
  <r>
    <s v="O1738"/>
    <d v="2024-09-17T00:00:00"/>
    <x v="4"/>
    <x v="6"/>
    <x v="1"/>
    <s v="C959"/>
    <x v="549"/>
    <s v="B1386"/>
    <x v="994"/>
    <x v="0"/>
    <n v="22.13"/>
    <n v="4"/>
    <n v="88.52"/>
    <x v="1"/>
    <x v="0"/>
  </r>
  <r>
    <s v="O3421"/>
    <d v="2024-01-09T00:00:00"/>
    <x v="4"/>
    <x v="11"/>
    <x v="1"/>
    <s v="C588"/>
    <x v="1030"/>
    <s v="B1726"/>
    <x v="167"/>
    <x v="2"/>
    <n v="17.850000000000001"/>
    <n v="3"/>
    <n v="53.55"/>
    <x v="0"/>
    <x v="0"/>
  </r>
  <r>
    <s v="O3614"/>
    <d v="2022-10-31T00:00:00"/>
    <x v="1"/>
    <x v="10"/>
    <x v="3"/>
    <s v="C601"/>
    <x v="159"/>
    <s v="B1998"/>
    <x v="868"/>
    <x v="0"/>
    <n v="19.61"/>
    <n v="2"/>
    <n v="39.22"/>
    <x v="0"/>
    <x v="2"/>
  </r>
  <r>
    <s v="O3709"/>
    <d v="2023-06-09T00:00:00"/>
    <x v="2"/>
    <x v="1"/>
    <x v="2"/>
    <s v="C202"/>
    <x v="914"/>
    <s v="B1186"/>
    <x v="458"/>
    <x v="2"/>
    <n v="39.869999999999997"/>
    <n v="2"/>
    <n v="79.739999999999995"/>
    <x v="2"/>
    <x v="2"/>
  </r>
  <r>
    <s v="O1645"/>
    <d v="2024-08-15T00:00:00"/>
    <x v="5"/>
    <x v="8"/>
    <x v="1"/>
    <s v="C848"/>
    <x v="1044"/>
    <s v="B1723"/>
    <x v="1055"/>
    <x v="3"/>
    <n v="42.48"/>
    <n v="5"/>
    <n v="212.4"/>
    <x v="2"/>
    <x v="0"/>
  </r>
  <r>
    <s v="O3115"/>
    <d v="2024-10-19T00:00:00"/>
    <x v="6"/>
    <x v="10"/>
    <x v="1"/>
    <s v="C101"/>
    <x v="581"/>
    <s v="B1920"/>
    <x v="1056"/>
    <x v="0"/>
    <n v="43.46"/>
    <n v="4"/>
    <n v="173.84"/>
    <x v="0"/>
    <x v="2"/>
  </r>
  <r>
    <s v="O3491"/>
    <d v="2023-07-13T00:00:00"/>
    <x v="5"/>
    <x v="2"/>
    <x v="2"/>
    <s v="C821"/>
    <x v="146"/>
    <s v="B1326"/>
    <x v="1057"/>
    <x v="1"/>
    <n v="32.03"/>
    <n v="5"/>
    <n v="160.15"/>
    <x v="0"/>
    <x v="3"/>
  </r>
  <r>
    <s v="O2844"/>
    <d v="2022-12-18T00:00:00"/>
    <x v="0"/>
    <x v="9"/>
    <x v="3"/>
    <s v="C213"/>
    <x v="777"/>
    <s v="B1469"/>
    <x v="1010"/>
    <x v="3"/>
    <n v="5.57"/>
    <n v="1"/>
    <n v="5.57"/>
    <x v="1"/>
    <x v="0"/>
  </r>
  <r>
    <s v="O1326"/>
    <d v="2024-05-20T00:00:00"/>
    <x v="1"/>
    <x v="4"/>
    <x v="1"/>
    <s v="C594"/>
    <x v="728"/>
    <s v="B1690"/>
    <x v="1040"/>
    <x v="3"/>
    <n v="47.42"/>
    <n v="3"/>
    <n v="142.26"/>
    <x v="1"/>
    <x v="0"/>
  </r>
  <r>
    <s v="O2665"/>
    <d v="2025-01-09T00:00:00"/>
    <x v="5"/>
    <x v="11"/>
    <x v="0"/>
    <s v="C255"/>
    <x v="1045"/>
    <s v="B1651"/>
    <x v="691"/>
    <x v="0"/>
    <n v="40.42"/>
    <n v="4"/>
    <n v="161.68"/>
    <x v="2"/>
    <x v="0"/>
  </r>
  <r>
    <s v="O3233"/>
    <d v="2023-09-24T00:00:00"/>
    <x v="0"/>
    <x v="6"/>
    <x v="2"/>
    <s v="C814"/>
    <x v="493"/>
    <s v="B1316"/>
    <x v="794"/>
    <x v="0"/>
    <n v="25.78"/>
    <n v="3"/>
    <n v="77.34"/>
    <x v="0"/>
    <x v="2"/>
  </r>
  <r>
    <s v="O2283"/>
    <d v="2023-09-27T00:00:00"/>
    <x v="3"/>
    <x v="6"/>
    <x v="2"/>
    <s v="C108"/>
    <x v="1037"/>
    <s v="B1937"/>
    <x v="55"/>
    <x v="0"/>
    <n v="28.02"/>
    <n v="4"/>
    <n v="112.08"/>
    <x v="0"/>
    <x v="0"/>
  </r>
  <r>
    <s v="O2285"/>
    <d v="2023-08-14T00:00:00"/>
    <x v="1"/>
    <x v="8"/>
    <x v="2"/>
    <s v="C742"/>
    <x v="394"/>
    <s v="B1569"/>
    <x v="1058"/>
    <x v="0"/>
    <n v="18.670000000000002"/>
    <n v="5"/>
    <n v="93.35"/>
    <x v="0"/>
    <x v="2"/>
  </r>
  <r>
    <s v="O2801"/>
    <d v="2023-05-25T00:00:00"/>
    <x v="5"/>
    <x v="4"/>
    <x v="2"/>
    <s v="C365"/>
    <x v="1046"/>
    <s v="B1877"/>
    <x v="362"/>
    <x v="0"/>
    <n v="25.33"/>
    <n v="1"/>
    <n v="25.33"/>
    <x v="0"/>
    <x v="2"/>
  </r>
  <r>
    <s v="O3337"/>
    <d v="2024-06-11T00:00:00"/>
    <x v="4"/>
    <x v="1"/>
    <x v="1"/>
    <s v="C660"/>
    <x v="669"/>
    <s v="B1503"/>
    <x v="714"/>
    <x v="2"/>
    <n v="18.059999999999999"/>
    <n v="5"/>
    <n v="90.3"/>
    <x v="0"/>
    <x v="0"/>
  </r>
  <r>
    <s v="O1702"/>
    <d v="2024-12-27T00:00:00"/>
    <x v="2"/>
    <x v="9"/>
    <x v="1"/>
    <s v="C966"/>
    <x v="760"/>
    <s v="B1922"/>
    <x v="587"/>
    <x v="1"/>
    <n v="22.62"/>
    <n v="4"/>
    <n v="90.48"/>
    <x v="3"/>
    <x v="2"/>
  </r>
  <r>
    <s v="O1920"/>
    <d v="2023-05-23T00:00:00"/>
    <x v="4"/>
    <x v="4"/>
    <x v="2"/>
    <s v="C213"/>
    <x v="1018"/>
    <s v="B1887"/>
    <x v="523"/>
    <x v="0"/>
    <n v="26.39"/>
    <n v="2"/>
    <n v="52.78"/>
    <x v="0"/>
    <x v="7"/>
  </r>
  <r>
    <s v="O2579"/>
    <d v="2024-09-16T00:00:00"/>
    <x v="1"/>
    <x v="6"/>
    <x v="1"/>
    <s v="C177"/>
    <x v="100"/>
    <s v="B1756"/>
    <x v="20"/>
    <x v="0"/>
    <n v="50.81"/>
    <n v="3"/>
    <n v="152.43"/>
    <x v="0"/>
    <x v="0"/>
  </r>
  <r>
    <s v="O1964"/>
    <d v="2024-03-06T00:00:00"/>
    <x v="3"/>
    <x v="0"/>
    <x v="1"/>
    <s v="C396"/>
    <x v="574"/>
    <s v="B1392"/>
    <x v="754"/>
    <x v="3"/>
    <n v="19.93"/>
    <n v="3"/>
    <n v="59.79"/>
    <x v="3"/>
    <x v="0"/>
  </r>
  <r>
    <s v="O2888"/>
    <d v="2023-04-27T00:00:00"/>
    <x v="5"/>
    <x v="7"/>
    <x v="2"/>
    <s v="C746"/>
    <x v="619"/>
    <s v="B1991"/>
    <x v="599"/>
    <x v="0"/>
    <n v="42.74"/>
    <n v="4"/>
    <n v="170.96"/>
    <x v="2"/>
    <x v="5"/>
  </r>
  <r>
    <s v="O1256"/>
    <d v="2023-11-25T00:00:00"/>
    <x v="6"/>
    <x v="5"/>
    <x v="2"/>
    <s v="C966"/>
    <x v="846"/>
    <s v="B1160"/>
    <x v="902"/>
    <x v="1"/>
    <n v="34.96"/>
    <n v="4"/>
    <n v="139.84"/>
    <x v="3"/>
    <x v="3"/>
  </r>
  <r>
    <s v="O1421"/>
    <d v="2024-09-12T00:00:00"/>
    <x v="5"/>
    <x v="6"/>
    <x v="1"/>
    <s v="C370"/>
    <x v="1047"/>
    <s v="B1099"/>
    <x v="308"/>
    <x v="1"/>
    <n v="28.13"/>
    <n v="2"/>
    <n v="56.26"/>
    <x v="0"/>
    <x v="1"/>
  </r>
  <r>
    <s v="O2413"/>
    <d v="2024-08-06T00:00:00"/>
    <x v="4"/>
    <x v="8"/>
    <x v="1"/>
    <s v="C178"/>
    <x v="689"/>
    <s v="B1003"/>
    <x v="361"/>
    <x v="0"/>
    <n v="35.71"/>
    <n v="2"/>
    <n v="71.42"/>
    <x v="2"/>
    <x v="6"/>
  </r>
  <r>
    <s v="O2912"/>
    <d v="2022-11-12T00:00:00"/>
    <x v="6"/>
    <x v="5"/>
    <x v="3"/>
    <s v="C607"/>
    <x v="506"/>
    <s v="B1240"/>
    <x v="197"/>
    <x v="0"/>
    <n v="19.64"/>
    <n v="2"/>
    <n v="39.28"/>
    <x v="2"/>
    <x v="5"/>
  </r>
  <r>
    <s v="O1856"/>
    <d v="2024-10-02T00:00:00"/>
    <x v="3"/>
    <x v="10"/>
    <x v="1"/>
    <s v="C930"/>
    <x v="1048"/>
    <s v="B1903"/>
    <x v="194"/>
    <x v="0"/>
    <n v="34.090000000000003"/>
    <n v="4"/>
    <n v="136.36000000000001"/>
    <x v="1"/>
    <x v="1"/>
  </r>
  <r>
    <s v="O3569"/>
    <d v="2024-10-08T00:00:00"/>
    <x v="4"/>
    <x v="10"/>
    <x v="1"/>
    <s v="C877"/>
    <x v="744"/>
    <s v="B1125"/>
    <x v="126"/>
    <x v="1"/>
    <n v="28.28"/>
    <n v="3"/>
    <n v="84.84"/>
    <x v="0"/>
    <x v="6"/>
  </r>
  <r>
    <s v="O2827"/>
    <d v="2025-05-24T00:00:00"/>
    <x v="6"/>
    <x v="4"/>
    <x v="0"/>
    <s v="C639"/>
    <x v="951"/>
    <s v="B1874"/>
    <x v="600"/>
    <x v="0"/>
    <n v="45.23"/>
    <n v="2"/>
    <n v="90.46"/>
    <x v="0"/>
    <x v="3"/>
  </r>
  <r>
    <s v="O3939"/>
    <d v="2023-09-01T00:00:00"/>
    <x v="2"/>
    <x v="6"/>
    <x v="2"/>
    <s v="C272"/>
    <x v="509"/>
    <s v="B1382"/>
    <x v="259"/>
    <x v="2"/>
    <n v="41.42"/>
    <n v="2"/>
    <n v="82.84"/>
    <x v="2"/>
    <x v="6"/>
  </r>
  <r>
    <s v="O1701"/>
    <d v="2023-07-14T00:00:00"/>
    <x v="2"/>
    <x v="2"/>
    <x v="2"/>
    <s v="C894"/>
    <x v="1049"/>
    <s v="B1772"/>
    <x v="1059"/>
    <x v="3"/>
    <n v="8.3000000000000007"/>
    <n v="4"/>
    <n v="33.200000000000003"/>
    <x v="3"/>
    <x v="0"/>
  </r>
  <r>
    <s v="O1689"/>
    <d v="2023-12-20T00:00:00"/>
    <x v="3"/>
    <x v="9"/>
    <x v="2"/>
    <s v="C263"/>
    <x v="323"/>
    <s v="B1342"/>
    <x v="548"/>
    <x v="1"/>
    <n v="48.35"/>
    <n v="3"/>
    <n v="145.05000000000001"/>
    <x v="3"/>
    <x v="3"/>
  </r>
  <r>
    <s v="O2240"/>
    <d v="2023-06-10T00:00:00"/>
    <x v="6"/>
    <x v="1"/>
    <x v="2"/>
    <s v="C313"/>
    <x v="1050"/>
    <s v="B1059"/>
    <x v="944"/>
    <x v="1"/>
    <n v="11.67"/>
    <n v="4"/>
    <n v="46.68"/>
    <x v="1"/>
    <x v="2"/>
  </r>
  <r>
    <s v="O1601"/>
    <d v="2024-07-10T00:00:00"/>
    <x v="3"/>
    <x v="2"/>
    <x v="1"/>
    <s v="C465"/>
    <x v="1051"/>
    <s v="B1085"/>
    <x v="899"/>
    <x v="2"/>
    <n v="35.19"/>
    <n v="5"/>
    <n v="175.95"/>
    <x v="1"/>
    <x v="0"/>
  </r>
  <r>
    <s v="O1617"/>
    <d v="2024-01-08T00:00:00"/>
    <x v="1"/>
    <x v="11"/>
    <x v="1"/>
    <s v="C470"/>
    <x v="1052"/>
    <s v="B1121"/>
    <x v="1060"/>
    <x v="3"/>
    <n v="47.44"/>
    <n v="3"/>
    <n v="142.32"/>
    <x v="1"/>
    <x v="1"/>
  </r>
  <r>
    <s v="O3894"/>
    <d v="2022-10-28T00:00:00"/>
    <x v="2"/>
    <x v="10"/>
    <x v="3"/>
    <s v="C875"/>
    <x v="28"/>
    <s v="B1172"/>
    <x v="1061"/>
    <x v="2"/>
    <n v="39.909999999999997"/>
    <n v="4"/>
    <n v="159.63999999999999"/>
    <x v="0"/>
    <x v="2"/>
  </r>
  <r>
    <s v="O3025"/>
    <d v="2025-05-06T00:00:00"/>
    <x v="4"/>
    <x v="4"/>
    <x v="0"/>
    <s v="C217"/>
    <x v="748"/>
    <s v="B1445"/>
    <x v="838"/>
    <x v="3"/>
    <n v="36.590000000000003"/>
    <n v="1"/>
    <n v="36.590000000000003"/>
    <x v="1"/>
    <x v="2"/>
  </r>
  <r>
    <s v="O2471"/>
    <d v="2022-09-07T00:00:00"/>
    <x v="3"/>
    <x v="6"/>
    <x v="3"/>
    <s v="C258"/>
    <x v="939"/>
    <s v="B1911"/>
    <x v="778"/>
    <x v="0"/>
    <n v="41.22"/>
    <n v="1"/>
    <n v="41.22"/>
    <x v="1"/>
    <x v="7"/>
  </r>
  <r>
    <s v="O1707"/>
    <d v="2024-03-19T00:00:00"/>
    <x v="4"/>
    <x v="0"/>
    <x v="1"/>
    <s v="C272"/>
    <x v="509"/>
    <s v="B1581"/>
    <x v="351"/>
    <x v="0"/>
    <n v="25.31"/>
    <n v="2"/>
    <n v="50.62"/>
    <x v="3"/>
    <x v="7"/>
  </r>
  <r>
    <s v="O1502"/>
    <d v="2024-07-18T00:00:00"/>
    <x v="5"/>
    <x v="2"/>
    <x v="1"/>
    <s v="C563"/>
    <x v="185"/>
    <s v="B1447"/>
    <x v="1062"/>
    <x v="1"/>
    <n v="28.21"/>
    <n v="3"/>
    <n v="84.63"/>
    <x v="3"/>
    <x v="0"/>
  </r>
  <r>
    <s v="O3510"/>
    <d v="2024-08-02T00:00:00"/>
    <x v="2"/>
    <x v="8"/>
    <x v="1"/>
    <s v="C636"/>
    <x v="715"/>
    <s v="B1149"/>
    <x v="572"/>
    <x v="2"/>
    <n v="18.3"/>
    <n v="5"/>
    <n v="91.5"/>
    <x v="2"/>
    <x v="5"/>
  </r>
  <r>
    <s v="O3879"/>
    <d v="2023-02-23T00:00:00"/>
    <x v="5"/>
    <x v="3"/>
    <x v="2"/>
    <s v="C775"/>
    <x v="588"/>
    <s v="B1765"/>
    <x v="971"/>
    <x v="0"/>
    <n v="28.28"/>
    <n v="3"/>
    <n v="84.84"/>
    <x v="0"/>
    <x v="0"/>
  </r>
  <r>
    <s v="O2571"/>
    <d v="2022-10-30T00:00:00"/>
    <x v="0"/>
    <x v="10"/>
    <x v="3"/>
    <s v="C405"/>
    <x v="403"/>
    <s v="B1378"/>
    <x v="23"/>
    <x v="0"/>
    <n v="27.29"/>
    <n v="1"/>
    <n v="27.29"/>
    <x v="1"/>
    <x v="2"/>
  </r>
  <r>
    <s v="O2761"/>
    <d v="2023-10-07T00:00:00"/>
    <x v="6"/>
    <x v="10"/>
    <x v="2"/>
    <s v="C514"/>
    <x v="81"/>
    <s v="B1903"/>
    <x v="224"/>
    <x v="3"/>
    <n v="27.69"/>
    <n v="3"/>
    <n v="83.07"/>
    <x v="2"/>
    <x v="0"/>
  </r>
  <r>
    <s v="O3066"/>
    <d v="2024-09-16T00:00:00"/>
    <x v="1"/>
    <x v="6"/>
    <x v="1"/>
    <s v="C900"/>
    <x v="1053"/>
    <s v="B1137"/>
    <x v="871"/>
    <x v="3"/>
    <n v="52.94"/>
    <n v="2"/>
    <n v="105.88"/>
    <x v="0"/>
    <x v="0"/>
  </r>
  <r>
    <s v="O1437"/>
    <d v="2024-01-29T00:00:00"/>
    <x v="1"/>
    <x v="11"/>
    <x v="1"/>
    <s v="C557"/>
    <x v="785"/>
    <s v="B1725"/>
    <x v="777"/>
    <x v="2"/>
    <n v="16.46"/>
    <n v="5"/>
    <n v="82.3"/>
    <x v="2"/>
    <x v="2"/>
  </r>
  <r>
    <s v="O2567"/>
    <d v="2023-01-27T00:00:00"/>
    <x v="2"/>
    <x v="11"/>
    <x v="2"/>
    <s v="C931"/>
    <x v="922"/>
    <s v="B1359"/>
    <x v="503"/>
    <x v="2"/>
    <n v="18.96"/>
    <n v="4"/>
    <n v="75.84"/>
    <x v="2"/>
    <x v="2"/>
  </r>
  <r>
    <s v="O1341"/>
    <d v="2024-08-10T00:00:00"/>
    <x v="6"/>
    <x v="8"/>
    <x v="1"/>
    <s v="C355"/>
    <x v="924"/>
    <s v="B1144"/>
    <x v="352"/>
    <x v="1"/>
    <n v="33.58"/>
    <n v="1"/>
    <n v="33.58"/>
    <x v="2"/>
    <x v="7"/>
  </r>
  <r>
    <s v="O2881"/>
    <d v="2022-12-28T00:00:00"/>
    <x v="3"/>
    <x v="9"/>
    <x v="3"/>
    <s v="C623"/>
    <x v="216"/>
    <s v="B1049"/>
    <x v="1063"/>
    <x v="0"/>
    <n v="15.83"/>
    <n v="5"/>
    <n v="79.150000000000006"/>
    <x v="0"/>
    <x v="5"/>
  </r>
  <r>
    <s v="O2631"/>
    <d v="2024-05-29T00:00:00"/>
    <x v="3"/>
    <x v="4"/>
    <x v="1"/>
    <s v="C985"/>
    <x v="339"/>
    <s v="B1107"/>
    <x v="873"/>
    <x v="0"/>
    <n v="37.39"/>
    <n v="5"/>
    <n v="186.95"/>
    <x v="2"/>
    <x v="2"/>
  </r>
  <r>
    <s v="O2396"/>
    <d v="2025-07-27T00:00:00"/>
    <x v="0"/>
    <x v="2"/>
    <x v="0"/>
    <s v="C697"/>
    <x v="1012"/>
    <s v="B1331"/>
    <x v="575"/>
    <x v="2"/>
    <n v="42.72"/>
    <n v="1"/>
    <n v="42.72"/>
    <x v="0"/>
    <x v="0"/>
  </r>
  <r>
    <s v="O2148"/>
    <d v="2023-11-15T00:00:00"/>
    <x v="3"/>
    <x v="5"/>
    <x v="2"/>
    <s v="C911"/>
    <x v="559"/>
    <s v="B1847"/>
    <x v="1064"/>
    <x v="1"/>
    <n v="40.94"/>
    <n v="5"/>
    <n v="204.7"/>
    <x v="1"/>
    <x v="4"/>
  </r>
  <r>
    <s v="O2854"/>
    <d v="2024-07-06T00:00:00"/>
    <x v="6"/>
    <x v="2"/>
    <x v="1"/>
    <s v="C175"/>
    <x v="324"/>
    <s v="B1138"/>
    <x v="1065"/>
    <x v="2"/>
    <n v="17.14"/>
    <n v="5"/>
    <n v="85.7"/>
    <x v="0"/>
    <x v="6"/>
  </r>
  <r>
    <s v="O3928"/>
    <d v="2022-11-26T00:00:00"/>
    <x v="6"/>
    <x v="5"/>
    <x v="3"/>
    <s v="C985"/>
    <x v="339"/>
    <s v="B1656"/>
    <x v="355"/>
    <x v="2"/>
    <n v="17.239999999999998"/>
    <n v="2"/>
    <n v="34.479999999999997"/>
    <x v="0"/>
    <x v="0"/>
  </r>
  <r>
    <s v="O2987"/>
    <d v="2025-06-17T00:00:00"/>
    <x v="4"/>
    <x v="1"/>
    <x v="0"/>
    <s v="C672"/>
    <x v="514"/>
    <s v="B1549"/>
    <x v="19"/>
    <x v="0"/>
    <n v="30.73"/>
    <n v="2"/>
    <n v="61.46"/>
    <x v="1"/>
    <x v="5"/>
  </r>
  <r>
    <s v="O2550"/>
    <d v="2023-05-04T00:00:00"/>
    <x v="5"/>
    <x v="4"/>
    <x v="2"/>
    <s v="C717"/>
    <x v="142"/>
    <s v="B1763"/>
    <x v="246"/>
    <x v="0"/>
    <n v="17.329999999999998"/>
    <n v="3"/>
    <n v="51.99"/>
    <x v="0"/>
    <x v="7"/>
  </r>
  <r>
    <s v="O2994"/>
    <d v="2023-01-08T00:00:00"/>
    <x v="0"/>
    <x v="11"/>
    <x v="2"/>
    <s v="C720"/>
    <x v="836"/>
    <s v="B1921"/>
    <x v="921"/>
    <x v="0"/>
    <n v="23"/>
    <n v="4"/>
    <n v="92"/>
    <x v="0"/>
    <x v="5"/>
  </r>
  <r>
    <s v="O2411"/>
    <d v="2022-12-05T00:00:00"/>
    <x v="1"/>
    <x v="9"/>
    <x v="3"/>
    <s v="C814"/>
    <x v="449"/>
    <s v="B1799"/>
    <x v="1029"/>
    <x v="2"/>
    <n v="43.63"/>
    <n v="4"/>
    <n v="174.52"/>
    <x v="0"/>
    <x v="1"/>
  </r>
  <r>
    <s v="O3447"/>
    <d v="2023-01-12T00:00:00"/>
    <x v="5"/>
    <x v="11"/>
    <x v="2"/>
    <s v="C987"/>
    <x v="297"/>
    <s v="B1577"/>
    <x v="909"/>
    <x v="2"/>
    <n v="45.33"/>
    <n v="2"/>
    <n v="90.66"/>
    <x v="1"/>
    <x v="5"/>
  </r>
  <r>
    <s v="O3230"/>
    <d v="2023-03-28T00:00:00"/>
    <x v="4"/>
    <x v="0"/>
    <x v="2"/>
    <s v="C365"/>
    <x v="84"/>
    <s v="B1075"/>
    <x v="1066"/>
    <x v="2"/>
    <n v="30.04"/>
    <n v="5"/>
    <n v="150.19999999999999"/>
    <x v="1"/>
    <x v="2"/>
  </r>
  <r>
    <s v="O3609"/>
    <d v="2023-08-23T00:00:00"/>
    <x v="3"/>
    <x v="8"/>
    <x v="2"/>
    <s v="C328"/>
    <x v="895"/>
    <s v="B1465"/>
    <x v="1053"/>
    <x v="1"/>
    <n v="30.77"/>
    <n v="2"/>
    <n v="61.54"/>
    <x v="1"/>
    <x v="7"/>
  </r>
  <r>
    <s v="O3361"/>
    <d v="2023-06-09T00:00:00"/>
    <x v="2"/>
    <x v="1"/>
    <x v="2"/>
    <s v="C584"/>
    <x v="1054"/>
    <s v="B1986"/>
    <x v="948"/>
    <x v="2"/>
    <n v="49.72"/>
    <n v="1"/>
    <n v="49.72"/>
    <x v="0"/>
    <x v="0"/>
  </r>
  <r>
    <s v="O2106"/>
    <d v="2023-05-30T00:00:00"/>
    <x v="4"/>
    <x v="4"/>
    <x v="2"/>
    <s v="C427"/>
    <x v="63"/>
    <s v="B1634"/>
    <x v="738"/>
    <x v="2"/>
    <n v="12.21"/>
    <n v="4"/>
    <n v="48.84"/>
    <x v="3"/>
    <x v="4"/>
  </r>
  <r>
    <s v="O2724"/>
    <d v="2023-03-02T00:00:00"/>
    <x v="5"/>
    <x v="0"/>
    <x v="2"/>
    <s v="C198"/>
    <x v="490"/>
    <s v="B1166"/>
    <x v="1015"/>
    <x v="0"/>
    <n v="44.85"/>
    <n v="3"/>
    <n v="134.55000000000001"/>
    <x v="2"/>
    <x v="3"/>
  </r>
  <r>
    <s v="O1538"/>
    <d v="2024-06-30T00:00:00"/>
    <x v="0"/>
    <x v="1"/>
    <x v="1"/>
    <s v="C337"/>
    <x v="784"/>
    <s v="B1395"/>
    <x v="1067"/>
    <x v="2"/>
    <n v="26.09"/>
    <n v="1"/>
    <n v="26.09"/>
    <x v="0"/>
    <x v="1"/>
  </r>
  <r>
    <s v="O3720"/>
    <d v="2024-05-02T00:00:00"/>
    <x v="5"/>
    <x v="4"/>
    <x v="1"/>
    <s v="C104"/>
    <x v="845"/>
    <s v="B1456"/>
    <x v="421"/>
    <x v="2"/>
    <n v="14.43"/>
    <n v="1"/>
    <n v="14.43"/>
    <x v="0"/>
    <x v="2"/>
  </r>
  <r>
    <s v="O1703"/>
    <d v="2024-12-03T00:00:00"/>
    <x v="4"/>
    <x v="9"/>
    <x v="1"/>
    <s v="C858"/>
    <x v="283"/>
    <s v="B1836"/>
    <x v="1068"/>
    <x v="3"/>
    <n v="17.690000000000001"/>
    <n v="2"/>
    <n v="35.380000000000003"/>
    <x v="0"/>
    <x v="7"/>
  </r>
  <r>
    <s v="O1656"/>
    <d v="2024-02-29T00:00:00"/>
    <x v="5"/>
    <x v="3"/>
    <x v="1"/>
    <s v="C858"/>
    <x v="1055"/>
    <s v="B1360"/>
    <x v="1069"/>
    <x v="0"/>
    <n v="20.12"/>
    <n v="4"/>
    <n v="80.48"/>
    <x v="0"/>
    <x v="4"/>
  </r>
  <r>
    <s v="O2262"/>
    <d v="2022-11-23T00:00:00"/>
    <x v="3"/>
    <x v="5"/>
    <x v="3"/>
    <s v="C162"/>
    <x v="666"/>
    <s v="B1537"/>
    <x v="934"/>
    <x v="2"/>
    <n v="8.7100000000000009"/>
    <n v="5"/>
    <n v="43.55"/>
    <x v="0"/>
    <x v="0"/>
  </r>
  <r>
    <s v="O1353"/>
    <d v="2023-10-07T00:00:00"/>
    <x v="6"/>
    <x v="10"/>
    <x v="2"/>
    <s v="C929"/>
    <x v="1056"/>
    <s v="B1473"/>
    <x v="1070"/>
    <x v="2"/>
    <n v="42.78"/>
    <n v="5"/>
    <n v="213.9"/>
    <x v="1"/>
    <x v="7"/>
  </r>
  <r>
    <s v="O3298"/>
    <d v="2025-04-01T00:00:00"/>
    <x v="4"/>
    <x v="7"/>
    <x v="0"/>
    <s v="C322"/>
    <x v="507"/>
    <s v="B1623"/>
    <x v="638"/>
    <x v="2"/>
    <n v="46.54"/>
    <n v="3"/>
    <n v="139.62"/>
    <x v="0"/>
    <x v="1"/>
  </r>
  <r>
    <s v="O1481"/>
    <d v="2024-01-04T00:00:00"/>
    <x v="5"/>
    <x v="11"/>
    <x v="1"/>
    <s v="C267"/>
    <x v="1057"/>
    <s v="B1991"/>
    <x v="599"/>
    <x v="0"/>
    <n v="37.700000000000003"/>
    <n v="5"/>
    <n v="188.5"/>
    <x v="3"/>
    <x v="7"/>
  </r>
  <r>
    <s v="O1829"/>
    <d v="2024-07-23T00:00:00"/>
    <x v="4"/>
    <x v="2"/>
    <x v="1"/>
    <s v="C651"/>
    <x v="113"/>
    <s v="B1724"/>
    <x v="263"/>
    <x v="3"/>
    <n v="29.18"/>
    <n v="3"/>
    <n v="87.54"/>
    <x v="3"/>
    <x v="3"/>
  </r>
  <r>
    <s v="O2661"/>
    <d v="2024-11-11T00:00:00"/>
    <x v="1"/>
    <x v="5"/>
    <x v="1"/>
    <s v="C939"/>
    <x v="1058"/>
    <s v="B1921"/>
    <x v="921"/>
    <x v="0"/>
    <n v="30.79"/>
    <n v="3"/>
    <n v="92.37"/>
    <x v="1"/>
    <x v="0"/>
  </r>
  <r>
    <s v="O3073"/>
    <d v="2022-09-28T00:00:00"/>
    <x v="3"/>
    <x v="6"/>
    <x v="3"/>
    <s v="C871"/>
    <x v="822"/>
    <s v="B1704"/>
    <x v="93"/>
    <x v="1"/>
    <n v="32.92"/>
    <n v="2"/>
    <n v="65.84"/>
    <x v="2"/>
    <x v="7"/>
  </r>
  <r>
    <s v="O1270"/>
    <d v="2024-01-30T00:00:00"/>
    <x v="4"/>
    <x v="11"/>
    <x v="1"/>
    <s v="C323"/>
    <x v="871"/>
    <s v="B1835"/>
    <x v="260"/>
    <x v="2"/>
    <n v="14.74"/>
    <n v="1"/>
    <n v="14.74"/>
    <x v="0"/>
    <x v="0"/>
  </r>
  <r>
    <s v="O2457"/>
    <d v="2024-06-25T00:00:00"/>
    <x v="4"/>
    <x v="1"/>
    <x v="1"/>
    <s v="C928"/>
    <x v="907"/>
    <s v="B1033"/>
    <x v="677"/>
    <x v="0"/>
    <n v="46.57"/>
    <n v="4"/>
    <n v="186.28"/>
    <x v="2"/>
    <x v="2"/>
  </r>
  <r>
    <s v="O1525"/>
    <d v="2023-11-14T00:00:00"/>
    <x v="4"/>
    <x v="5"/>
    <x v="2"/>
    <s v="C942"/>
    <x v="1059"/>
    <s v="B1172"/>
    <x v="729"/>
    <x v="3"/>
    <n v="25.53"/>
    <n v="4"/>
    <n v="102.12"/>
    <x v="3"/>
    <x v="1"/>
  </r>
  <r>
    <s v="O3587"/>
    <d v="2024-05-01T00:00:00"/>
    <x v="3"/>
    <x v="4"/>
    <x v="1"/>
    <s v="C791"/>
    <x v="596"/>
    <s v="B1014"/>
    <x v="1030"/>
    <x v="0"/>
    <n v="42.36"/>
    <n v="1"/>
    <n v="42.36"/>
    <x v="0"/>
    <x v="2"/>
  </r>
  <r>
    <s v="O1932"/>
    <d v="2024-03-16T00:00:00"/>
    <x v="6"/>
    <x v="0"/>
    <x v="1"/>
    <s v="C538"/>
    <x v="674"/>
    <s v="B1445"/>
    <x v="838"/>
    <x v="0"/>
    <n v="40.83"/>
    <n v="2"/>
    <n v="81.66"/>
    <x v="1"/>
    <x v="0"/>
  </r>
  <r>
    <s v="O3371"/>
    <d v="2023-09-08T00:00:00"/>
    <x v="2"/>
    <x v="6"/>
    <x v="2"/>
    <s v="C457"/>
    <x v="701"/>
    <s v="B1776"/>
    <x v="930"/>
    <x v="1"/>
    <n v="16.100000000000001"/>
    <n v="5"/>
    <n v="80.5"/>
    <x v="0"/>
    <x v="2"/>
  </r>
  <r>
    <s v="O2754"/>
    <d v="2023-10-13T00:00:00"/>
    <x v="2"/>
    <x v="10"/>
    <x v="2"/>
    <s v="C788"/>
    <x v="489"/>
    <s v="B1316"/>
    <x v="794"/>
    <x v="1"/>
    <n v="21.82"/>
    <n v="4"/>
    <n v="87.28"/>
    <x v="1"/>
    <x v="2"/>
  </r>
  <r>
    <s v="O3004"/>
    <d v="2024-05-26T00:00:00"/>
    <x v="0"/>
    <x v="4"/>
    <x v="1"/>
    <s v="C931"/>
    <x v="922"/>
    <s v="B1353"/>
    <x v="1005"/>
    <x v="0"/>
    <n v="22.68"/>
    <n v="5"/>
    <n v="113.4"/>
    <x v="0"/>
    <x v="2"/>
  </r>
  <r>
    <s v="O2830"/>
    <d v="2023-09-07T00:00:00"/>
    <x v="5"/>
    <x v="6"/>
    <x v="2"/>
    <s v="C246"/>
    <x v="759"/>
    <s v="B1627"/>
    <x v="963"/>
    <x v="0"/>
    <n v="11.73"/>
    <n v="1"/>
    <n v="11.73"/>
    <x v="2"/>
    <x v="2"/>
  </r>
  <r>
    <s v="O3590"/>
    <d v="2023-12-24T00:00:00"/>
    <x v="0"/>
    <x v="9"/>
    <x v="2"/>
    <s v="C755"/>
    <x v="299"/>
    <s v="B1780"/>
    <x v="1071"/>
    <x v="2"/>
    <n v="29.9"/>
    <n v="4"/>
    <n v="119.6"/>
    <x v="2"/>
    <x v="2"/>
  </r>
  <r>
    <s v="O3247"/>
    <d v="2023-03-08T00:00:00"/>
    <x v="3"/>
    <x v="0"/>
    <x v="2"/>
    <s v="C570"/>
    <x v="597"/>
    <s v="B1877"/>
    <x v="362"/>
    <x v="0"/>
    <n v="27.02"/>
    <n v="1"/>
    <n v="27.02"/>
    <x v="0"/>
    <x v="5"/>
  </r>
  <r>
    <s v="O3192"/>
    <d v="2023-04-19T00:00:00"/>
    <x v="3"/>
    <x v="7"/>
    <x v="2"/>
    <s v="C919"/>
    <x v="786"/>
    <s v="B1976"/>
    <x v="516"/>
    <x v="1"/>
    <n v="21.9"/>
    <n v="5"/>
    <n v="109.5"/>
    <x v="1"/>
    <x v="0"/>
  </r>
  <r>
    <s v="O2088"/>
    <d v="2023-03-09T00:00:00"/>
    <x v="5"/>
    <x v="0"/>
    <x v="2"/>
    <s v="C388"/>
    <x v="1060"/>
    <s v="B1935"/>
    <x v="107"/>
    <x v="2"/>
    <n v="5.56"/>
    <n v="5"/>
    <n v="27.8"/>
    <x v="3"/>
    <x v="3"/>
  </r>
  <r>
    <s v="O1233"/>
    <d v="2024-09-10T00:00:00"/>
    <x v="4"/>
    <x v="6"/>
    <x v="1"/>
    <s v="C371"/>
    <x v="1061"/>
    <s v="B1837"/>
    <x v="1072"/>
    <x v="0"/>
    <n v="21.88"/>
    <n v="2"/>
    <n v="43.76"/>
    <x v="0"/>
    <x v="3"/>
  </r>
  <r>
    <s v="O1895"/>
    <d v="2024-07-22T00:00:00"/>
    <x v="1"/>
    <x v="2"/>
    <x v="1"/>
    <s v="C307"/>
    <x v="808"/>
    <s v="B1329"/>
    <x v="1073"/>
    <x v="2"/>
    <n v="42.54"/>
    <n v="2"/>
    <n v="85.08"/>
    <x v="1"/>
    <x v="7"/>
  </r>
  <r>
    <s v="O3034"/>
    <d v="2025-05-28T00:00:00"/>
    <x v="3"/>
    <x v="4"/>
    <x v="0"/>
    <s v="C536"/>
    <x v="848"/>
    <s v="B1891"/>
    <x v="804"/>
    <x v="2"/>
    <n v="26.64"/>
    <n v="5"/>
    <n v="133.19999999999999"/>
    <x v="2"/>
    <x v="7"/>
  </r>
  <r>
    <s v="O2242"/>
    <d v="2024-06-08T00:00:00"/>
    <x v="6"/>
    <x v="1"/>
    <x v="1"/>
    <s v="C697"/>
    <x v="1012"/>
    <s v="B1139"/>
    <x v="790"/>
    <x v="0"/>
    <n v="26.42"/>
    <n v="1"/>
    <n v="26.42"/>
    <x v="1"/>
    <x v="2"/>
  </r>
  <r>
    <s v="O3923"/>
    <d v="2024-10-08T00:00:00"/>
    <x v="4"/>
    <x v="10"/>
    <x v="1"/>
    <s v="C407"/>
    <x v="1062"/>
    <s v="B1594"/>
    <x v="161"/>
    <x v="3"/>
    <n v="49.36"/>
    <n v="3"/>
    <n v="148.08000000000001"/>
    <x v="2"/>
    <x v="2"/>
  </r>
  <r>
    <s v="O2380"/>
    <d v="2023-02-01T00:00:00"/>
    <x v="3"/>
    <x v="3"/>
    <x v="2"/>
    <s v="C731"/>
    <x v="923"/>
    <s v="B1359"/>
    <x v="922"/>
    <x v="0"/>
    <n v="37.619999999999997"/>
    <n v="4"/>
    <n v="150.47999999999999"/>
    <x v="0"/>
    <x v="0"/>
  </r>
  <r>
    <s v="O2721"/>
    <d v="2023-03-23T00:00:00"/>
    <x v="5"/>
    <x v="0"/>
    <x v="2"/>
    <s v="C868"/>
    <x v="519"/>
    <s v="B1356"/>
    <x v="264"/>
    <x v="0"/>
    <n v="29.56"/>
    <n v="4"/>
    <n v="118.24"/>
    <x v="0"/>
    <x v="2"/>
  </r>
  <r>
    <s v="O2019"/>
    <d v="2023-02-17T00:00:00"/>
    <x v="2"/>
    <x v="3"/>
    <x v="2"/>
    <s v="C426"/>
    <x v="110"/>
    <s v="B1047"/>
    <x v="399"/>
    <x v="3"/>
    <n v="24.84"/>
    <n v="2"/>
    <n v="49.68"/>
    <x v="0"/>
    <x v="4"/>
  </r>
  <r>
    <s v="O3795"/>
    <d v="2024-07-26T00:00:00"/>
    <x v="2"/>
    <x v="2"/>
    <x v="1"/>
    <s v="C672"/>
    <x v="961"/>
    <s v="B1481"/>
    <x v="935"/>
    <x v="2"/>
    <n v="12.58"/>
    <n v="1"/>
    <n v="12.58"/>
    <x v="0"/>
    <x v="7"/>
  </r>
  <r>
    <s v="O1810"/>
    <d v="2024-11-19T00:00:00"/>
    <x v="4"/>
    <x v="5"/>
    <x v="1"/>
    <s v="C902"/>
    <x v="645"/>
    <s v="B1162"/>
    <x v="549"/>
    <x v="2"/>
    <n v="42"/>
    <n v="4"/>
    <n v="168"/>
    <x v="1"/>
    <x v="2"/>
  </r>
  <r>
    <s v="O1736"/>
    <d v="2024-04-17T00:00:00"/>
    <x v="3"/>
    <x v="7"/>
    <x v="1"/>
    <s v="C109"/>
    <x v="1063"/>
    <s v="B1659"/>
    <x v="188"/>
    <x v="1"/>
    <n v="7.8"/>
    <n v="5"/>
    <n v="39"/>
    <x v="2"/>
    <x v="2"/>
  </r>
  <r>
    <s v="O1396"/>
    <d v="2023-05-03T00:00:00"/>
    <x v="3"/>
    <x v="4"/>
    <x v="2"/>
    <s v="C408"/>
    <x v="312"/>
    <s v="B1799"/>
    <x v="1029"/>
    <x v="3"/>
    <n v="40.75"/>
    <n v="5"/>
    <n v="203.75"/>
    <x v="2"/>
    <x v="2"/>
  </r>
  <r>
    <s v="O1111"/>
    <d v="2023-05-23T00:00:00"/>
    <x v="4"/>
    <x v="4"/>
    <x v="2"/>
    <s v="C709"/>
    <x v="188"/>
    <s v="B1666"/>
    <x v="685"/>
    <x v="3"/>
    <n v="31.73"/>
    <n v="3"/>
    <n v="95.19"/>
    <x v="2"/>
    <x v="7"/>
  </r>
  <r>
    <s v="O2660"/>
    <d v="2022-11-14T00:00:00"/>
    <x v="1"/>
    <x v="5"/>
    <x v="3"/>
    <s v="C928"/>
    <x v="907"/>
    <s v="B1995"/>
    <x v="447"/>
    <x v="2"/>
    <n v="10.36"/>
    <n v="3"/>
    <n v="31.08"/>
    <x v="2"/>
    <x v="3"/>
  </r>
  <r>
    <s v="O1811"/>
    <d v="2024-01-22T00:00:00"/>
    <x v="1"/>
    <x v="11"/>
    <x v="1"/>
    <s v="C408"/>
    <x v="151"/>
    <s v="B1274"/>
    <x v="456"/>
    <x v="3"/>
    <n v="10.31"/>
    <n v="1"/>
    <n v="10.31"/>
    <x v="3"/>
    <x v="2"/>
  </r>
  <r>
    <s v="O2024"/>
    <d v="2024-09-12T00:00:00"/>
    <x v="5"/>
    <x v="6"/>
    <x v="1"/>
    <s v="C151"/>
    <x v="975"/>
    <s v="B1782"/>
    <x v="939"/>
    <x v="2"/>
    <n v="26.19"/>
    <n v="3"/>
    <n v="78.569999999999993"/>
    <x v="3"/>
    <x v="1"/>
  </r>
  <r>
    <s v="O2307"/>
    <d v="2025-05-03T00:00:00"/>
    <x v="6"/>
    <x v="4"/>
    <x v="0"/>
    <s v="C521"/>
    <x v="1064"/>
    <s v="B1181"/>
    <x v="789"/>
    <x v="0"/>
    <n v="37.71"/>
    <n v="1"/>
    <n v="37.71"/>
    <x v="0"/>
    <x v="7"/>
  </r>
  <r>
    <s v="O2756"/>
    <d v="2023-04-14T00:00:00"/>
    <x v="2"/>
    <x v="7"/>
    <x v="2"/>
    <s v="C213"/>
    <x v="409"/>
    <s v="B1046"/>
    <x v="498"/>
    <x v="0"/>
    <n v="13.28"/>
    <n v="5"/>
    <n v="66.400000000000006"/>
    <x v="0"/>
    <x v="0"/>
  </r>
  <r>
    <s v="O2746"/>
    <d v="2024-06-08T00:00:00"/>
    <x v="6"/>
    <x v="1"/>
    <x v="1"/>
    <s v="C999"/>
    <x v="75"/>
    <s v="B1726"/>
    <x v="167"/>
    <x v="1"/>
    <n v="17.37"/>
    <n v="2"/>
    <n v="34.74"/>
    <x v="0"/>
    <x v="3"/>
  </r>
  <r>
    <s v="O2227"/>
    <d v="2025-08-11T00:00:00"/>
    <x v="1"/>
    <x v="8"/>
    <x v="0"/>
    <s v="C578"/>
    <x v="849"/>
    <s v="B1462"/>
    <x v="189"/>
    <x v="2"/>
    <n v="43.04"/>
    <n v="2"/>
    <n v="86.08"/>
    <x v="1"/>
    <x v="2"/>
  </r>
  <r>
    <s v="O1970"/>
    <d v="2024-11-17T00:00:00"/>
    <x v="0"/>
    <x v="5"/>
    <x v="1"/>
    <s v="C152"/>
    <x v="48"/>
    <s v="B1721"/>
    <x v="429"/>
    <x v="1"/>
    <n v="27.98"/>
    <n v="4"/>
    <n v="111.92"/>
    <x v="3"/>
    <x v="4"/>
  </r>
  <r>
    <s v="O3705"/>
    <d v="2025-02-12T00:00:00"/>
    <x v="3"/>
    <x v="3"/>
    <x v="0"/>
    <s v="C419"/>
    <x v="1065"/>
    <s v="B1252"/>
    <x v="660"/>
    <x v="1"/>
    <n v="32.74"/>
    <n v="3"/>
    <n v="98.22"/>
    <x v="0"/>
    <x v="2"/>
  </r>
  <r>
    <s v="O1955"/>
    <d v="2024-01-30T00:00:00"/>
    <x v="4"/>
    <x v="11"/>
    <x v="1"/>
    <s v="C827"/>
    <x v="1066"/>
    <s v="B1976"/>
    <x v="516"/>
    <x v="3"/>
    <n v="21.56"/>
    <n v="5"/>
    <n v="107.8"/>
    <x v="3"/>
    <x v="3"/>
  </r>
  <r>
    <s v="O3336"/>
    <d v="2023-12-26T00:00:00"/>
    <x v="4"/>
    <x v="9"/>
    <x v="2"/>
    <s v="C911"/>
    <x v="559"/>
    <s v="B1222"/>
    <x v="442"/>
    <x v="0"/>
    <n v="29.14"/>
    <n v="1"/>
    <n v="29.14"/>
    <x v="0"/>
    <x v="0"/>
  </r>
  <r>
    <s v="O1659"/>
    <d v="2023-09-14T00:00:00"/>
    <x v="5"/>
    <x v="6"/>
    <x v="2"/>
    <s v="C236"/>
    <x v="1067"/>
    <s v="B1788"/>
    <x v="1074"/>
    <x v="2"/>
    <n v="11.26"/>
    <n v="2"/>
    <n v="22.52"/>
    <x v="0"/>
    <x v="3"/>
  </r>
  <r>
    <s v="O1361"/>
    <d v="2024-02-19T00:00:00"/>
    <x v="1"/>
    <x v="3"/>
    <x v="1"/>
    <s v="C135"/>
    <x v="746"/>
    <s v="B1521"/>
    <x v="320"/>
    <x v="1"/>
    <n v="28.5"/>
    <n v="5"/>
    <n v="142.5"/>
    <x v="0"/>
    <x v="1"/>
  </r>
  <r>
    <s v="O1294"/>
    <d v="2024-11-06T00:00:00"/>
    <x v="3"/>
    <x v="5"/>
    <x v="1"/>
    <s v="C966"/>
    <x v="314"/>
    <s v="B1761"/>
    <x v="478"/>
    <x v="3"/>
    <n v="47.74"/>
    <n v="3"/>
    <n v="143.22"/>
    <x v="2"/>
    <x v="4"/>
  </r>
  <r>
    <s v="O1558"/>
    <d v="2024-08-28T00:00:00"/>
    <x v="3"/>
    <x v="8"/>
    <x v="1"/>
    <s v="C415"/>
    <x v="1068"/>
    <s v="B1116"/>
    <x v="1075"/>
    <x v="3"/>
    <n v="5.36"/>
    <n v="3"/>
    <n v="16.079999999999998"/>
    <x v="1"/>
    <x v="4"/>
  </r>
  <r>
    <s v="O2837"/>
    <d v="2025-03-16T00:00:00"/>
    <x v="0"/>
    <x v="0"/>
    <x v="0"/>
    <s v="C955"/>
    <x v="91"/>
    <s v="B1612"/>
    <x v="205"/>
    <x v="2"/>
    <n v="35.74"/>
    <n v="5"/>
    <n v="178.7"/>
    <x v="0"/>
    <x v="0"/>
  </r>
  <r>
    <s v="O2758"/>
    <d v="2022-10-17T00:00:00"/>
    <x v="1"/>
    <x v="10"/>
    <x v="3"/>
    <s v="C919"/>
    <x v="402"/>
    <s v="B1744"/>
    <x v="881"/>
    <x v="0"/>
    <n v="46.06"/>
    <n v="5"/>
    <n v="230.3"/>
    <x v="2"/>
    <x v="3"/>
  </r>
  <r>
    <s v="O3445"/>
    <d v="2022-11-17T00:00:00"/>
    <x v="5"/>
    <x v="5"/>
    <x v="3"/>
    <s v="C107"/>
    <x v="729"/>
    <s v="B1342"/>
    <x v="548"/>
    <x v="2"/>
    <n v="40.590000000000003"/>
    <n v="3"/>
    <n v="121.77"/>
    <x v="0"/>
    <x v="0"/>
  </r>
  <r>
    <s v="O3083"/>
    <d v="2024-01-08T00:00:00"/>
    <x v="1"/>
    <x v="11"/>
    <x v="1"/>
    <s v="C679"/>
    <x v="165"/>
    <s v="B1586"/>
    <x v="467"/>
    <x v="2"/>
    <n v="22.4"/>
    <n v="5"/>
    <n v="112"/>
    <x v="0"/>
    <x v="2"/>
  </r>
  <r>
    <s v="O2272"/>
    <d v="2024-01-02T00:00:00"/>
    <x v="4"/>
    <x v="11"/>
    <x v="1"/>
    <s v="C818"/>
    <x v="534"/>
    <s v="B1353"/>
    <x v="391"/>
    <x v="0"/>
    <n v="50.71"/>
    <n v="1"/>
    <n v="50.71"/>
    <x v="1"/>
    <x v="6"/>
  </r>
  <r>
    <s v="O1593"/>
    <d v="2024-04-05T00:00:00"/>
    <x v="2"/>
    <x v="7"/>
    <x v="1"/>
    <s v="C443"/>
    <x v="1069"/>
    <s v="B1912"/>
    <x v="132"/>
    <x v="0"/>
    <n v="11.83"/>
    <n v="2"/>
    <n v="23.66"/>
    <x v="3"/>
    <x v="7"/>
  </r>
  <r>
    <s v="O3497"/>
    <d v="2025-08-15T00:00:00"/>
    <x v="2"/>
    <x v="8"/>
    <x v="0"/>
    <s v="C435"/>
    <x v="1070"/>
    <s v="B1569"/>
    <x v="1058"/>
    <x v="1"/>
    <n v="23.98"/>
    <n v="4"/>
    <n v="95.92"/>
    <x v="0"/>
    <x v="2"/>
  </r>
  <r>
    <s v="O3142"/>
    <d v="2024-02-05T00:00:00"/>
    <x v="1"/>
    <x v="3"/>
    <x v="1"/>
    <s v="C689"/>
    <x v="661"/>
    <s v="B1350"/>
    <x v="234"/>
    <x v="3"/>
    <n v="18.59"/>
    <n v="2"/>
    <n v="37.18"/>
    <x v="0"/>
    <x v="7"/>
  </r>
  <r>
    <s v="O1230"/>
    <d v="2024-06-15T00:00:00"/>
    <x v="6"/>
    <x v="1"/>
    <x v="1"/>
    <s v="C436"/>
    <x v="605"/>
    <s v="B1603"/>
    <x v="1076"/>
    <x v="2"/>
    <n v="45.35"/>
    <n v="1"/>
    <n v="45.35"/>
    <x v="0"/>
    <x v="3"/>
  </r>
  <r>
    <s v="O1678"/>
    <d v="2024-06-09T00:00:00"/>
    <x v="0"/>
    <x v="1"/>
    <x v="1"/>
    <s v="C316"/>
    <x v="1071"/>
    <s v="B1578"/>
    <x v="65"/>
    <x v="2"/>
    <n v="43.91"/>
    <n v="5"/>
    <n v="219.55"/>
    <x v="3"/>
    <x v="1"/>
  </r>
  <r>
    <s v="O2835"/>
    <d v="2025-06-25T00:00:00"/>
    <x v="3"/>
    <x v="1"/>
    <x v="0"/>
    <s v="C748"/>
    <x v="1072"/>
    <s v="B1511"/>
    <x v="751"/>
    <x v="1"/>
    <n v="6.02"/>
    <n v="1"/>
    <n v="6.02"/>
    <x v="0"/>
    <x v="5"/>
  </r>
  <r>
    <s v="O1612"/>
    <d v="2024-11-04T00:00:00"/>
    <x v="1"/>
    <x v="5"/>
    <x v="1"/>
    <s v="C610"/>
    <x v="544"/>
    <s v="B1173"/>
    <x v="626"/>
    <x v="3"/>
    <n v="42.03"/>
    <n v="4"/>
    <n v="168.12"/>
    <x v="1"/>
    <x v="1"/>
  </r>
  <r>
    <s v="O2777"/>
    <d v="2025-07-19T00:00:00"/>
    <x v="6"/>
    <x v="2"/>
    <x v="0"/>
    <s v="C976"/>
    <x v="1073"/>
    <s v="B1243"/>
    <x v="402"/>
    <x v="3"/>
    <n v="44.36"/>
    <n v="4"/>
    <n v="177.44"/>
    <x v="0"/>
    <x v="0"/>
  </r>
  <r>
    <s v="O2103"/>
    <d v="2023-10-03T00:00:00"/>
    <x v="4"/>
    <x v="10"/>
    <x v="2"/>
    <s v="C715"/>
    <x v="1074"/>
    <s v="B1038"/>
    <x v="202"/>
    <x v="2"/>
    <n v="39.15"/>
    <n v="2"/>
    <n v="78.3"/>
    <x v="1"/>
    <x v="1"/>
  </r>
  <r>
    <s v="O2866"/>
    <d v="2022-10-13T00:00:00"/>
    <x v="5"/>
    <x v="10"/>
    <x v="3"/>
    <s v="C806"/>
    <x v="967"/>
    <s v="B1486"/>
    <x v="392"/>
    <x v="0"/>
    <n v="14.93"/>
    <n v="1"/>
    <n v="14.93"/>
    <x v="2"/>
    <x v="0"/>
  </r>
  <r>
    <s v="O3671"/>
    <d v="2024-10-06T00:00:00"/>
    <x v="0"/>
    <x v="10"/>
    <x v="1"/>
    <s v="C660"/>
    <x v="642"/>
    <s v="B1218"/>
    <x v="127"/>
    <x v="3"/>
    <n v="19.149999999999999"/>
    <n v="4"/>
    <n v="76.599999999999994"/>
    <x v="2"/>
    <x v="0"/>
  </r>
  <r>
    <s v="O3041"/>
    <d v="2025-08-19T00:00:00"/>
    <x v="4"/>
    <x v="8"/>
    <x v="0"/>
    <s v="C941"/>
    <x v="998"/>
    <s v="B1105"/>
    <x v="543"/>
    <x v="2"/>
    <n v="31.2"/>
    <n v="2"/>
    <n v="62.4"/>
    <x v="0"/>
    <x v="0"/>
  </r>
  <r>
    <s v="O1446"/>
    <d v="2024-08-21T00:00:00"/>
    <x v="3"/>
    <x v="8"/>
    <x v="1"/>
    <s v="C584"/>
    <x v="1054"/>
    <s v="B1696"/>
    <x v="1077"/>
    <x v="2"/>
    <n v="15.42"/>
    <n v="4"/>
    <n v="61.68"/>
    <x v="2"/>
    <x v="3"/>
  </r>
  <r>
    <s v="O1041"/>
    <d v="2024-07-12T00:00:00"/>
    <x v="2"/>
    <x v="2"/>
    <x v="1"/>
    <s v="C491"/>
    <x v="1032"/>
    <s v="B1648"/>
    <x v="786"/>
    <x v="3"/>
    <n v="47.11"/>
    <n v="4"/>
    <n v="188.44"/>
    <x v="0"/>
    <x v="4"/>
  </r>
  <r>
    <s v="O3956"/>
    <d v="2025-02-12T00:00:00"/>
    <x v="3"/>
    <x v="3"/>
    <x v="0"/>
    <s v="C461"/>
    <x v="67"/>
    <s v="B1549"/>
    <x v="894"/>
    <x v="0"/>
    <n v="40.549999999999997"/>
    <n v="2"/>
    <n v="81.099999999999994"/>
    <x v="2"/>
    <x v="1"/>
  </r>
  <r>
    <s v="O3987"/>
    <d v="2022-12-24T00:00:00"/>
    <x v="6"/>
    <x v="9"/>
    <x v="3"/>
    <s v="C871"/>
    <x v="334"/>
    <s v="B1864"/>
    <x v="100"/>
    <x v="1"/>
    <n v="14.68"/>
    <n v="5"/>
    <n v="73.400000000000006"/>
    <x v="0"/>
    <x v="2"/>
  </r>
  <r>
    <s v="O2609"/>
    <d v="2022-11-09T00:00:00"/>
    <x v="3"/>
    <x v="5"/>
    <x v="3"/>
    <s v="C923"/>
    <x v="33"/>
    <s v="B1558"/>
    <x v="1036"/>
    <x v="3"/>
    <n v="46.16"/>
    <n v="5"/>
    <n v="230.8"/>
    <x v="1"/>
    <x v="1"/>
  </r>
  <r>
    <s v="O3993"/>
    <d v="2024-01-31T00:00:00"/>
    <x v="3"/>
    <x v="11"/>
    <x v="1"/>
    <s v="C173"/>
    <x v="678"/>
    <s v="B1465"/>
    <x v="937"/>
    <x v="1"/>
    <n v="36.54"/>
    <n v="4"/>
    <n v="146.16"/>
    <x v="0"/>
    <x v="2"/>
  </r>
  <r>
    <s v="O1380"/>
    <d v="2024-11-18T00:00:00"/>
    <x v="1"/>
    <x v="5"/>
    <x v="1"/>
    <s v="C475"/>
    <x v="1075"/>
    <s v="B1191"/>
    <x v="746"/>
    <x v="1"/>
    <n v="11.45"/>
    <n v="2"/>
    <n v="22.9"/>
    <x v="1"/>
    <x v="1"/>
  </r>
  <r>
    <s v="O3376"/>
    <d v="2022-09-04T00:00:00"/>
    <x v="0"/>
    <x v="6"/>
    <x v="3"/>
    <s v="C992"/>
    <x v="127"/>
    <s v="B1160"/>
    <x v="366"/>
    <x v="0"/>
    <n v="26.03"/>
    <n v="1"/>
    <n v="26.03"/>
    <x v="1"/>
    <x v="2"/>
  </r>
  <r>
    <s v="O3756"/>
    <d v="2023-01-15T00:00:00"/>
    <x v="0"/>
    <x v="11"/>
    <x v="2"/>
    <s v="C892"/>
    <x v="818"/>
    <s v="B1232"/>
    <x v="803"/>
    <x v="0"/>
    <n v="32.880000000000003"/>
    <n v="1"/>
    <n v="32.880000000000003"/>
    <x v="2"/>
    <x v="1"/>
  </r>
  <r>
    <s v="O2114"/>
    <d v="2023-04-21T00:00:00"/>
    <x v="2"/>
    <x v="7"/>
    <x v="2"/>
    <s v="C462"/>
    <x v="400"/>
    <s v="B1807"/>
    <x v="1078"/>
    <x v="1"/>
    <n v="5.77"/>
    <n v="4"/>
    <n v="23.08"/>
    <x v="2"/>
    <x v="1"/>
  </r>
  <r>
    <s v="O3876"/>
    <d v="2022-10-15T00:00:00"/>
    <x v="6"/>
    <x v="10"/>
    <x v="3"/>
    <s v="C595"/>
    <x v="45"/>
    <s v="B1912"/>
    <x v="132"/>
    <x v="0"/>
    <n v="11.7"/>
    <n v="5"/>
    <n v="58.5"/>
    <x v="2"/>
    <x v="3"/>
  </r>
  <r>
    <s v="O2997"/>
    <d v="2023-03-05T00:00:00"/>
    <x v="0"/>
    <x v="0"/>
    <x v="2"/>
    <s v="C767"/>
    <x v="757"/>
    <s v="B1616"/>
    <x v="724"/>
    <x v="0"/>
    <n v="45.1"/>
    <n v="4"/>
    <n v="180.4"/>
    <x v="0"/>
    <x v="0"/>
  </r>
  <r>
    <s v="O1786"/>
    <d v="2023-06-18T00:00:00"/>
    <x v="0"/>
    <x v="1"/>
    <x v="2"/>
    <s v="C140"/>
    <x v="637"/>
    <s v="B1766"/>
    <x v="487"/>
    <x v="1"/>
    <n v="49.18"/>
    <n v="3"/>
    <n v="147.54"/>
    <x v="0"/>
    <x v="2"/>
  </r>
  <r>
    <s v="O2978"/>
    <d v="2024-10-17T00:00:00"/>
    <x v="5"/>
    <x v="10"/>
    <x v="1"/>
    <s v="C931"/>
    <x v="922"/>
    <s v="B1189"/>
    <x v="169"/>
    <x v="2"/>
    <n v="10.14"/>
    <n v="3"/>
    <n v="30.42"/>
    <x v="2"/>
    <x v="2"/>
  </r>
  <r>
    <s v="O1597"/>
    <d v="2024-10-04T00:00:00"/>
    <x v="2"/>
    <x v="10"/>
    <x v="1"/>
    <s v="C243"/>
    <x v="1076"/>
    <s v="B1514"/>
    <x v="1079"/>
    <x v="3"/>
    <n v="43.11"/>
    <n v="2"/>
    <n v="86.22"/>
    <x v="0"/>
    <x v="4"/>
  </r>
  <r>
    <s v="O1465"/>
    <d v="2024-02-11T00:00:00"/>
    <x v="0"/>
    <x v="3"/>
    <x v="1"/>
    <s v="C585"/>
    <x v="859"/>
    <s v="B1518"/>
    <x v="623"/>
    <x v="0"/>
    <n v="30.62"/>
    <n v="4"/>
    <n v="122.48"/>
    <x v="2"/>
    <x v="1"/>
  </r>
  <r>
    <s v="O1581"/>
    <d v="2023-05-20T00:00:00"/>
    <x v="6"/>
    <x v="4"/>
    <x v="2"/>
    <s v="C234"/>
    <x v="606"/>
    <s v="B1508"/>
    <x v="981"/>
    <x v="0"/>
    <n v="23.52"/>
    <n v="2"/>
    <n v="47.04"/>
    <x v="1"/>
    <x v="1"/>
  </r>
  <r>
    <s v="O3641"/>
    <d v="2022-09-29T00:00:00"/>
    <x v="5"/>
    <x v="6"/>
    <x v="3"/>
    <s v="C453"/>
    <x v="11"/>
    <s v="B1645"/>
    <x v="796"/>
    <x v="2"/>
    <n v="16.86"/>
    <n v="2"/>
    <n v="33.72"/>
    <x v="0"/>
    <x v="1"/>
  </r>
  <r>
    <s v="O3402"/>
    <d v="2023-04-07T00:00:00"/>
    <x v="2"/>
    <x v="7"/>
    <x v="2"/>
    <s v="C795"/>
    <x v="557"/>
    <s v="B1659"/>
    <x v="465"/>
    <x v="0"/>
    <n v="29.79"/>
    <n v="1"/>
    <n v="29.79"/>
    <x v="2"/>
    <x v="1"/>
  </r>
  <r>
    <s v="O3566"/>
    <d v="2025-08-05T00:00:00"/>
    <x v="4"/>
    <x v="8"/>
    <x v="0"/>
    <s v="C843"/>
    <x v="335"/>
    <s v="B1454"/>
    <x v="15"/>
    <x v="0"/>
    <n v="43.2"/>
    <n v="5"/>
    <n v="216"/>
    <x v="0"/>
    <x v="3"/>
  </r>
  <r>
    <s v="O3172"/>
    <d v="2025-01-12T00:00:00"/>
    <x v="0"/>
    <x v="11"/>
    <x v="0"/>
    <s v="C716"/>
    <x v="42"/>
    <s v="B1395"/>
    <x v="936"/>
    <x v="2"/>
    <n v="7.39"/>
    <n v="2"/>
    <n v="14.78"/>
    <x v="2"/>
    <x v="5"/>
  </r>
  <r>
    <s v="O3568"/>
    <d v="2025-02-13T00:00:00"/>
    <x v="5"/>
    <x v="3"/>
    <x v="0"/>
    <s v="C923"/>
    <x v="438"/>
    <s v="B1389"/>
    <x v="762"/>
    <x v="0"/>
    <n v="42.92"/>
    <n v="1"/>
    <n v="42.92"/>
    <x v="0"/>
    <x v="7"/>
  </r>
  <r>
    <s v="O1462"/>
    <d v="2024-12-08T00:00:00"/>
    <x v="0"/>
    <x v="9"/>
    <x v="1"/>
    <s v="C687"/>
    <x v="677"/>
    <s v="B1572"/>
    <x v="357"/>
    <x v="1"/>
    <n v="14.78"/>
    <n v="3"/>
    <n v="44.34"/>
    <x v="0"/>
    <x v="7"/>
  </r>
  <r>
    <s v="O1990"/>
    <d v="2023-02-24T00:00:00"/>
    <x v="2"/>
    <x v="3"/>
    <x v="2"/>
    <s v="C562"/>
    <x v="467"/>
    <s v="B1783"/>
    <x v="1035"/>
    <x v="1"/>
    <n v="47.56"/>
    <n v="4"/>
    <n v="190.24"/>
    <x v="1"/>
    <x v="0"/>
  </r>
  <r>
    <s v="O2132"/>
    <d v="2023-03-21T00:00:00"/>
    <x v="4"/>
    <x v="0"/>
    <x v="2"/>
    <s v="C848"/>
    <x v="835"/>
    <s v="B1817"/>
    <x v="886"/>
    <x v="0"/>
    <n v="41.38"/>
    <n v="5"/>
    <n v="206.9"/>
    <x v="0"/>
    <x v="7"/>
  </r>
  <r>
    <s v="O2663"/>
    <d v="2024-02-08T00:00:00"/>
    <x v="5"/>
    <x v="3"/>
    <x v="1"/>
    <s v="C716"/>
    <x v="42"/>
    <s v="B1847"/>
    <x v="1064"/>
    <x v="2"/>
    <n v="42.61"/>
    <n v="4"/>
    <n v="170.44"/>
    <x v="2"/>
    <x v="2"/>
  </r>
  <r>
    <s v="O2052"/>
    <d v="2024-07-09T00:00:00"/>
    <x v="4"/>
    <x v="2"/>
    <x v="1"/>
    <s v="C333"/>
    <x v="1077"/>
    <s v="B1760"/>
    <x v="1080"/>
    <x v="0"/>
    <n v="22.24"/>
    <n v="4"/>
    <n v="88.96"/>
    <x v="2"/>
    <x v="0"/>
  </r>
  <r>
    <s v="O1953"/>
    <d v="2024-06-02T00:00:00"/>
    <x v="0"/>
    <x v="1"/>
    <x v="1"/>
    <s v="C394"/>
    <x v="910"/>
    <s v="B1664"/>
    <x v="969"/>
    <x v="3"/>
    <n v="9.3800000000000008"/>
    <n v="1"/>
    <n v="9.3800000000000008"/>
    <x v="3"/>
    <x v="7"/>
  </r>
  <r>
    <s v="O3482"/>
    <d v="2023-02-04T00:00:00"/>
    <x v="6"/>
    <x v="3"/>
    <x v="2"/>
    <s v="C959"/>
    <x v="479"/>
    <s v="B1746"/>
    <x v="995"/>
    <x v="2"/>
    <n v="35.4"/>
    <n v="5"/>
    <n v="177"/>
    <x v="0"/>
    <x v="2"/>
  </r>
  <r>
    <s v="O3743"/>
    <d v="2022-11-15T00:00:00"/>
    <x v="4"/>
    <x v="5"/>
    <x v="3"/>
    <s v="C591"/>
    <x v="406"/>
    <s v="B1921"/>
    <x v="36"/>
    <x v="0"/>
    <n v="27.72"/>
    <n v="4"/>
    <n v="110.88"/>
    <x v="2"/>
    <x v="3"/>
  </r>
  <r>
    <s v="O2176"/>
    <d v="2023-08-16T00:00:00"/>
    <x v="3"/>
    <x v="8"/>
    <x v="2"/>
    <s v="C322"/>
    <x v="1078"/>
    <s v="B1360"/>
    <x v="441"/>
    <x v="0"/>
    <n v="22.28"/>
    <n v="5"/>
    <n v="111.4"/>
    <x v="2"/>
    <x v="4"/>
  </r>
  <r>
    <s v="O3612"/>
    <d v="2025-06-20T00:00:00"/>
    <x v="2"/>
    <x v="1"/>
    <x v="0"/>
    <s v="C229"/>
    <x v="22"/>
    <s v="B1139"/>
    <x v="598"/>
    <x v="2"/>
    <n v="42.47"/>
    <n v="4"/>
    <n v="169.88"/>
    <x v="1"/>
    <x v="2"/>
  </r>
  <r>
    <s v="O2899"/>
    <d v="2022-11-03T00:00:00"/>
    <x v="5"/>
    <x v="5"/>
    <x v="3"/>
    <s v="C720"/>
    <x v="463"/>
    <s v="B1243"/>
    <x v="402"/>
    <x v="3"/>
    <n v="54.52"/>
    <n v="2"/>
    <n v="109.04"/>
    <x v="0"/>
    <x v="2"/>
  </r>
  <r>
    <s v="O2309"/>
    <d v="2022-10-28T00:00:00"/>
    <x v="2"/>
    <x v="10"/>
    <x v="3"/>
    <s v="C123"/>
    <x v="540"/>
    <s v="B1957"/>
    <x v="510"/>
    <x v="2"/>
    <n v="22.05"/>
    <n v="2"/>
    <n v="44.1"/>
    <x v="0"/>
    <x v="5"/>
  </r>
  <r>
    <s v="O2156"/>
    <d v="2023-03-02T00:00:00"/>
    <x v="5"/>
    <x v="0"/>
    <x v="2"/>
    <s v="C401"/>
    <x v="431"/>
    <s v="B1326"/>
    <x v="1057"/>
    <x v="1"/>
    <n v="30.12"/>
    <n v="4"/>
    <n v="120.48"/>
    <x v="3"/>
    <x v="0"/>
  </r>
  <r>
    <s v="O3648"/>
    <d v="2024-02-21T00:00:00"/>
    <x v="3"/>
    <x v="3"/>
    <x v="1"/>
    <s v="C955"/>
    <x v="724"/>
    <s v="B1147"/>
    <x v="51"/>
    <x v="1"/>
    <n v="39.32"/>
    <n v="1"/>
    <n v="39.32"/>
    <x v="2"/>
    <x v="2"/>
  </r>
  <r>
    <s v="O1514"/>
    <d v="2024-12-24T00:00:00"/>
    <x v="4"/>
    <x v="9"/>
    <x v="1"/>
    <s v="C183"/>
    <x v="93"/>
    <s v="B1119"/>
    <x v="1081"/>
    <x v="2"/>
    <n v="22.37"/>
    <n v="3"/>
    <n v="67.11"/>
    <x v="3"/>
    <x v="0"/>
  </r>
  <r>
    <s v="O2824"/>
    <d v="2023-05-25T00:00:00"/>
    <x v="5"/>
    <x v="4"/>
    <x v="2"/>
    <s v="C406"/>
    <x v="364"/>
    <s v="B1154"/>
    <x v="732"/>
    <x v="0"/>
    <n v="26.4"/>
    <n v="4"/>
    <n v="105.6"/>
    <x v="0"/>
    <x v="2"/>
  </r>
  <r>
    <s v="O1362"/>
    <d v="2024-11-29T00:00:00"/>
    <x v="2"/>
    <x v="5"/>
    <x v="1"/>
    <s v="C798"/>
    <x v="1074"/>
    <s v="B1418"/>
    <x v="1002"/>
    <x v="2"/>
    <n v="12.9"/>
    <n v="4"/>
    <n v="51.6"/>
    <x v="3"/>
    <x v="0"/>
  </r>
  <r>
    <s v="O1170"/>
    <d v="2024-01-19T00:00:00"/>
    <x v="2"/>
    <x v="11"/>
    <x v="1"/>
    <s v="C814"/>
    <x v="449"/>
    <s v="B1189"/>
    <x v="517"/>
    <x v="2"/>
    <n v="15.27"/>
    <n v="2"/>
    <n v="30.54"/>
    <x v="3"/>
    <x v="0"/>
  </r>
  <r>
    <s v="O3005"/>
    <d v="2023-07-27T00:00:00"/>
    <x v="5"/>
    <x v="2"/>
    <x v="2"/>
    <s v="C510"/>
    <x v="46"/>
    <s v="B1037"/>
    <x v="958"/>
    <x v="1"/>
    <n v="8.43"/>
    <n v="2"/>
    <n v="16.86"/>
    <x v="0"/>
    <x v="5"/>
  </r>
  <r>
    <s v="O2565"/>
    <d v="2024-10-03T00:00:00"/>
    <x v="5"/>
    <x v="10"/>
    <x v="1"/>
    <s v="C416"/>
    <x v="513"/>
    <s v="B1987"/>
    <x v="280"/>
    <x v="2"/>
    <n v="7.46"/>
    <n v="2"/>
    <n v="14.92"/>
    <x v="0"/>
    <x v="0"/>
  </r>
  <r>
    <s v="O3549"/>
    <d v="2023-09-21T00:00:00"/>
    <x v="5"/>
    <x v="6"/>
    <x v="2"/>
    <s v="C876"/>
    <x v="191"/>
    <s v="B1399"/>
    <x v="1082"/>
    <x v="2"/>
    <n v="42.39"/>
    <n v="5"/>
    <n v="211.95"/>
    <x v="0"/>
    <x v="0"/>
  </r>
  <r>
    <s v="O1134"/>
    <d v="2024-11-24T00:00:00"/>
    <x v="0"/>
    <x v="5"/>
    <x v="1"/>
    <s v="C479"/>
    <x v="1079"/>
    <s v="B1262"/>
    <x v="766"/>
    <x v="2"/>
    <n v="15.31"/>
    <n v="5"/>
    <n v="76.55"/>
    <x v="1"/>
    <x v="2"/>
  </r>
  <r>
    <s v="O3874"/>
    <d v="2023-10-28T00:00:00"/>
    <x v="6"/>
    <x v="10"/>
    <x v="2"/>
    <s v="C239"/>
    <x v="668"/>
    <s v="B1414"/>
    <x v="851"/>
    <x v="0"/>
    <n v="41.78"/>
    <n v="3"/>
    <n v="125.34"/>
    <x v="0"/>
    <x v="3"/>
  </r>
  <r>
    <s v="O3694"/>
    <d v="2025-01-14T00:00:00"/>
    <x v="4"/>
    <x v="11"/>
    <x v="0"/>
    <s v="C334"/>
    <x v="445"/>
    <s v="B1751"/>
    <x v="664"/>
    <x v="0"/>
    <n v="25.05"/>
    <n v="1"/>
    <n v="25.05"/>
    <x v="0"/>
    <x v="2"/>
  </r>
  <r>
    <s v="O1075"/>
    <d v="2024-10-14T00:00:00"/>
    <x v="1"/>
    <x v="10"/>
    <x v="1"/>
    <s v="C660"/>
    <x v="1040"/>
    <s v="B1135"/>
    <x v="1083"/>
    <x v="0"/>
    <n v="10.56"/>
    <n v="4"/>
    <n v="42.24"/>
    <x v="3"/>
    <x v="4"/>
  </r>
  <r>
    <s v="O2139"/>
    <d v="2024-03-19T00:00:00"/>
    <x v="4"/>
    <x v="0"/>
    <x v="1"/>
    <s v="C698"/>
    <x v="1080"/>
    <s v="B1984"/>
    <x v="272"/>
    <x v="3"/>
    <n v="27.12"/>
    <n v="5"/>
    <n v="135.6"/>
    <x v="1"/>
    <x v="7"/>
  </r>
  <r>
    <s v="O2062"/>
    <d v="2023-04-19T00:00:00"/>
    <x v="3"/>
    <x v="7"/>
    <x v="2"/>
    <s v="C613"/>
    <x v="973"/>
    <s v="B1963"/>
    <x v="499"/>
    <x v="0"/>
    <n v="11.9"/>
    <n v="4"/>
    <n v="47.6"/>
    <x v="1"/>
    <x v="4"/>
  </r>
  <r>
    <s v="O1768"/>
    <d v="2023-08-18T00:00:00"/>
    <x v="2"/>
    <x v="8"/>
    <x v="2"/>
    <s v="C915"/>
    <x v="1081"/>
    <s v="B1995"/>
    <x v="447"/>
    <x v="0"/>
    <n v="11.23"/>
    <n v="1"/>
    <n v="11.23"/>
    <x v="1"/>
    <x v="4"/>
  </r>
  <r>
    <s v="O3138"/>
    <d v="2024-03-26T00:00:00"/>
    <x v="4"/>
    <x v="0"/>
    <x v="1"/>
    <s v="C829"/>
    <x v="815"/>
    <s v="B1128"/>
    <x v="1084"/>
    <x v="2"/>
    <n v="18.68"/>
    <n v="5"/>
    <n v="93.4"/>
    <x v="0"/>
    <x v="7"/>
  </r>
  <r>
    <s v="O1217"/>
    <d v="2024-03-20T00:00:00"/>
    <x v="3"/>
    <x v="0"/>
    <x v="1"/>
    <s v="C939"/>
    <x v="1058"/>
    <s v="B1536"/>
    <x v="1085"/>
    <x v="1"/>
    <n v="8.32"/>
    <n v="2"/>
    <n v="16.64"/>
    <x v="2"/>
    <x v="1"/>
  </r>
  <r>
    <s v="O1061"/>
    <d v="2024-10-27T00:00:00"/>
    <x v="0"/>
    <x v="10"/>
    <x v="1"/>
    <s v="C548"/>
    <x v="204"/>
    <s v="B1890"/>
    <x v="1086"/>
    <x v="1"/>
    <n v="13.42"/>
    <n v="2"/>
    <n v="26.84"/>
    <x v="1"/>
    <x v="3"/>
  </r>
  <r>
    <s v="O1321"/>
    <d v="2023-04-08T00:00:00"/>
    <x v="6"/>
    <x v="7"/>
    <x v="2"/>
    <s v="C241"/>
    <x v="1082"/>
    <s v="B1880"/>
    <x v="29"/>
    <x v="1"/>
    <n v="38.700000000000003"/>
    <n v="3"/>
    <n v="116.1"/>
    <x v="0"/>
    <x v="4"/>
  </r>
  <r>
    <s v="O2709"/>
    <d v="2022-10-03T00:00:00"/>
    <x v="1"/>
    <x v="10"/>
    <x v="3"/>
    <s v="C967"/>
    <x v="1083"/>
    <s v="B1597"/>
    <x v="138"/>
    <x v="1"/>
    <n v="39.01"/>
    <n v="4"/>
    <n v="156.04"/>
    <x v="2"/>
    <x v="2"/>
  </r>
  <r>
    <s v="O2927"/>
    <d v="2023-10-27T00:00:00"/>
    <x v="2"/>
    <x v="10"/>
    <x v="2"/>
    <s v="C470"/>
    <x v="32"/>
    <s v="B1998"/>
    <x v="868"/>
    <x v="3"/>
    <n v="19.41"/>
    <n v="5"/>
    <n v="97.05"/>
    <x v="0"/>
    <x v="7"/>
  </r>
  <r>
    <s v="O1272"/>
    <d v="2023-06-08T00:00:00"/>
    <x v="5"/>
    <x v="1"/>
    <x v="2"/>
    <s v="C217"/>
    <x v="978"/>
    <s v="B1361"/>
    <x v="423"/>
    <x v="1"/>
    <n v="8.2100000000000009"/>
    <n v="1"/>
    <n v="8.2100000000000009"/>
    <x v="0"/>
    <x v="4"/>
  </r>
  <r>
    <s v="O1730"/>
    <d v="2023-05-20T00:00:00"/>
    <x v="6"/>
    <x v="4"/>
    <x v="2"/>
    <s v="C242"/>
    <x v="1084"/>
    <s v="B1820"/>
    <x v="723"/>
    <x v="2"/>
    <n v="21.27"/>
    <n v="2"/>
    <n v="42.54"/>
    <x v="2"/>
    <x v="1"/>
  </r>
  <r>
    <s v="O2934"/>
    <d v="2022-09-26T00:00:00"/>
    <x v="1"/>
    <x v="6"/>
    <x v="3"/>
    <s v="C858"/>
    <x v="283"/>
    <s v="B1795"/>
    <x v="369"/>
    <x v="0"/>
    <n v="11.3"/>
    <n v="5"/>
    <n v="56.5"/>
    <x v="0"/>
    <x v="2"/>
  </r>
  <r>
    <s v="O3608"/>
    <d v="2023-12-04T00:00:00"/>
    <x v="1"/>
    <x v="9"/>
    <x v="2"/>
    <s v="C179"/>
    <x v="306"/>
    <s v="B1170"/>
    <x v="811"/>
    <x v="0"/>
    <n v="15.12"/>
    <n v="4"/>
    <n v="60.48"/>
    <x v="0"/>
    <x v="2"/>
  </r>
  <r>
    <s v="O3721"/>
    <d v="2022-10-21T00:00:00"/>
    <x v="2"/>
    <x v="10"/>
    <x v="3"/>
    <s v="C796"/>
    <x v="238"/>
    <s v="B1797"/>
    <x v="720"/>
    <x v="2"/>
    <n v="21.05"/>
    <n v="4"/>
    <n v="84.2"/>
    <x v="2"/>
    <x v="2"/>
  </r>
  <r>
    <s v="O1241"/>
    <d v="2023-12-29T00:00:00"/>
    <x v="2"/>
    <x v="9"/>
    <x v="2"/>
    <s v="C113"/>
    <x v="1085"/>
    <s v="B1472"/>
    <x v="1087"/>
    <x v="2"/>
    <n v="7.19"/>
    <n v="4"/>
    <n v="28.76"/>
    <x v="0"/>
    <x v="4"/>
  </r>
  <r>
    <s v="O1563"/>
    <d v="2023-08-12T00:00:00"/>
    <x v="6"/>
    <x v="8"/>
    <x v="2"/>
    <s v="C297"/>
    <x v="659"/>
    <s v="B1447"/>
    <x v="957"/>
    <x v="2"/>
    <n v="22.05"/>
    <n v="2"/>
    <n v="44.1"/>
    <x v="1"/>
    <x v="1"/>
  </r>
  <r>
    <s v="O3389"/>
    <d v="2023-02-27T00:00:00"/>
    <x v="1"/>
    <x v="3"/>
    <x v="2"/>
    <s v="C744"/>
    <x v="1086"/>
    <s v="B1822"/>
    <x v="266"/>
    <x v="1"/>
    <n v="20.54"/>
    <n v="2"/>
    <n v="41.08"/>
    <x v="1"/>
    <x v="2"/>
  </r>
  <r>
    <s v="O3715"/>
    <d v="2025-01-23T00:00:00"/>
    <x v="5"/>
    <x v="11"/>
    <x v="0"/>
    <s v="C123"/>
    <x v="540"/>
    <s v="B1178"/>
    <x v="1088"/>
    <x v="2"/>
    <n v="37.380000000000003"/>
    <n v="2"/>
    <n v="74.760000000000005"/>
    <x v="0"/>
    <x v="2"/>
  </r>
  <r>
    <s v="O1598"/>
    <d v="2024-01-19T00:00:00"/>
    <x v="2"/>
    <x v="11"/>
    <x v="1"/>
    <s v="C988"/>
    <x v="626"/>
    <s v="B1966"/>
    <x v="1089"/>
    <x v="2"/>
    <n v="5.74"/>
    <n v="2"/>
    <n v="11.48"/>
    <x v="0"/>
    <x v="4"/>
  </r>
  <r>
    <s v="O1974"/>
    <d v="2024-10-28T00:00:00"/>
    <x v="1"/>
    <x v="10"/>
    <x v="1"/>
    <s v="C260"/>
    <x v="61"/>
    <s v="B1159"/>
    <x v="1043"/>
    <x v="3"/>
    <n v="49.94"/>
    <n v="1"/>
    <n v="49.94"/>
    <x v="2"/>
    <x v="7"/>
  </r>
  <r>
    <s v="O2386"/>
    <d v="2024-12-10T00:00:00"/>
    <x v="4"/>
    <x v="9"/>
    <x v="1"/>
    <s v="C229"/>
    <x v="22"/>
    <s v="B1788"/>
    <x v="1074"/>
    <x v="0"/>
    <n v="9.82"/>
    <n v="5"/>
    <n v="49.1"/>
    <x v="0"/>
    <x v="1"/>
  </r>
  <r>
    <s v="O1858"/>
    <d v="2023-11-27T00:00:00"/>
    <x v="1"/>
    <x v="5"/>
    <x v="2"/>
    <s v="C400"/>
    <x v="13"/>
    <s v="B1403"/>
    <x v="493"/>
    <x v="3"/>
    <n v="32.08"/>
    <n v="2"/>
    <n v="64.16"/>
    <x v="3"/>
    <x v="0"/>
  </r>
  <r>
    <s v="O3130"/>
    <d v="2025-07-09T00:00:00"/>
    <x v="3"/>
    <x v="2"/>
    <x v="0"/>
    <s v="C893"/>
    <x v="346"/>
    <s v="B1232"/>
    <x v="444"/>
    <x v="0"/>
    <n v="37.51"/>
    <n v="5"/>
    <n v="187.55"/>
    <x v="0"/>
    <x v="1"/>
  </r>
  <r>
    <s v="O3348"/>
    <d v="2023-09-29T00:00:00"/>
    <x v="2"/>
    <x v="6"/>
    <x v="2"/>
    <s v="C470"/>
    <x v="1052"/>
    <s v="B1511"/>
    <x v="751"/>
    <x v="0"/>
    <n v="5.43"/>
    <n v="2"/>
    <n v="10.86"/>
    <x v="2"/>
    <x v="0"/>
  </r>
  <r>
    <s v="O2515"/>
    <d v="2023-02-28T00:00:00"/>
    <x v="4"/>
    <x v="3"/>
    <x v="2"/>
    <s v="C966"/>
    <x v="760"/>
    <s v="B1229"/>
    <x v="1090"/>
    <x v="2"/>
    <n v="53.54"/>
    <n v="1"/>
    <n v="53.54"/>
    <x v="0"/>
    <x v="2"/>
  </r>
  <r>
    <s v="O2683"/>
    <d v="2024-05-14T00:00:00"/>
    <x v="4"/>
    <x v="4"/>
    <x v="1"/>
    <s v="C199"/>
    <x v="618"/>
    <s v="B1903"/>
    <x v="194"/>
    <x v="0"/>
    <n v="37.659999999999997"/>
    <n v="2"/>
    <n v="75.319999999999993"/>
    <x v="2"/>
    <x v="3"/>
  </r>
  <r>
    <s v="O3542"/>
    <d v="2024-02-16T00:00:00"/>
    <x v="2"/>
    <x v="3"/>
    <x v="1"/>
    <s v="C290"/>
    <x v="488"/>
    <s v="B1753"/>
    <x v="207"/>
    <x v="0"/>
    <n v="39"/>
    <n v="5"/>
    <n v="195"/>
    <x v="1"/>
    <x v="5"/>
  </r>
  <r>
    <s v="O2848"/>
    <d v="2023-10-12T00:00:00"/>
    <x v="5"/>
    <x v="10"/>
    <x v="2"/>
    <s v="C491"/>
    <x v="841"/>
    <s v="B1581"/>
    <x v="351"/>
    <x v="2"/>
    <n v="25.94"/>
    <n v="4"/>
    <n v="103.76"/>
    <x v="1"/>
    <x v="3"/>
  </r>
  <r>
    <s v="O1616"/>
    <d v="2023-01-28T00:00:00"/>
    <x v="6"/>
    <x v="11"/>
    <x v="2"/>
    <s v="C470"/>
    <x v="394"/>
    <s v="B1866"/>
    <x v="945"/>
    <x v="2"/>
    <n v="19.260000000000002"/>
    <n v="5"/>
    <n v="96.3"/>
    <x v="2"/>
    <x v="4"/>
  </r>
  <r>
    <s v="O2548"/>
    <d v="2025-01-02T00:00:00"/>
    <x v="5"/>
    <x v="11"/>
    <x v="0"/>
    <s v="C454"/>
    <x v="801"/>
    <s v="B1933"/>
    <x v="302"/>
    <x v="2"/>
    <n v="31.71"/>
    <n v="3"/>
    <n v="95.13"/>
    <x v="0"/>
    <x v="6"/>
  </r>
  <r>
    <s v="O2123"/>
    <d v="2023-03-22T00:00:00"/>
    <x v="3"/>
    <x v="0"/>
    <x v="2"/>
    <s v="C406"/>
    <x v="364"/>
    <s v="B1414"/>
    <x v="851"/>
    <x v="1"/>
    <n v="38.520000000000003"/>
    <n v="4"/>
    <n v="154.08000000000001"/>
    <x v="1"/>
    <x v="4"/>
  </r>
  <r>
    <s v="O2057"/>
    <d v="2023-02-14T00:00:00"/>
    <x v="4"/>
    <x v="3"/>
    <x v="2"/>
    <s v="C676"/>
    <x v="1087"/>
    <s v="B1098"/>
    <x v="1091"/>
    <x v="0"/>
    <n v="14.49"/>
    <n v="4"/>
    <n v="57.96"/>
    <x v="1"/>
    <x v="7"/>
  </r>
  <r>
    <s v="O2589"/>
    <d v="2024-01-26T00:00:00"/>
    <x v="2"/>
    <x v="11"/>
    <x v="1"/>
    <s v="C702"/>
    <x v="833"/>
    <s v="B1753"/>
    <x v="1092"/>
    <x v="0"/>
    <n v="34.65"/>
    <n v="5"/>
    <n v="173.25"/>
    <x v="2"/>
    <x v="2"/>
  </r>
  <r>
    <s v="O1200"/>
    <d v="2024-03-29T00:00:00"/>
    <x v="2"/>
    <x v="0"/>
    <x v="1"/>
    <s v="C710"/>
    <x v="525"/>
    <s v="B1576"/>
    <x v="525"/>
    <x v="2"/>
    <n v="7.68"/>
    <n v="3"/>
    <n v="23.04"/>
    <x v="0"/>
    <x v="3"/>
  </r>
  <r>
    <s v="O3832"/>
    <d v="2022-12-14T00:00:00"/>
    <x v="3"/>
    <x v="9"/>
    <x v="3"/>
    <s v="C840"/>
    <x v="830"/>
    <s v="B1536"/>
    <x v="556"/>
    <x v="2"/>
    <n v="13.56"/>
    <n v="4"/>
    <n v="54.24"/>
    <x v="0"/>
    <x v="6"/>
  </r>
  <r>
    <s v="O1040"/>
    <d v="2024-01-21T00:00:00"/>
    <x v="0"/>
    <x v="11"/>
    <x v="1"/>
    <s v="C354"/>
    <x v="911"/>
    <s v="B1502"/>
    <x v="336"/>
    <x v="2"/>
    <n v="23.66"/>
    <n v="4"/>
    <n v="94.64"/>
    <x v="0"/>
    <x v="3"/>
  </r>
  <r>
    <s v="O1715"/>
    <d v="2024-01-02T00:00:00"/>
    <x v="4"/>
    <x v="11"/>
    <x v="1"/>
    <s v="C530"/>
    <x v="766"/>
    <s v="B1700"/>
    <x v="133"/>
    <x v="0"/>
    <n v="49.38"/>
    <n v="4"/>
    <n v="197.52"/>
    <x v="1"/>
    <x v="0"/>
  </r>
  <r>
    <s v="O2851"/>
    <d v="2024-03-16T00:00:00"/>
    <x v="6"/>
    <x v="0"/>
    <x v="1"/>
    <s v="C604"/>
    <x v="696"/>
    <s v="B1289"/>
    <x v="878"/>
    <x v="0"/>
    <n v="48.37"/>
    <n v="5"/>
    <n v="241.85"/>
    <x v="1"/>
    <x v="7"/>
  </r>
  <r>
    <s v="O2390"/>
    <d v="2025-04-23T00:00:00"/>
    <x v="3"/>
    <x v="7"/>
    <x v="0"/>
    <s v="C142"/>
    <x v="912"/>
    <s v="B1413"/>
    <x v="229"/>
    <x v="0"/>
    <n v="24.03"/>
    <n v="1"/>
    <n v="24.03"/>
    <x v="0"/>
    <x v="3"/>
  </r>
  <r>
    <s v="O3394"/>
    <d v="2023-06-21T00:00:00"/>
    <x v="3"/>
    <x v="1"/>
    <x v="2"/>
    <s v="C251"/>
    <x v="692"/>
    <s v="B1503"/>
    <x v="689"/>
    <x v="2"/>
    <n v="36.56"/>
    <n v="3"/>
    <n v="109.68"/>
    <x v="2"/>
    <x v="2"/>
  </r>
  <r>
    <s v="O2311"/>
    <d v="2022-12-24T00:00:00"/>
    <x v="6"/>
    <x v="9"/>
    <x v="3"/>
    <s v="C236"/>
    <x v="232"/>
    <s v="B1621"/>
    <x v="64"/>
    <x v="2"/>
    <n v="35.19"/>
    <n v="1"/>
    <n v="35.19"/>
    <x v="1"/>
    <x v="2"/>
  </r>
  <r>
    <s v="O3462"/>
    <d v="2023-02-14T00:00:00"/>
    <x v="4"/>
    <x v="3"/>
    <x v="2"/>
    <s v="C749"/>
    <x v="384"/>
    <s v="B1916"/>
    <x v="27"/>
    <x v="1"/>
    <n v="19.16"/>
    <n v="2"/>
    <n v="38.32"/>
    <x v="0"/>
    <x v="3"/>
  </r>
  <r>
    <s v="O1719"/>
    <d v="2023-11-03T00:00:00"/>
    <x v="2"/>
    <x v="5"/>
    <x v="2"/>
    <s v="C406"/>
    <x v="586"/>
    <s v="B1281"/>
    <x v="1093"/>
    <x v="3"/>
    <n v="10.97"/>
    <n v="1"/>
    <n v="10.97"/>
    <x v="0"/>
    <x v="0"/>
  </r>
  <r>
    <s v="O3650"/>
    <d v="2024-01-05T00:00:00"/>
    <x v="2"/>
    <x v="11"/>
    <x v="1"/>
    <s v="C773"/>
    <x v="650"/>
    <s v="B1729"/>
    <x v="31"/>
    <x v="2"/>
    <n v="6.06"/>
    <n v="5"/>
    <n v="30.3"/>
    <x v="0"/>
    <x v="0"/>
  </r>
  <r>
    <s v="O3404"/>
    <d v="2024-06-22T00:00:00"/>
    <x v="6"/>
    <x v="1"/>
    <x v="1"/>
    <s v="C902"/>
    <x v="645"/>
    <s v="B1085"/>
    <x v="621"/>
    <x v="0"/>
    <n v="27.79"/>
    <n v="2"/>
    <n v="55.58"/>
    <x v="0"/>
    <x v="0"/>
  </r>
  <r>
    <s v="O2303"/>
    <d v="2023-08-22T00:00:00"/>
    <x v="4"/>
    <x v="8"/>
    <x v="2"/>
    <s v="C156"/>
    <x v="891"/>
    <s v="B1104"/>
    <x v="536"/>
    <x v="2"/>
    <n v="31.55"/>
    <n v="4"/>
    <n v="126.2"/>
    <x v="0"/>
    <x v="2"/>
  </r>
  <r>
    <s v="O3548"/>
    <d v="2023-10-04T00:00:00"/>
    <x v="3"/>
    <x v="10"/>
    <x v="2"/>
    <s v="C774"/>
    <x v="25"/>
    <s v="B1716"/>
    <x v="625"/>
    <x v="2"/>
    <n v="47.91"/>
    <n v="2"/>
    <n v="95.82"/>
    <x v="0"/>
    <x v="6"/>
  </r>
  <r>
    <s v="O3431"/>
    <d v="2023-02-19T00:00:00"/>
    <x v="0"/>
    <x v="3"/>
    <x v="2"/>
    <s v="C133"/>
    <x v="898"/>
    <s v="B1155"/>
    <x v="950"/>
    <x v="0"/>
    <n v="12.28"/>
    <n v="3"/>
    <n v="36.840000000000003"/>
    <x v="1"/>
    <x v="1"/>
  </r>
  <r>
    <s v="O3663"/>
    <d v="2023-07-08T00:00:00"/>
    <x v="6"/>
    <x v="2"/>
    <x v="2"/>
    <s v="C706"/>
    <x v="739"/>
    <s v="B1633"/>
    <x v="799"/>
    <x v="0"/>
    <n v="9.48"/>
    <n v="5"/>
    <n v="47.4"/>
    <x v="0"/>
    <x v="6"/>
  </r>
  <r>
    <s v="O1167"/>
    <d v="2024-07-11T00:00:00"/>
    <x v="5"/>
    <x v="2"/>
    <x v="1"/>
    <s v="C664"/>
    <x v="383"/>
    <s v="B1910"/>
    <x v="1094"/>
    <x v="0"/>
    <n v="35.76"/>
    <n v="3"/>
    <n v="107.28"/>
    <x v="2"/>
    <x v="4"/>
  </r>
  <r>
    <s v="O2066"/>
    <d v="2024-08-13T00:00:00"/>
    <x v="4"/>
    <x v="8"/>
    <x v="1"/>
    <s v="C685"/>
    <x v="1001"/>
    <s v="B1072"/>
    <x v="1095"/>
    <x v="3"/>
    <n v="13.15"/>
    <n v="3"/>
    <n v="39.450000000000003"/>
    <x v="2"/>
    <x v="1"/>
  </r>
  <r>
    <s v="O3373"/>
    <d v="2025-06-26T00:00:00"/>
    <x v="5"/>
    <x v="1"/>
    <x v="0"/>
    <s v="C527"/>
    <x v="0"/>
    <s v="B1500"/>
    <x v="541"/>
    <x v="2"/>
    <n v="32.1"/>
    <n v="1"/>
    <n v="32.1"/>
    <x v="0"/>
    <x v="3"/>
  </r>
  <r>
    <s v="O2588"/>
    <d v="2024-02-26T00:00:00"/>
    <x v="1"/>
    <x v="3"/>
    <x v="1"/>
    <s v="C136"/>
    <x v="680"/>
    <s v="B1943"/>
    <x v="814"/>
    <x v="0"/>
    <n v="42.74"/>
    <n v="1"/>
    <n v="42.74"/>
    <x v="2"/>
    <x v="7"/>
  </r>
  <r>
    <s v="O3807"/>
    <d v="2025-04-24T00:00:00"/>
    <x v="5"/>
    <x v="7"/>
    <x v="0"/>
    <s v="C641"/>
    <x v="330"/>
    <s v="B1765"/>
    <x v="971"/>
    <x v="2"/>
    <n v="32.83"/>
    <n v="5"/>
    <n v="164.15"/>
    <x v="2"/>
    <x v="1"/>
  </r>
  <r>
    <s v="O2304"/>
    <d v="2023-04-14T00:00:00"/>
    <x v="2"/>
    <x v="7"/>
    <x v="2"/>
    <s v="C133"/>
    <x v="898"/>
    <s v="B1385"/>
    <x v="460"/>
    <x v="0"/>
    <n v="20.170000000000002"/>
    <n v="2"/>
    <n v="40.340000000000003"/>
    <x v="2"/>
    <x v="1"/>
  </r>
  <r>
    <s v="O1248"/>
    <d v="2024-03-11T00:00:00"/>
    <x v="1"/>
    <x v="0"/>
    <x v="1"/>
    <s v="C636"/>
    <x v="433"/>
    <s v="B1059"/>
    <x v="999"/>
    <x v="1"/>
    <n v="22.67"/>
    <n v="2"/>
    <n v="45.34"/>
    <x v="1"/>
    <x v="0"/>
  </r>
  <r>
    <s v="O2128"/>
    <d v="2024-05-18T00:00:00"/>
    <x v="6"/>
    <x v="4"/>
    <x v="1"/>
    <s v="C671"/>
    <x v="560"/>
    <s v="B1477"/>
    <x v="827"/>
    <x v="3"/>
    <n v="5.22"/>
    <n v="2"/>
    <n v="10.44"/>
    <x v="1"/>
    <x v="3"/>
  </r>
  <r>
    <s v="O1309"/>
    <d v="2024-04-09T00:00:00"/>
    <x v="4"/>
    <x v="7"/>
    <x v="1"/>
    <s v="C307"/>
    <x v="1009"/>
    <s v="B1850"/>
    <x v="241"/>
    <x v="2"/>
    <n v="43.75"/>
    <n v="1"/>
    <n v="43.75"/>
    <x v="2"/>
    <x v="7"/>
  </r>
  <r>
    <s v="O1202"/>
    <d v="2023-08-19T00:00:00"/>
    <x v="6"/>
    <x v="8"/>
    <x v="2"/>
    <s v="C146"/>
    <x v="993"/>
    <s v="B1444"/>
    <x v="665"/>
    <x v="3"/>
    <n v="24.45"/>
    <n v="5"/>
    <n v="122.25"/>
    <x v="3"/>
    <x v="3"/>
  </r>
  <r>
    <s v="O1132"/>
    <d v="2024-12-06T00:00:00"/>
    <x v="2"/>
    <x v="9"/>
    <x v="1"/>
    <s v="C123"/>
    <x v="1088"/>
    <s v="B1837"/>
    <x v="1096"/>
    <x v="3"/>
    <n v="45.94"/>
    <n v="3"/>
    <n v="137.82"/>
    <x v="0"/>
    <x v="3"/>
  </r>
  <r>
    <s v="O1949"/>
    <d v="2023-12-28T00:00:00"/>
    <x v="5"/>
    <x v="9"/>
    <x v="2"/>
    <s v="C802"/>
    <x v="538"/>
    <s v="B1775"/>
    <x v="760"/>
    <x v="3"/>
    <n v="39.33"/>
    <n v="3"/>
    <n v="117.99"/>
    <x v="0"/>
    <x v="4"/>
  </r>
  <r>
    <s v="O3697"/>
    <d v="2023-01-04T00:00:00"/>
    <x v="3"/>
    <x v="11"/>
    <x v="2"/>
    <s v="C385"/>
    <x v="55"/>
    <s v="B1052"/>
    <x v="566"/>
    <x v="2"/>
    <n v="23.93"/>
    <n v="3"/>
    <n v="71.790000000000006"/>
    <x v="0"/>
    <x v="0"/>
  </r>
  <r>
    <s v="O1753"/>
    <d v="2024-06-29T00:00:00"/>
    <x v="6"/>
    <x v="1"/>
    <x v="1"/>
    <s v="C252"/>
    <x v="1089"/>
    <s v="B1133"/>
    <x v="805"/>
    <x v="3"/>
    <n v="49.94"/>
    <n v="3"/>
    <n v="149.82"/>
    <x v="3"/>
    <x v="7"/>
  </r>
  <r>
    <s v="O2719"/>
    <d v="2025-01-29T00:00:00"/>
    <x v="3"/>
    <x v="11"/>
    <x v="0"/>
    <s v="C274"/>
    <x v="135"/>
    <s v="B1307"/>
    <x v="463"/>
    <x v="2"/>
    <n v="28.75"/>
    <n v="3"/>
    <n v="86.25"/>
    <x v="2"/>
    <x v="5"/>
  </r>
  <r>
    <s v="O2838"/>
    <d v="2023-05-09T00:00:00"/>
    <x v="4"/>
    <x v="4"/>
    <x v="2"/>
    <s v="C380"/>
    <x v="691"/>
    <s v="B1664"/>
    <x v="528"/>
    <x v="0"/>
    <n v="12.3"/>
    <n v="5"/>
    <n v="61.5"/>
    <x v="0"/>
    <x v="0"/>
  </r>
  <r>
    <s v="O1716"/>
    <d v="2024-02-14T00:00:00"/>
    <x v="3"/>
    <x v="3"/>
    <x v="1"/>
    <s v="C376"/>
    <x v="1028"/>
    <s v="B1397"/>
    <x v="1097"/>
    <x v="1"/>
    <n v="30.56"/>
    <n v="1"/>
    <n v="30.56"/>
    <x v="2"/>
    <x v="1"/>
  </r>
  <r>
    <s v="O1023"/>
    <d v="2023-10-09T00:00:00"/>
    <x v="1"/>
    <x v="10"/>
    <x v="2"/>
    <s v="C945"/>
    <x v="1090"/>
    <s v="B1895"/>
    <x v="296"/>
    <x v="3"/>
    <n v="14.1"/>
    <n v="1"/>
    <n v="14.1"/>
    <x v="1"/>
    <x v="1"/>
  </r>
  <r>
    <s v="O1591"/>
    <d v="2024-01-14T00:00:00"/>
    <x v="0"/>
    <x v="11"/>
    <x v="1"/>
    <s v="C313"/>
    <x v="1050"/>
    <s v="B1178"/>
    <x v="1088"/>
    <x v="3"/>
    <n v="43.82"/>
    <n v="5"/>
    <n v="219.1"/>
    <x v="3"/>
    <x v="3"/>
  </r>
  <r>
    <s v="O2192"/>
    <d v="2023-12-26T00:00:00"/>
    <x v="4"/>
    <x v="9"/>
    <x v="2"/>
    <s v="C381"/>
    <x v="1091"/>
    <s v="B1916"/>
    <x v="853"/>
    <x v="1"/>
    <n v="21.16"/>
    <n v="3"/>
    <n v="63.48"/>
    <x v="0"/>
    <x v="4"/>
  </r>
  <r>
    <s v="O1789"/>
    <d v="2024-12-08T00:00:00"/>
    <x v="0"/>
    <x v="9"/>
    <x v="1"/>
    <s v="C923"/>
    <x v="850"/>
    <s v="B1229"/>
    <x v="1090"/>
    <x v="1"/>
    <n v="48.48"/>
    <n v="4"/>
    <n v="193.92"/>
    <x v="2"/>
    <x v="1"/>
  </r>
  <r>
    <s v="O3329"/>
    <d v="2024-04-29T00:00:00"/>
    <x v="1"/>
    <x v="7"/>
    <x v="1"/>
    <s v="C446"/>
    <x v="397"/>
    <s v="B1383"/>
    <x v="324"/>
    <x v="2"/>
    <n v="35.69"/>
    <n v="2"/>
    <n v="71.38"/>
    <x v="0"/>
    <x v="2"/>
  </r>
  <r>
    <s v="O1506"/>
    <d v="2023-09-08T00:00:00"/>
    <x v="2"/>
    <x v="6"/>
    <x v="2"/>
    <s v="C191"/>
    <x v="568"/>
    <s v="B1663"/>
    <x v="365"/>
    <x v="3"/>
    <n v="26.23"/>
    <n v="1"/>
    <n v="26.23"/>
    <x v="3"/>
    <x v="7"/>
  </r>
  <r>
    <s v="O1673"/>
    <d v="2024-05-08T00:00:00"/>
    <x v="3"/>
    <x v="4"/>
    <x v="1"/>
    <s v="C416"/>
    <x v="1092"/>
    <s v="B1939"/>
    <x v="155"/>
    <x v="0"/>
    <n v="25.67"/>
    <n v="5"/>
    <n v="128.35"/>
    <x v="2"/>
    <x v="4"/>
  </r>
  <r>
    <s v="O3193"/>
    <d v="2024-01-20T00:00:00"/>
    <x v="6"/>
    <x v="11"/>
    <x v="1"/>
    <s v="C992"/>
    <x v="127"/>
    <s v="B1135"/>
    <x v="1098"/>
    <x v="2"/>
    <n v="37.06"/>
    <n v="1"/>
    <n v="37.06"/>
    <x v="0"/>
    <x v="3"/>
  </r>
  <r>
    <s v="O2302"/>
    <d v="2023-09-01T00:00:00"/>
    <x v="2"/>
    <x v="6"/>
    <x v="2"/>
    <s v="C151"/>
    <x v="975"/>
    <s v="B1739"/>
    <x v="807"/>
    <x v="0"/>
    <n v="25.06"/>
    <n v="3"/>
    <n v="75.180000000000007"/>
    <x v="1"/>
    <x v="0"/>
  </r>
  <r>
    <s v="O1352"/>
    <d v="2023-11-23T00:00:00"/>
    <x v="5"/>
    <x v="5"/>
    <x v="2"/>
    <s v="C406"/>
    <x v="74"/>
    <s v="B1407"/>
    <x v="1099"/>
    <x v="0"/>
    <n v="44.66"/>
    <n v="2"/>
    <n v="89.32"/>
    <x v="2"/>
    <x v="4"/>
  </r>
  <r>
    <s v="O1500"/>
    <d v="2023-09-29T00:00:00"/>
    <x v="2"/>
    <x v="6"/>
    <x v="2"/>
    <s v="C791"/>
    <x v="596"/>
    <s v="B1767"/>
    <x v="293"/>
    <x v="3"/>
    <n v="36.67"/>
    <n v="2"/>
    <n v="73.34"/>
    <x v="2"/>
    <x v="3"/>
  </r>
  <r>
    <s v="O1796"/>
    <d v="2023-10-29T00:00:00"/>
    <x v="0"/>
    <x v="10"/>
    <x v="2"/>
    <s v="C590"/>
    <x v="240"/>
    <s v="B1141"/>
    <x v="906"/>
    <x v="0"/>
    <n v="8.09"/>
    <n v="5"/>
    <n v="40.450000000000003"/>
    <x v="3"/>
    <x v="2"/>
  </r>
  <r>
    <s v="O2765"/>
    <d v="2023-08-02T00:00:00"/>
    <x v="3"/>
    <x v="8"/>
    <x v="2"/>
    <s v="C903"/>
    <x v="1005"/>
    <s v="B1331"/>
    <x v="124"/>
    <x v="3"/>
    <n v="45.01"/>
    <n v="5"/>
    <n v="225.05"/>
    <x v="0"/>
    <x v="3"/>
  </r>
  <r>
    <s v="O2704"/>
    <d v="2023-08-17T00:00:00"/>
    <x v="5"/>
    <x v="8"/>
    <x v="2"/>
    <s v="C388"/>
    <x v="1060"/>
    <s v="B1207"/>
    <x v="1100"/>
    <x v="3"/>
    <n v="6.25"/>
    <n v="1"/>
    <n v="6.25"/>
    <x v="2"/>
    <x v="0"/>
  </r>
  <r>
    <s v="O1065"/>
    <d v="2024-07-30T00:00:00"/>
    <x v="4"/>
    <x v="2"/>
    <x v="1"/>
    <s v="C976"/>
    <x v="1073"/>
    <s v="B1073"/>
    <x v="983"/>
    <x v="2"/>
    <n v="42.34"/>
    <n v="3"/>
    <n v="127.02"/>
    <x v="1"/>
    <x v="0"/>
  </r>
  <r>
    <s v="O3861"/>
    <d v="2022-11-23T00:00:00"/>
    <x v="3"/>
    <x v="5"/>
    <x v="3"/>
    <s v="C771"/>
    <x v="60"/>
    <s v="B1319"/>
    <x v="290"/>
    <x v="2"/>
    <n v="42.37"/>
    <n v="2"/>
    <n v="84.74"/>
    <x v="2"/>
    <x v="3"/>
  </r>
  <r>
    <s v="O2933"/>
    <d v="2024-08-26T00:00:00"/>
    <x v="1"/>
    <x v="8"/>
    <x v="1"/>
    <s v="C151"/>
    <x v="975"/>
    <s v="B1625"/>
    <x v="998"/>
    <x v="2"/>
    <n v="44.32"/>
    <n v="4"/>
    <n v="177.28"/>
    <x v="2"/>
    <x v="5"/>
  </r>
  <r>
    <s v="O2143"/>
    <d v="2024-12-19T00:00:00"/>
    <x v="5"/>
    <x v="9"/>
    <x v="1"/>
    <s v="C697"/>
    <x v="177"/>
    <s v="B1809"/>
    <x v="1101"/>
    <x v="2"/>
    <n v="34.340000000000003"/>
    <n v="2"/>
    <n v="68.680000000000007"/>
    <x v="2"/>
    <x v="0"/>
  </r>
  <r>
    <s v="O2384"/>
    <d v="2023-02-22T00:00:00"/>
    <x v="3"/>
    <x v="3"/>
    <x v="2"/>
    <s v="C339"/>
    <x v="212"/>
    <s v="B1279"/>
    <x v="555"/>
    <x v="0"/>
    <n v="48.18"/>
    <n v="2"/>
    <n v="96.36"/>
    <x v="2"/>
    <x v="2"/>
  </r>
  <r>
    <s v="O1911"/>
    <d v="2024-08-17T00:00:00"/>
    <x v="6"/>
    <x v="8"/>
    <x v="1"/>
    <s v="C851"/>
    <x v="1093"/>
    <s v="B1179"/>
    <x v="218"/>
    <x v="2"/>
    <n v="10"/>
    <n v="5"/>
    <n v="50"/>
    <x v="1"/>
    <x v="3"/>
  </r>
  <r>
    <s v="O1211"/>
    <d v="2023-08-13T00:00:00"/>
    <x v="0"/>
    <x v="8"/>
    <x v="2"/>
    <s v="C881"/>
    <x v="371"/>
    <s v="B1600"/>
    <x v="82"/>
    <x v="2"/>
    <n v="35.24"/>
    <n v="2"/>
    <n v="70.48"/>
    <x v="2"/>
    <x v="4"/>
  </r>
  <r>
    <s v="O3097"/>
    <d v="2022-11-27T00:00:00"/>
    <x v="0"/>
    <x v="5"/>
    <x v="3"/>
    <s v="C384"/>
    <x v="407"/>
    <s v="B1350"/>
    <x v="234"/>
    <x v="0"/>
    <n v="19.510000000000002"/>
    <n v="2"/>
    <n v="39.020000000000003"/>
    <x v="0"/>
    <x v="7"/>
  </r>
  <r>
    <s v="O1213"/>
    <d v="2024-09-22T00:00:00"/>
    <x v="0"/>
    <x v="6"/>
    <x v="1"/>
    <s v="C622"/>
    <x v="1094"/>
    <s v="B1856"/>
    <x v="781"/>
    <x v="0"/>
    <n v="27.3"/>
    <n v="1"/>
    <n v="27.3"/>
    <x v="1"/>
    <x v="3"/>
  </r>
  <r>
    <s v="O2939"/>
    <d v="2025-03-25T00:00:00"/>
    <x v="4"/>
    <x v="0"/>
    <x v="0"/>
    <s v="C928"/>
    <x v="907"/>
    <s v="B1722"/>
    <x v="900"/>
    <x v="2"/>
    <n v="23.27"/>
    <n v="5"/>
    <n v="116.35"/>
    <x v="2"/>
    <x v="3"/>
  </r>
  <r>
    <s v="O1459"/>
    <d v="2024-08-03T00:00:00"/>
    <x v="6"/>
    <x v="8"/>
    <x v="1"/>
    <s v="C895"/>
    <x v="412"/>
    <s v="B1260"/>
    <x v="919"/>
    <x v="1"/>
    <n v="10.55"/>
    <n v="5"/>
    <n v="52.75"/>
    <x v="1"/>
    <x v="4"/>
  </r>
  <r>
    <s v="O2492"/>
    <d v="2024-05-29T00:00:00"/>
    <x v="3"/>
    <x v="4"/>
    <x v="1"/>
    <s v="C995"/>
    <x v="171"/>
    <s v="B1746"/>
    <x v="414"/>
    <x v="1"/>
    <n v="20.2"/>
    <n v="4"/>
    <n v="80.8"/>
    <x v="2"/>
    <x v="5"/>
  </r>
  <r>
    <s v="O2053"/>
    <d v="2024-09-30T00:00:00"/>
    <x v="1"/>
    <x v="6"/>
    <x v="1"/>
    <s v="C322"/>
    <x v="1095"/>
    <s v="B1784"/>
    <x v="1102"/>
    <x v="3"/>
    <n v="13.31"/>
    <n v="3"/>
    <n v="39.93"/>
    <x v="1"/>
    <x v="0"/>
  </r>
  <r>
    <s v="O3150"/>
    <d v="2024-02-17T00:00:00"/>
    <x v="6"/>
    <x v="3"/>
    <x v="1"/>
    <s v="C250"/>
    <x v="743"/>
    <s v="B1072"/>
    <x v="327"/>
    <x v="0"/>
    <n v="23.08"/>
    <n v="4"/>
    <n v="92.32"/>
    <x v="0"/>
    <x v="6"/>
  </r>
  <r>
    <s v="O2315"/>
    <d v="2023-04-23T00:00:00"/>
    <x v="0"/>
    <x v="7"/>
    <x v="2"/>
    <s v="C214"/>
    <x v="164"/>
    <s v="B1359"/>
    <x v="922"/>
    <x v="1"/>
    <n v="37.770000000000003"/>
    <n v="5"/>
    <n v="188.85"/>
    <x v="2"/>
    <x v="0"/>
  </r>
  <r>
    <s v="O3212"/>
    <d v="2024-07-16T00:00:00"/>
    <x v="4"/>
    <x v="2"/>
    <x v="1"/>
    <s v="C750"/>
    <x v="296"/>
    <s v="B1684"/>
    <x v="455"/>
    <x v="0"/>
    <n v="37.119999999999997"/>
    <n v="2"/>
    <n v="74.239999999999995"/>
    <x v="1"/>
    <x v="2"/>
  </r>
  <r>
    <s v="O1565"/>
    <d v="2023-03-17T00:00:00"/>
    <x v="2"/>
    <x v="0"/>
    <x v="2"/>
    <s v="C393"/>
    <x v="1096"/>
    <s v="B1618"/>
    <x v="887"/>
    <x v="1"/>
    <n v="38.200000000000003"/>
    <n v="1"/>
    <n v="38.200000000000003"/>
    <x v="1"/>
    <x v="4"/>
  </r>
  <r>
    <s v="O2194"/>
    <d v="2024-08-26T00:00:00"/>
    <x v="1"/>
    <x v="8"/>
    <x v="1"/>
    <s v="C151"/>
    <x v="1097"/>
    <s v="B1361"/>
    <x v="593"/>
    <x v="1"/>
    <n v="10.01"/>
    <n v="4"/>
    <n v="40.04"/>
    <x v="2"/>
    <x v="4"/>
  </r>
  <r>
    <s v="O1432"/>
    <d v="2023-03-26T00:00:00"/>
    <x v="0"/>
    <x v="0"/>
    <x v="2"/>
    <s v="C158"/>
    <x v="218"/>
    <s v="B1797"/>
    <x v="720"/>
    <x v="3"/>
    <n v="20.74"/>
    <n v="2"/>
    <n v="41.48"/>
    <x v="3"/>
    <x v="7"/>
  </r>
  <r>
    <s v="O2450"/>
    <d v="2024-10-11T00:00:00"/>
    <x v="2"/>
    <x v="10"/>
    <x v="1"/>
    <s v="C412"/>
    <x v="1008"/>
    <s v="B1389"/>
    <x v="762"/>
    <x v="0"/>
    <n v="36.89"/>
    <n v="3"/>
    <n v="110.67"/>
    <x v="0"/>
    <x v="0"/>
  </r>
  <r>
    <s v="O3022"/>
    <d v="2023-10-22T00:00:00"/>
    <x v="0"/>
    <x v="10"/>
    <x v="2"/>
    <s v="C971"/>
    <x v="736"/>
    <s v="B1237"/>
    <x v="235"/>
    <x v="1"/>
    <n v="6.46"/>
    <n v="5"/>
    <n v="32.299999999999997"/>
    <x v="0"/>
    <x v="2"/>
  </r>
  <r>
    <s v="O1545"/>
    <d v="2024-10-13T00:00:00"/>
    <x v="0"/>
    <x v="10"/>
    <x v="1"/>
    <s v="C202"/>
    <x v="1098"/>
    <s v="B1653"/>
    <x v="885"/>
    <x v="1"/>
    <n v="29.17"/>
    <n v="2"/>
    <n v="58.34"/>
    <x v="0"/>
    <x v="0"/>
  </r>
  <r>
    <s v="O2207"/>
    <d v="2025-07-10T00:00:00"/>
    <x v="5"/>
    <x v="2"/>
    <x v="0"/>
    <s v="C181"/>
    <x v="773"/>
    <s v="B1277"/>
    <x v="1007"/>
    <x v="3"/>
    <n v="39.93"/>
    <n v="1"/>
    <n v="39.93"/>
    <x v="2"/>
    <x v="5"/>
  </r>
  <r>
    <s v="O2917"/>
    <d v="2025-06-19T00:00:00"/>
    <x v="5"/>
    <x v="1"/>
    <x v="0"/>
    <s v="C966"/>
    <x v="314"/>
    <s v="B1730"/>
    <x v="603"/>
    <x v="2"/>
    <n v="24.75"/>
    <n v="1"/>
    <n v="24.75"/>
    <x v="2"/>
    <x v="3"/>
  </r>
  <r>
    <s v="O2083"/>
    <d v="2024-12-30T00:00:00"/>
    <x v="1"/>
    <x v="9"/>
    <x v="1"/>
    <s v="C590"/>
    <x v="157"/>
    <s v="B1464"/>
    <x v="774"/>
    <x v="3"/>
    <n v="33.81"/>
    <n v="1"/>
    <n v="33.81"/>
    <x v="0"/>
    <x v="7"/>
  </r>
  <r>
    <s v="O2524"/>
    <d v="2023-05-23T00:00:00"/>
    <x v="4"/>
    <x v="4"/>
    <x v="2"/>
    <s v="C455"/>
    <x v="202"/>
    <s v="B1037"/>
    <x v="958"/>
    <x v="2"/>
    <n v="7.25"/>
    <n v="1"/>
    <n v="7.25"/>
    <x v="2"/>
    <x v="2"/>
  </r>
  <r>
    <s v="O2185"/>
    <d v="2024-03-05T00:00:00"/>
    <x v="4"/>
    <x v="0"/>
    <x v="1"/>
    <s v="C559"/>
    <x v="527"/>
    <s v="B1585"/>
    <x v="196"/>
    <x v="0"/>
    <n v="27.2"/>
    <n v="3"/>
    <n v="81.599999999999994"/>
    <x v="3"/>
    <x v="2"/>
  </r>
  <r>
    <s v="O1517"/>
    <d v="2023-05-17T00:00:00"/>
    <x v="3"/>
    <x v="4"/>
    <x v="2"/>
    <s v="C407"/>
    <x v="1062"/>
    <s v="B1399"/>
    <x v="1082"/>
    <x v="1"/>
    <n v="49.68"/>
    <n v="1"/>
    <n v="49.68"/>
    <x v="1"/>
    <x v="3"/>
  </r>
  <r>
    <s v="O2050"/>
    <d v="2024-04-12T00:00:00"/>
    <x v="2"/>
    <x v="7"/>
    <x v="1"/>
    <s v="C658"/>
    <x v="1099"/>
    <s v="B1749"/>
    <x v="1103"/>
    <x v="1"/>
    <n v="33.520000000000003"/>
    <n v="5"/>
    <n v="167.6"/>
    <x v="0"/>
    <x v="2"/>
  </r>
  <r>
    <s v="O2804"/>
    <d v="2025-03-04T00:00:00"/>
    <x v="4"/>
    <x v="0"/>
    <x v="0"/>
    <s v="C594"/>
    <x v="60"/>
    <s v="B1234"/>
    <x v="145"/>
    <x v="0"/>
    <n v="11.69"/>
    <n v="5"/>
    <n v="58.45"/>
    <x v="0"/>
    <x v="2"/>
  </r>
  <r>
    <s v="O2452"/>
    <d v="2025-06-09T00:00:00"/>
    <x v="1"/>
    <x v="1"/>
    <x v="0"/>
    <s v="C600"/>
    <x v="698"/>
    <s v="B1611"/>
    <x v="129"/>
    <x v="2"/>
    <n v="17.149999999999999"/>
    <n v="3"/>
    <n v="51.45"/>
    <x v="0"/>
    <x v="0"/>
  </r>
  <r>
    <s v="O2566"/>
    <d v="2025-06-14T00:00:00"/>
    <x v="6"/>
    <x v="1"/>
    <x v="0"/>
    <s v="C393"/>
    <x v="275"/>
    <s v="B1647"/>
    <x v="701"/>
    <x v="0"/>
    <n v="27.21"/>
    <n v="2"/>
    <n v="54.42"/>
    <x v="1"/>
    <x v="0"/>
  </r>
  <r>
    <s v="O3726"/>
    <d v="2024-02-20T00:00:00"/>
    <x v="4"/>
    <x v="3"/>
    <x v="1"/>
    <s v="C325"/>
    <x v="776"/>
    <s v="B1182"/>
    <x v="1104"/>
    <x v="2"/>
    <n v="33.049999999999997"/>
    <n v="5"/>
    <n v="165.25"/>
    <x v="2"/>
    <x v="1"/>
  </r>
  <r>
    <s v="O3118"/>
    <d v="2023-04-03T00:00:00"/>
    <x v="1"/>
    <x v="7"/>
    <x v="2"/>
    <s v="C615"/>
    <x v="38"/>
    <s v="B1922"/>
    <x v="708"/>
    <x v="0"/>
    <n v="50.95"/>
    <n v="2"/>
    <n v="101.9"/>
    <x v="0"/>
    <x v="0"/>
  </r>
  <r>
    <s v="O1235"/>
    <d v="2024-01-31T00:00:00"/>
    <x v="3"/>
    <x v="11"/>
    <x v="1"/>
    <s v="C920"/>
    <x v="1100"/>
    <s v="B1119"/>
    <x v="551"/>
    <x v="3"/>
    <n v="15.84"/>
    <n v="5"/>
    <n v="79.2"/>
    <x v="3"/>
    <x v="2"/>
  </r>
  <r>
    <s v="O1910"/>
    <d v="2024-10-03T00:00:00"/>
    <x v="5"/>
    <x v="10"/>
    <x v="1"/>
    <s v="C183"/>
    <x v="1101"/>
    <s v="B1290"/>
    <x v="430"/>
    <x v="0"/>
    <n v="32.049999999999997"/>
    <n v="2"/>
    <n v="64.099999999999994"/>
    <x v="2"/>
    <x v="0"/>
  </r>
  <r>
    <s v="O1511"/>
    <d v="2024-10-21T00:00:00"/>
    <x v="1"/>
    <x v="10"/>
    <x v="1"/>
    <s v="C846"/>
    <x v="1102"/>
    <s v="B1184"/>
    <x v="1105"/>
    <x v="3"/>
    <n v="29.6"/>
    <n v="4"/>
    <n v="118.4"/>
    <x v="2"/>
    <x v="0"/>
  </r>
  <r>
    <s v="O1367"/>
    <d v="2023-04-16T00:00:00"/>
    <x v="0"/>
    <x v="7"/>
    <x v="2"/>
    <s v="C639"/>
    <x v="951"/>
    <s v="B1615"/>
    <x v="1106"/>
    <x v="1"/>
    <n v="28.25"/>
    <n v="1"/>
    <n v="28.25"/>
    <x v="0"/>
    <x v="4"/>
  </r>
  <r>
    <s v="O2633"/>
    <d v="2023-11-27T00:00:00"/>
    <x v="1"/>
    <x v="5"/>
    <x v="2"/>
    <s v="C993"/>
    <x v="192"/>
    <s v="B1042"/>
    <x v="785"/>
    <x v="2"/>
    <n v="14.21"/>
    <n v="4"/>
    <n v="56.84"/>
    <x v="1"/>
    <x v="5"/>
  </r>
  <r>
    <s v="O1168"/>
    <d v="2023-09-12T00:00:00"/>
    <x v="4"/>
    <x v="6"/>
    <x v="2"/>
    <s v="C985"/>
    <x v="309"/>
    <s v="B1591"/>
    <x v="579"/>
    <x v="3"/>
    <n v="47.13"/>
    <n v="3"/>
    <n v="141.38999999999999"/>
    <x v="3"/>
    <x v="4"/>
  </r>
  <r>
    <s v="O3786"/>
    <d v="2024-10-02T00:00:00"/>
    <x v="3"/>
    <x v="10"/>
    <x v="1"/>
    <s v="C193"/>
    <x v="762"/>
    <s v="B1341"/>
    <x v="316"/>
    <x v="1"/>
    <n v="45.23"/>
    <n v="5"/>
    <n v="226.15"/>
    <x v="2"/>
    <x v="0"/>
  </r>
  <r>
    <s v="O3319"/>
    <d v="2025-05-10T00:00:00"/>
    <x v="6"/>
    <x v="4"/>
    <x v="0"/>
    <s v="C927"/>
    <x v="426"/>
    <s v="B1335"/>
    <x v="300"/>
    <x v="2"/>
    <n v="17.5"/>
    <n v="5"/>
    <n v="87.5"/>
    <x v="0"/>
    <x v="6"/>
  </r>
  <r>
    <s v="O2619"/>
    <d v="2024-05-09T00:00:00"/>
    <x v="5"/>
    <x v="4"/>
    <x v="1"/>
    <s v="C824"/>
    <x v="832"/>
    <s v="B1976"/>
    <x v="516"/>
    <x v="2"/>
    <n v="24.82"/>
    <n v="3"/>
    <n v="74.459999999999994"/>
    <x v="2"/>
    <x v="7"/>
  </r>
  <r>
    <s v="O1997"/>
    <d v="2023-02-22T00:00:00"/>
    <x v="3"/>
    <x v="3"/>
    <x v="2"/>
    <s v="C523"/>
    <x v="1103"/>
    <s v="B1503"/>
    <x v="1107"/>
    <x v="2"/>
    <n v="30.86"/>
    <n v="4"/>
    <n v="123.44"/>
    <x v="1"/>
    <x v="7"/>
  </r>
  <r>
    <s v="O1221"/>
    <d v="2023-07-07T00:00:00"/>
    <x v="2"/>
    <x v="2"/>
    <x v="2"/>
    <s v="C518"/>
    <x v="1002"/>
    <s v="B1704"/>
    <x v="227"/>
    <x v="3"/>
    <n v="6.28"/>
    <n v="3"/>
    <n v="18.84"/>
    <x v="1"/>
    <x v="0"/>
  </r>
  <r>
    <s v="O2675"/>
    <d v="2025-03-14T00:00:00"/>
    <x v="2"/>
    <x v="0"/>
    <x v="0"/>
    <s v="C102"/>
    <x v="1104"/>
    <s v="B1300"/>
    <x v="479"/>
    <x v="3"/>
    <n v="39.909999999999997"/>
    <n v="2"/>
    <n v="79.819999999999993"/>
    <x v="0"/>
    <x v="3"/>
  </r>
  <r>
    <s v="O1877"/>
    <d v="2023-05-10T00:00:00"/>
    <x v="3"/>
    <x v="4"/>
    <x v="2"/>
    <s v="C427"/>
    <x v="1105"/>
    <s v="B1816"/>
    <x v="1108"/>
    <x v="1"/>
    <n v="10.94"/>
    <n v="2"/>
    <n v="21.88"/>
    <x v="2"/>
    <x v="4"/>
  </r>
  <r>
    <s v="O2760"/>
    <d v="2022-08-29T00:00:00"/>
    <x v="1"/>
    <x v="8"/>
    <x v="3"/>
    <s v="C514"/>
    <x v="735"/>
    <s v="B1119"/>
    <x v="154"/>
    <x v="2"/>
    <n v="10.59"/>
    <n v="5"/>
    <n v="52.95"/>
    <x v="0"/>
    <x v="1"/>
  </r>
  <r>
    <s v="O3840"/>
    <d v="2024-01-30T00:00:00"/>
    <x v="4"/>
    <x v="11"/>
    <x v="1"/>
    <s v="C883"/>
    <x v="1106"/>
    <s v="B1268"/>
    <x v="382"/>
    <x v="0"/>
    <n v="50.54"/>
    <n v="4"/>
    <n v="202.16"/>
    <x v="0"/>
    <x v="2"/>
  </r>
  <r>
    <s v="O3314"/>
    <d v="2022-09-03T00:00:00"/>
    <x v="6"/>
    <x v="6"/>
    <x v="3"/>
    <s v="C125"/>
    <x v="355"/>
    <s v="B1307"/>
    <x v="993"/>
    <x v="2"/>
    <n v="35.409999999999997"/>
    <n v="2"/>
    <n v="70.819999999999993"/>
    <x v="0"/>
    <x v="0"/>
  </r>
  <r>
    <s v="O1180"/>
    <d v="2024-04-07T00:00:00"/>
    <x v="0"/>
    <x v="7"/>
    <x v="1"/>
    <s v="C102"/>
    <x v="1104"/>
    <s v="B1234"/>
    <x v="145"/>
    <x v="3"/>
    <n v="10.49"/>
    <n v="5"/>
    <n v="52.45"/>
    <x v="3"/>
    <x v="4"/>
  </r>
  <r>
    <s v="O3216"/>
    <d v="2024-04-27T00:00:00"/>
    <x v="6"/>
    <x v="7"/>
    <x v="1"/>
    <s v="C297"/>
    <x v="659"/>
    <s v="B1083"/>
    <x v="898"/>
    <x v="0"/>
    <n v="13.8"/>
    <n v="5"/>
    <n v="69"/>
    <x v="0"/>
    <x v="0"/>
  </r>
  <r>
    <s v="O3340"/>
    <d v="2022-10-13T00:00:00"/>
    <x v="5"/>
    <x v="10"/>
    <x v="3"/>
    <s v="C273"/>
    <x v="329"/>
    <s v="B1997"/>
    <x v="484"/>
    <x v="0"/>
    <n v="7.36"/>
    <n v="5"/>
    <n v="36.799999999999997"/>
    <x v="0"/>
    <x v="7"/>
  </r>
  <r>
    <s v="O1883"/>
    <d v="2024-11-04T00:00:00"/>
    <x v="1"/>
    <x v="5"/>
    <x v="1"/>
    <s v="C667"/>
    <x v="883"/>
    <s v="B1353"/>
    <x v="1005"/>
    <x v="3"/>
    <n v="26.01"/>
    <n v="1"/>
    <n v="26.01"/>
    <x v="1"/>
    <x v="3"/>
  </r>
  <r>
    <s v="O1329"/>
    <d v="2024-02-04T00:00:00"/>
    <x v="0"/>
    <x v="3"/>
    <x v="1"/>
    <s v="C104"/>
    <x v="845"/>
    <s v="B1719"/>
    <x v="1109"/>
    <x v="1"/>
    <n v="26.04"/>
    <n v="5"/>
    <n v="130.19999999999999"/>
    <x v="2"/>
    <x v="0"/>
  </r>
  <r>
    <s v="O2134"/>
    <d v="2024-05-21T00:00:00"/>
    <x v="4"/>
    <x v="4"/>
    <x v="1"/>
    <s v="C651"/>
    <x v="520"/>
    <s v="B1556"/>
    <x v="1110"/>
    <x v="1"/>
    <n v="32.229999999999997"/>
    <n v="2"/>
    <n v="64.459999999999994"/>
    <x v="2"/>
    <x v="3"/>
  </r>
  <r>
    <s v="O1934"/>
    <d v="2023-07-11T00:00:00"/>
    <x v="4"/>
    <x v="2"/>
    <x v="2"/>
    <s v="C829"/>
    <x v="815"/>
    <s v="B1602"/>
    <x v="1111"/>
    <x v="1"/>
    <n v="46.85"/>
    <n v="4"/>
    <n v="187.4"/>
    <x v="1"/>
    <x v="0"/>
  </r>
  <r>
    <s v="O1729"/>
    <d v="2024-01-16T00:00:00"/>
    <x v="4"/>
    <x v="11"/>
    <x v="1"/>
    <s v="C239"/>
    <x v="1107"/>
    <s v="B1767"/>
    <x v="1112"/>
    <x v="3"/>
    <n v="15.08"/>
    <n v="5"/>
    <n v="75.400000000000006"/>
    <x v="0"/>
    <x v="4"/>
  </r>
  <r>
    <s v="O1133"/>
    <d v="2024-07-19T00:00:00"/>
    <x v="2"/>
    <x v="2"/>
    <x v="1"/>
    <s v="C873"/>
    <x v="201"/>
    <s v="B1270"/>
    <x v="1113"/>
    <x v="2"/>
    <n v="18.739999999999998"/>
    <n v="1"/>
    <n v="18.739999999999998"/>
    <x v="2"/>
    <x v="3"/>
  </r>
  <r>
    <s v="O3344"/>
    <d v="2024-01-15T00:00:00"/>
    <x v="1"/>
    <x v="11"/>
    <x v="1"/>
    <s v="C471"/>
    <x v="611"/>
    <s v="B1809"/>
    <x v="1101"/>
    <x v="1"/>
    <n v="33.68"/>
    <n v="3"/>
    <n v="101.04"/>
    <x v="0"/>
    <x v="6"/>
  </r>
  <r>
    <s v="O2349"/>
    <d v="2025-05-17T00:00:00"/>
    <x v="6"/>
    <x v="4"/>
    <x v="0"/>
    <s v="C435"/>
    <x v="1070"/>
    <s v="B1481"/>
    <x v="965"/>
    <x v="2"/>
    <n v="28.53"/>
    <n v="1"/>
    <n v="28.53"/>
    <x v="0"/>
    <x v="6"/>
  </r>
  <r>
    <s v="O3440"/>
    <d v="2025-01-05T00:00:00"/>
    <x v="0"/>
    <x v="11"/>
    <x v="0"/>
    <s v="C993"/>
    <x v="779"/>
    <s v="B1465"/>
    <x v="1053"/>
    <x v="3"/>
    <n v="26.7"/>
    <n v="3"/>
    <n v="80.099999999999994"/>
    <x v="1"/>
    <x v="2"/>
  </r>
  <r>
    <s v="O2843"/>
    <d v="2022-12-06T00:00:00"/>
    <x v="4"/>
    <x v="9"/>
    <x v="3"/>
    <s v="C702"/>
    <x v="833"/>
    <s v="B1577"/>
    <x v="909"/>
    <x v="2"/>
    <n v="42.41"/>
    <n v="1"/>
    <n v="42.41"/>
    <x v="0"/>
    <x v="2"/>
  </r>
  <r>
    <s v="O2911"/>
    <d v="2023-05-21T00:00:00"/>
    <x v="0"/>
    <x v="4"/>
    <x v="2"/>
    <s v="C133"/>
    <x v="125"/>
    <s v="B1999"/>
    <x v="992"/>
    <x v="3"/>
    <n v="7.49"/>
    <n v="1"/>
    <n v="7.49"/>
    <x v="2"/>
    <x v="2"/>
  </r>
  <r>
    <s v="O2299"/>
    <d v="2024-02-15T00:00:00"/>
    <x v="5"/>
    <x v="3"/>
    <x v="1"/>
    <s v="C821"/>
    <x v="146"/>
    <s v="B1536"/>
    <x v="1085"/>
    <x v="2"/>
    <n v="7.63"/>
    <n v="1"/>
    <n v="7.63"/>
    <x v="1"/>
    <x v="5"/>
  </r>
  <r>
    <s v="O3897"/>
    <d v="2024-11-14T00:00:00"/>
    <x v="5"/>
    <x v="5"/>
    <x v="1"/>
    <s v="C102"/>
    <x v="1104"/>
    <s v="B1074"/>
    <x v="925"/>
    <x v="2"/>
    <n v="25.48"/>
    <n v="1"/>
    <n v="25.48"/>
    <x v="0"/>
    <x v="2"/>
  </r>
  <r>
    <s v="O1413"/>
    <d v="2023-08-16T00:00:00"/>
    <x v="3"/>
    <x v="8"/>
    <x v="2"/>
    <s v="C415"/>
    <x v="1024"/>
    <s v="B1519"/>
    <x v="809"/>
    <x v="1"/>
    <n v="18.62"/>
    <n v="2"/>
    <n v="37.24"/>
    <x v="1"/>
    <x v="2"/>
  </r>
  <r>
    <s v="O1160"/>
    <d v="2024-03-22T00:00:00"/>
    <x v="2"/>
    <x v="0"/>
    <x v="1"/>
    <s v="C923"/>
    <x v="310"/>
    <s v="B1753"/>
    <x v="1092"/>
    <x v="3"/>
    <n v="40.090000000000003"/>
    <n v="2"/>
    <n v="80.180000000000007"/>
    <x v="2"/>
    <x v="3"/>
  </r>
  <r>
    <s v="O3164"/>
    <d v="2024-01-08T00:00:00"/>
    <x v="1"/>
    <x v="11"/>
    <x v="1"/>
    <s v="C274"/>
    <x v="135"/>
    <s v="B1729"/>
    <x v="629"/>
    <x v="0"/>
    <n v="43.59"/>
    <n v="5"/>
    <n v="217.95"/>
    <x v="2"/>
    <x v="2"/>
  </r>
  <r>
    <s v="O1031"/>
    <d v="2024-07-05T00:00:00"/>
    <x v="2"/>
    <x v="2"/>
    <x v="1"/>
    <s v="C321"/>
    <x v="118"/>
    <s v="B1836"/>
    <x v="846"/>
    <x v="2"/>
    <n v="46.27"/>
    <n v="5"/>
    <n v="231.35"/>
    <x v="3"/>
    <x v="7"/>
  </r>
  <r>
    <s v="O3412"/>
    <d v="2025-02-25T00:00:00"/>
    <x v="4"/>
    <x v="3"/>
    <x v="0"/>
    <s v="C251"/>
    <x v="980"/>
    <s v="B1939"/>
    <x v="155"/>
    <x v="2"/>
    <n v="24.74"/>
    <n v="3"/>
    <n v="74.22"/>
    <x v="0"/>
    <x v="6"/>
  </r>
  <r>
    <s v="O2098"/>
    <d v="2023-08-16T00:00:00"/>
    <x v="3"/>
    <x v="8"/>
    <x v="2"/>
    <s v="C545"/>
    <x v="14"/>
    <s v="B1668"/>
    <x v="1114"/>
    <x v="3"/>
    <n v="21.52"/>
    <n v="1"/>
    <n v="21.52"/>
    <x v="0"/>
    <x v="1"/>
  </r>
  <r>
    <s v="O3432"/>
    <d v="2025-02-11T00:00:00"/>
    <x v="4"/>
    <x v="3"/>
    <x v="0"/>
    <s v="C365"/>
    <x v="654"/>
    <s v="B1980"/>
    <x v="834"/>
    <x v="3"/>
    <n v="44.06"/>
    <n v="1"/>
    <n v="44.06"/>
    <x v="0"/>
    <x v="7"/>
  </r>
  <r>
    <s v="O3784"/>
    <d v="2024-05-05T00:00:00"/>
    <x v="0"/>
    <x v="4"/>
    <x v="1"/>
    <s v="C453"/>
    <x v="11"/>
    <s v="B1614"/>
    <x v="710"/>
    <x v="3"/>
    <n v="6.63"/>
    <n v="2"/>
    <n v="13.26"/>
    <x v="0"/>
    <x v="0"/>
  </r>
  <r>
    <s v="O3346"/>
    <d v="2022-10-03T00:00:00"/>
    <x v="1"/>
    <x v="10"/>
    <x v="3"/>
    <s v="C572"/>
    <x v="714"/>
    <s v="B1345"/>
    <x v="897"/>
    <x v="0"/>
    <n v="8.9"/>
    <n v="4"/>
    <n v="35.6"/>
    <x v="2"/>
    <x v="7"/>
  </r>
  <r>
    <s v="O1228"/>
    <d v="2023-07-28T00:00:00"/>
    <x v="2"/>
    <x v="2"/>
    <x v="2"/>
    <s v="C925"/>
    <x v="672"/>
    <s v="B1922"/>
    <x v="784"/>
    <x v="1"/>
    <n v="11.63"/>
    <n v="2"/>
    <n v="23.26"/>
    <x v="3"/>
    <x v="4"/>
  </r>
  <r>
    <s v="O1691"/>
    <d v="2023-10-02T00:00:00"/>
    <x v="1"/>
    <x v="10"/>
    <x v="2"/>
    <s v="C885"/>
    <x v="243"/>
    <s v="B1922"/>
    <x v="708"/>
    <x v="2"/>
    <n v="46.25"/>
    <n v="2"/>
    <n v="92.5"/>
    <x v="0"/>
    <x v="2"/>
  </r>
  <r>
    <s v="O3046"/>
    <d v="2024-09-30T00:00:00"/>
    <x v="1"/>
    <x v="6"/>
    <x v="1"/>
    <s v="C183"/>
    <x v="882"/>
    <s v="B1435"/>
    <x v="60"/>
    <x v="2"/>
    <n v="43.98"/>
    <n v="3"/>
    <n v="131.94"/>
    <x v="0"/>
    <x v="0"/>
  </r>
  <r>
    <s v="O3204"/>
    <d v="2025-02-01T00:00:00"/>
    <x v="6"/>
    <x v="3"/>
    <x v="0"/>
    <s v="C214"/>
    <x v="164"/>
    <s v="B1577"/>
    <x v="909"/>
    <x v="0"/>
    <n v="42.45"/>
    <n v="3"/>
    <n v="127.35"/>
    <x v="1"/>
    <x v="1"/>
  </r>
  <r>
    <s v="O1397"/>
    <d v="2023-04-02T00:00:00"/>
    <x v="0"/>
    <x v="7"/>
    <x v="2"/>
    <s v="C240"/>
    <x v="462"/>
    <s v="B1707"/>
    <x v="1115"/>
    <x v="1"/>
    <n v="35.81"/>
    <n v="4"/>
    <n v="143.24"/>
    <x v="1"/>
    <x v="0"/>
  </r>
  <r>
    <s v="O3791"/>
    <d v="2024-11-02T00:00:00"/>
    <x v="6"/>
    <x v="5"/>
    <x v="1"/>
    <s v="C327"/>
    <x v="234"/>
    <s v="B1484"/>
    <x v="855"/>
    <x v="3"/>
    <n v="20.34"/>
    <n v="1"/>
    <n v="20.34"/>
    <x v="0"/>
    <x v="2"/>
  </r>
  <r>
    <s v="O1306"/>
    <d v="2023-06-18T00:00:00"/>
    <x v="0"/>
    <x v="1"/>
    <x v="2"/>
    <s v="C720"/>
    <x v="836"/>
    <s v="B1849"/>
    <x v="1116"/>
    <x v="3"/>
    <n v="15.19"/>
    <n v="4"/>
    <n v="60.76"/>
    <x v="1"/>
    <x v="1"/>
  </r>
  <r>
    <s v="O3027"/>
    <d v="2023-01-18T00:00:00"/>
    <x v="3"/>
    <x v="11"/>
    <x v="2"/>
    <s v="C757"/>
    <x v="274"/>
    <s v="B1462"/>
    <x v="189"/>
    <x v="2"/>
    <n v="49.05"/>
    <n v="4"/>
    <n v="196.2"/>
    <x v="2"/>
    <x v="0"/>
  </r>
  <r>
    <s v="O1330"/>
    <d v="2024-02-03T00:00:00"/>
    <x v="6"/>
    <x v="3"/>
    <x v="1"/>
    <s v="C930"/>
    <x v="778"/>
    <s v="B1760"/>
    <x v="1117"/>
    <x v="3"/>
    <n v="12"/>
    <n v="3"/>
    <n v="36"/>
    <x v="0"/>
    <x v="1"/>
  </r>
  <r>
    <s v="O3602"/>
    <d v="2024-05-20T00:00:00"/>
    <x v="1"/>
    <x v="4"/>
    <x v="1"/>
    <s v="C678"/>
    <x v="751"/>
    <s v="B1795"/>
    <x v="66"/>
    <x v="2"/>
    <n v="12.77"/>
    <n v="3"/>
    <n v="38.31"/>
    <x v="0"/>
    <x v="5"/>
  </r>
  <r>
    <s v="O2360"/>
    <d v="2024-10-01T00:00:00"/>
    <x v="4"/>
    <x v="10"/>
    <x v="1"/>
    <s v="C584"/>
    <x v="1108"/>
    <s v="B1377"/>
    <x v="381"/>
    <x v="3"/>
    <n v="27.31"/>
    <n v="2"/>
    <n v="54.62"/>
    <x v="2"/>
    <x v="2"/>
  </r>
  <r>
    <s v="O2759"/>
    <d v="2025-03-13T00:00:00"/>
    <x v="5"/>
    <x v="0"/>
    <x v="0"/>
    <s v="C456"/>
    <x v="325"/>
    <s v="B1701"/>
    <x v="914"/>
    <x v="0"/>
    <n v="12.56"/>
    <n v="3"/>
    <n v="37.68"/>
    <x v="0"/>
    <x v="0"/>
  </r>
  <r>
    <s v="O2606"/>
    <d v="2023-03-26T00:00:00"/>
    <x v="0"/>
    <x v="0"/>
    <x v="2"/>
    <s v="C570"/>
    <x v="597"/>
    <s v="B1739"/>
    <x v="1019"/>
    <x v="0"/>
    <n v="17.37"/>
    <n v="1"/>
    <n v="17.37"/>
    <x v="0"/>
    <x v="6"/>
  </r>
  <r>
    <s v="O2628"/>
    <d v="2023-01-25T00:00:00"/>
    <x v="3"/>
    <x v="11"/>
    <x v="2"/>
    <s v="C130"/>
    <x v="224"/>
    <s v="B1352"/>
    <x v="840"/>
    <x v="0"/>
    <n v="27.61"/>
    <n v="4"/>
    <n v="110.44"/>
    <x v="2"/>
    <x v="1"/>
  </r>
  <r>
    <s v="O2929"/>
    <d v="2022-12-21T00:00:00"/>
    <x v="3"/>
    <x v="9"/>
    <x v="3"/>
    <s v="C900"/>
    <x v="1053"/>
    <s v="B1690"/>
    <x v="1118"/>
    <x v="1"/>
    <n v="15.39"/>
    <n v="5"/>
    <n v="76.95"/>
    <x v="2"/>
    <x v="0"/>
  </r>
  <r>
    <s v="O2016"/>
    <d v="2024-01-08T00:00:00"/>
    <x v="1"/>
    <x v="11"/>
    <x v="1"/>
    <s v="C300"/>
    <x v="442"/>
    <s v="B1112"/>
    <x v="867"/>
    <x v="3"/>
    <n v="45.21"/>
    <n v="5"/>
    <n v="226.05"/>
    <x v="1"/>
    <x v="3"/>
  </r>
  <r>
    <s v="O3531"/>
    <d v="2023-08-18T00:00:00"/>
    <x v="2"/>
    <x v="8"/>
    <x v="2"/>
    <s v="C867"/>
    <x v="657"/>
    <s v="B1916"/>
    <x v="659"/>
    <x v="0"/>
    <n v="24.43"/>
    <n v="3"/>
    <n v="73.290000000000006"/>
    <x v="2"/>
    <x v="2"/>
  </r>
  <r>
    <s v="O3120"/>
    <d v="2025-01-26T00:00:00"/>
    <x v="0"/>
    <x v="11"/>
    <x v="0"/>
    <s v="C384"/>
    <x v="407"/>
    <s v="B1565"/>
    <x v="175"/>
    <x v="3"/>
    <n v="27.36"/>
    <n v="3"/>
    <n v="82.08"/>
    <x v="2"/>
    <x v="1"/>
  </r>
  <r>
    <s v="O1763"/>
    <d v="2023-03-08T00:00:00"/>
    <x v="3"/>
    <x v="0"/>
    <x v="2"/>
    <s v="C926"/>
    <x v="1109"/>
    <s v="B1504"/>
    <x v="1119"/>
    <x v="2"/>
    <n v="26.45"/>
    <n v="3"/>
    <n v="79.349999999999994"/>
    <x v="3"/>
    <x v="1"/>
  </r>
  <r>
    <s v="O1263"/>
    <d v="2024-07-30T00:00:00"/>
    <x v="4"/>
    <x v="2"/>
    <x v="1"/>
    <s v="C500"/>
    <x v="791"/>
    <s v="B1085"/>
    <x v="695"/>
    <x v="0"/>
    <n v="36.770000000000003"/>
    <n v="5"/>
    <n v="183.85"/>
    <x v="3"/>
    <x v="7"/>
  </r>
  <r>
    <s v="O2367"/>
    <d v="2023-02-25T00:00:00"/>
    <x v="6"/>
    <x v="3"/>
    <x v="2"/>
    <s v="C576"/>
    <x v="1110"/>
    <s v="B1071"/>
    <x v="251"/>
    <x v="0"/>
    <n v="21.03"/>
    <n v="4"/>
    <n v="84.12"/>
    <x v="0"/>
    <x v="7"/>
  </r>
  <r>
    <s v="O2989"/>
    <d v="2022-11-25T00:00:00"/>
    <x v="2"/>
    <x v="5"/>
    <x v="3"/>
    <s v="C877"/>
    <x v="744"/>
    <s v="B1261"/>
    <x v="788"/>
    <x v="2"/>
    <n v="35.020000000000003"/>
    <n v="5"/>
    <n v="175.1"/>
    <x v="0"/>
    <x v="2"/>
  </r>
  <r>
    <s v="O2193"/>
    <d v="2024-09-21T00:00:00"/>
    <x v="6"/>
    <x v="6"/>
    <x v="1"/>
    <s v="C888"/>
    <x v="814"/>
    <s v="B1046"/>
    <x v="498"/>
    <x v="2"/>
    <n v="14.32"/>
    <n v="3"/>
    <n v="42.96"/>
    <x v="3"/>
    <x v="7"/>
  </r>
  <r>
    <s v="O2583"/>
    <d v="2023-12-30T00:00:00"/>
    <x v="6"/>
    <x v="9"/>
    <x v="2"/>
    <s v="C164"/>
    <x v="266"/>
    <s v="B1354"/>
    <x v="877"/>
    <x v="0"/>
    <n v="31.98"/>
    <n v="2"/>
    <n v="63.96"/>
    <x v="1"/>
    <x v="2"/>
  </r>
  <r>
    <s v="O2343"/>
    <d v="2025-01-06T00:00:00"/>
    <x v="1"/>
    <x v="11"/>
    <x v="0"/>
    <s v="C690"/>
    <x v="466"/>
    <s v="B1362"/>
    <x v="775"/>
    <x v="0"/>
    <n v="43.58"/>
    <n v="1"/>
    <n v="43.58"/>
    <x v="2"/>
    <x v="1"/>
  </r>
  <r>
    <s v="O2896"/>
    <d v="2025-02-22T00:00:00"/>
    <x v="6"/>
    <x v="3"/>
    <x v="0"/>
    <s v="C101"/>
    <x v="780"/>
    <s v="B1679"/>
    <x v="74"/>
    <x v="0"/>
    <n v="11.86"/>
    <n v="3"/>
    <n v="35.58"/>
    <x v="1"/>
    <x v="2"/>
  </r>
  <r>
    <s v="O1017"/>
    <d v="2024-04-02T00:00:00"/>
    <x v="4"/>
    <x v="7"/>
    <x v="1"/>
    <s v="C475"/>
    <x v="734"/>
    <s v="B1205"/>
    <x v="1120"/>
    <x v="1"/>
    <n v="6.83"/>
    <n v="5"/>
    <n v="34.15"/>
    <x v="3"/>
    <x v="7"/>
  </r>
  <r>
    <s v="O1632"/>
    <d v="2023-02-16T00:00:00"/>
    <x v="5"/>
    <x v="3"/>
    <x v="2"/>
    <s v="C918"/>
    <x v="945"/>
    <s v="B1651"/>
    <x v="691"/>
    <x v="0"/>
    <n v="44.82"/>
    <n v="5"/>
    <n v="224.1"/>
    <x v="0"/>
    <x v="0"/>
  </r>
  <r>
    <s v="O2333"/>
    <d v="2024-07-19T00:00:00"/>
    <x v="2"/>
    <x v="2"/>
    <x v="1"/>
    <s v="C746"/>
    <x v="954"/>
    <s v="B1414"/>
    <x v="511"/>
    <x v="2"/>
    <n v="25.2"/>
    <n v="4"/>
    <n v="100.8"/>
    <x v="2"/>
    <x v="0"/>
  </r>
  <r>
    <s v="O3640"/>
    <d v="2024-12-19T00:00:00"/>
    <x v="5"/>
    <x v="9"/>
    <x v="1"/>
    <s v="C252"/>
    <x v="1089"/>
    <s v="B1500"/>
    <x v="494"/>
    <x v="3"/>
    <n v="16.399999999999999"/>
    <n v="1"/>
    <n v="16.399999999999999"/>
    <x v="2"/>
    <x v="6"/>
  </r>
  <r>
    <s v="O1962"/>
    <d v="2024-12-10T00:00:00"/>
    <x v="4"/>
    <x v="9"/>
    <x v="1"/>
    <s v="C536"/>
    <x v="1111"/>
    <s v="B1377"/>
    <x v="381"/>
    <x v="3"/>
    <n v="23.63"/>
    <n v="3"/>
    <n v="70.89"/>
    <x v="2"/>
    <x v="0"/>
  </r>
  <r>
    <s v="O2422"/>
    <d v="2022-09-14T00:00:00"/>
    <x v="3"/>
    <x v="6"/>
    <x v="3"/>
    <s v="C977"/>
    <x v="1112"/>
    <s v="B1515"/>
    <x v="409"/>
    <x v="2"/>
    <n v="40.299999999999997"/>
    <n v="4"/>
    <n v="161.19999999999999"/>
    <x v="0"/>
    <x v="0"/>
  </r>
  <r>
    <s v="O1177"/>
    <d v="2024-06-23T00:00:00"/>
    <x v="0"/>
    <x v="1"/>
    <x v="1"/>
    <s v="C622"/>
    <x v="594"/>
    <s v="B1828"/>
    <x v="1121"/>
    <x v="3"/>
    <n v="25.43"/>
    <n v="4"/>
    <n v="101.72"/>
    <x v="1"/>
    <x v="0"/>
  </r>
  <r>
    <s v="O2171"/>
    <d v="2024-05-15T00:00:00"/>
    <x v="3"/>
    <x v="4"/>
    <x v="1"/>
    <s v="C309"/>
    <x v="1113"/>
    <s v="B1587"/>
    <x v="1122"/>
    <x v="1"/>
    <n v="33.85"/>
    <n v="4"/>
    <n v="135.4"/>
    <x v="2"/>
    <x v="2"/>
  </r>
  <r>
    <s v="O1045"/>
    <d v="2023-04-20T00:00:00"/>
    <x v="5"/>
    <x v="7"/>
    <x v="2"/>
    <s v="C550"/>
    <x v="1114"/>
    <s v="B1247"/>
    <x v="108"/>
    <x v="3"/>
    <n v="17.16"/>
    <n v="2"/>
    <n v="34.32"/>
    <x v="3"/>
    <x v="1"/>
  </r>
  <r>
    <s v="O2877"/>
    <d v="2024-10-16T00:00:00"/>
    <x v="3"/>
    <x v="10"/>
    <x v="1"/>
    <s v="C179"/>
    <x v="1115"/>
    <s v="B1446"/>
    <x v="1123"/>
    <x v="0"/>
    <n v="37.76"/>
    <n v="3"/>
    <n v="113.28"/>
    <x v="0"/>
    <x v="0"/>
  </r>
  <r>
    <s v="O1737"/>
    <d v="2023-10-14T00:00:00"/>
    <x v="6"/>
    <x v="10"/>
    <x v="2"/>
    <s v="C719"/>
    <x v="27"/>
    <s v="B1208"/>
    <x v="33"/>
    <x v="2"/>
    <n v="15.85"/>
    <n v="4"/>
    <n v="63.4"/>
    <x v="0"/>
    <x v="1"/>
  </r>
  <r>
    <s v="O3446"/>
    <d v="2023-10-04T00:00:00"/>
    <x v="3"/>
    <x v="10"/>
    <x v="2"/>
    <s v="C543"/>
    <x v="503"/>
    <s v="B1491"/>
    <x v="1124"/>
    <x v="2"/>
    <n v="22.81"/>
    <n v="1"/>
    <n v="22.81"/>
    <x v="0"/>
    <x v="5"/>
  </r>
  <r>
    <s v="O1480"/>
    <d v="2023-02-11T00:00:00"/>
    <x v="6"/>
    <x v="3"/>
    <x v="2"/>
    <s v="C506"/>
    <x v="1116"/>
    <s v="B1577"/>
    <x v="909"/>
    <x v="1"/>
    <n v="40.04"/>
    <n v="5"/>
    <n v="200.2"/>
    <x v="2"/>
    <x v="4"/>
  </r>
  <r>
    <s v="O3320"/>
    <d v="2025-07-03T00:00:00"/>
    <x v="5"/>
    <x v="2"/>
    <x v="0"/>
    <s v="C240"/>
    <x v="462"/>
    <s v="B1222"/>
    <x v="442"/>
    <x v="0"/>
    <n v="28.32"/>
    <n v="3"/>
    <n v="84.96"/>
    <x v="0"/>
    <x v="3"/>
  </r>
  <r>
    <s v="O3451"/>
    <d v="2025-01-06T00:00:00"/>
    <x v="1"/>
    <x v="11"/>
    <x v="0"/>
    <s v="C199"/>
    <x v="618"/>
    <s v="B1921"/>
    <x v="921"/>
    <x v="0"/>
    <n v="22.15"/>
    <n v="1"/>
    <n v="22.15"/>
    <x v="2"/>
    <x v="6"/>
  </r>
  <r>
    <s v="O1618"/>
    <d v="2024-01-03T00:00:00"/>
    <x v="3"/>
    <x v="11"/>
    <x v="1"/>
    <s v="C509"/>
    <x v="750"/>
    <s v="B1926"/>
    <x v="502"/>
    <x v="1"/>
    <n v="46.27"/>
    <n v="4"/>
    <n v="185.08"/>
    <x v="0"/>
    <x v="2"/>
  </r>
  <r>
    <s v="O1093"/>
    <d v="2023-08-15T00:00:00"/>
    <x v="4"/>
    <x v="8"/>
    <x v="2"/>
    <s v="C477"/>
    <x v="840"/>
    <s v="B1266"/>
    <x v="367"/>
    <x v="0"/>
    <n v="48.15"/>
    <n v="3"/>
    <n v="144.44999999999999"/>
    <x v="0"/>
    <x v="1"/>
  </r>
  <r>
    <s v="O1510"/>
    <d v="2023-04-15T00:00:00"/>
    <x v="6"/>
    <x v="7"/>
    <x v="2"/>
    <s v="C809"/>
    <x v="1117"/>
    <s v="B1441"/>
    <x v="573"/>
    <x v="1"/>
    <n v="16.43"/>
    <n v="4"/>
    <n v="65.72"/>
    <x v="0"/>
    <x v="0"/>
  </r>
  <r>
    <s v="O3570"/>
    <d v="2023-12-26T00:00:00"/>
    <x v="4"/>
    <x v="9"/>
    <x v="2"/>
    <s v="C891"/>
    <x v="257"/>
    <s v="B1701"/>
    <x v="914"/>
    <x v="0"/>
    <n v="14.47"/>
    <n v="3"/>
    <n v="43.41"/>
    <x v="0"/>
    <x v="2"/>
  </r>
  <r>
    <s v="O3930"/>
    <d v="2025-01-18T00:00:00"/>
    <x v="6"/>
    <x v="11"/>
    <x v="0"/>
    <s v="C234"/>
    <x v="606"/>
    <s v="B1806"/>
    <x v="48"/>
    <x v="2"/>
    <n v="21.97"/>
    <n v="2"/>
    <n v="43.94"/>
    <x v="2"/>
    <x v="2"/>
  </r>
  <r>
    <s v="O2535"/>
    <d v="2023-02-10T00:00:00"/>
    <x v="2"/>
    <x v="3"/>
    <x v="2"/>
    <s v="C869"/>
    <x v="552"/>
    <s v="B1328"/>
    <x v="1125"/>
    <x v="1"/>
    <n v="6.07"/>
    <n v="5"/>
    <n v="30.35"/>
    <x v="0"/>
    <x v="6"/>
  </r>
  <r>
    <s v="O1686"/>
    <d v="2024-11-04T00:00:00"/>
    <x v="1"/>
    <x v="5"/>
    <x v="1"/>
    <s v="C576"/>
    <x v="1110"/>
    <s v="B1064"/>
    <x v="1126"/>
    <x v="0"/>
    <n v="39.67"/>
    <n v="4"/>
    <n v="158.68"/>
    <x v="1"/>
    <x v="2"/>
  </r>
  <r>
    <s v="O1252"/>
    <d v="2024-07-03T00:00:00"/>
    <x v="3"/>
    <x v="2"/>
    <x v="1"/>
    <s v="C164"/>
    <x v="837"/>
    <s v="B1406"/>
    <x v="1127"/>
    <x v="3"/>
    <n v="40.76"/>
    <n v="5"/>
    <n v="203.8"/>
    <x v="3"/>
    <x v="0"/>
  </r>
  <r>
    <s v="O2751"/>
    <d v="2022-09-22T00:00:00"/>
    <x v="5"/>
    <x v="6"/>
    <x v="3"/>
    <s v="C574"/>
    <x v="9"/>
    <s v="B1425"/>
    <x v="279"/>
    <x v="2"/>
    <n v="13.93"/>
    <n v="2"/>
    <n v="27.86"/>
    <x v="0"/>
    <x v="3"/>
  </r>
  <r>
    <s v="O3010"/>
    <d v="2022-12-10T00:00:00"/>
    <x v="6"/>
    <x v="9"/>
    <x v="3"/>
    <s v="C273"/>
    <x v="446"/>
    <s v="B1612"/>
    <x v="205"/>
    <x v="2"/>
    <n v="36.200000000000003"/>
    <n v="1"/>
    <n v="36.200000000000003"/>
    <x v="0"/>
    <x v="6"/>
  </r>
  <r>
    <s v="O2230"/>
    <d v="2025-06-03T00:00:00"/>
    <x v="4"/>
    <x v="1"/>
    <x v="0"/>
    <s v="C651"/>
    <x v="113"/>
    <s v="B1232"/>
    <x v="444"/>
    <x v="2"/>
    <n v="37.25"/>
    <n v="5"/>
    <n v="186.25"/>
    <x v="0"/>
    <x v="0"/>
  </r>
  <r>
    <s v="O3511"/>
    <d v="2023-03-07T00:00:00"/>
    <x v="4"/>
    <x v="0"/>
    <x v="2"/>
    <s v="C770"/>
    <x v="866"/>
    <s v="B1738"/>
    <x v="212"/>
    <x v="0"/>
    <n v="7.68"/>
    <n v="3"/>
    <n v="23.04"/>
    <x v="2"/>
    <x v="2"/>
  </r>
  <r>
    <s v="O3508"/>
    <d v="2024-08-05T00:00:00"/>
    <x v="1"/>
    <x v="8"/>
    <x v="1"/>
    <s v="C865"/>
    <x v="1017"/>
    <s v="B1580"/>
    <x v="854"/>
    <x v="0"/>
    <n v="5.56"/>
    <n v="1"/>
    <n v="5.56"/>
    <x v="0"/>
    <x v="0"/>
  </r>
  <r>
    <s v="O3158"/>
    <d v="2024-06-12T00:00:00"/>
    <x v="3"/>
    <x v="1"/>
    <x v="1"/>
    <s v="C749"/>
    <x v="593"/>
    <s v="B1645"/>
    <x v="960"/>
    <x v="2"/>
    <n v="20.79"/>
    <n v="4"/>
    <n v="83.16"/>
    <x v="0"/>
    <x v="5"/>
  </r>
  <r>
    <s v="O3967"/>
    <d v="2023-07-06T00:00:00"/>
    <x v="5"/>
    <x v="2"/>
    <x v="2"/>
    <s v="C166"/>
    <x v="344"/>
    <s v="B1364"/>
    <x v="821"/>
    <x v="1"/>
    <n v="19.13"/>
    <n v="5"/>
    <n v="95.65"/>
    <x v="0"/>
    <x v="1"/>
  </r>
  <r>
    <s v="O3884"/>
    <d v="2024-08-08T00:00:00"/>
    <x v="5"/>
    <x v="8"/>
    <x v="1"/>
    <s v="C251"/>
    <x v="980"/>
    <s v="B1759"/>
    <x v="966"/>
    <x v="0"/>
    <n v="15.06"/>
    <n v="3"/>
    <n v="45.18"/>
    <x v="0"/>
    <x v="1"/>
  </r>
  <r>
    <s v="O3182"/>
    <d v="2023-10-05T00:00:00"/>
    <x v="5"/>
    <x v="10"/>
    <x v="2"/>
    <s v="C799"/>
    <x v="634"/>
    <s v="B1729"/>
    <x v="31"/>
    <x v="0"/>
    <n v="6.7"/>
    <n v="2"/>
    <n v="13.4"/>
    <x v="0"/>
    <x v="1"/>
  </r>
  <r>
    <s v="O3185"/>
    <d v="2024-01-30T00:00:00"/>
    <x v="4"/>
    <x v="11"/>
    <x v="1"/>
    <s v="C386"/>
    <x v="56"/>
    <s v="B1618"/>
    <x v="887"/>
    <x v="0"/>
    <n v="30.75"/>
    <n v="4"/>
    <n v="123"/>
    <x v="1"/>
    <x v="0"/>
  </r>
  <r>
    <s v="O3624"/>
    <d v="2024-12-15T00:00:00"/>
    <x v="0"/>
    <x v="9"/>
    <x v="1"/>
    <s v="C483"/>
    <x v="578"/>
    <s v="B1198"/>
    <x v="735"/>
    <x v="2"/>
    <n v="17.66"/>
    <n v="2"/>
    <n v="35.32"/>
    <x v="0"/>
    <x v="2"/>
  </r>
  <r>
    <s v="O2688"/>
    <d v="2023-04-03T00:00:00"/>
    <x v="1"/>
    <x v="7"/>
    <x v="2"/>
    <s v="C234"/>
    <x v="606"/>
    <s v="B1297"/>
    <x v="797"/>
    <x v="2"/>
    <n v="9.64"/>
    <n v="1"/>
    <n v="9.64"/>
    <x v="1"/>
    <x v="0"/>
  </r>
  <r>
    <s v="O3176"/>
    <d v="2023-12-04T00:00:00"/>
    <x v="1"/>
    <x v="9"/>
    <x v="2"/>
    <s v="C487"/>
    <x v="82"/>
    <s v="B1749"/>
    <x v="1103"/>
    <x v="0"/>
    <n v="38.97"/>
    <n v="2"/>
    <n v="77.94"/>
    <x v="0"/>
    <x v="2"/>
  </r>
  <r>
    <s v="O2669"/>
    <d v="2023-05-04T00:00:00"/>
    <x v="5"/>
    <x v="4"/>
    <x v="2"/>
    <s v="C179"/>
    <x v="306"/>
    <s v="B1028"/>
    <x v="961"/>
    <x v="3"/>
    <n v="25.66"/>
    <n v="4"/>
    <n v="102.64"/>
    <x v="2"/>
    <x v="3"/>
  </r>
  <r>
    <s v="O1613"/>
    <d v="2024-12-02T00:00:00"/>
    <x v="1"/>
    <x v="9"/>
    <x v="1"/>
    <s v="C178"/>
    <x v="689"/>
    <s v="B1274"/>
    <x v="1042"/>
    <x v="0"/>
    <n v="21.42"/>
    <n v="1"/>
    <n v="21.42"/>
    <x v="0"/>
    <x v="0"/>
  </r>
  <r>
    <s v="O1882"/>
    <d v="2023-04-26T00:00:00"/>
    <x v="3"/>
    <x v="7"/>
    <x v="2"/>
    <s v="C718"/>
    <x v="1013"/>
    <s v="B1594"/>
    <x v="161"/>
    <x v="1"/>
    <n v="48.69"/>
    <n v="4"/>
    <n v="194.76"/>
    <x v="0"/>
    <x v="7"/>
  </r>
  <r>
    <s v="O3112"/>
    <d v="2024-10-21T00:00:00"/>
    <x v="1"/>
    <x v="10"/>
    <x v="1"/>
    <s v="C563"/>
    <x v="631"/>
    <s v="B1514"/>
    <x v="987"/>
    <x v="0"/>
    <n v="21.16"/>
    <n v="4"/>
    <n v="84.64"/>
    <x v="0"/>
    <x v="5"/>
  </r>
  <r>
    <s v="O3257"/>
    <d v="2025-03-03T00:00:00"/>
    <x v="1"/>
    <x v="0"/>
    <x v="0"/>
    <s v="C682"/>
    <x v="564"/>
    <s v="B1901"/>
    <x v="383"/>
    <x v="2"/>
    <n v="44.91"/>
    <n v="3"/>
    <n v="134.72999999999999"/>
    <x v="0"/>
    <x v="0"/>
  </r>
  <r>
    <s v="O1837"/>
    <d v="2024-05-13T00:00:00"/>
    <x v="1"/>
    <x v="4"/>
    <x v="1"/>
    <s v="C536"/>
    <x v="1118"/>
    <s v="B1200"/>
    <x v="955"/>
    <x v="3"/>
    <n v="36.89"/>
    <n v="1"/>
    <n v="36.89"/>
    <x v="2"/>
    <x v="4"/>
  </r>
  <r>
    <s v="O1274"/>
    <d v="2024-10-09T00:00:00"/>
    <x v="3"/>
    <x v="10"/>
    <x v="1"/>
    <s v="C891"/>
    <x v="257"/>
    <s v="B1182"/>
    <x v="1104"/>
    <x v="3"/>
    <n v="35.14"/>
    <n v="1"/>
    <n v="35.14"/>
    <x v="1"/>
    <x v="7"/>
  </r>
  <r>
    <s v="O3905"/>
    <d v="2024-08-10T00:00:00"/>
    <x v="6"/>
    <x v="8"/>
    <x v="1"/>
    <s v="C712"/>
    <x v="429"/>
    <s v="B1816"/>
    <x v="1108"/>
    <x v="2"/>
    <n v="10.36"/>
    <n v="4"/>
    <n v="41.44"/>
    <x v="0"/>
    <x v="3"/>
  </r>
  <r>
    <s v="O2559"/>
    <d v="2023-08-01T00:00:00"/>
    <x v="4"/>
    <x v="8"/>
    <x v="2"/>
    <s v="C438"/>
    <x v="184"/>
    <s v="B1585"/>
    <x v="196"/>
    <x v="0"/>
    <n v="27.28"/>
    <n v="3"/>
    <n v="81.84"/>
    <x v="1"/>
    <x v="2"/>
  </r>
  <r>
    <s v="O3554"/>
    <d v="2024-05-18T00:00:00"/>
    <x v="6"/>
    <x v="4"/>
    <x v="1"/>
    <s v="C654"/>
    <x v="1119"/>
    <s v="B1855"/>
    <x v="872"/>
    <x v="0"/>
    <n v="14.86"/>
    <n v="2"/>
    <n v="29.72"/>
    <x v="1"/>
    <x v="2"/>
  </r>
  <r>
    <s v="O3684"/>
    <d v="2024-01-08T00:00:00"/>
    <x v="1"/>
    <x v="11"/>
    <x v="1"/>
    <s v="C780"/>
    <x v="484"/>
    <s v="B1115"/>
    <x v="436"/>
    <x v="3"/>
    <n v="16.100000000000001"/>
    <n v="5"/>
    <n v="80.5"/>
    <x v="0"/>
    <x v="2"/>
  </r>
  <r>
    <s v="O2269"/>
    <d v="2024-08-28T00:00:00"/>
    <x v="3"/>
    <x v="8"/>
    <x v="1"/>
    <s v="C710"/>
    <x v="525"/>
    <s v="B1344"/>
    <x v="210"/>
    <x v="0"/>
    <n v="30.95"/>
    <n v="1"/>
    <n v="30.95"/>
    <x v="0"/>
    <x v="2"/>
  </r>
  <r>
    <s v="O1444"/>
    <d v="2023-10-11T00:00:00"/>
    <x v="3"/>
    <x v="10"/>
    <x v="2"/>
    <s v="C849"/>
    <x v="635"/>
    <s v="B1300"/>
    <x v="479"/>
    <x v="2"/>
    <n v="49.86"/>
    <n v="4"/>
    <n v="199.44"/>
    <x v="0"/>
    <x v="3"/>
  </r>
  <r>
    <s v="O2694"/>
    <d v="2024-10-19T00:00:00"/>
    <x v="6"/>
    <x v="10"/>
    <x v="1"/>
    <s v="C171"/>
    <x v="331"/>
    <s v="B1536"/>
    <x v="716"/>
    <x v="1"/>
    <n v="37.869999999999997"/>
    <n v="3"/>
    <n v="113.61"/>
    <x v="0"/>
    <x v="2"/>
  </r>
  <r>
    <s v="O3524"/>
    <d v="2023-06-23T00:00:00"/>
    <x v="2"/>
    <x v="1"/>
    <x v="2"/>
    <s v="C948"/>
    <x v="358"/>
    <s v="B1243"/>
    <x v="440"/>
    <x v="3"/>
    <n v="37.229999999999997"/>
    <n v="2"/>
    <n v="74.459999999999994"/>
    <x v="2"/>
    <x v="2"/>
  </r>
  <r>
    <s v="O2715"/>
    <d v="2025-06-19T00:00:00"/>
    <x v="5"/>
    <x v="1"/>
    <x v="0"/>
    <s v="C839"/>
    <x v="284"/>
    <s v="B1253"/>
    <x v="641"/>
    <x v="0"/>
    <n v="28.15"/>
    <n v="2"/>
    <n v="56.3"/>
    <x v="0"/>
    <x v="1"/>
  </r>
  <r>
    <s v="O1343"/>
    <d v="2024-07-28T00:00:00"/>
    <x v="0"/>
    <x v="2"/>
    <x v="1"/>
    <s v="C140"/>
    <x v="382"/>
    <s v="B1438"/>
    <x v="1128"/>
    <x v="1"/>
    <n v="35.99"/>
    <n v="1"/>
    <n v="35.99"/>
    <x v="1"/>
    <x v="4"/>
  </r>
  <r>
    <s v="O2952"/>
    <d v="2023-10-06T00:00:00"/>
    <x v="2"/>
    <x v="10"/>
    <x v="2"/>
    <s v="C987"/>
    <x v="297"/>
    <s v="B1648"/>
    <x v="786"/>
    <x v="0"/>
    <n v="52.09"/>
    <n v="2"/>
    <n v="104.18"/>
    <x v="1"/>
    <x v="1"/>
  </r>
  <r>
    <s v="O2327"/>
    <d v="2024-03-27T00:00:00"/>
    <x v="3"/>
    <x v="0"/>
    <x v="1"/>
    <s v="C920"/>
    <x v="295"/>
    <s v="B1773"/>
    <x v="298"/>
    <x v="3"/>
    <n v="33.729999999999997"/>
    <n v="5"/>
    <n v="168.65"/>
    <x v="0"/>
    <x v="5"/>
  </r>
  <r>
    <s v="O1484"/>
    <d v="2024-06-13T00:00:00"/>
    <x v="5"/>
    <x v="1"/>
    <x v="1"/>
    <s v="C737"/>
    <x v="1120"/>
    <s v="B1506"/>
    <x v="213"/>
    <x v="1"/>
    <n v="36.130000000000003"/>
    <n v="1"/>
    <n v="36.130000000000003"/>
    <x v="1"/>
    <x v="2"/>
  </r>
  <r>
    <s v="O3418"/>
    <d v="2023-06-22T00:00:00"/>
    <x v="5"/>
    <x v="1"/>
    <x v="2"/>
    <s v="C823"/>
    <x v="119"/>
    <s v="B1319"/>
    <x v="340"/>
    <x v="0"/>
    <n v="36.54"/>
    <n v="2"/>
    <n v="73.08"/>
    <x v="2"/>
    <x v="2"/>
  </r>
  <r>
    <s v="O3850"/>
    <d v="2023-04-03T00:00:00"/>
    <x v="1"/>
    <x v="7"/>
    <x v="2"/>
    <s v="C549"/>
    <x v="451"/>
    <s v="B1542"/>
    <x v="984"/>
    <x v="0"/>
    <n v="27.24"/>
    <n v="1"/>
    <n v="27.24"/>
    <x v="2"/>
    <x v="0"/>
  </r>
  <r>
    <s v="O1559"/>
    <d v="2023-01-14T00:00:00"/>
    <x v="6"/>
    <x v="11"/>
    <x v="2"/>
    <s v="C372"/>
    <x v="756"/>
    <s v="B1164"/>
    <x v="1129"/>
    <x v="1"/>
    <n v="19.89"/>
    <n v="3"/>
    <n v="59.67"/>
    <x v="3"/>
    <x v="7"/>
  </r>
  <r>
    <s v="O2292"/>
    <d v="2024-09-27T00:00:00"/>
    <x v="2"/>
    <x v="6"/>
    <x v="1"/>
    <s v="C108"/>
    <x v="948"/>
    <s v="B1502"/>
    <x v="336"/>
    <x v="2"/>
    <n v="22.65"/>
    <n v="3"/>
    <n v="67.95"/>
    <x v="0"/>
    <x v="3"/>
  </r>
  <r>
    <s v="O3261"/>
    <d v="2023-07-09T00:00:00"/>
    <x v="0"/>
    <x v="2"/>
    <x v="2"/>
    <s v="C140"/>
    <x v="637"/>
    <s v="B1995"/>
    <x v="447"/>
    <x v="2"/>
    <n v="9.7200000000000006"/>
    <n v="4"/>
    <n v="38.880000000000003"/>
    <x v="2"/>
    <x v="7"/>
  </r>
  <r>
    <s v="O3863"/>
    <d v="2023-12-27T00:00:00"/>
    <x v="3"/>
    <x v="9"/>
    <x v="2"/>
    <s v="C597"/>
    <x v="2"/>
    <s v="B1133"/>
    <x v="805"/>
    <x v="0"/>
    <n v="42.35"/>
    <n v="1"/>
    <n v="42.35"/>
    <x v="0"/>
    <x v="6"/>
  </r>
  <r>
    <s v="O1169"/>
    <d v="2023-12-04T00:00:00"/>
    <x v="1"/>
    <x v="9"/>
    <x v="2"/>
    <s v="C255"/>
    <x v="1045"/>
    <s v="B1690"/>
    <x v="1118"/>
    <x v="0"/>
    <n v="12.85"/>
    <n v="4"/>
    <n v="51.4"/>
    <x v="2"/>
    <x v="1"/>
  </r>
  <r>
    <s v="O1114"/>
    <d v="2024-08-30T00:00:00"/>
    <x v="2"/>
    <x v="8"/>
    <x v="1"/>
    <s v="C175"/>
    <x v="324"/>
    <s v="B1249"/>
    <x v="1130"/>
    <x v="1"/>
    <n v="6.86"/>
    <n v="1"/>
    <n v="6.86"/>
    <x v="0"/>
    <x v="3"/>
  </r>
  <r>
    <s v="O1308"/>
    <d v="2023-07-09T00:00:00"/>
    <x v="0"/>
    <x v="2"/>
    <x v="2"/>
    <s v="C951"/>
    <x v="1021"/>
    <s v="B1503"/>
    <x v="714"/>
    <x v="0"/>
    <n v="15.49"/>
    <n v="5"/>
    <n v="77.45"/>
    <x v="3"/>
    <x v="0"/>
  </r>
  <r>
    <s v="O3038"/>
    <d v="2024-04-10T00:00:00"/>
    <x v="3"/>
    <x v="7"/>
    <x v="1"/>
    <s v="C562"/>
    <x v="319"/>
    <s v="B1237"/>
    <x v="235"/>
    <x v="0"/>
    <n v="6.64"/>
    <n v="3"/>
    <n v="19.920000000000002"/>
    <x v="0"/>
    <x v="1"/>
  </r>
  <r>
    <s v="O2826"/>
    <d v="2023-07-05T00:00:00"/>
    <x v="3"/>
    <x v="2"/>
    <x v="2"/>
    <s v="C780"/>
    <x v="153"/>
    <s v="B1542"/>
    <x v="795"/>
    <x v="3"/>
    <n v="23.8"/>
    <n v="4"/>
    <n v="95.2"/>
    <x v="2"/>
    <x v="2"/>
  </r>
  <r>
    <s v="O2282"/>
    <d v="2025-01-30T00:00:00"/>
    <x v="5"/>
    <x v="11"/>
    <x v="0"/>
    <s v="C495"/>
    <x v="906"/>
    <s v="B1611"/>
    <x v="829"/>
    <x v="3"/>
    <n v="40.549999999999997"/>
    <n v="2"/>
    <n v="81.099999999999994"/>
    <x v="1"/>
    <x v="0"/>
  </r>
  <r>
    <s v="O2488"/>
    <d v="2023-05-26T00:00:00"/>
    <x v="2"/>
    <x v="4"/>
    <x v="2"/>
    <s v="C730"/>
    <x v="500"/>
    <s v="B1549"/>
    <x v="894"/>
    <x v="2"/>
    <n v="51.14"/>
    <n v="3"/>
    <n v="153.41999999999999"/>
    <x v="2"/>
    <x v="2"/>
  </r>
  <r>
    <s v="O1830"/>
    <d v="2024-11-08T00:00:00"/>
    <x v="2"/>
    <x v="5"/>
    <x v="1"/>
    <s v="C900"/>
    <x v="1053"/>
    <s v="B1227"/>
    <x v="844"/>
    <x v="0"/>
    <n v="42.39"/>
    <n v="1"/>
    <n v="42.39"/>
    <x v="0"/>
    <x v="4"/>
  </r>
  <r>
    <s v="O1818"/>
    <d v="2024-07-19T00:00:00"/>
    <x v="2"/>
    <x v="2"/>
    <x v="1"/>
    <s v="C818"/>
    <x v="782"/>
    <s v="B1647"/>
    <x v="857"/>
    <x v="1"/>
    <n v="15.09"/>
    <n v="2"/>
    <n v="30.18"/>
    <x v="1"/>
    <x v="1"/>
  </r>
  <r>
    <s v="O2825"/>
    <d v="2023-01-01T00:00:00"/>
    <x v="0"/>
    <x v="11"/>
    <x v="2"/>
    <s v="C672"/>
    <x v="514"/>
    <s v="B1418"/>
    <x v="882"/>
    <x v="2"/>
    <n v="13.31"/>
    <n v="1"/>
    <n v="13.31"/>
    <x v="2"/>
    <x v="0"/>
  </r>
  <r>
    <s v="O3896"/>
    <d v="2024-09-13T00:00:00"/>
    <x v="2"/>
    <x v="6"/>
    <x v="1"/>
    <s v="C526"/>
    <x v="428"/>
    <s v="B1046"/>
    <x v="317"/>
    <x v="0"/>
    <n v="38.71"/>
    <n v="5"/>
    <n v="193.55"/>
    <x v="1"/>
    <x v="0"/>
  </r>
  <r>
    <s v="O2489"/>
    <d v="2024-07-21T00:00:00"/>
    <x v="0"/>
    <x v="2"/>
    <x v="1"/>
    <s v="C876"/>
    <x v="191"/>
    <s v="B1155"/>
    <x v="950"/>
    <x v="0"/>
    <n v="13.89"/>
    <n v="1"/>
    <n v="13.89"/>
    <x v="2"/>
    <x v="2"/>
  </r>
  <r>
    <s v="O1650"/>
    <d v="2024-08-30T00:00:00"/>
    <x v="2"/>
    <x v="8"/>
    <x v="1"/>
    <s v="C662"/>
    <x v="1121"/>
    <s v="B1138"/>
    <x v="1065"/>
    <x v="2"/>
    <n v="17.18"/>
    <n v="3"/>
    <n v="51.54"/>
    <x v="0"/>
    <x v="4"/>
  </r>
  <r>
    <s v="O3662"/>
    <d v="2025-08-20T00:00:00"/>
    <x v="3"/>
    <x v="8"/>
    <x v="0"/>
    <s v="C899"/>
    <x v="112"/>
    <s v="B1546"/>
    <x v="856"/>
    <x v="2"/>
    <n v="24.78"/>
    <n v="4"/>
    <n v="99.12"/>
    <x v="0"/>
    <x v="2"/>
  </r>
  <r>
    <s v="O2213"/>
    <d v="2024-07-16T00:00:00"/>
    <x v="4"/>
    <x v="2"/>
    <x v="1"/>
    <s v="C632"/>
    <x v="37"/>
    <s v="B1927"/>
    <x v="989"/>
    <x v="2"/>
    <n v="32.29"/>
    <n v="3"/>
    <n v="96.87"/>
    <x v="0"/>
    <x v="2"/>
  </r>
  <r>
    <s v="O1582"/>
    <d v="2024-09-18T00:00:00"/>
    <x v="3"/>
    <x v="6"/>
    <x v="1"/>
    <s v="C322"/>
    <x v="507"/>
    <s v="B1503"/>
    <x v="571"/>
    <x v="3"/>
    <n v="34.979999999999997"/>
    <n v="5"/>
    <n v="174.9"/>
    <x v="2"/>
    <x v="0"/>
  </r>
  <r>
    <s v="O3551"/>
    <d v="2023-11-05T00:00:00"/>
    <x v="0"/>
    <x v="5"/>
    <x v="2"/>
    <s v="C461"/>
    <x v="67"/>
    <s v="B1614"/>
    <x v="710"/>
    <x v="0"/>
    <n v="5.12"/>
    <n v="3"/>
    <n v="15.36"/>
    <x v="0"/>
    <x v="2"/>
  </r>
  <r>
    <s v="O1925"/>
    <d v="2023-09-01T00:00:00"/>
    <x v="2"/>
    <x v="6"/>
    <x v="2"/>
    <s v="C553"/>
    <x v="1122"/>
    <s v="B1693"/>
    <x v="1028"/>
    <x v="1"/>
    <n v="49.05"/>
    <n v="4"/>
    <n v="196.2"/>
    <x v="1"/>
    <x v="2"/>
  </r>
  <r>
    <s v="O1711"/>
    <d v="2024-11-10T00:00:00"/>
    <x v="0"/>
    <x v="5"/>
    <x v="1"/>
    <s v="C588"/>
    <x v="1030"/>
    <s v="B1569"/>
    <x v="1058"/>
    <x v="0"/>
    <n v="22.52"/>
    <n v="5"/>
    <n v="112.6"/>
    <x v="1"/>
    <x v="0"/>
  </r>
  <r>
    <s v="O3940"/>
    <d v="2023-08-16T00:00:00"/>
    <x v="3"/>
    <x v="8"/>
    <x v="2"/>
    <s v="C546"/>
    <x v="439"/>
    <s v="B1729"/>
    <x v="165"/>
    <x v="2"/>
    <n v="40.1"/>
    <n v="3"/>
    <n v="120.3"/>
    <x v="0"/>
    <x v="5"/>
  </r>
  <r>
    <s v="O2140"/>
    <d v="2023-11-16T00:00:00"/>
    <x v="5"/>
    <x v="5"/>
    <x v="2"/>
    <s v="C683"/>
    <x v="301"/>
    <s v="B1813"/>
    <x v="883"/>
    <x v="3"/>
    <n v="7.32"/>
    <n v="3"/>
    <n v="21.96"/>
    <x v="3"/>
    <x v="3"/>
  </r>
  <r>
    <s v="O1700"/>
    <d v="2023-02-13T00:00:00"/>
    <x v="1"/>
    <x v="3"/>
    <x v="2"/>
    <s v="C671"/>
    <x v="52"/>
    <s v="B1942"/>
    <x v="462"/>
    <x v="1"/>
    <n v="47.95"/>
    <n v="1"/>
    <n v="47.95"/>
    <x v="2"/>
    <x v="4"/>
  </r>
  <r>
    <s v="O3654"/>
    <d v="2023-06-06T00:00:00"/>
    <x v="4"/>
    <x v="1"/>
    <x v="2"/>
    <s v="C631"/>
    <x v="1123"/>
    <s v="B1361"/>
    <x v="423"/>
    <x v="2"/>
    <n v="6.62"/>
    <n v="1"/>
    <n v="6.62"/>
    <x v="0"/>
    <x v="0"/>
  </r>
  <r>
    <s v="O2802"/>
    <d v="2024-08-10T00:00:00"/>
    <x v="6"/>
    <x v="8"/>
    <x v="1"/>
    <s v="C455"/>
    <x v="572"/>
    <s v="B1764"/>
    <x v="80"/>
    <x v="2"/>
    <n v="18.510000000000002"/>
    <n v="1"/>
    <n v="18.510000000000002"/>
    <x v="0"/>
    <x v="5"/>
  </r>
  <r>
    <s v="O1493"/>
    <d v="2024-02-24T00:00:00"/>
    <x v="6"/>
    <x v="3"/>
    <x v="1"/>
    <s v="C745"/>
    <x v="1026"/>
    <s v="B1488"/>
    <x v="1131"/>
    <x v="2"/>
    <n v="8.77"/>
    <n v="4"/>
    <n v="35.08"/>
    <x v="0"/>
    <x v="3"/>
  </r>
  <r>
    <s v="O1400"/>
    <d v="2023-08-26T00:00:00"/>
    <x v="6"/>
    <x v="8"/>
    <x v="2"/>
    <s v="C337"/>
    <x v="938"/>
    <s v="B1073"/>
    <x v="496"/>
    <x v="0"/>
    <n v="46.18"/>
    <n v="1"/>
    <n v="46.18"/>
    <x v="3"/>
    <x v="2"/>
  </r>
  <r>
    <s v="O3323"/>
    <d v="2025-07-06T00:00:00"/>
    <x v="0"/>
    <x v="2"/>
    <x v="0"/>
    <s v="C872"/>
    <x v="878"/>
    <s v="B1836"/>
    <x v="846"/>
    <x v="0"/>
    <n v="52.57"/>
    <n v="1"/>
    <n v="52.57"/>
    <x v="1"/>
    <x v="2"/>
  </r>
  <r>
    <s v="O3405"/>
    <d v="2023-12-01T00:00:00"/>
    <x v="2"/>
    <x v="9"/>
    <x v="2"/>
    <s v="C898"/>
    <x v="176"/>
    <s v="B1345"/>
    <x v="897"/>
    <x v="2"/>
    <n v="8.65"/>
    <n v="2"/>
    <n v="17.3"/>
    <x v="0"/>
    <x v="3"/>
  </r>
  <r>
    <s v="O2875"/>
    <d v="2022-10-07T00:00:00"/>
    <x v="2"/>
    <x v="10"/>
    <x v="3"/>
    <s v="C604"/>
    <x v="696"/>
    <s v="B1230"/>
    <x v="614"/>
    <x v="3"/>
    <n v="19.18"/>
    <n v="1"/>
    <n v="19.18"/>
    <x v="0"/>
    <x v="0"/>
  </r>
  <r>
    <s v="O3208"/>
    <d v="2025-04-26T00:00:00"/>
    <x v="6"/>
    <x v="7"/>
    <x v="0"/>
    <s v="C746"/>
    <x v="964"/>
    <s v="B1721"/>
    <x v="429"/>
    <x v="0"/>
    <n v="26.69"/>
    <n v="3"/>
    <n v="80.069999999999993"/>
    <x v="0"/>
    <x v="2"/>
  </r>
  <r>
    <s v="O2268"/>
    <d v="2025-07-10T00:00:00"/>
    <x v="5"/>
    <x v="2"/>
    <x v="0"/>
    <s v="C828"/>
    <x v="1033"/>
    <s v="B1465"/>
    <x v="920"/>
    <x v="2"/>
    <n v="13.16"/>
    <n v="3"/>
    <n v="39.479999999999997"/>
    <x v="2"/>
    <x v="0"/>
  </r>
  <r>
    <s v="O3829"/>
    <d v="2024-02-05T00:00:00"/>
    <x v="1"/>
    <x v="3"/>
    <x v="1"/>
    <s v="C300"/>
    <x v="551"/>
    <s v="B1909"/>
    <x v="874"/>
    <x v="0"/>
    <n v="39.909999999999997"/>
    <n v="1"/>
    <n v="39.909999999999997"/>
    <x v="1"/>
    <x v="0"/>
  </r>
  <r>
    <s v="O1039"/>
    <d v="2023-11-22T00:00:00"/>
    <x v="3"/>
    <x v="5"/>
    <x v="2"/>
    <s v="C521"/>
    <x v="440"/>
    <s v="B1088"/>
    <x v="582"/>
    <x v="0"/>
    <n v="36.54"/>
    <n v="5"/>
    <n v="182.7"/>
    <x v="0"/>
    <x v="2"/>
  </r>
  <r>
    <s v="O2852"/>
    <d v="2025-06-18T00:00:00"/>
    <x v="3"/>
    <x v="1"/>
    <x v="0"/>
    <s v="C477"/>
    <x v="367"/>
    <s v="B1752"/>
    <x v="1017"/>
    <x v="0"/>
    <n v="11.3"/>
    <n v="4"/>
    <n v="45.2"/>
    <x v="0"/>
    <x v="5"/>
  </r>
  <r>
    <s v="O2261"/>
    <d v="2023-10-20T00:00:00"/>
    <x v="2"/>
    <x v="10"/>
    <x v="2"/>
    <s v="C142"/>
    <x v="912"/>
    <s v="B1487"/>
    <x v="577"/>
    <x v="0"/>
    <n v="20.99"/>
    <n v="3"/>
    <n v="62.97"/>
    <x v="1"/>
    <x v="0"/>
  </r>
  <r>
    <s v="O2753"/>
    <d v="2024-08-27T00:00:00"/>
    <x v="4"/>
    <x v="8"/>
    <x v="1"/>
    <s v="C423"/>
    <x v="480"/>
    <s v="B1772"/>
    <x v="761"/>
    <x v="2"/>
    <n v="17.16"/>
    <n v="2"/>
    <n v="34.32"/>
    <x v="0"/>
    <x v="7"/>
  </r>
  <r>
    <s v="O3076"/>
    <d v="2023-03-10T00:00:00"/>
    <x v="2"/>
    <x v="0"/>
    <x v="2"/>
    <s v="C787"/>
    <x v="798"/>
    <s v="B1474"/>
    <x v="892"/>
    <x v="0"/>
    <n v="28.8"/>
    <n v="5"/>
    <n v="144"/>
    <x v="1"/>
    <x v="5"/>
  </r>
  <r>
    <s v="O2439"/>
    <d v="2025-07-01T00:00:00"/>
    <x v="4"/>
    <x v="2"/>
    <x v="0"/>
    <s v="C562"/>
    <x v="293"/>
    <s v="B1694"/>
    <x v="970"/>
    <x v="0"/>
    <n v="36.42"/>
    <n v="4"/>
    <n v="145.68"/>
    <x v="2"/>
    <x v="7"/>
  </r>
  <r>
    <s v="O3043"/>
    <d v="2024-01-30T00:00:00"/>
    <x v="4"/>
    <x v="11"/>
    <x v="1"/>
    <s v="C720"/>
    <x v="463"/>
    <s v="B1855"/>
    <x v="30"/>
    <x v="2"/>
    <n v="6.98"/>
    <n v="4"/>
    <n v="27.92"/>
    <x v="1"/>
    <x v="2"/>
  </r>
  <r>
    <s v="O2887"/>
    <d v="2024-04-09T00:00:00"/>
    <x v="4"/>
    <x v="7"/>
    <x v="1"/>
    <s v="C702"/>
    <x v="833"/>
    <s v="B1080"/>
    <x v="619"/>
    <x v="3"/>
    <n v="48.4"/>
    <n v="1"/>
    <n v="48.4"/>
    <x v="0"/>
    <x v="1"/>
  </r>
  <r>
    <s v="O2963"/>
    <d v="2024-07-14T00:00:00"/>
    <x v="0"/>
    <x v="2"/>
    <x v="1"/>
    <s v="C613"/>
    <x v="770"/>
    <s v="B1036"/>
    <x v="901"/>
    <x v="3"/>
    <n v="16.07"/>
    <n v="1"/>
    <n v="16.07"/>
    <x v="2"/>
    <x v="7"/>
  </r>
  <r>
    <s v="O2238"/>
    <d v="2024-04-17T00:00:00"/>
    <x v="3"/>
    <x v="7"/>
    <x v="1"/>
    <s v="C412"/>
    <x v="1008"/>
    <s v="B1539"/>
    <x v="475"/>
    <x v="1"/>
    <n v="52.99"/>
    <n v="4"/>
    <n v="211.96"/>
    <x v="2"/>
    <x v="6"/>
  </r>
  <r>
    <s v="O3865"/>
    <d v="2024-06-29T00:00:00"/>
    <x v="6"/>
    <x v="1"/>
    <x v="1"/>
    <s v="C280"/>
    <x v="421"/>
    <s v="B1429"/>
    <x v="1132"/>
    <x v="2"/>
    <n v="7.42"/>
    <n v="1"/>
    <n v="7.42"/>
    <x v="2"/>
    <x v="6"/>
  </r>
  <r>
    <s v="O1268"/>
    <d v="2023-05-02T00:00:00"/>
    <x v="4"/>
    <x v="4"/>
    <x v="2"/>
    <s v="C842"/>
    <x v="566"/>
    <s v="B1003"/>
    <x v="1133"/>
    <x v="1"/>
    <n v="5.92"/>
    <n v="3"/>
    <n v="17.760000000000002"/>
    <x v="3"/>
    <x v="4"/>
  </r>
  <r>
    <s v="O1671"/>
    <d v="2023-11-22T00:00:00"/>
    <x v="3"/>
    <x v="5"/>
    <x v="2"/>
    <s v="C874"/>
    <x v="585"/>
    <s v="B1011"/>
    <x v="488"/>
    <x v="2"/>
    <n v="20.54"/>
    <n v="3"/>
    <n v="61.62"/>
    <x v="3"/>
    <x v="4"/>
  </r>
  <r>
    <s v="O1725"/>
    <d v="2024-11-02T00:00:00"/>
    <x v="6"/>
    <x v="5"/>
    <x v="1"/>
    <s v="C926"/>
    <x v="78"/>
    <s v="B1585"/>
    <x v="595"/>
    <x v="1"/>
    <n v="29.94"/>
    <n v="2"/>
    <n v="59.88"/>
    <x v="0"/>
    <x v="7"/>
  </r>
  <r>
    <s v="O2536"/>
    <d v="2023-04-07T00:00:00"/>
    <x v="2"/>
    <x v="7"/>
    <x v="2"/>
    <s v="C191"/>
    <x v="1124"/>
    <s v="B1069"/>
    <x v="12"/>
    <x v="0"/>
    <n v="20.98"/>
    <n v="1"/>
    <n v="20.98"/>
    <x v="2"/>
    <x v="6"/>
  </r>
  <r>
    <s v="O3476"/>
    <d v="2024-11-02T00:00:00"/>
    <x v="6"/>
    <x v="5"/>
    <x v="1"/>
    <s v="C775"/>
    <x v="588"/>
    <s v="B1503"/>
    <x v="1107"/>
    <x v="0"/>
    <n v="31.69"/>
    <n v="5"/>
    <n v="158.44999999999999"/>
    <x v="0"/>
    <x v="0"/>
  </r>
  <r>
    <s v="O3691"/>
    <d v="2024-11-05T00:00:00"/>
    <x v="4"/>
    <x v="5"/>
    <x v="1"/>
    <s v="C929"/>
    <x v="913"/>
    <s v="B1191"/>
    <x v="400"/>
    <x v="0"/>
    <n v="5.88"/>
    <n v="1"/>
    <n v="5.88"/>
    <x v="0"/>
    <x v="6"/>
  </r>
  <r>
    <s v="O2831"/>
    <d v="2022-11-24T00:00:00"/>
    <x v="5"/>
    <x v="5"/>
    <x v="3"/>
    <s v="C681"/>
    <x v="768"/>
    <s v="B1409"/>
    <x v="630"/>
    <x v="0"/>
    <n v="9.7100000000000009"/>
    <n v="3"/>
    <n v="29.13"/>
    <x v="0"/>
    <x v="2"/>
  </r>
  <r>
    <s v="O1779"/>
    <d v="2024-04-14T00:00:00"/>
    <x v="0"/>
    <x v="7"/>
    <x v="1"/>
    <s v="C367"/>
    <x v="1125"/>
    <s v="B1714"/>
    <x v="380"/>
    <x v="0"/>
    <n v="19.12"/>
    <n v="3"/>
    <n v="57.36"/>
    <x v="1"/>
    <x v="0"/>
  </r>
  <r>
    <s v="O3534"/>
    <d v="2023-09-07T00:00:00"/>
    <x v="5"/>
    <x v="6"/>
    <x v="2"/>
    <s v="C813"/>
    <x v="1126"/>
    <s v="B1533"/>
    <x v="445"/>
    <x v="0"/>
    <n v="35.93"/>
    <n v="4"/>
    <n v="143.72"/>
    <x v="1"/>
    <x v="5"/>
  </r>
  <r>
    <s v="O3729"/>
    <d v="2024-11-05T00:00:00"/>
    <x v="4"/>
    <x v="5"/>
    <x v="1"/>
    <s v="C672"/>
    <x v="514"/>
    <s v="B1867"/>
    <x v="684"/>
    <x v="3"/>
    <n v="17.46"/>
    <n v="1"/>
    <n v="17.46"/>
    <x v="1"/>
    <x v="2"/>
  </r>
  <r>
    <s v="O2778"/>
    <d v="2023-11-04T00:00:00"/>
    <x v="6"/>
    <x v="5"/>
    <x v="2"/>
    <s v="C521"/>
    <x v="440"/>
    <s v="B1588"/>
    <x v="492"/>
    <x v="0"/>
    <n v="45.68"/>
    <n v="2"/>
    <n v="91.36"/>
    <x v="2"/>
    <x v="1"/>
  </r>
  <r>
    <s v="O2999"/>
    <d v="2022-11-09T00:00:00"/>
    <x v="3"/>
    <x v="5"/>
    <x v="3"/>
    <s v="C406"/>
    <x v="364"/>
    <s v="B1607"/>
    <x v="245"/>
    <x v="0"/>
    <n v="33.369999999999997"/>
    <n v="1"/>
    <n v="33.369999999999997"/>
    <x v="0"/>
    <x v="5"/>
  </r>
  <r>
    <s v="O3262"/>
    <d v="2023-06-03T00:00:00"/>
    <x v="6"/>
    <x v="1"/>
    <x v="2"/>
    <s v="C858"/>
    <x v="1055"/>
    <s v="B1357"/>
    <x v="911"/>
    <x v="0"/>
    <n v="7.34"/>
    <n v="1"/>
    <n v="7.34"/>
    <x v="2"/>
    <x v="1"/>
  </r>
  <r>
    <s v="O1011"/>
    <d v="2024-09-24T00:00:00"/>
    <x v="4"/>
    <x v="6"/>
    <x v="1"/>
    <s v="C517"/>
    <x v="487"/>
    <s v="B1876"/>
    <x v="199"/>
    <x v="2"/>
    <n v="33.33"/>
    <n v="5"/>
    <n v="166.65"/>
    <x v="2"/>
    <x v="2"/>
  </r>
  <r>
    <s v="O2968"/>
    <d v="2025-04-16T00:00:00"/>
    <x v="3"/>
    <x v="7"/>
    <x v="0"/>
    <s v="C487"/>
    <x v="82"/>
    <s v="B1506"/>
    <x v="213"/>
    <x v="2"/>
    <n v="40.64"/>
    <n v="3"/>
    <n v="121.92"/>
    <x v="1"/>
    <x v="1"/>
  </r>
  <r>
    <s v="O2446"/>
    <d v="2023-07-22T00:00:00"/>
    <x v="6"/>
    <x v="2"/>
    <x v="2"/>
    <s v="C830"/>
    <x v="764"/>
    <s v="B1647"/>
    <x v="857"/>
    <x v="2"/>
    <n v="14.11"/>
    <n v="4"/>
    <n v="56.44"/>
    <x v="0"/>
    <x v="3"/>
  </r>
  <r>
    <s v="O1409"/>
    <d v="2023-01-15T00:00:00"/>
    <x v="0"/>
    <x v="11"/>
    <x v="2"/>
    <s v="C790"/>
    <x v="664"/>
    <s v="B1463"/>
    <x v="863"/>
    <x v="0"/>
    <n v="10.3"/>
    <n v="2"/>
    <n v="20.6"/>
    <x v="1"/>
    <x v="1"/>
  </r>
  <r>
    <s v="O1424"/>
    <d v="2023-02-25T00:00:00"/>
    <x v="6"/>
    <x v="3"/>
    <x v="2"/>
    <s v="C630"/>
    <x v="1127"/>
    <s v="B1365"/>
    <x v="697"/>
    <x v="0"/>
    <n v="47.05"/>
    <n v="4"/>
    <n v="188.2"/>
    <x v="3"/>
    <x v="7"/>
  </r>
  <r>
    <s v="O2414"/>
    <d v="2023-07-21T00:00:00"/>
    <x v="2"/>
    <x v="2"/>
    <x v="2"/>
    <s v="C252"/>
    <x v="110"/>
    <s v="B1649"/>
    <x v="412"/>
    <x v="0"/>
    <n v="29.05"/>
    <n v="3"/>
    <n v="87.15"/>
    <x v="2"/>
    <x v="2"/>
  </r>
  <r>
    <s v="O3574"/>
    <d v="2023-08-14T00:00:00"/>
    <x v="1"/>
    <x v="8"/>
    <x v="2"/>
    <s v="C757"/>
    <x v="274"/>
    <s v="B1618"/>
    <x v="887"/>
    <x v="3"/>
    <n v="30.6"/>
    <n v="3"/>
    <n v="91.8"/>
    <x v="2"/>
    <x v="0"/>
  </r>
  <r>
    <s v="O3472"/>
    <d v="2023-10-24T00:00:00"/>
    <x v="4"/>
    <x v="10"/>
    <x v="2"/>
    <s v="C714"/>
    <x v="200"/>
    <s v="B1316"/>
    <x v="588"/>
    <x v="0"/>
    <n v="26.72"/>
    <n v="2"/>
    <n v="53.44"/>
    <x v="0"/>
    <x v="2"/>
  </r>
  <r>
    <s v="O2658"/>
    <d v="2025-02-27T00:00:00"/>
    <x v="5"/>
    <x v="3"/>
    <x v="0"/>
    <s v="C951"/>
    <x v="561"/>
    <s v="B1707"/>
    <x v="1115"/>
    <x v="0"/>
    <n v="38.840000000000003"/>
    <n v="3"/>
    <n v="116.52"/>
    <x v="0"/>
    <x v="0"/>
  </r>
  <r>
    <s v="O1058"/>
    <d v="2023-04-03T00:00:00"/>
    <x v="1"/>
    <x v="7"/>
    <x v="2"/>
    <s v="C275"/>
    <x v="505"/>
    <s v="B1420"/>
    <x v="979"/>
    <x v="0"/>
    <n v="38.450000000000003"/>
    <n v="3"/>
    <n v="115.35"/>
    <x v="1"/>
    <x v="2"/>
  </r>
  <r>
    <s v="O1755"/>
    <d v="2024-03-03T00:00:00"/>
    <x v="0"/>
    <x v="0"/>
    <x v="1"/>
    <s v="C553"/>
    <x v="614"/>
    <s v="B1542"/>
    <x v="737"/>
    <x v="2"/>
    <n v="40.69"/>
    <n v="3"/>
    <n v="122.07"/>
    <x v="3"/>
    <x v="2"/>
  </r>
  <r>
    <s v="O3730"/>
    <d v="2024-09-23T00:00:00"/>
    <x v="1"/>
    <x v="6"/>
    <x v="1"/>
    <s v="C393"/>
    <x v="275"/>
    <s v="B1368"/>
    <x v="540"/>
    <x v="2"/>
    <n v="14.3"/>
    <n v="1"/>
    <n v="14.3"/>
    <x v="2"/>
    <x v="0"/>
  </r>
  <r>
    <s v="O1095"/>
    <d v="2023-07-16T00:00:00"/>
    <x v="0"/>
    <x v="2"/>
    <x v="2"/>
    <s v="C304"/>
    <x v="571"/>
    <s v="B1702"/>
    <x v="980"/>
    <x v="2"/>
    <n v="17.2"/>
    <n v="1"/>
    <n v="17.2"/>
    <x v="0"/>
    <x v="3"/>
  </r>
  <r>
    <s v="O2570"/>
    <d v="2024-09-21T00:00:00"/>
    <x v="6"/>
    <x v="6"/>
    <x v="1"/>
    <s v="C898"/>
    <x v="88"/>
    <s v="B1254"/>
    <x v="783"/>
    <x v="2"/>
    <n v="47.08"/>
    <n v="1"/>
    <n v="47.08"/>
    <x v="2"/>
    <x v="2"/>
  </r>
  <r>
    <s v="O1924"/>
    <d v="2023-01-30T00:00:00"/>
    <x v="1"/>
    <x v="11"/>
    <x v="2"/>
    <s v="C527"/>
    <x v="0"/>
    <s v="B1109"/>
    <x v="228"/>
    <x v="1"/>
    <n v="17.46"/>
    <n v="3"/>
    <n v="52.38"/>
    <x v="1"/>
    <x v="7"/>
  </r>
  <r>
    <s v="O2332"/>
    <d v="2023-11-24T00:00:00"/>
    <x v="2"/>
    <x v="5"/>
    <x v="2"/>
    <s v="C569"/>
    <x v="115"/>
    <s v="B1542"/>
    <x v="323"/>
    <x v="2"/>
    <n v="46.43"/>
    <n v="4"/>
    <n v="185.72"/>
    <x v="0"/>
    <x v="6"/>
  </r>
  <r>
    <s v="O3359"/>
    <d v="2024-01-27T00:00:00"/>
    <x v="6"/>
    <x v="11"/>
    <x v="1"/>
    <s v="C881"/>
    <x v="651"/>
    <s v="B1409"/>
    <x v="630"/>
    <x v="2"/>
    <n v="10.31"/>
    <n v="5"/>
    <n v="51.55"/>
    <x v="2"/>
    <x v="2"/>
  </r>
  <r>
    <s v="O1541"/>
    <d v="2023-11-12T00:00:00"/>
    <x v="0"/>
    <x v="5"/>
    <x v="2"/>
    <s v="C567"/>
    <x v="647"/>
    <s v="B1792"/>
    <x v="114"/>
    <x v="3"/>
    <n v="42.57"/>
    <n v="2"/>
    <n v="85.14"/>
    <x v="3"/>
    <x v="3"/>
  </r>
  <r>
    <s v="O3326"/>
    <d v="2024-02-22T00:00:00"/>
    <x v="5"/>
    <x v="3"/>
    <x v="1"/>
    <s v="C540"/>
    <x v="917"/>
    <s v="B1376"/>
    <x v="768"/>
    <x v="3"/>
    <n v="44.49"/>
    <n v="4"/>
    <n v="177.96"/>
    <x v="2"/>
    <x v="2"/>
  </r>
  <r>
    <s v="O1135"/>
    <d v="2023-01-31T00:00:00"/>
    <x v="4"/>
    <x v="11"/>
    <x v="2"/>
    <s v="C775"/>
    <x v="675"/>
    <s v="B1462"/>
    <x v="335"/>
    <x v="0"/>
    <n v="21.16"/>
    <n v="2"/>
    <n v="42.32"/>
    <x v="3"/>
    <x v="0"/>
  </r>
  <r>
    <s v="O3717"/>
    <d v="2025-01-08T00:00:00"/>
    <x v="3"/>
    <x v="11"/>
    <x v="0"/>
    <s v="C814"/>
    <x v="278"/>
    <s v="B1399"/>
    <x v="1082"/>
    <x v="2"/>
    <n v="43.58"/>
    <n v="3"/>
    <n v="130.74"/>
    <x v="2"/>
    <x v="5"/>
  </r>
  <r>
    <s v="O1127"/>
    <d v="2024-05-03T00:00:00"/>
    <x v="2"/>
    <x v="4"/>
    <x v="1"/>
    <s v="C871"/>
    <x v="334"/>
    <s v="B1036"/>
    <x v="1134"/>
    <x v="0"/>
    <n v="43.2"/>
    <n v="2"/>
    <n v="86.4"/>
    <x v="0"/>
    <x v="2"/>
  </r>
  <r>
    <s v="O1453"/>
    <d v="2024-10-27T00:00:00"/>
    <x v="0"/>
    <x v="10"/>
    <x v="1"/>
    <s v="C521"/>
    <x v="1064"/>
    <s v="B1879"/>
    <x v="150"/>
    <x v="2"/>
    <n v="21.34"/>
    <n v="5"/>
    <n v="106.7"/>
    <x v="1"/>
    <x v="4"/>
  </r>
  <r>
    <s v="O2556"/>
    <d v="2025-07-09T00:00:00"/>
    <x v="3"/>
    <x v="2"/>
    <x v="0"/>
    <s v="C253"/>
    <x v="697"/>
    <s v="B1360"/>
    <x v="441"/>
    <x v="1"/>
    <n v="18.2"/>
    <n v="1"/>
    <n v="18.2"/>
    <x v="0"/>
    <x v="5"/>
  </r>
  <r>
    <s v="O1115"/>
    <d v="2024-07-31T00:00:00"/>
    <x v="3"/>
    <x v="2"/>
    <x v="1"/>
    <s v="C285"/>
    <x v="819"/>
    <s v="B1927"/>
    <x v="764"/>
    <x v="0"/>
    <n v="49.26"/>
    <n v="5"/>
    <n v="246.3"/>
    <x v="2"/>
    <x v="2"/>
  </r>
  <r>
    <s v="O3428"/>
    <d v="2024-11-18T00:00:00"/>
    <x v="1"/>
    <x v="5"/>
    <x v="1"/>
    <s v="C538"/>
    <x v="333"/>
    <s v="B1127"/>
    <x v="284"/>
    <x v="0"/>
    <n v="23.11"/>
    <n v="4"/>
    <n v="92.44"/>
    <x v="2"/>
    <x v="3"/>
  </r>
  <r>
    <s v="O2070"/>
    <d v="2024-10-31T00:00:00"/>
    <x v="5"/>
    <x v="10"/>
    <x v="1"/>
    <s v="C669"/>
    <x v="983"/>
    <s v="B1320"/>
    <x v="135"/>
    <x v="3"/>
    <n v="14.3"/>
    <n v="3"/>
    <n v="42.9"/>
    <x v="1"/>
    <x v="3"/>
  </r>
  <r>
    <s v="O1972"/>
    <d v="2024-11-11T00:00:00"/>
    <x v="1"/>
    <x v="5"/>
    <x v="1"/>
    <s v="C344"/>
    <x v="965"/>
    <s v="B1172"/>
    <x v="1061"/>
    <x v="0"/>
    <n v="48.81"/>
    <n v="2"/>
    <n v="97.62"/>
    <x v="1"/>
    <x v="7"/>
  </r>
  <r>
    <s v="O2644"/>
    <d v="2023-03-12T00:00:00"/>
    <x v="0"/>
    <x v="0"/>
    <x v="2"/>
    <s v="C362"/>
    <x v="10"/>
    <s v="B1261"/>
    <x v="54"/>
    <x v="0"/>
    <n v="10.94"/>
    <n v="2"/>
    <n v="21.88"/>
    <x v="0"/>
    <x v="2"/>
  </r>
  <r>
    <s v="O2409"/>
    <d v="2024-09-20T00:00:00"/>
    <x v="2"/>
    <x v="6"/>
    <x v="1"/>
    <s v="C657"/>
    <x v="471"/>
    <s v="B1645"/>
    <x v="796"/>
    <x v="0"/>
    <n v="15.34"/>
    <n v="3"/>
    <n v="46.02"/>
    <x v="2"/>
    <x v="0"/>
  </r>
  <r>
    <s v="O3269"/>
    <d v="2024-04-14T00:00:00"/>
    <x v="0"/>
    <x v="7"/>
    <x v="1"/>
    <s v="C453"/>
    <x v="105"/>
    <s v="B1297"/>
    <x v="797"/>
    <x v="2"/>
    <n v="9.99"/>
    <n v="2"/>
    <n v="19.98"/>
    <x v="0"/>
    <x v="7"/>
  </r>
  <r>
    <s v="O3134"/>
    <d v="2023-10-02T00:00:00"/>
    <x v="1"/>
    <x v="10"/>
    <x v="2"/>
    <s v="C236"/>
    <x v="738"/>
    <s v="B1036"/>
    <x v="125"/>
    <x v="2"/>
    <n v="7.08"/>
    <n v="1"/>
    <n v="7.08"/>
    <x v="1"/>
    <x v="7"/>
  </r>
  <r>
    <s v="O3123"/>
    <d v="2023-02-23T00:00:00"/>
    <x v="5"/>
    <x v="3"/>
    <x v="2"/>
    <s v="C543"/>
    <x v="1128"/>
    <s v="B1018"/>
    <x v="140"/>
    <x v="3"/>
    <n v="14.76"/>
    <n v="5"/>
    <n v="73.8"/>
    <x v="2"/>
    <x v="3"/>
  </r>
  <r>
    <s v="O3656"/>
    <d v="2025-07-07T00:00:00"/>
    <x v="1"/>
    <x v="2"/>
    <x v="0"/>
    <s v="C109"/>
    <x v="1063"/>
    <s v="B1813"/>
    <x v="1135"/>
    <x v="2"/>
    <n v="38.67"/>
    <n v="3"/>
    <n v="116.01"/>
    <x v="1"/>
    <x v="5"/>
  </r>
  <r>
    <s v="O3254"/>
    <d v="2025-05-09T00:00:00"/>
    <x v="2"/>
    <x v="4"/>
    <x v="0"/>
    <s v="C986"/>
    <x v="1129"/>
    <s v="B1114"/>
    <x v="642"/>
    <x v="0"/>
    <n v="7.02"/>
    <n v="5"/>
    <n v="35.1"/>
    <x v="0"/>
    <x v="6"/>
  </r>
  <r>
    <s v="O1916"/>
    <d v="2023-05-22T00:00:00"/>
    <x v="1"/>
    <x v="4"/>
    <x v="2"/>
    <s v="C786"/>
    <x v="1130"/>
    <s v="B1050"/>
    <x v="1136"/>
    <x v="3"/>
    <n v="22.72"/>
    <n v="5"/>
    <n v="113.6"/>
    <x v="1"/>
    <x v="2"/>
  </r>
  <r>
    <s v="O2780"/>
    <d v="2024-10-30T00:00:00"/>
    <x v="3"/>
    <x v="10"/>
    <x v="1"/>
    <s v="C660"/>
    <x v="642"/>
    <s v="B1015"/>
    <x v="772"/>
    <x v="2"/>
    <n v="9.42"/>
    <n v="5"/>
    <n v="47.1"/>
    <x v="2"/>
    <x v="6"/>
  </r>
  <r>
    <s v="O2175"/>
    <d v="2023-04-03T00:00:00"/>
    <x v="1"/>
    <x v="7"/>
    <x v="2"/>
    <s v="C300"/>
    <x v="970"/>
    <s v="B1536"/>
    <x v="716"/>
    <x v="1"/>
    <n v="35.69"/>
    <n v="5"/>
    <n v="178.45"/>
    <x v="3"/>
    <x v="1"/>
  </r>
  <r>
    <s v="O2648"/>
    <d v="2023-07-23T00:00:00"/>
    <x v="0"/>
    <x v="2"/>
    <x v="2"/>
    <s v="C987"/>
    <x v="622"/>
    <s v="B1537"/>
    <x v="934"/>
    <x v="3"/>
    <n v="10.25"/>
    <n v="5"/>
    <n v="51.25"/>
    <x v="0"/>
    <x v="1"/>
  </r>
  <r>
    <s v="O2729"/>
    <d v="2024-07-07T00:00:00"/>
    <x v="0"/>
    <x v="2"/>
    <x v="1"/>
    <s v="C685"/>
    <x v="1001"/>
    <s v="B1273"/>
    <x v="1137"/>
    <x v="3"/>
    <n v="48.93"/>
    <n v="2"/>
    <n v="97.86"/>
    <x v="0"/>
    <x v="6"/>
  </r>
  <r>
    <s v="O1839"/>
    <d v="2024-12-15T00:00:00"/>
    <x v="0"/>
    <x v="9"/>
    <x v="1"/>
    <s v="C984"/>
    <x v="1131"/>
    <s v="B1905"/>
    <x v="1138"/>
    <x v="1"/>
    <n v="38.9"/>
    <n v="4"/>
    <n v="155.6"/>
    <x v="3"/>
    <x v="2"/>
  </r>
  <r>
    <s v="O1998"/>
    <d v="2024-06-18T00:00:00"/>
    <x v="4"/>
    <x v="1"/>
    <x v="1"/>
    <s v="C820"/>
    <x v="1132"/>
    <s v="B1348"/>
    <x v="1139"/>
    <x v="2"/>
    <n v="19.22"/>
    <n v="4"/>
    <n v="76.88"/>
    <x v="1"/>
    <x v="3"/>
  </r>
  <r>
    <s v="O2028"/>
    <d v="2023-02-03T00:00:00"/>
    <x v="2"/>
    <x v="3"/>
    <x v="2"/>
    <s v="C656"/>
    <x v="1133"/>
    <s v="B1228"/>
    <x v="1140"/>
    <x v="3"/>
    <n v="39.33"/>
    <n v="1"/>
    <n v="39.33"/>
    <x v="2"/>
    <x v="3"/>
  </r>
  <r>
    <s v="O2221"/>
    <d v="2023-04-01T00:00:00"/>
    <x v="6"/>
    <x v="7"/>
    <x v="2"/>
    <s v="C881"/>
    <x v="371"/>
    <s v="B1922"/>
    <x v="918"/>
    <x v="2"/>
    <n v="40.56"/>
    <n v="1"/>
    <n v="40.56"/>
    <x v="2"/>
    <x v="0"/>
  </r>
  <r>
    <s v="O3731"/>
    <d v="2025-06-06T00:00:00"/>
    <x v="2"/>
    <x v="1"/>
    <x v="0"/>
    <s v="C920"/>
    <x v="295"/>
    <s v="B1074"/>
    <x v="297"/>
    <x v="2"/>
    <n v="29.49"/>
    <n v="4"/>
    <n v="117.96"/>
    <x v="0"/>
    <x v="6"/>
  </r>
  <r>
    <s v="O2115"/>
    <d v="2023-07-03T00:00:00"/>
    <x v="1"/>
    <x v="2"/>
    <x v="2"/>
    <s v="C645"/>
    <x v="1134"/>
    <s v="B1723"/>
    <x v="1141"/>
    <x v="2"/>
    <n v="6.64"/>
    <n v="5"/>
    <n v="33.200000000000003"/>
    <x v="2"/>
    <x v="1"/>
  </r>
  <r>
    <s v="O3414"/>
    <d v="2024-09-07T00:00:00"/>
    <x v="6"/>
    <x v="6"/>
    <x v="1"/>
    <s v="C285"/>
    <x v="819"/>
    <s v="B1160"/>
    <x v="366"/>
    <x v="2"/>
    <n v="22.87"/>
    <n v="3"/>
    <n v="68.61"/>
    <x v="2"/>
    <x v="6"/>
  </r>
  <r>
    <s v="O3924"/>
    <d v="2024-08-20T00:00:00"/>
    <x v="4"/>
    <x v="8"/>
    <x v="1"/>
    <s v="C907"/>
    <x v="817"/>
    <s v="B1926"/>
    <x v="502"/>
    <x v="2"/>
    <n v="45.37"/>
    <n v="5"/>
    <n v="226.85"/>
    <x v="0"/>
    <x v="7"/>
  </r>
  <r>
    <s v="O1781"/>
    <d v="2024-08-22T00:00:00"/>
    <x v="5"/>
    <x v="8"/>
    <x v="1"/>
    <s v="C446"/>
    <x v="194"/>
    <s v="B1072"/>
    <x v="411"/>
    <x v="1"/>
    <n v="41.26"/>
    <n v="1"/>
    <n v="41.26"/>
    <x v="0"/>
    <x v="7"/>
  </r>
  <r>
    <s v="O2138"/>
    <d v="2023-10-02T00:00:00"/>
    <x v="1"/>
    <x v="10"/>
    <x v="2"/>
    <s v="C571"/>
    <x v="491"/>
    <s v="B1319"/>
    <x v="340"/>
    <x v="0"/>
    <n v="32.979999999999997"/>
    <n v="4"/>
    <n v="131.91999999999999"/>
    <x v="3"/>
    <x v="3"/>
  </r>
  <r>
    <s v="O3167"/>
    <d v="2025-03-25T00:00:00"/>
    <x v="4"/>
    <x v="0"/>
    <x v="0"/>
    <s v="C822"/>
    <x v="360"/>
    <s v="B1469"/>
    <x v="1010"/>
    <x v="2"/>
    <n v="5.98"/>
    <n v="1"/>
    <n v="5.98"/>
    <x v="1"/>
    <x v="0"/>
  </r>
  <r>
    <s v="O3830"/>
    <d v="2024-07-03T00:00:00"/>
    <x v="3"/>
    <x v="2"/>
    <x v="1"/>
    <s v="C412"/>
    <x v="1008"/>
    <s v="B1686"/>
    <x v="865"/>
    <x v="0"/>
    <n v="7.44"/>
    <n v="3"/>
    <n v="22.32"/>
    <x v="0"/>
    <x v="2"/>
  </r>
  <r>
    <s v="O3020"/>
    <d v="2023-03-06T00:00:00"/>
    <x v="1"/>
    <x v="0"/>
    <x v="2"/>
    <s v="C886"/>
    <x v="401"/>
    <s v="B1566"/>
    <x v="69"/>
    <x v="0"/>
    <n v="39.29"/>
    <n v="2"/>
    <n v="78.58"/>
    <x v="2"/>
    <x v="5"/>
  </r>
  <r>
    <s v="O1298"/>
    <d v="2024-08-20T00:00:00"/>
    <x v="4"/>
    <x v="8"/>
    <x v="1"/>
    <s v="C749"/>
    <x v="384"/>
    <s v="B1472"/>
    <x v="1142"/>
    <x v="3"/>
    <n v="20.11"/>
    <n v="2"/>
    <n v="40.22"/>
    <x v="0"/>
    <x v="7"/>
  </r>
  <r>
    <s v="O1790"/>
    <d v="2024-05-18T00:00:00"/>
    <x v="6"/>
    <x v="4"/>
    <x v="1"/>
    <s v="C412"/>
    <x v="1008"/>
    <s v="B1780"/>
    <x v="329"/>
    <x v="2"/>
    <n v="48.89"/>
    <n v="2"/>
    <n v="97.78"/>
    <x v="3"/>
    <x v="0"/>
  </r>
  <r>
    <s v="O1546"/>
    <d v="2024-09-23T00:00:00"/>
    <x v="1"/>
    <x v="6"/>
    <x v="1"/>
    <s v="C923"/>
    <x v="1135"/>
    <s v="B1201"/>
    <x v="928"/>
    <x v="0"/>
    <n v="30.21"/>
    <n v="5"/>
    <n v="151.05000000000001"/>
    <x v="0"/>
    <x v="4"/>
  </r>
  <r>
    <s v="O3885"/>
    <d v="2023-03-10T00:00:00"/>
    <x v="2"/>
    <x v="0"/>
    <x v="2"/>
    <s v="C988"/>
    <x v="80"/>
    <s v="B1930"/>
    <x v="148"/>
    <x v="0"/>
    <n v="34.47"/>
    <n v="1"/>
    <n v="34.47"/>
    <x v="2"/>
    <x v="3"/>
  </r>
  <r>
    <s v="O1547"/>
    <d v="2023-01-07T00:00:00"/>
    <x v="6"/>
    <x v="11"/>
    <x v="2"/>
    <s v="C517"/>
    <x v="432"/>
    <s v="B1278"/>
    <x v="578"/>
    <x v="3"/>
    <n v="22.88"/>
    <n v="1"/>
    <n v="22.88"/>
    <x v="0"/>
    <x v="0"/>
  </r>
  <r>
    <s v="O3059"/>
    <d v="2023-06-16T00:00:00"/>
    <x v="2"/>
    <x v="1"/>
    <x v="2"/>
    <s v="C476"/>
    <x v="562"/>
    <s v="B1246"/>
    <x v="334"/>
    <x v="1"/>
    <n v="31.06"/>
    <n v="2"/>
    <n v="62.12"/>
    <x v="0"/>
    <x v="1"/>
  </r>
  <r>
    <s v="O3951"/>
    <d v="2024-12-30T00:00:00"/>
    <x v="1"/>
    <x v="9"/>
    <x v="1"/>
    <s v="C480"/>
    <x v="927"/>
    <s v="B1240"/>
    <x v="644"/>
    <x v="0"/>
    <n v="14.33"/>
    <n v="1"/>
    <n v="14.33"/>
    <x v="0"/>
    <x v="0"/>
  </r>
  <r>
    <s v="O2248"/>
    <d v="2022-09-22T00:00:00"/>
    <x v="5"/>
    <x v="6"/>
    <x v="3"/>
    <s v="C984"/>
    <x v="1131"/>
    <s v="B1466"/>
    <x v="85"/>
    <x v="1"/>
    <n v="28.36"/>
    <n v="5"/>
    <n v="141.80000000000001"/>
    <x v="1"/>
    <x v="2"/>
  </r>
  <r>
    <s v="O3052"/>
    <d v="2023-11-26T00:00:00"/>
    <x v="0"/>
    <x v="5"/>
    <x v="2"/>
    <s v="C543"/>
    <x v="1128"/>
    <s v="B1921"/>
    <x v="36"/>
    <x v="2"/>
    <n v="34.24"/>
    <n v="3"/>
    <n v="102.72"/>
    <x v="1"/>
    <x v="3"/>
  </r>
  <r>
    <s v="O1832"/>
    <d v="2024-08-01T00:00:00"/>
    <x v="5"/>
    <x v="8"/>
    <x v="1"/>
    <s v="C892"/>
    <x v="706"/>
    <s v="B1181"/>
    <x v="789"/>
    <x v="0"/>
    <n v="36.07"/>
    <n v="2"/>
    <n v="72.14"/>
    <x v="0"/>
    <x v="3"/>
  </r>
  <r>
    <s v="O1569"/>
    <d v="2023-04-30T00:00:00"/>
    <x v="0"/>
    <x v="7"/>
    <x v="2"/>
    <s v="C483"/>
    <x v="578"/>
    <s v="B1217"/>
    <x v="426"/>
    <x v="3"/>
    <n v="32.130000000000003"/>
    <n v="4"/>
    <n v="128.52000000000001"/>
    <x v="2"/>
    <x v="0"/>
  </r>
  <r>
    <s v="O3051"/>
    <d v="2024-02-04T00:00:00"/>
    <x v="0"/>
    <x v="3"/>
    <x v="1"/>
    <s v="C192"/>
    <x v="722"/>
    <s v="B1871"/>
    <x v="889"/>
    <x v="0"/>
    <n v="26.55"/>
    <n v="4"/>
    <n v="106.2"/>
    <x v="0"/>
    <x v="3"/>
  </r>
  <r>
    <s v="O1418"/>
    <d v="2023-05-17T00:00:00"/>
    <x v="3"/>
    <x v="4"/>
    <x v="2"/>
    <s v="C748"/>
    <x v="1072"/>
    <s v="B1137"/>
    <x v="871"/>
    <x v="2"/>
    <n v="47.71"/>
    <n v="2"/>
    <n v="95.42"/>
    <x v="1"/>
    <x v="0"/>
  </r>
  <r>
    <s v="O2116"/>
    <d v="2023-12-22T00:00:00"/>
    <x v="2"/>
    <x v="9"/>
    <x v="2"/>
    <s v="C202"/>
    <x v="914"/>
    <s v="B1617"/>
    <x v="1143"/>
    <x v="0"/>
    <n v="5.87"/>
    <n v="3"/>
    <n v="17.61"/>
    <x v="3"/>
    <x v="4"/>
  </r>
  <r>
    <s v="O2716"/>
    <d v="2025-07-15T00:00:00"/>
    <x v="4"/>
    <x v="2"/>
    <x v="0"/>
    <s v="C336"/>
    <x v="930"/>
    <s v="B1284"/>
    <x v="744"/>
    <x v="0"/>
    <n v="16.27"/>
    <n v="1"/>
    <n v="16.27"/>
    <x v="2"/>
    <x v="5"/>
  </r>
  <r>
    <s v="O3295"/>
    <d v="2022-09-04T00:00:00"/>
    <x v="0"/>
    <x v="6"/>
    <x v="3"/>
    <s v="C412"/>
    <x v="889"/>
    <s v="B1501"/>
    <x v="195"/>
    <x v="0"/>
    <n v="44.62"/>
    <n v="5"/>
    <n v="223.1"/>
    <x v="2"/>
    <x v="2"/>
  </r>
  <r>
    <s v="O1037"/>
    <d v="2024-05-09T00:00:00"/>
    <x v="5"/>
    <x v="4"/>
    <x v="1"/>
    <s v="C609"/>
    <x v="1136"/>
    <s v="B1841"/>
    <x v="888"/>
    <x v="0"/>
    <n v="33.26"/>
    <n v="3"/>
    <n v="99.78"/>
    <x v="0"/>
    <x v="4"/>
  </r>
  <r>
    <s v="O1103"/>
    <d v="2023-12-25T00:00:00"/>
    <x v="1"/>
    <x v="9"/>
    <x v="2"/>
    <s v="C103"/>
    <x v="1137"/>
    <s v="B1496"/>
    <x v="397"/>
    <x v="1"/>
    <n v="14.37"/>
    <n v="4"/>
    <n v="57.48"/>
    <x v="2"/>
    <x v="7"/>
  </r>
  <r>
    <s v="O1940"/>
    <d v="2024-03-22T00:00:00"/>
    <x v="2"/>
    <x v="0"/>
    <x v="1"/>
    <s v="C658"/>
    <x v="1138"/>
    <s v="B1563"/>
    <x v="584"/>
    <x v="0"/>
    <n v="42.61"/>
    <n v="5"/>
    <n v="213.05"/>
    <x v="1"/>
    <x v="2"/>
  </r>
  <r>
    <s v="O1266"/>
    <d v="2024-10-16T00:00:00"/>
    <x v="3"/>
    <x v="10"/>
    <x v="1"/>
    <s v="C123"/>
    <x v="540"/>
    <s v="B1925"/>
    <x v="1144"/>
    <x v="0"/>
    <n v="10.6"/>
    <n v="3"/>
    <n v="31.8"/>
    <x v="1"/>
    <x v="0"/>
  </r>
  <r>
    <s v="O1411"/>
    <d v="2023-02-16T00:00:00"/>
    <x v="5"/>
    <x v="3"/>
    <x v="2"/>
    <s v="C967"/>
    <x v="1083"/>
    <s v="B1782"/>
    <x v="1145"/>
    <x v="0"/>
    <n v="37.130000000000003"/>
    <n v="4"/>
    <n v="148.52000000000001"/>
    <x v="2"/>
    <x v="0"/>
  </r>
  <r>
    <s v="O3594"/>
    <d v="2023-03-20T00:00:00"/>
    <x v="1"/>
    <x v="0"/>
    <x v="2"/>
    <s v="C923"/>
    <x v="33"/>
    <s v="B1822"/>
    <x v="266"/>
    <x v="2"/>
    <n v="19.34"/>
    <n v="5"/>
    <n v="96.7"/>
    <x v="1"/>
    <x v="2"/>
  </r>
  <r>
    <s v="O3952"/>
    <d v="2023-03-07T00:00:00"/>
    <x v="4"/>
    <x v="0"/>
    <x v="2"/>
    <s v="C760"/>
    <x v="65"/>
    <s v="B1050"/>
    <x v="1136"/>
    <x v="0"/>
    <n v="18.440000000000001"/>
    <n v="3"/>
    <n v="55.32"/>
    <x v="0"/>
    <x v="2"/>
  </r>
  <r>
    <s v="O2355"/>
    <d v="2023-05-03T00:00:00"/>
    <x v="3"/>
    <x v="4"/>
    <x v="2"/>
    <s v="C320"/>
    <x v="717"/>
    <s v="B1029"/>
    <x v="808"/>
    <x v="0"/>
    <n v="42.48"/>
    <n v="4"/>
    <n v="169.92"/>
    <x v="2"/>
    <x v="2"/>
  </r>
  <r>
    <s v="O3386"/>
    <d v="2024-04-09T00:00:00"/>
    <x v="4"/>
    <x v="7"/>
    <x v="1"/>
    <s v="C830"/>
    <x v="398"/>
    <s v="B1128"/>
    <x v="1084"/>
    <x v="0"/>
    <n v="18.21"/>
    <n v="2"/>
    <n v="36.42"/>
    <x v="2"/>
    <x v="5"/>
  </r>
  <r>
    <s v="O2018"/>
    <d v="2023-04-05T00:00:00"/>
    <x v="3"/>
    <x v="7"/>
    <x v="2"/>
    <s v="C247"/>
    <x v="799"/>
    <s v="B1247"/>
    <x v="703"/>
    <x v="0"/>
    <n v="7.26"/>
    <n v="1"/>
    <n v="7.26"/>
    <x v="2"/>
    <x v="7"/>
  </r>
  <r>
    <s v="O1792"/>
    <d v="2024-01-28T00:00:00"/>
    <x v="0"/>
    <x v="11"/>
    <x v="1"/>
    <s v="C127"/>
    <x v="109"/>
    <s v="B1487"/>
    <x v="577"/>
    <x v="2"/>
    <n v="17.670000000000002"/>
    <n v="5"/>
    <n v="88.35"/>
    <x v="3"/>
    <x v="1"/>
  </r>
  <r>
    <s v="O1867"/>
    <d v="2023-07-10T00:00:00"/>
    <x v="1"/>
    <x v="2"/>
    <x v="2"/>
    <s v="C408"/>
    <x v="1139"/>
    <s v="B1312"/>
    <x v="1146"/>
    <x v="3"/>
    <n v="19.29"/>
    <n v="5"/>
    <n v="96.45"/>
    <x v="1"/>
    <x v="7"/>
  </r>
  <r>
    <s v="O1226"/>
    <d v="2024-07-06T00:00:00"/>
    <x v="6"/>
    <x v="2"/>
    <x v="1"/>
    <s v="C448"/>
    <x v="399"/>
    <s v="B1251"/>
    <x v="84"/>
    <x v="1"/>
    <n v="32.619999999999997"/>
    <n v="2"/>
    <n v="65.239999999999995"/>
    <x v="0"/>
    <x v="1"/>
  </r>
  <r>
    <s v="O2117"/>
    <d v="2024-10-10T00:00:00"/>
    <x v="5"/>
    <x v="10"/>
    <x v="1"/>
    <s v="C688"/>
    <x v="982"/>
    <s v="B1166"/>
    <x v="1147"/>
    <x v="3"/>
    <n v="41.65"/>
    <n v="4"/>
    <n v="166.6"/>
    <x v="0"/>
    <x v="0"/>
  </r>
  <r>
    <s v="O1604"/>
    <d v="2024-03-11T00:00:00"/>
    <x v="1"/>
    <x v="0"/>
    <x v="1"/>
    <s v="C756"/>
    <x v="700"/>
    <s v="B1598"/>
    <x v="711"/>
    <x v="2"/>
    <n v="29.32"/>
    <n v="1"/>
    <n v="29.32"/>
    <x v="2"/>
    <x v="7"/>
  </r>
  <r>
    <s v="O3808"/>
    <d v="2025-08-20T00:00:00"/>
    <x v="3"/>
    <x v="8"/>
    <x v="0"/>
    <s v="C674"/>
    <x v="1140"/>
    <s v="B1189"/>
    <x v="169"/>
    <x v="0"/>
    <n v="9.0299999999999994"/>
    <n v="5"/>
    <n v="45.15"/>
    <x v="0"/>
    <x v="2"/>
  </r>
  <r>
    <s v="O3834"/>
    <d v="2025-02-11T00:00:00"/>
    <x v="4"/>
    <x v="3"/>
    <x v="0"/>
    <s v="C698"/>
    <x v="1023"/>
    <s v="B1407"/>
    <x v="457"/>
    <x v="0"/>
    <n v="55.57"/>
    <n v="1"/>
    <n v="55.57"/>
    <x v="1"/>
    <x v="0"/>
  </r>
  <r>
    <s v="O1077"/>
    <d v="2023-07-01T00:00:00"/>
    <x v="6"/>
    <x v="2"/>
    <x v="2"/>
    <s v="C266"/>
    <x v="570"/>
    <s v="B1411"/>
    <x v="586"/>
    <x v="2"/>
    <n v="33.32"/>
    <n v="1"/>
    <n v="33.32"/>
    <x v="3"/>
    <x v="7"/>
  </r>
  <r>
    <s v="O3628"/>
    <d v="2025-01-31T00:00:00"/>
    <x v="2"/>
    <x v="11"/>
    <x v="0"/>
    <s v="C242"/>
    <x v="54"/>
    <s v="B1529"/>
    <x v="833"/>
    <x v="0"/>
    <n v="42.42"/>
    <n v="2"/>
    <n v="84.84"/>
    <x v="0"/>
    <x v="7"/>
  </r>
  <r>
    <s v="O3667"/>
    <d v="2022-11-03T00:00:00"/>
    <x v="5"/>
    <x v="5"/>
    <x v="3"/>
    <s v="C403"/>
    <x v="229"/>
    <s v="B1191"/>
    <x v="400"/>
    <x v="3"/>
    <n v="5.14"/>
    <n v="1"/>
    <n v="5.14"/>
    <x v="2"/>
    <x v="6"/>
  </r>
  <r>
    <s v="O3676"/>
    <d v="2025-05-05T00:00:00"/>
    <x v="1"/>
    <x v="4"/>
    <x v="0"/>
    <s v="C919"/>
    <x v="402"/>
    <s v="B1381"/>
    <x v="211"/>
    <x v="0"/>
    <n v="34.53"/>
    <n v="2"/>
    <n v="69.06"/>
    <x v="0"/>
    <x v="3"/>
  </r>
  <r>
    <s v="O1840"/>
    <d v="2023-03-27T00:00:00"/>
    <x v="1"/>
    <x v="0"/>
    <x v="2"/>
    <s v="C412"/>
    <x v="889"/>
    <s v="B1725"/>
    <x v="275"/>
    <x v="1"/>
    <n v="10.17"/>
    <n v="1"/>
    <n v="10.17"/>
    <x v="1"/>
    <x v="2"/>
  </r>
  <r>
    <s v="O2561"/>
    <d v="2023-08-19T00:00:00"/>
    <x v="6"/>
    <x v="8"/>
    <x v="2"/>
    <s v="C772"/>
    <x v="459"/>
    <s v="B1508"/>
    <x v="981"/>
    <x v="0"/>
    <n v="23.5"/>
    <n v="4"/>
    <n v="94"/>
    <x v="0"/>
    <x v="0"/>
  </r>
  <r>
    <s v="O1141"/>
    <d v="2023-03-01T00:00:00"/>
    <x v="3"/>
    <x v="0"/>
    <x v="2"/>
    <s v="C365"/>
    <x v="1046"/>
    <s v="B1139"/>
    <x v="967"/>
    <x v="1"/>
    <n v="16.84"/>
    <n v="4"/>
    <n v="67.36"/>
    <x v="3"/>
    <x v="0"/>
  </r>
  <r>
    <s v="O3245"/>
    <d v="2025-05-08T00:00:00"/>
    <x v="5"/>
    <x v="4"/>
    <x v="0"/>
    <s v="C749"/>
    <x v="49"/>
    <s v="B1348"/>
    <x v="1139"/>
    <x v="0"/>
    <n v="16.75"/>
    <n v="5"/>
    <n v="83.75"/>
    <x v="0"/>
    <x v="0"/>
  </r>
  <r>
    <s v="O2966"/>
    <d v="2024-12-02T00:00:00"/>
    <x v="1"/>
    <x v="9"/>
    <x v="1"/>
    <s v="C323"/>
    <x v="871"/>
    <s v="B1031"/>
    <x v="1148"/>
    <x v="3"/>
    <n v="27.82"/>
    <n v="2"/>
    <n v="55.64"/>
    <x v="2"/>
    <x v="2"/>
  </r>
  <r>
    <s v="O1773"/>
    <d v="2024-06-05T00:00:00"/>
    <x v="3"/>
    <x v="1"/>
    <x v="1"/>
    <s v="C986"/>
    <x v="1129"/>
    <s v="B1940"/>
    <x v="1022"/>
    <x v="3"/>
    <n v="9.4600000000000009"/>
    <n v="3"/>
    <n v="28.38"/>
    <x v="3"/>
    <x v="3"/>
  </r>
  <r>
    <s v="O2740"/>
    <d v="2023-11-17T00:00:00"/>
    <x v="2"/>
    <x v="5"/>
    <x v="2"/>
    <s v="C285"/>
    <x v="819"/>
    <s v="B1569"/>
    <x v="1058"/>
    <x v="3"/>
    <n v="23.71"/>
    <n v="1"/>
    <n v="23.71"/>
    <x v="2"/>
    <x v="1"/>
  </r>
  <r>
    <s v="O3541"/>
    <d v="2023-03-14T00:00:00"/>
    <x v="4"/>
    <x v="0"/>
    <x v="2"/>
    <s v="C604"/>
    <x v="673"/>
    <s v="B1044"/>
    <x v="452"/>
    <x v="2"/>
    <n v="39.97"/>
    <n v="2"/>
    <n v="79.94"/>
    <x v="1"/>
    <x v="1"/>
  </r>
  <r>
    <s v="O1441"/>
    <d v="2024-12-11T00:00:00"/>
    <x v="3"/>
    <x v="9"/>
    <x v="1"/>
    <s v="C813"/>
    <x v="248"/>
    <s v="B1446"/>
    <x v="1123"/>
    <x v="1"/>
    <n v="32.75"/>
    <n v="5"/>
    <n v="163.75"/>
    <x v="0"/>
    <x v="7"/>
  </r>
  <r>
    <s v="O2506"/>
    <d v="2024-11-19T00:00:00"/>
    <x v="4"/>
    <x v="5"/>
    <x v="1"/>
    <s v="C822"/>
    <x v="360"/>
    <s v="B1022"/>
    <x v="448"/>
    <x v="2"/>
    <n v="11.87"/>
    <n v="3"/>
    <n v="35.61"/>
    <x v="0"/>
    <x v="5"/>
  </r>
  <r>
    <s v="O1619"/>
    <d v="2023-03-21T00:00:00"/>
    <x v="4"/>
    <x v="0"/>
    <x v="2"/>
    <s v="C115"/>
    <x v="879"/>
    <s v="B1718"/>
    <x v="1149"/>
    <x v="0"/>
    <n v="31.73"/>
    <n v="1"/>
    <n v="31.73"/>
    <x v="0"/>
    <x v="4"/>
  </r>
  <r>
    <s v="O2397"/>
    <d v="2025-02-02T00:00:00"/>
    <x v="0"/>
    <x v="3"/>
    <x v="0"/>
    <s v="C317"/>
    <x v="981"/>
    <s v="B1602"/>
    <x v="791"/>
    <x v="0"/>
    <n v="44.57"/>
    <n v="2"/>
    <n v="89.14"/>
    <x v="0"/>
    <x v="2"/>
  </r>
  <r>
    <s v="O2555"/>
    <d v="2025-03-29T00:00:00"/>
    <x v="6"/>
    <x v="0"/>
    <x v="0"/>
    <s v="C479"/>
    <x v="141"/>
    <s v="B1222"/>
    <x v="442"/>
    <x v="1"/>
    <n v="26.41"/>
    <n v="5"/>
    <n v="132.05000000000001"/>
    <x v="1"/>
    <x v="7"/>
  </r>
  <r>
    <s v="O1012"/>
    <d v="2024-03-24T00:00:00"/>
    <x v="0"/>
    <x v="0"/>
    <x v="1"/>
    <s v="C778"/>
    <x v="1141"/>
    <s v="B1316"/>
    <x v="794"/>
    <x v="3"/>
    <n v="26.12"/>
    <n v="5"/>
    <n v="130.6"/>
    <x v="1"/>
    <x v="7"/>
  </r>
  <r>
    <s v="O3433"/>
    <d v="2024-07-01T00:00:00"/>
    <x v="1"/>
    <x v="2"/>
    <x v="1"/>
    <s v="C559"/>
    <x v="316"/>
    <s v="B1986"/>
    <x v="1016"/>
    <x v="3"/>
    <n v="10.71"/>
    <n v="2"/>
    <n v="21.42"/>
    <x v="0"/>
    <x v="3"/>
  </r>
  <r>
    <s v="O3835"/>
    <d v="2022-09-02T00:00:00"/>
    <x v="2"/>
    <x v="6"/>
    <x v="3"/>
    <s v="C172"/>
    <x v="178"/>
    <s v="B1356"/>
    <x v="264"/>
    <x v="0"/>
    <n v="28.65"/>
    <n v="5"/>
    <n v="143.25"/>
    <x v="2"/>
    <x v="6"/>
  </r>
  <r>
    <s v="O2757"/>
    <d v="2024-12-20T00:00:00"/>
    <x v="2"/>
    <x v="9"/>
    <x v="1"/>
    <s v="C112"/>
    <x v="695"/>
    <s v="B1768"/>
    <x v="63"/>
    <x v="2"/>
    <n v="23.82"/>
    <n v="2"/>
    <n v="47.64"/>
    <x v="0"/>
    <x v="2"/>
  </r>
  <r>
    <s v="O2690"/>
    <d v="2023-08-31T00:00:00"/>
    <x v="5"/>
    <x v="8"/>
    <x v="2"/>
    <s v="C435"/>
    <x v="1070"/>
    <s v="B1217"/>
    <x v="672"/>
    <x v="1"/>
    <n v="17.399999999999999"/>
    <n v="2"/>
    <n v="34.799999999999997"/>
    <x v="0"/>
    <x v="2"/>
  </r>
  <r>
    <s v="O1354"/>
    <d v="2023-11-30T00:00:00"/>
    <x v="5"/>
    <x v="5"/>
    <x v="2"/>
    <s v="C125"/>
    <x v="355"/>
    <s v="B1802"/>
    <x v="1150"/>
    <x v="3"/>
    <n v="20.2"/>
    <n v="1"/>
    <n v="20.2"/>
    <x v="1"/>
    <x v="1"/>
  </r>
  <r>
    <s v="O2427"/>
    <d v="2022-12-16T00:00:00"/>
    <x v="2"/>
    <x v="9"/>
    <x v="3"/>
    <s v="C101"/>
    <x v="581"/>
    <s v="B1508"/>
    <x v="981"/>
    <x v="0"/>
    <n v="19.670000000000002"/>
    <n v="1"/>
    <n v="19.670000000000002"/>
    <x v="0"/>
    <x v="5"/>
  </r>
  <r>
    <s v="O1727"/>
    <d v="2024-04-07T00:00:00"/>
    <x v="0"/>
    <x v="7"/>
    <x v="1"/>
    <s v="C400"/>
    <x v="865"/>
    <s v="B1744"/>
    <x v="881"/>
    <x v="2"/>
    <n v="44.15"/>
    <n v="1"/>
    <n v="44.15"/>
    <x v="0"/>
    <x v="3"/>
  </r>
  <r>
    <s v="O2337"/>
    <d v="2025-08-11T00:00:00"/>
    <x v="1"/>
    <x v="8"/>
    <x v="0"/>
    <s v="C962"/>
    <x v="152"/>
    <s v="B1036"/>
    <x v="901"/>
    <x v="2"/>
    <n v="18.37"/>
    <n v="1"/>
    <n v="18.37"/>
    <x v="2"/>
    <x v="6"/>
  </r>
  <r>
    <s v="O1891"/>
    <d v="2024-05-03T00:00:00"/>
    <x v="2"/>
    <x v="4"/>
    <x v="1"/>
    <s v="C562"/>
    <x v="319"/>
    <s v="B1047"/>
    <x v="1151"/>
    <x v="2"/>
    <n v="23.8"/>
    <n v="1"/>
    <n v="23.8"/>
    <x v="2"/>
    <x v="3"/>
  </r>
  <r>
    <s v="O3690"/>
    <d v="2022-11-05T00:00:00"/>
    <x v="6"/>
    <x v="5"/>
    <x v="3"/>
    <s v="C491"/>
    <x v="841"/>
    <s v="B1485"/>
    <x v="806"/>
    <x v="1"/>
    <n v="22.22"/>
    <n v="3"/>
    <n v="66.66"/>
    <x v="1"/>
    <x v="3"/>
  </r>
  <r>
    <s v="O1993"/>
    <d v="2024-04-02T00:00:00"/>
    <x v="4"/>
    <x v="7"/>
    <x v="1"/>
    <s v="C253"/>
    <x v="825"/>
    <s v="B1031"/>
    <x v="1148"/>
    <x v="1"/>
    <n v="23.43"/>
    <n v="3"/>
    <n v="70.290000000000006"/>
    <x v="1"/>
    <x v="1"/>
  </r>
  <r>
    <s v="O3265"/>
    <d v="2025-07-11T00:00:00"/>
    <x v="2"/>
    <x v="2"/>
    <x v="0"/>
    <s v="C907"/>
    <x v="817"/>
    <s v="B1586"/>
    <x v="117"/>
    <x v="0"/>
    <n v="10.62"/>
    <n v="4"/>
    <n v="42.48"/>
    <x v="2"/>
    <x v="7"/>
  </r>
  <r>
    <s v="O3354"/>
    <d v="2024-11-06T00:00:00"/>
    <x v="3"/>
    <x v="5"/>
    <x v="1"/>
    <s v="C553"/>
    <x v="276"/>
    <s v="B1476"/>
    <x v="597"/>
    <x v="0"/>
    <n v="38.96"/>
    <n v="1"/>
    <n v="38.96"/>
    <x v="2"/>
    <x v="0"/>
  </r>
  <r>
    <s v="O1665"/>
    <d v="2024-11-17T00:00:00"/>
    <x v="0"/>
    <x v="5"/>
    <x v="1"/>
    <s v="C862"/>
    <x v="155"/>
    <s v="B1647"/>
    <x v="701"/>
    <x v="3"/>
    <n v="31.88"/>
    <n v="1"/>
    <n v="31.88"/>
    <x v="1"/>
    <x v="0"/>
  </r>
  <r>
    <s v="O1393"/>
    <d v="2023-07-21T00:00:00"/>
    <x v="2"/>
    <x v="2"/>
    <x v="2"/>
    <s v="C985"/>
    <x v="339"/>
    <s v="B1072"/>
    <x v="454"/>
    <x v="3"/>
    <n v="43.89"/>
    <n v="1"/>
    <n v="43.89"/>
    <x v="3"/>
    <x v="1"/>
  </r>
  <r>
    <s v="O3495"/>
    <d v="2024-10-17T00:00:00"/>
    <x v="5"/>
    <x v="10"/>
    <x v="1"/>
    <s v="C658"/>
    <x v="1138"/>
    <s v="B1029"/>
    <x v="808"/>
    <x v="0"/>
    <n v="36.020000000000003"/>
    <n v="2"/>
    <n v="72.040000000000006"/>
    <x v="0"/>
    <x v="2"/>
  </r>
  <r>
    <s v="O3353"/>
    <d v="2023-02-25T00:00:00"/>
    <x v="6"/>
    <x v="3"/>
    <x v="2"/>
    <s v="C659"/>
    <x v="977"/>
    <s v="B1378"/>
    <x v="23"/>
    <x v="0"/>
    <n v="24.56"/>
    <n v="3"/>
    <n v="73.680000000000007"/>
    <x v="2"/>
    <x v="2"/>
  </r>
  <r>
    <s v="O2394"/>
    <d v="2024-12-09T00:00:00"/>
    <x v="1"/>
    <x v="9"/>
    <x v="1"/>
    <s v="C818"/>
    <x v="534"/>
    <s v="B1337"/>
    <x v="99"/>
    <x v="3"/>
    <n v="9.83"/>
    <n v="1"/>
    <n v="9.83"/>
    <x v="0"/>
    <x v="0"/>
  </r>
  <r>
    <s v="O3399"/>
    <d v="2024-03-12T00:00:00"/>
    <x v="4"/>
    <x v="0"/>
    <x v="1"/>
    <s v="C631"/>
    <x v="1123"/>
    <s v="B1530"/>
    <x v="226"/>
    <x v="2"/>
    <n v="55.9"/>
    <n v="4"/>
    <n v="223.6"/>
    <x v="1"/>
    <x v="1"/>
  </r>
  <r>
    <s v="O3856"/>
    <d v="2023-02-15T00:00:00"/>
    <x v="3"/>
    <x v="3"/>
    <x v="2"/>
    <s v="C384"/>
    <x v="28"/>
    <s v="B1080"/>
    <x v="477"/>
    <x v="1"/>
    <n v="43.11"/>
    <n v="2"/>
    <n v="86.22"/>
    <x v="2"/>
    <x v="6"/>
  </r>
  <r>
    <s v="O3153"/>
    <d v="2024-06-24T00:00:00"/>
    <x v="1"/>
    <x v="1"/>
    <x v="1"/>
    <s v="C130"/>
    <x v="224"/>
    <s v="B1184"/>
    <x v="1105"/>
    <x v="0"/>
    <n v="32.01"/>
    <n v="4"/>
    <n v="128.04"/>
    <x v="1"/>
    <x v="2"/>
  </r>
  <r>
    <s v="O1154"/>
    <d v="2023-04-07T00:00:00"/>
    <x v="2"/>
    <x v="7"/>
    <x v="2"/>
    <s v="C498"/>
    <x v="1142"/>
    <s v="B1512"/>
    <x v="312"/>
    <x v="3"/>
    <n v="22.11"/>
    <n v="1"/>
    <n v="22.11"/>
    <x v="1"/>
    <x v="1"/>
  </r>
  <r>
    <s v="O1392"/>
    <d v="2023-02-28T00:00:00"/>
    <x v="4"/>
    <x v="3"/>
    <x v="2"/>
    <s v="C828"/>
    <x v="1143"/>
    <s v="B1119"/>
    <x v="154"/>
    <x v="1"/>
    <n v="10.08"/>
    <n v="1"/>
    <n v="10.08"/>
    <x v="3"/>
    <x v="7"/>
  </r>
  <r>
    <s v="O3322"/>
    <d v="2024-08-26T00:00:00"/>
    <x v="1"/>
    <x v="8"/>
    <x v="1"/>
    <s v="C750"/>
    <x v="373"/>
    <s v="B1558"/>
    <x v="533"/>
    <x v="0"/>
    <n v="22.5"/>
    <n v="1"/>
    <n v="22.5"/>
    <x v="0"/>
    <x v="3"/>
  </r>
  <r>
    <s v="O2407"/>
    <d v="2023-10-21T00:00:00"/>
    <x v="6"/>
    <x v="10"/>
    <x v="2"/>
    <s v="C353"/>
    <x v="518"/>
    <s v="B1276"/>
    <x v="236"/>
    <x v="2"/>
    <n v="7.76"/>
    <n v="5"/>
    <n v="38.799999999999997"/>
    <x v="0"/>
    <x v="0"/>
  </r>
  <r>
    <s v="O1406"/>
    <d v="2023-07-17T00:00:00"/>
    <x v="1"/>
    <x v="2"/>
    <x v="2"/>
    <s v="C457"/>
    <x v="701"/>
    <s v="B1042"/>
    <x v="785"/>
    <x v="3"/>
    <n v="17.5"/>
    <n v="1"/>
    <n v="17.5"/>
    <x v="2"/>
    <x v="2"/>
  </r>
  <r>
    <s v="O1105"/>
    <d v="2023-07-14T00:00:00"/>
    <x v="2"/>
    <x v="2"/>
    <x v="2"/>
    <s v="C809"/>
    <x v="233"/>
    <s v="B1714"/>
    <x v="401"/>
    <x v="1"/>
    <n v="35.1"/>
    <n v="1"/>
    <n v="35.1"/>
    <x v="3"/>
    <x v="7"/>
  </r>
  <r>
    <s v="O2776"/>
    <d v="2023-01-10T00:00:00"/>
    <x v="4"/>
    <x v="11"/>
    <x v="2"/>
    <s v="C749"/>
    <x v="49"/>
    <s v="B1871"/>
    <x v="889"/>
    <x v="0"/>
    <n v="34.15"/>
    <n v="1"/>
    <n v="34.15"/>
    <x v="0"/>
    <x v="7"/>
  </r>
  <r>
    <s v="O2703"/>
    <d v="2024-03-27T00:00:00"/>
    <x v="3"/>
    <x v="0"/>
    <x v="1"/>
    <s v="C898"/>
    <x v="176"/>
    <s v="B1063"/>
    <x v="612"/>
    <x v="1"/>
    <n v="34.07"/>
    <n v="4"/>
    <n v="136.28"/>
    <x v="1"/>
    <x v="2"/>
  </r>
  <r>
    <s v="O3050"/>
    <d v="2022-08-29T00:00:00"/>
    <x v="1"/>
    <x v="8"/>
    <x v="3"/>
    <s v="C989"/>
    <x v="423"/>
    <s v="B1933"/>
    <x v="302"/>
    <x v="2"/>
    <n v="32.58"/>
    <n v="5"/>
    <n v="162.9"/>
    <x v="0"/>
    <x v="2"/>
  </r>
  <r>
    <s v="O1765"/>
    <d v="2023-04-11T00:00:00"/>
    <x v="4"/>
    <x v="7"/>
    <x v="2"/>
    <s v="C787"/>
    <x v="972"/>
    <s v="B1698"/>
    <x v="288"/>
    <x v="1"/>
    <n v="32.950000000000003"/>
    <n v="1"/>
    <n v="32.950000000000003"/>
    <x v="2"/>
    <x v="2"/>
  </r>
  <r>
    <s v="O1822"/>
    <d v="2024-11-27T00:00:00"/>
    <x v="3"/>
    <x v="5"/>
    <x v="1"/>
    <s v="C977"/>
    <x v="1112"/>
    <s v="B1464"/>
    <x v="559"/>
    <x v="1"/>
    <n v="17.27"/>
    <n v="1"/>
    <n v="17.27"/>
    <x v="3"/>
    <x v="7"/>
  </r>
  <r>
    <s v="O1579"/>
    <d v="2023-07-31T00:00:00"/>
    <x v="1"/>
    <x v="2"/>
    <x v="2"/>
    <s v="C740"/>
    <x v="1144"/>
    <s v="B1500"/>
    <x v="1001"/>
    <x v="3"/>
    <n v="16.260000000000002"/>
    <n v="1"/>
    <n v="16.260000000000002"/>
    <x v="0"/>
    <x v="7"/>
  </r>
  <r>
    <s v="O2785"/>
    <d v="2025-03-26T00:00:00"/>
    <x v="3"/>
    <x v="0"/>
    <x v="0"/>
    <s v="C788"/>
    <x v="489"/>
    <s v="B1782"/>
    <x v="282"/>
    <x v="0"/>
    <n v="35.93"/>
    <n v="2"/>
    <n v="71.86"/>
    <x v="2"/>
    <x v="7"/>
  </r>
  <r>
    <s v="O2985"/>
    <d v="2025-01-12T00:00:00"/>
    <x v="0"/>
    <x v="11"/>
    <x v="0"/>
    <s v="C989"/>
    <x v="423"/>
    <s v="B1395"/>
    <x v="153"/>
    <x v="3"/>
    <n v="43.01"/>
    <n v="5"/>
    <n v="215.05"/>
    <x v="1"/>
    <x v="2"/>
  </r>
  <r>
    <s v="O3815"/>
    <d v="2024-03-05T00:00:00"/>
    <x v="4"/>
    <x v="0"/>
    <x v="1"/>
    <s v="C153"/>
    <x v="1145"/>
    <s v="B1033"/>
    <x v="677"/>
    <x v="2"/>
    <n v="45.49"/>
    <n v="1"/>
    <n v="45.49"/>
    <x v="0"/>
    <x v="2"/>
  </r>
  <r>
    <s v="O2718"/>
    <d v="2023-05-09T00:00:00"/>
    <x v="4"/>
    <x v="4"/>
    <x v="2"/>
    <s v="C110"/>
    <x v="249"/>
    <s v="B1651"/>
    <x v="782"/>
    <x v="2"/>
    <n v="31.41"/>
    <n v="4"/>
    <n v="125.64"/>
    <x v="2"/>
    <x v="2"/>
  </r>
  <r>
    <s v="O1912"/>
    <d v="2024-11-05T00:00:00"/>
    <x v="4"/>
    <x v="5"/>
    <x v="1"/>
    <s v="C829"/>
    <x v="946"/>
    <s v="B1112"/>
    <x v="1152"/>
    <x v="0"/>
    <n v="46.23"/>
    <n v="1"/>
    <n v="46.23"/>
    <x v="1"/>
    <x v="7"/>
  </r>
  <r>
    <s v="O2293"/>
    <d v="2025-07-16T00:00:00"/>
    <x v="3"/>
    <x v="2"/>
    <x v="0"/>
    <s v="C656"/>
    <x v="1133"/>
    <s v="B1416"/>
    <x v="433"/>
    <x v="2"/>
    <n v="37.590000000000003"/>
    <n v="1"/>
    <n v="37.590000000000003"/>
    <x v="2"/>
    <x v="2"/>
  </r>
  <r>
    <s v="O1762"/>
    <d v="2023-04-09T00:00:00"/>
    <x v="0"/>
    <x v="7"/>
    <x v="2"/>
    <s v="C887"/>
    <x v="396"/>
    <s v="B1920"/>
    <x v="1056"/>
    <x v="2"/>
    <n v="39.86"/>
    <n v="4"/>
    <n v="159.44"/>
    <x v="1"/>
    <x v="2"/>
  </r>
  <r>
    <s v="O1798"/>
    <d v="2024-04-12T00:00:00"/>
    <x v="2"/>
    <x v="7"/>
    <x v="1"/>
    <s v="C476"/>
    <x v="562"/>
    <s v="B1530"/>
    <x v="226"/>
    <x v="1"/>
    <n v="49.06"/>
    <n v="4"/>
    <n v="196.24"/>
    <x v="3"/>
    <x v="3"/>
  </r>
  <r>
    <s v="O3732"/>
    <d v="2025-04-24T00:00:00"/>
    <x v="5"/>
    <x v="7"/>
    <x v="0"/>
    <s v="C827"/>
    <x v="1043"/>
    <s v="B1472"/>
    <x v="1153"/>
    <x v="0"/>
    <n v="9.77"/>
    <n v="2"/>
    <n v="19.54"/>
    <x v="2"/>
    <x v="0"/>
  </r>
  <r>
    <s v="O3864"/>
    <d v="2023-05-04T00:00:00"/>
    <x v="5"/>
    <x v="4"/>
    <x v="2"/>
    <s v="C115"/>
    <x v="424"/>
    <s v="B1922"/>
    <x v="587"/>
    <x v="0"/>
    <n v="24.65"/>
    <n v="2"/>
    <n v="49.3"/>
    <x v="0"/>
    <x v="0"/>
  </r>
  <r>
    <s v="O2281"/>
    <d v="2023-12-22T00:00:00"/>
    <x v="2"/>
    <x v="9"/>
    <x v="2"/>
    <s v="C660"/>
    <x v="642"/>
    <s v="B1297"/>
    <x v="289"/>
    <x v="2"/>
    <n v="22.29"/>
    <n v="1"/>
    <n v="22.29"/>
    <x v="1"/>
    <x v="7"/>
  </r>
  <r>
    <s v="O1451"/>
    <d v="2023-01-18T00:00:00"/>
    <x v="3"/>
    <x v="11"/>
    <x v="2"/>
    <s v="C977"/>
    <x v="1"/>
    <s v="B1491"/>
    <x v="1124"/>
    <x v="3"/>
    <n v="19.43"/>
    <n v="3"/>
    <n v="58.29"/>
    <x v="2"/>
    <x v="0"/>
  </r>
  <r>
    <s v="O3403"/>
    <d v="2025-08-07T00:00:00"/>
    <x v="5"/>
    <x v="8"/>
    <x v="0"/>
    <s v="C697"/>
    <x v="1012"/>
    <s v="B1444"/>
    <x v="665"/>
    <x v="1"/>
    <n v="20.89"/>
    <n v="3"/>
    <n v="62.67"/>
    <x v="2"/>
    <x v="3"/>
  </r>
  <r>
    <s v="O3092"/>
    <d v="2023-10-01T00:00:00"/>
    <x v="0"/>
    <x v="10"/>
    <x v="2"/>
    <s v="C875"/>
    <x v="949"/>
    <s v="B1517"/>
    <x v="923"/>
    <x v="0"/>
    <n v="34.64"/>
    <n v="1"/>
    <n v="34.64"/>
    <x v="2"/>
    <x v="5"/>
  </r>
  <r>
    <s v="O2105"/>
    <d v="2023-09-10T00:00:00"/>
    <x v="0"/>
    <x v="6"/>
    <x v="2"/>
    <s v="C696"/>
    <x v="809"/>
    <s v="B1248"/>
    <x v="940"/>
    <x v="3"/>
    <n v="18.38"/>
    <n v="3"/>
    <n v="55.14"/>
    <x v="1"/>
    <x v="2"/>
  </r>
  <r>
    <s v="O3968"/>
    <d v="2023-04-19T00:00:00"/>
    <x v="3"/>
    <x v="7"/>
    <x v="2"/>
    <s v="C572"/>
    <x v="714"/>
    <s v="B1225"/>
    <x v="861"/>
    <x v="1"/>
    <n v="6.41"/>
    <n v="4"/>
    <n v="25.64"/>
    <x v="0"/>
    <x v="2"/>
  </r>
  <r>
    <s v="O2774"/>
    <d v="2024-12-29T00:00:00"/>
    <x v="0"/>
    <x v="9"/>
    <x v="1"/>
    <s v="C300"/>
    <x v="442"/>
    <s v="B1468"/>
    <x v="741"/>
    <x v="2"/>
    <n v="21"/>
    <n v="2"/>
    <n v="42"/>
    <x v="1"/>
    <x v="0"/>
  </r>
  <r>
    <s v="O3117"/>
    <d v="2022-11-08T00:00:00"/>
    <x v="4"/>
    <x v="5"/>
    <x v="3"/>
    <s v="C913"/>
    <x v="610"/>
    <s v="B1874"/>
    <x v="249"/>
    <x v="2"/>
    <n v="36.39"/>
    <n v="4"/>
    <n v="145.56"/>
    <x v="2"/>
    <x v="0"/>
  </r>
  <r>
    <s v="O2828"/>
    <d v="2025-04-12T00:00:00"/>
    <x v="6"/>
    <x v="7"/>
    <x v="0"/>
    <s v="C590"/>
    <x v="1146"/>
    <s v="B1784"/>
    <x v="1102"/>
    <x v="2"/>
    <n v="14.25"/>
    <n v="2"/>
    <n v="28.5"/>
    <x v="2"/>
    <x v="6"/>
  </r>
  <r>
    <s v="O3416"/>
    <d v="2023-11-06T00:00:00"/>
    <x v="1"/>
    <x v="5"/>
    <x v="2"/>
    <s v="C651"/>
    <x v="113"/>
    <s v="B1648"/>
    <x v="786"/>
    <x v="0"/>
    <n v="47.96"/>
    <n v="2"/>
    <n v="95.92"/>
    <x v="0"/>
    <x v="5"/>
  </r>
  <r>
    <s v="O2158"/>
    <d v="2023-08-07T00:00:00"/>
    <x v="1"/>
    <x v="8"/>
    <x v="2"/>
    <s v="C880"/>
    <x v="643"/>
    <s v="B1044"/>
    <x v="931"/>
    <x v="2"/>
    <n v="21.41"/>
    <n v="3"/>
    <n v="64.23"/>
    <x v="0"/>
    <x v="3"/>
  </r>
  <r>
    <s v="O1857"/>
    <d v="2024-07-13T00:00:00"/>
    <x v="6"/>
    <x v="2"/>
    <x v="1"/>
    <s v="C641"/>
    <x v="307"/>
    <s v="B1020"/>
    <x v="46"/>
    <x v="1"/>
    <n v="49.22"/>
    <n v="3"/>
    <n v="147.66"/>
    <x v="0"/>
    <x v="3"/>
  </r>
  <r>
    <s v="O3058"/>
    <d v="2023-08-10T00:00:00"/>
    <x v="5"/>
    <x v="8"/>
    <x v="2"/>
    <s v="C412"/>
    <x v="889"/>
    <s v="B1935"/>
    <x v="107"/>
    <x v="2"/>
    <n v="5.28"/>
    <n v="5"/>
    <n v="26.4"/>
    <x v="0"/>
    <x v="2"/>
  </r>
  <r>
    <s v="O2654"/>
    <d v="2025-03-04T00:00:00"/>
    <x v="4"/>
    <x v="0"/>
    <x v="0"/>
    <s v="C372"/>
    <x v="687"/>
    <s v="B1908"/>
    <x v="1154"/>
    <x v="2"/>
    <n v="26.04"/>
    <n v="4"/>
    <n v="104.16"/>
    <x v="0"/>
    <x v="2"/>
  </r>
  <r>
    <s v="O2819"/>
    <d v="2025-06-26T00:00:00"/>
    <x v="5"/>
    <x v="1"/>
    <x v="0"/>
    <s v="C510"/>
    <x v="246"/>
    <s v="B1488"/>
    <x v="1131"/>
    <x v="2"/>
    <n v="9.58"/>
    <n v="3"/>
    <n v="28.74"/>
    <x v="0"/>
    <x v="0"/>
  </r>
  <r>
    <s v="O1524"/>
    <d v="2024-03-20T00:00:00"/>
    <x v="3"/>
    <x v="0"/>
    <x v="1"/>
    <s v="C850"/>
    <x v="336"/>
    <s v="B1503"/>
    <x v="689"/>
    <x v="0"/>
    <n v="42.93"/>
    <n v="2"/>
    <n v="85.86"/>
    <x v="0"/>
    <x v="4"/>
  </r>
  <r>
    <s v="O2598"/>
    <d v="2024-11-01T00:00:00"/>
    <x v="2"/>
    <x v="5"/>
    <x v="1"/>
    <s v="C437"/>
    <x v="352"/>
    <s v="B1751"/>
    <x v="664"/>
    <x v="2"/>
    <n v="21.53"/>
    <n v="1"/>
    <n v="21.53"/>
    <x v="0"/>
    <x v="2"/>
  </r>
  <r>
    <s v="O1461"/>
    <d v="2023-12-10T00:00:00"/>
    <x v="0"/>
    <x v="9"/>
    <x v="2"/>
    <s v="C679"/>
    <x v="57"/>
    <s v="B1719"/>
    <x v="1155"/>
    <x v="1"/>
    <n v="32.869999999999997"/>
    <n v="1"/>
    <n v="32.869999999999997"/>
    <x v="1"/>
    <x v="1"/>
  </r>
  <r>
    <s v="O3132"/>
    <d v="2024-11-21T00:00:00"/>
    <x v="5"/>
    <x v="5"/>
    <x v="1"/>
    <s v="C959"/>
    <x v="479"/>
    <s v="B1022"/>
    <x v="448"/>
    <x v="2"/>
    <n v="9.65"/>
    <n v="2"/>
    <n v="19.3"/>
    <x v="2"/>
    <x v="2"/>
  </r>
  <r>
    <s v="O2280"/>
    <d v="2023-08-17T00:00:00"/>
    <x v="5"/>
    <x v="8"/>
    <x v="2"/>
    <s v="C679"/>
    <x v="57"/>
    <s v="B1841"/>
    <x v="888"/>
    <x v="2"/>
    <n v="36.71"/>
    <n v="3"/>
    <n v="110.13"/>
    <x v="1"/>
    <x v="6"/>
  </r>
  <r>
    <s v="O2449"/>
    <d v="2023-06-10T00:00:00"/>
    <x v="6"/>
    <x v="1"/>
    <x v="2"/>
    <s v="C526"/>
    <x v="428"/>
    <s v="B1896"/>
    <x v="384"/>
    <x v="0"/>
    <n v="28.11"/>
    <n v="5"/>
    <n v="140.55000000000001"/>
    <x v="2"/>
    <x v="2"/>
  </r>
  <r>
    <s v="O3108"/>
    <d v="2024-04-15T00:00:00"/>
    <x v="1"/>
    <x v="7"/>
    <x v="1"/>
    <s v="C263"/>
    <x v="139"/>
    <s v="B1307"/>
    <x v="993"/>
    <x v="2"/>
    <n v="45.86"/>
    <n v="2"/>
    <n v="91.72"/>
    <x v="0"/>
    <x v="2"/>
  </r>
  <r>
    <s v="O2560"/>
    <d v="2025-06-25T00:00:00"/>
    <x v="3"/>
    <x v="1"/>
    <x v="0"/>
    <s v="C112"/>
    <x v="695"/>
    <s v="B1482"/>
    <x v="44"/>
    <x v="3"/>
    <n v="48.88"/>
    <n v="2"/>
    <n v="97.76"/>
    <x v="0"/>
    <x v="0"/>
  </r>
  <r>
    <s v="O3310"/>
    <d v="2023-01-26T00:00:00"/>
    <x v="5"/>
    <x v="11"/>
    <x v="2"/>
    <s v="C165"/>
    <x v="870"/>
    <s v="B1634"/>
    <x v="738"/>
    <x v="1"/>
    <n v="10.199999999999999"/>
    <n v="3"/>
    <n v="30.6"/>
    <x v="2"/>
    <x v="0"/>
  </r>
  <r>
    <s v="O1963"/>
    <d v="2023-09-29T00:00:00"/>
    <x v="2"/>
    <x v="6"/>
    <x v="2"/>
    <s v="C478"/>
    <x v="1034"/>
    <s v="B1313"/>
    <x v="1156"/>
    <x v="2"/>
    <n v="48.36"/>
    <n v="4"/>
    <n v="193.44"/>
    <x v="0"/>
    <x v="0"/>
  </r>
  <r>
    <s v="O1831"/>
    <d v="2023-01-22T00:00:00"/>
    <x v="0"/>
    <x v="11"/>
    <x v="2"/>
    <s v="C135"/>
    <x v="1147"/>
    <s v="B1172"/>
    <x v="554"/>
    <x v="2"/>
    <n v="45.37"/>
    <n v="4"/>
    <n v="181.48"/>
    <x v="3"/>
    <x v="1"/>
  </r>
  <r>
    <s v="O2359"/>
    <d v="2023-08-31T00:00:00"/>
    <x v="5"/>
    <x v="8"/>
    <x v="2"/>
    <s v="C517"/>
    <x v="584"/>
    <s v="B1050"/>
    <x v="1136"/>
    <x v="2"/>
    <n v="25.3"/>
    <n v="1"/>
    <n v="25.3"/>
    <x v="2"/>
    <x v="3"/>
  </r>
  <r>
    <s v="O1889"/>
    <d v="2024-11-26T00:00:00"/>
    <x v="4"/>
    <x v="5"/>
    <x v="1"/>
    <s v="C221"/>
    <x v="96"/>
    <s v="B1869"/>
    <x v="1011"/>
    <x v="2"/>
    <n v="18.12"/>
    <n v="2"/>
    <n v="36.24"/>
    <x v="3"/>
    <x v="1"/>
  </r>
  <r>
    <s v="O1989"/>
    <d v="2023-03-24T00:00:00"/>
    <x v="2"/>
    <x v="0"/>
    <x v="2"/>
    <s v="C153"/>
    <x v="1145"/>
    <s v="B1438"/>
    <x v="1045"/>
    <x v="3"/>
    <n v="19.09"/>
    <n v="3"/>
    <n v="57.27"/>
    <x v="0"/>
    <x v="2"/>
  </r>
  <r>
    <s v="O3324"/>
    <d v="2023-02-09T00:00:00"/>
    <x v="5"/>
    <x v="3"/>
    <x v="2"/>
    <s v="C536"/>
    <x v="209"/>
    <s v="B1578"/>
    <x v="67"/>
    <x v="0"/>
    <n v="31.32"/>
    <n v="4"/>
    <n v="125.28"/>
    <x v="1"/>
    <x v="0"/>
  </r>
  <r>
    <s v="O3947"/>
    <d v="2023-10-06T00:00:00"/>
    <x v="2"/>
    <x v="10"/>
    <x v="2"/>
    <s v="C551"/>
    <x v="60"/>
    <s v="B1094"/>
    <x v="325"/>
    <x v="0"/>
    <n v="55.53"/>
    <n v="4"/>
    <n v="222.12"/>
    <x v="0"/>
    <x v="7"/>
  </r>
  <r>
    <s v="O3825"/>
    <d v="2025-02-10T00:00:00"/>
    <x v="1"/>
    <x v="3"/>
    <x v="0"/>
    <s v="C324"/>
    <x v="517"/>
    <s v="B1377"/>
    <x v="1044"/>
    <x v="2"/>
    <n v="45.1"/>
    <n v="4"/>
    <n v="180.4"/>
    <x v="2"/>
    <x v="6"/>
  </r>
  <r>
    <s v="O2382"/>
    <d v="2025-07-01T00:00:00"/>
    <x v="4"/>
    <x v="2"/>
    <x v="0"/>
    <s v="C130"/>
    <x v="920"/>
    <s v="B1834"/>
    <x v="553"/>
    <x v="1"/>
    <n v="33.799999999999997"/>
    <n v="4"/>
    <n v="135.19999999999999"/>
    <x v="2"/>
    <x v="3"/>
  </r>
  <r>
    <s v="O2950"/>
    <d v="2023-03-05T00:00:00"/>
    <x v="0"/>
    <x v="0"/>
    <x v="2"/>
    <s v="C930"/>
    <x v="582"/>
    <s v="B1765"/>
    <x v="971"/>
    <x v="2"/>
    <n v="33.69"/>
    <n v="2"/>
    <n v="67.38"/>
    <x v="0"/>
    <x v="6"/>
  </r>
  <r>
    <s v="O2962"/>
    <d v="2022-10-22T00:00:00"/>
    <x v="6"/>
    <x v="10"/>
    <x v="3"/>
    <s v="C433"/>
    <x v="772"/>
    <s v="B1700"/>
    <x v="133"/>
    <x v="2"/>
    <n v="52.64"/>
    <n v="3"/>
    <n v="157.91999999999999"/>
    <x v="0"/>
    <x v="2"/>
  </r>
  <r>
    <s v="O1085"/>
    <d v="2024-07-16T00:00:00"/>
    <x v="4"/>
    <x v="2"/>
    <x v="1"/>
    <s v="C441"/>
    <x v="625"/>
    <s v="B1128"/>
    <x v="1084"/>
    <x v="1"/>
    <n v="18.61"/>
    <n v="5"/>
    <n v="93.05"/>
    <x v="2"/>
    <x v="4"/>
  </r>
  <r>
    <s v="O2017"/>
    <d v="2023-05-25T00:00:00"/>
    <x v="5"/>
    <x v="4"/>
    <x v="2"/>
    <s v="C913"/>
    <x v="1148"/>
    <s v="B1806"/>
    <x v="48"/>
    <x v="2"/>
    <n v="25.63"/>
    <n v="5"/>
    <n v="128.15"/>
    <x v="0"/>
    <x v="0"/>
  </r>
  <r>
    <s v="O1782"/>
    <d v="2024-06-06T00:00:00"/>
    <x v="5"/>
    <x v="1"/>
    <x v="1"/>
    <s v="C310"/>
    <x v="771"/>
    <s v="B1383"/>
    <x v="324"/>
    <x v="3"/>
    <n v="32.799999999999997"/>
    <n v="5"/>
    <n v="164"/>
    <x v="2"/>
    <x v="1"/>
  </r>
  <r>
    <s v="O2581"/>
    <d v="2023-09-28T00:00:00"/>
    <x v="5"/>
    <x v="6"/>
    <x v="2"/>
    <s v="C980"/>
    <x v="121"/>
    <s v="B1120"/>
    <x v="748"/>
    <x v="2"/>
    <n v="18.489999999999998"/>
    <n v="2"/>
    <n v="36.979999999999997"/>
    <x v="0"/>
    <x v="2"/>
  </r>
  <r>
    <s v="O1873"/>
    <d v="2023-03-06T00:00:00"/>
    <x v="1"/>
    <x v="0"/>
    <x v="2"/>
    <s v="C222"/>
    <x v="855"/>
    <s v="B1422"/>
    <x v="1038"/>
    <x v="0"/>
    <n v="16.61"/>
    <n v="5"/>
    <n v="83.05"/>
    <x v="1"/>
    <x v="0"/>
  </r>
  <r>
    <s v="O3593"/>
    <d v="2024-03-07T00:00:00"/>
    <x v="5"/>
    <x v="0"/>
    <x v="1"/>
    <s v="C942"/>
    <x v="1059"/>
    <s v="B1799"/>
    <x v="712"/>
    <x v="2"/>
    <n v="34.880000000000003"/>
    <n v="5"/>
    <n v="174.4"/>
    <x v="0"/>
    <x v="6"/>
  </r>
  <r>
    <s v="O2295"/>
    <d v="2023-11-07T00:00:00"/>
    <x v="4"/>
    <x v="5"/>
    <x v="2"/>
    <s v="C335"/>
    <x v="569"/>
    <s v="B1780"/>
    <x v="329"/>
    <x v="1"/>
    <n v="44.24"/>
    <n v="3"/>
    <n v="132.72"/>
    <x v="2"/>
    <x v="0"/>
  </r>
  <r>
    <s v="O1290"/>
    <d v="2024-06-21T00:00:00"/>
    <x v="2"/>
    <x v="1"/>
    <x v="1"/>
    <s v="C788"/>
    <x v="489"/>
    <s v="B1407"/>
    <x v="457"/>
    <x v="3"/>
    <n v="48.94"/>
    <n v="2"/>
    <n v="97.88"/>
    <x v="0"/>
    <x v="0"/>
  </r>
  <r>
    <s v="O1793"/>
    <d v="2024-10-07T00:00:00"/>
    <x v="1"/>
    <x v="10"/>
    <x v="1"/>
    <s v="C950"/>
    <x v="548"/>
    <s v="B1055"/>
    <x v="671"/>
    <x v="3"/>
    <n v="38.08"/>
    <n v="5"/>
    <n v="190.4"/>
    <x v="3"/>
    <x v="1"/>
  </r>
  <r>
    <s v="O3287"/>
    <d v="2022-09-19T00:00:00"/>
    <x v="1"/>
    <x v="6"/>
    <x v="3"/>
    <s v="C355"/>
    <x v="924"/>
    <s v="B1581"/>
    <x v="351"/>
    <x v="0"/>
    <n v="28.94"/>
    <n v="3"/>
    <n v="86.82"/>
    <x v="0"/>
    <x v="1"/>
  </r>
  <r>
    <s v="O2424"/>
    <d v="2023-04-11T00:00:00"/>
    <x v="4"/>
    <x v="7"/>
    <x v="2"/>
    <s v="C814"/>
    <x v="493"/>
    <s v="B1940"/>
    <x v="1022"/>
    <x v="0"/>
    <n v="10.35"/>
    <n v="3"/>
    <n v="31.05"/>
    <x v="1"/>
    <x v="3"/>
  </r>
  <r>
    <s v="O3711"/>
    <d v="2024-10-15T00:00:00"/>
    <x v="4"/>
    <x v="10"/>
    <x v="1"/>
    <s v="C538"/>
    <x v="333"/>
    <s v="B1916"/>
    <x v="853"/>
    <x v="3"/>
    <n v="24.12"/>
    <n v="2"/>
    <n v="48.24"/>
    <x v="0"/>
    <x v="6"/>
  </r>
  <r>
    <s v="O1242"/>
    <d v="2024-01-07T00:00:00"/>
    <x v="0"/>
    <x v="11"/>
    <x v="1"/>
    <s v="C720"/>
    <x v="463"/>
    <s v="B1211"/>
    <x v="1157"/>
    <x v="2"/>
    <n v="25.84"/>
    <n v="5"/>
    <n v="129.19999999999999"/>
    <x v="3"/>
    <x v="1"/>
  </r>
  <r>
    <s v="O2717"/>
    <d v="2024-11-04T00:00:00"/>
    <x v="1"/>
    <x v="5"/>
    <x v="1"/>
    <s v="C749"/>
    <x v="49"/>
    <s v="B1854"/>
    <x v="988"/>
    <x v="1"/>
    <n v="20.52"/>
    <n v="5"/>
    <n v="102.6"/>
    <x v="1"/>
    <x v="0"/>
  </r>
  <r>
    <s v="O2874"/>
    <d v="2023-09-07T00:00:00"/>
    <x v="5"/>
    <x v="6"/>
    <x v="2"/>
    <s v="C985"/>
    <x v="339"/>
    <s v="B1198"/>
    <x v="694"/>
    <x v="0"/>
    <n v="14.87"/>
    <n v="1"/>
    <n v="14.87"/>
    <x v="0"/>
    <x v="6"/>
  </r>
  <r>
    <s v="O3094"/>
    <d v="2023-08-18T00:00:00"/>
    <x v="2"/>
    <x v="8"/>
    <x v="2"/>
    <s v="C999"/>
    <x v="75"/>
    <s v="B1307"/>
    <x v="993"/>
    <x v="2"/>
    <n v="35.770000000000003"/>
    <n v="4"/>
    <n v="143.08000000000001"/>
    <x v="0"/>
    <x v="6"/>
  </r>
  <r>
    <s v="O3226"/>
    <d v="2025-01-21T00:00:00"/>
    <x v="4"/>
    <x v="11"/>
    <x v="0"/>
    <s v="C153"/>
    <x v="1145"/>
    <s v="B1391"/>
    <x v="673"/>
    <x v="2"/>
    <n v="17.82"/>
    <n v="4"/>
    <n v="71.28"/>
    <x v="1"/>
    <x v="6"/>
  </r>
  <r>
    <s v="O3282"/>
    <d v="2024-06-22T00:00:00"/>
    <x v="6"/>
    <x v="1"/>
    <x v="1"/>
    <s v="C333"/>
    <x v="512"/>
    <s v="B1022"/>
    <x v="884"/>
    <x v="1"/>
    <n v="8.02"/>
    <n v="4"/>
    <n v="32.08"/>
    <x v="2"/>
    <x v="3"/>
  </r>
  <r>
    <s v="O2603"/>
    <d v="2023-11-30T00:00:00"/>
    <x v="5"/>
    <x v="5"/>
    <x v="2"/>
    <s v="C865"/>
    <x v="1017"/>
    <s v="B1331"/>
    <x v="575"/>
    <x v="2"/>
    <n v="44.03"/>
    <n v="2"/>
    <n v="88.06"/>
    <x v="0"/>
    <x v="2"/>
  </r>
  <r>
    <s v="O3015"/>
    <d v="2025-02-22T00:00:00"/>
    <x v="6"/>
    <x v="3"/>
    <x v="0"/>
    <s v="C912"/>
    <x v="23"/>
    <s v="B1652"/>
    <x v="608"/>
    <x v="0"/>
    <n v="28.95"/>
    <n v="1"/>
    <n v="28.95"/>
    <x v="0"/>
    <x v="2"/>
  </r>
  <r>
    <s v="O3862"/>
    <d v="2024-05-07T00:00:00"/>
    <x v="4"/>
    <x v="4"/>
    <x v="1"/>
    <s v="C252"/>
    <x v="681"/>
    <s v="B1397"/>
    <x v="1097"/>
    <x v="3"/>
    <n v="31.13"/>
    <n v="3"/>
    <n v="93.39"/>
    <x v="2"/>
    <x v="7"/>
  </r>
  <r>
    <s v="O2256"/>
    <d v="2022-09-01T00:00:00"/>
    <x v="5"/>
    <x v="6"/>
    <x v="3"/>
    <s v="C953"/>
    <x v="702"/>
    <s v="B1510"/>
    <x v="666"/>
    <x v="2"/>
    <n v="40.78"/>
    <n v="5"/>
    <n v="203.9"/>
    <x v="0"/>
    <x v="5"/>
  </r>
  <r>
    <s v="O1515"/>
    <d v="2024-01-24T00:00:00"/>
    <x v="3"/>
    <x v="11"/>
    <x v="1"/>
    <s v="C654"/>
    <x v="1119"/>
    <s v="B1780"/>
    <x v="1071"/>
    <x v="2"/>
    <n v="32.840000000000003"/>
    <n v="5"/>
    <n v="164.2"/>
    <x v="3"/>
    <x v="2"/>
  </r>
  <r>
    <s v="O3512"/>
    <d v="2023-02-23T00:00:00"/>
    <x v="5"/>
    <x v="3"/>
    <x v="2"/>
    <s v="C739"/>
    <x v="767"/>
    <s v="B1588"/>
    <x v="492"/>
    <x v="2"/>
    <n v="40.229999999999997"/>
    <n v="2"/>
    <n v="80.459999999999994"/>
    <x v="0"/>
    <x v="2"/>
  </r>
  <r>
    <s v="O2006"/>
    <d v="2023-01-15T00:00:00"/>
    <x v="0"/>
    <x v="11"/>
    <x v="2"/>
    <s v="C123"/>
    <x v="1149"/>
    <s v="B1416"/>
    <x v="433"/>
    <x v="3"/>
    <n v="36.46"/>
    <n v="2"/>
    <n v="72.92"/>
    <x v="3"/>
    <x v="2"/>
  </r>
  <r>
    <s v="O2990"/>
    <d v="2024-01-18T00:00:00"/>
    <x v="5"/>
    <x v="11"/>
    <x v="1"/>
    <s v="C584"/>
    <x v="1108"/>
    <s v="B1303"/>
    <x v="1158"/>
    <x v="2"/>
    <n v="20.96"/>
    <n v="2"/>
    <n v="41.92"/>
    <x v="0"/>
    <x v="5"/>
  </r>
  <r>
    <s v="O2967"/>
    <d v="2025-03-20T00:00:00"/>
    <x v="5"/>
    <x v="0"/>
    <x v="0"/>
    <s v="C556"/>
    <x v="821"/>
    <s v="B1260"/>
    <x v="919"/>
    <x v="2"/>
    <n v="11.47"/>
    <n v="5"/>
    <n v="57.35"/>
    <x v="2"/>
    <x v="5"/>
  </r>
  <r>
    <s v="O2940"/>
    <d v="2025-06-28T00:00:00"/>
    <x v="6"/>
    <x v="1"/>
    <x v="0"/>
    <s v="C739"/>
    <x v="31"/>
    <s v="B1599"/>
    <x v="453"/>
    <x v="1"/>
    <n v="24.14"/>
    <n v="3"/>
    <n v="72.42"/>
    <x v="2"/>
    <x v="7"/>
  </r>
  <r>
    <s v="O3851"/>
    <d v="2023-10-08T00:00:00"/>
    <x v="0"/>
    <x v="10"/>
    <x v="2"/>
    <s v="C676"/>
    <x v="101"/>
    <s v="B1820"/>
    <x v="723"/>
    <x v="3"/>
    <n v="21.59"/>
    <n v="5"/>
    <n v="107.95"/>
    <x v="2"/>
    <x v="6"/>
  </r>
  <r>
    <s v="O1741"/>
    <d v="2024-01-20T00:00:00"/>
    <x v="6"/>
    <x v="11"/>
    <x v="1"/>
    <s v="C806"/>
    <x v="365"/>
    <s v="B1302"/>
    <x v="682"/>
    <x v="2"/>
    <n v="38.090000000000003"/>
    <n v="5"/>
    <n v="190.45"/>
    <x v="0"/>
    <x v="1"/>
  </r>
  <r>
    <s v="O2418"/>
    <d v="2023-02-03T00:00:00"/>
    <x v="2"/>
    <x v="3"/>
    <x v="2"/>
    <s v="C325"/>
    <x v="613"/>
    <s v="B1411"/>
    <x v="513"/>
    <x v="0"/>
    <n v="49.7"/>
    <n v="2"/>
    <n v="99.4"/>
    <x v="1"/>
    <x v="2"/>
  </r>
  <r>
    <s v="O2308"/>
    <d v="2023-05-09T00:00:00"/>
    <x v="4"/>
    <x v="4"/>
    <x v="2"/>
    <s v="C660"/>
    <x v="530"/>
    <s v="B1684"/>
    <x v="455"/>
    <x v="1"/>
    <n v="45.93"/>
    <n v="4"/>
    <n v="183.72"/>
    <x v="0"/>
    <x v="0"/>
  </r>
  <r>
    <s v="O3219"/>
    <d v="2024-03-17T00:00:00"/>
    <x v="0"/>
    <x v="0"/>
    <x v="1"/>
    <s v="C855"/>
    <x v="408"/>
    <s v="B1501"/>
    <x v="472"/>
    <x v="0"/>
    <n v="12.96"/>
    <n v="1"/>
    <n v="12.96"/>
    <x v="2"/>
    <x v="2"/>
  </r>
  <r>
    <s v="O2542"/>
    <d v="2022-10-29T00:00:00"/>
    <x v="6"/>
    <x v="10"/>
    <x v="3"/>
    <s v="C883"/>
    <x v="1106"/>
    <s v="B1930"/>
    <x v="545"/>
    <x v="1"/>
    <n v="36.03"/>
    <n v="1"/>
    <n v="36.03"/>
    <x v="1"/>
    <x v="7"/>
  </r>
  <r>
    <s v="O1388"/>
    <d v="2023-04-25T00:00:00"/>
    <x v="4"/>
    <x v="7"/>
    <x v="2"/>
    <s v="C183"/>
    <x v="26"/>
    <s v="B1484"/>
    <x v="855"/>
    <x v="3"/>
    <n v="17"/>
    <n v="3"/>
    <n v="51"/>
    <x v="2"/>
    <x v="2"/>
  </r>
  <r>
    <s v="O2551"/>
    <d v="2024-07-25T00:00:00"/>
    <x v="5"/>
    <x v="2"/>
    <x v="1"/>
    <s v="C403"/>
    <x v="229"/>
    <s v="B1645"/>
    <x v="796"/>
    <x v="3"/>
    <n v="13.91"/>
    <n v="4"/>
    <n v="55.64"/>
    <x v="0"/>
    <x v="0"/>
  </r>
  <r>
    <s v="O1125"/>
    <d v="2024-08-28T00:00:00"/>
    <x v="3"/>
    <x v="8"/>
    <x v="1"/>
    <s v="C303"/>
    <x v="1150"/>
    <s v="B1090"/>
    <x v="504"/>
    <x v="3"/>
    <n v="6.09"/>
    <n v="3"/>
    <n v="18.27"/>
    <x v="3"/>
    <x v="0"/>
  </r>
  <r>
    <s v="O3943"/>
    <d v="2022-10-29T00:00:00"/>
    <x v="6"/>
    <x v="10"/>
    <x v="3"/>
    <s v="C887"/>
    <x v="235"/>
    <s v="B1053"/>
    <x v="569"/>
    <x v="2"/>
    <n v="37.92"/>
    <n v="4"/>
    <n v="151.68"/>
    <x v="0"/>
    <x v="5"/>
  </r>
  <r>
    <s v="O1560"/>
    <d v="2024-10-29T00:00:00"/>
    <x v="4"/>
    <x v="10"/>
    <x v="1"/>
    <s v="C138"/>
    <x v="795"/>
    <s v="B1512"/>
    <x v="1159"/>
    <x v="0"/>
    <n v="10.29"/>
    <n v="1"/>
    <n v="10.29"/>
    <x v="3"/>
    <x v="1"/>
  </r>
  <r>
    <s v="O2529"/>
    <d v="2022-09-05T00:00:00"/>
    <x v="1"/>
    <x v="6"/>
    <x v="3"/>
    <s v="C133"/>
    <x v="731"/>
    <s v="B1599"/>
    <x v="453"/>
    <x v="2"/>
    <n v="24.47"/>
    <n v="2"/>
    <n v="48.94"/>
    <x v="2"/>
    <x v="6"/>
  </r>
  <r>
    <s v="O1478"/>
    <d v="2024-10-17T00:00:00"/>
    <x v="5"/>
    <x v="10"/>
    <x v="1"/>
    <s v="C266"/>
    <x v="1151"/>
    <s v="B1650"/>
    <x v="1160"/>
    <x v="3"/>
    <n v="9.43"/>
    <n v="1"/>
    <n v="9.43"/>
    <x v="0"/>
    <x v="4"/>
  </r>
  <r>
    <s v="O3526"/>
    <d v="2025-02-06T00:00:00"/>
    <x v="5"/>
    <x v="3"/>
    <x v="0"/>
    <s v="C514"/>
    <x v="81"/>
    <s v="B1258"/>
    <x v="253"/>
    <x v="0"/>
    <n v="11.86"/>
    <n v="3"/>
    <n v="35.58"/>
    <x v="0"/>
    <x v="2"/>
  </r>
  <r>
    <s v="O3174"/>
    <d v="2024-09-19T00:00:00"/>
    <x v="5"/>
    <x v="6"/>
    <x v="1"/>
    <s v="C812"/>
    <x v="811"/>
    <s v="B1281"/>
    <x v="1093"/>
    <x v="3"/>
    <n v="12.29"/>
    <n v="4"/>
    <n v="49.16"/>
    <x v="0"/>
    <x v="2"/>
  </r>
  <r>
    <s v="O2626"/>
    <d v="2025-07-19T00:00:00"/>
    <x v="6"/>
    <x v="2"/>
    <x v="0"/>
    <s v="C588"/>
    <x v="1030"/>
    <s v="B1828"/>
    <x v="1121"/>
    <x v="0"/>
    <n v="20.72"/>
    <n v="4"/>
    <n v="82.88"/>
    <x v="2"/>
    <x v="2"/>
  </r>
  <r>
    <s v="O2596"/>
    <d v="2025-07-17T00:00:00"/>
    <x v="5"/>
    <x v="2"/>
    <x v="0"/>
    <s v="C549"/>
    <x v="451"/>
    <s v="B1869"/>
    <x v="1011"/>
    <x v="0"/>
    <n v="16.48"/>
    <n v="4"/>
    <n v="65.92"/>
    <x v="2"/>
    <x v="5"/>
  </r>
  <r>
    <s v="O2044"/>
    <d v="2023-10-26T00:00:00"/>
    <x v="5"/>
    <x v="10"/>
    <x v="2"/>
    <s v="C266"/>
    <x v="620"/>
    <s v="B1407"/>
    <x v="1161"/>
    <x v="3"/>
    <n v="10.78"/>
    <n v="5"/>
    <n v="53.9"/>
    <x v="1"/>
    <x v="4"/>
  </r>
  <r>
    <s v="O1975"/>
    <d v="2024-01-13T00:00:00"/>
    <x v="6"/>
    <x v="11"/>
    <x v="1"/>
    <s v="C170"/>
    <x v="1152"/>
    <s v="B1087"/>
    <x v="1162"/>
    <x v="3"/>
    <n v="23.34"/>
    <n v="5"/>
    <n v="116.7"/>
    <x v="0"/>
    <x v="4"/>
  </r>
  <r>
    <s v="O1596"/>
    <d v="2023-10-12T00:00:00"/>
    <x v="5"/>
    <x v="10"/>
    <x v="2"/>
    <s v="C664"/>
    <x v="1153"/>
    <s v="B1328"/>
    <x v="1125"/>
    <x v="1"/>
    <n v="6.73"/>
    <n v="1"/>
    <n v="6.73"/>
    <x v="1"/>
    <x v="3"/>
  </r>
  <r>
    <s v="O2346"/>
    <d v="2023-02-14T00:00:00"/>
    <x v="4"/>
    <x v="3"/>
    <x v="2"/>
    <s v="C768"/>
    <x v="230"/>
    <s v="B1449"/>
    <x v="531"/>
    <x v="0"/>
    <n v="16.05"/>
    <n v="2"/>
    <n v="32.1"/>
    <x v="2"/>
    <x v="6"/>
  </r>
  <r>
    <s v="O3067"/>
    <d v="2025-05-27T00:00:00"/>
    <x v="4"/>
    <x v="4"/>
    <x v="0"/>
    <s v="C688"/>
    <x v="982"/>
    <s v="B1666"/>
    <x v="685"/>
    <x v="0"/>
    <n v="34.36"/>
    <n v="2"/>
    <n v="68.72"/>
    <x v="0"/>
    <x v="0"/>
  </r>
  <r>
    <s v="O3202"/>
    <d v="2024-03-30T00:00:00"/>
    <x v="6"/>
    <x v="0"/>
    <x v="1"/>
    <s v="C749"/>
    <x v="384"/>
    <s v="B1274"/>
    <x v="92"/>
    <x v="2"/>
    <n v="22.84"/>
    <n v="4"/>
    <n v="91.36"/>
    <x v="0"/>
    <x v="2"/>
  </r>
  <r>
    <s v="O3293"/>
    <d v="2024-07-06T00:00:00"/>
    <x v="6"/>
    <x v="2"/>
    <x v="1"/>
    <s v="C322"/>
    <x v="507"/>
    <s v="B1279"/>
    <x v="555"/>
    <x v="1"/>
    <n v="52.31"/>
    <n v="1"/>
    <n v="52.31"/>
    <x v="2"/>
    <x v="2"/>
  </r>
  <r>
    <s v="O1757"/>
    <d v="2023-09-13T00:00:00"/>
    <x v="3"/>
    <x v="6"/>
    <x v="2"/>
    <s v="C949"/>
    <x v="341"/>
    <s v="B1764"/>
    <x v="287"/>
    <x v="3"/>
    <n v="47.27"/>
    <n v="3"/>
    <n v="141.81"/>
    <x v="2"/>
    <x v="0"/>
  </r>
  <r>
    <s v="O3509"/>
    <d v="2024-10-09T00:00:00"/>
    <x v="3"/>
    <x v="10"/>
    <x v="1"/>
    <s v="C354"/>
    <x v="420"/>
    <s v="B1563"/>
    <x v="584"/>
    <x v="2"/>
    <n v="48.21"/>
    <n v="3"/>
    <n v="144.63"/>
    <x v="0"/>
    <x v="3"/>
  </r>
  <r>
    <s v="O1162"/>
    <d v="2024-08-05T00:00:00"/>
    <x v="1"/>
    <x v="8"/>
    <x v="1"/>
    <s v="C966"/>
    <x v="934"/>
    <s v="B1246"/>
    <x v="334"/>
    <x v="0"/>
    <n v="30.83"/>
    <n v="5"/>
    <n v="154.15"/>
    <x v="3"/>
    <x v="1"/>
  </r>
  <r>
    <s v="O1301"/>
    <d v="2023-04-04T00:00:00"/>
    <x v="4"/>
    <x v="7"/>
    <x v="2"/>
    <s v="C852"/>
    <x v="1154"/>
    <s v="B1339"/>
    <x v="668"/>
    <x v="0"/>
    <n v="15.78"/>
    <n v="1"/>
    <n v="15.78"/>
    <x v="3"/>
    <x v="0"/>
  </r>
  <r>
    <s v="O1620"/>
    <d v="2023-04-29T00:00:00"/>
    <x v="6"/>
    <x v="7"/>
    <x v="2"/>
    <s v="C473"/>
    <x v="547"/>
    <s v="B1077"/>
    <x v="360"/>
    <x v="3"/>
    <n v="46.38"/>
    <n v="1"/>
    <n v="46.38"/>
    <x v="3"/>
    <x v="4"/>
  </r>
  <r>
    <s v="O2769"/>
    <d v="2023-01-21T00:00:00"/>
    <x v="6"/>
    <x v="11"/>
    <x v="2"/>
    <s v="C337"/>
    <x v="938"/>
    <s v="B1749"/>
    <x v="1103"/>
    <x v="3"/>
    <n v="38.299999999999997"/>
    <n v="2"/>
    <n v="76.599999999999994"/>
    <x v="2"/>
    <x v="6"/>
  </r>
  <r>
    <s v="O3660"/>
    <d v="2024-01-10T00:00:00"/>
    <x v="3"/>
    <x v="11"/>
    <x v="1"/>
    <s v="C498"/>
    <x v="70"/>
    <s v="B1466"/>
    <x v="756"/>
    <x v="2"/>
    <n v="13.58"/>
    <n v="2"/>
    <n v="27.16"/>
    <x v="1"/>
    <x v="7"/>
  </r>
  <r>
    <s v="O3964"/>
    <d v="2023-08-18T00:00:00"/>
    <x v="2"/>
    <x v="8"/>
    <x v="2"/>
    <s v="C572"/>
    <x v="807"/>
    <s v="B1756"/>
    <x v="20"/>
    <x v="0"/>
    <n v="38.57"/>
    <n v="3"/>
    <n v="115.71"/>
    <x v="0"/>
    <x v="2"/>
  </r>
  <r>
    <s v="O1850"/>
    <d v="2024-03-13T00:00:00"/>
    <x v="3"/>
    <x v="0"/>
    <x v="1"/>
    <s v="C472"/>
    <x v="29"/>
    <s v="B1537"/>
    <x v="934"/>
    <x v="0"/>
    <n v="8.9"/>
    <n v="3"/>
    <n v="26.7"/>
    <x v="0"/>
    <x v="3"/>
  </r>
  <r>
    <s v="O3631"/>
    <d v="2024-09-08T00:00:00"/>
    <x v="0"/>
    <x v="6"/>
    <x v="1"/>
    <s v="C236"/>
    <x v="232"/>
    <s v="B1105"/>
    <x v="700"/>
    <x v="2"/>
    <n v="20.83"/>
    <n v="2"/>
    <n v="41.66"/>
    <x v="2"/>
    <x v="2"/>
  </r>
  <r>
    <s v="O1523"/>
    <d v="2023-01-25T00:00:00"/>
    <x v="3"/>
    <x v="11"/>
    <x v="2"/>
    <s v="C218"/>
    <x v="1155"/>
    <s v="B1169"/>
    <x v="474"/>
    <x v="2"/>
    <n v="38.25"/>
    <n v="1"/>
    <n v="38.25"/>
    <x v="1"/>
    <x v="1"/>
  </r>
  <r>
    <s v="O3770"/>
    <d v="2022-12-01T00:00:00"/>
    <x v="5"/>
    <x v="9"/>
    <x v="3"/>
    <s v="C553"/>
    <x v="1042"/>
    <s v="B1772"/>
    <x v="761"/>
    <x v="0"/>
    <n v="16.37"/>
    <n v="2"/>
    <n v="32.74"/>
    <x v="2"/>
    <x v="3"/>
  </r>
  <r>
    <s v="O2944"/>
    <d v="2024-02-13T00:00:00"/>
    <x v="4"/>
    <x v="3"/>
    <x v="1"/>
    <s v="C892"/>
    <x v="706"/>
    <s v="B1328"/>
    <x v="79"/>
    <x v="2"/>
    <n v="35.92"/>
    <n v="1"/>
    <n v="35.92"/>
    <x v="0"/>
    <x v="0"/>
  </r>
  <r>
    <s v="O2426"/>
    <d v="2023-08-01T00:00:00"/>
    <x v="4"/>
    <x v="8"/>
    <x v="2"/>
    <s v="C986"/>
    <x v="1129"/>
    <s v="B1283"/>
    <x v="904"/>
    <x v="0"/>
    <n v="19.100000000000001"/>
    <n v="2"/>
    <n v="38.200000000000003"/>
    <x v="0"/>
    <x v="3"/>
  </r>
  <r>
    <s v="O1069"/>
    <d v="2024-02-28T00:00:00"/>
    <x v="3"/>
    <x v="3"/>
    <x v="1"/>
    <s v="C167"/>
    <x v="456"/>
    <s v="B1087"/>
    <x v="1163"/>
    <x v="2"/>
    <n v="29.11"/>
    <n v="4"/>
    <n v="116.44"/>
    <x v="1"/>
    <x v="3"/>
  </r>
  <r>
    <s v="O2137"/>
    <d v="2024-01-12T00:00:00"/>
    <x v="2"/>
    <x v="11"/>
    <x v="1"/>
    <s v="C101"/>
    <x v="780"/>
    <s v="B1049"/>
    <x v="1063"/>
    <x v="1"/>
    <n v="18.649999999999999"/>
    <n v="5"/>
    <n v="93.25"/>
    <x v="0"/>
    <x v="0"/>
  </r>
  <r>
    <s v="O2504"/>
    <d v="2024-08-02T00:00:00"/>
    <x v="2"/>
    <x v="8"/>
    <x v="1"/>
    <s v="C664"/>
    <x v="1153"/>
    <s v="B1247"/>
    <x v="344"/>
    <x v="0"/>
    <n v="43.32"/>
    <n v="1"/>
    <n v="43.32"/>
    <x v="0"/>
    <x v="3"/>
  </r>
  <r>
    <s v="O1086"/>
    <d v="2023-08-20T00:00:00"/>
    <x v="0"/>
    <x v="8"/>
    <x v="2"/>
    <s v="C365"/>
    <x v="1027"/>
    <s v="B1466"/>
    <x v="756"/>
    <x v="0"/>
    <n v="12.84"/>
    <n v="3"/>
    <n v="38.520000000000003"/>
    <x v="1"/>
    <x v="7"/>
  </r>
  <r>
    <s v="O3477"/>
    <d v="2024-02-29T00:00:00"/>
    <x v="5"/>
    <x v="3"/>
    <x v="1"/>
    <s v="C887"/>
    <x v="396"/>
    <s v="B1391"/>
    <x v="673"/>
    <x v="1"/>
    <n v="14.75"/>
    <n v="2"/>
    <n v="29.5"/>
    <x v="0"/>
    <x v="1"/>
  </r>
  <r>
    <s v="O2662"/>
    <d v="2025-02-09T00:00:00"/>
    <x v="0"/>
    <x v="3"/>
    <x v="0"/>
    <s v="C856"/>
    <x v="943"/>
    <s v="B1585"/>
    <x v="196"/>
    <x v="3"/>
    <n v="30.52"/>
    <n v="1"/>
    <n v="30.52"/>
    <x v="0"/>
    <x v="6"/>
  </r>
  <r>
    <s v="O1527"/>
    <d v="2023-11-27T00:00:00"/>
    <x v="1"/>
    <x v="5"/>
    <x v="2"/>
    <s v="C569"/>
    <x v="1156"/>
    <s v="B1919"/>
    <x v="1164"/>
    <x v="1"/>
    <n v="8.32"/>
    <n v="3"/>
    <n v="24.96"/>
    <x v="0"/>
    <x v="4"/>
  </r>
  <r>
    <s v="O3954"/>
    <d v="2023-09-29T00:00:00"/>
    <x v="2"/>
    <x v="6"/>
    <x v="2"/>
    <s v="C475"/>
    <x v="1075"/>
    <s v="B1148"/>
    <x v="1024"/>
    <x v="2"/>
    <n v="29.05"/>
    <n v="2"/>
    <n v="58.1"/>
    <x v="0"/>
    <x v="3"/>
  </r>
  <r>
    <s v="O1764"/>
    <d v="2023-02-22T00:00:00"/>
    <x v="3"/>
    <x v="3"/>
    <x v="2"/>
    <s v="C179"/>
    <x v="1115"/>
    <s v="B1028"/>
    <x v="518"/>
    <x v="0"/>
    <n v="20.77"/>
    <n v="3"/>
    <n v="62.31"/>
    <x v="0"/>
    <x v="4"/>
  </r>
  <r>
    <s v="O3008"/>
    <d v="2022-11-20T00:00:00"/>
    <x v="0"/>
    <x v="5"/>
    <x v="3"/>
    <s v="C562"/>
    <x v="467"/>
    <s v="B1653"/>
    <x v="885"/>
    <x v="2"/>
    <n v="28.33"/>
    <n v="5"/>
    <n v="141.65"/>
    <x v="0"/>
    <x v="1"/>
  </r>
  <r>
    <s v="O2743"/>
    <d v="2024-06-21T00:00:00"/>
    <x v="2"/>
    <x v="1"/>
    <x v="1"/>
    <s v="C915"/>
    <x v="1081"/>
    <s v="B1342"/>
    <x v="548"/>
    <x v="2"/>
    <n v="46.8"/>
    <n v="4"/>
    <n v="187.2"/>
    <x v="0"/>
    <x v="6"/>
  </r>
  <r>
    <s v="O1860"/>
    <d v="2024-05-14T00:00:00"/>
    <x v="4"/>
    <x v="4"/>
    <x v="1"/>
    <s v="C293"/>
    <x v="425"/>
    <s v="B1396"/>
    <x v="951"/>
    <x v="1"/>
    <n v="40.880000000000003"/>
    <n v="5"/>
    <n v="204.4"/>
    <x v="1"/>
    <x v="2"/>
  </r>
  <r>
    <s v="O1787"/>
    <d v="2024-08-05T00:00:00"/>
    <x v="1"/>
    <x v="8"/>
    <x v="1"/>
    <s v="C488"/>
    <x v="1157"/>
    <s v="B1143"/>
    <x v="758"/>
    <x v="1"/>
    <n v="7.7"/>
    <n v="3"/>
    <n v="23.1"/>
    <x v="2"/>
    <x v="2"/>
  </r>
  <r>
    <s v="O2614"/>
    <d v="2024-02-25T00:00:00"/>
    <x v="0"/>
    <x v="3"/>
    <x v="1"/>
    <s v="C830"/>
    <x v="138"/>
    <s v="B1795"/>
    <x v="66"/>
    <x v="0"/>
    <n v="14.56"/>
    <n v="5"/>
    <n v="72.8"/>
    <x v="0"/>
    <x v="0"/>
  </r>
  <r>
    <s v="O2458"/>
    <d v="2024-08-26T00:00:00"/>
    <x v="1"/>
    <x v="8"/>
    <x v="1"/>
    <s v="C959"/>
    <x v="542"/>
    <s v="B1262"/>
    <x v="766"/>
    <x v="3"/>
    <n v="13.37"/>
    <n v="1"/>
    <n v="13.37"/>
    <x v="0"/>
    <x v="2"/>
  </r>
  <r>
    <s v="O2125"/>
    <d v="2023-06-17T00:00:00"/>
    <x v="6"/>
    <x v="1"/>
    <x v="2"/>
    <s v="C865"/>
    <x v="1017"/>
    <s v="B1936"/>
    <x v="1165"/>
    <x v="3"/>
    <n v="11.11"/>
    <n v="3"/>
    <n v="33.33"/>
    <x v="3"/>
    <x v="1"/>
  </r>
  <r>
    <s v="O1237"/>
    <d v="2023-01-21T00:00:00"/>
    <x v="6"/>
    <x v="11"/>
    <x v="2"/>
    <s v="C461"/>
    <x v="931"/>
    <s v="B1207"/>
    <x v="1100"/>
    <x v="2"/>
    <n v="7.05"/>
    <n v="2"/>
    <n v="14.1"/>
    <x v="3"/>
    <x v="4"/>
  </r>
  <r>
    <s v="O1780"/>
    <d v="2024-12-21T00:00:00"/>
    <x v="6"/>
    <x v="9"/>
    <x v="1"/>
    <s v="C242"/>
    <x v="1158"/>
    <s v="B1773"/>
    <x v="298"/>
    <x v="3"/>
    <n v="28.91"/>
    <n v="3"/>
    <n v="86.73"/>
    <x v="3"/>
    <x v="0"/>
  </r>
  <r>
    <s v="O1482"/>
    <d v="2023-03-12T00:00:00"/>
    <x v="0"/>
    <x v="0"/>
    <x v="2"/>
    <s v="C726"/>
    <x v="447"/>
    <s v="B1295"/>
    <x v="310"/>
    <x v="2"/>
    <n v="39.39"/>
    <n v="4"/>
    <n v="157.56"/>
    <x v="2"/>
    <x v="4"/>
  </r>
  <r>
    <s v="O3617"/>
    <d v="2023-09-11T00:00:00"/>
    <x v="1"/>
    <x v="6"/>
    <x v="2"/>
    <s v="C600"/>
    <x v="698"/>
    <s v="B1250"/>
    <x v="637"/>
    <x v="3"/>
    <n v="24.46"/>
    <n v="2"/>
    <n v="48.92"/>
    <x v="2"/>
    <x v="1"/>
  </r>
  <r>
    <s v="O3395"/>
    <d v="2022-10-27T00:00:00"/>
    <x v="5"/>
    <x v="10"/>
    <x v="3"/>
    <s v="C692"/>
    <x v="41"/>
    <s v="B1261"/>
    <x v="788"/>
    <x v="3"/>
    <n v="39.119999999999997"/>
    <n v="3"/>
    <n v="117.36"/>
    <x v="0"/>
    <x v="0"/>
  </r>
  <r>
    <s v="O3214"/>
    <d v="2024-04-26T00:00:00"/>
    <x v="2"/>
    <x v="7"/>
    <x v="1"/>
    <s v="C535"/>
    <x v="727"/>
    <s v="B1444"/>
    <x v="665"/>
    <x v="0"/>
    <n v="22.54"/>
    <n v="5"/>
    <n v="112.7"/>
    <x v="1"/>
    <x v="2"/>
  </r>
  <r>
    <s v="O3545"/>
    <d v="2024-04-20T00:00:00"/>
    <x v="6"/>
    <x v="7"/>
    <x v="1"/>
    <s v="C418"/>
    <x v="290"/>
    <s v="B1248"/>
    <x v="940"/>
    <x v="0"/>
    <n v="17.02"/>
    <n v="5"/>
    <n v="85.1"/>
    <x v="0"/>
    <x v="1"/>
  </r>
  <r>
    <s v="O3047"/>
    <d v="2023-06-14T00:00:00"/>
    <x v="3"/>
    <x v="1"/>
    <x v="2"/>
    <s v="C930"/>
    <x v="1048"/>
    <s v="B1536"/>
    <x v="526"/>
    <x v="3"/>
    <n v="28.88"/>
    <n v="5"/>
    <n v="144.4"/>
    <x v="2"/>
    <x v="0"/>
  </r>
  <r>
    <s v="O3941"/>
    <d v="2023-12-09T00:00:00"/>
    <x v="6"/>
    <x v="9"/>
    <x v="2"/>
    <s v="C114"/>
    <x v="996"/>
    <s v="B1096"/>
    <x v="976"/>
    <x v="0"/>
    <n v="10.44"/>
    <n v="3"/>
    <n v="31.32"/>
    <x v="1"/>
    <x v="0"/>
  </r>
  <r>
    <s v="O2860"/>
    <d v="2025-05-31T00:00:00"/>
    <x v="6"/>
    <x v="4"/>
    <x v="0"/>
    <s v="C948"/>
    <x v="79"/>
    <s v="B1441"/>
    <x v="573"/>
    <x v="0"/>
    <n v="19.71"/>
    <n v="5"/>
    <n v="98.55"/>
    <x v="0"/>
    <x v="1"/>
  </r>
  <r>
    <s v="O1817"/>
    <d v="2023-03-10T00:00:00"/>
    <x v="2"/>
    <x v="0"/>
    <x v="2"/>
    <s v="C775"/>
    <x v="441"/>
    <s v="B1424"/>
    <x v="119"/>
    <x v="3"/>
    <n v="39.57"/>
    <n v="4"/>
    <n v="158.28"/>
    <x v="2"/>
    <x v="7"/>
  </r>
  <r>
    <s v="O1398"/>
    <d v="2023-07-15T00:00:00"/>
    <x v="6"/>
    <x v="2"/>
    <x v="2"/>
    <s v="C813"/>
    <x v="1126"/>
    <s v="B1813"/>
    <x v="1135"/>
    <x v="3"/>
    <n v="40.049999999999997"/>
    <n v="4"/>
    <n v="160.19999999999999"/>
    <x v="1"/>
    <x v="3"/>
  </r>
  <r>
    <s v="O1176"/>
    <d v="2023-01-07T00:00:00"/>
    <x v="6"/>
    <x v="11"/>
    <x v="2"/>
    <s v="C482"/>
    <x v="1159"/>
    <s v="B1152"/>
    <x v="1166"/>
    <x v="0"/>
    <n v="12.67"/>
    <n v="1"/>
    <n v="12.67"/>
    <x v="1"/>
    <x v="1"/>
  </r>
  <r>
    <s v="O2649"/>
    <d v="2025-06-03T00:00:00"/>
    <x v="4"/>
    <x v="1"/>
    <x v="0"/>
    <s v="C923"/>
    <x v="708"/>
    <s v="B1261"/>
    <x v="54"/>
    <x v="2"/>
    <n v="12.3"/>
    <n v="1"/>
    <n v="12.3"/>
    <x v="0"/>
    <x v="6"/>
  </r>
  <r>
    <s v="O2850"/>
    <d v="2023-01-05T00:00:00"/>
    <x v="5"/>
    <x v="11"/>
    <x v="2"/>
    <s v="C874"/>
    <x v="761"/>
    <s v="B1728"/>
    <x v="307"/>
    <x v="0"/>
    <n v="10.33"/>
    <n v="1"/>
    <n v="10.33"/>
    <x v="0"/>
    <x v="2"/>
  </r>
  <r>
    <s v="O1223"/>
    <d v="2024-02-12T00:00:00"/>
    <x v="1"/>
    <x v="3"/>
    <x v="1"/>
    <s v="C959"/>
    <x v="644"/>
    <s v="B1958"/>
    <x v="86"/>
    <x v="2"/>
    <n v="7.81"/>
    <n v="4"/>
    <n v="31.24"/>
    <x v="2"/>
    <x v="7"/>
  </r>
  <r>
    <s v="O1206"/>
    <d v="2023-05-13T00:00:00"/>
    <x v="6"/>
    <x v="4"/>
    <x v="2"/>
    <s v="C526"/>
    <x v="428"/>
    <s v="B1959"/>
    <x v="139"/>
    <x v="2"/>
    <n v="26.13"/>
    <n v="5"/>
    <n v="130.65"/>
    <x v="1"/>
    <x v="3"/>
  </r>
  <r>
    <s v="O3666"/>
    <d v="2023-03-09T00:00:00"/>
    <x v="5"/>
    <x v="0"/>
    <x v="2"/>
    <s v="C855"/>
    <x v="368"/>
    <s v="B1091"/>
    <x v="408"/>
    <x v="3"/>
    <n v="37.11"/>
    <n v="1"/>
    <n v="37.11"/>
    <x v="2"/>
    <x v="3"/>
  </r>
  <r>
    <s v="O3904"/>
    <d v="2023-01-20T00:00:00"/>
    <x v="2"/>
    <x v="11"/>
    <x v="2"/>
    <s v="C999"/>
    <x v="501"/>
    <s v="B1254"/>
    <x v="542"/>
    <x v="2"/>
    <n v="13.43"/>
    <n v="5"/>
    <n v="67.150000000000006"/>
    <x v="0"/>
    <x v="7"/>
  </r>
  <r>
    <s v="O2445"/>
    <d v="2024-03-19T00:00:00"/>
    <x v="4"/>
    <x v="0"/>
    <x v="1"/>
    <s v="C829"/>
    <x v="946"/>
    <s v="B1106"/>
    <x v="432"/>
    <x v="2"/>
    <n v="28.29"/>
    <n v="2"/>
    <n v="56.58"/>
    <x v="0"/>
    <x v="7"/>
  </r>
  <r>
    <s v="O3077"/>
    <d v="2025-02-24T00:00:00"/>
    <x v="1"/>
    <x v="3"/>
    <x v="0"/>
    <s v="C381"/>
    <x v="1091"/>
    <s v="B1377"/>
    <x v="381"/>
    <x v="3"/>
    <n v="28.26"/>
    <n v="3"/>
    <n v="84.78"/>
    <x v="0"/>
    <x v="0"/>
  </r>
  <r>
    <s v="O2157"/>
    <d v="2023-05-03T00:00:00"/>
    <x v="3"/>
    <x v="4"/>
    <x v="2"/>
    <s v="C299"/>
    <x v="143"/>
    <s v="B1799"/>
    <x v="37"/>
    <x v="2"/>
    <n v="19.89"/>
    <n v="2"/>
    <n v="39.78"/>
    <x v="3"/>
    <x v="0"/>
  </r>
  <r>
    <s v="O1068"/>
    <d v="2024-04-21T00:00:00"/>
    <x v="0"/>
    <x v="7"/>
    <x v="1"/>
    <s v="C608"/>
    <x v="1160"/>
    <s v="B1580"/>
    <x v="1167"/>
    <x v="2"/>
    <n v="48.86"/>
    <n v="4"/>
    <n v="195.44"/>
    <x v="3"/>
    <x v="0"/>
  </r>
  <r>
    <s v="O2919"/>
    <d v="2025-07-15T00:00:00"/>
    <x v="4"/>
    <x v="2"/>
    <x v="0"/>
    <s v="C303"/>
    <x v="298"/>
    <s v="B1806"/>
    <x v="309"/>
    <x v="0"/>
    <n v="28.54"/>
    <n v="5"/>
    <n v="142.69999999999999"/>
    <x v="0"/>
    <x v="0"/>
  </r>
  <r>
    <s v="O3643"/>
    <d v="2023-05-11T00:00:00"/>
    <x v="5"/>
    <x v="4"/>
    <x v="2"/>
    <s v="C775"/>
    <x v="690"/>
    <s v="B1836"/>
    <x v="1068"/>
    <x v="2"/>
    <n v="18.55"/>
    <n v="2"/>
    <n v="37.1"/>
    <x v="2"/>
    <x v="2"/>
  </r>
  <r>
    <s v="O3505"/>
    <d v="2024-08-31T00:00:00"/>
    <x v="6"/>
    <x v="8"/>
    <x v="1"/>
    <s v="C664"/>
    <x v="383"/>
    <s v="B1471"/>
    <x v="893"/>
    <x v="1"/>
    <n v="52.93"/>
    <n v="2"/>
    <n v="105.86"/>
    <x v="0"/>
    <x v="1"/>
  </r>
  <r>
    <s v="O3946"/>
    <d v="2024-01-16T00:00:00"/>
    <x v="4"/>
    <x v="11"/>
    <x v="1"/>
    <s v="C202"/>
    <x v="1098"/>
    <s v="B1607"/>
    <x v="747"/>
    <x v="0"/>
    <n v="15.23"/>
    <n v="2"/>
    <n v="30.46"/>
    <x v="0"/>
    <x v="2"/>
  </r>
  <r>
    <s v="O3844"/>
    <d v="2024-08-05T00:00:00"/>
    <x v="1"/>
    <x v="8"/>
    <x v="1"/>
    <s v="C501"/>
    <x v="686"/>
    <s v="B1040"/>
    <x v="678"/>
    <x v="0"/>
    <n v="26.55"/>
    <n v="1"/>
    <n v="26.55"/>
    <x v="0"/>
    <x v="2"/>
  </r>
  <r>
    <s v="O2051"/>
    <d v="2024-10-09T00:00:00"/>
    <x v="3"/>
    <x v="10"/>
    <x v="1"/>
    <s v="C428"/>
    <x v="395"/>
    <s v="B1842"/>
    <x v="1168"/>
    <x v="1"/>
    <n v="26.14"/>
    <n v="4"/>
    <n v="104.56"/>
    <x v="3"/>
    <x v="2"/>
  </r>
  <r>
    <s v="O2082"/>
    <d v="2023-04-27T00:00:00"/>
    <x v="5"/>
    <x v="7"/>
    <x v="2"/>
    <s v="C317"/>
    <x v="981"/>
    <s v="B1376"/>
    <x v="768"/>
    <x v="2"/>
    <n v="45.95"/>
    <n v="5"/>
    <n v="229.75"/>
    <x v="1"/>
    <x v="0"/>
  </r>
  <r>
    <s v="O1395"/>
    <d v="2023-12-11T00:00:00"/>
    <x v="1"/>
    <x v="9"/>
    <x v="2"/>
    <s v="C437"/>
    <x v="1014"/>
    <s v="B1256"/>
    <x v="1026"/>
    <x v="2"/>
    <n v="27.11"/>
    <n v="3"/>
    <n v="81.33"/>
    <x v="2"/>
    <x v="3"/>
  </r>
  <r>
    <s v="O3166"/>
    <d v="2024-05-22T00:00:00"/>
    <x v="3"/>
    <x v="4"/>
    <x v="1"/>
    <s v="C159"/>
    <x v="783"/>
    <s v="B1761"/>
    <x v="478"/>
    <x v="2"/>
    <n v="45.49"/>
    <n v="4"/>
    <n v="181.96"/>
    <x v="2"/>
    <x v="1"/>
  </r>
  <r>
    <s v="O2708"/>
    <d v="2025-07-29T00:00:00"/>
    <x v="4"/>
    <x v="2"/>
    <x v="0"/>
    <s v="C876"/>
    <x v="191"/>
    <s v="B1240"/>
    <x v="644"/>
    <x v="2"/>
    <n v="14.41"/>
    <n v="3"/>
    <n v="43.23"/>
    <x v="0"/>
    <x v="3"/>
  </r>
  <r>
    <s v="O3082"/>
    <d v="2023-09-18T00:00:00"/>
    <x v="1"/>
    <x v="6"/>
    <x v="2"/>
    <s v="C936"/>
    <x v="369"/>
    <s v="B1995"/>
    <x v="447"/>
    <x v="2"/>
    <n v="13.03"/>
    <n v="5"/>
    <n v="65.150000000000006"/>
    <x v="1"/>
    <x v="2"/>
  </r>
  <r>
    <s v="O1666"/>
    <d v="2024-01-15T00:00:00"/>
    <x v="1"/>
    <x v="11"/>
    <x v="1"/>
    <s v="C191"/>
    <x v="1124"/>
    <s v="B1598"/>
    <x v="792"/>
    <x v="0"/>
    <n v="6.21"/>
    <n v="2"/>
    <n v="12.42"/>
    <x v="2"/>
    <x v="0"/>
  </r>
  <r>
    <s v="O2416"/>
    <d v="2024-11-18T00:00:00"/>
    <x v="1"/>
    <x v="5"/>
    <x v="1"/>
    <s v="C572"/>
    <x v="116"/>
    <s v="B1566"/>
    <x v="69"/>
    <x v="2"/>
    <n v="37.61"/>
    <n v="2"/>
    <n v="75.22"/>
    <x v="0"/>
    <x v="7"/>
  </r>
  <r>
    <s v="O2909"/>
    <d v="2023-04-04T00:00:00"/>
    <x v="4"/>
    <x v="7"/>
    <x v="2"/>
    <s v="C531"/>
    <x v="231"/>
    <s v="B1653"/>
    <x v="885"/>
    <x v="0"/>
    <n v="29.78"/>
    <n v="3"/>
    <n v="89.34"/>
    <x v="2"/>
    <x v="0"/>
  </r>
  <r>
    <s v="O1374"/>
    <d v="2024-07-17T00:00:00"/>
    <x v="3"/>
    <x v="2"/>
    <x v="1"/>
    <s v="C575"/>
    <x v="140"/>
    <s v="B1293"/>
    <x v="537"/>
    <x v="2"/>
    <n v="28.73"/>
    <n v="2"/>
    <n v="57.46"/>
    <x v="3"/>
    <x v="7"/>
  </r>
  <r>
    <s v="O2755"/>
    <d v="2022-09-10T00:00:00"/>
    <x v="6"/>
    <x v="6"/>
    <x v="3"/>
    <s v="C236"/>
    <x v="738"/>
    <s v="B1729"/>
    <x v="31"/>
    <x v="0"/>
    <n v="7.67"/>
    <n v="1"/>
    <n v="7.67"/>
    <x v="2"/>
    <x v="6"/>
  </r>
  <r>
    <s v="O2894"/>
    <d v="2023-12-07T00:00:00"/>
    <x v="5"/>
    <x v="9"/>
    <x v="2"/>
    <s v="C958"/>
    <x v="270"/>
    <s v="B1329"/>
    <x v="1073"/>
    <x v="2"/>
    <n v="44.06"/>
    <n v="1"/>
    <n v="44.06"/>
    <x v="2"/>
    <x v="6"/>
  </r>
  <r>
    <s v="O3810"/>
    <d v="2023-06-07T00:00:00"/>
    <x v="3"/>
    <x v="1"/>
    <x v="2"/>
    <s v="C230"/>
    <x v="774"/>
    <s v="B1563"/>
    <x v="98"/>
    <x v="0"/>
    <n v="29.22"/>
    <n v="4"/>
    <n v="116.88"/>
    <x v="0"/>
    <x v="2"/>
  </r>
  <r>
    <s v="O3578"/>
    <d v="2023-02-11T00:00:00"/>
    <x v="6"/>
    <x v="3"/>
    <x v="2"/>
    <s v="C538"/>
    <x v="177"/>
    <s v="B1489"/>
    <x v="470"/>
    <x v="2"/>
    <n v="9.2799999999999994"/>
    <n v="5"/>
    <n v="46.4"/>
    <x v="0"/>
    <x v="5"/>
  </r>
  <r>
    <s v="O2744"/>
    <d v="2023-01-17T00:00:00"/>
    <x v="4"/>
    <x v="11"/>
    <x v="2"/>
    <s v="C316"/>
    <x v="1071"/>
    <s v="B1056"/>
    <x v="490"/>
    <x v="1"/>
    <n v="19.690000000000001"/>
    <n v="2"/>
    <n v="39.380000000000003"/>
    <x v="2"/>
    <x v="2"/>
  </r>
  <r>
    <s v="O2659"/>
    <d v="2022-12-01T00:00:00"/>
    <x v="5"/>
    <x v="9"/>
    <x v="3"/>
    <s v="C376"/>
    <x v="1028"/>
    <s v="B1297"/>
    <x v="289"/>
    <x v="0"/>
    <n v="21.62"/>
    <n v="5"/>
    <n v="108.1"/>
    <x v="2"/>
    <x v="6"/>
  </r>
  <r>
    <s v="O3868"/>
    <d v="2025-08-11T00:00:00"/>
    <x v="1"/>
    <x v="8"/>
    <x v="0"/>
    <s v="C100"/>
    <x v="720"/>
    <s v="B1610"/>
    <x v="428"/>
    <x v="3"/>
    <n v="36.31"/>
    <n v="1"/>
    <n v="36.31"/>
    <x v="0"/>
    <x v="5"/>
  </r>
  <r>
    <s v="O1198"/>
    <d v="2023-11-07T00:00:00"/>
    <x v="4"/>
    <x v="5"/>
    <x v="2"/>
    <s v="C660"/>
    <x v="530"/>
    <s v="B1307"/>
    <x v="993"/>
    <x v="0"/>
    <n v="43.78"/>
    <n v="3"/>
    <n v="131.34"/>
    <x v="3"/>
    <x v="7"/>
  </r>
  <r>
    <s v="O3953"/>
    <d v="2024-11-28T00:00:00"/>
    <x v="5"/>
    <x v="5"/>
    <x v="1"/>
    <s v="C558"/>
    <x v="648"/>
    <s v="B1102"/>
    <x v="76"/>
    <x v="0"/>
    <n v="33.29"/>
    <n v="3"/>
    <n v="99.87"/>
    <x v="2"/>
    <x v="1"/>
  </r>
  <r>
    <s v="O2792"/>
    <d v="2022-09-23T00:00:00"/>
    <x v="2"/>
    <x v="6"/>
    <x v="3"/>
    <s v="C811"/>
    <x v="168"/>
    <s v="B1861"/>
    <x v="725"/>
    <x v="2"/>
    <n v="25.81"/>
    <n v="4"/>
    <n v="103.24"/>
    <x v="2"/>
    <x v="2"/>
  </r>
  <r>
    <s v="O3823"/>
    <d v="2022-10-04T00:00:00"/>
    <x v="4"/>
    <x v="10"/>
    <x v="3"/>
    <s v="C517"/>
    <x v="487"/>
    <s v="B1471"/>
    <x v="736"/>
    <x v="2"/>
    <n v="37.6"/>
    <n v="3"/>
    <n v="112.8"/>
    <x v="0"/>
    <x v="1"/>
  </r>
  <r>
    <s v="O1155"/>
    <d v="2024-06-12T00:00:00"/>
    <x v="3"/>
    <x v="1"/>
    <x v="1"/>
    <s v="C265"/>
    <x v="816"/>
    <s v="B1018"/>
    <x v="140"/>
    <x v="2"/>
    <n v="12.53"/>
    <n v="2"/>
    <n v="25.06"/>
    <x v="1"/>
    <x v="7"/>
  </r>
  <r>
    <s v="O3434"/>
    <d v="2024-09-08T00:00:00"/>
    <x v="0"/>
    <x v="6"/>
    <x v="1"/>
    <s v="C875"/>
    <x v="28"/>
    <s v="B1098"/>
    <x v="1091"/>
    <x v="2"/>
    <n v="16.440000000000001"/>
    <n v="2"/>
    <n v="32.880000000000003"/>
    <x v="1"/>
    <x v="2"/>
  </r>
  <r>
    <s v="O1646"/>
    <d v="2023-01-08T00:00:00"/>
    <x v="0"/>
    <x v="11"/>
    <x v="2"/>
    <s v="C281"/>
    <x v="379"/>
    <s v="B1925"/>
    <x v="1014"/>
    <x v="1"/>
    <n v="23.35"/>
    <n v="4"/>
    <n v="93.4"/>
    <x v="0"/>
    <x v="7"/>
  </r>
  <r>
    <s v="O2209"/>
    <d v="2024-01-11T00:00:00"/>
    <x v="5"/>
    <x v="11"/>
    <x v="1"/>
    <s v="C948"/>
    <x v="358"/>
    <s v="B1832"/>
    <x v="42"/>
    <x v="2"/>
    <n v="31.18"/>
    <n v="5"/>
    <n v="155.9"/>
    <x v="2"/>
    <x v="3"/>
  </r>
  <r>
    <s v="O2973"/>
    <d v="2025-02-11T00:00:00"/>
    <x v="4"/>
    <x v="3"/>
    <x v="0"/>
    <s v="C908"/>
    <x v="228"/>
    <s v="B1883"/>
    <x v="859"/>
    <x v="2"/>
    <n v="22.44"/>
    <n v="3"/>
    <n v="67.319999999999993"/>
    <x v="0"/>
    <x v="2"/>
  </r>
  <r>
    <s v="O2220"/>
    <d v="2024-11-30T00:00:00"/>
    <x v="6"/>
    <x v="5"/>
    <x v="1"/>
    <s v="C354"/>
    <x v="531"/>
    <s v="B1313"/>
    <x v="1156"/>
    <x v="0"/>
    <n v="56.66"/>
    <n v="1"/>
    <n v="56.66"/>
    <x v="0"/>
    <x v="6"/>
  </r>
  <r>
    <s v="O1629"/>
    <d v="2024-09-05T00:00:00"/>
    <x v="5"/>
    <x v="6"/>
    <x v="1"/>
    <s v="C962"/>
    <x v="152"/>
    <s v="B1606"/>
    <x v="1169"/>
    <x v="0"/>
    <n v="12.43"/>
    <n v="4"/>
    <n v="49.72"/>
    <x v="2"/>
    <x v="3"/>
  </r>
  <r>
    <s v="O2258"/>
    <d v="2023-05-13T00:00:00"/>
    <x v="6"/>
    <x v="4"/>
    <x v="2"/>
    <s v="C540"/>
    <x v="338"/>
    <s v="B1767"/>
    <x v="1112"/>
    <x v="3"/>
    <n v="12.65"/>
    <n v="5"/>
    <n v="63.25"/>
    <x v="0"/>
    <x v="5"/>
  </r>
  <r>
    <s v="O3974"/>
    <d v="2024-04-10T00:00:00"/>
    <x v="3"/>
    <x v="7"/>
    <x v="1"/>
    <s v="C303"/>
    <x v="298"/>
    <s v="B1195"/>
    <x v="50"/>
    <x v="0"/>
    <n v="11.49"/>
    <n v="1"/>
    <n v="11.49"/>
    <x v="1"/>
    <x v="2"/>
  </r>
  <r>
    <s v="O1758"/>
    <d v="2023-09-20T00:00:00"/>
    <x v="3"/>
    <x v="6"/>
    <x v="2"/>
    <s v="C569"/>
    <x v="1161"/>
    <s v="B1426"/>
    <x v="1170"/>
    <x v="2"/>
    <n v="33.81"/>
    <n v="1"/>
    <n v="33.81"/>
    <x v="2"/>
    <x v="0"/>
  </r>
  <r>
    <s v="O3441"/>
    <d v="2025-08-13T00:00:00"/>
    <x v="3"/>
    <x v="8"/>
    <x v="0"/>
    <s v="C256"/>
    <x v="1015"/>
    <s v="B1434"/>
    <x v="550"/>
    <x v="2"/>
    <n v="37.68"/>
    <n v="1"/>
    <n v="37.68"/>
    <x v="0"/>
    <x v="2"/>
  </r>
  <r>
    <s v="O1244"/>
    <d v="2023-06-02T00:00:00"/>
    <x v="2"/>
    <x v="1"/>
    <x v="2"/>
    <s v="C207"/>
    <x v="350"/>
    <s v="B1135"/>
    <x v="1098"/>
    <x v="0"/>
    <n v="32.18"/>
    <n v="4"/>
    <n v="128.72"/>
    <x v="0"/>
    <x v="7"/>
  </r>
  <r>
    <s v="O1471"/>
    <d v="2023-09-24T00:00:00"/>
    <x v="0"/>
    <x v="6"/>
    <x v="2"/>
    <s v="C884"/>
    <x v="921"/>
    <s v="B1179"/>
    <x v="652"/>
    <x v="1"/>
    <n v="46.44"/>
    <n v="3"/>
    <n v="139.32"/>
    <x v="1"/>
    <x v="4"/>
  </r>
  <r>
    <s v="O2544"/>
    <d v="2024-07-08T00:00:00"/>
    <x v="1"/>
    <x v="2"/>
    <x v="1"/>
    <s v="C992"/>
    <x v="127"/>
    <s v="B1837"/>
    <x v="1072"/>
    <x v="2"/>
    <n v="19.89"/>
    <n v="5"/>
    <n v="99.45"/>
    <x v="0"/>
    <x v="7"/>
  </r>
  <r>
    <s v="O2783"/>
    <d v="2023-11-13T00:00:00"/>
    <x v="1"/>
    <x v="5"/>
    <x v="2"/>
    <s v="C350"/>
    <x v="453"/>
    <s v="B1088"/>
    <x v="582"/>
    <x v="1"/>
    <n v="40.380000000000003"/>
    <n v="5"/>
    <n v="201.9"/>
    <x v="0"/>
    <x v="0"/>
  </r>
  <r>
    <s v="O2904"/>
    <d v="2025-03-14T00:00:00"/>
    <x v="2"/>
    <x v="0"/>
    <x v="0"/>
    <s v="C996"/>
    <x v="452"/>
    <s v="B1730"/>
    <x v="113"/>
    <x v="3"/>
    <n v="29.19"/>
    <n v="4"/>
    <n v="116.76"/>
    <x v="2"/>
    <x v="0"/>
  </r>
  <r>
    <s v="O2058"/>
    <d v="2023-01-07T00:00:00"/>
    <x v="6"/>
    <x v="11"/>
    <x v="2"/>
    <s v="C100"/>
    <x v="638"/>
    <s v="B1963"/>
    <x v="1171"/>
    <x v="3"/>
    <n v="34.19"/>
    <n v="5"/>
    <n v="170.95"/>
    <x v="0"/>
    <x v="3"/>
  </r>
  <r>
    <s v="O3305"/>
    <d v="2024-08-31T00:00:00"/>
    <x v="6"/>
    <x v="8"/>
    <x v="1"/>
    <s v="C344"/>
    <x v="965"/>
    <s v="B1757"/>
    <x v="975"/>
    <x v="0"/>
    <n v="42.94"/>
    <n v="3"/>
    <n v="128.82"/>
    <x v="2"/>
    <x v="7"/>
  </r>
  <r>
    <s v="O2516"/>
    <d v="2022-10-02T00:00:00"/>
    <x v="0"/>
    <x v="10"/>
    <x v="3"/>
    <s v="C877"/>
    <x v="337"/>
    <s v="B1080"/>
    <x v="295"/>
    <x v="0"/>
    <n v="46.12"/>
    <n v="5"/>
    <n v="230.6"/>
    <x v="2"/>
    <x v="2"/>
  </r>
  <r>
    <s v="O3906"/>
    <d v="2024-04-12T00:00:00"/>
    <x v="2"/>
    <x v="7"/>
    <x v="1"/>
    <s v="C448"/>
    <x v="941"/>
    <s v="B1169"/>
    <x v="471"/>
    <x v="2"/>
    <n v="28.64"/>
    <n v="1"/>
    <n v="28.64"/>
    <x v="0"/>
    <x v="6"/>
  </r>
  <r>
    <s v="O3147"/>
    <d v="2024-04-22T00:00:00"/>
    <x v="1"/>
    <x v="7"/>
    <x v="1"/>
    <s v="C535"/>
    <x v="727"/>
    <s v="B1377"/>
    <x v="198"/>
    <x v="0"/>
    <n v="27.85"/>
    <n v="4"/>
    <n v="111.4"/>
    <x v="1"/>
    <x v="1"/>
  </r>
  <r>
    <s v="O1433"/>
    <d v="2023-06-25T00:00:00"/>
    <x v="0"/>
    <x v="1"/>
    <x v="2"/>
    <s v="C345"/>
    <x v="1162"/>
    <s v="B1583"/>
    <x v="497"/>
    <x v="0"/>
    <n v="10.34"/>
    <n v="3"/>
    <n v="31.02"/>
    <x v="3"/>
    <x v="0"/>
  </r>
  <r>
    <s v="O3988"/>
    <d v="2025-05-28T00:00:00"/>
    <x v="3"/>
    <x v="4"/>
    <x v="0"/>
    <s v="C958"/>
    <x v="270"/>
    <s v="B1364"/>
    <x v="821"/>
    <x v="3"/>
    <n v="16.809999999999999"/>
    <n v="1"/>
    <n v="16.809999999999999"/>
    <x v="2"/>
    <x v="2"/>
  </r>
  <r>
    <s v="O2381"/>
    <d v="2023-11-11T00:00:00"/>
    <x v="6"/>
    <x v="5"/>
    <x v="2"/>
    <s v="C438"/>
    <x v="184"/>
    <s v="B1240"/>
    <x v="644"/>
    <x v="2"/>
    <n v="15.99"/>
    <n v="3"/>
    <n v="47.97"/>
    <x v="2"/>
    <x v="2"/>
  </r>
  <r>
    <s v="O1208"/>
    <d v="2023-05-10T00:00:00"/>
    <x v="3"/>
    <x v="4"/>
    <x v="2"/>
    <s v="C351"/>
    <x v="966"/>
    <s v="B1074"/>
    <x v="952"/>
    <x v="3"/>
    <n v="6.22"/>
    <n v="5"/>
    <n v="31.1"/>
    <x v="2"/>
    <x v="3"/>
  </r>
  <r>
    <s v="O1079"/>
    <d v="2023-08-28T00:00:00"/>
    <x v="1"/>
    <x v="8"/>
    <x v="2"/>
    <s v="C166"/>
    <x v="342"/>
    <s v="B1303"/>
    <x v="1158"/>
    <x v="0"/>
    <n v="22.46"/>
    <n v="3"/>
    <n v="67.38"/>
    <x v="3"/>
    <x v="2"/>
  </r>
  <r>
    <s v="O1371"/>
    <d v="2024-03-08T00:00:00"/>
    <x v="2"/>
    <x v="0"/>
    <x v="1"/>
    <s v="C774"/>
    <x v="25"/>
    <s v="B1544"/>
    <x v="1172"/>
    <x v="0"/>
    <n v="41.27"/>
    <n v="2"/>
    <n v="82.54"/>
    <x v="1"/>
    <x v="7"/>
  </r>
  <r>
    <s v="O2846"/>
    <d v="2025-03-17T00:00:00"/>
    <x v="1"/>
    <x v="0"/>
    <x v="0"/>
    <s v="C883"/>
    <x v="1106"/>
    <s v="B1293"/>
    <x v="537"/>
    <x v="0"/>
    <n v="23.53"/>
    <n v="4"/>
    <n v="94.12"/>
    <x v="2"/>
    <x v="5"/>
  </r>
  <r>
    <s v="O1056"/>
    <d v="2024-11-23T00:00:00"/>
    <x v="6"/>
    <x v="5"/>
    <x v="1"/>
    <s v="C712"/>
    <x v="1163"/>
    <s v="B1429"/>
    <x v="1132"/>
    <x v="0"/>
    <n v="7.9"/>
    <n v="1"/>
    <n v="7.9"/>
    <x v="0"/>
    <x v="3"/>
  </r>
  <r>
    <s v="O3049"/>
    <d v="2023-08-14T00:00:00"/>
    <x v="1"/>
    <x v="8"/>
    <x v="2"/>
    <s v="C783"/>
    <x v="575"/>
    <s v="B1462"/>
    <x v="335"/>
    <x v="2"/>
    <n v="22.24"/>
    <n v="2"/>
    <n v="44.48"/>
    <x v="1"/>
    <x v="2"/>
  </r>
  <r>
    <s v="O1277"/>
    <d v="2023-05-25T00:00:00"/>
    <x v="5"/>
    <x v="4"/>
    <x v="2"/>
    <s v="C133"/>
    <x v="731"/>
    <s v="B1783"/>
    <x v="1018"/>
    <x v="1"/>
    <n v="8.75"/>
    <n v="1"/>
    <n v="8.75"/>
    <x v="1"/>
    <x v="2"/>
  </r>
  <r>
    <s v="O2431"/>
    <d v="2024-08-14T00:00:00"/>
    <x v="3"/>
    <x v="8"/>
    <x v="1"/>
    <s v="C868"/>
    <x v="519"/>
    <s v="B1376"/>
    <x v="768"/>
    <x v="0"/>
    <n v="50.25"/>
    <n v="3"/>
    <n v="150.75"/>
    <x v="1"/>
    <x v="0"/>
  </r>
  <r>
    <s v="O3938"/>
    <d v="2024-08-30T00:00:00"/>
    <x v="2"/>
    <x v="8"/>
    <x v="1"/>
    <s v="C523"/>
    <x v="1103"/>
    <s v="B1536"/>
    <x v="624"/>
    <x v="2"/>
    <n v="19.22"/>
    <n v="2"/>
    <n v="38.44"/>
    <x v="2"/>
    <x v="2"/>
  </r>
  <r>
    <s v="O3682"/>
    <d v="2024-04-08T00:00:00"/>
    <x v="1"/>
    <x v="7"/>
    <x v="1"/>
    <s v="C235"/>
    <x v="294"/>
    <s v="B1503"/>
    <x v="714"/>
    <x v="0"/>
    <n v="16.91"/>
    <n v="4"/>
    <n v="67.64"/>
    <x v="0"/>
    <x v="3"/>
  </r>
  <r>
    <s v="O3748"/>
    <d v="2023-10-02T00:00:00"/>
    <x v="1"/>
    <x v="10"/>
    <x v="2"/>
    <s v="C791"/>
    <x v="596"/>
    <s v="B1844"/>
    <x v="618"/>
    <x v="2"/>
    <n v="25.23"/>
    <n v="2"/>
    <n v="50.46"/>
    <x v="0"/>
    <x v="0"/>
  </r>
  <r>
    <s v="O2812"/>
    <d v="2023-09-10T00:00:00"/>
    <x v="0"/>
    <x v="6"/>
    <x v="2"/>
    <s v="C256"/>
    <x v="1015"/>
    <s v="B1080"/>
    <x v="295"/>
    <x v="3"/>
    <n v="34.4"/>
    <n v="1"/>
    <n v="34.4"/>
    <x v="2"/>
    <x v="1"/>
  </r>
  <r>
    <s v="O1808"/>
    <d v="2024-06-11T00:00:00"/>
    <x v="4"/>
    <x v="1"/>
    <x v="1"/>
    <s v="C504"/>
    <x v="528"/>
    <s v="B1218"/>
    <x v="127"/>
    <x v="1"/>
    <n v="22.64"/>
    <n v="5"/>
    <n v="113.2"/>
    <x v="0"/>
    <x v="4"/>
  </r>
  <r>
    <s v="O3916"/>
    <d v="2024-12-04T00:00:00"/>
    <x v="3"/>
    <x v="9"/>
    <x v="1"/>
    <s v="C380"/>
    <x v="691"/>
    <s v="B1138"/>
    <x v="1065"/>
    <x v="1"/>
    <n v="17.41"/>
    <n v="4"/>
    <n v="69.64"/>
    <x v="0"/>
    <x v="0"/>
  </r>
  <r>
    <s v="O3704"/>
    <d v="2023-10-23T00:00:00"/>
    <x v="1"/>
    <x v="10"/>
    <x v="2"/>
    <s v="C371"/>
    <x v="1061"/>
    <s v="B1525"/>
    <x v="996"/>
    <x v="1"/>
    <n v="24.63"/>
    <n v="2"/>
    <n v="49.26"/>
    <x v="2"/>
    <x v="3"/>
  </r>
  <r>
    <s v="O3181"/>
    <d v="2023-06-12T00:00:00"/>
    <x v="1"/>
    <x v="1"/>
    <x v="2"/>
    <s v="C406"/>
    <x v="364"/>
    <s v="B1069"/>
    <x v="12"/>
    <x v="0"/>
    <n v="25.1"/>
    <n v="3"/>
    <n v="75.3"/>
    <x v="2"/>
    <x v="6"/>
  </r>
  <r>
    <s v="O3088"/>
    <d v="2025-07-10T00:00:00"/>
    <x v="5"/>
    <x v="2"/>
    <x v="0"/>
    <s v="C900"/>
    <x v="1053"/>
    <s v="B1874"/>
    <x v="600"/>
    <x v="2"/>
    <n v="44.39"/>
    <n v="2"/>
    <n v="88.78"/>
    <x v="0"/>
    <x v="2"/>
  </r>
  <r>
    <s v="O3162"/>
    <d v="2023-04-18T00:00:00"/>
    <x v="4"/>
    <x v="7"/>
    <x v="2"/>
    <s v="C509"/>
    <x v="750"/>
    <s v="B1061"/>
    <x v="938"/>
    <x v="3"/>
    <n v="32.21"/>
    <n v="5"/>
    <n v="161.05000000000001"/>
    <x v="1"/>
    <x v="6"/>
  </r>
  <r>
    <s v="O1383"/>
    <d v="2023-04-03T00:00:00"/>
    <x v="1"/>
    <x v="7"/>
    <x v="2"/>
    <s v="C569"/>
    <x v="115"/>
    <s v="B1861"/>
    <x v="725"/>
    <x v="3"/>
    <n v="29.25"/>
    <n v="4"/>
    <n v="117"/>
    <x v="1"/>
    <x v="4"/>
  </r>
  <r>
    <s v="O3901"/>
    <d v="2024-03-28T00:00:00"/>
    <x v="5"/>
    <x v="0"/>
    <x v="1"/>
    <s v="C186"/>
    <x v="508"/>
    <s v="B1463"/>
    <x v="863"/>
    <x v="2"/>
    <n v="11.44"/>
    <n v="3"/>
    <n v="34.32"/>
    <x v="0"/>
    <x v="7"/>
  </r>
  <r>
    <s v="O3316"/>
    <d v="2025-07-09T00:00:00"/>
    <x v="3"/>
    <x v="2"/>
    <x v="0"/>
    <s v="C780"/>
    <x v="940"/>
    <s v="B1895"/>
    <x v="296"/>
    <x v="0"/>
    <n v="12.79"/>
    <n v="3"/>
    <n v="38.369999999999997"/>
    <x v="0"/>
    <x v="7"/>
  </r>
  <r>
    <s v="O1194"/>
    <d v="2024-05-24T00:00:00"/>
    <x v="2"/>
    <x v="4"/>
    <x v="1"/>
    <s v="C139"/>
    <x v="1164"/>
    <s v="B1560"/>
    <x v="178"/>
    <x v="1"/>
    <n v="18.47"/>
    <n v="4"/>
    <n v="73.88"/>
    <x v="1"/>
    <x v="3"/>
  </r>
  <r>
    <s v="O3243"/>
    <d v="2023-04-22T00:00:00"/>
    <x v="6"/>
    <x v="7"/>
    <x v="2"/>
    <s v="C864"/>
    <x v="627"/>
    <s v="B1031"/>
    <x v="1148"/>
    <x v="2"/>
    <n v="19.28"/>
    <n v="5"/>
    <n v="96.4"/>
    <x v="2"/>
    <x v="2"/>
  </r>
  <r>
    <s v="O2241"/>
    <d v="2022-11-16T00:00:00"/>
    <x v="3"/>
    <x v="5"/>
    <x v="3"/>
    <s v="C871"/>
    <x v="334"/>
    <s v="B1612"/>
    <x v="205"/>
    <x v="1"/>
    <n v="25.85"/>
    <n v="5"/>
    <n v="129.25"/>
    <x v="2"/>
    <x v="2"/>
  </r>
  <r>
    <s v="O2008"/>
    <d v="2024-06-27T00:00:00"/>
    <x v="5"/>
    <x v="1"/>
    <x v="1"/>
    <s v="C478"/>
    <x v="19"/>
    <s v="B1009"/>
    <x v="1173"/>
    <x v="2"/>
    <n v="23.59"/>
    <n v="2"/>
    <n v="47.18"/>
    <x v="1"/>
    <x v="7"/>
  </r>
  <r>
    <s v="O3274"/>
    <d v="2023-12-04T00:00:00"/>
    <x v="1"/>
    <x v="9"/>
    <x v="2"/>
    <s v="C660"/>
    <x v="642"/>
    <s v="B1165"/>
    <x v="1054"/>
    <x v="3"/>
    <n v="9.5"/>
    <n v="2"/>
    <n v="19"/>
    <x v="0"/>
    <x v="2"/>
  </r>
  <r>
    <s v="O2891"/>
    <d v="2023-12-13T00:00:00"/>
    <x v="3"/>
    <x v="9"/>
    <x v="2"/>
    <s v="C457"/>
    <x v="701"/>
    <s v="B1999"/>
    <x v="818"/>
    <x v="1"/>
    <n v="39.69"/>
    <n v="2"/>
    <n v="79.38"/>
    <x v="2"/>
    <x v="7"/>
  </r>
  <r>
    <s v="O1512"/>
    <d v="2023-11-01T00:00:00"/>
    <x v="3"/>
    <x v="5"/>
    <x v="2"/>
    <s v="C828"/>
    <x v="1033"/>
    <s v="B1996"/>
    <x v="1174"/>
    <x v="2"/>
    <n v="30.08"/>
    <n v="3"/>
    <n v="90.24"/>
    <x v="0"/>
    <x v="1"/>
  </r>
  <r>
    <s v="O3716"/>
    <d v="2023-05-02T00:00:00"/>
    <x v="4"/>
    <x v="4"/>
    <x v="2"/>
    <s v="C983"/>
    <x v="44"/>
    <s v="B1773"/>
    <x v="607"/>
    <x v="1"/>
    <n v="42.43"/>
    <n v="2"/>
    <n v="84.86"/>
    <x v="2"/>
    <x v="6"/>
  </r>
  <r>
    <s v="O3776"/>
    <d v="2025-02-11T00:00:00"/>
    <x v="4"/>
    <x v="3"/>
    <x v="0"/>
    <s v="C127"/>
    <x v="109"/>
    <s v="B1419"/>
    <x v="896"/>
    <x v="2"/>
    <n v="40.07"/>
    <n v="4"/>
    <n v="160.28"/>
    <x v="0"/>
    <x v="5"/>
  </r>
  <r>
    <s v="O3949"/>
    <d v="2025-02-19T00:00:00"/>
    <x v="3"/>
    <x v="3"/>
    <x v="0"/>
    <s v="C488"/>
    <x v="537"/>
    <s v="B1042"/>
    <x v="785"/>
    <x v="2"/>
    <n v="16.75"/>
    <n v="1"/>
    <n v="16.75"/>
    <x v="2"/>
    <x v="6"/>
  </r>
  <r>
    <s v="O2643"/>
    <d v="2024-06-28T00:00:00"/>
    <x v="2"/>
    <x v="1"/>
    <x v="1"/>
    <s v="C150"/>
    <x v="658"/>
    <s v="B1293"/>
    <x v="537"/>
    <x v="2"/>
    <n v="26.82"/>
    <n v="5"/>
    <n v="134.1"/>
    <x v="0"/>
    <x v="7"/>
  </r>
  <r>
    <s v="O1661"/>
    <d v="2024-08-07T00:00:00"/>
    <x v="3"/>
    <x v="8"/>
    <x v="1"/>
    <s v="C960"/>
    <x v="1165"/>
    <s v="B1855"/>
    <x v="872"/>
    <x v="2"/>
    <n v="17.29"/>
    <n v="2"/>
    <n v="34.58"/>
    <x v="3"/>
    <x v="4"/>
  </r>
  <r>
    <s v="O1816"/>
    <d v="2023-09-28T00:00:00"/>
    <x v="5"/>
    <x v="6"/>
    <x v="2"/>
    <s v="C830"/>
    <x v="138"/>
    <s v="B1261"/>
    <x v="54"/>
    <x v="3"/>
    <n v="11.35"/>
    <n v="3"/>
    <n v="34.049999999999997"/>
    <x v="1"/>
    <x v="3"/>
  </r>
  <r>
    <s v="O3383"/>
    <d v="2023-05-01T00:00:00"/>
    <x v="1"/>
    <x v="4"/>
    <x v="2"/>
    <s v="C361"/>
    <x v="502"/>
    <s v="B1736"/>
    <x v="170"/>
    <x v="3"/>
    <n v="14.44"/>
    <n v="3"/>
    <n v="43.32"/>
    <x v="1"/>
    <x v="2"/>
  </r>
  <r>
    <s v="O3294"/>
    <d v="2024-08-01T00:00:00"/>
    <x v="5"/>
    <x v="8"/>
    <x v="1"/>
    <s v="C492"/>
    <x v="704"/>
    <s v="B1203"/>
    <x v="345"/>
    <x v="0"/>
    <n v="54.34"/>
    <n v="4"/>
    <n v="217.36"/>
    <x v="1"/>
    <x v="5"/>
  </r>
  <r>
    <s v="O1664"/>
    <d v="2024-10-20T00:00:00"/>
    <x v="0"/>
    <x v="10"/>
    <x v="1"/>
    <s v="C100"/>
    <x v="198"/>
    <s v="B1947"/>
    <x v="828"/>
    <x v="0"/>
    <n v="12.52"/>
    <n v="4"/>
    <n v="50.08"/>
    <x v="2"/>
    <x v="0"/>
  </r>
  <r>
    <s v="O2056"/>
    <d v="2024-05-09T00:00:00"/>
    <x v="5"/>
    <x v="4"/>
    <x v="1"/>
    <s v="C744"/>
    <x v="1086"/>
    <s v="B1739"/>
    <x v="152"/>
    <x v="0"/>
    <n v="6.8"/>
    <n v="5"/>
    <n v="34"/>
    <x v="3"/>
    <x v="2"/>
  </r>
  <r>
    <s v="O1324"/>
    <d v="2023-11-28T00:00:00"/>
    <x v="4"/>
    <x v="5"/>
    <x v="2"/>
    <s v="C998"/>
    <x v="1166"/>
    <s v="B1497"/>
    <x v="717"/>
    <x v="0"/>
    <n v="23.9"/>
    <n v="5"/>
    <n v="119.5"/>
    <x v="1"/>
    <x v="7"/>
  </r>
  <r>
    <s v="O3435"/>
    <d v="2023-01-29T00:00:00"/>
    <x v="0"/>
    <x v="11"/>
    <x v="2"/>
    <s v="C426"/>
    <x v="253"/>
    <s v="B1270"/>
    <x v="1113"/>
    <x v="2"/>
    <n v="19.25"/>
    <n v="3"/>
    <n v="57.75"/>
    <x v="0"/>
    <x v="0"/>
  </r>
  <r>
    <s v="O1407"/>
    <d v="2024-07-12T00:00:00"/>
    <x v="2"/>
    <x v="2"/>
    <x v="1"/>
    <s v="C678"/>
    <x v="751"/>
    <s v="B1273"/>
    <x v="1137"/>
    <x v="3"/>
    <n v="41.91"/>
    <n v="2"/>
    <n v="83.82"/>
    <x v="2"/>
    <x v="4"/>
  </r>
  <r>
    <s v="O1749"/>
    <d v="2023-01-10T00:00:00"/>
    <x v="4"/>
    <x v="11"/>
    <x v="2"/>
    <s v="C590"/>
    <x v="1146"/>
    <s v="B1010"/>
    <x v="817"/>
    <x v="0"/>
    <n v="20.52"/>
    <n v="2"/>
    <n v="41.04"/>
    <x v="2"/>
    <x v="7"/>
  </r>
  <r>
    <s v="O2893"/>
    <d v="2022-09-26T00:00:00"/>
    <x v="1"/>
    <x v="6"/>
    <x v="3"/>
    <s v="C862"/>
    <x v="155"/>
    <s v="B1753"/>
    <x v="1092"/>
    <x v="2"/>
    <n v="39.35"/>
    <n v="2"/>
    <n v="78.7"/>
    <x v="0"/>
    <x v="3"/>
  </r>
  <r>
    <s v="O1951"/>
    <d v="2023-12-11T00:00:00"/>
    <x v="1"/>
    <x v="9"/>
    <x v="2"/>
    <s v="C244"/>
    <x v="823"/>
    <s v="B1395"/>
    <x v="153"/>
    <x v="0"/>
    <n v="38.770000000000003"/>
    <n v="5"/>
    <n v="193.85"/>
    <x v="2"/>
    <x v="3"/>
  </r>
  <r>
    <s v="O2915"/>
    <d v="2024-08-05T00:00:00"/>
    <x v="1"/>
    <x v="8"/>
    <x v="1"/>
    <s v="C412"/>
    <x v="713"/>
    <s v="B1490"/>
    <x v="180"/>
    <x v="0"/>
    <n v="18.89"/>
    <n v="1"/>
    <n v="18.89"/>
    <x v="2"/>
    <x v="2"/>
  </r>
  <r>
    <s v="O3009"/>
    <d v="2023-02-04T00:00:00"/>
    <x v="6"/>
    <x v="3"/>
    <x v="2"/>
    <s v="C196"/>
    <x v="21"/>
    <s v="B1517"/>
    <x v="923"/>
    <x v="2"/>
    <n v="43.4"/>
    <n v="2"/>
    <n v="86.8"/>
    <x v="2"/>
    <x v="6"/>
  </r>
  <r>
    <s v="O3024"/>
    <d v="2023-09-03T00:00:00"/>
    <x v="0"/>
    <x v="6"/>
    <x v="2"/>
    <s v="C239"/>
    <x v="1107"/>
    <s v="B1028"/>
    <x v="961"/>
    <x v="0"/>
    <n v="25.89"/>
    <n v="3"/>
    <n v="77.67"/>
    <x v="2"/>
    <x v="0"/>
  </r>
  <r>
    <s v="O1254"/>
    <d v="2023-10-07T00:00:00"/>
    <x v="6"/>
    <x v="10"/>
    <x v="2"/>
    <s v="C177"/>
    <x v="100"/>
    <s v="B1908"/>
    <x v="1154"/>
    <x v="0"/>
    <n v="30.66"/>
    <n v="3"/>
    <n v="91.98"/>
    <x v="1"/>
    <x v="2"/>
  </r>
  <r>
    <s v="O1797"/>
    <d v="2023-05-20T00:00:00"/>
    <x v="6"/>
    <x v="4"/>
    <x v="2"/>
    <s v="C631"/>
    <x v="1123"/>
    <s v="B1679"/>
    <x v="763"/>
    <x v="1"/>
    <n v="8.93"/>
    <n v="2"/>
    <n v="17.86"/>
    <x v="2"/>
    <x v="0"/>
  </r>
  <r>
    <s v="O3571"/>
    <d v="2024-07-07T00:00:00"/>
    <x v="0"/>
    <x v="2"/>
    <x v="1"/>
    <s v="C365"/>
    <x v="654"/>
    <s v="B1911"/>
    <x v="270"/>
    <x v="2"/>
    <n v="37.75"/>
    <n v="4"/>
    <n v="151"/>
    <x v="0"/>
    <x v="5"/>
  </r>
  <r>
    <s v="O3231"/>
    <d v="2023-09-28T00:00:00"/>
    <x v="5"/>
    <x v="6"/>
    <x v="2"/>
    <s v="C939"/>
    <x v="1058"/>
    <s v="B1828"/>
    <x v="1121"/>
    <x v="0"/>
    <n v="22.81"/>
    <n v="5"/>
    <n v="114.05"/>
    <x v="1"/>
    <x v="2"/>
  </r>
  <r>
    <s v="O2260"/>
    <d v="2023-02-28T00:00:00"/>
    <x v="4"/>
    <x v="3"/>
    <x v="2"/>
    <s v="C325"/>
    <x v="496"/>
    <s v="B1576"/>
    <x v="525"/>
    <x v="2"/>
    <n v="7.4"/>
    <n v="3"/>
    <n v="22.2"/>
    <x v="0"/>
    <x v="3"/>
  </r>
  <r>
    <s v="O1209"/>
    <d v="2023-03-04T00:00:00"/>
    <x v="6"/>
    <x v="0"/>
    <x v="2"/>
    <s v="C601"/>
    <x v="159"/>
    <s v="B1027"/>
    <x v="1175"/>
    <x v="2"/>
    <n v="22.88"/>
    <n v="3"/>
    <n v="68.64"/>
    <x v="1"/>
    <x v="4"/>
  </r>
  <r>
    <s v="O2229"/>
    <d v="2025-08-19T00:00:00"/>
    <x v="4"/>
    <x v="8"/>
    <x v="0"/>
    <s v="C758"/>
    <x v="289"/>
    <s v="B1445"/>
    <x v="749"/>
    <x v="0"/>
    <n v="48.16"/>
    <n v="4"/>
    <n v="192.64"/>
    <x v="0"/>
    <x v="5"/>
  </r>
  <r>
    <s v="O3649"/>
    <d v="2024-02-02T00:00:00"/>
    <x v="2"/>
    <x v="3"/>
    <x v="1"/>
    <s v="C504"/>
    <x v="604"/>
    <s v="B1377"/>
    <x v="1044"/>
    <x v="3"/>
    <n v="50.25"/>
    <n v="5"/>
    <n v="251.25"/>
    <x v="1"/>
    <x v="6"/>
  </r>
  <r>
    <s v="O3813"/>
    <d v="2024-11-11T00:00:00"/>
    <x v="1"/>
    <x v="5"/>
    <x v="1"/>
    <s v="C179"/>
    <x v="1115"/>
    <s v="B1544"/>
    <x v="1172"/>
    <x v="0"/>
    <n v="36.43"/>
    <n v="5"/>
    <n v="182.15"/>
    <x v="0"/>
    <x v="0"/>
  </r>
  <r>
    <s v="O1631"/>
    <d v="2023-09-22T00:00:00"/>
    <x v="2"/>
    <x v="6"/>
    <x v="2"/>
    <s v="C435"/>
    <x v="1070"/>
    <s v="B1701"/>
    <x v="486"/>
    <x v="1"/>
    <n v="41.74"/>
    <n v="1"/>
    <n v="41.74"/>
    <x v="3"/>
    <x v="7"/>
  </r>
  <r>
    <s v="O3961"/>
    <d v="2022-11-27T00:00:00"/>
    <x v="0"/>
    <x v="5"/>
    <x v="3"/>
    <s v="C791"/>
    <x v="596"/>
    <s v="B1861"/>
    <x v="725"/>
    <x v="3"/>
    <n v="25.27"/>
    <n v="2"/>
    <n v="50.54"/>
    <x v="0"/>
    <x v="2"/>
  </r>
  <r>
    <s v="O2592"/>
    <d v="2023-11-13T00:00:00"/>
    <x v="1"/>
    <x v="5"/>
    <x v="2"/>
    <s v="C526"/>
    <x v="428"/>
    <s v="B1256"/>
    <x v="1026"/>
    <x v="2"/>
    <n v="27.27"/>
    <n v="2"/>
    <n v="54.54"/>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4D72F6-1516-4E98-A209-D60AECD172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3:G11" firstHeaderRow="1" firstDataRow="1" firstDataCol="1"/>
  <pivotFields count="15">
    <pivotField showAll="0"/>
    <pivotField numFmtId="14" showAll="0"/>
    <pivotField axis="axisRow" showAll="0">
      <items count="8">
        <item x="0"/>
        <item x="1"/>
        <item x="4"/>
        <item x="3"/>
        <item x="5"/>
        <item x="2"/>
        <item x="6"/>
        <item t="default"/>
      </items>
    </pivotField>
    <pivotField showAll="0"/>
    <pivotField showAll="0"/>
    <pivotField showAll="0"/>
    <pivotField showAll="0"/>
    <pivotField showAll="0"/>
    <pivotField showAll="0"/>
    <pivotField showAll="0"/>
    <pivotField numFmtId="44" showAll="0"/>
    <pivotField showAll="0"/>
    <pivotField dataField="1" numFmtId="44" showAll="0"/>
    <pivotField showAll="0"/>
    <pivotField showAll="0">
      <items count="9">
        <item h="1" x="4"/>
        <item h="1" x="1"/>
        <item h="1" x="3"/>
        <item h="1" x="5"/>
        <item h="1" x="7"/>
        <item h="1" x="6"/>
        <item x="0"/>
        <item h="1" x="2"/>
        <item t="default"/>
      </items>
    </pivotField>
  </pivotFields>
  <rowFields count="1">
    <field x="2"/>
  </rowFields>
  <rowItems count="8">
    <i>
      <x/>
    </i>
    <i>
      <x v="1"/>
    </i>
    <i>
      <x v="2"/>
    </i>
    <i>
      <x v="3"/>
    </i>
    <i>
      <x v="4"/>
    </i>
    <i>
      <x v="5"/>
    </i>
    <i>
      <x v="6"/>
    </i>
    <i t="grand">
      <x/>
    </i>
  </rowItems>
  <colItems count="1">
    <i/>
  </colItems>
  <dataFields count="1">
    <dataField name="Total Sales ($USD)" fld="12" baseField="2" baseItem="0" numFmtId="42"/>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4F38E1-1F46-4DB8-A814-ECCF5B1C487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20"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h="1" x="2"/>
        <item x="3"/>
        <item t="default"/>
      </items>
    </pivotField>
    <pivotField axis="axisRow" showAll="0">
      <items count="9">
        <item x="4"/>
        <item x="1"/>
        <item x="3"/>
        <item x="5"/>
        <item x="7"/>
        <item x="6"/>
        <item x="0"/>
        <item x="2"/>
        <item t="default"/>
      </items>
    </pivotField>
  </pivotFields>
  <rowFields count="1">
    <field x="14"/>
  </rowFields>
  <rowItems count="9">
    <i>
      <x/>
    </i>
    <i>
      <x v="1"/>
    </i>
    <i>
      <x v="2"/>
    </i>
    <i>
      <x v="3"/>
    </i>
    <i>
      <x v="4"/>
    </i>
    <i>
      <x v="5"/>
    </i>
    <i>
      <x v="6"/>
    </i>
    <i>
      <x v="7"/>
    </i>
    <i t="grand">
      <x/>
    </i>
  </rowItems>
  <colItems count="1">
    <i/>
  </colItems>
  <dataFields count="1">
    <dataField name="Total Sales ($USD)" fld="12" baseField="14"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9A5739-DDA1-4581-88AB-8FB431B1071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1:F22"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axis="axisRow" showAll="0" measureFilter="1" sortType="a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items count="5">
        <item x="3"/>
        <item x="1"/>
        <item x="0"/>
        <item x="2"/>
        <item t="default"/>
      </items>
    </pivotField>
    <pivotField numFmtId="44" showAll="0"/>
    <pivotField showAll="0"/>
    <pivotField dataField="1" numFmtId="44" showAll="0"/>
    <pivotField showAll="0">
      <items count="5">
        <item x="1"/>
        <item x="0"/>
        <item h="1" x="2"/>
        <item x="3"/>
        <item t="default"/>
      </items>
    </pivotField>
    <pivotField showAll="0">
      <items count="9">
        <item x="4"/>
        <item x="1"/>
        <item x="3"/>
        <item x="5"/>
        <item x="7"/>
        <item x="6"/>
        <item x="0"/>
        <item x="2"/>
        <item t="default"/>
      </items>
    </pivotField>
  </pivotFields>
  <rowFields count="1">
    <field x="8"/>
  </rowFields>
  <rowItems count="11">
    <i>
      <x v="897"/>
    </i>
    <i>
      <x v="161"/>
    </i>
    <i>
      <x v="582"/>
    </i>
    <i>
      <x v="1003"/>
    </i>
    <i>
      <x v="260"/>
    </i>
    <i>
      <x v="727"/>
    </i>
    <i>
      <x v="694"/>
    </i>
    <i>
      <x v="766"/>
    </i>
    <i>
      <x v="722"/>
    </i>
    <i>
      <x v="541"/>
    </i>
    <i t="grand">
      <x/>
    </i>
  </rowItems>
  <colItems count="1">
    <i/>
  </colItems>
  <dataFields count="1">
    <dataField name="Total Sales ($USD)" fld="12" baseField="8" baseItem="0" numFmtId="4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6039C8-7829-4EC8-8CE0-F1C75660EBA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axis="axisRow" showAll="0">
      <items count="5">
        <item x="3"/>
        <item x="2"/>
        <item x="1"/>
        <item x="0"/>
        <item t="default"/>
      </items>
    </pivotField>
    <pivotField showAll="0"/>
    <pivotField showAll="0"/>
    <pivotField showAll="0"/>
    <pivotField showAll="0"/>
    <pivotField showAll="0">
      <items count="5">
        <item x="3"/>
        <item x="1"/>
        <item x="0"/>
        <item x="2"/>
        <item t="default"/>
      </items>
    </pivotField>
    <pivotField dataField="1" numFmtId="44" showAll="0"/>
    <pivotField showAll="0"/>
    <pivotField numFmtId="44" showAll="0"/>
    <pivotField showAll="0">
      <items count="5">
        <item x="1"/>
        <item x="0"/>
        <item h="1" x="2"/>
        <item x="3"/>
        <item t="default"/>
      </items>
    </pivotField>
    <pivotField showAll="0">
      <items count="9">
        <item x="4"/>
        <item x="1"/>
        <item x="3"/>
        <item x="5"/>
        <item x="7"/>
        <item x="6"/>
        <item x="0"/>
        <item x="2"/>
        <item t="default"/>
      </items>
    </pivotField>
  </pivotFields>
  <rowFields count="1">
    <field x="4"/>
  </rowFields>
  <rowItems count="5">
    <i>
      <x/>
    </i>
    <i>
      <x v="1"/>
    </i>
    <i>
      <x v="2"/>
    </i>
    <i>
      <x v="3"/>
    </i>
    <i t="grand">
      <x/>
    </i>
  </rowItems>
  <colItems count="1">
    <i/>
  </colItems>
  <dataFields count="1">
    <dataField name="Total Sales ($USD)" fld="10" baseField="4"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A4F0BC-1E31-4862-A1B5-D6AFE2DB013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9"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axis="axisRow" showAll="0" measureFilter="1" sortType="ascending">
      <items count="1168">
        <item x="258"/>
        <item x="1015"/>
        <item x="384"/>
        <item x="529"/>
        <item x="341"/>
        <item x="185"/>
        <item x="15"/>
        <item x="383"/>
        <item x="667"/>
        <item x="1049"/>
        <item x="643"/>
        <item x="1071"/>
        <item x="935"/>
        <item x="516"/>
        <item x="214"/>
        <item x="507"/>
        <item x="109"/>
        <item x="250"/>
        <item x="68"/>
        <item x="227"/>
        <item x="984"/>
        <item x="564"/>
        <item x="678"/>
        <item x="321"/>
        <item x="798"/>
        <item x="791"/>
        <item x="686"/>
        <item x="120"/>
        <item x="874"/>
        <item x="174"/>
        <item x="683"/>
        <item x="17"/>
        <item x="735"/>
        <item x="955"/>
        <item x="107"/>
        <item x="461"/>
        <item x="96"/>
        <item x="782"/>
        <item x="288"/>
        <item x="424"/>
        <item x="110"/>
        <item x="1074"/>
        <item x="329"/>
        <item x="223"/>
        <item x="356"/>
        <item x="535"/>
        <item x="549"/>
        <item x="415"/>
        <item x="655"/>
        <item x="41"/>
        <item x="256"/>
        <item x="779"/>
        <item x="148"/>
        <item x="943"/>
        <item x="510"/>
        <item x="432"/>
        <item x="382"/>
        <item x="574"/>
        <item x="499"/>
        <item x="494"/>
        <item x="276"/>
        <item x="340"/>
        <item x="1076"/>
        <item x="959"/>
        <item x="212"/>
        <item x="310"/>
        <item x="442"/>
        <item x="484"/>
        <item x="343"/>
        <item x="895"/>
        <item x="609"/>
        <item x="295"/>
        <item x="183"/>
        <item x="121"/>
        <item x="236"/>
        <item x="296"/>
        <item x="25"/>
        <item x="125"/>
        <item x="111"/>
        <item x="1054"/>
        <item x="934"/>
        <item x="842"/>
        <item x="458"/>
        <item x="1141"/>
        <item x="641"/>
        <item x="1083"/>
        <item x="559"/>
        <item x="1090"/>
        <item x="13"/>
        <item x="375"/>
        <item x="62"/>
        <item x="1080"/>
        <item x="469"/>
        <item x="1129"/>
        <item x="118"/>
        <item x="767"/>
        <item x="464"/>
        <item x="867"/>
        <item x="201"/>
        <item x="769"/>
        <item x="967"/>
        <item x="727"/>
        <item x="427"/>
        <item x="635"/>
        <item x="139"/>
        <item x="106"/>
        <item x="1086"/>
        <item x="495"/>
        <item x="225"/>
        <item x="926"/>
        <item x="218"/>
        <item x="889"/>
        <item x="284"/>
        <item x="77"/>
        <item x="924"/>
        <item x="11"/>
        <item x="263"/>
        <item x="313"/>
        <item x="344"/>
        <item x="836"/>
        <item x="533"/>
        <item x="1010"/>
        <item x="709"/>
        <item x="939"/>
        <item x="141"/>
        <item x="627"/>
        <item x="1112"/>
        <item x="18"/>
        <item x="122"/>
        <item x="153"/>
        <item x="414"/>
        <item x="663"/>
        <item x="456"/>
        <item x="65"/>
        <item x="21"/>
        <item x="226"/>
        <item x="764"/>
        <item x="1023"/>
        <item x="84"/>
        <item x="689"/>
        <item x="858"/>
        <item x="197"/>
        <item x="589"/>
        <item x="36"/>
        <item x="245"/>
        <item x="176"/>
        <item x="1131"/>
        <item x="169"/>
        <item x="420"/>
        <item x="692"/>
        <item x="1048"/>
        <item x="545"/>
        <item x="555"/>
        <item x="444"/>
        <item x="410"/>
        <item x="292"/>
        <item x="455"/>
        <item x="1001"/>
        <item x="725"/>
        <item x="445"/>
        <item x="363"/>
        <item x="596"/>
        <item x="526"/>
        <item x="1106"/>
        <item x="809"/>
        <item x="927"/>
        <item x="965"/>
        <item x="412"/>
        <item x="112"/>
        <item x="743"/>
        <item x="988"/>
        <item x="783"/>
        <item x="1089"/>
        <item x="237"/>
        <item x="1151"/>
        <item x="281"/>
        <item x="847"/>
        <item x="27"/>
        <item x="622"/>
        <item x="34"/>
        <item x="316"/>
        <item x="718"/>
        <item x="1132"/>
        <item x="517"/>
        <item x="502"/>
        <item x="762"/>
        <item x="993"/>
        <item x="966"/>
        <item x="704"/>
        <item x="54"/>
        <item x="640"/>
        <item x="541"/>
        <item x="1065"/>
        <item x="1099"/>
        <item x="808"/>
        <item x="880"/>
        <item x="575"/>
        <item x="224"/>
        <item x="1157"/>
        <item x="257"/>
        <item x="466"/>
        <item x="938"/>
        <item x="947"/>
        <item x="570"/>
        <item x="900"/>
        <item x="355"/>
        <item x="748"/>
        <item x="215"/>
        <item x="50"/>
        <item x="551"/>
        <item x="970"/>
        <item x="728"/>
        <item x="567"/>
        <item x="318"/>
        <item x="409"/>
        <item x="129"/>
        <item x="903"/>
        <item x="612"/>
        <item x="1102"/>
        <item x="1003"/>
        <item x="981"/>
        <item x="856"/>
        <item x="493"/>
        <item x="213"/>
        <item x="518"/>
        <item x="368"/>
        <item x="438"/>
        <item x="707"/>
        <item x="306"/>
        <item x="1162"/>
        <item x="788"/>
        <item x="146"/>
        <item x="275"/>
        <item x="370"/>
        <item x="200"/>
        <item x="130"/>
        <item x="389"/>
        <item x="659"/>
        <item x="699"/>
        <item x="243"/>
        <item x="459"/>
        <item x="697"/>
        <item x="171"/>
        <item x="730"/>
        <item x="1103"/>
        <item x="1018"/>
        <item x="492"/>
        <item x="561"/>
        <item x="580"/>
        <item x="320"/>
        <item x="845"/>
        <item x="708"/>
        <item x="543"/>
        <item x="751"/>
        <item x="737"/>
        <item x="440"/>
        <item x="291"/>
        <item x="594"/>
        <item x="996"/>
        <item x="465"/>
        <item x="113"/>
        <item x="1105"/>
        <item x="1031"/>
        <item x="632"/>
        <item x="826"/>
        <item x="913"/>
        <item x="45"/>
        <item x="562"/>
        <item x="590"/>
        <item x="1046"/>
        <item x="790"/>
        <item x="679"/>
        <item x="135"/>
        <item x="252"/>
        <item x="1116"/>
        <item x="719"/>
        <item x="773"/>
        <item x="46"/>
        <item x="1012"/>
        <item x="731"/>
        <item x="956"/>
        <item x="813"/>
        <item x="1033"/>
        <item x="986"/>
        <item x="884"/>
        <item x="645"/>
        <item x="505"/>
        <item x="637"/>
        <item x="361"/>
        <item x="273"/>
        <item x="706"/>
        <item x="9"/>
        <item x="814"/>
        <item x="846"/>
        <item x="753"/>
        <item x="132"/>
        <item x="887"/>
        <item x="977"/>
        <item x="670"/>
        <item x="479"/>
        <item x="480"/>
        <item x="136"/>
        <item x="487"/>
        <item x="802"/>
        <item x="595"/>
        <item x="353"/>
        <item x="205"/>
        <item x="1122"/>
        <item x="335"/>
        <item x="446"/>
        <item x="217"/>
        <item x="866"/>
        <item x="87"/>
        <item x="134"/>
        <item x="88"/>
        <item x="202"/>
        <item x="352"/>
        <item x="554"/>
        <item x="958"/>
        <item x="128"/>
        <item x="1110"/>
        <item x="435"/>
        <item x="566"/>
        <item x="581"/>
        <item x="896"/>
        <item x="949"/>
        <item x="973"/>
        <item x="607"/>
        <item x="628"/>
        <item x="426"/>
        <item x="812"/>
        <item x="164"/>
        <item x="42"/>
        <item x="904"/>
        <item x="1079"/>
        <item x="998"/>
        <item x="794"/>
        <item x="10"/>
        <item x="372"/>
        <item x="780"/>
        <item x="1032"/>
        <item x="376"/>
        <item x="717"/>
        <item x="44"/>
        <item x="509"/>
        <item x="712"/>
        <item x="417"/>
        <item x="1056"/>
        <item x="1053"/>
        <item x="975"/>
        <item x="402"/>
        <item x="467"/>
        <item x="1044"/>
        <item x="143"/>
        <item x="711"/>
        <item x="1156"/>
        <item x="307"/>
        <item x="833"/>
        <item x="346"/>
        <item x="246"/>
        <item x="1097"/>
        <item x="710"/>
        <item x="745"/>
        <item x="1123"/>
        <item x="78"/>
        <item x="29"/>
        <item x="892"/>
        <item x="1078"/>
        <item x="513"/>
        <item x="781"/>
        <item x="334"/>
        <item x="863"/>
        <item x="552"/>
        <item x="912"/>
        <item x="747"/>
        <item x="816"/>
        <item x="592"/>
        <item x="322"/>
        <item x="333"/>
        <item x="490"/>
        <item x="170"/>
        <item x="619"/>
        <item x="1152"/>
        <item x="49"/>
        <item x="825"/>
        <item x="829"/>
        <item x="937"/>
        <item x="38"/>
        <item x="714"/>
        <item x="114"/>
        <item x="278"/>
        <item x="853"/>
        <item x="475"/>
        <item x="1075"/>
        <item x="664"/>
        <item x="822"/>
        <item x="277"/>
        <item x="437"/>
        <item x="319"/>
        <item x="855"/>
        <item x="573"/>
        <item x="191"/>
        <item x="608"/>
        <item x="504"/>
        <item x="787"/>
        <item x="234"/>
        <item x="1107"/>
        <item x="760"/>
        <item x="921"/>
        <item x="831"/>
        <item x="1017"/>
        <item x="1104"/>
        <item x="117"/>
        <item x="1144"/>
        <item x="723"/>
        <item x="611"/>
        <item x="755"/>
        <item x="360"/>
        <item x="776"/>
        <item x="1092"/>
        <item x="90"/>
        <item x="995"/>
        <item x="1036"/>
        <item x="268"/>
        <item x="591"/>
        <item x="26"/>
        <item x="868"/>
        <item x="28"/>
        <item x="98"/>
        <item x="247"/>
        <item x="23"/>
        <item x="303"/>
        <item x="951"/>
        <item x="618"/>
        <item x="974"/>
        <item x="230"/>
        <item x="1127"/>
        <item x="1158"/>
        <item x="1137"/>
        <item x="1067"/>
        <item x="450"/>
        <item x="851"/>
        <item x="819"/>
        <item x="908"/>
        <item x="156"/>
        <item x="104"/>
        <item x="893"/>
        <item x="588"/>
        <item x="1024"/>
        <item x="1128"/>
        <item x="155"/>
        <item x="391"/>
        <item x="739"/>
        <item x="720"/>
        <item x="211"/>
        <item x="452"/>
        <item x="923"/>
        <item x="569"/>
        <item x="371"/>
        <item x="1005"/>
        <item x="184"/>
        <item x="1022"/>
        <item x="388"/>
        <item x="1045"/>
        <item x="1091"/>
        <item x="209"/>
        <item x="249"/>
        <item x="878"/>
        <item x="32"/>
        <item x="716"/>
        <item x="772"/>
        <item x="525"/>
        <item x="100"/>
        <item x="339"/>
        <item x="668"/>
        <item x="1155"/>
        <item x="401"/>
        <item x="522"/>
        <item x="189"/>
        <item x="102"/>
        <item x="396"/>
        <item x="527"/>
        <item x="514"/>
        <item x="264"/>
        <item x="786"/>
        <item x="690"/>
        <item x="240"/>
        <item x="61"/>
        <item x="870"/>
        <item x="789"/>
        <item x="1085"/>
        <item x="282"/>
        <item x="380"/>
        <item x="403"/>
        <item x="676"/>
        <item x="616"/>
        <item x="52"/>
        <item x="158"/>
        <item x="952"/>
        <item x="758"/>
        <item x="625"/>
        <item x="358"/>
        <item x="1153"/>
        <item x="423"/>
        <item x="1145"/>
        <item x="299"/>
        <item x="503"/>
        <item x="1130"/>
        <item x="524"/>
        <item x="395"/>
        <item x="948"/>
        <item x="12"/>
        <item x="613"/>
        <item x="262"/>
        <item x="496"/>
        <item x="520"/>
        <item x="1121"/>
        <item x="584"/>
        <item x="137"/>
        <item x="331"/>
        <item x="286"/>
        <item x="848"/>
        <item x="756"/>
        <item x="732"/>
        <item x="795"/>
        <item x="864"/>
        <item x="883"/>
        <item x="811"/>
        <item x="145"/>
        <item x="314"/>
        <item x="681"/>
        <item x="1166"/>
        <item x="177"/>
        <item x="818"/>
        <item x="228"/>
        <item x="777"/>
        <item x="198"/>
        <item x="919"/>
        <item x="253"/>
        <item x="872"/>
        <item x="1134"/>
        <item x="1025"/>
        <item x="572"/>
        <item x="462"/>
        <item x="359"/>
        <item x="5"/>
        <item x="421"/>
        <item x="876"/>
        <item x="2"/>
        <item x="982"/>
        <item x="696"/>
        <item x="416"/>
        <item x="953"/>
        <item x="327"/>
        <item x="1037"/>
        <item x="915"/>
        <item x="827"/>
        <item x="436"/>
        <item x="854"/>
        <item x="940"/>
        <item x="1077"/>
        <item x="539"/>
        <item x="648"/>
        <item x="477"/>
        <item x="550"/>
        <item x="199"/>
        <item x="418"/>
        <item x="430"/>
        <item x="657"/>
        <item x="491"/>
        <item x="907"/>
        <item x="1069"/>
        <item x="260"/>
        <item x="997"/>
        <item x="941"/>
        <item x="849"/>
        <item x="1030"/>
        <item x="672"/>
        <item x="242"/>
        <item x="1058"/>
        <item x="901"/>
        <item x="53"/>
        <item x="206"/>
        <item x="830"/>
        <item x="920"/>
        <item x="684"/>
        <item x="1029"/>
        <item x="283"/>
        <item x="894"/>
        <item x="890"/>
        <item x="69"/>
        <item x="669"/>
        <item x="369"/>
        <item x="642"/>
        <item x="624"/>
        <item x="857"/>
        <item x="547"/>
        <item x="404"/>
        <item x="603"/>
        <item x="460"/>
        <item x="945"/>
        <item x="407"/>
        <item x="882"/>
        <item x="408"/>
        <item x="1002"/>
        <item x="1093"/>
        <item x="615"/>
        <item x="33"/>
        <item x="558"/>
        <item x="1040"/>
        <item x="797"/>
        <item x="425"/>
        <item x="221"/>
        <item x="634"/>
        <item x="374"/>
        <item x="771"/>
        <item x="944"/>
        <item x="454"/>
        <item x="241"/>
        <item x="59"/>
        <item x="565"/>
        <item x="914"/>
        <item x="521"/>
        <item x="605"/>
        <item x="705"/>
        <item x="860"/>
        <item x="43"/>
        <item x="1088"/>
        <item x="918"/>
        <item x="302"/>
        <item x="991"/>
        <item x="138"/>
        <item x="180"/>
        <item x="1147"/>
        <item x="126"/>
        <item x="1140"/>
        <item x="193"/>
        <item x="1011"/>
        <item x="229"/>
        <item x="631"/>
        <item x="803"/>
        <item x="411"/>
        <item x="799"/>
        <item x="67"/>
        <item x="1081"/>
        <item x="413"/>
        <item x="474"/>
        <item x="593"/>
        <item x="116"/>
        <item x="233"/>
        <item x="879"/>
        <item x="1154"/>
        <item x="81"/>
        <item x="630"/>
        <item x="556"/>
        <item x="577"/>
        <item x="1118"/>
        <item x="1006"/>
        <item x="633"/>
        <item x="483"/>
        <item x="936"/>
        <item x="571"/>
        <item x="287"/>
        <item x="131"/>
        <item x="142"/>
        <item x="576"/>
        <item x="793"/>
        <item x="540"/>
        <item x="195"/>
        <item x="916"/>
        <item x="377"/>
        <item x="917"/>
        <item x="489"/>
        <item x="348"/>
        <item x="166"/>
        <item x="1148"/>
        <item x="1004"/>
        <item x="621"/>
        <item x="713"/>
        <item x="824"/>
        <item x="651"/>
        <item x="149"/>
        <item x="86"/>
        <item x="1042"/>
        <item x="501"/>
        <item x="274"/>
        <item x="73"/>
        <item x="606"/>
        <item x="255"/>
        <item x="204"/>
        <item x="537"/>
        <item x="497"/>
        <item x="1115"/>
        <item x="910"/>
        <item x="304"/>
        <item x="30"/>
        <item x="290"/>
        <item x="4"/>
        <item x="536"/>
        <item x="8"/>
        <item x="72"/>
        <item x="688"/>
        <item x="680"/>
        <item x="861"/>
        <item x="248"/>
        <item x="419"/>
        <item x="531"/>
        <item x="312"/>
        <item x="39"/>
        <item x="357"/>
        <item x="972"/>
        <item x="666"/>
        <item x="987"/>
        <item x="1133"/>
        <item x="978"/>
        <item x="806"/>
        <item x="626"/>
        <item x="586"/>
        <item x="92"/>
        <item x="899"/>
        <item x="1094"/>
        <item x="623"/>
        <item x="317"/>
        <item x="693"/>
        <item x="448"/>
        <item x="865"/>
        <item x="336"/>
        <item x="270"/>
        <item x="266"/>
        <item x="582"/>
        <item x="210"/>
        <item x="1084"/>
        <item x="1009"/>
        <item x="557"/>
        <item x="181"/>
        <item x="1120"/>
        <item x="362"/>
        <item x="841"/>
        <item x="279"/>
        <item x="1101"/>
        <item x="757"/>
        <item x="950"/>
        <item x="775"/>
        <item x="698"/>
        <item x="604"/>
        <item x="366"/>
        <item x="379"/>
        <item x="311"/>
        <item x="785"/>
        <item x="837"/>
        <item x="734"/>
        <item x="796"/>
        <item x="392"/>
        <item x="350"/>
        <item x="1052"/>
        <item x="902"/>
        <item x="649"/>
        <item x="898"/>
        <item x="828"/>
        <item x="784"/>
        <item x="1026"/>
        <item x="583"/>
        <item x="151"/>
        <item x="1150"/>
        <item x="881"/>
        <item x="447"/>
        <item x="726"/>
        <item x="660"/>
        <item x="386"/>
        <item x="629"/>
        <item x="325"/>
        <item x="875"/>
        <item x="328"/>
        <item x="976"/>
        <item x="161"/>
        <item x="1028"/>
        <item x="451"/>
        <item x="168"/>
        <item x="964"/>
        <item x="721"/>
        <item x="754"/>
        <item x="674"/>
        <item x="852"/>
        <item x="820"/>
        <item x="834"/>
        <item x="1113"/>
        <item x="259"/>
        <item x="523"/>
        <item x="190"/>
        <item x="74"/>
        <item x="1057"/>
        <item x="486"/>
        <item x="89"/>
        <item x="422"/>
        <item x="115"/>
        <item x="397"/>
        <item x="79"/>
        <item x="930"/>
        <item x="538"/>
        <item x="804"/>
        <item x="1125"/>
        <item x="1014"/>
        <item x="963"/>
        <item x="506"/>
        <item x="238"/>
        <item x="1021"/>
        <item x="19"/>
        <item x="488"/>
        <item x="891"/>
        <item x="385"/>
        <item x="308"/>
        <item x="232"/>
        <item x="95"/>
        <item x="885"/>
        <item x="1082"/>
        <item x="254"/>
        <item x="741"/>
        <item x="298"/>
        <item x="1114"/>
        <item x="1063"/>
        <item x="147"/>
        <item x="1039"/>
        <item x="749"/>
        <item x="323"/>
        <item x="869"/>
        <item x="512"/>
        <item x="1061"/>
        <item x="172"/>
        <item x="979"/>
        <item x="992"/>
        <item x="251"/>
        <item x="208"/>
        <item x="1096"/>
        <item x="928"/>
        <item x="431"/>
        <item x="532"/>
        <item x="685"/>
        <item x="63"/>
        <item x="261"/>
        <item x="695"/>
        <item x="835"/>
        <item x="175"/>
        <item x="0"/>
        <item x="957"/>
        <item x="159"/>
        <item x="665"/>
        <item x="406"/>
        <item x="280"/>
        <item x="601"/>
        <item x="1060"/>
        <item x="470"/>
        <item x="476"/>
        <item x="188"/>
        <item x="85"/>
        <item x="127"/>
        <item x="119"/>
        <item x="644"/>
        <item x="768"/>
        <item x="932"/>
        <item x="946"/>
        <item x="1043"/>
        <item x="7"/>
        <item x="759"/>
        <item x="568"/>
        <item x="687"/>
        <item x="1124"/>
        <item x="481"/>
        <item x="862"/>
        <item x="1159"/>
        <item x="93"/>
        <item x="1165"/>
        <item x="1143"/>
        <item x="534"/>
        <item x="1000"/>
        <item x="800"/>
        <item x="463"/>
        <item x="60"/>
        <item x="715"/>
        <item x="20"/>
        <item x="76"/>
        <item x="56"/>
        <item x="297"/>
        <item x="14"/>
        <item x="293"/>
        <item x="399"/>
        <item x="761"/>
        <item x="196"/>
        <item x="498"/>
        <item x="888"/>
        <item x="64"/>
        <item x="22"/>
        <item x="51"/>
        <item x="364"/>
        <item x="653"/>
        <item x="515"/>
        <item x="752"/>
        <item x="528"/>
        <item x="332"/>
        <item x="285"/>
        <item x="485"/>
        <item x="1013"/>
        <item x="37"/>
        <item x="877"/>
        <item x="222"/>
        <item x="1070"/>
        <item x="770"/>
        <item x="347"/>
        <item x="244"/>
        <item x="805"/>
        <item x="478"/>
        <item x="839"/>
        <item x="394"/>
        <item x="453"/>
        <item x="840"/>
        <item x="219"/>
        <item x="178"/>
        <item x="838"/>
        <item x="1016"/>
        <item x="186"/>
        <item x="71"/>
        <item x="744"/>
        <item x="1"/>
        <item x="1047"/>
        <item x="70"/>
        <item x="1068"/>
        <item x="1119"/>
        <item x="638"/>
        <item x="105"/>
        <item x="546"/>
        <item x="578"/>
        <item x="207"/>
        <item x="434"/>
        <item x="1095"/>
        <item x="294"/>
        <item x="602"/>
        <item x="1059"/>
        <item x="736"/>
        <item x="702"/>
        <item x="530"/>
        <item x="544"/>
        <item x="844"/>
        <item x="774"/>
        <item x="468"/>
        <item x="378"/>
        <item x="349"/>
        <item x="1066"/>
        <item x="179"/>
        <item x="682"/>
        <item x="482"/>
        <item x="677"/>
        <item x="954"/>
        <item x="338"/>
        <item x="31"/>
        <item x="620"/>
        <item x="99"/>
        <item x="289"/>
        <item x="1008"/>
        <item x="1138"/>
        <item x="587"/>
        <item x="1019"/>
        <item x="703"/>
        <item x="922"/>
        <item x="309"/>
        <item x="971"/>
        <item x="152"/>
        <item x="542"/>
        <item x="187"/>
        <item x="47"/>
        <item x="124"/>
        <item x="123"/>
        <item x="1007"/>
        <item x="639"/>
        <item x="810"/>
        <item x="337"/>
        <item x="729"/>
        <item x="766"/>
        <item x="817"/>
        <item x="55"/>
        <item x="999"/>
        <item x="701"/>
        <item x="101"/>
        <item x="873"/>
        <item x="1098"/>
        <item x="850"/>
        <item x="746"/>
        <item x="439"/>
        <item x="429"/>
        <item x="1041"/>
        <item x="301"/>
        <item x="579"/>
        <item x="108"/>
        <item x="733"/>
        <item x="1062"/>
        <item x="428"/>
        <item x="57"/>
        <item x="94"/>
        <item x="960"/>
        <item x="658"/>
        <item x="647"/>
        <item x="1027"/>
        <item x="553"/>
        <item x="265"/>
        <item x="724"/>
        <item x="662"/>
        <item x="614"/>
        <item x="906"/>
        <item x="150"/>
        <item x="1160"/>
        <item x="763"/>
        <item x="511"/>
        <item x="390"/>
        <item x="1055"/>
        <item x="387"/>
        <item x="1161"/>
        <item x="457"/>
        <item x="235"/>
        <item x="969"/>
        <item x="354"/>
        <item x="801"/>
        <item x="656"/>
        <item x="675"/>
        <item x="1146"/>
        <item x="1139"/>
        <item x="1117"/>
        <item x="393"/>
        <item x="91"/>
        <item x="961"/>
        <item x="933"/>
        <item x="80"/>
        <item x="154"/>
        <item x="97"/>
        <item x="160"/>
        <item x="82"/>
        <item x="441"/>
        <item x="398"/>
        <item x="1072"/>
        <item x="778"/>
        <item x="792"/>
        <item x="560"/>
        <item x="871"/>
        <item x="324"/>
        <item x="1109"/>
        <item x="598"/>
        <item x="1020"/>
        <item x="859"/>
        <item x="35"/>
        <item x="700"/>
        <item x="48"/>
        <item x="765"/>
        <item x="471"/>
        <item x="905"/>
        <item x="194"/>
        <item x="821"/>
        <item x="300"/>
        <item x="1087"/>
        <item x="980"/>
        <item x="897"/>
        <item x="600"/>
        <item x="351"/>
        <item x="173"/>
        <item x="1111"/>
        <item x="1136"/>
        <item x="1051"/>
        <item x="216"/>
        <item x="367"/>
        <item x="140"/>
        <item x="305"/>
        <item x="220"/>
        <item x="962"/>
        <item x="231"/>
        <item x="597"/>
        <item x="585"/>
        <item x="610"/>
        <item x="400"/>
        <item x="843"/>
        <item x="617"/>
        <item x="519"/>
        <item x="738"/>
        <item x="66"/>
        <item x="163"/>
        <item x="1064"/>
        <item x="449"/>
        <item x="203"/>
        <item x="1108"/>
        <item x="472"/>
        <item x="1164"/>
        <item x="271"/>
        <item x="3"/>
        <item x="548"/>
        <item x="405"/>
        <item x="192"/>
        <item x="815"/>
        <item x="985"/>
        <item x="671"/>
        <item x="342"/>
        <item x="750"/>
        <item x="650"/>
        <item x="508"/>
        <item x="473"/>
        <item x="990"/>
        <item x="103"/>
        <item x="931"/>
        <item x="269"/>
        <item x="345"/>
        <item x="942"/>
        <item x="144"/>
        <item x="929"/>
        <item x="6"/>
        <item x="832"/>
        <item x="239"/>
        <item x="381"/>
        <item x="267"/>
        <item x="911"/>
        <item x="40"/>
        <item x="1100"/>
        <item x="652"/>
        <item x="673"/>
        <item x="599"/>
        <item x="654"/>
        <item x="83"/>
        <item x="315"/>
        <item x="563"/>
        <item x="433"/>
        <item x="162"/>
        <item x="133"/>
        <item x="1073"/>
        <item x="1149"/>
        <item x="1034"/>
        <item x="694"/>
        <item x="16"/>
        <item x="646"/>
        <item x="989"/>
        <item x="330"/>
        <item x="443"/>
        <item x="909"/>
        <item x="58"/>
        <item x="742"/>
        <item x="182"/>
        <item x="272"/>
        <item x="661"/>
        <item x="740"/>
        <item x="925"/>
        <item x="1142"/>
        <item x="157"/>
        <item x="165"/>
        <item x="983"/>
        <item x="691"/>
        <item x="1163"/>
        <item x="167"/>
        <item x="636"/>
        <item x="24"/>
        <item x="373"/>
        <item x="326"/>
        <item x="886"/>
        <item x="1135"/>
        <item x="1050"/>
        <item x="823"/>
        <item x="1035"/>
        <item x="722"/>
        <item x="1038"/>
        <item x="365"/>
        <item x="994"/>
        <item x="500"/>
        <item x="968"/>
        <item x="807"/>
        <item x="1126"/>
        <item x="7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h="1" x="2"/>
        <item x="3"/>
        <item t="default"/>
      </items>
    </pivotField>
    <pivotField showAll="0">
      <items count="9">
        <item x="4"/>
        <item x="1"/>
        <item x="3"/>
        <item x="5"/>
        <item x="7"/>
        <item x="6"/>
        <item x="0"/>
        <item x="2"/>
        <item t="default"/>
      </items>
    </pivotField>
  </pivotFields>
  <rowFields count="1">
    <field x="6"/>
  </rowFields>
  <rowItems count="6">
    <i>
      <x v="220"/>
    </i>
    <i>
      <x v="168"/>
    </i>
    <i>
      <x v="1045"/>
    </i>
    <i>
      <x v="343"/>
    </i>
    <i>
      <x v="876"/>
    </i>
    <i t="grand">
      <x/>
    </i>
  </rowItems>
  <colItems count="1">
    <i/>
  </colItems>
  <dataFields count="1">
    <dataField name="Total Sales ($USD)" fld="12" baseField="6" baseItem="0" numFmtId="42"/>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6C7A2A-FF41-481D-A807-6B918AEDB59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9:C32" firstHeaderRow="1" firstDataRow="1" firstDataCol="1"/>
  <pivotFields count="15">
    <pivotField showAll="0"/>
    <pivotField numFmtId="14" showAll="0"/>
    <pivotField showAll="0"/>
    <pivotField axis="axisRow"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h="1" x="2"/>
        <item x="3"/>
        <item t="default"/>
      </items>
    </pivotField>
    <pivotField showAll="0">
      <items count="9">
        <item x="4"/>
        <item x="1"/>
        <item x="3"/>
        <item x="5"/>
        <item x="7"/>
        <item x="6"/>
        <item x="0"/>
        <item x="2"/>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Total Sales ($USD)" fld="12" baseField="3"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F4AF0CF-CADB-42FA-A16F-EFE0634714F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numFmtId="44" showAll="0"/>
    <pivotField showAll="0"/>
    <pivotField dataField="1" numFmtId="44" showAll="0"/>
    <pivotField showAll="0">
      <items count="5">
        <item x="1"/>
        <item x="0"/>
        <item h="1" x="2"/>
        <item x="3"/>
        <item t="default"/>
      </items>
    </pivotField>
    <pivotField showAll="0">
      <items count="9">
        <item x="4"/>
        <item x="1"/>
        <item x="3"/>
        <item x="5"/>
        <item x="7"/>
        <item x="6"/>
        <item x="0"/>
        <item x="2"/>
        <item t="default"/>
      </items>
    </pivotField>
  </pivotFields>
  <rowFields count="1">
    <field x="9"/>
  </rowFields>
  <rowItems count="5">
    <i>
      <x v="2"/>
    </i>
    <i>
      <x v="3"/>
    </i>
    <i>
      <x v="1"/>
    </i>
    <i>
      <x/>
    </i>
    <i t="grand">
      <x/>
    </i>
  </rowItems>
  <colItems count="1">
    <i/>
  </colItems>
  <dataFields count="1">
    <dataField name="Total Sales ($USD)" fld="12" baseField="9" baseItem="2"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84BCDD-E466-4FAA-8A13-AE26A19BB71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C13" firstHeaderRow="0" firstDataRow="1" firstDataCol="0"/>
  <pivotFields count="15">
    <pivotField dataField="1"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h="1" x="2"/>
        <item x="3"/>
        <item t="default"/>
      </items>
    </pivotField>
    <pivotField showAll="0">
      <items count="9">
        <item x="4"/>
        <item x="1"/>
        <item x="3"/>
        <item x="5"/>
        <item x="7"/>
        <item x="6"/>
        <item x="0"/>
        <item x="2"/>
        <item t="default"/>
      </items>
    </pivotField>
  </pivotFields>
  <rowItems count="1">
    <i/>
  </rowItems>
  <colFields count="1">
    <field x="-2"/>
  </colFields>
  <colItems count="2">
    <i>
      <x/>
    </i>
    <i i="1">
      <x v="1"/>
    </i>
  </colItems>
  <dataFields count="2">
    <dataField name="Total Sales ($USD)" fld="12" baseField="0" baseItem="0" numFmtId="164"/>
    <dataField name="Orders Count" fld="0" subtotal="count" baseField="0" baseItem="1"/>
  </dataFields>
  <formats count="1">
    <format dxfId="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BDDF1C2-D0CE-4F71-9CF8-AAF0B9333F9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P8" firstHeaderRow="0" firstDataRow="1" firstDataCol="1"/>
  <pivotFields count="15">
    <pivotField showAll="0"/>
    <pivotField numFmtId="14" showAll="0"/>
    <pivotField showAll="0"/>
    <pivotField showAll="0"/>
    <pivotField showAll="0"/>
    <pivotField showAll="0"/>
    <pivotField showAll="0"/>
    <pivotField showAll="0"/>
    <pivotField showAll="0"/>
    <pivotField axis="axisRow" showAll="0">
      <items count="5">
        <item x="3"/>
        <item x="1"/>
        <item x="0"/>
        <item x="2"/>
        <item t="default"/>
      </items>
    </pivotField>
    <pivotField numFmtId="44" showAll="0"/>
    <pivotField showAll="0"/>
    <pivotField dataField="1" numFmtId="44" showAll="0"/>
    <pivotField showAll="0"/>
    <pivotField showAll="0"/>
  </pivotFields>
  <rowFields count="1">
    <field x="9"/>
  </rowFields>
  <rowItems count="5">
    <i>
      <x/>
    </i>
    <i>
      <x v="1"/>
    </i>
    <i>
      <x v="2"/>
    </i>
    <i>
      <x v="3"/>
    </i>
    <i t="grand">
      <x/>
    </i>
  </rowItems>
  <colFields count="1">
    <field x="-2"/>
  </colFields>
  <colItems count="5">
    <i>
      <x/>
    </i>
    <i i="1">
      <x v="1"/>
    </i>
    <i i="2">
      <x v="2"/>
    </i>
    <i i="3">
      <x v="3"/>
    </i>
    <i i="4">
      <x v="4"/>
    </i>
  </colItems>
  <dataFields count="5">
    <dataField name="Total Sales" fld="12" baseField="9" baseItem="0" numFmtId="42"/>
    <dataField name="Avg Sales" fld="12" subtotal="average" baseField="9" baseItem="0" numFmtId="44"/>
    <dataField name="Min Sales" fld="12" subtotal="min" baseField="9" baseItem="0" numFmtId="44"/>
    <dataField name="Max Sales" fld="12" subtotal="max" baseField="9" baseItem="0" numFmtId="44"/>
    <dataField name="Contribution In Sales (%)" fld="12" showDataAs="percentOfTotal" baseField="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D82C05-EE80-4C7C-8CD1-13EA13D189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5:I18" firstHeaderRow="1" firstDataRow="1" firstDataCol="1"/>
  <pivotFields count="15">
    <pivotField showAll="0"/>
    <pivotField numFmtId="14" showAll="0"/>
    <pivotField showAll="0"/>
    <pivotField axis="axisRow" showAll="0">
      <items count="13">
        <item x="11"/>
        <item x="3"/>
        <item x="0"/>
        <item x="7"/>
        <item x="4"/>
        <item x="1"/>
        <item x="2"/>
        <item x="8"/>
        <item x="6"/>
        <item x="10"/>
        <item x="5"/>
        <item x="9"/>
        <item t="default"/>
      </items>
    </pivotField>
    <pivotField showAll="0"/>
    <pivotField showAll="0"/>
    <pivotField showAll="0"/>
    <pivotField showAll="0"/>
    <pivotField showAll="0"/>
    <pivotField showAll="0"/>
    <pivotField numFmtId="44" showAll="0"/>
    <pivotField showAll="0"/>
    <pivotField dataField="1" numFmtId="44" showAll="0"/>
    <pivotField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Total Sales ($USD)" fld="12" baseField="3" baseItem="0" numFmtId="42"/>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1F219B-E6B9-4059-A737-00225E402DF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M7" firstHeaderRow="0" firstDataRow="1" firstDataCol="1"/>
  <pivotFields count="15">
    <pivotField showAll="0"/>
    <pivotField numFmtId="14" showAll="0"/>
    <pivotField showAll="0"/>
    <pivotField showAll="0"/>
    <pivotField axis="axisRow" showAll="0">
      <items count="5">
        <item x="3"/>
        <item x="2"/>
        <item x="1"/>
        <item x="0"/>
        <item t="default"/>
      </items>
    </pivotField>
    <pivotField showAll="0"/>
    <pivotField showAll="0"/>
    <pivotField showAll="0"/>
    <pivotField showAll="0"/>
    <pivotField showAll="0"/>
    <pivotField numFmtId="44" showAll="0"/>
    <pivotField showAll="0"/>
    <pivotField dataField="1" numFmtId="44" showAll="0"/>
    <pivotField showAll="0"/>
    <pivotField showAll="0"/>
  </pivotFields>
  <rowFields count="1">
    <field x="4"/>
  </rowFields>
  <rowItems count="5">
    <i>
      <x/>
    </i>
    <i>
      <x v="1"/>
    </i>
    <i>
      <x v="2"/>
    </i>
    <i>
      <x v="3"/>
    </i>
    <i t="grand">
      <x/>
    </i>
  </rowItems>
  <colFields count="1">
    <field x="-2"/>
  </colFields>
  <colItems count="3">
    <i>
      <x/>
    </i>
    <i i="1">
      <x v="1"/>
    </i>
    <i i="2">
      <x v="2"/>
    </i>
  </colItems>
  <dataFields count="3">
    <dataField name="Orders Count" fld="12" subtotal="count" baseField="4" baseItem="0"/>
    <dataField name="Total Sales" fld="12" baseField="4" baseItem="0" numFmtId="42"/>
    <dataField name="Avg Sales" fld="12" subtotal="average" baseField="4"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7C09E2B-BE39-456B-B889-D01833ECDAD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O12" firstHeaderRow="1" firstDataRow="1" firstDataCol="1"/>
  <pivotFields count="15">
    <pivotField showAll="0"/>
    <pivotField numFmtId="14" showAll="0"/>
    <pivotField showAll="0"/>
    <pivotField showAll="0"/>
    <pivotField axis="axisRow" showAll="0">
      <items count="5">
        <item x="3"/>
        <item x="2"/>
        <item x="1"/>
        <item x="0"/>
        <item t="default"/>
      </items>
    </pivotField>
    <pivotField showAll="0"/>
    <pivotField showAll="0"/>
    <pivotField showAll="0"/>
    <pivotField axis="axisRow" showAll="0" measureFilter="1" sortType="de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pivotField numFmtId="44" showAll="0"/>
    <pivotField showAll="0"/>
    <pivotField dataField="1" numFmtId="44" showAll="0"/>
    <pivotField showAll="0"/>
    <pivotField showAll="0"/>
  </pivotFields>
  <rowFields count="2">
    <field x="4"/>
    <field x="8"/>
  </rowFields>
  <rowItems count="9">
    <i>
      <x/>
    </i>
    <i r="1">
      <x v="1003"/>
    </i>
    <i>
      <x v="1"/>
    </i>
    <i r="1">
      <x v="132"/>
    </i>
    <i>
      <x v="2"/>
    </i>
    <i r="1">
      <x v="727"/>
    </i>
    <i>
      <x v="3"/>
    </i>
    <i r="1">
      <x v="869"/>
    </i>
    <i t="grand">
      <x/>
    </i>
  </rowItems>
  <colItems count="1">
    <i/>
  </colItems>
  <dataFields count="1">
    <dataField name="Total Sales" fld="12" baseField="4" baseItem="0" numFmtId="42"/>
  </dataFields>
  <pivotTableStyleInfo name="PivotStyleLight16" showRowHeaders="1" showColHeaders="1" showRowStripes="0" showColStripes="0" showLastColumn="1"/>
  <filters count="1">
    <filter fld="8"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259B9DA-8DCE-4638-88B3-E560768ACE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D13" firstHeaderRow="0" firstDataRow="1" firstDataCol="1"/>
  <pivotFields count="15">
    <pivotField dataField="1" showAll="0"/>
    <pivotField numFmtId="14" showAll="0"/>
    <pivotField showAll="0"/>
    <pivotField showAll="0"/>
    <pivotField showAll="0"/>
    <pivotField showAll="0"/>
    <pivotField showAll="0"/>
    <pivotField showAll="0"/>
    <pivotField axis="axisRow" showAll="0" measureFilter="1" sortType="a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pivotField numFmtId="44" showAll="0"/>
    <pivotField showAll="0"/>
    <pivotField dataField="1" numFmtId="44" showAll="0"/>
    <pivotField showAll="0"/>
    <pivotField showAll="0"/>
  </pivotFields>
  <rowFields count="1">
    <field x="8"/>
  </rowFields>
  <rowItems count="11">
    <i>
      <x v="710"/>
    </i>
    <i>
      <x v="615"/>
    </i>
    <i>
      <x v="334"/>
    </i>
    <i>
      <x v="26"/>
    </i>
    <i>
      <x v="541"/>
    </i>
    <i>
      <x v="722"/>
    </i>
    <i>
      <x v="667"/>
    </i>
    <i>
      <x v="132"/>
    </i>
    <i>
      <x v="766"/>
    </i>
    <i>
      <x v="1003"/>
    </i>
    <i t="grand">
      <x/>
    </i>
  </rowItems>
  <colFields count="1">
    <field x="-2"/>
  </colFields>
  <colItems count="2">
    <i>
      <x/>
    </i>
    <i i="1">
      <x v="1"/>
    </i>
  </colItems>
  <dataFields count="2">
    <dataField name="Total Sales" fld="12" baseField="8" baseItem="0" numFmtId="42"/>
    <dataField name="Orders Count" fld="0"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2111015-E380-4DF1-BAE8-15DFA3CF5D0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L2:M11" firstHeaderRow="1" firstDataRow="1" firstDataCol="1"/>
  <pivotFields count="15">
    <pivotField showAll="0"/>
    <pivotField numFmtId="14" showAll="0"/>
    <pivotField showAll="0"/>
    <pivotField showAll="0"/>
    <pivotField showAll="0">
      <items count="5">
        <item x="3"/>
        <item x="2"/>
        <item x="1"/>
        <item x="0"/>
        <item t="default"/>
      </items>
    </pivotField>
    <pivotField showAll="0"/>
    <pivotField showAll="0">
      <items count="1168">
        <item x="258"/>
        <item x="1015"/>
        <item x="384"/>
        <item x="529"/>
        <item x="341"/>
        <item x="185"/>
        <item x="15"/>
        <item x="383"/>
        <item x="667"/>
        <item x="1049"/>
        <item x="643"/>
        <item x="1071"/>
        <item x="935"/>
        <item x="516"/>
        <item x="214"/>
        <item x="507"/>
        <item x="109"/>
        <item x="250"/>
        <item x="68"/>
        <item x="227"/>
        <item x="984"/>
        <item x="564"/>
        <item x="678"/>
        <item x="321"/>
        <item x="798"/>
        <item x="791"/>
        <item x="686"/>
        <item x="120"/>
        <item x="874"/>
        <item x="174"/>
        <item x="683"/>
        <item x="17"/>
        <item x="735"/>
        <item x="955"/>
        <item x="107"/>
        <item x="461"/>
        <item x="96"/>
        <item x="782"/>
        <item x="288"/>
        <item x="424"/>
        <item x="110"/>
        <item x="1074"/>
        <item x="329"/>
        <item x="223"/>
        <item x="356"/>
        <item x="535"/>
        <item x="549"/>
        <item x="415"/>
        <item x="655"/>
        <item x="41"/>
        <item x="256"/>
        <item x="779"/>
        <item x="148"/>
        <item x="943"/>
        <item x="510"/>
        <item x="432"/>
        <item x="382"/>
        <item x="574"/>
        <item x="499"/>
        <item x="494"/>
        <item x="276"/>
        <item x="340"/>
        <item x="1076"/>
        <item x="959"/>
        <item x="212"/>
        <item x="310"/>
        <item x="442"/>
        <item x="484"/>
        <item x="343"/>
        <item x="895"/>
        <item x="609"/>
        <item x="295"/>
        <item x="183"/>
        <item x="121"/>
        <item x="236"/>
        <item x="296"/>
        <item x="25"/>
        <item x="125"/>
        <item x="111"/>
        <item x="1054"/>
        <item x="934"/>
        <item x="842"/>
        <item x="458"/>
        <item x="1141"/>
        <item x="641"/>
        <item x="1083"/>
        <item x="559"/>
        <item x="1090"/>
        <item x="13"/>
        <item x="375"/>
        <item x="62"/>
        <item x="1080"/>
        <item x="469"/>
        <item x="1129"/>
        <item x="118"/>
        <item x="767"/>
        <item x="464"/>
        <item x="867"/>
        <item x="201"/>
        <item x="769"/>
        <item x="967"/>
        <item x="727"/>
        <item x="427"/>
        <item x="635"/>
        <item x="139"/>
        <item x="106"/>
        <item x="1086"/>
        <item x="495"/>
        <item x="225"/>
        <item x="926"/>
        <item x="218"/>
        <item x="889"/>
        <item x="284"/>
        <item x="77"/>
        <item x="924"/>
        <item x="11"/>
        <item x="263"/>
        <item x="313"/>
        <item x="344"/>
        <item x="836"/>
        <item x="533"/>
        <item x="1010"/>
        <item x="709"/>
        <item x="939"/>
        <item x="141"/>
        <item x="627"/>
        <item x="1112"/>
        <item x="18"/>
        <item x="122"/>
        <item x="153"/>
        <item x="414"/>
        <item x="663"/>
        <item x="456"/>
        <item x="65"/>
        <item x="21"/>
        <item x="226"/>
        <item x="764"/>
        <item x="1023"/>
        <item x="84"/>
        <item x="689"/>
        <item x="858"/>
        <item x="197"/>
        <item x="589"/>
        <item x="36"/>
        <item x="245"/>
        <item x="176"/>
        <item x="1131"/>
        <item x="169"/>
        <item x="420"/>
        <item x="692"/>
        <item x="1048"/>
        <item x="545"/>
        <item x="555"/>
        <item x="444"/>
        <item x="410"/>
        <item x="292"/>
        <item x="455"/>
        <item x="1001"/>
        <item x="725"/>
        <item x="445"/>
        <item x="363"/>
        <item x="596"/>
        <item x="526"/>
        <item x="1106"/>
        <item x="809"/>
        <item x="927"/>
        <item x="965"/>
        <item x="412"/>
        <item x="112"/>
        <item x="743"/>
        <item x="988"/>
        <item x="783"/>
        <item x="1089"/>
        <item x="237"/>
        <item x="1151"/>
        <item x="281"/>
        <item x="847"/>
        <item x="27"/>
        <item x="622"/>
        <item x="34"/>
        <item x="316"/>
        <item x="718"/>
        <item x="1132"/>
        <item x="517"/>
        <item x="502"/>
        <item x="762"/>
        <item x="993"/>
        <item x="966"/>
        <item x="704"/>
        <item x="54"/>
        <item x="640"/>
        <item x="541"/>
        <item x="1065"/>
        <item x="1099"/>
        <item x="808"/>
        <item x="880"/>
        <item x="575"/>
        <item x="224"/>
        <item x="1157"/>
        <item x="257"/>
        <item x="466"/>
        <item x="938"/>
        <item x="947"/>
        <item x="570"/>
        <item x="900"/>
        <item x="355"/>
        <item x="748"/>
        <item x="215"/>
        <item x="50"/>
        <item x="551"/>
        <item x="970"/>
        <item x="728"/>
        <item x="567"/>
        <item x="318"/>
        <item x="409"/>
        <item x="129"/>
        <item x="903"/>
        <item x="612"/>
        <item x="1102"/>
        <item x="1003"/>
        <item x="981"/>
        <item x="856"/>
        <item x="493"/>
        <item x="213"/>
        <item x="518"/>
        <item x="368"/>
        <item x="438"/>
        <item x="707"/>
        <item x="306"/>
        <item x="1162"/>
        <item x="788"/>
        <item x="146"/>
        <item x="275"/>
        <item x="370"/>
        <item x="200"/>
        <item x="130"/>
        <item x="389"/>
        <item x="659"/>
        <item x="699"/>
        <item x="243"/>
        <item x="459"/>
        <item x="697"/>
        <item x="171"/>
        <item x="730"/>
        <item x="1103"/>
        <item x="1018"/>
        <item x="492"/>
        <item x="561"/>
        <item x="580"/>
        <item x="320"/>
        <item x="845"/>
        <item x="708"/>
        <item x="543"/>
        <item x="751"/>
        <item x="737"/>
        <item x="440"/>
        <item x="291"/>
        <item x="594"/>
        <item x="996"/>
        <item x="465"/>
        <item x="113"/>
        <item x="1105"/>
        <item x="1031"/>
        <item x="632"/>
        <item x="826"/>
        <item x="913"/>
        <item x="45"/>
        <item x="562"/>
        <item x="590"/>
        <item x="1046"/>
        <item x="790"/>
        <item x="679"/>
        <item x="135"/>
        <item x="252"/>
        <item x="1116"/>
        <item x="719"/>
        <item x="773"/>
        <item x="46"/>
        <item x="1012"/>
        <item x="731"/>
        <item x="956"/>
        <item x="813"/>
        <item x="1033"/>
        <item x="986"/>
        <item x="884"/>
        <item x="645"/>
        <item x="505"/>
        <item x="637"/>
        <item x="361"/>
        <item x="273"/>
        <item x="706"/>
        <item x="9"/>
        <item x="814"/>
        <item x="846"/>
        <item x="753"/>
        <item x="132"/>
        <item x="887"/>
        <item x="977"/>
        <item x="670"/>
        <item x="479"/>
        <item x="480"/>
        <item x="136"/>
        <item x="487"/>
        <item x="802"/>
        <item x="595"/>
        <item x="353"/>
        <item x="205"/>
        <item x="1122"/>
        <item x="335"/>
        <item x="446"/>
        <item x="217"/>
        <item x="866"/>
        <item x="87"/>
        <item x="134"/>
        <item x="88"/>
        <item x="202"/>
        <item x="352"/>
        <item x="554"/>
        <item x="958"/>
        <item x="128"/>
        <item x="1110"/>
        <item x="435"/>
        <item x="566"/>
        <item x="581"/>
        <item x="896"/>
        <item x="949"/>
        <item x="973"/>
        <item x="607"/>
        <item x="628"/>
        <item x="426"/>
        <item x="812"/>
        <item x="164"/>
        <item x="42"/>
        <item x="904"/>
        <item x="1079"/>
        <item x="998"/>
        <item x="794"/>
        <item x="10"/>
        <item x="372"/>
        <item x="780"/>
        <item x="1032"/>
        <item x="376"/>
        <item x="717"/>
        <item x="44"/>
        <item x="509"/>
        <item x="712"/>
        <item x="417"/>
        <item x="1056"/>
        <item x="1053"/>
        <item x="975"/>
        <item x="402"/>
        <item x="467"/>
        <item x="1044"/>
        <item x="143"/>
        <item x="711"/>
        <item x="1156"/>
        <item x="307"/>
        <item x="833"/>
        <item x="346"/>
        <item x="246"/>
        <item x="1097"/>
        <item x="710"/>
        <item x="745"/>
        <item x="1123"/>
        <item x="78"/>
        <item x="29"/>
        <item x="892"/>
        <item x="1078"/>
        <item x="513"/>
        <item x="781"/>
        <item x="334"/>
        <item x="863"/>
        <item x="552"/>
        <item x="912"/>
        <item x="747"/>
        <item x="816"/>
        <item x="592"/>
        <item x="322"/>
        <item x="333"/>
        <item x="490"/>
        <item x="170"/>
        <item x="619"/>
        <item x="1152"/>
        <item x="49"/>
        <item x="825"/>
        <item x="829"/>
        <item x="937"/>
        <item x="38"/>
        <item x="714"/>
        <item x="114"/>
        <item x="278"/>
        <item x="853"/>
        <item x="475"/>
        <item x="1075"/>
        <item x="664"/>
        <item x="822"/>
        <item x="277"/>
        <item x="437"/>
        <item x="319"/>
        <item x="855"/>
        <item x="573"/>
        <item x="191"/>
        <item x="608"/>
        <item x="504"/>
        <item x="787"/>
        <item x="234"/>
        <item x="1107"/>
        <item x="760"/>
        <item x="921"/>
        <item x="831"/>
        <item x="1017"/>
        <item x="1104"/>
        <item x="117"/>
        <item x="1144"/>
        <item x="723"/>
        <item x="611"/>
        <item x="755"/>
        <item x="360"/>
        <item x="776"/>
        <item x="1092"/>
        <item x="90"/>
        <item x="995"/>
        <item x="1036"/>
        <item x="268"/>
        <item x="591"/>
        <item x="26"/>
        <item x="868"/>
        <item x="28"/>
        <item x="98"/>
        <item x="247"/>
        <item x="23"/>
        <item x="303"/>
        <item x="951"/>
        <item x="618"/>
        <item x="974"/>
        <item x="230"/>
        <item x="1127"/>
        <item x="1158"/>
        <item x="1137"/>
        <item x="1067"/>
        <item x="450"/>
        <item x="851"/>
        <item x="819"/>
        <item x="908"/>
        <item x="156"/>
        <item x="104"/>
        <item x="893"/>
        <item x="588"/>
        <item x="1024"/>
        <item x="1128"/>
        <item x="155"/>
        <item x="391"/>
        <item x="739"/>
        <item x="720"/>
        <item x="211"/>
        <item x="452"/>
        <item x="923"/>
        <item x="569"/>
        <item x="371"/>
        <item x="1005"/>
        <item x="184"/>
        <item x="1022"/>
        <item x="388"/>
        <item x="1045"/>
        <item x="1091"/>
        <item x="209"/>
        <item x="249"/>
        <item x="878"/>
        <item x="32"/>
        <item x="716"/>
        <item x="772"/>
        <item x="525"/>
        <item x="100"/>
        <item x="339"/>
        <item x="668"/>
        <item x="1155"/>
        <item x="401"/>
        <item x="522"/>
        <item x="189"/>
        <item x="102"/>
        <item x="396"/>
        <item x="527"/>
        <item x="514"/>
        <item x="264"/>
        <item x="786"/>
        <item x="690"/>
        <item x="240"/>
        <item x="61"/>
        <item x="870"/>
        <item x="789"/>
        <item x="1085"/>
        <item x="282"/>
        <item x="380"/>
        <item x="403"/>
        <item x="676"/>
        <item x="616"/>
        <item x="52"/>
        <item x="158"/>
        <item x="952"/>
        <item x="758"/>
        <item x="625"/>
        <item x="358"/>
        <item x="1153"/>
        <item x="423"/>
        <item x="1145"/>
        <item x="299"/>
        <item x="503"/>
        <item x="1130"/>
        <item x="524"/>
        <item x="395"/>
        <item x="948"/>
        <item x="12"/>
        <item x="613"/>
        <item x="262"/>
        <item x="496"/>
        <item x="520"/>
        <item x="1121"/>
        <item x="584"/>
        <item x="137"/>
        <item x="331"/>
        <item x="286"/>
        <item x="848"/>
        <item x="756"/>
        <item x="732"/>
        <item x="795"/>
        <item x="864"/>
        <item x="883"/>
        <item x="811"/>
        <item x="145"/>
        <item x="314"/>
        <item x="681"/>
        <item x="1166"/>
        <item x="177"/>
        <item x="818"/>
        <item x="228"/>
        <item x="777"/>
        <item x="198"/>
        <item x="919"/>
        <item x="253"/>
        <item x="872"/>
        <item x="1134"/>
        <item x="1025"/>
        <item x="572"/>
        <item x="462"/>
        <item x="359"/>
        <item x="5"/>
        <item x="421"/>
        <item x="876"/>
        <item x="2"/>
        <item x="982"/>
        <item x="696"/>
        <item x="416"/>
        <item x="953"/>
        <item x="327"/>
        <item x="1037"/>
        <item x="915"/>
        <item x="827"/>
        <item x="436"/>
        <item x="854"/>
        <item x="940"/>
        <item x="1077"/>
        <item x="539"/>
        <item x="648"/>
        <item x="477"/>
        <item x="550"/>
        <item x="199"/>
        <item x="418"/>
        <item x="430"/>
        <item x="657"/>
        <item x="491"/>
        <item x="907"/>
        <item x="1069"/>
        <item x="260"/>
        <item x="997"/>
        <item x="941"/>
        <item x="849"/>
        <item x="1030"/>
        <item x="672"/>
        <item x="242"/>
        <item x="1058"/>
        <item x="901"/>
        <item x="53"/>
        <item x="206"/>
        <item x="830"/>
        <item x="920"/>
        <item x="684"/>
        <item x="1029"/>
        <item x="283"/>
        <item x="894"/>
        <item x="890"/>
        <item x="69"/>
        <item x="669"/>
        <item x="369"/>
        <item x="642"/>
        <item x="624"/>
        <item x="857"/>
        <item x="547"/>
        <item x="404"/>
        <item x="603"/>
        <item x="460"/>
        <item x="945"/>
        <item x="407"/>
        <item x="882"/>
        <item x="408"/>
        <item x="1002"/>
        <item x="1093"/>
        <item x="615"/>
        <item x="33"/>
        <item x="558"/>
        <item x="1040"/>
        <item x="797"/>
        <item x="425"/>
        <item x="221"/>
        <item x="634"/>
        <item x="374"/>
        <item x="771"/>
        <item x="944"/>
        <item x="454"/>
        <item x="241"/>
        <item x="59"/>
        <item x="565"/>
        <item x="914"/>
        <item x="521"/>
        <item x="605"/>
        <item x="705"/>
        <item x="860"/>
        <item x="43"/>
        <item x="1088"/>
        <item x="918"/>
        <item x="302"/>
        <item x="991"/>
        <item x="138"/>
        <item x="180"/>
        <item x="1147"/>
        <item x="126"/>
        <item x="1140"/>
        <item x="193"/>
        <item x="1011"/>
        <item x="229"/>
        <item x="631"/>
        <item x="803"/>
        <item x="411"/>
        <item x="799"/>
        <item x="67"/>
        <item x="1081"/>
        <item x="413"/>
        <item x="474"/>
        <item x="593"/>
        <item x="116"/>
        <item x="233"/>
        <item x="879"/>
        <item x="1154"/>
        <item x="81"/>
        <item x="630"/>
        <item x="556"/>
        <item x="577"/>
        <item x="1118"/>
        <item x="1006"/>
        <item x="633"/>
        <item x="483"/>
        <item x="936"/>
        <item x="571"/>
        <item x="287"/>
        <item x="131"/>
        <item x="142"/>
        <item x="576"/>
        <item x="793"/>
        <item x="540"/>
        <item x="195"/>
        <item x="916"/>
        <item x="377"/>
        <item x="917"/>
        <item x="489"/>
        <item x="348"/>
        <item x="166"/>
        <item x="1148"/>
        <item x="1004"/>
        <item x="621"/>
        <item x="713"/>
        <item x="824"/>
        <item x="651"/>
        <item x="149"/>
        <item x="86"/>
        <item x="1042"/>
        <item x="501"/>
        <item x="274"/>
        <item x="73"/>
        <item x="606"/>
        <item x="255"/>
        <item x="204"/>
        <item x="537"/>
        <item x="497"/>
        <item x="1115"/>
        <item x="910"/>
        <item x="304"/>
        <item x="30"/>
        <item x="290"/>
        <item x="4"/>
        <item x="536"/>
        <item x="8"/>
        <item x="72"/>
        <item x="688"/>
        <item x="680"/>
        <item x="861"/>
        <item x="248"/>
        <item x="419"/>
        <item x="531"/>
        <item x="312"/>
        <item x="39"/>
        <item x="357"/>
        <item x="972"/>
        <item x="666"/>
        <item x="987"/>
        <item x="1133"/>
        <item x="978"/>
        <item x="806"/>
        <item x="626"/>
        <item x="586"/>
        <item x="92"/>
        <item x="899"/>
        <item x="1094"/>
        <item x="623"/>
        <item x="317"/>
        <item x="693"/>
        <item x="448"/>
        <item x="865"/>
        <item x="336"/>
        <item x="270"/>
        <item x="266"/>
        <item x="582"/>
        <item x="210"/>
        <item x="1084"/>
        <item x="1009"/>
        <item x="557"/>
        <item x="181"/>
        <item x="1120"/>
        <item x="362"/>
        <item x="841"/>
        <item x="279"/>
        <item x="1101"/>
        <item x="757"/>
        <item x="950"/>
        <item x="775"/>
        <item x="698"/>
        <item x="604"/>
        <item x="366"/>
        <item x="379"/>
        <item x="311"/>
        <item x="785"/>
        <item x="837"/>
        <item x="734"/>
        <item x="796"/>
        <item x="392"/>
        <item x="350"/>
        <item x="1052"/>
        <item x="902"/>
        <item x="649"/>
        <item x="898"/>
        <item x="828"/>
        <item x="784"/>
        <item x="1026"/>
        <item x="583"/>
        <item x="151"/>
        <item x="1150"/>
        <item x="881"/>
        <item x="447"/>
        <item x="726"/>
        <item x="660"/>
        <item x="386"/>
        <item x="629"/>
        <item x="325"/>
        <item x="875"/>
        <item x="328"/>
        <item x="976"/>
        <item x="161"/>
        <item x="1028"/>
        <item x="451"/>
        <item x="168"/>
        <item x="964"/>
        <item x="721"/>
        <item x="754"/>
        <item x="674"/>
        <item x="852"/>
        <item x="820"/>
        <item x="834"/>
        <item x="1113"/>
        <item x="259"/>
        <item x="523"/>
        <item x="190"/>
        <item x="74"/>
        <item x="1057"/>
        <item x="486"/>
        <item x="89"/>
        <item x="422"/>
        <item x="115"/>
        <item x="397"/>
        <item x="79"/>
        <item x="930"/>
        <item x="538"/>
        <item x="804"/>
        <item x="1125"/>
        <item x="1014"/>
        <item x="963"/>
        <item x="506"/>
        <item x="238"/>
        <item x="1021"/>
        <item x="19"/>
        <item x="488"/>
        <item x="891"/>
        <item x="385"/>
        <item x="308"/>
        <item x="232"/>
        <item x="95"/>
        <item x="885"/>
        <item x="1082"/>
        <item x="254"/>
        <item x="741"/>
        <item x="298"/>
        <item x="1114"/>
        <item x="1063"/>
        <item x="147"/>
        <item x="1039"/>
        <item x="749"/>
        <item x="323"/>
        <item x="869"/>
        <item x="512"/>
        <item x="1061"/>
        <item x="172"/>
        <item x="979"/>
        <item x="992"/>
        <item x="251"/>
        <item x="208"/>
        <item x="1096"/>
        <item x="928"/>
        <item x="431"/>
        <item x="532"/>
        <item x="685"/>
        <item x="63"/>
        <item x="261"/>
        <item x="695"/>
        <item x="835"/>
        <item x="175"/>
        <item x="0"/>
        <item x="957"/>
        <item x="159"/>
        <item x="665"/>
        <item x="406"/>
        <item x="280"/>
        <item x="601"/>
        <item x="1060"/>
        <item x="470"/>
        <item x="476"/>
        <item x="188"/>
        <item x="85"/>
        <item x="127"/>
        <item x="119"/>
        <item x="644"/>
        <item x="768"/>
        <item x="932"/>
        <item x="946"/>
        <item x="1043"/>
        <item x="7"/>
        <item x="759"/>
        <item x="568"/>
        <item x="687"/>
        <item x="1124"/>
        <item x="481"/>
        <item x="862"/>
        <item x="1159"/>
        <item x="93"/>
        <item x="1165"/>
        <item x="1143"/>
        <item x="534"/>
        <item x="1000"/>
        <item x="800"/>
        <item x="463"/>
        <item x="60"/>
        <item x="715"/>
        <item x="20"/>
        <item x="76"/>
        <item x="56"/>
        <item x="297"/>
        <item x="14"/>
        <item x="293"/>
        <item x="399"/>
        <item x="761"/>
        <item x="196"/>
        <item x="498"/>
        <item x="888"/>
        <item x="64"/>
        <item x="22"/>
        <item x="51"/>
        <item x="364"/>
        <item x="653"/>
        <item x="515"/>
        <item x="752"/>
        <item x="528"/>
        <item x="332"/>
        <item x="285"/>
        <item x="485"/>
        <item x="1013"/>
        <item x="37"/>
        <item x="877"/>
        <item x="222"/>
        <item x="1070"/>
        <item x="770"/>
        <item x="347"/>
        <item x="244"/>
        <item x="805"/>
        <item x="478"/>
        <item x="839"/>
        <item x="394"/>
        <item x="453"/>
        <item x="840"/>
        <item x="219"/>
        <item x="178"/>
        <item x="838"/>
        <item x="1016"/>
        <item x="186"/>
        <item x="71"/>
        <item x="744"/>
        <item x="1"/>
        <item x="1047"/>
        <item x="70"/>
        <item x="1068"/>
        <item x="1119"/>
        <item x="638"/>
        <item x="105"/>
        <item x="546"/>
        <item x="578"/>
        <item x="207"/>
        <item x="434"/>
        <item x="1095"/>
        <item x="294"/>
        <item x="602"/>
        <item x="1059"/>
        <item x="736"/>
        <item x="702"/>
        <item x="530"/>
        <item x="544"/>
        <item x="844"/>
        <item x="774"/>
        <item x="468"/>
        <item x="378"/>
        <item x="349"/>
        <item x="1066"/>
        <item x="179"/>
        <item x="682"/>
        <item x="482"/>
        <item x="677"/>
        <item x="954"/>
        <item x="338"/>
        <item x="31"/>
        <item x="620"/>
        <item x="99"/>
        <item x="289"/>
        <item x="1008"/>
        <item x="1138"/>
        <item x="587"/>
        <item x="1019"/>
        <item x="703"/>
        <item x="922"/>
        <item x="309"/>
        <item x="971"/>
        <item x="152"/>
        <item x="542"/>
        <item x="187"/>
        <item x="47"/>
        <item x="124"/>
        <item x="123"/>
        <item x="1007"/>
        <item x="639"/>
        <item x="810"/>
        <item x="337"/>
        <item x="729"/>
        <item x="766"/>
        <item x="817"/>
        <item x="55"/>
        <item x="999"/>
        <item x="701"/>
        <item x="101"/>
        <item x="873"/>
        <item x="1098"/>
        <item x="850"/>
        <item x="746"/>
        <item x="439"/>
        <item x="429"/>
        <item x="1041"/>
        <item x="301"/>
        <item x="579"/>
        <item x="108"/>
        <item x="733"/>
        <item x="1062"/>
        <item x="428"/>
        <item x="57"/>
        <item x="94"/>
        <item x="960"/>
        <item x="658"/>
        <item x="647"/>
        <item x="1027"/>
        <item x="553"/>
        <item x="265"/>
        <item x="724"/>
        <item x="662"/>
        <item x="614"/>
        <item x="906"/>
        <item x="150"/>
        <item x="1160"/>
        <item x="763"/>
        <item x="511"/>
        <item x="390"/>
        <item x="1055"/>
        <item x="387"/>
        <item x="1161"/>
        <item x="457"/>
        <item x="235"/>
        <item x="969"/>
        <item x="354"/>
        <item x="801"/>
        <item x="656"/>
        <item x="675"/>
        <item x="1146"/>
        <item x="1139"/>
        <item x="1117"/>
        <item x="393"/>
        <item x="91"/>
        <item x="961"/>
        <item x="933"/>
        <item x="80"/>
        <item x="154"/>
        <item x="97"/>
        <item x="160"/>
        <item x="82"/>
        <item x="441"/>
        <item x="398"/>
        <item x="1072"/>
        <item x="778"/>
        <item x="792"/>
        <item x="560"/>
        <item x="871"/>
        <item x="324"/>
        <item x="1109"/>
        <item x="598"/>
        <item x="1020"/>
        <item x="859"/>
        <item x="35"/>
        <item x="700"/>
        <item x="48"/>
        <item x="765"/>
        <item x="471"/>
        <item x="905"/>
        <item x="194"/>
        <item x="821"/>
        <item x="300"/>
        <item x="1087"/>
        <item x="980"/>
        <item x="897"/>
        <item x="600"/>
        <item x="351"/>
        <item x="173"/>
        <item x="1111"/>
        <item x="1136"/>
        <item x="1051"/>
        <item x="216"/>
        <item x="367"/>
        <item x="140"/>
        <item x="305"/>
        <item x="220"/>
        <item x="962"/>
        <item x="231"/>
        <item x="597"/>
        <item x="585"/>
        <item x="610"/>
        <item x="400"/>
        <item x="843"/>
        <item x="617"/>
        <item x="519"/>
        <item x="738"/>
        <item x="66"/>
        <item x="163"/>
        <item x="1064"/>
        <item x="449"/>
        <item x="203"/>
        <item x="1108"/>
        <item x="472"/>
        <item x="1164"/>
        <item x="271"/>
        <item x="3"/>
        <item x="548"/>
        <item x="405"/>
        <item x="192"/>
        <item x="815"/>
        <item x="985"/>
        <item x="671"/>
        <item x="342"/>
        <item x="750"/>
        <item x="650"/>
        <item x="508"/>
        <item x="473"/>
        <item x="990"/>
        <item x="103"/>
        <item x="931"/>
        <item x="269"/>
        <item x="345"/>
        <item x="942"/>
        <item x="144"/>
        <item x="929"/>
        <item x="6"/>
        <item x="832"/>
        <item x="239"/>
        <item x="381"/>
        <item x="267"/>
        <item x="911"/>
        <item x="40"/>
        <item x="1100"/>
        <item x="652"/>
        <item x="673"/>
        <item x="599"/>
        <item x="654"/>
        <item x="83"/>
        <item x="315"/>
        <item x="563"/>
        <item x="433"/>
        <item x="162"/>
        <item x="133"/>
        <item x="1073"/>
        <item x="1149"/>
        <item x="1034"/>
        <item x="694"/>
        <item x="16"/>
        <item x="646"/>
        <item x="989"/>
        <item x="330"/>
        <item x="443"/>
        <item x="909"/>
        <item x="58"/>
        <item x="742"/>
        <item x="182"/>
        <item x="272"/>
        <item x="661"/>
        <item x="740"/>
        <item x="925"/>
        <item x="1142"/>
        <item x="157"/>
        <item x="165"/>
        <item x="983"/>
        <item x="691"/>
        <item x="1163"/>
        <item x="167"/>
        <item x="636"/>
        <item x="24"/>
        <item x="373"/>
        <item x="326"/>
        <item x="886"/>
        <item x="1135"/>
        <item x="1050"/>
        <item x="823"/>
        <item x="1035"/>
        <item x="722"/>
        <item x="1038"/>
        <item x="365"/>
        <item x="994"/>
        <item x="500"/>
        <item x="968"/>
        <item x="807"/>
        <item x="1126"/>
        <item x="75"/>
        <item t="default"/>
      </items>
    </pivotField>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axis="axisRow" showAll="0" sortType="ascending">
      <items count="9">
        <item x="4"/>
        <item x="1"/>
        <item x="3"/>
        <item x="5"/>
        <item x="7"/>
        <item x="6"/>
        <item x="0"/>
        <item x="2"/>
        <item t="default"/>
      </items>
      <autoSortScope>
        <pivotArea dataOnly="0" outline="0" fieldPosition="0">
          <references count="1">
            <reference field="4294967294" count="1" selected="0">
              <x v="0"/>
            </reference>
          </references>
        </pivotArea>
      </autoSortScope>
    </pivotField>
  </pivotFields>
  <rowFields count="1">
    <field x="14"/>
  </rowFields>
  <rowItems count="9">
    <i>
      <x v="5"/>
    </i>
    <i>
      <x/>
    </i>
    <i>
      <x v="3"/>
    </i>
    <i>
      <x v="4"/>
    </i>
    <i>
      <x v="1"/>
    </i>
    <i>
      <x v="2"/>
    </i>
    <i>
      <x v="6"/>
    </i>
    <i>
      <x v="7"/>
    </i>
    <i t="grand">
      <x/>
    </i>
  </rowItems>
  <colItems count="1">
    <i/>
  </colItems>
  <dataFields count="1">
    <dataField name="Total Sales" fld="12" baseField="9" baseItem="0" numFmtId="4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1869630-C9F4-4AE1-BD6C-8B3B121A4A5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E16" firstHeaderRow="0" firstDataRow="1" firstDataCol="1"/>
  <pivotFields count="15">
    <pivotField dataField="1" showAll="0"/>
    <pivotField numFmtId="14" showAll="0"/>
    <pivotField showAll="0"/>
    <pivotField showAll="0"/>
    <pivotField showAll="0"/>
    <pivotField showAll="0"/>
    <pivotField showAll="0"/>
    <pivotField showAll="0"/>
    <pivotField showAll="0"/>
    <pivotField showAll="0"/>
    <pivotField numFmtId="44" showAll="0"/>
    <pivotField showAll="0"/>
    <pivotField dataField="1" numFmtId="44" showAll="0"/>
    <pivotField axis="axisRow" showAll="0" sortType="descending">
      <items count="5">
        <item x="1"/>
        <item x="0"/>
        <item x="2"/>
        <item x="3"/>
        <item t="default"/>
      </items>
      <autoSortScope>
        <pivotArea dataOnly="0" outline="0" fieldPosition="0">
          <references count="1">
            <reference field="4294967294" count="1" selected="0">
              <x v="2"/>
            </reference>
          </references>
        </pivotArea>
      </autoSortScope>
    </pivotField>
    <pivotField showAll="0"/>
  </pivotFields>
  <rowFields count="1">
    <field x="13"/>
  </rowFields>
  <rowItems count="5">
    <i>
      <x v="1"/>
    </i>
    <i>
      <x v="2"/>
    </i>
    <i>
      <x/>
    </i>
    <i>
      <x v="3"/>
    </i>
    <i t="grand">
      <x/>
    </i>
  </rowItems>
  <colFields count="1">
    <field x="-2"/>
  </colFields>
  <colItems count="3">
    <i>
      <x/>
    </i>
    <i i="1">
      <x v="1"/>
    </i>
    <i i="2">
      <x v="2"/>
    </i>
  </colItems>
  <dataFields count="3">
    <dataField name="Orders Count" fld="0" subtotal="count" baseField="13" baseItem="0"/>
    <dataField name="Total Sales" fld="12" baseField="13" baseItem="0" numFmtId="42"/>
    <dataField name="Contribution in Orders" fld="0" subtotal="count" showDataAs="percentOfTotal"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09D2A99-925B-4C66-9029-90F918ABF6C8}" autoFormatId="16" applyNumberFormats="0" applyBorderFormats="0" applyFontFormats="0" applyPatternFormats="0" applyAlignmentFormats="0" applyWidthHeightFormats="0">
  <queryTableRefresh nextId="17">
    <queryTableFields count="15">
      <queryTableField id="1" name="OrderID" tableColumnId="1"/>
      <queryTableField id="2" name="OrderDate" tableColumnId="2"/>
      <queryTableField id="15" name="OrderDay" tableColumnId="15"/>
      <queryTableField id="3" name="OrderMonth" tableColumnId="3"/>
      <queryTableField id="4" name="OrderYear" tableColumnId="4"/>
      <queryTableField id="5" name="CustomerID" tableColumnId="5"/>
      <queryTableField id="6" name="CustomerName" tableColumnId="6"/>
      <queryTableField id="7" name="BookID" tableColumnId="7"/>
      <queryTableField id="8" name="BookTitle" tableColumnId="8"/>
      <queryTableField id="9" name="Category" tableColumnId="9"/>
      <queryTableField id="10" name="Price" tableColumnId="10"/>
      <queryTableField id="11" name="Quantity" tableColumnId="11"/>
      <queryTableField id="12" name="TotalSales" tableColumnId="12"/>
      <queryTableField id="13" name="PaymentMethod" tableColumnId="13"/>
      <queryTableField id="14" name="Country"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0FD4E50-9136-4636-A302-36BC458F6D21}" sourceName="Country">
  <pivotTables>
    <pivotTable tabId="10" name="PivotTable1"/>
  </pivotTables>
  <data>
    <tabular pivotCacheId="1605129649">
      <items count="8">
        <i x="4"/>
        <i x="1"/>
        <i x="3"/>
        <i x="5"/>
        <i x="7"/>
        <i x="6"/>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Month" xr10:uid="{1D48C43F-2E2E-488F-A0F2-A78C05E519F9}" sourceName="OrderMonth">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12">
        <i x="11" s="1"/>
        <i x="3" s="1"/>
        <i x="0" s="1"/>
        <i x="7" s="1"/>
        <i x="4" s="1"/>
        <i x="1" s="1"/>
        <i x="2" s="1"/>
        <i x="8" s="1"/>
        <i x="6" s="1"/>
        <i x="10" s="1"/>
        <i x="5"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Year" xr10:uid="{377175E9-7DDB-4070-AA31-C4DF29A8EE63}" sourceName="OrderYear">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D79C67-A076-435A-A692-D370CE545837}" sourceName="Catego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EFD165C2-502A-4F99-B9C7-DC81114D7260}" sourceName="PaymentMethod">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1" s="1"/>
        <i x="0" s="1"/>
        <i x="2"/>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A6A1082-369E-4E40-A640-4CDDF75B8B1C}" sourceName="Count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8">
        <i x="4" s="1"/>
        <i x="1" s="1"/>
        <i x="3" s="1"/>
        <i x="5" s="1"/>
        <i x="7" s="1"/>
        <i x="6"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9A3FE27-2620-4963-BEC1-8BF8124D6193}" cache="Slicer_Country" caption="Count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slicer" xr10:uid="{C21FDC25-83CB-4862-923C-325F5B6445A4}" cache="Slicer_OrderMonth" caption="Month" columnCount="2" style="Slicer main" rowHeight="247650"/>
  <slicer name="year_slicer" xr10:uid="{8EE671A8-C69E-4E45-BAC5-9EB2622B1408}" cache="Slicer_OrderYear" caption="Year" style="Slicer main" rowHeight="247650"/>
  <slicer name="Category_slicer" xr10:uid="{B3CE1EAF-07D2-45DF-B046-02487115AE8F}" cache="Slicer_Category" caption="Category" style="Slicer main" rowHeight="247650"/>
  <slicer name="payment_slicer" xr10:uid="{7CBE5314-E7CE-4279-B4E6-C7E711058958}" cache="Slicer_PaymentMethod" caption="payment_method_slicer" columnCount="2" style="Slicer main" rowHeight="182880"/>
  <slicer name="country_slicer" xr10:uid="{8042BF74-BEEC-45F7-A655-65DDBFD2CE12}" cache="Slicer_Country1" caption="Country" columnCount="4" style="Slicer main"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AA1D46-8326-4149-8628-BA3C4A04DBC6}" name="orders" displayName="orders" ref="A1:O2922" tableType="queryTable" totalsRowShown="0">
  <autoFilter ref="A1:O2922" xr:uid="{E5AA1D46-8326-4149-8628-BA3C4A04DBC6}"/>
  <tableColumns count="15">
    <tableColumn id="1" xr3:uid="{C05C379B-1A51-4B6F-A328-8063F90B1EBC}" uniqueName="1" name="OrderID" queryTableFieldId="1" dataDxfId="20"/>
    <tableColumn id="2" xr3:uid="{298D31E0-AD9F-480F-B39C-FE85F0B98F96}" uniqueName="2" name="OrderDate" queryTableFieldId="2" dataDxfId="19"/>
    <tableColumn id="15" xr3:uid="{07B2C60A-D0AC-43CF-8562-6A2151F402C9}" uniqueName="15" name="OrderDay" queryTableFieldId="15" dataDxfId="18"/>
    <tableColumn id="3" xr3:uid="{3F123494-CDE7-4F45-BC65-BD1726BB3FC6}" uniqueName="3" name="OrderMonth" queryTableFieldId="3" dataDxfId="17"/>
    <tableColumn id="4" xr3:uid="{6DCCACF7-C14B-4002-97C5-CB4AE35BD766}" uniqueName="4" name="OrderYear" queryTableFieldId="4"/>
    <tableColumn id="5" xr3:uid="{CB8CA049-715A-4C8A-B49B-C2DECD7F0DF8}" uniqueName="5" name="CustomerID" queryTableFieldId="5" dataDxfId="16"/>
    <tableColumn id="6" xr3:uid="{6A12F4B1-AEC7-4595-AD27-64E0573BDEC0}" uniqueName="6" name="CustomerName" queryTableFieldId="6" dataDxfId="15"/>
    <tableColumn id="7" xr3:uid="{030BE71F-4378-44F2-BCE8-32E5780FF3D3}" uniqueName="7" name="BookID" queryTableFieldId="7" dataDxfId="14"/>
    <tableColumn id="8" xr3:uid="{9B60366C-1F41-4CD2-9FF5-00F3C74A828D}" uniqueName="8" name="BookTitle" queryTableFieldId="8" dataDxfId="13"/>
    <tableColumn id="9" xr3:uid="{CEA8253C-774E-47D2-AB66-D1B0AB99D329}" uniqueName="9" name="Category" queryTableFieldId="9" dataDxfId="12"/>
    <tableColumn id="10" xr3:uid="{8B3387CE-6DE3-43F6-85E5-4B1FB778FFC6}" uniqueName="10" name="Price" queryTableFieldId="10" dataDxfId="11" dataCellStyle="Currency"/>
    <tableColumn id="11" xr3:uid="{F7F17CE7-8010-4734-A7B1-A18C8A9D8D2E}" uniqueName="11" name="Quantity" queryTableFieldId="11"/>
    <tableColumn id="12" xr3:uid="{A8851054-A581-4FE0-AA1F-2F8587E8C3BD}" uniqueName="12" name="TotalSales" queryTableFieldId="12" dataDxfId="10" dataCellStyle="Currency"/>
    <tableColumn id="13" xr3:uid="{D14C3D33-3E8F-46AC-9383-C10248008A94}" uniqueName="13" name="PaymentMethod" queryTableFieldId="13" dataDxfId="9"/>
    <tableColumn id="14" xr3:uid="{67ADEF47-6807-461F-88A9-26DBEEB65AD3}" uniqueName="14" name="Country" queryTableFieldId="14" dataDxf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39FF1-3AD2-4BA5-B1EA-61C0D3CE9AB1}">
  <dimension ref="A1:O2922"/>
  <sheetViews>
    <sheetView topLeftCell="A205" workbookViewId="0">
      <selection activeCell="I2539" sqref="I2539"/>
    </sheetView>
  </sheetViews>
  <sheetFormatPr defaultRowHeight="14.4" x14ac:dyDescent="0.3"/>
  <cols>
    <col min="1" max="1" width="9.77734375" bestFit="1" customWidth="1"/>
    <col min="2" max="2" width="11.88671875" bestFit="1" customWidth="1"/>
    <col min="3" max="3" width="11.109375" bestFit="1" customWidth="1"/>
    <col min="4" max="4" width="13.109375" bestFit="1" customWidth="1"/>
    <col min="5" max="5" width="11.6640625" bestFit="1" customWidth="1"/>
    <col min="6" max="6" width="13.109375" bestFit="1" customWidth="1"/>
    <col min="7" max="7" width="20.21875" bestFit="1" customWidth="1"/>
    <col min="8" max="8" width="9.109375" bestFit="1" customWidth="1"/>
    <col min="9" max="9" width="31.6640625" bestFit="1" customWidth="1"/>
    <col min="10" max="10" width="10.5546875" bestFit="1" customWidth="1"/>
    <col min="11" max="11" width="8.88671875" style="3" bestFit="1" customWidth="1"/>
    <col min="12" max="12" width="10.33203125" bestFit="1" customWidth="1"/>
    <col min="13" max="13" width="13.21875" style="3" bestFit="1" customWidth="1"/>
    <col min="14" max="14" width="16.88671875" bestFit="1" customWidth="1"/>
    <col min="15" max="15" width="9.6640625" customWidth="1"/>
  </cols>
  <sheetData>
    <row r="1" spans="1:15" x14ac:dyDescent="0.3">
      <c r="A1" t="s">
        <v>0</v>
      </c>
      <c r="B1" t="s">
        <v>1</v>
      </c>
      <c r="C1" t="s">
        <v>6665</v>
      </c>
      <c r="D1" t="s">
        <v>2</v>
      </c>
      <c r="E1" t="s">
        <v>3</v>
      </c>
      <c r="F1" t="s">
        <v>4</v>
      </c>
      <c r="G1" t="s">
        <v>5</v>
      </c>
      <c r="H1" t="s">
        <v>6</v>
      </c>
      <c r="I1" t="s">
        <v>7</v>
      </c>
      <c r="J1" t="s">
        <v>8</v>
      </c>
      <c r="K1" s="3" t="s">
        <v>9</v>
      </c>
      <c r="L1" t="s">
        <v>10</v>
      </c>
      <c r="M1" s="3" t="s">
        <v>11</v>
      </c>
      <c r="N1" t="s">
        <v>12</v>
      </c>
      <c r="O1" t="s">
        <v>13</v>
      </c>
    </row>
    <row r="2" spans="1:15" x14ac:dyDescent="0.3">
      <c r="A2" s="1" t="s">
        <v>14</v>
      </c>
      <c r="B2" s="2">
        <v>45718</v>
      </c>
      <c r="C2" s="1" t="s">
        <v>6666</v>
      </c>
      <c r="D2" s="1" t="s">
        <v>15</v>
      </c>
      <c r="E2">
        <v>2025</v>
      </c>
      <c r="F2" s="1" t="s">
        <v>16</v>
      </c>
      <c r="G2" s="1" t="s">
        <v>17</v>
      </c>
      <c r="H2" s="1" t="s">
        <v>18</v>
      </c>
      <c r="I2" s="1" t="s">
        <v>19</v>
      </c>
      <c r="J2" s="1" t="s">
        <v>20</v>
      </c>
      <c r="K2" s="3">
        <v>6.07</v>
      </c>
      <c r="L2">
        <v>2</v>
      </c>
      <c r="M2" s="3">
        <v>12.14</v>
      </c>
      <c r="N2" s="1" t="s">
        <v>21</v>
      </c>
      <c r="O2" s="1" t="s">
        <v>22</v>
      </c>
    </row>
    <row r="3" spans="1:15" x14ac:dyDescent="0.3">
      <c r="A3" s="1" t="s">
        <v>23</v>
      </c>
      <c r="B3" s="2">
        <v>45467</v>
      </c>
      <c r="C3" s="1" t="s">
        <v>6667</v>
      </c>
      <c r="D3" s="1" t="s">
        <v>24</v>
      </c>
      <c r="E3">
        <v>2024</v>
      </c>
      <c r="F3" s="1" t="s">
        <v>25</v>
      </c>
      <c r="G3" s="1" t="s">
        <v>26</v>
      </c>
      <c r="H3" s="1" t="s">
        <v>27</v>
      </c>
      <c r="I3" s="1" t="s">
        <v>28</v>
      </c>
      <c r="J3" s="1" t="s">
        <v>20</v>
      </c>
      <c r="K3" s="3">
        <v>29.43</v>
      </c>
      <c r="L3">
        <v>1</v>
      </c>
      <c r="M3" s="3">
        <v>29.43</v>
      </c>
      <c r="N3" s="1" t="s">
        <v>29</v>
      </c>
      <c r="O3" s="1" t="s">
        <v>30</v>
      </c>
    </row>
    <row r="4" spans="1:15" x14ac:dyDescent="0.3">
      <c r="A4" s="1" t="s">
        <v>31</v>
      </c>
      <c r="B4" s="2">
        <v>45128</v>
      </c>
      <c r="C4" s="1" t="s">
        <v>6668</v>
      </c>
      <c r="D4" s="1" t="s">
        <v>32</v>
      </c>
      <c r="E4">
        <v>2023</v>
      </c>
      <c r="F4" s="1" t="s">
        <v>33</v>
      </c>
      <c r="G4" s="1" t="s">
        <v>34</v>
      </c>
      <c r="H4" s="1" t="s">
        <v>35</v>
      </c>
      <c r="I4" s="1" t="s">
        <v>36</v>
      </c>
      <c r="J4" s="1" t="s">
        <v>20</v>
      </c>
      <c r="K4" s="3">
        <v>26.89</v>
      </c>
      <c r="L4">
        <v>3</v>
      </c>
      <c r="M4" s="3">
        <v>80.67</v>
      </c>
      <c r="N4" s="1" t="s">
        <v>6669</v>
      </c>
      <c r="O4" s="1" t="s">
        <v>37</v>
      </c>
    </row>
    <row r="5" spans="1:15" x14ac:dyDescent="0.3">
      <c r="A5" s="1" t="s">
        <v>38</v>
      </c>
      <c r="B5" s="2">
        <v>44972</v>
      </c>
      <c r="C5" s="1" t="s">
        <v>6670</v>
      </c>
      <c r="D5" s="1" t="s">
        <v>39</v>
      </c>
      <c r="E5">
        <v>2023</v>
      </c>
      <c r="F5" s="1" t="s">
        <v>40</v>
      </c>
      <c r="G5" s="1" t="s">
        <v>41</v>
      </c>
      <c r="H5" s="1" t="s">
        <v>42</v>
      </c>
      <c r="I5" s="1" t="s">
        <v>43</v>
      </c>
      <c r="J5" s="1" t="s">
        <v>20</v>
      </c>
      <c r="K5" s="3">
        <v>27.85</v>
      </c>
      <c r="L5">
        <v>5</v>
      </c>
      <c r="M5" s="3">
        <v>139.25</v>
      </c>
      <c r="N5" s="1" t="s">
        <v>6669</v>
      </c>
      <c r="O5" s="1" t="s">
        <v>44</v>
      </c>
    </row>
    <row r="6" spans="1:15" x14ac:dyDescent="0.3">
      <c r="A6" s="1" t="s">
        <v>45</v>
      </c>
      <c r="B6" s="2">
        <v>45054</v>
      </c>
      <c r="C6" s="1" t="s">
        <v>6667</v>
      </c>
      <c r="D6" s="1" t="s">
        <v>46</v>
      </c>
      <c r="E6">
        <v>2023</v>
      </c>
      <c r="F6" s="1" t="s">
        <v>47</v>
      </c>
      <c r="G6" s="1" t="s">
        <v>48</v>
      </c>
      <c r="H6" s="1" t="s">
        <v>49</v>
      </c>
      <c r="I6" s="1" t="s">
        <v>50</v>
      </c>
      <c r="J6" s="1" t="s">
        <v>51</v>
      </c>
      <c r="K6" s="3">
        <v>38.299999999999997</v>
      </c>
      <c r="L6">
        <v>5</v>
      </c>
      <c r="M6" s="3">
        <v>191.5</v>
      </c>
      <c r="N6" s="1" t="s">
        <v>6669</v>
      </c>
      <c r="O6" s="1" t="s">
        <v>52</v>
      </c>
    </row>
    <row r="7" spans="1:15" x14ac:dyDescent="0.3">
      <c r="A7" s="1" t="s">
        <v>53</v>
      </c>
      <c r="B7" s="2">
        <v>45251</v>
      </c>
      <c r="C7" s="1" t="s">
        <v>6671</v>
      </c>
      <c r="D7" s="1" t="s">
        <v>54</v>
      </c>
      <c r="E7">
        <v>2023</v>
      </c>
      <c r="F7" s="1" t="s">
        <v>55</v>
      </c>
      <c r="G7" s="1" t="s">
        <v>56</v>
      </c>
      <c r="H7" s="1" t="s">
        <v>57</v>
      </c>
      <c r="I7" s="1" t="s">
        <v>58</v>
      </c>
      <c r="J7" s="1" t="s">
        <v>51</v>
      </c>
      <c r="K7" s="3">
        <v>14.57</v>
      </c>
      <c r="L7">
        <v>4</v>
      </c>
      <c r="M7" s="3">
        <v>58.28</v>
      </c>
      <c r="N7" s="1" t="s">
        <v>21</v>
      </c>
      <c r="O7" s="1" t="s">
        <v>37</v>
      </c>
    </row>
    <row r="8" spans="1:15" x14ac:dyDescent="0.3">
      <c r="A8" s="1" t="s">
        <v>59</v>
      </c>
      <c r="B8" s="2">
        <v>45189</v>
      </c>
      <c r="C8" s="1" t="s">
        <v>6670</v>
      </c>
      <c r="D8" s="1" t="s">
        <v>60</v>
      </c>
      <c r="E8">
        <v>2023</v>
      </c>
      <c r="F8" s="1" t="s">
        <v>61</v>
      </c>
      <c r="G8" s="1" t="s">
        <v>62</v>
      </c>
      <c r="H8" s="1" t="s">
        <v>63</v>
      </c>
      <c r="I8" s="1" t="s">
        <v>64</v>
      </c>
      <c r="J8" s="1" t="s">
        <v>20</v>
      </c>
      <c r="K8" s="3">
        <v>15.07</v>
      </c>
      <c r="L8">
        <v>3</v>
      </c>
      <c r="M8" s="3">
        <v>45.21</v>
      </c>
      <c r="N8" s="1" t="s">
        <v>21</v>
      </c>
      <c r="O8" s="1" t="s">
        <v>30</v>
      </c>
    </row>
    <row r="9" spans="1:15" x14ac:dyDescent="0.3">
      <c r="A9" s="1" t="s">
        <v>65</v>
      </c>
      <c r="B9" s="2">
        <v>45183</v>
      </c>
      <c r="C9" s="1" t="s">
        <v>6672</v>
      </c>
      <c r="D9" s="1" t="s">
        <v>60</v>
      </c>
      <c r="E9">
        <v>2023</v>
      </c>
      <c r="F9" s="1" t="s">
        <v>66</v>
      </c>
      <c r="G9" s="1" t="s">
        <v>67</v>
      </c>
      <c r="H9" s="1" t="s">
        <v>68</v>
      </c>
      <c r="I9" s="1" t="s">
        <v>69</v>
      </c>
      <c r="J9" s="1" t="s">
        <v>70</v>
      </c>
      <c r="K9" s="3">
        <v>33.78</v>
      </c>
      <c r="L9">
        <v>1</v>
      </c>
      <c r="M9" s="3">
        <v>33.78</v>
      </c>
      <c r="N9" s="1" t="s">
        <v>29</v>
      </c>
      <c r="O9" s="1" t="s">
        <v>30</v>
      </c>
    </row>
    <row r="10" spans="1:15" x14ac:dyDescent="0.3">
      <c r="A10" s="1" t="s">
        <v>71</v>
      </c>
      <c r="B10" s="2">
        <v>45498</v>
      </c>
      <c r="C10" s="1" t="s">
        <v>6672</v>
      </c>
      <c r="D10" s="1" t="s">
        <v>32</v>
      </c>
      <c r="E10">
        <v>2024</v>
      </c>
      <c r="F10" s="1" t="s">
        <v>47</v>
      </c>
      <c r="G10" s="1" t="s">
        <v>72</v>
      </c>
      <c r="H10" s="1" t="s">
        <v>73</v>
      </c>
      <c r="I10" s="1" t="s">
        <v>74</v>
      </c>
      <c r="J10" s="1" t="s">
        <v>20</v>
      </c>
      <c r="K10" s="3">
        <v>24.12</v>
      </c>
      <c r="L10">
        <v>3</v>
      </c>
      <c r="M10" s="3">
        <v>72.36</v>
      </c>
      <c r="N10" s="1" t="s">
        <v>21</v>
      </c>
      <c r="O10" s="1" t="s">
        <v>22</v>
      </c>
    </row>
    <row r="11" spans="1:15" x14ac:dyDescent="0.3">
      <c r="A11" s="1" t="s">
        <v>75</v>
      </c>
      <c r="B11" s="2">
        <v>45430</v>
      </c>
      <c r="C11" s="1" t="s">
        <v>6673</v>
      </c>
      <c r="D11" s="1" t="s">
        <v>46</v>
      </c>
      <c r="E11">
        <v>2024</v>
      </c>
      <c r="F11" s="1" t="s">
        <v>76</v>
      </c>
      <c r="G11" s="1" t="s">
        <v>77</v>
      </c>
      <c r="H11" s="1" t="s">
        <v>78</v>
      </c>
      <c r="I11" s="1" t="s">
        <v>79</v>
      </c>
      <c r="J11" s="1" t="s">
        <v>70</v>
      </c>
      <c r="K11" s="3">
        <v>41.14</v>
      </c>
      <c r="L11">
        <v>5</v>
      </c>
      <c r="M11" s="3">
        <v>205.7</v>
      </c>
      <c r="N11" s="1" t="s">
        <v>21</v>
      </c>
      <c r="O11" s="1" t="s">
        <v>80</v>
      </c>
    </row>
    <row r="12" spans="1:15" x14ac:dyDescent="0.3">
      <c r="A12" s="1" t="s">
        <v>81</v>
      </c>
      <c r="B12" s="2">
        <v>45383</v>
      </c>
      <c r="C12" s="1" t="s">
        <v>6667</v>
      </c>
      <c r="D12" s="1" t="s">
        <v>82</v>
      </c>
      <c r="E12">
        <v>2024</v>
      </c>
      <c r="F12" s="1" t="s">
        <v>83</v>
      </c>
      <c r="G12" s="1" t="s">
        <v>84</v>
      </c>
      <c r="H12" s="1" t="s">
        <v>85</v>
      </c>
      <c r="I12" s="1" t="s">
        <v>86</v>
      </c>
      <c r="J12" s="1" t="s">
        <v>87</v>
      </c>
      <c r="K12" s="3">
        <v>29.47</v>
      </c>
      <c r="L12">
        <v>1</v>
      </c>
      <c r="M12" s="3">
        <v>29.47</v>
      </c>
      <c r="N12" s="1" t="s">
        <v>88</v>
      </c>
      <c r="O12" s="1" t="s">
        <v>52</v>
      </c>
    </row>
    <row r="13" spans="1:15" x14ac:dyDescent="0.3">
      <c r="A13" s="1" t="s">
        <v>89</v>
      </c>
      <c r="B13" s="2">
        <v>45892</v>
      </c>
      <c r="C13" s="1" t="s">
        <v>6673</v>
      </c>
      <c r="D13" s="1" t="s">
        <v>90</v>
      </c>
      <c r="E13">
        <v>2025</v>
      </c>
      <c r="F13" s="1" t="s">
        <v>91</v>
      </c>
      <c r="G13" s="1" t="s">
        <v>92</v>
      </c>
      <c r="H13" s="1" t="s">
        <v>93</v>
      </c>
      <c r="I13" s="1" t="s">
        <v>94</v>
      </c>
      <c r="J13" s="1" t="s">
        <v>51</v>
      </c>
      <c r="K13" s="3">
        <v>21.34</v>
      </c>
      <c r="L13">
        <v>1</v>
      </c>
      <c r="M13" s="3">
        <v>21.34</v>
      </c>
      <c r="N13" s="1" t="s">
        <v>21</v>
      </c>
      <c r="O13" s="1" t="s">
        <v>95</v>
      </c>
    </row>
    <row r="14" spans="1:15" x14ac:dyDescent="0.3">
      <c r="A14" s="1" t="s">
        <v>96</v>
      </c>
      <c r="B14" s="2">
        <v>45598</v>
      </c>
      <c r="C14" s="1" t="s">
        <v>6673</v>
      </c>
      <c r="D14" s="1" t="s">
        <v>54</v>
      </c>
      <c r="E14">
        <v>2024</v>
      </c>
      <c r="F14" s="1" t="s">
        <v>97</v>
      </c>
      <c r="G14" s="1" t="s">
        <v>98</v>
      </c>
      <c r="H14" s="1" t="s">
        <v>99</v>
      </c>
      <c r="I14" s="1" t="s">
        <v>100</v>
      </c>
      <c r="J14" s="1" t="s">
        <v>20</v>
      </c>
      <c r="K14" s="3">
        <v>24.15</v>
      </c>
      <c r="L14">
        <v>4</v>
      </c>
      <c r="M14" s="3">
        <v>96.6</v>
      </c>
      <c r="N14" s="1" t="s">
        <v>21</v>
      </c>
      <c r="O14" s="1" t="s">
        <v>30</v>
      </c>
    </row>
    <row r="15" spans="1:15" x14ac:dyDescent="0.3">
      <c r="A15" s="1" t="s">
        <v>101</v>
      </c>
      <c r="B15" s="2">
        <v>44894</v>
      </c>
      <c r="C15" s="1" t="s">
        <v>6671</v>
      </c>
      <c r="D15" s="1" t="s">
        <v>54</v>
      </c>
      <c r="E15">
        <v>2022</v>
      </c>
      <c r="F15" s="1" t="s">
        <v>102</v>
      </c>
      <c r="G15" s="1" t="s">
        <v>103</v>
      </c>
      <c r="H15" s="1" t="s">
        <v>104</v>
      </c>
      <c r="I15" s="1" t="s">
        <v>105</v>
      </c>
      <c r="J15" s="1" t="s">
        <v>20</v>
      </c>
      <c r="K15" s="3">
        <v>37.14</v>
      </c>
      <c r="L15">
        <v>3</v>
      </c>
      <c r="M15" s="3">
        <v>111.42</v>
      </c>
      <c r="N15" s="1" t="s">
        <v>21</v>
      </c>
      <c r="O15" s="1" t="s">
        <v>22</v>
      </c>
    </row>
    <row r="16" spans="1:15" x14ac:dyDescent="0.3">
      <c r="A16" s="1" t="s">
        <v>106</v>
      </c>
      <c r="B16" s="2">
        <v>45286</v>
      </c>
      <c r="C16" s="1" t="s">
        <v>6671</v>
      </c>
      <c r="D16" s="1" t="s">
        <v>107</v>
      </c>
      <c r="E16">
        <v>2023</v>
      </c>
      <c r="F16" s="1" t="s">
        <v>108</v>
      </c>
      <c r="G16" s="1" t="s">
        <v>109</v>
      </c>
      <c r="H16" s="1" t="s">
        <v>110</v>
      </c>
      <c r="I16" s="1" t="s">
        <v>111</v>
      </c>
      <c r="J16" s="1" t="s">
        <v>70</v>
      </c>
      <c r="K16" s="3">
        <v>41.06</v>
      </c>
      <c r="L16">
        <v>5</v>
      </c>
      <c r="M16" s="3">
        <v>205.3</v>
      </c>
      <c r="N16" s="1" t="s">
        <v>21</v>
      </c>
      <c r="O16" s="1" t="s">
        <v>22</v>
      </c>
    </row>
    <row r="17" spans="1:15" x14ac:dyDescent="0.3">
      <c r="A17" s="1" t="s">
        <v>112</v>
      </c>
      <c r="B17" s="2">
        <v>45243</v>
      </c>
      <c r="C17" s="1" t="s">
        <v>6667</v>
      </c>
      <c r="D17" s="1" t="s">
        <v>54</v>
      </c>
      <c r="E17">
        <v>2023</v>
      </c>
      <c r="F17" s="1" t="s">
        <v>113</v>
      </c>
      <c r="G17" s="1" t="s">
        <v>114</v>
      </c>
      <c r="H17" s="1" t="s">
        <v>115</v>
      </c>
      <c r="I17" s="1" t="s">
        <v>116</v>
      </c>
      <c r="J17" s="1" t="s">
        <v>70</v>
      </c>
      <c r="K17" s="3">
        <v>44.56</v>
      </c>
      <c r="L17">
        <v>5</v>
      </c>
      <c r="M17" s="3">
        <v>222.8</v>
      </c>
      <c r="N17" s="1" t="s">
        <v>21</v>
      </c>
      <c r="O17" s="1" t="s">
        <v>37</v>
      </c>
    </row>
    <row r="18" spans="1:15" x14ac:dyDescent="0.3">
      <c r="A18" s="1" t="s">
        <v>117</v>
      </c>
      <c r="B18" s="2">
        <v>45006</v>
      </c>
      <c r="C18" s="1" t="s">
        <v>6671</v>
      </c>
      <c r="D18" s="1" t="s">
        <v>15</v>
      </c>
      <c r="E18">
        <v>2023</v>
      </c>
      <c r="F18" s="1" t="s">
        <v>118</v>
      </c>
      <c r="G18" s="1" t="s">
        <v>119</v>
      </c>
      <c r="H18" s="1" t="s">
        <v>120</v>
      </c>
      <c r="I18" s="1" t="s">
        <v>121</v>
      </c>
      <c r="J18" s="1" t="s">
        <v>51</v>
      </c>
      <c r="K18" s="3">
        <v>33.659999999999997</v>
      </c>
      <c r="L18">
        <v>4</v>
      </c>
      <c r="M18" s="3">
        <v>134.63999999999999</v>
      </c>
      <c r="N18" s="1" t="s">
        <v>6669</v>
      </c>
      <c r="O18" s="1" t="s">
        <v>30</v>
      </c>
    </row>
    <row r="19" spans="1:15" x14ac:dyDescent="0.3">
      <c r="A19" s="1" t="s">
        <v>122</v>
      </c>
      <c r="B19" s="2">
        <v>44976</v>
      </c>
      <c r="C19" s="1" t="s">
        <v>6666</v>
      </c>
      <c r="D19" s="1" t="s">
        <v>39</v>
      </c>
      <c r="E19">
        <v>2023</v>
      </c>
      <c r="F19" s="1" t="s">
        <v>123</v>
      </c>
      <c r="G19" s="1" t="s">
        <v>124</v>
      </c>
      <c r="H19" s="1" t="s">
        <v>125</v>
      </c>
      <c r="I19" s="1" t="s">
        <v>126</v>
      </c>
      <c r="J19" s="1" t="s">
        <v>20</v>
      </c>
      <c r="K19" s="3">
        <v>37.06</v>
      </c>
      <c r="L19">
        <v>4</v>
      </c>
      <c r="M19" s="3">
        <v>148.24</v>
      </c>
      <c r="N19" s="1" t="s">
        <v>6669</v>
      </c>
      <c r="O19" s="1" t="s">
        <v>22</v>
      </c>
    </row>
    <row r="20" spans="1:15" x14ac:dyDescent="0.3">
      <c r="A20" s="1" t="s">
        <v>127</v>
      </c>
      <c r="B20" s="2">
        <v>45257</v>
      </c>
      <c r="C20" s="1" t="s">
        <v>6667</v>
      </c>
      <c r="D20" s="1" t="s">
        <v>54</v>
      </c>
      <c r="E20">
        <v>2023</v>
      </c>
      <c r="F20" s="1" t="s">
        <v>128</v>
      </c>
      <c r="G20" s="1" t="s">
        <v>129</v>
      </c>
      <c r="H20" s="1" t="s">
        <v>130</v>
      </c>
      <c r="I20" s="1" t="s">
        <v>131</v>
      </c>
      <c r="J20" s="1" t="s">
        <v>70</v>
      </c>
      <c r="K20" s="3">
        <v>8.24</v>
      </c>
      <c r="L20">
        <v>3</v>
      </c>
      <c r="M20" s="3">
        <v>24.72</v>
      </c>
      <c r="N20" s="1" t="s">
        <v>21</v>
      </c>
      <c r="O20" s="1" t="s">
        <v>22</v>
      </c>
    </row>
    <row r="21" spans="1:15" x14ac:dyDescent="0.3">
      <c r="A21" s="1" t="s">
        <v>132</v>
      </c>
      <c r="B21" s="2">
        <v>44841</v>
      </c>
      <c r="C21" s="1" t="s">
        <v>6668</v>
      </c>
      <c r="D21" s="1" t="s">
        <v>133</v>
      </c>
      <c r="E21">
        <v>2022</v>
      </c>
      <c r="F21" s="1" t="s">
        <v>134</v>
      </c>
      <c r="G21" s="1" t="s">
        <v>135</v>
      </c>
      <c r="H21" s="1" t="s">
        <v>136</v>
      </c>
      <c r="I21" s="1" t="s">
        <v>137</v>
      </c>
      <c r="J21" s="1" t="s">
        <v>51</v>
      </c>
      <c r="K21" s="3">
        <v>41.88</v>
      </c>
      <c r="L21">
        <v>4</v>
      </c>
      <c r="M21" s="3">
        <v>167.52</v>
      </c>
      <c r="N21" s="1" t="s">
        <v>6669</v>
      </c>
      <c r="O21" s="1" t="s">
        <v>22</v>
      </c>
    </row>
    <row r="22" spans="1:15" x14ac:dyDescent="0.3">
      <c r="A22" s="1" t="s">
        <v>138</v>
      </c>
      <c r="B22" s="2">
        <v>45123</v>
      </c>
      <c r="C22" s="1" t="s">
        <v>6666</v>
      </c>
      <c r="D22" s="1" t="s">
        <v>32</v>
      </c>
      <c r="E22">
        <v>2023</v>
      </c>
      <c r="F22" s="1" t="s">
        <v>139</v>
      </c>
      <c r="G22" s="1" t="s">
        <v>140</v>
      </c>
      <c r="H22" s="1" t="s">
        <v>141</v>
      </c>
      <c r="I22" s="1" t="s">
        <v>142</v>
      </c>
      <c r="J22" s="1" t="s">
        <v>70</v>
      </c>
      <c r="K22" s="3">
        <v>51.31</v>
      </c>
      <c r="L22">
        <v>2</v>
      </c>
      <c r="M22" s="3">
        <v>102.62</v>
      </c>
      <c r="N22" s="1" t="s">
        <v>6669</v>
      </c>
      <c r="O22" s="1" t="s">
        <v>22</v>
      </c>
    </row>
    <row r="23" spans="1:15" x14ac:dyDescent="0.3">
      <c r="A23" s="1" t="s">
        <v>143</v>
      </c>
      <c r="B23" s="2">
        <v>45491</v>
      </c>
      <c r="C23" s="1" t="s">
        <v>6672</v>
      </c>
      <c r="D23" s="1" t="s">
        <v>32</v>
      </c>
      <c r="E23">
        <v>2024</v>
      </c>
      <c r="F23" s="1" t="s">
        <v>144</v>
      </c>
      <c r="G23" s="1" t="s">
        <v>145</v>
      </c>
      <c r="H23" s="1" t="s">
        <v>146</v>
      </c>
      <c r="I23" s="1" t="s">
        <v>147</v>
      </c>
      <c r="J23" s="1" t="s">
        <v>20</v>
      </c>
      <c r="K23" s="3">
        <v>42.35</v>
      </c>
      <c r="L23">
        <v>3</v>
      </c>
      <c r="M23" s="3">
        <v>127.05</v>
      </c>
      <c r="N23" s="1" t="s">
        <v>6669</v>
      </c>
      <c r="O23" s="1" t="s">
        <v>37</v>
      </c>
    </row>
    <row r="24" spans="1:15" x14ac:dyDescent="0.3">
      <c r="A24" s="1" t="s">
        <v>148</v>
      </c>
      <c r="B24" s="2">
        <v>45208</v>
      </c>
      <c r="C24" s="1" t="s">
        <v>6667</v>
      </c>
      <c r="D24" s="1" t="s">
        <v>133</v>
      </c>
      <c r="E24">
        <v>2023</v>
      </c>
      <c r="F24" s="1" t="s">
        <v>149</v>
      </c>
      <c r="G24" s="1" t="s">
        <v>150</v>
      </c>
      <c r="H24" s="1" t="s">
        <v>151</v>
      </c>
      <c r="I24" s="1" t="s">
        <v>152</v>
      </c>
      <c r="J24" s="1" t="s">
        <v>87</v>
      </c>
      <c r="K24" s="3">
        <v>27.5</v>
      </c>
      <c r="L24">
        <v>2</v>
      </c>
      <c r="M24" s="3">
        <v>55</v>
      </c>
      <c r="N24" s="1" t="s">
        <v>21</v>
      </c>
      <c r="O24" s="1" t="s">
        <v>22</v>
      </c>
    </row>
    <row r="25" spans="1:15" x14ac:dyDescent="0.3">
      <c r="A25" s="1" t="s">
        <v>153</v>
      </c>
      <c r="B25" s="2">
        <v>45877</v>
      </c>
      <c r="C25" s="1" t="s">
        <v>6668</v>
      </c>
      <c r="D25" s="1" t="s">
        <v>90</v>
      </c>
      <c r="E25">
        <v>2025</v>
      </c>
      <c r="F25" s="1" t="s">
        <v>154</v>
      </c>
      <c r="G25" s="1" t="s">
        <v>155</v>
      </c>
      <c r="H25" s="1" t="s">
        <v>156</v>
      </c>
      <c r="I25" s="1" t="s">
        <v>157</v>
      </c>
      <c r="J25" s="1" t="s">
        <v>51</v>
      </c>
      <c r="K25" s="3">
        <v>32.64</v>
      </c>
      <c r="L25">
        <v>3</v>
      </c>
      <c r="M25" s="3">
        <v>97.92</v>
      </c>
      <c r="N25" s="1" t="s">
        <v>21</v>
      </c>
      <c r="O25" s="1" t="s">
        <v>95</v>
      </c>
    </row>
    <row r="26" spans="1:15" x14ac:dyDescent="0.3">
      <c r="A26" s="1" t="s">
        <v>158</v>
      </c>
      <c r="B26" s="2">
        <v>45142</v>
      </c>
      <c r="C26" s="1" t="s">
        <v>6668</v>
      </c>
      <c r="D26" s="1" t="s">
        <v>90</v>
      </c>
      <c r="E26">
        <v>2023</v>
      </c>
      <c r="F26" s="1" t="s">
        <v>159</v>
      </c>
      <c r="G26" s="1" t="s">
        <v>160</v>
      </c>
      <c r="H26" s="1" t="s">
        <v>161</v>
      </c>
      <c r="I26" s="1" t="s">
        <v>162</v>
      </c>
      <c r="J26" s="1" t="s">
        <v>51</v>
      </c>
      <c r="K26" s="3">
        <v>36.53</v>
      </c>
      <c r="L26">
        <v>4</v>
      </c>
      <c r="M26" s="3">
        <v>146.12</v>
      </c>
      <c r="N26" s="1" t="s">
        <v>88</v>
      </c>
      <c r="O26" s="1" t="s">
        <v>37</v>
      </c>
    </row>
    <row r="27" spans="1:15" x14ac:dyDescent="0.3">
      <c r="A27" s="1" t="s">
        <v>163</v>
      </c>
      <c r="B27" s="2">
        <v>45288</v>
      </c>
      <c r="C27" s="1" t="s">
        <v>6672</v>
      </c>
      <c r="D27" s="1" t="s">
        <v>107</v>
      </c>
      <c r="E27">
        <v>2023</v>
      </c>
      <c r="F27" s="1" t="s">
        <v>164</v>
      </c>
      <c r="G27" s="1" t="s">
        <v>165</v>
      </c>
      <c r="H27" s="1" t="s">
        <v>166</v>
      </c>
      <c r="I27" s="1" t="s">
        <v>167</v>
      </c>
      <c r="J27" s="1" t="s">
        <v>20</v>
      </c>
      <c r="K27" s="3">
        <v>54.12</v>
      </c>
      <c r="L27">
        <v>3</v>
      </c>
      <c r="M27" s="3">
        <v>162.36000000000001</v>
      </c>
      <c r="N27" s="1" t="s">
        <v>21</v>
      </c>
      <c r="O27" s="1" t="s">
        <v>22</v>
      </c>
    </row>
    <row r="28" spans="1:15" x14ac:dyDescent="0.3">
      <c r="A28" s="1" t="s">
        <v>168</v>
      </c>
      <c r="B28" s="2">
        <v>45456</v>
      </c>
      <c r="C28" s="1" t="s">
        <v>6672</v>
      </c>
      <c r="D28" s="1" t="s">
        <v>24</v>
      </c>
      <c r="E28">
        <v>2024</v>
      </c>
      <c r="F28" s="1" t="s">
        <v>169</v>
      </c>
      <c r="G28" s="1" t="s">
        <v>170</v>
      </c>
      <c r="H28" s="1" t="s">
        <v>171</v>
      </c>
      <c r="I28" s="1" t="s">
        <v>172</v>
      </c>
      <c r="J28" s="1" t="s">
        <v>70</v>
      </c>
      <c r="K28" s="3">
        <v>7.28</v>
      </c>
      <c r="L28">
        <v>2</v>
      </c>
      <c r="M28" s="3">
        <v>14.56</v>
      </c>
      <c r="N28" s="1" t="s">
        <v>6669</v>
      </c>
      <c r="O28" s="1" t="s">
        <v>22</v>
      </c>
    </row>
    <row r="29" spans="1:15" x14ac:dyDescent="0.3">
      <c r="A29" s="1" t="s">
        <v>173</v>
      </c>
      <c r="B29" s="2">
        <v>45623</v>
      </c>
      <c r="C29" s="1" t="s">
        <v>6670</v>
      </c>
      <c r="D29" s="1" t="s">
        <v>54</v>
      </c>
      <c r="E29">
        <v>2024</v>
      </c>
      <c r="F29" s="1" t="s">
        <v>174</v>
      </c>
      <c r="G29" s="1" t="s">
        <v>175</v>
      </c>
      <c r="H29" s="1" t="s">
        <v>176</v>
      </c>
      <c r="I29" s="1" t="s">
        <v>177</v>
      </c>
      <c r="J29" s="1" t="s">
        <v>20</v>
      </c>
      <c r="K29" s="3">
        <v>17.760000000000002</v>
      </c>
      <c r="L29">
        <v>2</v>
      </c>
      <c r="M29" s="3">
        <v>35.520000000000003</v>
      </c>
      <c r="N29" s="1" t="s">
        <v>6669</v>
      </c>
      <c r="O29" s="1" t="s">
        <v>37</v>
      </c>
    </row>
    <row r="30" spans="1:15" x14ac:dyDescent="0.3">
      <c r="A30" s="1" t="s">
        <v>178</v>
      </c>
      <c r="B30" s="2">
        <v>45120</v>
      </c>
      <c r="C30" s="1" t="s">
        <v>6672</v>
      </c>
      <c r="D30" s="1" t="s">
        <v>32</v>
      </c>
      <c r="E30">
        <v>2023</v>
      </c>
      <c r="F30" s="1" t="s">
        <v>179</v>
      </c>
      <c r="G30" s="1" t="s">
        <v>180</v>
      </c>
      <c r="H30" s="1" t="s">
        <v>181</v>
      </c>
      <c r="I30" s="1" t="s">
        <v>182</v>
      </c>
      <c r="J30" s="1" t="s">
        <v>70</v>
      </c>
      <c r="K30" s="3">
        <v>27.1</v>
      </c>
      <c r="L30">
        <v>4</v>
      </c>
      <c r="M30" s="3">
        <v>108.4</v>
      </c>
      <c r="N30" s="1" t="s">
        <v>88</v>
      </c>
      <c r="O30" s="1" t="s">
        <v>44</v>
      </c>
    </row>
    <row r="31" spans="1:15" x14ac:dyDescent="0.3">
      <c r="A31" s="1" t="s">
        <v>183</v>
      </c>
      <c r="B31" s="2">
        <v>45084</v>
      </c>
      <c r="C31" s="1" t="s">
        <v>6670</v>
      </c>
      <c r="D31" s="1" t="s">
        <v>24</v>
      </c>
      <c r="E31">
        <v>2023</v>
      </c>
      <c r="F31" s="1" t="s">
        <v>184</v>
      </c>
      <c r="G31" s="1" t="s">
        <v>185</v>
      </c>
      <c r="H31" s="1" t="s">
        <v>186</v>
      </c>
      <c r="I31" s="1" t="s">
        <v>187</v>
      </c>
      <c r="J31" s="1" t="s">
        <v>20</v>
      </c>
      <c r="K31" s="3">
        <v>32.29</v>
      </c>
      <c r="L31">
        <v>3</v>
      </c>
      <c r="M31" s="3">
        <v>96.87</v>
      </c>
      <c r="N31" s="1" t="s">
        <v>6669</v>
      </c>
      <c r="O31" s="1" t="s">
        <v>22</v>
      </c>
    </row>
    <row r="32" spans="1:15" x14ac:dyDescent="0.3">
      <c r="A32" s="1" t="s">
        <v>188</v>
      </c>
      <c r="B32" s="2">
        <v>45442</v>
      </c>
      <c r="C32" s="1" t="s">
        <v>6672</v>
      </c>
      <c r="D32" s="1" t="s">
        <v>46</v>
      </c>
      <c r="E32">
        <v>2024</v>
      </c>
      <c r="F32" s="1" t="s">
        <v>189</v>
      </c>
      <c r="G32" s="1" t="s">
        <v>190</v>
      </c>
      <c r="H32" s="1" t="s">
        <v>191</v>
      </c>
      <c r="I32" s="1" t="s">
        <v>192</v>
      </c>
      <c r="J32" s="1" t="s">
        <v>70</v>
      </c>
      <c r="K32" s="3">
        <v>5.24</v>
      </c>
      <c r="L32">
        <v>4</v>
      </c>
      <c r="M32" s="3">
        <v>20.96</v>
      </c>
      <c r="N32" s="1" t="s">
        <v>6669</v>
      </c>
      <c r="O32" s="1" t="s">
        <v>193</v>
      </c>
    </row>
    <row r="33" spans="1:15" x14ac:dyDescent="0.3">
      <c r="A33" s="1" t="s">
        <v>194</v>
      </c>
      <c r="B33" s="2">
        <v>45192</v>
      </c>
      <c r="C33" s="1" t="s">
        <v>6673</v>
      </c>
      <c r="D33" s="1" t="s">
        <v>60</v>
      </c>
      <c r="E33">
        <v>2023</v>
      </c>
      <c r="F33" s="1" t="s">
        <v>195</v>
      </c>
      <c r="G33" s="1" t="s">
        <v>196</v>
      </c>
      <c r="H33" s="1" t="s">
        <v>197</v>
      </c>
      <c r="I33" s="1" t="s">
        <v>198</v>
      </c>
      <c r="J33" s="1" t="s">
        <v>70</v>
      </c>
      <c r="K33" s="3">
        <v>6.11</v>
      </c>
      <c r="L33">
        <v>2</v>
      </c>
      <c r="M33" s="3">
        <v>12.22</v>
      </c>
      <c r="N33" s="1" t="s">
        <v>21</v>
      </c>
      <c r="O33" s="1" t="s">
        <v>193</v>
      </c>
    </row>
    <row r="34" spans="1:15" x14ac:dyDescent="0.3">
      <c r="A34" s="1" t="s">
        <v>199</v>
      </c>
      <c r="B34" s="2">
        <v>44909</v>
      </c>
      <c r="C34" s="1" t="s">
        <v>6670</v>
      </c>
      <c r="D34" s="1" t="s">
        <v>107</v>
      </c>
      <c r="E34">
        <v>2022</v>
      </c>
      <c r="F34" s="1" t="s">
        <v>200</v>
      </c>
      <c r="G34" s="1" t="s">
        <v>201</v>
      </c>
      <c r="H34" s="1" t="s">
        <v>202</v>
      </c>
      <c r="I34" s="1" t="s">
        <v>203</v>
      </c>
      <c r="J34" s="1" t="s">
        <v>20</v>
      </c>
      <c r="K34" s="3">
        <v>15.17</v>
      </c>
      <c r="L34">
        <v>2</v>
      </c>
      <c r="M34" s="3">
        <v>30.34</v>
      </c>
      <c r="N34" s="1" t="s">
        <v>21</v>
      </c>
      <c r="O34" s="1" t="s">
        <v>193</v>
      </c>
    </row>
    <row r="35" spans="1:15" x14ac:dyDescent="0.3">
      <c r="A35" s="1" t="s">
        <v>204</v>
      </c>
      <c r="B35" s="2">
        <v>44814</v>
      </c>
      <c r="C35" s="1" t="s">
        <v>6673</v>
      </c>
      <c r="D35" s="1" t="s">
        <v>60</v>
      </c>
      <c r="E35">
        <v>2022</v>
      </c>
      <c r="F35" s="1" t="s">
        <v>205</v>
      </c>
      <c r="G35" s="1" t="s">
        <v>206</v>
      </c>
      <c r="H35" s="1" t="s">
        <v>207</v>
      </c>
      <c r="I35" s="1" t="s">
        <v>208</v>
      </c>
      <c r="J35" s="1" t="s">
        <v>51</v>
      </c>
      <c r="K35" s="3">
        <v>13.88</v>
      </c>
      <c r="L35">
        <v>5</v>
      </c>
      <c r="M35" s="3">
        <v>69.400000000000006</v>
      </c>
      <c r="N35" s="1" t="s">
        <v>6669</v>
      </c>
      <c r="O35" s="1" t="s">
        <v>37</v>
      </c>
    </row>
    <row r="36" spans="1:15" x14ac:dyDescent="0.3">
      <c r="A36" s="1" t="s">
        <v>209</v>
      </c>
      <c r="B36" s="2">
        <v>45314</v>
      </c>
      <c r="C36" s="1" t="s">
        <v>6671</v>
      </c>
      <c r="D36" s="1" t="s">
        <v>210</v>
      </c>
      <c r="E36">
        <v>2024</v>
      </c>
      <c r="F36" s="1" t="s">
        <v>211</v>
      </c>
      <c r="G36" s="1" t="s">
        <v>212</v>
      </c>
      <c r="H36" s="1" t="s">
        <v>213</v>
      </c>
      <c r="I36" s="1" t="s">
        <v>214</v>
      </c>
      <c r="J36" s="1" t="s">
        <v>70</v>
      </c>
      <c r="K36" s="3">
        <v>21.49</v>
      </c>
      <c r="L36">
        <v>4</v>
      </c>
      <c r="M36" s="3">
        <v>85.96</v>
      </c>
      <c r="N36" s="1" t="s">
        <v>29</v>
      </c>
      <c r="O36" s="1" t="s">
        <v>44</v>
      </c>
    </row>
    <row r="37" spans="1:15" x14ac:dyDescent="0.3">
      <c r="A37" s="1" t="s">
        <v>215</v>
      </c>
      <c r="B37" s="2">
        <v>45258</v>
      </c>
      <c r="C37" s="1" t="s">
        <v>6671</v>
      </c>
      <c r="D37" s="1" t="s">
        <v>54</v>
      </c>
      <c r="E37">
        <v>2023</v>
      </c>
      <c r="F37" s="1" t="s">
        <v>216</v>
      </c>
      <c r="G37" s="1" t="s">
        <v>217</v>
      </c>
      <c r="H37" s="1" t="s">
        <v>218</v>
      </c>
      <c r="I37" s="1" t="s">
        <v>219</v>
      </c>
      <c r="J37" s="1" t="s">
        <v>70</v>
      </c>
      <c r="K37" s="3">
        <v>15.9</v>
      </c>
      <c r="L37">
        <v>2</v>
      </c>
      <c r="M37" s="3">
        <v>31.8</v>
      </c>
      <c r="N37" s="1" t="s">
        <v>29</v>
      </c>
      <c r="O37" s="1" t="s">
        <v>22</v>
      </c>
    </row>
    <row r="38" spans="1:15" x14ac:dyDescent="0.3">
      <c r="A38" s="1" t="s">
        <v>220</v>
      </c>
      <c r="B38" s="2">
        <v>45758</v>
      </c>
      <c r="C38" s="1" t="s">
        <v>6668</v>
      </c>
      <c r="D38" s="1" t="s">
        <v>82</v>
      </c>
      <c r="E38">
        <v>2025</v>
      </c>
      <c r="F38" s="1" t="s">
        <v>221</v>
      </c>
      <c r="G38" s="1" t="s">
        <v>222</v>
      </c>
      <c r="H38" s="1" t="s">
        <v>223</v>
      </c>
      <c r="I38" s="1" t="s">
        <v>224</v>
      </c>
      <c r="J38" s="1" t="s">
        <v>87</v>
      </c>
      <c r="K38" s="3">
        <v>36.729999999999997</v>
      </c>
      <c r="L38">
        <v>5</v>
      </c>
      <c r="M38" s="3">
        <v>183.65</v>
      </c>
      <c r="N38" s="1" t="s">
        <v>29</v>
      </c>
      <c r="O38" s="1" t="s">
        <v>44</v>
      </c>
    </row>
    <row r="39" spans="1:15" x14ac:dyDescent="0.3">
      <c r="A39" s="1" t="s">
        <v>225</v>
      </c>
      <c r="B39" s="2">
        <v>45807</v>
      </c>
      <c r="C39" s="1" t="s">
        <v>6668</v>
      </c>
      <c r="D39" s="1" t="s">
        <v>46</v>
      </c>
      <c r="E39">
        <v>2025</v>
      </c>
      <c r="F39" s="1" t="s">
        <v>226</v>
      </c>
      <c r="G39" s="1" t="s">
        <v>227</v>
      </c>
      <c r="H39" s="1" t="s">
        <v>228</v>
      </c>
      <c r="I39" s="1" t="s">
        <v>229</v>
      </c>
      <c r="J39" s="1" t="s">
        <v>20</v>
      </c>
      <c r="K39" s="3">
        <v>17.38</v>
      </c>
      <c r="L39">
        <v>5</v>
      </c>
      <c r="M39" s="3">
        <v>86.9</v>
      </c>
      <c r="N39" s="1" t="s">
        <v>21</v>
      </c>
      <c r="O39" s="1" t="s">
        <v>37</v>
      </c>
    </row>
    <row r="40" spans="1:15" x14ac:dyDescent="0.3">
      <c r="A40" s="1" t="s">
        <v>230</v>
      </c>
      <c r="B40" s="2">
        <v>45068</v>
      </c>
      <c r="C40" s="1" t="s">
        <v>6667</v>
      </c>
      <c r="D40" s="1" t="s">
        <v>46</v>
      </c>
      <c r="E40">
        <v>2023</v>
      </c>
      <c r="F40" s="1" t="s">
        <v>231</v>
      </c>
      <c r="G40" s="1" t="s">
        <v>232</v>
      </c>
      <c r="H40" s="1" t="s">
        <v>42</v>
      </c>
      <c r="I40" s="1" t="s">
        <v>233</v>
      </c>
      <c r="J40" s="1" t="s">
        <v>51</v>
      </c>
      <c r="K40" s="3">
        <v>38.31</v>
      </c>
      <c r="L40">
        <v>2</v>
      </c>
      <c r="M40" s="3">
        <v>76.62</v>
      </c>
      <c r="N40" s="1" t="s">
        <v>29</v>
      </c>
      <c r="O40" s="1" t="s">
        <v>52</v>
      </c>
    </row>
    <row r="41" spans="1:15" x14ac:dyDescent="0.3">
      <c r="A41" s="1" t="s">
        <v>234</v>
      </c>
      <c r="B41" s="2">
        <v>45256</v>
      </c>
      <c r="C41" s="1" t="s">
        <v>6666</v>
      </c>
      <c r="D41" s="1" t="s">
        <v>54</v>
      </c>
      <c r="E41">
        <v>2023</v>
      </c>
      <c r="F41" s="1" t="s">
        <v>235</v>
      </c>
      <c r="G41" s="1" t="s">
        <v>236</v>
      </c>
      <c r="H41" s="1" t="s">
        <v>237</v>
      </c>
      <c r="I41" s="1" t="s">
        <v>238</v>
      </c>
      <c r="J41" s="1" t="s">
        <v>70</v>
      </c>
      <c r="K41" s="3">
        <v>44.39</v>
      </c>
      <c r="L41">
        <v>5</v>
      </c>
      <c r="M41" s="3">
        <v>221.95</v>
      </c>
      <c r="N41" s="1" t="s">
        <v>6669</v>
      </c>
      <c r="O41" s="1" t="s">
        <v>22</v>
      </c>
    </row>
    <row r="42" spans="1:15" x14ac:dyDescent="0.3">
      <c r="A42" s="1" t="s">
        <v>239</v>
      </c>
      <c r="B42" s="2">
        <v>45481</v>
      </c>
      <c r="C42" s="1" t="s">
        <v>6667</v>
      </c>
      <c r="D42" s="1" t="s">
        <v>32</v>
      </c>
      <c r="E42">
        <v>2024</v>
      </c>
      <c r="F42" s="1" t="s">
        <v>240</v>
      </c>
      <c r="G42" s="1" t="s">
        <v>241</v>
      </c>
      <c r="H42" s="1" t="s">
        <v>242</v>
      </c>
      <c r="I42" s="1" t="s">
        <v>243</v>
      </c>
      <c r="J42" s="1" t="s">
        <v>51</v>
      </c>
      <c r="K42" s="3">
        <v>49.04</v>
      </c>
      <c r="L42">
        <v>3</v>
      </c>
      <c r="M42" s="3">
        <v>147.12</v>
      </c>
      <c r="N42" s="1" t="s">
        <v>29</v>
      </c>
      <c r="O42" s="1" t="s">
        <v>37</v>
      </c>
    </row>
    <row r="43" spans="1:15" x14ac:dyDescent="0.3">
      <c r="A43" s="1" t="s">
        <v>244</v>
      </c>
      <c r="B43" s="2">
        <v>44894</v>
      </c>
      <c r="C43" s="1" t="s">
        <v>6671</v>
      </c>
      <c r="D43" s="1" t="s">
        <v>54</v>
      </c>
      <c r="E43">
        <v>2022</v>
      </c>
      <c r="F43" s="1" t="s">
        <v>245</v>
      </c>
      <c r="G43" s="1" t="s">
        <v>246</v>
      </c>
      <c r="H43" s="1" t="s">
        <v>247</v>
      </c>
      <c r="I43" s="1" t="s">
        <v>248</v>
      </c>
      <c r="J43" s="1" t="s">
        <v>51</v>
      </c>
      <c r="K43" s="3">
        <v>15.23</v>
      </c>
      <c r="L43">
        <v>3</v>
      </c>
      <c r="M43" s="3">
        <v>45.69</v>
      </c>
      <c r="N43" s="1" t="s">
        <v>29</v>
      </c>
      <c r="O43" s="1" t="s">
        <v>80</v>
      </c>
    </row>
    <row r="44" spans="1:15" x14ac:dyDescent="0.3">
      <c r="A44" s="1" t="s">
        <v>249</v>
      </c>
      <c r="B44" s="2">
        <v>45508</v>
      </c>
      <c r="C44" s="1" t="s">
        <v>6666</v>
      </c>
      <c r="D44" s="1" t="s">
        <v>90</v>
      </c>
      <c r="E44">
        <v>2024</v>
      </c>
      <c r="F44" s="1" t="s">
        <v>250</v>
      </c>
      <c r="G44" s="1" t="s">
        <v>251</v>
      </c>
      <c r="H44" s="1" t="s">
        <v>252</v>
      </c>
      <c r="I44" s="1" t="s">
        <v>253</v>
      </c>
      <c r="J44" s="1" t="s">
        <v>70</v>
      </c>
      <c r="K44" s="3">
        <v>40.85</v>
      </c>
      <c r="L44">
        <v>3</v>
      </c>
      <c r="M44" s="3">
        <v>122.55</v>
      </c>
      <c r="N44" s="1" t="s">
        <v>21</v>
      </c>
      <c r="O44" s="1" t="s">
        <v>37</v>
      </c>
    </row>
    <row r="45" spans="1:15" x14ac:dyDescent="0.3">
      <c r="A45" s="1" t="s">
        <v>254</v>
      </c>
      <c r="B45" s="2">
        <v>45577</v>
      </c>
      <c r="C45" s="1" t="s">
        <v>6673</v>
      </c>
      <c r="D45" s="1" t="s">
        <v>133</v>
      </c>
      <c r="E45">
        <v>2024</v>
      </c>
      <c r="F45" s="1" t="s">
        <v>255</v>
      </c>
      <c r="G45" s="1" t="s">
        <v>256</v>
      </c>
      <c r="H45" s="1" t="s">
        <v>257</v>
      </c>
      <c r="I45" s="1" t="s">
        <v>258</v>
      </c>
      <c r="J45" s="1" t="s">
        <v>70</v>
      </c>
      <c r="K45" s="3">
        <v>19.37</v>
      </c>
      <c r="L45">
        <v>2</v>
      </c>
      <c r="M45" s="3">
        <v>38.74</v>
      </c>
      <c r="N45" s="1" t="s">
        <v>21</v>
      </c>
      <c r="O45" s="1" t="s">
        <v>37</v>
      </c>
    </row>
    <row r="46" spans="1:15" x14ac:dyDescent="0.3">
      <c r="A46" s="1" t="s">
        <v>259</v>
      </c>
      <c r="B46" s="2">
        <v>44949</v>
      </c>
      <c r="C46" s="1" t="s">
        <v>6667</v>
      </c>
      <c r="D46" s="1" t="s">
        <v>210</v>
      </c>
      <c r="E46">
        <v>2023</v>
      </c>
      <c r="F46" s="1" t="s">
        <v>260</v>
      </c>
      <c r="G46" s="1" t="s">
        <v>261</v>
      </c>
      <c r="H46" s="1" t="s">
        <v>262</v>
      </c>
      <c r="I46" s="1" t="s">
        <v>263</v>
      </c>
      <c r="J46" s="1" t="s">
        <v>87</v>
      </c>
      <c r="K46" s="3">
        <v>49.85</v>
      </c>
      <c r="L46">
        <v>4</v>
      </c>
      <c r="M46" s="3">
        <v>199.4</v>
      </c>
      <c r="N46" s="1" t="s">
        <v>29</v>
      </c>
      <c r="O46" s="1" t="s">
        <v>95</v>
      </c>
    </row>
    <row r="47" spans="1:15" x14ac:dyDescent="0.3">
      <c r="A47" s="1" t="s">
        <v>264</v>
      </c>
      <c r="B47" s="2">
        <v>45709</v>
      </c>
      <c r="C47" s="1" t="s">
        <v>6668</v>
      </c>
      <c r="D47" s="1" t="s">
        <v>39</v>
      </c>
      <c r="E47">
        <v>2025</v>
      </c>
      <c r="F47" s="1" t="s">
        <v>265</v>
      </c>
      <c r="G47" s="1" t="s">
        <v>266</v>
      </c>
      <c r="H47" s="1" t="s">
        <v>267</v>
      </c>
      <c r="I47" s="1" t="s">
        <v>268</v>
      </c>
      <c r="J47" s="1" t="s">
        <v>20</v>
      </c>
      <c r="K47" s="3">
        <v>8.8000000000000007</v>
      </c>
      <c r="L47">
        <v>1</v>
      </c>
      <c r="M47" s="3">
        <v>8.8000000000000007</v>
      </c>
      <c r="N47" s="1" t="s">
        <v>6669</v>
      </c>
      <c r="O47" s="1" t="s">
        <v>80</v>
      </c>
    </row>
    <row r="48" spans="1:15" x14ac:dyDescent="0.3">
      <c r="A48" s="1" t="s">
        <v>269</v>
      </c>
      <c r="B48" s="2">
        <v>45821</v>
      </c>
      <c r="C48" s="1" t="s">
        <v>6668</v>
      </c>
      <c r="D48" s="1" t="s">
        <v>24</v>
      </c>
      <c r="E48">
        <v>2025</v>
      </c>
      <c r="F48" s="1" t="s">
        <v>270</v>
      </c>
      <c r="G48" s="1" t="s">
        <v>271</v>
      </c>
      <c r="H48" s="1" t="s">
        <v>272</v>
      </c>
      <c r="I48" s="1" t="s">
        <v>273</v>
      </c>
      <c r="J48" s="1" t="s">
        <v>87</v>
      </c>
      <c r="K48" s="3">
        <v>55.9</v>
      </c>
      <c r="L48">
        <v>5</v>
      </c>
      <c r="M48" s="3">
        <v>279.5</v>
      </c>
      <c r="N48" s="1" t="s">
        <v>6669</v>
      </c>
      <c r="O48" s="1" t="s">
        <v>193</v>
      </c>
    </row>
    <row r="49" spans="1:15" x14ac:dyDescent="0.3">
      <c r="A49" s="1" t="s">
        <v>274</v>
      </c>
      <c r="B49" s="2">
        <v>45261</v>
      </c>
      <c r="C49" s="1" t="s">
        <v>6668</v>
      </c>
      <c r="D49" s="1" t="s">
        <v>107</v>
      </c>
      <c r="E49">
        <v>2023</v>
      </c>
      <c r="F49" s="1" t="s">
        <v>275</v>
      </c>
      <c r="G49" s="1" t="s">
        <v>276</v>
      </c>
      <c r="H49" s="1" t="s">
        <v>277</v>
      </c>
      <c r="I49" s="1" t="s">
        <v>278</v>
      </c>
      <c r="J49" s="1" t="s">
        <v>51</v>
      </c>
      <c r="K49" s="3">
        <v>14.42</v>
      </c>
      <c r="L49">
        <v>5</v>
      </c>
      <c r="M49" s="3">
        <v>72.099999999999994</v>
      </c>
      <c r="N49" s="1" t="s">
        <v>29</v>
      </c>
      <c r="O49" s="1" t="s">
        <v>44</v>
      </c>
    </row>
    <row r="50" spans="1:15" x14ac:dyDescent="0.3">
      <c r="A50" s="1" t="s">
        <v>279</v>
      </c>
      <c r="B50" s="2">
        <v>45169</v>
      </c>
      <c r="C50" s="1" t="s">
        <v>6672</v>
      </c>
      <c r="D50" s="1" t="s">
        <v>90</v>
      </c>
      <c r="E50">
        <v>2023</v>
      </c>
      <c r="F50" s="1" t="s">
        <v>280</v>
      </c>
      <c r="G50" s="1" t="s">
        <v>281</v>
      </c>
      <c r="H50" s="1" t="s">
        <v>282</v>
      </c>
      <c r="I50" s="1" t="s">
        <v>283</v>
      </c>
      <c r="J50" s="1" t="s">
        <v>70</v>
      </c>
      <c r="K50" s="3">
        <v>22.65</v>
      </c>
      <c r="L50">
        <v>1</v>
      </c>
      <c r="M50" s="3">
        <v>22.65</v>
      </c>
      <c r="N50" s="1" t="s">
        <v>29</v>
      </c>
      <c r="O50" s="1" t="s">
        <v>193</v>
      </c>
    </row>
    <row r="51" spans="1:15" x14ac:dyDescent="0.3">
      <c r="A51" s="1" t="s">
        <v>284</v>
      </c>
      <c r="B51" s="2">
        <v>44969</v>
      </c>
      <c r="C51" s="1" t="s">
        <v>6666</v>
      </c>
      <c r="D51" s="1" t="s">
        <v>39</v>
      </c>
      <c r="E51">
        <v>2023</v>
      </c>
      <c r="F51" s="1" t="s">
        <v>285</v>
      </c>
      <c r="G51" s="1" t="s">
        <v>286</v>
      </c>
      <c r="H51" s="1" t="s">
        <v>287</v>
      </c>
      <c r="I51" s="1" t="s">
        <v>288</v>
      </c>
      <c r="J51" s="1" t="s">
        <v>51</v>
      </c>
      <c r="K51" s="3">
        <v>26.87</v>
      </c>
      <c r="L51">
        <v>2</v>
      </c>
      <c r="M51" s="3">
        <v>53.74</v>
      </c>
      <c r="N51" s="1" t="s">
        <v>88</v>
      </c>
      <c r="O51" s="1" t="s">
        <v>52</v>
      </c>
    </row>
    <row r="52" spans="1:15" x14ac:dyDescent="0.3">
      <c r="A52" s="1" t="s">
        <v>289</v>
      </c>
      <c r="B52" s="2">
        <v>45621</v>
      </c>
      <c r="C52" s="1" t="s">
        <v>6667</v>
      </c>
      <c r="D52" s="1" t="s">
        <v>54</v>
      </c>
      <c r="E52">
        <v>2024</v>
      </c>
      <c r="F52" s="1" t="s">
        <v>290</v>
      </c>
      <c r="G52" s="1" t="s">
        <v>291</v>
      </c>
      <c r="H52" s="1" t="s">
        <v>292</v>
      </c>
      <c r="I52" s="1" t="s">
        <v>293</v>
      </c>
      <c r="J52" s="1" t="s">
        <v>70</v>
      </c>
      <c r="K52" s="3">
        <v>10.6</v>
      </c>
      <c r="L52">
        <v>2</v>
      </c>
      <c r="M52" s="3">
        <v>21.2</v>
      </c>
      <c r="N52" s="1" t="s">
        <v>6669</v>
      </c>
      <c r="O52" s="1" t="s">
        <v>44</v>
      </c>
    </row>
    <row r="53" spans="1:15" x14ac:dyDescent="0.3">
      <c r="A53" s="1" t="s">
        <v>294</v>
      </c>
      <c r="B53" s="2">
        <v>45528</v>
      </c>
      <c r="C53" s="1" t="s">
        <v>6673</v>
      </c>
      <c r="D53" s="1" t="s">
        <v>90</v>
      </c>
      <c r="E53">
        <v>2024</v>
      </c>
      <c r="F53" s="1" t="s">
        <v>295</v>
      </c>
      <c r="G53" s="1" t="s">
        <v>296</v>
      </c>
      <c r="H53" s="1" t="s">
        <v>297</v>
      </c>
      <c r="I53" s="1" t="s">
        <v>298</v>
      </c>
      <c r="J53" s="1" t="s">
        <v>70</v>
      </c>
      <c r="K53" s="3">
        <v>38.6</v>
      </c>
      <c r="L53">
        <v>5</v>
      </c>
      <c r="M53" s="3">
        <v>193</v>
      </c>
      <c r="N53" s="1" t="s">
        <v>6669</v>
      </c>
      <c r="O53" s="1" t="s">
        <v>95</v>
      </c>
    </row>
    <row r="54" spans="1:15" x14ac:dyDescent="0.3">
      <c r="A54" s="1" t="s">
        <v>299</v>
      </c>
      <c r="B54" s="2">
        <v>45083</v>
      </c>
      <c r="C54" s="1" t="s">
        <v>6671</v>
      </c>
      <c r="D54" s="1" t="s">
        <v>24</v>
      </c>
      <c r="E54">
        <v>2023</v>
      </c>
      <c r="F54" s="1" t="s">
        <v>300</v>
      </c>
      <c r="G54" s="1" t="s">
        <v>301</v>
      </c>
      <c r="H54" s="1" t="s">
        <v>302</v>
      </c>
      <c r="I54" s="1" t="s">
        <v>303</v>
      </c>
      <c r="J54" s="1" t="s">
        <v>70</v>
      </c>
      <c r="K54" s="3">
        <v>38.74</v>
      </c>
      <c r="L54">
        <v>4</v>
      </c>
      <c r="M54" s="3">
        <v>154.96</v>
      </c>
      <c r="N54" s="1" t="s">
        <v>29</v>
      </c>
      <c r="O54" s="1" t="s">
        <v>37</v>
      </c>
    </row>
    <row r="55" spans="1:15" x14ac:dyDescent="0.3">
      <c r="A55" s="1" t="s">
        <v>304</v>
      </c>
      <c r="B55" s="2">
        <v>45529</v>
      </c>
      <c r="C55" s="1" t="s">
        <v>6666</v>
      </c>
      <c r="D55" s="1" t="s">
        <v>90</v>
      </c>
      <c r="E55">
        <v>2024</v>
      </c>
      <c r="F55" s="1" t="s">
        <v>305</v>
      </c>
      <c r="G55" s="1" t="s">
        <v>306</v>
      </c>
      <c r="H55" s="1" t="s">
        <v>115</v>
      </c>
      <c r="I55" s="1" t="s">
        <v>116</v>
      </c>
      <c r="J55" s="1" t="s">
        <v>20</v>
      </c>
      <c r="K55" s="3">
        <v>41.68</v>
      </c>
      <c r="L55">
        <v>4</v>
      </c>
      <c r="M55" s="3">
        <v>166.72</v>
      </c>
      <c r="N55" s="1" t="s">
        <v>21</v>
      </c>
      <c r="O55" s="1" t="s">
        <v>37</v>
      </c>
    </row>
    <row r="56" spans="1:15" x14ac:dyDescent="0.3">
      <c r="A56" s="1" t="s">
        <v>307</v>
      </c>
      <c r="B56" s="2">
        <v>45191</v>
      </c>
      <c r="C56" s="1" t="s">
        <v>6668</v>
      </c>
      <c r="D56" s="1" t="s">
        <v>60</v>
      </c>
      <c r="E56">
        <v>2023</v>
      </c>
      <c r="F56" s="1" t="s">
        <v>308</v>
      </c>
      <c r="G56" s="1" t="s">
        <v>309</v>
      </c>
      <c r="H56" s="1" t="s">
        <v>310</v>
      </c>
      <c r="I56" s="1" t="s">
        <v>311</v>
      </c>
      <c r="J56" s="1" t="s">
        <v>87</v>
      </c>
      <c r="K56" s="3">
        <v>39.01</v>
      </c>
      <c r="L56">
        <v>2</v>
      </c>
      <c r="M56" s="3">
        <v>78.02</v>
      </c>
      <c r="N56" s="1" t="s">
        <v>6669</v>
      </c>
      <c r="O56" s="1" t="s">
        <v>52</v>
      </c>
    </row>
    <row r="57" spans="1:15" x14ac:dyDescent="0.3">
      <c r="A57" s="1" t="s">
        <v>312</v>
      </c>
      <c r="B57" s="2">
        <v>45195</v>
      </c>
      <c r="C57" s="1" t="s">
        <v>6671</v>
      </c>
      <c r="D57" s="1" t="s">
        <v>60</v>
      </c>
      <c r="E57">
        <v>2023</v>
      </c>
      <c r="F57" s="1" t="s">
        <v>313</v>
      </c>
      <c r="G57" s="1" t="s">
        <v>314</v>
      </c>
      <c r="H57" s="1" t="s">
        <v>93</v>
      </c>
      <c r="I57" s="1" t="s">
        <v>315</v>
      </c>
      <c r="J57" s="1" t="s">
        <v>87</v>
      </c>
      <c r="K57" s="3">
        <v>10.55</v>
      </c>
      <c r="L57">
        <v>2</v>
      </c>
      <c r="M57" s="3">
        <v>21.1</v>
      </c>
      <c r="N57" s="1" t="s">
        <v>29</v>
      </c>
      <c r="O57" s="1" t="s">
        <v>193</v>
      </c>
    </row>
    <row r="58" spans="1:15" x14ac:dyDescent="0.3">
      <c r="A58" s="1" t="s">
        <v>316</v>
      </c>
      <c r="B58" s="2">
        <v>45455</v>
      </c>
      <c r="C58" s="1" t="s">
        <v>6670</v>
      </c>
      <c r="D58" s="1" t="s">
        <v>24</v>
      </c>
      <c r="E58">
        <v>2024</v>
      </c>
      <c r="F58" s="1" t="s">
        <v>317</v>
      </c>
      <c r="G58" s="1" t="s">
        <v>318</v>
      </c>
      <c r="H58" s="1" t="s">
        <v>319</v>
      </c>
      <c r="I58" s="1" t="s">
        <v>320</v>
      </c>
      <c r="J58" s="1" t="s">
        <v>70</v>
      </c>
      <c r="K58" s="3">
        <v>27.93</v>
      </c>
      <c r="L58">
        <v>1</v>
      </c>
      <c r="M58" s="3">
        <v>27.93</v>
      </c>
      <c r="N58" s="1" t="s">
        <v>29</v>
      </c>
      <c r="O58" s="1" t="s">
        <v>52</v>
      </c>
    </row>
    <row r="59" spans="1:15" x14ac:dyDescent="0.3">
      <c r="A59" s="1" t="s">
        <v>321</v>
      </c>
      <c r="B59" s="2">
        <v>45247</v>
      </c>
      <c r="C59" s="1" t="s">
        <v>6668</v>
      </c>
      <c r="D59" s="1" t="s">
        <v>54</v>
      </c>
      <c r="E59">
        <v>2023</v>
      </c>
      <c r="F59" s="1" t="s">
        <v>322</v>
      </c>
      <c r="G59" s="1" t="s">
        <v>323</v>
      </c>
      <c r="H59" s="1" t="s">
        <v>324</v>
      </c>
      <c r="I59" s="1" t="s">
        <v>325</v>
      </c>
      <c r="J59" s="1" t="s">
        <v>70</v>
      </c>
      <c r="K59" s="3">
        <v>32.64</v>
      </c>
      <c r="L59">
        <v>5</v>
      </c>
      <c r="M59" s="3">
        <v>163.19999999999999</v>
      </c>
      <c r="N59" s="1" t="s">
        <v>29</v>
      </c>
      <c r="O59" s="1" t="s">
        <v>37</v>
      </c>
    </row>
    <row r="60" spans="1:15" x14ac:dyDescent="0.3">
      <c r="A60" s="1" t="s">
        <v>329</v>
      </c>
      <c r="B60" s="2">
        <v>45538</v>
      </c>
      <c r="C60" s="1" t="s">
        <v>6671</v>
      </c>
      <c r="D60" s="1" t="s">
        <v>60</v>
      </c>
      <c r="E60">
        <v>2024</v>
      </c>
      <c r="F60" s="1" t="s">
        <v>330</v>
      </c>
      <c r="G60" s="1" t="s">
        <v>331</v>
      </c>
      <c r="H60" s="1" t="s">
        <v>332</v>
      </c>
      <c r="I60" s="1" t="s">
        <v>333</v>
      </c>
      <c r="J60" s="1" t="s">
        <v>87</v>
      </c>
      <c r="K60" s="3">
        <v>44.59</v>
      </c>
      <c r="L60">
        <v>4</v>
      </c>
      <c r="M60" s="3">
        <v>178.36</v>
      </c>
      <c r="N60" s="1" t="s">
        <v>88</v>
      </c>
      <c r="O60" s="1" t="s">
        <v>193</v>
      </c>
    </row>
    <row r="61" spans="1:15" x14ac:dyDescent="0.3">
      <c r="A61" s="1" t="s">
        <v>334</v>
      </c>
      <c r="B61" s="2">
        <v>45230</v>
      </c>
      <c r="C61" s="1" t="s">
        <v>6671</v>
      </c>
      <c r="D61" s="1" t="s">
        <v>133</v>
      </c>
      <c r="E61">
        <v>2023</v>
      </c>
      <c r="F61" s="1" t="s">
        <v>335</v>
      </c>
      <c r="G61" s="1" t="s">
        <v>336</v>
      </c>
      <c r="H61" s="1" t="s">
        <v>337</v>
      </c>
      <c r="I61" s="1" t="s">
        <v>338</v>
      </c>
      <c r="J61" s="1" t="s">
        <v>51</v>
      </c>
      <c r="K61" s="3">
        <v>19.29</v>
      </c>
      <c r="L61">
        <v>5</v>
      </c>
      <c r="M61" s="3">
        <v>96.45</v>
      </c>
      <c r="N61" s="1" t="s">
        <v>88</v>
      </c>
      <c r="O61" s="1" t="s">
        <v>30</v>
      </c>
    </row>
    <row r="62" spans="1:15" x14ac:dyDescent="0.3">
      <c r="A62" s="1" t="s">
        <v>339</v>
      </c>
      <c r="B62" s="2">
        <v>45024</v>
      </c>
      <c r="C62" s="1" t="s">
        <v>6673</v>
      </c>
      <c r="D62" s="1" t="s">
        <v>82</v>
      </c>
      <c r="E62">
        <v>2023</v>
      </c>
      <c r="F62" s="1" t="s">
        <v>340</v>
      </c>
      <c r="G62" s="1" t="s">
        <v>341</v>
      </c>
      <c r="H62" s="1" t="s">
        <v>342</v>
      </c>
      <c r="I62" s="1" t="s">
        <v>343</v>
      </c>
      <c r="J62" s="1" t="s">
        <v>87</v>
      </c>
      <c r="K62" s="3">
        <v>35.01</v>
      </c>
      <c r="L62">
        <v>2</v>
      </c>
      <c r="M62" s="3">
        <v>70.02</v>
      </c>
      <c r="N62" s="1" t="s">
        <v>21</v>
      </c>
      <c r="O62" s="1" t="s">
        <v>44</v>
      </c>
    </row>
    <row r="63" spans="1:15" x14ac:dyDescent="0.3">
      <c r="A63" s="1" t="s">
        <v>344</v>
      </c>
      <c r="B63" s="2">
        <v>44947</v>
      </c>
      <c r="C63" s="1" t="s">
        <v>6673</v>
      </c>
      <c r="D63" s="1" t="s">
        <v>210</v>
      </c>
      <c r="E63">
        <v>2023</v>
      </c>
      <c r="F63" s="1" t="s">
        <v>216</v>
      </c>
      <c r="G63" s="1" t="s">
        <v>217</v>
      </c>
      <c r="H63" s="1" t="s">
        <v>345</v>
      </c>
      <c r="I63" s="1" t="s">
        <v>346</v>
      </c>
      <c r="J63" s="1" t="s">
        <v>87</v>
      </c>
      <c r="K63" s="3">
        <v>44.94</v>
      </c>
      <c r="L63">
        <v>2</v>
      </c>
      <c r="M63" s="3">
        <v>89.88</v>
      </c>
      <c r="N63" s="1" t="s">
        <v>29</v>
      </c>
      <c r="O63" s="1" t="s">
        <v>193</v>
      </c>
    </row>
    <row r="64" spans="1:15" x14ac:dyDescent="0.3">
      <c r="A64" s="1" t="s">
        <v>347</v>
      </c>
      <c r="B64" s="2">
        <v>45194</v>
      </c>
      <c r="C64" s="1" t="s">
        <v>6667</v>
      </c>
      <c r="D64" s="1" t="s">
        <v>60</v>
      </c>
      <c r="E64">
        <v>2023</v>
      </c>
      <c r="F64" s="1" t="s">
        <v>348</v>
      </c>
      <c r="G64" s="1" t="s">
        <v>349</v>
      </c>
      <c r="H64" s="1" t="s">
        <v>350</v>
      </c>
      <c r="I64" s="1" t="s">
        <v>351</v>
      </c>
      <c r="J64" s="1" t="s">
        <v>20</v>
      </c>
      <c r="K64" s="3">
        <v>33.33</v>
      </c>
      <c r="L64">
        <v>1</v>
      </c>
      <c r="M64" s="3">
        <v>33.33</v>
      </c>
      <c r="N64" s="1" t="s">
        <v>6669</v>
      </c>
      <c r="O64" s="1" t="s">
        <v>22</v>
      </c>
    </row>
    <row r="65" spans="1:15" x14ac:dyDescent="0.3">
      <c r="A65" s="1" t="s">
        <v>352</v>
      </c>
      <c r="B65" s="2">
        <v>45285</v>
      </c>
      <c r="C65" s="1" t="s">
        <v>6667</v>
      </c>
      <c r="D65" s="1" t="s">
        <v>107</v>
      </c>
      <c r="E65">
        <v>2023</v>
      </c>
      <c r="F65" s="1" t="s">
        <v>353</v>
      </c>
      <c r="G65" s="1" t="s">
        <v>354</v>
      </c>
      <c r="H65" s="1" t="s">
        <v>355</v>
      </c>
      <c r="I65" s="1" t="s">
        <v>356</v>
      </c>
      <c r="J65" s="1" t="s">
        <v>87</v>
      </c>
      <c r="K65" s="3">
        <v>33.770000000000003</v>
      </c>
      <c r="L65">
        <v>2</v>
      </c>
      <c r="M65" s="3">
        <v>67.540000000000006</v>
      </c>
      <c r="N65" s="1" t="s">
        <v>6669</v>
      </c>
      <c r="O65" s="1" t="s">
        <v>37</v>
      </c>
    </row>
    <row r="66" spans="1:15" x14ac:dyDescent="0.3">
      <c r="A66" s="1" t="s">
        <v>357</v>
      </c>
      <c r="B66" s="2">
        <v>45759</v>
      </c>
      <c r="C66" s="1" t="s">
        <v>6673</v>
      </c>
      <c r="D66" s="1" t="s">
        <v>82</v>
      </c>
      <c r="E66">
        <v>2025</v>
      </c>
      <c r="F66" s="1" t="s">
        <v>358</v>
      </c>
      <c r="G66" s="1" t="s">
        <v>359</v>
      </c>
      <c r="H66" s="1" t="s">
        <v>360</v>
      </c>
      <c r="I66" s="1" t="s">
        <v>361</v>
      </c>
      <c r="J66" s="1" t="s">
        <v>20</v>
      </c>
      <c r="K66" s="3">
        <v>20.010000000000002</v>
      </c>
      <c r="L66">
        <v>3</v>
      </c>
      <c r="M66" s="3">
        <v>60.03</v>
      </c>
      <c r="N66" s="1" t="s">
        <v>29</v>
      </c>
      <c r="O66" s="1" t="s">
        <v>37</v>
      </c>
    </row>
    <row r="67" spans="1:15" x14ac:dyDescent="0.3">
      <c r="A67" s="1" t="s">
        <v>362</v>
      </c>
      <c r="B67" s="2">
        <v>45392</v>
      </c>
      <c r="C67" s="1" t="s">
        <v>6670</v>
      </c>
      <c r="D67" s="1" t="s">
        <v>82</v>
      </c>
      <c r="E67">
        <v>2024</v>
      </c>
      <c r="F67" s="1" t="s">
        <v>363</v>
      </c>
      <c r="G67" s="1" t="s">
        <v>364</v>
      </c>
      <c r="H67" s="1" t="s">
        <v>365</v>
      </c>
      <c r="I67" s="1" t="s">
        <v>366</v>
      </c>
      <c r="J67" s="1" t="s">
        <v>70</v>
      </c>
      <c r="K67" s="3">
        <v>34.770000000000003</v>
      </c>
      <c r="L67">
        <v>2</v>
      </c>
      <c r="M67" s="3">
        <v>69.540000000000006</v>
      </c>
      <c r="N67" s="1" t="s">
        <v>29</v>
      </c>
      <c r="O67" s="1" t="s">
        <v>30</v>
      </c>
    </row>
    <row r="68" spans="1:15" x14ac:dyDescent="0.3">
      <c r="A68" s="1" t="s">
        <v>367</v>
      </c>
      <c r="B68" s="2">
        <v>44966</v>
      </c>
      <c r="C68" s="1" t="s">
        <v>6672</v>
      </c>
      <c r="D68" s="1" t="s">
        <v>39</v>
      </c>
      <c r="E68">
        <v>2023</v>
      </c>
      <c r="F68" s="1" t="s">
        <v>368</v>
      </c>
      <c r="G68" s="1" t="s">
        <v>369</v>
      </c>
      <c r="H68" s="1" t="s">
        <v>370</v>
      </c>
      <c r="I68" s="1" t="s">
        <v>371</v>
      </c>
      <c r="J68" s="1" t="s">
        <v>70</v>
      </c>
      <c r="K68" s="3">
        <v>42.52</v>
      </c>
      <c r="L68">
        <v>1</v>
      </c>
      <c r="M68" s="3">
        <v>42.52</v>
      </c>
      <c r="N68" s="1" t="s">
        <v>6669</v>
      </c>
      <c r="O68" s="1" t="s">
        <v>37</v>
      </c>
    </row>
    <row r="69" spans="1:15" x14ac:dyDescent="0.3">
      <c r="A69" s="1" t="s">
        <v>372</v>
      </c>
      <c r="B69" s="2">
        <v>45207</v>
      </c>
      <c r="C69" s="1" t="s">
        <v>6666</v>
      </c>
      <c r="D69" s="1" t="s">
        <v>133</v>
      </c>
      <c r="E69">
        <v>2023</v>
      </c>
      <c r="F69" s="1" t="s">
        <v>373</v>
      </c>
      <c r="G69" s="1" t="s">
        <v>374</v>
      </c>
      <c r="H69" s="1" t="s">
        <v>375</v>
      </c>
      <c r="I69" s="1" t="s">
        <v>376</v>
      </c>
      <c r="J69" s="1" t="s">
        <v>20</v>
      </c>
      <c r="K69" s="3">
        <v>14.02</v>
      </c>
      <c r="L69">
        <v>4</v>
      </c>
      <c r="M69" s="3">
        <v>56.08</v>
      </c>
      <c r="N69" s="1" t="s">
        <v>29</v>
      </c>
      <c r="O69" s="1" t="s">
        <v>22</v>
      </c>
    </row>
    <row r="70" spans="1:15" x14ac:dyDescent="0.3">
      <c r="A70" s="1" t="s">
        <v>377</v>
      </c>
      <c r="B70" s="2">
        <v>45632</v>
      </c>
      <c r="C70" s="1" t="s">
        <v>6668</v>
      </c>
      <c r="D70" s="1" t="s">
        <v>107</v>
      </c>
      <c r="E70">
        <v>2024</v>
      </c>
      <c r="F70" s="1" t="s">
        <v>378</v>
      </c>
      <c r="G70" s="1" t="s">
        <v>379</v>
      </c>
      <c r="H70" s="1" t="s">
        <v>370</v>
      </c>
      <c r="I70" s="1" t="s">
        <v>380</v>
      </c>
      <c r="J70" s="1" t="s">
        <v>20</v>
      </c>
      <c r="K70" s="3">
        <v>35.94</v>
      </c>
      <c r="L70">
        <v>4</v>
      </c>
      <c r="M70" s="3">
        <v>143.76</v>
      </c>
      <c r="N70" s="1" t="s">
        <v>6669</v>
      </c>
      <c r="O70" s="1" t="s">
        <v>30</v>
      </c>
    </row>
    <row r="71" spans="1:15" x14ac:dyDescent="0.3">
      <c r="A71" s="1" t="s">
        <v>381</v>
      </c>
      <c r="B71" s="2">
        <v>44962</v>
      </c>
      <c r="C71" s="1" t="s">
        <v>6666</v>
      </c>
      <c r="D71" s="1" t="s">
        <v>39</v>
      </c>
      <c r="E71">
        <v>2023</v>
      </c>
      <c r="F71" s="1" t="s">
        <v>382</v>
      </c>
      <c r="G71" s="1" t="s">
        <v>383</v>
      </c>
      <c r="H71" s="1" t="s">
        <v>384</v>
      </c>
      <c r="I71" s="1" t="s">
        <v>385</v>
      </c>
      <c r="J71" s="1" t="s">
        <v>20</v>
      </c>
      <c r="K71" s="3">
        <v>33.229999999999997</v>
      </c>
      <c r="L71">
        <v>1</v>
      </c>
      <c r="M71" s="3">
        <v>33.229999999999997</v>
      </c>
      <c r="N71" s="1" t="s">
        <v>6669</v>
      </c>
      <c r="O71" s="1" t="s">
        <v>37</v>
      </c>
    </row>
    <row r="72" spans="1:15" x14ac:dyDescent="0.3">
      <c r="A72" s="1" t="s">
        <v>386</v>
      </c>
      <c r="B72" s="2">
        <v>45671</v>
      </c>
      <c r="C72" s="1" t="s">
        <v>6671</v>
      </c>
      <c r="D72" s="1" t="s">
        <v>210</v>
      </c>
      <c r="E72">
        <v>2025</v>
      </c>
      <c r="F72" s="1" t="s">
        <v>387</v>
      </c>
      <c r="G72" s="1" t="s">
        <v>388</v>
      </c>
      <c r="H72" s="1" t="s">
        <v>389</v>
      </c>
      <c r="I72" s="1" t="s">
        <v>390</v>
      </c>
      <c r="J72" s="1" t="s">
        <v>20</v>
      </c>
      <c r="K72" s="3">
        <v>32.78</v>
      </c>
      <c r="L72">
        <v>3</v>
      </c>
      <c r="M72" s="3">
        <v>98.34</v>
      </c>
      <c r="N72" s="1" t="s">
        <v>21</v>
      </c>
      <c r="O72" s="1" t="s">
        <v>37</v>
      </c>
    </row>
    <row r="73" spans="1:15" x14ac:dyDescent="0.3">
      <c r="A73" s="1" t="s">
        <v>395</v>
      </c>
      <c r="B73" s="2">
        <v>45888</v>
      </c>
      <c r="C73" s="1" t="s">
        <v>6671</v>
      </c>
      <c r="D73" s="1" t="s">
        <v>90</v>
      </c>
      <c r="E73">
        <v>2025</v>
      </c>
      <c r="F73" s="1" t="s">
        <v>396</v>
      </c>
      <c r="G73" s="1" t="s">
        <v>397</v>
      </c>
      <c r="H73" s="1" t="s">
        <v>398</v>
      </c>
      <c r="I73" s="1" t="s">
        <v>399</v>
      </c>
      <c r="J73" s="1" t="s">
        <v>70</v>
      </c>
      <c r="K73" s="3">
        <v>23.14</v>
      </c>
      <c r="L73">
        <v>3</v>
      </c>
      <c r="M73" s="3">
        <v>69.42</v>
      </c>
      <c r="N73" s="1" t="s">
        <v>21</v>
      </c>
      <c r="O73" s="1" t="s">
        <v>80</v>
      </c>
    </row>
    <row r="74" spans="1:15" x14ac:dyDescent="0.3">
      <c r="A74" s="1" t="s">
        <v>400</v>
      </c>
      <c r="B74" s="2">
        <v>44925</v>
      </c>
      <c r="C74" s="1" t="s">
        <v>6668</v>
      </c>
      <c r="D74" s="1" t="s">
        <v>107</v>
      </c>
      <c r="E74">
        <v>2022</v>
      </c>
      <c r="F74" s="1" t="s">
        <v>401</v>
      </c>
      <c r="G74" s="1" t="s">
        <v>402</v>
      </c>
      <c r="H74" s="1" t="s">
        <v>42</v>
      </c>
      <c r="I74" s="1" t="s">
        <v>43</v>
      </c>
      <c r="J74" s="1" t="s">
        <v>20</v>
      </c>
      <c r="K74" s="3">
        <v>31.23</v>
      </c>
      <c r="L74">
        <v>5</v>
      </c>
      <c r="M74" s="3">
        <v>156.15</v>
      </c>
      <c r="N74" s="1" t="s">
        <v>21</v>
      </c>
      <c r="O74" s="1" t="s">
        <v>22</v>
      </c>
    </row>
    <row r="75" spans="1:15" x14ac:dyDescent="0.3">
      <c r="A75" s="1" t="s">
        <v>403</v>
      </c>
      <c r="B75" s="2">
        <v>45156</v>
      </c>
      <c r="C75" s="1" t="s">
        <v>6668</v>
      </c>
      <c r="D75" s="1" t="s">
        <v>90</v>
      </c>
      <c r="E75">
        <v>2023</v>
      </c>
      <c r="F75" s="1" t="s">
        <v>404</v>
      </c>
      <c r="G75" s="1" t="s">
        <v>405</v>
      </c>
      <c r="H75" s="1" t="s">
        <v>406</v>
      </c>
      <c r="I75" s="1" t="s">
        <v>407</v>
      </c>
      <c r="J75" s="1" t="s">
        <v>70</v>
      </c>
      <c r="K75" s="3">
        <v>37.39</v>
      </c>
      <c r="L75">
        <v>3</v>
      </c>
      <c r="M75" s="3">
        <v>112.17</v>
      </c>
      <c r="N75" s="1" t="s">
        <v>21</v>
      </c>
      <c r="O75" s="1" t="s">
        <v>37</v>
      </c>
    </row>
    <row r="76" spans="1:15" x14ac:dyDescent="0.3">
      <c r="A76" s="1" t="s">
        <v>408</v>
      </c>
      <c r="B76" s="2">
        <v>45030</v>
      </c>
      <c r="C76" s="1" t="s">
        <v>6668</v>
      </c>
      <c r="D76" s="1" t="s">
        <v>82</v>
      </c>
      <c r="E76">
        <v>2023</v>
      </c>
      <c r="F76" s="1" t="s">
        <v>409</v>
      </c>
      <c r="G76" s="1" t="s">
        <v>410</v>
      </c>
      <c r="H76" s="1" t="s">
        <v>411</v>
      </c>
      <c r="I76" s="1" t="s">
        <v>412</v>
      </c>
      <c r="J76" s="1" t="s">
        <v>87</v>
      </c>
      <c r="K76" s="3">
        <v>37.71</v>
      </c>
      <c r="L76">
        <v>5</v>
      </c>
      <c r="M76" s="3">
        <v>188.55</v>
      </c>
      <c r="N76" s="1" t="s">
        <v>21</v>
      </c>
      <c r="O76" s="1" t="s">
        <v>37</v>
      </c>
    </row>
    <row r="77" spans="1:15" x14ac:dyDescent="0.3">
      <c r="A77" s="1" t="s">
        <v>413</v>
      </c>
      <c r="B77" s="2">
        <v>45227</v>
      </c>
      <c r="C77" s="1" t="s">
        <v>6673</v>
      </c>
      <c r="D77" s="1" t="s">
        <v>133</v>
      </c>
      <c r="E77">
        <v>2023</v>
      </c>
      <c r="F77" s="1" t="s">
        <v>414</v>
      </c>
      <c r="G77" s="1" t="s">
        <v>415</v>
      </c>
      <c r="H77" s="1" t="s">
        <v>416</v>
      </c>
      <c r="I77" s="1" t="s">
        <v>417</v>
      </c>
      <c r="J77" s="1" t="s">
        <v>20</v>
      </c>
      <c r="K77" s="3">
        <v>48.89</v>
      </c>
      <c r="L77">
        <v>1</v>
      </c>
      <c r="M77" s="3">
        <v>48.89</v>
      </c>
      <c r="N77" s="1" t="s">
        <v>21</v>
      </c>
      <c r="O77" s="1" t="s">
        <v>80</v>
      </c>
    </row>
    <row r="78" spans="1:15" x14ac:dyDescent="0.3">
      <c r="A78" s="1" t="s">
        <v>418</v>
      </c>
      <c r="B78" s="2">
        <v>45321</v>
      </c>
      <c r="C78" s="1" t="s">
        <v>6671</v>
      </c>
      <c r="D78" s="1" t="s">
        <v>210</v>
      </c>
      <c r="E78">
        <v>2024</v>
      </c>
      <c r="F78" s="1" t="s">
        <v>419</v>
      </c>
      <c r="G78" s="1" t="s">
        <v>420</v>
      </c>
      <c r="H78" s="1" t="s">
        <v>421</v>
      </c>
      <c r="I78" s="1" t="s">
        <v>422</v>
      </c>
      <c r="J78" s="1" t="s">
        <v>70</v>
      </c>
      <c r="K78" s="3">
        <v>10.34</v>
      </c>
      <c r="L78">
        <v>4</v>
      </c>
      <c r="M78" s="3">
        <v>41.36</v>
      </c>
      <c r="N78" s="1" t="s">
        <v>6669</v>
      </c>
      <c r="O78" s="1" t="s">
        <v>193</v>
      </c>
    </row>
    <row r="79" spans="1:15" x14ac:dyDescent="0.3">
      <c r="A79" s="1" t="s">
        <v>423</v>
      </c>
      <c r="B79" s="2">
        <v>44937</v>
      </c>
      <c r="C79" s="1" t="s">
        <v>6670</v>
      </c>
      <c r="D79" s="1" t="s">
        <v>210</v>
      </c>
      <c r="E79">
        <v>2023</v>
      </c>
      <c r="F79" s="1" t="s">
        <v>424</v>
      </c>
      <c r="G79" s="1" t="s">
        <v>425</v>
      </c>
      <c r="H79" s="1" t="s">
        <v>426</v>
      </c>
      <c r="I79" s="1" t="s">
        <v>427</v>
      </c>
      <c r="J79" s="1" t="s">
        <v>70</v>
      </c>
      <c r="K79" s="3">
        <v>43.63</v>
      </c>
      <c r="L79">
        <v>2</v>
      </c>
      <c r="M79" s="3">
        <v>87.26</v>
      </c>
      <c r="N79" s="1" t="s">
        <v>29</v>
      </c>
      <c r="O79" s="1" t="s">
        <v>37</v>
      </c>
    </row>
    <row r="80" spans="1:15" x14ac:dyDescent="0.3">
      <c r="A80" s="1" t="s">
        <v>428</v>
      </c>
      <c r="B80" s="2">
        <v>45226</v>
      </c>
      <c r="C80" s="1" t="s">
        <v>6668</v>
      </c>
      <c r="D80" s="1" t="s">
        <v>133</v>
      </c>
      <c r="E80">
        <v>2023</v>
      </c>
      <c r="F80" s="1" t="s">
        <v>387</v>
      </c>
      <c r="G80" s="1" t="s">
        <v>429</v>
      </c>
      <c r="H80" s="1" t="s">
        <v>430</v>
      </c>
      <c r="I80" s="1" t="s">
        <v>431</v>
      </c>
      <c r="J80" s="1" t="s">
        <v>70</v>
      </c>
      <c r="K80" s="3">
        <v>35.700000000000003</v>
      </c>
      <c r="L80">
        <v>2</v>
      </c>
      <c r="M80" s="3">
        <v>71.400000000000006</v>
      </c>
      <c r="N80" s="1" t="s">
        <v>6669</v>
      </c>
      <c r="O80" s="1" t="s">
        <v>44</v>
      </c>
    </row>
    <row r="81" spans="1:15" x14ac:dyDescent="0.3">
      <c r="A81" s="1" t="s">
        <v>432</v>
      </c>
      <c r="B81" s="2">
        <v>45447</v>
      </c>
      <c r="C81" s="1" t="s">
        <v>6671</v>
      </c>
      <c r="D81" s="1" t="s">
        <v>24</v>
      </c>
      <c r="E81">
        <v>2024</v>
      </c>
      <c r="F81" s="1" t="s">
        <v>433</v>
      </c>
      <c r="G81" s="1" t="s">
        <v>434</v>
      </c>
      <c r="H81" s="1" t="s">
        <v>435</v>
      </c>
      <c r="I81" s="1" t="s">
        <v>436</v>
      </c>
      <c r="J81" s="1" t="s">
        <v>70</v>
      </c>
      <c r="K81" s="3">
        <v>19.36</v>
      </c>
      <c r="L81">
        <v>5</v>
      </c>
      <c r="M81" s="3">
        <v>96.8</v>
      </c>
      <c r="N81" s="1" t="s">
        <v>6669</v>
      </c>
      <c r="O81" s="1" t="s">
        <v>37</v>
      </c>
    </row>
    <row r="82" spans="1:15" x14ac:dyDescent="0.3">
      <c r="A82" s="1" t="s">
        <v>437</v>
      </c>
      <c r="B82" s="2">
        <v>45087</v>
      </c>
      <c r="C82" s="1" t="s">
        <v>6673</v>
      </c>
      <c r="D82" s="1" t="s">
        <v>24</v>
      </c>
      <c r="E82">
        <v>2023</v>
      </c>
      <c r="F82" s="1" t="s">
        <v>438</v>
      </c>
      <c r="G82" s="1" t="s">
        <v>439</v>
      </c>
      <c r="H82" s="1" t="s">
        <v>440</v>
      </c>
      <c r="I82" s="1" t="s">
        <v>441</v>
      </c>
      <c r="J82" s="1" t="s">
        <v>87</v>
      </c>
      <c r="K82" s="3">
        <v>31.85</v>
      </c>
      <c r="L82">
        <v>4</v>
      </c>
      <c r="M82" s="3">
        <v>127.4</v>
      </c>
      <c r="N82" s="1" t="s">
        <v>29</v>
      </c>
      <c r="O82" s="1" t="s">
        <v>52</v>
      </c>
    </row>
    <row r="83" spans="1:15" x14ac:dyDescent="0.3">
      <c r="A83" s="1" t="s">
        <v>442</v>
      </c>
      <c r="B83" s="2">
        <v>44955</v>
      </c>
      <c r="C83" s="1" t="s">
        <v>6666</v>
      </c>
      <c r="D83" s="1" t="s">
        <v>210</v>
      </c>
      <c r="E83">
        <v>2023</v>
      </c>
      <c r="F83" s="1" t="s">
        <v>443</v>
      </c>
      <c r="G83" s="1" t="s">
        <v>444</v>
      </c>
      <c r="H83" s="1" t="s">
        <v>445</v>
      </c>
      <c r="I83" s="1" t="s">
        <v>446</v>
      </c>
      <c r="J83" s="1" t="s">
        <v>51</v>
      </c>
      <c r="K83" s="3">
        <v>36.76</v>
      </c>
      <c r="L83">
        <v>4</v>
      </c>
      <c r="M83" s="3">
        <v>147.04</v>
      </c>
      <c r="N83" s="1" t="s">
        <v>29</v>
      </c>
      <c r="O83" s="1" t="s">
        <v>52</v>
      </c>
    </row>
    <row r="84" spans="1:15" x14ac:dyDescent="0.3">
      <c r="A84" s="1" t="s">
        <v>447</v>
      </c>
      <c r="B84" s="2">
        <v>44968</v>
      </c>
      <c r="C84" s="1" t="s">
        <v>6673</v>
      </c>
      <c r="D84" s="1" t="s">
        <v>39</v>
      </c>
      <c r="E84">
        <v>2023</v>
      </c>
      <c r="F84" s="1" t="s">
        <v>448</v>
      </c>
      <c r="G84" s="1" t="s">
        <v>449</v>
      </c>
      <c r="H84" s="1" t="s">
        <v>450</v>
      </c>
      <c r="I84" s="1" t="s">
        <v>451</v>
      </c>
      <c r="J84" s="1" t="s">
        <v>20</v>
      </c>
      <c r="K84" s="3">
        <v>19.809999999999999</v>
      </c>
      <c r="L84">
        <v>2</v>
      </c>
      <c r="M84" s="3">
        <v>39.619999999999997</v>
      </c>
      <c r="N84" s="1" t="s">
        <v>88</v>
      </c>
      <c r="O84" s="1" t="s">
        <v>193</v>
      </c>
    </row>
    <row r="85" spans="1:15" x14ac:dyDescent="0.3">
      <c r="A85" s="1" t="s">
        <v>452</v>
      </c>
      <c r="B85" s="2">
        <v>45525</v>
      </c>
      <c r="C85" s="1" t="s">
        <v>6670</v>
      </c>
      <c r="D85" s="1" t="s">
        <v>90</v>
      </c>
      <c r="E85">
        <v>2024</v>
      </c>
      <c r="F85" s="1" t="s">
        <v>453</v>
      </c>
      <c r="G85" s="1" t="s">
        <v>454</v>
      </c>
      <c r="H85" s="1" t="s">
        <v>455</v>
      </c>
      <c r="I85" s="1" t="s">
        <v>456</v>
      </c>
      <c r="J85" s="1" t="s">
        <v>20</v>
      </c>
      <c r="K85" s="3">
        <v>38.99</v>
      </c>
      <c r="L85">
        <v>2</v>
      </c>
      <c r="M85" s="3">
        <v>77.98</v>
      </c>
      <c r="N85" s="1" t="s">
        <v>6669</v>
      </c>
      <c r="O85" s="1" t="s">
        <v>80</v>
      </c>
    </row>
    <row r="86" spans="1:15" x14ac:dyDescent="0.3">
      <c r="A86" s="1" t="s">
        <v>457</v>
      </c>
      <c r="B86" s="2">
        <v>45738</v>
      </c>
      <c r="C86" s="1" t="s">
        <v>6673</v>
      </c>
      <c r="D86" s="1" t="s">
        <v>15</v>
      </c>
      <c r="E86">
        <v>2025</v>
      </c>
      <c r="F86" s="1" t="s">
        <v>458</v>
      </c>
      <c r="G86" s="1" t="s">
        <v>459</v>
      </c>
      <c r="H86" s="1" t="s">
        <v>460</v>
      </c>
      <c r="I86" s="1" t="s">
        <v>461</v>
      </c>
      <c r="J86" s="1" t="s">
        <v>20</v>
      </c>
      <c r="K86" s="3">
        <v>29.31</v>
      </c>
      <c r="L86">
        <v>5</v>
      </c>
      <c r="M86" s="3">
        <v>146.55000000000001</v>
      </c>
      <c r="N86" s="1" t="s">
        <v>6669</v>
      </c>
      <c r="O86" s="1" t="s">
        <v>80</v>
      </c>
    </row>
    <row r="87" spans="1:15" x14ac:dyDescent="0.3">
      <c r="A87" s="1" t="s">
        <v>462</v>
      </c>
      <c r="B87" s="2">
        <v>45892</v>
      </c>
      <c r="C87" s="1" t="s">
        <v>6673</v>
      </c>
      <c r="D87" s="1" t="s">
        <v>90</v>
      </c>
      <c r="E87">
        <v>2025</v>
      </c>
      <c r="F87" s="1" t="s">
        <v>463</v>
      </c>
      <c r="G87" s="1" t="s">
        <v>464</v>
      </c>
      <c r="H87" s="1" t="s">
        <v>310</v>
      </c>
      <c r="I87" s="1" t="s">
        <v>311</v>
      </c>
      <c r="J87" s="1" t="s">
        <v>70</v>
      </c>
      <c r="K87" s="3">
        <v>31.42</v>
      </c>
      <c r="L87">
        <v>2</v>
      </c>
      <c r="M87" s="3">
        <v>62.84</v>
      </c>
      <c r="N87" s="1" t="s">
        <v>6669</v>
      </c>
      <c r="O87" s="1" t="s">
        <v>193</v>
      </c>
    </row>
    <row r="88" spans="1:15" x14ac:dyDescent="0.3">
      <c r="A88" s="1" t="s">
        <v>465</v>
      </c>
      <c r="B88" s="2">
        <v>45531</v>
      </c>
      <c r="C88" s="1" t="s">
        <v>6671</v>
      </c>
      <c r="D88" s="1" t="s">
        <v>90</v>
      </c>
      <c r="E88">
        <v>2024</v>
      </c>
      <c r="F88" s="1" t="s">
        <v>466</v>
      </c>
      <c r="G88" s="1" t="s">
        <v>467</v>
      </c>
      <c r="H88" s="1" t="s">
        <v>468</v>
      </c>
      <c r="I88" s="1" t="s">
        <v>469</v>
      </c>
      <c r="J88" s="1" t="s">
        <v>20</v>
      </c>
      <c r="K88" s="3">
        <v>49.37</v>
      </c>
      <c r="L88">
        <v>1</v>
      </c>
      <c r="M88" s="3">
        <v>49.37</v>
      </c>
      <c r="N88" s="1" t="s">
        <v>6669</v>
      </c>
      <c r="O88" s="1" t="s">
        <v>30</v>
      </c>
    </row>
    <row r="89" spans="1:15" x14ac:dyDescent="0.3">
      <c r="A89" s="1" t="s">
        <v>470</v>
      </c>
      <c r="B89" s="2">
        <v>44863</v>
      </c>
      <c r="C89" s="1" t="s">
        <v>6673</v>
      </c>
      <c r="D89" s="1" t="s">
        <v>133</v>
      </c>
      <c r="E89">
        <v>2022</v>
      </c>
      <c r="F89" s="1" t="s">
        <v>471</v>
      </c>
      <c r="G89" s="1" t="s">
        <v>472</v>
      </c>
      <c r="H89" s="1" t="s">
        <v>473</v>
      </c>
      <c r="I89" s="1" t="s">
        <v>474</v>
      </c>
      <c r="J89" s="1" t="s">
        <v>51</v>
      </c>
      <c r="K89" s="3">
        <v>37.61</v>
      </c>
      <c r="L89">
        <v>1</v>
      </c>
      <c r="M89" s="3">
        <v>37.61</v>
      </c>
      <c r="N89" s="1" t="s">
        <v>21</v>
      </c>
      <c r="O89" s="1" t="s">
        <v>80</v>
      </c>
    </row>
    <row r="90" spans="1:15" x14ac:dyDescent="0.3">
      <c r="A90" s="1" t="s">
        <v>475</v>
      </c>
      <c r="B90" s="2">
        <v>45584</v>
      </c>
      <c r="C90" s="1" t="s">
        <v>6673</v>
      </c>
      <c r="D90" s="1" t="s">
        <v>133</v>
      </c>
      <c r="E90">
        <v>2024</v>
      </c>
      <c r="F90" s="1" t="s">
        <v>476</v>
      </c>
      <c r="G90" s="1" t="s">
        <v>477</v>
      </c>
      <c r="H90" s="1" t="s">
        <v>478</v>
      </c>
      <c r="I90" s="1" t="s">
        <v>479</v>
      </c>
      <c r="J90" s="1" t="s">
        <v>20</v>
      </c>
      <c r="K90" s="3">
        <v>31.59</v>
      </c>
      <c r="L90">
        <v>5</v>
      </c>
      <c r="M90" s="3">
        <v>157.94999999999999</v>
      </c>
      <c r="N90" s="1" t="s">
        <v>21</v>
      </c>
      <c r="O90" s="1" t="s">
        <v>44</v>
      </c>
    </row>
    <row r="91" spans="1:15" x14ac:dyDescent="0.3">
      <c r="A91" s="1" t="s">
        <v>480</v>
      </c>
      <c r="B91" s="2">
        <v>44888</v>
      </c>
      <c r="C91" s="1" t="s">
        <v>6670</v>
      </c>
      <c r="D91" s="1" t="s">
        <v>54</v>
      </c>
      <c r="E91">
        <v>2022</v>
      </c>
      <c r="F91" s="1" t="s">
        <v>481</v>
      </c>
      <c r="G91" s="1" t="s">
        <v>482</v>
      </c>
      <c r="H91" s="1" t="s">
        <v>247</v>
      </c>
      <c r="I91" s="1" t="s">
        <v>483</v>
      </c>
      <c r="J91" s="1" t="s">
        <v>87</v>
      </c>
      <c r="K91" s="3">
        <v>7.87</v>
      </c>
      <c r="L91">
        <v>3</v>
      </c>
      <c r="M91" s="3">
        <v>23.61</v>
      </c>
      <c r="N91" s="1" t="s">
        <v>6669</v>
      </c>
      <c r="O91" s="1" t="s">
        <v>37</v>
      </c>
    </row>
    <row r="92" spans="1:15" x14ac:dyDescent="0.3">
      <c r="A92" s="1" t="s">
        <v>484</v>
      </c>
      <c r="B92" s="2">
        <v>45181</v>
      </c>
      <c r="C92" s="1" t="s">
        <v>6671</v>
      </c>
      <c r="D92" s="1" t="s">
        <v>60</v>
      </c>
      <c r="E92">
        <v>2023</v>
      </c>
      <c r="F92" s="1" t="s">
        <v>485</v>
      </c>
      <c r="G92" s="1" t="s">
        <v>486</v>
      </c>
      <c r="H92" s="1" t="s">
        <v>487</v>
      </c>
      <c r="I92" s="1" t="s">
        <v>488</v>
      </c>
      <c r="J92" s="1" t="s">
        <v>70</v>
      </c>
      <c r="K92" s="3">
        <v>49.69</v>
      </c>
      <c r="L92">
        <v>5</v>
      </c>
      <c r="M92" s="3">
        <v>248.45</v>
      </c>
      <c r="N92" s="1" t="s">
        <v>88</v>
      </c>
      <c r="O92" s="1" t="s">
        <v>30</v>
      </c>
    </row>
    <row r="93" spans="1:15" x14ac:dyDescent="0.3">
      <c r="A93" s="1" t="s">
        <v>489</v>
      </c>
      <c r="B93" s="2">
        <v>45007</v>
      </c>
      <c r="C93" s="1" t="s">
        <v>6670</v>
      </c>
      <c r="D93" s="1" t="s">
        <v>15</v>
      </c>
      <c r="E93">
        <v>2023</v>
      </c>
      <c r="F93" s="1" t="s">
        <v>490</v>
      </c>
      <c r="G93" s="1" t="s">
        <v>491</v>
      </c>
      <c r="H93" s="1" t="s">
        <v>492</v>
      </c>
      <c r="I93" s="1" t="s">
        <v>493</v>
      </c>
      <c r="J93" s="1" t="s">
        <v>51</v>
      </c>
      <c r="K93" s="3">
        <v>12.63</v>
      </c>
      <c r="L93">
        <v>4</v>
      </c>
      <c r="M93" s="3">
        <v>50.52</v>
      </c>
      <c r="N93" s="1" t="s">
        <v>21</v>
      </c>
      <c r="O93" s="1" t="s">
        <v>193</v>
      </c>
    </row>
    <row r="94" spans="1:15" x14ac:dyDescent="0.3">
      <c r="A94" s="1" t="s">
        <v>494</v>
      </c>
      <c r="B94" s="2">
        <v>45595</v>
      </c>
      <c r="C94" s="1" t="s">
        <v>6670</v>
      </c>
      <c r="D94" s="1" t="s">
        <v>133</v>
      </c>
      <c r="E94">
        <v>2024</v>
      </c>
      <c r="F94" s="1" t="s">
        <v>495</v>
      </c>
      <c r="G94" s="1" t="s">
        <v>496</v>
      </c>
      <c r="H94" s="1" t="s">
        <v>151</v>
      </c>
      <c r="I94" s="1" t="s">
        <v>497</v>
      </c>
      <c r="J94" s="1" t="s">
        <v>70</v>
      </c>
      <c r="K94" s="3">
        <v>44.86</v>
      </c>
      <c r="L94">
        <v>2</v>
      </c>
      <c r="M94" s="3">
        <v>89.72</v>
      </c>
      <c r="N94" s="1" t="s">
        <v>88</v>
      </c>
      <c r="O94" s="1" t="s">
        <v>22</v>
      </c>
    </row>
    <row r="95" spans="1:15" x14ac:dyDescent="0.3">
      <c r="A95" s="1" t="s">
        <v>498</v>
      </c>
      <c r="B95" s="2">
        <v>45388</v>
      </c>
      <c r="C95" s="1" t="s">
        <v>6673</v>
      </c>
      <c r="D95" s="1" t="s">
        <v>82</v>
      </c>
      <c r="E95">
        <v>2024</v>
      </c>
      <c r="F95" s="1" t="s">
        <v>499</v>
      </c>
      <c r="G95" s="1" t="s">
        <v>500</v>
      </c>
      <c r="H95" s="1" t="s">
        <v>501</v>
      </c>
      <c r="I95" s="1" t="s">
        <v>502</v>
      </c>
      <c r="J95" s="1" t="s">
        <v>20</v>
      </c>
      <c r="K95" s="3">
        <v>20.170000000000002</v>
      </c>
      <c r="L95">
        <v>2</v>
      </c>
      <c r="M95" s="3">
        <v>40.340000000000003</v>
      </c>
      <c r="N95" s="1" t="s">
        <v>29</v>
      </c>
      <c r="O95" s="1" t="s">
        <v>30</v>
      </c>
    </row>
    <row r="96" spans="1:15" x14ac:dyDescent="0.3">
      <c r="A96" s="1" t="s">
        <v>503</v>
      </c>
      <c r="B96" s="2">
        <v>45624</v>
      </c>
      <c r="C96" s="1" t="s">
        <v>6672</v>
      </c>
      <c r="D96" s="1" t="s">
        <v>54</v>
      </c>
      <c r="E96">
        <v>2024</v>
      </c>
      <c r="F96" s="1" t="s">
        <v>373</v>
      </c>
      <c r="G96" s="1" t="s">
        <v>374</v>
      </c>
      <c r="H96" s="1" t="s">
        <v>504</v>
      </c>
      <c r="I96" s="1" t="s">
        <v>505</v>
      </c>
      <c r="J96" s="1" t="s">
        <v>20</v>
      </c>
      <c r="K96" s="3">
        <v>16.989999999999998</v>
      </c>
      <c r="L96">
        <v>4</v>
      </c>
      <c r="M96" s="3">
        <v>67.959999999999994</v>
      </c>
      <c r="N96" s="1" t="s">
        <v>21</v>
      </c>
      <c r="O96" s="1" t="s">
        <v>37</v>
      </c>
    </row>
    <row r="97" spans="1:15" x14ac:dyDescent="0.3">
      <c r="A97" s="1" t="s">
        <v>506</v>
      </c>
      <c r="B97" s="2">
        <v>45835</v>
      </c>
      <c r="C97" s="1" t="s">
        <v>6668</v>
      </c>
      <c r="D97" s="1" t="s">
        <v>24</v>
      </c>
      <c r="E97">
        <v>2025</v>
      </c>
      <c r="F97" s="1" t="s">
        <v>169</v>
      </c>
      <c r="G97" s="1" t="s">
        <v>507</v>
      </c>
      <c r="H97" s="1" t="s">
        <v>508</v>
      </c>
      <c r="I97" s="1" t="s">
        <v>509</v>
      </c>
      <c r="J97" s="1" t="s">
        <v>51</v>
      </c>
      <c r="K97" s="3">
        <v>19.29</v>
      </c>
      <c r="L97">
        <v>5</v>
      </c>
      <c r="M97" s="3">
        <v>96.45</v>
      </c>
      <c r="N97" s="1" t="s">
        <v>21</v>
      </c>
      <c r="O97" s="1" t="s">
        <v>37</v>
      </c>
    </row>
    <row r="98" spans="1:15" x14ac:dyDescent="0.3">
      <c r="A98" s="1" t="s">
        <v>510</v>
      </c>
      <c r="B98" s="2">
        <v>45625</v>
      </c>
      <c r="C98" s="1" t="s">
        <v>6668</v>
      </c>
      <c r="D98" s="1" t="s">
        <v>54</v>
      </c>
      <c r="E98">
        <v>2024</v>
      </c>
      <c r="F98" s="1" t="s">
        <v>511</v>
      </c>
      <c r="G98" s="1" t="s">
        <v>512</v>
      </c>
      <c r="H98" s="1" t="s">
        <v>513</v>
      </c>
      <c r="I98" s="1" t="s">
        <v>514</v>
      </c>
      <c r="J98" s="1" t="s">
        <v>51</v>
      </c>
      <c r="K98" s="3">
        <v>38.92</v>
      </c>
      <c r="L98">
        <v>2</v>
      </c>
      <c r="M98" s="3">
        <v>77.84</v>
      </c>
      <c r="N98" s="1" t="s">
        <v>6669</v>
      </c>
      <c r="O98" s="1" t="s">
        <v>193</v>
      </c>
    </row>
    <row r="99" spans="1:15" x14ac:dyDescent="0.3">
      <c r="A99" s="1" t="s">
        <v>515</v>
      </c>
      <c r="B99" s="2">
        <v>45103</v>
      </c>
      <c r="C99" s="1" t="s">
        <v>6667</v>
      </c>
      <c r="D99" s="1" t="s">
        <v>24</v>
      </c>
      <c r="E99">
        <v>2023</v>
      </c>
      <c r="F99" s="1" t="s">
        <v>516</v>
      </c>
      <c r="G99" s="1" t="s">
        <v>517</v>
      </c>
      <c r="H99" s="1" t="s">
        <v>518</v>
      </c>
      <c r="I99" s="1" t="s">
        <v>519</v>
      </c>
      <c r="J99" s="1" t="s">
        <v>70</v>
      </c>
      <c r="K99" s="3">
        <v>21.95</v>
      </c>
      <c r="L99">
        <v>5</v>
      </c>
      <c r="M99" s="3">
        <v>109.75</v>
      </c>
      <c r="N99" s="1" t="s">
        <v>21</v>
      </c>
      <c r="O99" s="1" t="s">
        <v>37</v>
      </c>
    </row>
    <row r="100" spans="1:15" x14ac:dyDescent="0.3">
      <c r="A100" s="1" t="s">
        <v>520</v>
      </c>
      <c r="B100" s="2">
        <v>45552</v>
      </c>
      <c r="C100" s="1" t="s">
        <v>6671</v>
      </c>
      <c r="D100" s="1" t="s">
        <v>60</v>
      </c>
      <c r="E100">
        <v>2024</v>
      </c>
      <c r="F100" s="1" t="s">
        <v>521</v>
      </c>
      <c r="G100" s="1" t="s">
        <v>522</v>
      </c>
      <c r="H100" s="1" t="s">
        <v>78</v>
      </c>
      <c r="I100" s="1" t="s">
        <v>79</v>
      </c>
      <c r="J100" s="1" t="s">
        <v>20</v>
      </c>
      <c r="K100" s="3">
        <v>49.27</v>
      </c>
      <c r="L100">
        <v>2</v>
      </c>
      <c r="M100" s="3">
        <v>98.54</v>
      </c>
      <c r="N100" s="1" t="s">
        <v>21</v>
      </c>
      <c r="O100" s="1" t="s">
        <v>22</v>
      </c>
    </row>
    <row r="101" spans="1:15" x14ac:dyDescent="0.3">
      <c r="A101" s="1" t="s">
        <v>523</v>
      </c>
      <c r="B101" s="2">
        <v>45238</v>
      </c>
      <c r="C101" s="1" t="s">
        <v>6670</v>
      </c>
      <c r="D101" s="1" t="s">
        <v>54</v>
      </c>
      <c r="E101">
        <v>2023</v>
      </c>
      <c r="F101" s="1" t="s">
        <v>524</v>
      </c>
      <c r="G101" s="1" t="s">
        <v>525</v>
      </c>
      <c r="H101" s="1" t="s">
        <v>526</v>
      </c>
      <c r="I101" s="1" t="s">
        <v>527</v>
      </c>
      <c r="J101" s="1" t="s">
        <v>87</v>
      </c>
      <c r="K101" s="3">
        <v>17.98</v>
      </c>
      <c r="L101">
        <v>1</v>
      </c>
      <c r="M101" s="3">
        <v>17.98</v>
      </c>
      <c r="N101" s="1" t="s">
        <v>29</v>
      </c>
      <c r="O101" s="1" t="s">
        <v>44</v>
      </c>
    </row>
    <row r="102" spans="1:15" x14ac:dyDescent="0.3">
      <c r="A102" s="1" t="s">
        <v>528</v>
      </c>
      <c r="B102" s="2">
        <v>44965</v>
      </c>
      <c r="C102" s="1" t="s">
        <v>6670</v>
      </c>
      <c r="D102" s="1" t="s">
        <v>39</v>
      </c>
      <c r="E102">
        <v>2023</v>
      </c>
      <c r="F102" s="1" t="s">
        <v>529</v>
      </c>
      <c r="G102" s="1" t="s">
        <v>530</v>
      </c>
      <c r="H102" s="1" t="s">
        <v>310</v>
      </c>
      <c r="I102" s="1" t="s">
        <v>531</v>
      </c>
      <c r="J102" s="1" t="s">
        <v>70</v>
      </c>
      <c r="K102" s="3">
        <v>12.11</v>
      </c>
      <c r="L102">
        <v>5</v>
      </c>
      <c r="M102" s="3">
        <v>60.55</v>
      </c>
      <c r="N102" s="1" t="s">
        <v>21</v>
      </c>
      <c r="O102" s="1" t="s">
        <v>37</v>
      </c>
    </row>
    <row r="103" spans="1:15" x14ac:dyDescent="0.3">
      <c r="A103" s="1" t="s">
        <v>532</v>
      </c>
      <c r="B103" s="2">
        <v>44835</v>
      </c>
      <c r="C103" s="1" t="s">
        <v>6673</v>
      </c>
      <c r="D103" s="1" t="s">
        <v>133</v>
      </c>
      <c r="E103">
        <v>2022</v>
      </c>
      <c r="F103" s="1" t="s">
        <v>533</v>
      </c>
      <c r="G103" s="1" t="s">
        <v>534</v>
      </c>
      <c r="H103" s="1" t="s">
        <v>535</v>
      </c>
      <c r="I103" s="1" t="s">
        <v>536</v>
      </c>
      <c r="J103" s="1" t="s">
        <v>20</v>
      </c>
      <c r="K103" s="3">
        <v>8.89</v>
      </c>
      <c r="L103">
        <v>1</v>
      </c>
      <c r="M103" s="3">
        <v>8.89</v>
      </c>
      <c r="N103" s="1" t="s">
        <v>21</v>
      </c>
      <c r="O103" s="1" t="s">
        <v>193</v>
      </c>
    </row>
    <row r="104" spans="1:15" x14ac:dyDescent="0.3">
      <c r="A104" s="1" t="s">
        <v>537</v>
      </c>
      <c r="B104" s="2">
        <v>45624</v>
      </c>
      <c r="C104" s="1" t="s">
        <v>6672</v>
      </c>
      <c r="D104" s="1" t="s">
        <v>54</v>
      </c>
      <c r="E104">
        <v>2024</v>
      </c>
      <c r="F104" s="1" t="s">
        <v>538</v>
      </c>
      <c r="G104" s="1" t="s">
        <v>539</v>
      </c>
      <c r="H104" s="1" t="s">
        <v>540</v>
      </c>
      <c r="I104" s="1" t="s">
        <v>541</v>
      </c>
      <c r="J104" s="1" t="s">
        <v>70</v>
      </c>
      <c r="K104" s="3">
        <v>30.69</v>
      </c>
      <c r="L104">
        <v>1</v>
      </c>
      <c r="M104" s="3">
        <v>30.69</v>
      </c>
      <c r="N104" s="1" t="s">
        <v>21</v>
      </c>
      <c r="O104" s="1" t="s">
        <v>37</v>
      </c>
    </row>
    <row r="105" spans="1:15" x14ac:dyDescent="0.3">
      <c r="A105" s="1" t="s">
        <v>542</v>
      </c>
      <c r="B105" s="2">
        <v>45000</v>
      </c>
      <c r="C105" s="1" t="s">
        <v>6670</v>
      </c>
      <c r="D105" s="1" t="s">
        <v>15</v>
      </c>
      <c r="E105">
        <v>2023</v>
      </c>
      <c r="F105" s="1" t="s">
        <v>543</v>
      </c>
      <c r="G105" s="1" t="s">
        <v>544</v>
      </c>
      <c r="H105" s="1" t="s">
        <v>545</v>
      </c>
      <c r="I105" s="1" t="s">
        <v>546</v>
      </c>
      <c r="J105" s="1" t="s">
        <v>70</v>
      </c>
      <c r="K105" s="3">
        <v>10.91</v>
      </c>
      <c r="L105">
        <v>4</v>
      </c>
      <c r="M105" s="3">
        <v>43.64</v>
      </c>
      <c r="N105" s="1" t="s">
        <v>29</v>
      </c>
      <c r="O105" s="1" t="s">
        <v>44</v>
      </c>
    </row>
    <row r="106" spans="1:15" x14ac:dyDescent="0.3">
      <c r="A106" s="1" t="s">
        <v>547</v>
      </c>
      <c r="B106" s="2">
        <v>45365</v>
      </c>
      <c r="C106" s="1" t="s">
        <v>6672</v>
      </c>
      <c r="D106" s="1" t="s">
        <v>15</v>
      </c>
      <c r="E106">
        <v>2024</v>
      </c>
      <c r="F106" s="1" t="s">
        <v>548</v>
      </c>
      <c r="G106" s="1" t="s">
        <v>549</v>
      </c>
      <c r="H106" s="1" t="s">
        <v>535</v>
      </c>
      <c r="I106" s="1" t="s">
        <v>550</v>
      </c>
      <c r="J106" s="1" t="s">
        <v>87</v>
      </c>
      <c r="K106" s="3">
        <v>17.04</v>
      </c>
      <c r="L106">
        <v>3</v>
      </c>
      <c r="M106" s="3">
        <v>51.12</v>
      </c>
      <c r="N106" s="1" t="s">
        <v>88</v>
      </c>
      <c r="O106" s="1" t="s">
        <v>44</v>
      </c>
    </row>
    <row r="107" spans="1:15" x14ac:dyDescent="0.3">
      <c r="A107" s="1" t="s">
        <v>551</v>
      </c>
      <c r="B107" s="2">
        <v>45776</v>
      </c>
      <c r="C107" s="1" t="s">
        <v>6671</v>
      </c>
      <c r="D107" s="1" t="s">
        <v>82</v>
      </c>
      <c r="E107">
        <v>2025</v>
      </c>
      <c r="F107" s="1" t="s">
        <v>552</v>
      </c>
      <c r="G107" s="1" t="s">
        <v>553</v>
      </c>
      <c r="H107" s="1" t="s">
        <v>554</v>
      </c>
      <c r="I107" s="1" t="s">
        <v>555</v>
      </c>
      <c r="J107" s="1" t="s">
        <v>70</v>
      </c>
      <c r="K107" s="3">
        <v>37.19</v>
      </c>
      <c r="L107">
        <v>3</v>
      </c>
      <c r="M107" s="3">
        <v>111.57</v>
      </c>
      <c r="N107" s="1" t="s">
        <v>21</v>
      </c>
      <c r="O107" s="1" t="s">
        <v>95</v>
      </c>
    </row>
    <row r="108" spans="1:15" x14ac:dyDescent="0.3">
      <c r="A108" s="1" t="s">
        <v>556</v>
      </c>
      <c r="B108" s="2">
        <v>45825</v>
      </c>
      <c r="C108" s="1" t="s">
        <v>6671</v>
      </c>
      <c r="D108" s="1" t="s">
        <v>24</v>
      </c>
      <c r="E108">
        <v>2025</v>
      </c>
      <c r="F108" s="1" t="s">
        <v>557</v>
      </c>
      <c r="G108" s="1" t="s">
        <v>558</v>
      </c>
      <c r="H108" s="1" t="s">
        <v>559</v>
      </c>
      <c r="I108" s="1" t="s">
        <v>560</v>
      </c>
      <c r="J108" s="1" t="s">
        <v>51</v>
      </c>
      <c r="K108" s="3">
        <v>47.62</v>
      </c>
      <c r="L108">
        <v>1</v>
      </c>
      <c r="M108" s="3">
        <v>47.62</v>
      </c>
      <c r="N108" s="1" t="s">
        <v>21</v>
      </c>
      <c r="O108" s="1" t="s">
        <v>37</v>
      </c>
    </row>
    <row r="109" spans="1:15" x14ac:dyDescent="0.3">
      <c r="A109" s="1" t="s">
        <v>561</v>
      </c>
      <c r="B109" s="2">
        <v>45596</v>
      </c>
      <c r="C109" s="1" t="s">
        <v>6672</v>
      </c>
      <c r="D109" s="1" t="s">
        <v>133</v>
      </c>
      <c r="E109">
        <v>2024</v>
      </c>
      <c r="F109" s="1" t="s">
        <v>91</v>
      </c>
      <c r="G109" s="1" t="s">
        <v>562</v>
      </c>
      <c r="H109" s="1" t="s">
        <v>563</v>
      </c>
      <c r="I109" s="1" t="s">
        <v>564</v>
      </c>
      <c r="J109" s="1" t="s">
        <v>20</v>
      </c>
      <c r="K109" s="3">
        <v>43.95</v>
      </c>
      <c r="L109">
        <v>1</v>
      </c>
      <c r="M109" s="3">
        <v>43.95</v>
      </c>
      <c r="N109" s="1" t="s">
        <v>6669</v>
      </c>
      <c r="O109" s="1" t="s">
        <v>30</v>
      </c>
    </row>
    <row r="110" spans="1:15" x14ac:dyDescent="0.3">
      <c r="A110" s="1" t="s">
        <v>565</v>
      </c>
      <c r="B110" s="2">
        <v>45193</v>
      </c>
      <c r="C110" s="1" t="s">
        <v>6666</v>
      </c>
      <c r="D110" s="1" t="s">
        <v>60</v>
      </c>
      <c r="E110">
        <v>2023</v>
      </c>
      <c r="F110" s="1" t="s">
        <v>566</v>
      </c>
      <c r="G110" s="1" t="s">
        <v>567</v>
      </c>
      <c r="H110" s="1" t="s">
        <v>568</v>
      </c>
      <c r="I110" s="1" t="s">
        <v>569</v>
      </c>
      <c r="J110" s="1" t="s">
        <v>70</v>
      </c>
      <c r="K110" s="3">
        <v>19.18</v>
      </c>
      <c r="L110">
        <v>1</v>
      </c>
      <c r="M110" s="3">
        <v>19.18</v>
      </c>
      <c r="N110" s="1" t="s">
        <v>6669</v>
      </c>
      <c r="O110" s="1" t="s">
        <v>22</v>
      </c>
    </row>
    <row r="111" spans="1:15" x14ac:dyDescent="0.3">
      <c r="A111" s="1" t="s">
        <v>570</v>
      </c>
      <c r="B111" s="2">
        <v>45171</v>
      </c>
      <c r="C111" s="1" t="s">
        <v>6673</v>
      </c>
      <c r="D111" s="1" t="s">
        <v>60</v>
      </c>
      <c r="E111">
        <v>2023</v>
      </c>
      <c r="F111" s="1" t="s">
        <v>524</v>
      </c>
      <c r="G111" s="1" t="s">
        <v>571</v>
      </c>
      <c r="H111" s="1" t="s">
        <v>572</v>
      </c>
      <c r="I111" s="1" t="s">
        <v>573</v>
      </c>
      <c r="J111" s="1" t="s">
        <v>51</v>
      </c>
      <c r="K111" s="3">
        <v>18.7</v>
      </c>
      <c r="L111">
        <v>3</v>
      </c>
      <c r="M111" s="3">
        <v>56.1</v>
      </c>
      <c r="N111" s="1" t="s">
        <v>21</v>
      </c>
      <c r="O111" s="1" t="s">
        <v>22</v>
      </c>
    </row>
    <row r="112" spans="1:15" x14ac:dyDescent="0.3">
      <c r="A112" s="1" t="s">
        <v>574</v>
      </c>
      <c r="B112" s="2">
        <v>45060</v>
      </c>
      <c r="C112" s="1" t="s">
        <v>6666</v>
      </c>
      <c r="D112" s="1" t="s">
        <v>46</v>
      </c>
      <c r="E112">
        <v>2023</v>
      </c>
      <c r="F112" s="1" t="s">
        <v>575</v>
      </c>
      <c r="G112" s="1" t="s">
        <v>576</v>
      </c>
      <c r="H112" s="1" t="s">
        <v>223</v>
      </c>
      <c r="I112" s="1" t="s">
        <v>224</v>
      </c>
      <c r="J112" s="1" t="s">
        <v>87</v>
      </c>
      <c r="K112" s="3">
        <v>34.22</v>
      </c>
      <c r="L112">
        <v>3</v>
      </c>
      <c r="M112" s="3">
        <v>102.66</v>
      </c>
      <c r="N112" s="1" t="s">
        <v>21</v>
      </c>
      <c r="O112" s="1" t="s">
        <v>80</v>
      </c>
    </row>
    <row r="113" spans="1:15" x14ac:dyDescent="0.3">
      <c r="A113" s="1" t="s">
        <v>577</v>
      </c>
      <c r="B113" s="2">
        <v>45340</v>
      </c>
      <c r="C113" s="1" t="s">
        <v>6666</v>
      </c>
      <c r="D113" s="1" t="s">
        <v>39</v>
      </c>
      <c r="E113">
        <v>2024</v>
      </c>
      <c r="F113" s="1" t="s">
        <v>578</v>
      </c>
      <c r="G113" s="1" t="s">
        <v>579</v>
      </c>
      <c r="H113" s="1" t="s">
        <v>580</v>
      </c>
      <c r="I113" s="1" t="s">
        <v>581</v>
      </c>
      <c r="J113" s="1" t="s">
        <v>70</v>
      </c>
      <c r="K113" s="3">
        <v>7.07</v>
      </c>
      <c r="L113">
        <v>5</v>
      </c>
      <c r="M113" s="3">
        <v>35.35</v>
      </c>
      <c r="N113" s="1" t="s">
        <v>21</v>
      </c>
      <c r="O113" s="1" t="s">
        <v>80</v>
      </c>
    </row>
    <row r="114" spans="1:15" x14ac:dyDescent="0.3">
      <c r="A114" s="1" t="s">
        <v>582</v>
      </c>
      <c r="B114" s="2">
        <v>44967</v>
      </c>
      <c r="C114" s="1" t="s">
        <v>6668</v>
      </c>
      <c r="D114" s="1" t="s">
        <v>39</v>
      </c>
      <c r="E114">
        <v>2023</v>
      </c>
      <c r="F114" s="1" t="s">
        <v>583</v>
      </c>
      <c r="G114" s="1" t="s">
        <v>584</v>
      </c>
      <c r="H114" s="1" t="s">
        <v>585</v>
      </c>
      <c r="I114" s="1" t="s">
        <v>586</v>
      </c>
      <c r="J114" s="1" t="s">
        <v>70</v>
      </c>
      <c r="K114" s="3">
        <v>5.92</v>
      </c>
      <c r="L114">
        <v>1</v>
      </c>
      <c r="M114" s="3">
        <v>5.92</v>
      </c>
      <c r="N114" s="1" t="s">
        <v>6669</v>
      </c>
      <c r="O114" s="1" t="s">
        <v>44</v>
      </c>
    </row>
    <row r="115" spans="1:15" x14ac:dyDescent="0.3">
      <c r="A115" s="1" t="s">
        <v>587</v>
      </c>
      <c r="B115" s="2">
        <v>45701</v>
      </c>
      <c r="C115" s="1" t="s">
        <v>6672</v>
      </c>
      <c r="D115" s="1" t="s">
        <v>39</v>
      </c>
      <c r="E115">
        <v>2025</v>
      </c>
      <c r="F115" s="1" t="s">
        <v>149</v>
      </c>
      <c r="G115" s="1" t="s">
        <v>150</v>
      </c>
      <c r="H115" s="1" t="s">
        <v>588</v>
      </c>
      <c r="I115" s="1" t="s">
        <v>589</v>
      </c>
      <c r="J115" s="1" t="s">
        <v>20</v>
      </c>
      <c r="K115" s="3">
        <v>17.95</v>
      </c>
      <c r="L115">
        <v>4</v>
      </c>
      <c r="M115" s="3">
        <v>71.8</v>
      </c>
      <c r="N115" s="1" t="s">
        <v>6669</v>
      </c>
      <c r="O115" s="1" t="s">
        <v>22</v>
      </c>
    </row>
    <row r="116" spans="1:15" x14ac:dyDescent="0.3">
      <c r="A116" s="1" t="s">
        <v>590</v>
      </c>
      <c r="B116" s="2">
        <v>45616</v>
      </c>
      <c r="C116" s="1" t="s">
        <v>6670</v>
      </c>
      <c r="D116" s="1" t="s">
        <v>54</v>
      </c>
      <c r="E116">
        <v>2024</v>
      </c>
      <c r="F116" s="1" t="s">
        <v>591</v>
      </c>
      <c r="G116" s="1" t="s">
        <v>592</v>
      </c>
      <c r="H116" s="1" t="s">
        <v>593</v>
      </c>
      <c r="I116" s="1" t="s">
        <v>594</v>
      </c>
      <c r="J116" s="1" t="s">
        <v>87</v>
      </c>
      <c r="K116" s="3">
        <v>33.18</v>
      </c>
      <c r="L116">
        <v>1</v>
      </c>
      <c r="M116" s="3">
        <v>33.18</v>
      </c>
      <c r="N116" s="1" t="s">
        <v>29</v>
      </c>
      <c r="O116" s="1" t="s">
        <v>44</v>
      </c>
    </row>
    <row r="117" spans="1:15" x14ac:dyDescent="0.3">
      <c r="A117" s="1" t="s">
        <v>595</v>
      </c>
      <c r="B117" s="2">
        <v>45740</v>
      </c>
      <c r="C117" s="1" t="s">
        <v>6667</v>
      </c>
      <c r="D117" s="1" t="s">
        <v>15</v>
      </c>
      <c r="E117">
        <v>2025</v>
      </c>
      <c r="F117" s="1" t="s">
        <v>596</v>
      </c>
      <c r="G117" s="1" t="s">
        <v>597</v>
      </c>
      <c r="H117" s="1" t="s">
        <v>598</v>
      </c>
      <c r="I117" s="1" t="s">
        <v>599</v>
      </c>
      <c r="J117" s="1" t="s">
        <v>70</v>
      </c>
      <c r="K117" s="3">
        <v>47.38</v>
      </c>
      <c r="L117">
        <v>4</v>
      </c>
      <c r="M117" s="3">
        <v>189.52</v>
      </c>
      <c r="N117" s="1" t="s">
        <v>21</v>
      </c>
      <c r="O117" s="1" t="s">
        <v>37</v>
      </c>
    </row>
    <row r="118" spans="1:15" x14ac:dyDescent="0.3">
      <c r="A118" s="1" t="s">
        <v>600</v>
      </c>
      <c r="B118" s="2">
        <v>45179</v>
      </c>
      <c r="C118" s="1" t="s">
        <v>6666</v>
      </c>
      <c r="D118" s="1" t="s">
        <v>60</v>
      </c>
      <c r="E118">
        <v>2023</v>
      </c>
      <c r="F118" s="1" t="s">
        <v>601</v>
      </c>
      <c r="G118" s="1" t="s">
        <v>602</v>
      </c>
      <c r="H118" s="1" t="s">
        <v>603</v>
      </c>
      <c r="I118" s="1" t="s">
        <v>604</v>
      </c>
      <c r="J118" s="1" t="s">
        <v>20</v>
      </c>
      <c r="K118" s="3">
        <v>49.28</v>
      </c>
      <c r="L118">
        <v>2</v>
      </c>
      <c r="M118" s="3">
        <v>98.56</v>
      </c>
      <c r="N118" s="1" t="s">
        <v>88</v>
      </c>
      <c r="O118" s="1" t="s">
        <v>44</v>
      </c>
    </row>
    <row r="119" spans="1:15" x14ac:dyDescent="0.3">
      <c r="A119" s="1" t="s">
        <v>605</v>
      </c>
      <c r="B119" s="2">
        <v>45610</v>
      </c>
      <c r="C119" s="1" t="s">
        <v>6672</v>
      </c>
      <c r="D119" s="1" t="s">
        <v>54</v>
      </c>
      <c r="E119">
        <v>2024</v>
      </c>
      <c r="F119" s="1" t="s">
        <v>606</v>
      </c>
      <c r="G119" s="1" t="s">
        <v>607</v>
      </c>
      <c r="H119" s="1" t="s">
        <v>608</v>
      </c>
      <c r="I119" s="1" t="s">
        <v>609</v>
      </c>
      <c r="J119" s="1" t="s">
        <v>20</v>
      </c>
      <c r="K119" s="3">
        <v>27.27</v>
      </c>
      <c r="L119">
        <v>4</v>
      </c>
      <c r="M119" s="3">
        <v>109.08</v>
      </c>
      <c r="N119" s="1" t="s">
        <v>29</v>
      </c>
      <c r="O119" s="1" t="s">
        <v>37</v>
      </c>
    </row>
    <row r="120" spans="1:15" x14ac:dyDescent="0.3">
      <c r="A120" s="1" t="s">
        <v>610</v>
      </c>
      <c r="B120" s="2">
        <v>45604</v>
      </c>
      <c r="C120" s="1" t="s">
        <v>6668</v>
      </c>
      <c r="D120" s="1" t="s">
        <v>54</v>
      </c>
      <c r="E120">
        <v>2024</v>
      </c>
      <c r="F120" s="1" t="s">
        <v>611</v>
      </c>
      <c r="G120" s="1" t="s">
        <v>612</v>
      </c>
      <c r="H120" s="1" t="s">
        <v>613</v>
      </c>
      <c r="I120" s="1" t="s">
        <v>614</v>
      </c>
      <c r="J120" s="1" t="s">
        <v>20</v>
      </c>
      <c r="K120" s="3">
        <v>34.06</v>
      </c>
      <c r="L120">
        <v>4</v>
      </c>
      <c r="M120" s="3">
        <v>136.24</v>
      </c>
      <c r="N120" s="1" t="s">
        <v>6669</v>
      </c>
      <c r="O120" s="1" t="s">
        <v>80</v>
      </c>
    </row>
    <row r="121" spans="1:15" x14ac:dyDescent="0.3">
      <c r="A121" s="1" t="s">
        <v>615</v>
      </c>
      <c r="B121" s="2">
        <v>44826</v>
      </c>
      <c r="C121" s="1" t="s">
        <v>6672</v>
      </c>
      <c r="D121" s="1" t="s">
        <v>60</v>
      </c>
      <c r="E121">
        <v>2022</v>
      </c>
      <c r="F121" s="1" t="s">
        <v>616</v>
      </c>
      <c r="G121" s="1" t="s">
        <v>617</v>
      </c>
      <c r="H121" s="1" t="s">
        <v>618</v>
      </c>
      <c r="I121" s="1" t="s">
        <v>619</v>
      </c>
      <c r="J121" s="1" t="s">
        <v>70</v>
      </c>
      <c r="K121" s="3">
        <v>47.06</v>
      </c>
      <c r="L121">
        <v>1</v>
      </c>
      <c r="M121" s="3">
        <v>47.06</v>
      </c>
      <c r="N121" s="1" t="s">
        <v>6669</v>
      </c>
      <c r="O121" s="1" t="s">
        <v>193</v>
      </c>
    </row>
    <row r="122" spans="1:15" x14ac:dyDescent="0.3">
      <c r="A122" s="1" t="s">
        <v>620</v>
      </c>
      <c r="B122" s="2">
        <v>44931</v>
      </c>
      <c r="C122" s="1" t="s">
        <v>6672</v>
      </c>
      <c r="D122" s="1" t="s">
        <v>210</v>
      </c>
      <c r="E122">
        <v>2023</v>
      </c>
      <c r="F122" s="1" t="s">
        <v>621</v>
      </c>
      <c r="G122" s="1" t="s">
        <v>622</v>
      </c>
      <c r="H122" s="1" t="s">
        <v>623</v>
      </c>
      <c r="I122" s="1" t="s">
        <v>624</v>
      </c>
      <c r="J122" s="1" t="s">
        <v>51</v>
      </c>
      <c r="K122" s="3">
        <v>48.5</v>
      </c>
      <c r="L122">
        <v>4</v>
      </c>
      <c r="M122" s="3">
        <v>194</v>
      </c>
      <c r="N122" s="1" t="s">
        <v>21</v>
      </c>
      <c r="O122" s="1" t="s">
        <v>30</v>
      </c>
    </row>
    <row r="123" spans="1:15" x14ac:dyDescent="0.3">
      <c r="A123" s="1" t="s">
        <v>625</v>
      </c>
      <c r="B123" s="2">
        <v>45319</v>
      </c>
      <c r="C123" s="1" t="s">
        <v>6666</v>
      </c>
      <c r="D123" s="1" t="s">
        <v>210</v>
      </c>
      <c r="E123">
        <v>2024</v>
      </c>
      <c r="F123" s="1" t="s">
        <v>626</v>
      </c>
      <c r="G123" s="1" t="s">
        <v>627</v>
      </c>
      <c r="H123" s="1" t="s">
        <v>628</v>
      </c>
      <c r="I123" s="1" t="s">
        <v>629</v>
      </c>
      <c r="J123" s="1" t="s">
        <v>20</v>
      </c>
      <c r="K123" s="3">
        <v>35.14</v>
      </c>
      <c r="L123">
        <v>5</v>
      </c>
      <c r="M123" s="3">
        <v>175.7</v>
      </c>
      <c r="N123" s="1" t="s">
        <v>6669</v>
      </c>
      <c r="O123" s="1" t="s">
        <v>30</v>
      </c>
    </row>
    <row r="124" spans="1:15" x14ac:dyDescent="0.3">
      <c r="A124" s="1" t="s">
        <v>630</v>
      </c>
      <c r="B124" s="2">
        <v>45217</v>
      </c>
      <c r="C124" s="1" t="s">
        <v>6670</v>
      </c>
      <c r="D124" s="1" t="s">
        <v>133</v>
      </c>
      <c r="E124">
        <v>2023</v>
      </c>
      <c r="F124" s="1" t="s">
        <v>631</v>
      </c>
      <c r="G124" s="1" t="s">
        <v>632</v>
      </c>
      <c r="H124" s="1" t="s">
        <v>633</v>
      </c>
      <c r="I124" s="1" t="s">
        <v>634</v>
      </c>
      <c r="J124" s="1" t="s">
        <v>20</v>
      </c>
      <c r="K124" s="3">
        <v>12.99</v>
      </c>
      <c r="L124">
        <v>2</v>
      </c>
      <c r="M124" s="3">
        <v>25.98</v>
      </c>
      <c r="N124" s="1" t="s">
        <v>21</v>
      </c>
      <c r="O124" s="1" t="s">
        <v>193</v>
      </c>
    </row>
    <row r="125" spans="1:15" x14ac:dyDescent="0.3">
      <c r="A125" s="1" t="s">
        <v>635</v>
      </c>
      <c r="B125" s="2">
        <v>45581</v>
      </c>
      <c r="C125" s="1" t="s">
        <v>6670</v>
      </c>
      <c r="D125" s="1" t="s">
        <v>133</v>
      </c>
      <c r="E125">
        <v>2024</v>
      </c>
      <c r="F125" s="1" t="s">
        <v>636</v>
      </c>
      <c r="G125" s="1" t="s">
        <v>637</v>
      </c>
      <c r="H125" s="1" t="s">
        <v>282</v>
      </c>
      <c r="I125" s="1" t="s">
        <v>638</v>
      </c>
      <c r="J125" s="1" t="s">
        <v>87</v>
      </c>
      <c r="K125" s="3">
        <v>29.07</v>
      </c>
      <c r="L125">
        <v>4</v>
      </c>
      <c r="M125" s="3">
        <v>116.28</v>
      </c>
      <c r="N125" s="1" t="s">
        <v>6669</v>
      </c>
      <c r="O125" s="1" t="s">
        <v>193</v>
      </c>
    </row>
    <row r="126" spans="1:15" x14ac:dyDescent="0.3">
      <c r="A126" s="1" t="s">
        <v>639</v>
      </c>
      <c r="B126" s="2">
        <v>45875</v>
      </c>
      <c r="C126" s="1" t="s">
        <v>6670</v>
      </c>
      <c r="D126" s="1" t="s">
        <v>90</v>
      </c>
      <c r="E126">
        <v>2025</v>
      </c>
      <c r="F126" s="1" t="s">
        <v>640</v>
      </c>
      <c r="G126" s="1" t="s">
        <v>641</v>
      </c>
      <c r="H126" s="1" t="s">
        <v>292</v>
      </c>
      <c r="I126" s="1" t="s">
        <v>293</v>
      </c>
      <c r="J126" s="1" t="s">
        <v>70</v>
      </c>
      <c r="K126" s="3">
        <v>13.66</v>
      </c>
      <c r="L126">
        <v>2</v>
      </c>
      <c r="M126" s="3">
        <v>27.32</v>
      </c>
      <c r="N126" s="1" t="s">
        <v>29</v>
      </c>
      <c r="O126" s="1" t="s">
        <v>22</v>
      </c>
    </row>
    <row r="127" spans="1:15" x14ac:dyDescent="0.3">
      <c r="A127" s="1" t="s">
        <v>642</v>
      </c>
      <c r="B127" s="2">
        <v>45844</v>
      </c>
      <c r="C127" s="1" t="s">
        <v>6666</v>
      </c>
      <c r="D127" s="1" t="s">
        <v>32</v>
      </c>
      <c r="E127">
        <v>2025</v>
      </c>
      <c r="F127" s="1" t="s">
        <v>643</v>
      </c>
      <c r="G127" s="1" t="s">
        <v>644</v>
      </c>
      <c r="H127" s="1" t="s">
        <v>645</v>
      </c>
      <c r="I127" s="1" t="s">
        <v>646</v>
      </c>
      <c r="J127" s="1" t="s">
        <v>51</v>
      </c>
      <c r="K127" s="3">
        <v>35.96</v>
      </c>
      <c r="L127">
        <v>1</v>
      </c>
      <c r="M127" s="3">
        <v>35.96</v>
      </c>
      <c r="N127" s="1" t="s">
        <v>29</v>
      </c>
      <c r="O127" s="1" t="s">
        <v>193</v>
      </c>
    </row>
    <row r="128" spans="1:15" x14ac:dyDescent="0.3">
      <c r="A128" s="1" t="s">
        <v>647</v>
      </c>
      <c r="B128" s="2">
        <v>45361</v>
      </c>
      <c r="C128" s="1" t="s">
        <v>6666</v>
      </c>
      <c r="D128" s="1" t="s">
        <v>15</v>
      </c>
      <c r="E128">
        <v>2024</v>
      </c>
      <c r="F128" s="1" t="s">
        <v>648</v>
      </c>
      <c r="G128" s="1" t="s">
        <v>649</v>
      </c>
      <c r="H128" s="1" t="s">
        <v>650</v>
      </c>
      <c r="I128" s="1" t="s">
        <v>651</v>
      </c>
      <c r="J128" s="1" t="s">
        <v>20</v>
      </c>
      <c r="K128" s="3">
        <v>38.729999999999997</v>
      </c>
      <c r="L128">
        <v>4</v>
      </c>
      <c r="M128" s="3">
        <v>154.91999999999999</v>
      </c>
      <c r="N128" s="1" t="s">
        <v>21</v>
      </c>
      <c r="O128" s="1" t="s">
        <v>37</v>
      </c>
    </row>
    <row r="129" spans="1:15" x14ac:dyDescent="0.3">
      <c r="A129" s="1" t="s">
        <v>652</v>
      </c>
      <c r="B129" s="2">
        <v>45456</v>
      </c>
      <c r="C129" s="1" t="s">
        <v>6672</v>
      </c>
      <c r="D129" s="1" t="s">
        <v>24</v>
      </c>
      <c r="E129">
        <v>2024</v>
      </c>
      <c r="F129" s="1" t="s">
        <v>653</v>
      </c>
      <c r="G129" s="1" t="s">
        <v>654</v>
      </c>
      <c r="H129" s="1" t="s">
        <v>655</v>
      </c>
      <c r="I129" s="1" t="s">
        <v>656</v>
      </c>
      <c r="J129" s="1" t="s">
        <v>20</v>
      </c>
      <c r="K129" s="3">
        <v>37.6</v>
      </c>
      <c r="L129">
        <v>1</v>
      </c>
      <c r="M129" s="3">
        <v>37.6</v>
      </c>
      <c r="N129" s="1" t="s">
        <v>88</v>
      </c>
      <c r="O129" s="1" t="s">
        <v>44</v>
      </c>
    </row>
    <row r="130" spans="1:15" x14ac:dyDescent="0.3">
      <c r="A130" s="1" t="s">
        <v>657</v>
      </c>
      <c r="B130" s="2">
        <v>45341</v>
      </c>
      <c r="C130" s="1" t="s">
        <v>6667</v>
      </c>
      <c r="D130" s="1" t="s">
        <v>39</v>
      </c>
      <c r="E130">
        <v>2024</v>
      </c>
      <c r="F130" s="1" t="s">
        <v>658</v>
      </c>
      <c r="G130" s="1" t="s">
        <v>659</v>
      </c>
      <c r="H130" s="1" t="s">
        <v>660</v>
      </c>
      <c r="I130" s="1" t="s">
        <v>661</v>
      </c>
      <c r="J130" s="1" t="s">
        <v>87</v>
      </c>
      <c r="K130" s="3">
        <v>41.39</v>
      </c>
      <c r="L130">
        <v>3</v>
      </c>
      <c r="M130" s="3">
        <v>124.17</v>
      </c>
      <c r="N130" s="1" t="s">
        <v>88</v>
      </c>
      <c r="O130" s="1" t="s">
        <v>30</v>
      </c>
    </row>
    <row r="131" spans="1:15" x14ac:dyDescent="0.3">
      <c r="A131" s="1" t="s">
        <v>662</v>
      </c>
      <c r="B131" s="2">
        <v>45471</v>
      </c>
      <c r="C131" s="1" t="s">
        <v>6668</v>
      </c>
      <c r="D131" s="1" t="s">
        <v>24</v>
      </c>
      <c r="E131">
        <v>2024</v>
      </c>
      <c r="F131" s="1" t="s">
        <v>583</v>
      </c>
      <c r="G131" s="1" t="s">
        <v>584</v>
      </c>
      <c r="H131" s="1" t="s">
        <v>663</v>
      </c>
      <c r="I131" s="1" t="s">
        <v>664</v>
      </c>
      <c r="J131" s="1" t="s">
        <v>87</v>
      </c>
      <c r="K131" s="3">
        <v>24.94</v>
      </c>
      <c r="L131">
        <v>5</v>
      </c>
      <c r="M131" s="3">
        <v>124.7</v>
      </c>
      <c r="N131" s="1" t="s">
        <v>88</v>
      </c>
      <c r="O131" s="1" t="s">
        <v>37</v>
      </c>
    </row>
    <row r="132" spans="1:15" x14ac:dyDescent="0.3">
      <c r="A132" s="1" t="s">
        <v>665</v>
      </c>
      <c r="B132" s="2">
        <v>45458</v>
      </c>
      <c r="C132" s="1" t="s">
        <v>6673</v>
      </c>
      <c r="D132" s="1" t="s">
        <v>24</v>
      </c>
      <c r="E132">
        <v>2024</v>
      </c>
      <c r="F132" s="1" t="s">
        <v>666</v>
      </c>
      <c r="G132" s="1" t="s">
        <v>667</v>
      </c>
      <c r="H132" s="1" t="s">
        <v>668</v>
      </c>
      <c r="I132" s="1" t="s">
        <v>669</v>
      </c>
      <c r="J132" s="1" t="s">
        <v>20</v>
      </c>
      <c r="K132" s="3">
        <v>39.06</v>
      </c>
      <c r="L132">
        <v>1</v>
      </c>
      <c r="M132" s="3">
        <v>39.06</v>
      </c>
      <c r="N132" s="1" t="s">
        <v>21</v>
      </c>
      <c r="O132" s="1" t="s">
        <v>95</v>
      </c>
    </row>
    <row r="133" spans="1:15" x14ac:dyDescent="0.3">
      <c r="A133" s="1" t="s">
        <v>670</v>
      </c>
      <c r="B133" s="2">
        <v>45049</v>
      </c>
      <c r="C133" s="1" t="s">
        <v>6670</v>
      </c>
      <c r="D133" s="1" t="s">
        <v>46</v>
      </c>
      <c r="E133">
        <v>2023</v>
      </c>
      <c r="F133" s="1" t="s">
        <v>671</v>
      </c>
      <c r="G133" s="1" t="s">
        <v>672</v>
      </c>
      <c r="H133" s="1" t="s">
        <v>673</v>
      </c>
      <c r="I133" s="1" t="s">
        <v>674</v>
      </c>
      <c r="J133" s="1" t="s">
        <v>87</v>
      </c>
      <c r="K133" s="3">
        <v>7.01</v>
      </c>
      <c r="L133">
        <v>4</v>
      </c>
      <c r="M133" s="3">
        <v>28.04</v>
      </c>
      <c r="N133" s="1" t="s">
        <v>29</v>
      </c>
      <c r="O133" s="1" t="s">
        <v>22</v>
      </c>
    </row>
    <row r="134" spans="1:15" x14ac:dyDescent="0.3">
      <c r="A134" s="1" t="s">
        <v>675</v>
      </c>
      <c r="B134" s="2">
        <v>45515</v>
      </c>
      <c r="C134" s="1" t="s">
        <v>6666</v>
      </c>
      <c r="D134" s="1" t="s">
        <v>90</v>
      </c>
      <c r="E134">
        <v>2024</v>
      </c>
      <c r="F134" s="1" t="s">
        <v>676</v>
      </c>
      <c r="G134" s="1" t="s">
        <v>677</v>
      </c>
      <c r="H134" s="1" t="s">
        <v>678</v>
      </c>
      <c r="I134" s="1" t="s">
        <v>679</v>
      </c>
      <c r="J134" s="1" t="s">
        <v>70</v>
      </c>
      <c r="K134" s="3">
        <v>31.1</v>
      </c>
      <c r="L134">
        <v>3</v>
      </c>
      <c r="M134" s="3">
        <v>93.3</v>
      </c>
      <c r="N134" s="1" t="s">
        <v>21</v>
      </c>
      <c r="O134" s="1" t="s">
        <v>80</v>
      </c>
    </row>
    <row r="135" spans="1:15" x14ac:dyDescent="0.3">
      <c r="A135" s="1" t="s">
        <v>680</v>
      </c>
      <c r="B135" s="2">
        <v>45057</v>
      </c>
      <c r="C135" s="1" t="s">
        <v>6672</v>
      </c>
      <c r="D135" s="1" t="s">
        <v>46</v>
      </c>
      <c r="E135">
        <v>2023</v>
      </c>
      <c r="F135" s="1" t="s">
        <v>681</v>
      </c>
      <c r="G135" s="1" t="s">
        <v>682</v>
      </c>
      <c r="H135" s="1" t="s">
        <v>683</v>
      </c>
      <c r="I135" s="1" t="s">
        <v>684</v>
      </c>
      <c r="J135" s="1" t="s">
        <v>70</v>
      </c>
      <c r="K135" s="3">
        <v>21.48</v>
      </c>
      <c r="L135">
        <v>1</v>
      </c>
      <c r="M135" s="3">
        <v>21.48</v>
      </c>
      <c r="N135" s="1" t="s">
        <v>29</v>
      </c>
      <c r="O135" s="1" t="s">
        <v>37</v>
      </c>
    </row>
    <row r="136" spans="1:15" x14ac:dyDescent="0.3">
      <c r="A136" s="1" t="s">
        <v>685</v>
      </c>
      <c r="B136" s="2">
        <v>45115</v>
      </c>
      <c r="C136" s="1" t="s">
        <v>6673</v>
      </c>
      <c r="D136" s="1" t="s">
        <v>32</v>
      </c>
      <c r="E136">
        <v>2023</v>
      </c>
      <c r="F136" s="1" t="s">
        <v>686</v>
      </c>
      <c r="G136" s="1" t="s">
        <v>687</v>
      </c>
      <c r="H136" s="1" t="s">
        <v>518</v>
      </c>
      <c r="I136" s="1" t="s">
        <v>688</v>
      </c>
      <c r="J136" s="1" t="s">
        <v>70</v>
      </c>
      <c r="K136" s="3">
        <v>29.11</v>
      </c>
      <c r="L136">
        <v>5</v>
      </c>
      <c r="M136" s="3">
        <v>145.55000000000001</v>
      </c>
      <c r="N136" s="1" t="s">
        <v>6669</v>
      </c>
      <c r="O136" s="1" t="s">
        <v>80</v>
      </c>
    </row>
    <row r="137" spans="1:15" x14ac:dyDescent="0.3">
      <c r="A137" s="1" t="s">
        <v>689</v>
      </c>
      <c r="B137" s="2">
        <v>45512</v>
      </c>
      <c r="C137" s="1" t="s">
        <v>6672</v>
      </c>
      <c r="D137" s="1" t="s">
        <v>90</v>
      </c>
      <c r="E137">
        <v>2024</v>
      </c>
      <c r="F137" s="1" t="s">
        <v>690</v>
      </c>
      <c r="G137" s="1" t="s">
        <v>691</v>
      </c>
      <c r="H137" s="1" t="s">
        <v>692</v>
      </c>
      <c r="I137" s="1" t="s">
        <v>693</v>
      </c>
      <c r="J137" s="1" t="s">
        <v>87</v>
      </c>
      <c r="K137" s="3">
        <v>16.3</v>
      </c>
      <c r="L137">
        <v>5</v>
      </c>
      <c r="M137" s="3">
        <v>81.5</v>
      </c>
      <c r="N137" s="1" t="s">
        <v>29</v>
      </c>
      <c r="O137" s="1" t="s">
        <v>193</v>
      </c>
    </row>
    <row r="138" spans="1:15" x14ac:dyDescent="0.3">
      <c r="A138" s="1" t="s">
        <v>694</v>
      </c>
      <c r="B138" s="2">
        <v>45113</v>
      </c>
      <c r="C138" s="1" t="s">
        <v>6672</v>
      </c>
      <c r="D138" s="1" t="s">
        <v>32</v>
      </c>
      <c r="E138">
        <v>2023</v>
      </c>
      <c r="F138" s="1" t="s">
        <v>695</v>
      </c>
      <c r="G138" s="1" t="s">
        <v>696</v>
      </c>
      <c r="H138" s="1" t="s">
        <v>697</v>
      </c>
      <c r="I138" s="1" t="s">
        <v>698</v>
      </c>
      <c r="J138" s="1" t="s">
        <v>51</v>
      </c>
      <c r="K138" s="3">
        <v>14.9</v>
      </c>
      <c r="L138">
        <v>3</v>
      </c>
      <c r="M138" s="3">
        <v>44.7</v>
      </c>
      <c r="N138" s="1" t="s">
        <v>88</v>
      </c>
      <c r="O138" s="1" t="s">
        <v>30</v>
      </c>
    </row>
    <row r="139" spans="1:15" x14ac:dyDescent="0.3">
      <c r="A139" s="1" t="s">
        <v>699</v>
      </c>
      <c r="B139" s="2">
        <v>45280</v>
      </c>
      <c r="C139" s="1" t="s">
        <v>6670</v>
      </c>
      <c r="D139" s="1" t="s">
        <v>107</v>
      </c>
      <c r="E139">
        <v>2023</v>
      </c>
      <c r="F139" s="1" t="s">
        <v>700</v>
      </c>
      <c r="G139" s="1" t="s">
        <v>701</v>
      </c>
      <c r="H139" s="1" t="s">
        <v>702</v>
      </c>
      <c r="I139" s="1" t="s">
        <v>703</v>
      </c>
      <c r="J139" s="1" t="s">
        <v>51</v>
      </c>
      <c r="K139" s="3">
        <v>10.98</v>
      </c>
      <c r="L139">
        <v>4</v>
      </c>
      <c r="M139" s="3">
        <v>43.92</v>
      </c>
      <c r="N139" s="1" t="s">
        <v>21</v>
      </c>
      <c r="O139" s="1" t="s">
        <v>30</v>
      </c>
    </row>
    <row r="140" spans="1:15" x14ac:dyDescent="0.3">
      <c r="A140" s="1" t="s">
        <v>704</v>
      </c>
      <c r="B140" s="2">
        <v>45228</v>
      </c>
      <c r="C140" s="1" t="s">
        <v>6666</v>
      </c>
      <c r="D140" s="1" t="s">
        <v>133</v>
      </c>
      <c r="E140">
        <v>2023</v>
      </c>
      <c r="F140" s="1" t="s">
        <v>705</v>
      </c>
      <c r="G140" s="1" t="s">
        <v>706</v>
      </c>
      <c r="H140" s="1" t="s">
        <v>707</v>
      </c>
      <c r="I140" s="1" t="s">
        <v>708</v>
      </c>
      <c r="J140" s="1" t="s">
        <v>51</v>
      </c>
      <c r="K140" s="3">
        <v>10.97</v>
      </c>
      <c r="L140">
        <v>1</v>
      </c>
      <c r="M140" s="3">
        <v>10.97</v>
      </c>
      <c r="N140" s="1" t="s">
        <v>29</v>
      </c>
      <c r="O140" s="1" t="s">
        <v>95</v>
      </c>
    </row>
    <row r="141" spans="1:15" x14ac:dyDescent="0.3">
      <c r="A141" s="1" t="s">
        <v>709</v>
      </c>
      <c r="B141" s="2">
        <v>45124</v>
      </c>
      <c r="C141" s="1" t="s">
        <v>6667</v>
      </c>
      <c r="D141" s="1" t="s">
        <v>32</v>
      </c>
      <c r="E141">
        <v>2023</v>
      </c>
      <c r="F141" s="1" t="s">
        <v>710</v>
      </c>
      <c r="G141" s="1" t="s">
        <v>711</v>
      </c>
      <c r="H141" s="1" t="s">
        <v>712</v>
      </c>
      <c r="I141" s="1" t="s">
        <v>713</v>
      </c>
      <c r="J141" s="1" t="s">
        <v>70</v>
      </c>
      <c r="K141" s="3">
        <v>44.12</v>
      </c>
      <c r="L141">
        <v>2</v>
      </c>
      <c r="M141" s="3">
        <v>88.24</v>
      </c>
      <c r="N141" s="1" t="s">
        <v>29</v>
      </c>
      <c r="O141" s="1" t="s">
        <v>30</v>
      </c>
    </row>
    <row r="142" spans="1:15" x14ac:dyDescent="0.3">
      <c r="A142" s="1" t="s">
        <v>714</v>
      </c>
      <c r="B142" s="2">
        <v>45144</v>
      </c>
      <c r="C142" s="1" t="s">
        <v>6666</v>
      </c>
      <c r="D142" s="1" t="s">
        <v>90</v>
      </c>
      <c r="E142">
        <v>2023</v>
      </c>
      <c r="F142" s="1" t="s">
        <v>715</v>
      </c>
      <c r="G142" s="1" t="s">
        <v>716</v>
      </c>
      <c r="H142" s="1" t="s">
        <v>717</v>
      </c>
      <c r="I142" s="1" t="s">
        <v>718</v>
      </c>
      <c r="J142" s="1" t="s">
        <v>87</v>
      </c>
      <c r="K142" s="3">
        <v>44.65</v>
      </c>
      <c r="L142">
        <v>1</v>
      </c>
      <c r="M142" s="3">
        <v>44.65</v>
      </c>
      <c r="N142" s="1" t="s">
        <v>29</v>
      </c>
      <c r="O142" s="1" t="s">
        <v>44</v>
      </c>
    </row>
    <row r="143" spans="1:15" x14ac:dyDescent="0.3">
      <c r="A143" s="1" t="s">
        <v>719</v>
      </c>
      <c r="B143" s="2">
        <v>45763</v>
      </c>
      <c r="C143" s="1" t="s">
        <v>6670</v>
      </c>
      <c r="D143" s="1" t="s">
        <v>82</v>
      </c>
      <c r="E143">
        <v>2025</v>
      </c>
      <c r="F143" s="1" t="s">
        <v>516</v>
      </c>
      <c r="G143" s="1" t="s">
        <v>517</v>
      </c>
      <c r="H143" s="1" t="s">
        <v>720</v>
      </c>
      <c r="I143" s="1" t="s">
        <v>721</v>
      </c>
      <c r="J143" s="1" t="s">
        <v>51</v>
      </c>
      <c r="K143" s="3">
        <v>15.59</v>
      </c>
      <c r="L143">
        <v>1</v>
      </c>
      <c r="M143" s="3">
        <v>15.59</v>
      </c>
      <c r="N143" s="1" t="s">
        <v>29</v>
      </c>
      <c r="O143" s="1" t="s">
        <v>37</v>
      </c>
    </row>
    <row r="144" spans="1:15" x14ac:dyDescent="0.3">
      <c r="A144" s="1" t="s">
        <v>722</v>
      </c>
      <c r="B144" s="2">
        <v>45290</v>
      </c>
      <c r="C144" s="1" t="s">
        <v>6673</v>
      </c>
      <c r="D144" s="1" t="s">
        <v>107</v>
      </c>
      <c r="E144">
        <v>2023</v>
      </c>
      <c r="F144" s="1" t="s">
        <v>723</v>
      </c>
      <c r="G144" s="1" t="s">
        <v>724</v>
      </c>
      <c r="H144" s="1" t="s">
        <v>725</v>
      </c>
      <c r="I144" s="1" t="s">
        <v>726</v>
      </c>
      <c r="J144" s="1" t="s">
        <v>70</v>
      </c>
      <c r="K144" s="3">
        <v>39.47</v>
      </c>
      <c r="L144">
        <v>3</v>
      </c>
      <c r="M144" s="3">
        <v>118.41</v>
      </c>
      <c r="N144" s="1" t="s">
        <v>6669</v>
      </c>
      <c r="O144" s="1" t="s">
        <v>44</v>
      </c>
    </row>
    <row r="145" spans="1:15" x14ac:dyDescent="0.3">
      <c r="A145" s="1" t="s">
        <v>727</v>
      </c>
      <c r="B145" s="2">
        <v>45868</v>
      </c>
      <c r="C145" s="1" t="s">
        <v>6670</v>
      </c>
      <c r="D145" s="1" t="s">
        <v>32</v>
      </c>
      <c r="E145">
        <v>2025</v>
      </c>
      <c r="F145" s="1" t="s">
        <v>728</v>
      </c>
      <c r="G145" s="1" t="s">
        <v>729</v>
      </c>
      <c r="H145" s="1" t="s">
        <v>730</v>
      </c>
      <c r="I145" s="1" t="s">
        <v>731</v>
      </c>
      <c r="J145" s="1" t="s">
        <v>20</v>
      </c>
      <c r="K145" s="3">
        <v>39.380000000000003</v>
      </c>
      <c r="L145">
        <v>4</v>
      </c>
      <c r="M145" s="3">
        <v>157.52000000000001</v>
      </c>
      <c r="N145" s="1" t="s">
        <v>21</v>
      </c>
      <c r="O145" s="1" t="s">
        <v>30</v>
      </c>
    </row>
    <row r="146" spans="1:15" x14ac:dyDescent="0.3">
      <c r="A146" s="1" t="s">
        <v>736</v>
      </c>
      <c r="B146" s="2">
        <v>45042</v>
      </c>
      <c r="C146" s="1" t="s">
        <v>6670</v>
      </c>
      <c r="D146" s="1" t="s">
        <v>82</v>
      </c>
      <c r="E146">
        <v>2023</v>
      </c>
      <c r="F146" s="1" t="s">
        <v>737</v>
      </c>
      <c r="G146" s="1" t="s">
        <v>738</v>
      </c>
      <c r="H146" s="1" t="s">
        <v>739</v>
      </c>
      <c r="I146" s="1" t="s">
        <v>740</v>
      </c>
      <c r="J146" s="1" t="s">
        <v>70</v>
      </c>
      <c r="K146" s="3">
        <v>36.19</v>
      </c>
      <c r="L146">
        <v>2</v>
      </c>
      <c r="M146" s="3">
        <v>72.38</v>
      </c>
      <c r="N146" s="1" t="s">
        <v>21</v>
      </c>
      <c r="O146" s="1" t="s">
        <v>37</v>
      </c>
    </row>
    <row r="147" spans="1:15" x14ac:dyDescent="0.3">
      <c r="A147" s="1" t="s">
        <v>741</v>
      </c>
      <c r="B147" s="2">
        <v>45007</v>
      </c>
      <c r="C147" s="1" t="s">
        <v>6670</v>
      </c>
      <c r="D147" s="1" t="s">
        <v>15</v>
      </c>
      <c r="E147">
        <v>2023</v>
      </c>
      <c r="F147" s="1" t="s">
        <v>742</v>
      </c>
      <c r="G147" s="1" t="s">
        <v>743</v>
      </c>
      <c r="H147" s="1" t="s">
        <v>310</v>
      </c>
      <c r="I147" s="1" t="s">
        <v>744</v>
      </c>
      <c r="J147" s="1" t="s">
        <v>51</v>
      </c>
      <c r="K147" s="3">
        <v>31.12</v>
      </c>
      <c r="L147">
        <v>3</v>
      </c>
      <c r="M147" s="3">
        <v>93.36</v>
      </c>
      <c r="N147" s="1" t="s">
        <v>21</v>
      </c>
      <c r="O147" s="1" t="s">
        <v>37</v>
      </c>
    </row>
    <row r="148" spans="1:15" x14ac:dyDescent="0.3">
      <c r="A148" s="1" t="s">
        <v>745</v>
      </c>
      <c r="B148" s="2">
        <v>45215</v>
      </c>
      <c r="C148" s="1" t="s">
        <v>6667</v>
      </c>
      <c r="D148" s="1" t="s">
        <v>133</v>
      </c>
      <c r="E148">
        <v>2023</v>
      </c>
      <c r="F148" s="1" t="s">
        <v>55</v>
      </c>
      <c r="G148" s="1" t="s">
        <v>746</v>
      </c>
      <c r="H148" s="1" t="s">
        <v>747</v>
      </c>
      <c r="I148" s="1" t="s">
        <v>748</v>
      </c>
      <c r="J148" s="1" t="s">
        <v>20</v>
      </c>
      <c r="K148" s="3">
        <v>10.26</v>
      </c>
      <c r="L148">
        <v>5</v>
      </c>
      <c r="M148" s="3">
        <v>51.3</v>
      </c>
      <c r="N148" s="1" t="s">
        <v>6669</v>
      </c>
      <c r="O148" s="1" t="s">
        <v>22</v>
      </c>
    </row>
    <row r="149" spans="1:15" x14ac:dyDescent="0.3">
      <c r="A149" s="1" t="s">
        <v>749</v>
      </c>
      <c r="B149" s="2">
        <v>45293</v>
      </c>
      <c r="C149" s="1" t="s">
        <v>6671</v>
      </c>
      <c r="D149" s="1" t="s">
        <v>210</v>
      </c>
      <c r="E149">
        <v>2024</v>
      </c>
      <c r="F149" s="1" t="s">
        <v>750</v>
      </c>
      <c r="G149" s="1" t="s">
        <v>751</v>
      </c>
      <c r="H149" s="1" t="s">
        <v>752</v>
      </c>
      <c r="I149" s="1" t="s">
        <v>753</v>
      </c>
      <c r="J149" s="1" t="s">
        <v>20</v>
      </c>
      <c r="K149" s="3">
        <v>7.32</v>
      </c>
      <c r="L149">
        <v>4</v>
      </c>
      <c r="M149" s="3">
        <v>29.28</v>
      </c>
      <c r="N149" s="1" t="s">
        <v>6669</v>
      </c>
      <c r="O149" s="1" t="s">
        <v>22</v>
      </c>
    </row>
    <row r="150" spans="1:15" x14ac:dyDescent="0.3">
      <c r="A150" s="1" t="s">
        <v>754</v>
      </c>
      <c r="B150" s="2">
        <v>45486</v>
      </c>
      <c r="C150" s="1" t="s">
        <v>6673</v>
      </c>
      <c r="D150" s="1" t="s">
        <v>32</v>
      </c>
      <c r="E150">
        <v>2024</v>
      </c>
      <c r="F150" s="1" t="s">
        <v>755</v>
      </c>
      <c r="G150" s="1" t="s">
        <v>756</v>
      </c>
      <c r="H150" s="1" t="s">
        <v>757</v>
      </c>
      <c r="I150" s="1" t="s">
        <v>758</v>
      </c>
      <c r="J150" s="1" t="s">
        <v>70</v>
      </c>
      <c r="K150" s="3">
        <v>6.83</v>
      </c>
      <c r="L150">
        <v>2</v>
      </c>
      <c r="M150" s="3">
        <v>13.66</v>
      </c>
      <c r="N150" s="1" t="s">
        <v>29</v>
      </c>
      <c r="O150" s="1" t="s">
        <v>193</v>
      </c>
    </row>
    <row r="151" spans="1:15" x14ac:dyDescent="0.3">
      <c r="A151" s="1" t="s">
        <v>759</v>
      </c>
      <c r="B151" s="2">
        <v>44875</v>
      </c>
      <c r="C151" s="1" t="s">
        <v>6672</v>
      </c>
      <c r="D151" s="1" t="s">
        <v>54</v>
      </c>
      <c r="E151">
        <v>2022</v>
      </c>
      <c r="F151" s="1" t="s">
        <v>760</v>
      </c>
      <c r="G151" s="1" t="s">
        <v>761</v>
      </c>
      <c r="H151" s="1" t="s">
        <v>762</v>
      </c>
      <c r="I151" s="1" t="s">
        <v>763</v>
      </c>
      <c r="J151" s="1" t="s">
        <v>87</v>
      </c>
      <c r="K151" s="3">
        <v>38.159999999999997</v>
      </c>
      <c r="L151">
        <v>5</v>
      </c>
      <c r="M151" s="3">
        <v>190.8</v>
      </c>
      <c r="N151" s="1" t="s">
        <v>6669</v>
      </c>
      <c r="O151" s="1" t="s">
        <v>37</v>
      </c>
    </row>
    <row r="152" spans="1:15" x14ac:dyDescent="0.3">
      <c r="A152" s="1" t="s">
        <v>764</v>
      </c>
      <c r="B152" s="2">
        <v>45117</v>
      </c>
      <c r="C152" s="1" t="s">
        <v>6667</v>
      </c>
      <c r="D152" s="1" t="s">
        <v>32</v>
      </c>
      <c r="E152">
        <v>2023</v>
      </c>
      <c r="F152" s="1" t="s">
        <v>765</v>
      </c>
      <c r="G152" s="1" t="s">
        <v>766</v>
      </c>
      <c r="H152" s="1" t="s">
        <v>767</v>
      </c>
      <c r="I152" s="1" t="s">
        <v>768</v>
      </c>
      <c r="J152" s="1" t="s">
        <v>51</v>
      </c>
      <c r="K152" s="3">
        <v>30.11</v>
      </c>
      <c r="L152">
        <v>1</v>
      </c>
      <c r="M152" s="3">
        <v>30.11</v>
      </c>
      <c r="N152" s="1" t="s">
        <v>6669</v>
      </c>
      <c r="O152" s="1" t="s">
        <v>30</v>
      </c>
    </row>
    <row r="153" spans="1:15" x14ac:dyDescent="0.3">
      <c r="A153" s="1" t="s">
        <v>769</v>
      </c>
      <c r="B153" s="2">
        <v>45884</v>
      </c>
      <c r="C153" s="1" t="s">
        <v>6668</v>
      </c>
      <c r="D153" s="1" t="s">
        <v>90</v>
      </c>
      <c r="E153">
        <v>2025</v>
      </c>
      <c r="F153" s="1" t="s">
        <v>770</v>
      </c>
      <c r="G153" s="1" t="s">
        <v>771</v>
      </c>
      <c r="H153" s="1" t="s">
        <v>772</v>
      </c>
      <c r="I153" s="1" t="s">
        <v>773</v>
      </c>
      <c r="J153" s="1" t="s">
        <v>87</v>
      </c>
      <c r="K153" s="3">
        <v>8.61</v>
      </c>
      <c r="L153">
        <v>1</v>
      </c>
      <c r="M153" s="3">
        <v>8.61</v>
      </c>
      <c r="N153" s="1" t="s">
        <v>21</v>
      </c>
      <c r="O153" s="1" t="s">
        <v>44</v>
      </c>
    </row>
    <row r="154" spans="1:15" x14ac:dyDescent="0.3">
      <c r="A154" s="1" t="s">
        <v>774</v>
      </c>
      <c r="B154" s="2">
        <v>45396</v>
      </c>
      <c r="C154" s="1" t="s">
        <v>6666</v>
      </c>
      <c r="D154" s="1" t="s">
        <v>82</v>
      </c>
      <c r="E154">
        <v>2024</v>
      </c>
      <c r="F154" s="1" t="s">
        <v>775</v>
      </c>
      <c r="G154" s="1" t="s">
        <v>776</v>
      </c>
      <c r="H154" s="1" t="s">
        <v>777</v>
      </c>
      <c r="I154" s="1" t="s">
        <v>778</v>
      </c>
      <c r="J154" s="1" t="s">
        <v>87</v>
      </c>
      <c r="K154" s="3">
        <v>45.79</v>
      </c>
      <c r="L154">
        <v>2</v>
      </c>
      <c r="M154" s="3">
        <v>91.58</v>
      </c>
      <c r="N154" s="1" t="s">
        <v>88</v>
      </c>
      <c r="O154" s="1" t="s">
        <v>52</v>
      </c>
    </row>
    <row r="155" spans="1:15" x14ac:dyDescent="0.3">
      <c r="A155" s="1" t="s">
        <v>779</v>
      </c>
      <c r="B155" s="2">
        <v>45010</v>
      </c>
      <c r="C155" s="1" t="s">
        <v>6673</v>
      </c>
      <c r="D155" s="1" t="s">
        <v>15</v>
      </c>
      <c r="E155">
        <v>2023</v>
      </c>
      <c r="F155" s="1" t="s">
        <v>780</v>
      </c>
      <c r="G155" s="1" t="s">
        <v>781</v>
      </c>
      <c r="H155" s="1" t="s">
        <v>782</v>
      </c>
      <c r="I155" s="1" t="s">
        <v>783</v>
      </c>
      <c r="J155" s="1" t="s">
        <v>20</v>
      </c>
      <c r="K155" s="3">
        <v>28.41</v>
      </c>
      <c r="L155">
        <v>1</v>
      </c>
      <c r="M155" s="3">
        <v>28.41</v>
      </c>
      <c r="N155" s="1" t="s">
        <v>6669</v>
      </c>
      <c r="O155" s="1" t="s">
        <v>30</v>
      </c>
    </row>
    <row r="156" spans="1:15" x14ac:dyDescent="0.3">
      <c r="A156" s="1" t="s">
        <v>784</v>
      </c>
      <c r="B156" s="2">
        <v>45600</v>
      </c>
      <c r="C156" s="1" t="s">
        <v>6667</v>
      </c>
      <c r="D156" s="1" t="s">
        <v>54</v>
      </c>
      <c r="E156">
        <v>2024</v>
      </c>
      <c r="F156" s="1" t="s">
        <v>524</v>
      </c>
      <c r="G156" s="1" t="s">
        <v>571</v>
      </c>
      <c r="H156" s="1" t="s">
        <v>785</v>
      </c>
      <c r="I156" s="1" t="s">
        <v>786</v>
      </c>
      <c r="J156" s="1" t="s">
        <v>51</v>
      </c>
      <c r="K156" s="3">
        <v>37.700000000000003</v>
      </c>
      <c r="L156">
        <v>4</v>
      </c>
      <c r="M156" s="3">
        <v>150.80000000000001</v>
      </c>
      <c r="N156" s="1" t="s">
        <v>6669</v>
      </c>
      <c r="O156" s="1" t="s">
        <v>193</v>
      </c>
    </row>
    <row r="157" spans="1:15" x14ac:dyDescent="0.3">
      <c r="A157" s="1" t="s">
        <v>787</v>
      </c>
      <c r="B157" s="2">
        <v>44999</v>
      </c>
      <c r="C157" s="1" t="s">
        <v>6671</v>
      </c>
      <c r="D157" s="1" t="s">
        <v>15</v>
      </c>
      <c r="E157">
        <v>2023</v>
      </c>
      <c r="F157" s="1" t="s">
        <v>788</v>
      </c>
      <c r="G157" s="1" t="s">
        <v>789</v>
      </c>
      <c r="H157" s="1" t="s">
        <v>99</v>
      </c>
      <c r="I157" s="1" t="s">
        <v>100</v>
      </c>
      <c r="J157" s="1" t="s">
        <v>51</v>
      </c>
      <c r="K157" s="3">
        <v>24.13</v>
      </c>
      <c r="L157">
        <v>5</v>
      </c>
      <c r="M157" s="3">
        <v>120.65</v>
      </c>
      <c r="N157" s="1" t="s">
        <v>29</v>
      </c>
      <c r="O157" s="1" t="s">
        <v>30</v>
      </c>
    </row>
    <row r="158" spans="1:15" x14ac:dyDescent="0.3">
      <c r="A158" s="1" t="s">
        <v>790</v>
      </c>
      <c r="B158" s="2">
        <v>45259</v>
      </c>
      <c r="C158" s="1" t="s">
        <v>6670</v>
      </c>
      <c r="D158" s="1" t="s">
        <v>54</v>
      </c>
      <c r="E158">
        <v>2023</v>
      </c>
      <c r="F158" s="1" t="s">
        <v>453</v>
      </c>
      <c r="G158" s="1" t="s">
        <v>454</v>
      </c>
      <c r="H158" s="1" t="s">
        <v>791</v>
      </c>
      <c r="I158" s="1" t="s">
        <v>792</v>
      </c>
      <c r="J158" s="1" t="s">
        <v>51</v>
      </c>
      <c r="K158" s="3">
        <v>38.479999999999997</v>
      </c>
      <c r="L158">
        <v>2</v>
      </c>
      <c r="M158" s="3">
        <v>76.959999999999994</v>
      </c>
      <c r="N158" s="1" t="s">
        <v>88</v>
      </c>
      <c r="O158" s="1" t="s">
        <v>30</v>
      </c>
    </row>
    <row r="159" spans="1:15" x14ac:dyDescent="0.3">
      <c r="A159" s="1" t="s">
        <v>793</v>
      </c>
      <c r="B159" s="2">
        <v>45687</v>
      </c>
      <c r="C159" s="1" t="s">
        <v>6672</v>
      </c>
      <c r="D159" s="1" t="s">
        <v>210</v>
      </c>
      <c r="E159">
        <v>2025</v>
      </c>
      <c r="F159" s="1" t="s">
        <v>794</v>
      </c>
      <c r="G159" s="1" t="s">
        <v>795</v>
      </c>
      <c r="H159" s="1" t="s">
        <v>796</v>
      </c>
      <c r="I159" s="1" t="s">
        <v>797</v>
      </c>
      <c r="J159" s="1" t="s">
        <v>20</v>
      </c>
      <c r="K159" s="3">
        <v>19.420000000000002</v>
      </c>
      <c r="L159">
        <v>2</v>
      </c>
      <c r="M159" s="3">
        <v>38.840000000000003</v>
      </c>
      <c r="N159" s="1" t="s">
        <v>21</v>
      </c>
      <c r="O159" s="1" t="s">
        <v>22</v>
      </c>
    </row>
    <row r="160" spans="1:15" x14ac:dyDescent="0.3">
      <c r="A160" s="1" t="s">
        <v>798</v>
      </c>
      <c r="B160" s="2">
        <v>44861</v>
      </c>
      <c r="C160" s="1" t="s">
        <v>6672</v>
      </c>
      <c r="D160" s="1" t="s">
        <v>133</v>
      </c>
      <c r="E160">
        <v>2022</v>
      </c>
      <c r="F160" s="1" t="s">
        <v>799</v>
      </c>
      <c r="G160" s="1" t="s">
        <v>800</v>
      </c>
      <c r="H160" s="1" t="s">
        <v>110</v>
      </c>
      <c r="I160" s="1" t="s">
        <v>111</v>
      </c>
      <c r="J160" s="1" t="s">
        <v>20</v>
      </c>
      <c r="K160" s="3">
        <v>48.54</v>
      </c>
      <c r="L160">
        <v>1</v>
      </c>
      <c r="M160" s="3">
        <v>48.54</v>
      </c>
      <c r="N160" s="1" t="s">
        <v>21</v>
      </c>
      <c r="O160" s="1" t="s">
        <v>37</v>
      </c>
    </row>
    <row r="161" spans="1:15" x14ac:dyDescent="0.3">
      <c r="A161" s="1" t="s">
        <v>801</v>
      </c>
      <c r="B161" s="2">
        <v>45268</v>
      </c>
      <c r="C161" s="1" t="s">
        <v>6668</v>
      </c>
      <c r="D161" s="1" t="s">
        <v>107</v>
      </c>
      <c r="E161">
        <v>2023</v>
      </c>
      <c r="F161" s="1" t="s">
        <v>802</v>
      </c>
      <c r="G161" s="1" t="s">
        <v>803</v>
      </c>
      <c r="H161" s="1" t="s">
        <v>292</v>
      </c>
      <c r="I161" s="1" t="s">
        <v>293</v>
      </c>
      <c r="J161" s="1" t="s">
        <v>70</v>
      </c>
      <c r="K161" s="3">
        <v>10.29</v>
      </c>
      <c r="L161">
        <v>4</v>
      </c>
      <c r="M161" s="3">
        <v>41.16</v>
      </c>
      <c r="N161" s="1" t="s">
        <v>6669</v>
      </c>
      <c r="O161" s="1" t="s">
        <v>30</v>
      </c>
    </row>
    <row r="162" spans="1:15" x14ac:dyDescent="0.3">
      <c r="A162" s="1" t="s">
        <v>804</v>
      </c>
      <c r="B162" s="2">
        <v>45334</v>
      </c>
      <c r="C162" s="1" t="s">
        <v>6667</v>
      </c>
      <c r="D162" s="1" t="s">
        <v>39</v>
      </c>
      <c r="E162">
        <v>2024</v>
      </c>
      <c r="F162" s="1" t="s">
        <v>118</v>
      </c>
      <c r="G162" s="1" t="s">
        <v>805</v>
      </c>
      <c r="H162" s="1" t="s">
        <v>806</v>
      </c>
      <c r="I162" s="1" t="s">
        <v>807</v>
      </c>
      <c r="J162" s="1" t="s">
        <v>20</v>
      </c>
      <c r="K162" s="3">
        <v>34.29</v>
      </c>
      <c r="L162">
        <v>1</v>
      </c>
      <c r="M162" s="3">
        <v>34.29</v>
      </c>
      <c r="N162" s="1" t="s">
        <v>21</v>
      </c>
      <c r="O162" s="1" t="s">
        <v>22</v>
      </c>
    </row>
    <row r="163" spans="1:15" x14ac:dyDescent="0.3">
      <c r="A163" s="1" t="s">
        <v>808</v>
      </c>
      <c r="B163" s="2">
        <v>44963</v>
      </c>
      <c r="C163" s="1" t="s">
        <v>6667</v>
      </c>
      <c r="D163" s="1" t="s">
        <v>39</v>
      </c>
      <c r="E163">
        <v>2023</v>
      </c>
      <c r="F163" s="1" t="s">
        <v>809</v>
      </c>
      <c r="G163" s="1" t="s">
        <v>810</v>
      </c>
      <c r="H163" s="1" t="s">
        <v>811</v>
      </c>
      <c r="I163" s="1" t="s">
        <v>812</v>
      </c>
      <c r="J163" s="1" t="s">
        <v>51</v>
      </c>
      <c r="K163" s="3">
        <v>5.88</v>
      </c>
      <c r="L163">
        <v>4</v>
      </c>
      <c r="M163" s="3">
        <v>23.52</v>
      </c>
      <c r="N163" s="1" t="s">
        <v>21</v>
      </c>
      <c r="O163" s="1" t="s">
        <v>80</v>
      </c>
    </row>
    <row r="164" spans="1:15" x14ac:dyDescent="0.3">
      <c r="A164" s="1" t="s">
        <v>813</v>
      </c>
      <c r="B164" s="2">
        <v>45701</v>
      </c>
      <c r="C164" s="1" t="s">
        <v>6672</v>
      </c>
      <c r="D164" s="1" t="s">
        <v>39</v>
      </c>
      <c r="E164">
        <v>2025</v>
      </c>
      <c r="F164" s="1" t="s">
        <v>814</v>
      </c>
      <c r="G164" s="1" t="s">
        <v>815</v>
      </c>
      <c r="H164" s="1" t="s">
        <v>816</v>
      </c>
      <c r="I164" s="1" t="s">
        <v>817</v>
      </c>
      <c r="J164" s="1" t="s">
        <v>70</v>
      </c>
      <c r="K164" s="3">
        <v>32.159999999999997</v>
      </c>
      <c r="L164">
        <v>2</v>
      </c>
      <c r="M164" s="3">
        <v>64.319999999999993</v>
      </c>
      <c r="N164" s="1" t="s">
        <v>6669</v>
      </c>
      <c r="O164" s="1" t="s">
        <v>37</v>
      </c>
    </row>
    <row r="165" spans="1:15" x14ac:dyDescent="0.3">
      <c r="A165" s="1" t="s">
        <v>818</v>
      </c>
      <c r="B165" s="2">
        <v>45352</v>
      </c>
      <c r="C165" s="1" t="s">
        <v>6668</v>
      </c>
      <c r="D165" s="1" t="s">
        <v>15</v>
      </c>
      <c r="E165">
        <v>2024</v>
      </c>
      <c r="F165" s="1" t="s">
        <v>819</v>
      </c>
      <c r="G165" s="1" t="s">
        <v>820</v>
      </c>
      <c r="H165" s="1" t="s">
        <v>821</v>
      </c>
      <c r="I165" s="1" t="s">
        <v>822</v>
      </c>
      <c r="J165" s="1" t="s">
        <v>70</v>
      </c>
      <c r="K165" s="3">
        <v>10.37</v>
      </c>
      <c r="L165">
        <v>5</v>
      </c>
      <c r="M165" s="3">
        <v>51.85</v>
      </c>
      <c r="N165" s="1" t="s">
        <v>6669</v>
      </c>
      <c r="O165" s="1" t="s">
        <v>44</v>
      </c>
    </row>
    <row r="166" spans="1:15" x14ac:dyDescent="0.3">
      <c r="A166" s="1" t="s">
        <v>823</v>
      </c>
      <c r="B166" s="2">
        <v>44960</v>
      </c>
      <c r="C166" s="1" t="s">
        <v>6668</v>
      </c>
      <c r="D166" s="1" t="s">
        <v>39</v>
      </c>
      <c r="E166">
        <v>2023</v>
      </c>
      <c r="F166" s="1" t="s">
        <v>824</v>
      </c>
      <c r="G166" s="1" t="s">
        <v>825</v>
      </c>
      <c r="H166" s="1" t="s">
        <v>826</v>
      </c>
      <c r="I166" s="1" t="s">
        <v>827</v>
      </c>
      <c r="J166" s="1" t="s">
        <v>70</v>
      </c>
      <c r="K166" s="3">
        <v>28.86</v>
      </c>
      <c r="L166">
        <v>4</v>
      </c>
      <c r="M166" s="3">
        <v>115.44</v>
      </c>
      <c r="N166" s="1" t="s">
        <v>21</v>
      </c>
      <c r="O166" s="1" t="s">
        <v>22</v>
      </c>
    </row>
    <row r="167" spans="1:15" x14ac:dyDescent="0.3">
      <c r="A167" s="1" t="s">
        <v>828</v>
      </c>
      <c r="B167" s="2">
        <v>45249</v>
      </c>
      <c r="C167" s="1" t="s">
        <v>6666</v>
      </c>
      <c r="D167" s="1" t="s">
        <v>54</v>
      </c>
      <c r="E167">
        <v>2023</v>
      </c>
      <c r="F167" s="1" t="s">
        <v>829</v>
      </c>
      <c r="G167" s="1" t="s">
        <v>830</v>
      </c>
      <c r="H167" s="1" t="s">
        <v>831</v>
      </c>
      <c r="I167" s="1" t="s">
        <v>832</v>
      </c>
      <c r="J167" s="1" t="s">
        <v>70</v>
      </c>
      <c r="K167" s="3">
        <v>39.619999999999997</v>
      </c>
      <c r="L167">
        <v>4</v>
      </c>
      <c r="M167" s="3">
        <v>158.47999999999999</v>
      </c>
      <c r="N167" s="1" t="s">
        <v>29</v>
      </c>
      <c r="O167" s="1" t="s">
        <v>80</v>
      </c>
    </row>
    <row r="168" spans="1:15" x14ac:dyDescent="0.3">
      <c r="A168" s="1" t="s">
        <v>833</v>
      </c>
      <c r="B168" s="2">
        <v>45047</v>
      </c>
      <c r="C168" s="1" t="s">
        <v>6667</v>
      </c>
      <c r="D168" s="1" t="s">
        <v>46</v>
      </c>
      <c r="E168">
        <v>2023</v>
      </c>
      <c r="F168" s="1" t="s">
        <v>834</v>
      </c>
      <c r="G168" s="1" t="s">
        <v>835</v>
      </c>
      <c r="H168" s="1" t="s">
        <v>836</v>
      </c>
      <c r="I168" s="1" t="s">
        <v>837</v>
      </c>
      <c r="J168" s="1" t="s">
        <v>20</v>
      </c>
      <c r="K168" s="3">
        <v>46.17</v>
      </c>
      <c r="L168">
        <v>4</v>
      </c>
      <c r="M168" s="3">
        <v>184.68</v>
      </c>
      <c r="N168" s="1" t="s">
        <v>21</v>
      </c>
      <c r="O168" s="1" t="s">
        <v>30</v>
      </c>
    </row>
    <row r="169" spans="1:15" x14ac:dyDescent="0.3">
      <c r="A169" s="1" t="s">
        <v>838</v>
      </c>
      <c r="B169" s="2">
        <v>45578</v>
      </c>
      <c r="C169" s="1" t="s">
        <v>6666</v>
      </c>
      <c r="D169" s="1" t="s">
        <v>133</v>
      </c>
      <c r="E169">
        <v>2024</v>
      </c>
      <c r="F169" s="1" t="s">
        <v>839</v>
      </c>
      <c r="G169" s="1" t="s">
        <v>840</v>
      </c>
      <c r="H169" s="1" t="s">
        <v>841</v>
      </c>
      <c r="I169" s="1" t="s">
        <v>842</v>
      </c>
      <c r="J169" s="1" t="s">
        <v>87</v>
      </c>
      <c r="K169" s="3">
        <v>33</v>
      </c>
      <c r="L169">
        <v>3</v>
      </c>
      <c r="M169" s="3">
        <v>99</v>
      </c>
      <c r="N169" s="1" t="s">
        <v>6669</v>
      </c>
      <c r="O169" s="1" t="s">
        <v>44</v>
      </c>
    </row>
    <row r="170" spans="1:15" x14ac:dyDescent="0.3">
      <c r="A170" s="1" t="s">
        <v>843</v>
      </c>
      <c r="B170" s="2">
        <v>45308</v>
      </c>
      <c r="C170" s="1" t="s">
        <v>6670</v>
      </c>
      <c r="D170" s="1" t="s">
        <v>210</v>
      </c>
      <c r="E170">
        <v>2024</v>
      </c>
      <c r="F170" s="1" t="s">
        <v>844</v>
      </c>
      <c r="G170" s="1" t="s">
        <v>845</v>
      </c>
      <c r="H170" s="1" t="s">
        <v>846</v>
      </c>
      <c r="I170" s="1" t="s">
        <v>847</v>
      </c>
      <c r="J170" s="1" t="s">
        <v>20</v>
      </c>
      <c r="K170" s="3">
        <v>43.54</v>
      </c>
      <c r="L170">
        <v>1</v>
      </c>
      <c r="M170" s="3">
        <v>43.54</v>
      </c>
      <c r="N170" s="1" t="s">
        <v>29</v>
      </c>
      <c r="O170" s="1" t="s">
        <v>193</v>
      </c>
    </row>
    <row r="171" spans="1:15" x14ac:dyDescent="0.3">
      <c r="A171" s="1" t="s">
        <v>848</v>
      </c>
      <c r="B171" s="2">
        <v>44928</v>
      </c>
      <c r="C171" s="1" t="s">
        <v>6667</v>
      </c>
      <c r="D171" s="1" t="s">
        <v>210</v>
      </c>
      <c r="E171">
        <v>2023</v>
      </c>
      <c r="F171" s="1" t="s">
        <v>849</v>
      </c>
      <c r="G171" s="1" t="s">
        <v>850</v>
      </c>
      <c r="H171" s="1" t="s">
        <v>851</v>
      </c>
      <c r="I171" s="1" t="s">
        <v>852</v>
      </c>
      <c r="J171" s="1" t="s">
        <v>87</v>
      </c>
      <c r="K171" s="3">
        <v>23.91</v>
      </c>
      <c r="L171">
        <v>4</v>
      </c>
      <c r="M171" s="3">
        <v>95.64</v>
      </c>
      <c r="N171" s="1" t="s">
        <v>6669</v>
      </c>
      <c r="O171" s="1" t="s">
        <v>80</v>
      </c>
    </row>
    <row r="172" spans="1:15" x14ac:dyDescent="0.3">
      <c r="A172" s="1" t="s">
        <v>853</v>
      </c>
      <c r="B172" s="2">
        <v>44901</v>
      </c>
      <c r="C172" s="1" t="s">
        <v>6671</v>
      </c>
      <c r="D172" s="1" t="s">
        <v>107</v>
      </c>
      <c r="E172">
        <v>2022</v>
      </c>
      <c r="F172" s="1" t="s">
        <v>854</v>
      </c>
      <c r="G172" s="1" t="s">
        <v>855</v>
      </c>
      <c r="H172" s="1" t="s">
        <v>856</v>
      </c>
      <c r="I172" s="1" t="s">
        <v>857</v>
      </c>
      <c r="J172" s="1" t="s">
        <v>51</v>
      </c>
      <c r="K172" s="3">
        <v>43.65</v>
      </c>
      <c r="L172">
        <v>1</v>
      </c>
      <c r="M172" s="3">
        <v>43.65</v>
      </c>
      <c r="N172" s="1" t="s">
        <v>21</v>
      </c>
      <c r="O172" s="1" t="s">
        <v>80</v>
      </c>
    </row>
    <row r="173" spans="1:15" x14ac:dyDescent="0.3">
      <c r="A173" s="1" t="s">
        <v>858</v>
      </c>
      <c r="B173" s="2">
        <v>45164</v>
      </c>
      <c r="C173" s="1" t="s">
        <v>6673</v>
      </c>
      <c r="D173" s="1" t="s">
        <v>90</v>
      </c>
      <c r="E173">
        <v>2023</v>
      </c>
      <c r="F173" s="1" t="s">
        <v>859</v>
      </c>
      <c r="G173" s="1" t="s">
        <v>860</v>
      </c>
      <c r="H173" s="1" t="s">
        <v>861</v>
      </c>
      <c r="I173" s="1" t="s">
        <v>862</v>
      </c>
      <c r="J173" s="1" t="s">
        <v>20</v>
      </c>
      <c r="K173" s="3">
        <v>15.11</v>
      </c>
      <c r="L173">
        <v>4</v>
      </c>
      <c r="M173" s="3">
        <v>60.44</v>
      </c>
      <c r="N173" s="1" t="s">
        <v>21</v>
      </c>
      <c r="O173" s="1" t="s">
        <v>37</v>
      </c>
    </row>
    <row r="174" spans="1:15" x14ac:dyDescent="0.3">
      <c r="A174" s="1" t="s">
        <v>863</v>
      </c>
      <c r="B174" s="2">
        <v>45193</v>
      </c>
      <c r="C174" s="1" t="s">
        <v>6666</v>
      </c>
      <c r="D174" s="1" t="s">
        <v>60</v>
      </c>
      <c r="E174">
        <v>2023</v>
      </c>
      <c r="F174" s="1" t="s">
        <v>322</v>
      </c>
      <c r="G174" s="1" t="s">
        <v>864</v>
      </c>
      <c r="H174" s="1" t="s">
        <v>865</v>
      </c>
      <c r="I174" s="1" t="s">
        <v>866</v>
      </c>
      <c r="J174" s="1" t="s">
        <v>20</v>
      </c>
      <c r="K174" s="3">
        <v>35.53</v>
      </c>
      <c r="L174">
        <v>1</v>
      </c>
      <c r="M174" s="3">
        <v>35.53</v>
      </c>
      <c r="N174" s="1" t="s">
        <v>6669</v>
      </c>
      <c r="O174" s="1" t="s">
        <v>80</v>
      </c>
    </row>
    <row r="175" spans="1:15" x14ac:dyDescent="0.3">
      <c r="A175" s="1" t="s">
        <v>867</v>
      </c>
      <c r="B175" s="2">
        <v>45055</v>
      </c>
      <c r="C175" s="1" t="s">
        <v>6671</v>
      </c>
      <c r="D175" s="1" t="s">
        <v>46</v>
      </c>
      <c r="E175">
        <v>2023</v>
      </c>
      <c r="F175" s="1" t="s">
        <v>868</v>
      </c>
      <c r="G175" s="1" t="s">
        <v>869</v>
      </c>
      <c r="H175" s="1" t="s">
        <v>870</v>
      </c>
      <c r="I175" s="1" t="s">
        <v>871</v>
      </c>
      <c r="J175" s="1" t="s">
        <v>87</v>
      </c>
      <c r="K175" s="3">
        <v>14.92</v>
      </c>
      <c r="L175">
        <v>4</v>
      </c>
      <c r="M175" s="3">
        <v>59.68</v>
      </c>
      <c r="N175" s="1" t="s">
        <v>29</v>
      </c>
      <c r="O175" s="1" t="s">
        <v>37</v>
      </c>
    </row>
    <row r="176" spans="1:15" x14ac:dyDescent="0.3">
      <c r="A176" s="1" t="s">
        <v>872</v>
      </c>
      <c r="B176" s="2">
        <v>45290</v>
      </c>
      <c r="C176" s="1" t="s">
        <v>6673</v>
      </c>
      <c r="D176" s="1" t="s">
        <v>107</v>
      </c>
      <c r="E176">
        <v>2023</v>
      </c>
      <c r="F176" s="1" t="s">
        <v>873</v>
      </c>
      <c r="G176" s="1" t="s">
        <v>874</v>
      </c>
      <c r="H176" s="1" t="s">
        <v>197</v>
      </c>
      <c r="I176" s="1" t="s">
        <v>875</v>
      </c>
      <c r="J176" s="1" t="s">
        <v>87</v>
      </c>
      <c r="K176" s="3">
        <v>45.02</v>
      </c>
      <c r="L176">
        <v>4</v>
      </c>
      <c r="M176" s="3">
        <v>180.08</v>
      </c>
      <c r="N176" s="1" t="s">
        <v>21</v>
      </c>
      <c r="O176" s="1" t="s">
        <v>22</v>
      </c>
    </row>
    <row r="177" spans="1:15" x14ac:dyDescent="0.3">
      <c r="A177" s="1" t="s">
        <v>876</v>
      </c>
      <c r="B177" s="2">
        <v>45251</v>
      </c>
      <c r="C177" s="1" t="s">
        <v>6671</v>
      </c>
      <c r="D177" s="1" t="s">
        <v>54</v>
      </c>
      <c r="E177">
        <v>2023</v>
      </c>
      <c r="F177" s="1" t="s">
        <v>235</v>
      </c>
      <c r="G177" s="1" t="s">
        <v>877</v>
      </c>
      <c r="H177" s="1" t="s">
        <v>878</v>
      </c>
      <c r="I177" s="1" t="s">
        <v>879</v>
      </c>
      <c r="J177" s="1" t="s">
        <v>51</v>
      </c>
      <c r="K177" s="3">
        <v>29.03</v>
      </c>
      <c r="L177">
        <v>4</v>
      </c>
      <c r="M177" s="3">
        <v>116.12</v>
      </c>
      <c r="N177" s="1" t="s">
        <v>21</v>
      </c>
      <c r="O177" s="1" t="s">
        <v>22</v>
      </c>
    </row>
    <row r="178" spans="1:15" x14ac:dyDescent="0.3">
      <c r="A178" s="1" t="s">
        <v>880</v>
      </c>
      <c r="B178" s="2">
        <v>45389</v>
      </c>
      <c r="C178" s="1" t="s">
        <v>6666</v>
      </c>
      <c r="D178" s="1" t="s">
        <v>82</v>
      </c>
      <c r="E178">
        <v>2024</v>
      </c>
      <c r="F178" s="1" t="s">
        <v>881</v>
      </c>
      <c r="G178" s="1" t="s">
        <v>882</v>
      </c>
      <c r="H178" s="1" t="s">
        <v>883</v>
      </c>
      <c r="I178" s="1" t="s">
        <v>884</v>
      </c>
      <c r="J178" s="1" t="s">
        <v>87</v>
      </c>
      <c r="K178" s="3">
        <v>16.43</v>
      </c>
      <c r="L178">
        <v>5</v>
      </c>
      <c r="M178" s="3">
        <v>82.15</v>
      </c>
      <c r="N178" s="1" t="s">
        <v>21</v>
      </c>
      <c r="O178" s="1" t="s">
        <v>95</v>
      </c>
    </row>
    <row r="179" spans="1:15" x14ac:dyDescent="0.3">
      <c r="A179" s="1" t="s">
        <v>885</v>
      </c>
      <c r="B179" s="2">
        <v>45390</v>
      </c>
      <c r="C179" s="1" t="s">
        <v>6667</v>
      </c>
      <c r="D179" s="1" t="s">
        <v>82</v>
      </c>
      <c r="E179">
        <v>2024</v>
      </c>
      <c r="F179" s="1" t="s">
        <v>819</v>
      </c>
      <c r="G179" s="1" t="s">
        <v>820</v>
      </c>
      <c r="H179" s="1" t="s">
        <v>886</v>
      </c>
      <c r="I179" s="1" t="s">
        <v>887</v>
      </c>
      <c r="J179" s="1" t="s">
        <v>51</v>
      </c>
      <c r="K179" s="3">
        <v>36.94</v>
      </c>
      <c r="L179">
        <v>5</v>
      </c>
      <c r="M179" s="3">
        <v>184.7</v>
      </c>
      <c r="N179" s="1" t="s">
        <v>88</v>
      </c>
      <c r="O179" s="1" t="s">
        <v>193</v>
      </c>
    </row>
    <row r="180" spans="1:15" x14ac:dyDescent="0.3">
      <c r="A180" s="1" t="s">
        <v>888</v>
      </c>
      <c r="B180" s="2">
        <v>45174</v>
      </c>
      <c r="C180" s="1" t="s">
        <v>6671</v>
      </c>
      <c r="D180" s="1" t="s">
        <v>60</v>
      </c>
      <c r="E180">
        <v>2023</v>
      </c>
      <c r="F180" s="1" t="s">
        <v>889</v>
      </c>
      <c r="G180" s="1" t="s">
        <v>890</v>
      </c>
      <c r="H180" s="1" t="s">
        <v>891</v>
      </c>
      <c r="I180" s="1" t="s">
        <v>892</v>
      </c>
      <c r="J180" s="1" t="s">
        <v>20</v>
      </c>
      <c r="K180" s="3">
        <v>8.9</v>
      </c>
      <c r="L180">
        <v>3</v>
      </c>
      <c r="M180" s="3">
        <v>26.7</v>
      </c>
      <c r="N180" s="1" t="s">
        <v>88</v>
      </c>
      <c r="O180" s="1" t="s">
        <v>52</v>
      </c>
    </row>
    <row r="181" spans="1:15" x14ac:dyDescent="0.3">
      <c r="A181" s="1" t="s">
        <v>893</v>
      </c>
      <c r="B181" s="2">
        <v>45177</v>
      </c>
      <c r="C181" s="1" t="s">
        <v>6668</v>
      </c>
      <c r="D181" s="1" t="s">
        <v>60</v>
      </c>
      <c r="E181">
        <v>2023</v>
      </c>
      <c r="F181" s="1" t="s">
        <v>894</v>
      </c>
      <c r="G181" s="1" t="s">
        <v>895</v>
      </c>
      <c r="H181" s="1" t="s">
        <v>896</v>
      </c>
      <c r="I181" s="1" t="s">
        <v>897</v>
      </c>
      <c r="J181" s="1" t="s">
        <v>70</v>
      </c>
      <c r="K181" s="3">
        <v>16.149999999999999</v>
      </c>
      <c r="L181">
        <v>3</v>
      </c>
      <c r="M181" s="3">
        <v>48.45</v>
      </c>
      <c r="N181" s="1" t="s">
        <v>29</v>
      </c>
      <c r="O181" s="1" t="s">
        <v>37</v>
      </c>
    </row>
    <row r="182" spans="1:15" x14ac:dyDescent="0.3">
      <c r="A182" s="1" t="s">
        <v>901</v>
      </c>
      <c r="B182" s="2">
        <v>45861</v>
      </c>
      <c r="C182" s="1" t="s">
        <v>6670</v>
      </c>
      <c r="D182" s="1" t="s">
        <v>32</v>
      </c>
      <c r="E182">
        <v>2025</v>
      </c>
      <c r="F182" s="1" t="s">
        <v>566</v>
      </c>
      <c r="G182" s="1" t="s">
        <v>567</v>
      </c>
      <c r="H182" s="1" t="s">
        <v>370</v>
      </c>
      <c r="I182" s="1" t="s">
        <v>902</v>
      </c>
      <c r="J182" s="1" t="s">
        <v>70</v>
      </c>
      <c r="K182" s="3">
        <v>17.079999999999998</v>
      </c>
      <c r="L182">
        <v>2</v>
      </c>
      <c r="M182" s="3">
        <v>34.159999999999997</v>
      </c>
      <c r="N182" s="1" t="s">
        <v>6669</v>
      </c>
      <c r="O182" s="1" t="s">
        <v>37</v>
      </c>
    </row>
    <row r="183" spans="1:15" x14ac:dyDescent="0.3">
      <c r="A183" s="1" t="s">
        <v>903</v>
      </c>
      <c r="B183" s="2">
        <v>44950</v>
      </c>
      <c r="C183" s="1" t="s">
        <v>6671</v>
      </c>
      <c r="D183" s="1" t="s">
        <v>210</v>
      </c>
      <c r="E183">
        <v>2023</v>
      </c>
      <c r="F183" s="1" t="s">
        <v>245</v>
      </c>
      <c r="G183" s="1" t="s">
        <v>904</v>
      </c>
      <c r="H183" s="1" t="s">
        <v>905</v>
      </c>
      <c r="I183" s="1" t="s">
        <v>906</v>
      </c>
      <c r="J183" s="1" t="s">
        <v>20</v>
      </c>
      <c r="K183" s="3">
        <v>34.25</v>
      </c>
      <c r="L183">
        <v>1</v>
      </c>
      <c r="M183" s="3">
        <v>34.25</v>
      </c>
      <c r="N183" s="1" t="s">
        <v>29</v>
      </c>
      <c r="O183" s="1" t="s">
        <v>22</v>
      </c>
    </row>
    <row r="184" spans="1:15" x14ac:dyDescent="0.3">
      <c r="A184" s="1" t="s">
        <v>907</v>
      </c>
      <c r="B184" s="2">
        <v>45017</v>
      </c>
      <c r="C184" s="1" t="s">
        <v>6673</v>
      </c>
      <c r="D184" s="1" t="s">
        <v>82</v>
      </c>
      <c r="E184">
        <v>2023</v>
      </c>
      <c r="F184" s="1" t="s">
        <v>908</v>
      </c>
      <c r="G184" s="1" t="s">
        <v>341</v>
      </c>
      <c r="H184" s="1" t="s">
        <v>909</v>
      </c>
      <c r="I184" s="1" t="s">
        <v>910</v>
      </c>
      <c r="J184" s="1" t="s">
        <v>20</v>
      </c>
      <c r="K184" s="3">
        <v>47.13</v>
      </c>
      <c r="L184">
        <v>2</v>
      </c>
      <c r="M184" s="3">
        <v>94.26</v>
      </c>
      <c r="N184" s="1" t="s">
        <v>21</v>
      </c>
      <c r="O184" s="1" t="s">
        <v>30</v>
      </c>
    </row>
    <row r="185" spans="1:15" x14ac:dyDescent="0.3">
      <c r="A185" s="1" t="s">
        <v>911</v>
      </c>
      <c r="B185" s="2">
        <v>45430</v>
      </c>
      <c r="C185" s="1" t="s">
        <v>6673</v>
      </c>
      <c r="D185" s="1" t="s">
        <v>46</v>
      </c>
      <c r="E185">
        <v>2024</v>
      </c>
      <c r="F185" s="1" t="s">
        <v>912</v>
      </c>
      <c r="G185" s="1" t="s">
        <v>913</v>
      </c>
      <c r="H185" s="1" t="s">
        <v>355</v>
      </c>
      <c r="I185" s="1" t="s">
        <v>914</v>
      </c>
      <c r="J185" s="1" t="s">
        <v>70</v>
      </c>
      <c r="K185" s="3">
        <v>56.83</v>
      </c>
      <c r="L185">
        <v>5</v>
      </c>
      <c r="M185" s="3">
        <v>284.14999999999998</v>
      </c>
      <c r="N185" s="1" t="s">
        <v>6669</v>
      </c>
      <c r="O185" s="1" t="s">
        <v>22</v>
      </c>
    </row>
    <row r="186" spans="1:15" x14ac:dyDescent="0.3">
      <c r="A186" s="1" t="s">
        <v>915</v>
      </c>
      <c r="B186" s="2">
        <v>45280</v>
      </c>
      <c r="C186" s="1" t="s">
        <v>6670</v>
      </c>
      <c r="D186" s="1" t="s">
        <v>107</v>
      </c>
      <c r="E186">
        <v>2023</v>
      </c>
      <c r="F186" s="1" t="s">
        <v>710</v>
      </c>
      <c r="G186" s="1" t="s">
        <v>711</v>
      </c>
      <c r="H186" s="1" t="s">
        <v>518</v>
      </c>
      <c r="I186" s="1" t="s">
        <v>916</v>
      </c>
      <c r="J186" s="1" t="s">
        <v>20</v>
      </c>
      <c r="K186" s="3">
        <v>27.86</v>
      </c>
      <c r="L186">
        <v>2</v>
      </c>
      <c r="M186" s="3">
        <v>55.72</v>
      </c>
      <c r="N186" s="1" t="s">
        <v>21</v>
      </c>
      <c r="O186" s="1" t="s">
        <v>37</v>
      </c>
    </row>
    <row r="187" spans="1:15" x14ac:dyDescent="0.3">
      <c r="A187" s="1" t="s">
        <v>917</v>
      </c>
      <c r="B187" s="2">
        <v>45287</v>
      </c>
      <c r="C187" s="1" t="s">
        <v>6670</v>
      </c>
      <c r="D187" s="1" t="s">
        <v>107</v>
      </c>
      <c r="E187">
        <v>2023</v>
      </c>
      <c r="F187" s="1" t="s">
        <v>918</v>
      </c>
      <c r="G187" s="1" t="s">
        <v>919</v>
      </c>
      <c r="H187" s="1" t="s">
        <v>161</v>
      </c>
      <c r="I187" s="1" t="s">
        <v>162</v>
      </c>
      <c r="J187" s="1" t="s">
        <v>51</v>
      </c>
      <c r="K187" s="3">
        <v>34.880000000000003</v>
      </c>
      <c r="L187">
        <v>1</v>
      </c>
      <c r="M187" s="3">
        <v>34.880000000000003</v>
      </c>
      <c r="N187" s="1" t="s">
        <v>6669</v>
      </c>
      <c r="O187" s="1" t="s">
        <v>80</v>
      </c>
    </row>
    <row r="188" spans="1:15" x14ac:dyDescent="0.3">
      <c r="A188" s="1" t="s">
        <v>920</v>
      </c>
      <c r="B188" s="2">
        <v>45033</v>
      </c>
      <c r="C188" s="1" t="s">
        <v>6667</v>
      </c>
      <c r="D188" s="1" t="s">
        <v>82</v>
      </c>
      <c r="E188">
        <v>2023</v>
      </c>
      <c r="F188" s="1" t="s">
        <v>921</v>
      </c>
      <c r="G188" s="1" t="s">
        <v>922</v>
      </c>
      <c r="H188" s="1" t="s">
        <v>923</v>
      </c>
      <c r="I188" s="1" t="s">
        <v>924</v>
      </c>
      <c r="J188" s="1" t="s">
        <v>51</v>
      </c>
      <c r="K188" s="3">
        <v>28.18</v>
      </c>
      <c r="L188">
        <v>5</v>
      </c>
      <c r="M188" s="3">
        <v>140.9</v>
      </c>
      <c r="N188" s="1" t="s">
        <v>29</v>
      </c>
      <c r="O188" s="1" t="s">
        <v>193</v>
      </c>
    </row>
    <row r="189" spans="1:15" x14ac:dyDescent="0.3">
      <c r="A189" s="1" t="s">
        <v>925</v>
      </c>
      <c r="B189" s="2">
        <v>45419</v>
      </c>
      <c r="C189" s="1" t="s">
        <v>6671</v>
      </c>
      <c r="D189" s="1" t="s">
        <v>46</v>
      </c>
      <c r="E189">
        <v>2024</v>
      </c>
      <c r="F189" s="1" t="s">
        <v>481</v>
      </c>
      <c r="G189" s="1" t="s">
        <v>926</v>
      </c>
      <c r="H189" s="1" t="s">
        <v>927</v>
      </c>
      <c r="I189" s="1" t="s">
        <v>928</v>
      </c>
      <c r="J189" s="1" t="s">
        <v>70</v>
      </c>
      <c r="K189" s="3">
        <v>5.8</v>
      </c>
      <c r="L189">
        <v>5</v>
      </c>
      <c r="M189" s="3">
        <v>29</v>
      </c>
      <c r="N189" s="1" t="s">
        <v>88</v>
      </c>
      <c r="O189" s="1" t="s">
        <v>37</v>
      </c>
    </row>
    <row r="190" spans="1:15" x14ac:dyDescent="0.3">
      <c r="A190" s="1" t="s">
        <v>929</v>
      </c>
      <c r="B190" s="2">
        <v>45575</v>
      </c>
      <c r="C190" s="1" t="s">
        <v>6672</v>
      </c>
      <c r="D190" s="1" t="s">
        <v>133</v>
      </c>
      <c r="E190">
        <v>2024</v>
      </c>
      <c r="F190" s="1" t="s">
        <v>930</v>
      </c>
      <c r="G190" s="1" t="s">
        <v>931</v>
      </c>
      <c r="H190" s="1" t="s">
        <v>932</v>
      </c>
      <c r="I190" s="1" t="s">
        <v>933</v>
      </c>
      <c r="J190" s="1" t="s">
        <v>70</v>
      </c>
      <c r="K190" s="3">
        <v>15.39</v>
      </c>
      <c r="L190">
        <v>2</v>
      </c>
      <c r="M190" s="3">
        <v>30.78</v>
      </c>
      <c r="N190" s="1" t="s">
        <v>6669</v>
      </c>
      <c r="O190" s="1" t="s">
        <v>30</v>
      </c>
    </row>
    <row r="191" spans="1:15" x14ac:dyDescent="0.3">
      <c r="A191" s="1" t="s">
        <v>934</v>
      </c>
      <c r="B191" s="2">
        <v>44933</v>
      </c>
      <c r="C191" s="1" t="s">
        <v>6673</v>
      </c>
      <c r="D191" s="1" t="s">
        <v>210</v>
      </c>
      <c r="E191">
        <v>2023</v>
      </c>
      <c r="F191" s="1" t="s">
        <v>529</v>
      </c>
      <c r="G191" s="1" t="s">
        <v>935</v>
      </c>
      <c r="H191" s="1" t="s">
        <v>936</v>
      </c>
      <c r="I191" s="1" t="s">
        <v>937</v>
      </c>
      <c r="J191" s="1" t="s">
        <v>87</v>
      </c>
      <c r="K191" s="3">
        <v>24.39</v>
      </c>
      <c r="L191">
        <v>2</v>
      </c>
      <c r="M191" s="3">
        <v>48.78</v>
      </c>
      <c r="N191" s="1" t="s">
        <v>6669</v>
      </c>
      <c r="O191" s="1" t="s">
        <v>193</v>
      </c>
    </row>
    <row r="192" spans="1:15" x14ac:dyDescent="0.3">
      <c r="A192" s="1" t="s">
        <v>938</v>
      </c>
      <c r="B192" s="2">
        <v>45080</v>
      </c>
      <c r="C192" s="1" t="s">
        <v>6673</v>
      </c>
      <c r="D192" s="1" t="s">
        <v>24</v>
      </c>
      <c r="E192">
        <v>2023</v>
      </c>
      <c r="F192" s="1" t="s">
        <v>939</v>
      </c>
      <c r="G192" s="1" t="s">
        <v>940</v>
      </c>
      <c r="H192" s="1" t="s">
        <v>941</v>
      </c>
      <c r="I192" s="1" t="s">
        <v>942</v>
      </c>
      <c r="J192" s="1" t="s">
        <v>20</v>
      </c>
      <c r="K192" s="3">
        <v>20.29</v>
      </c>
      <c r="L192">
        <v>1</v>
      </c>
      <c r="M192" s="3">
        <v>20.29</v>
      </c>
      <c r="N192" s="1" t="s">
        <v>88</v>
      </c>
      <c r="O192" s="1" t="s">
        <v>37</v>
      </c>
    </row>
    <row r="193" spans="1:15" x14ac:dyDescent="0.3">
      <c r="A193" s="1" t="s">
        <v>943</v>
      </c>
      <c r="B193" s="2">
        <v>45603</v>
      </c>
      <c r="C193" s="1" t="s">
        <v>6672</v>
      </c>
      <c r="D193" s="1" t="s">
        <v>54</v>
      </c>
      <c r="E193">
        <v>2024</v>
      </c>
      <c r="F193" s="1" t="s">
        <v>944</v>
      </c>
      <c r="G193" s="1" t="s">
        <v>945</v>
      </c>
      <c r="H193" s="1" t="s">
        <v>628</v>
      </c>
      <c r="I193" s="1" t="s">
        <v>629</v>
      </c>
      <c r="J193" s="1" t="s">
        <v>51</v>
      </c>
      <c r="K193" s="3">
        <v>35.6</v>
      </c>
      <c r="L193">
        <v>2</v>
      </c>
      <c r="M193" s="3">
        <v>71.2</v>
      </c>
      <c r="N193" s="1" t="s">
        <v>88</v>
      </c>
      <c r="O193" s="1" t="s">
        <v>52</v>
      </c>
    </row>
    <row r="194" spans="1:15" x14ac:dyDescent="0.3">
      <c r="A194" s="1" t="s">
        <v>946</v>
      </c>
      <c r="B194" s="2">
        <v>45502</v>
      </c>
      <c r="C194" s="1" t="s">
        <v>6667</v>
      </c>
      <c r="D194" s="1" t="s">
        <v>32</v>
      </c>
      <c r="E194">
        <v>2024</v>
      </c>
      <c r="F194" s="1" t="s">
        <v>839</v>
      </c>
      <c r="G194" s="1" t="s">
        <v>840</v>
      </c>
      <c r="H194" s="1" t="s">
        <v>947</v>
      </c>
      <c r="I194" s="1" t="s">
        <v>948</v>
      </c>
      <c r="J194" s="1" t="s">
        <v>70</v>
      </c>
      <c r="K194" s="3">
        <v>11.16</v>
      </c>
      <c r="L194">
        <v>1</v>
      </c>
      <c r="M194" s="3">
        <v>11.16</v>
      </c>
      <c r="N194" s="1" t="s">
        <v>21</v>
      </c>
      <c r="O194" s="1" t="s">
        <v>95</v>
      </c>
    </row>
    <row r="195" spans="1:15" x14ac:dyDescent="0.3">
      <c r="A195" s="1" t="s">
        <v>949</v>
      </c>
      <c r="B195" s="2">
        <v>45383</v>
      </c>
      <c r="C195" s="1" t="s">
        <v>6667</v>
      </c>
      <c r="D195" s="1" t="s">
        <v>82</v>
      </c>
      <c r="E195">
        <v>2024</v>
      </c>
      <c r="F195" s="1" t="s">
        <v>794</v>
      </c>
      <c r="G195" s="1" t="s">
        <v>795</v>
      </c>
      <c r="H195" s="1" t="s">
        <v>950</v>
      </c>
      <c r="I195" s="1" t="s">
        <v>951</v>
      </c>
      <c r="J195" s="1" t="s">
        <v>70</v>
      </c>
      <c r="K195" s="3">
        <v>12.01</v>
      </c>
      <c r="L195">
        <v>4</v>
      </c>
      <c r="M195" s="3">
        <v>48.04</v>
      </c>
      <c r="N195" s="1" t="s">
        <v>6669</v>
      </c>
      <c r="O195" s="1" t="s">
        <v>22</v>
      </c>
    </row>
    <row r="196" spans="1:15" x14ac:dyDescent="0.3">
      <c r="A196" s="1" t="s">
        <v>952</v>
      </c>
      <c r="B196" s="2">
        <v>45124</v>
      </c>
      <c r="C196" s="1" t="s">
        <v>6667</v>
      </c>
      <c r="D196" s="1" t="s">
        <v>32</v>
      </c>
      <c r="E196">
        <v>2023</v>
      </c>
      <c r="F196" s="1" t="s">
        <v>953</v>
      </c>
      <c r="G196" s="1" t="s">
        <v>954</v>
      </c>
      <c r="H196" s="1" t="s">
        <v>955</v>
      </c>
      <c r="I196" s="1" t="s">
        <v>956</v>
      </c>
      <c r="J196" s="1" t="s">
        <v>51</v>
      </c>
      <c r="K196" s="3">
        <v>5.79</v>
      </c>
      <c r="L196">
        <v>3</v>
      </c>
      <c r="M196" s="3">
        <v>17.37</v>
      </c>
      <c r="N196" s="1" t="s">
        <v>6669</v>
      </c>
      <c r="O196" s="1" t="s">
        <v>22</v>
      </c>
    </row>
    <row r="197" spans="1:15" x14ac:dyDescent="0.3">
      <c r="A197" s="1" t="s">
        <v>957</v>
      </c>
      <c r="B197" s="2">
        <v>45148</v>
      </c>
      <c r="C197" s="1" t="s">
        <v>6672</v>
      </c>
      <c r="D197" s="1" t="s">
        <v>90</v>
      </c>
      <c r="E197">
        <v>2023</v>
      </c>
      <c r="F197" s="1" t="s">
        <v>958</v>
      </c>
      <c r="G197" s="1" t="s">
        <v>959</v>
      </c>
      <c r="H197" s="1" t="s">
        <v>223</v>
      </c>
      <c r="I197" s="1" t="s">
        <v>224</v>
      </c>
      <c r="J197" s="1" t="s">
        <v>87</v>
      </c>
      <c r="K197" s="3">
        <v>34.049999999999997</v>
      </c>
      <c r="L197">
        <v>5</v>
      </c>
      <c r="M197" s="3">
        <v>170.25</v>
      </c>
      <c r="N197" s="1" t="s">
        <v>21</v>
      </c>
      <c r="O197" s="1" t="s">
        <v>37</v>
      </c>
    </row>
    <row r="198" spans="1:15" x14ac:dyDescent="0.3">
      <c r="A198" s="1" t="s">
        <v>960</v>
      </c>
      <c r="B198" s="2">
        <v>45010</v>
      </c>
      <c r="C198" s="1" t="s">
        <v>6673</v>
      </c>
      <c r="D198" s="1" t="s">
        <v>15</v>
      </c>
      <c r="E198">
        <v>2023</v>
      </c>
      <c r="F198" s="1" t="s">
        <v>961</v>
      </c>
      <c r="G198" s="1" t="s">
        <v>962</v>
      </c>
      <c r="H198" s="1" t="s">
        <v>487</v>
      </c>
      <c r="I198" s="1" t="s">
        <v>963</v>
      </c>
      <c r="J198" s="1" t="s">
        <v>87</v>
      </c>
      <c r="K198" s="3">
        <v>9.57</v>
      </c>
      <c r="L198">
        <v>1</v>
      </c>
      <c r="M198" s="3">
        <v>9.57</v>
      </c>
      <c r="N198" s="1" t="s">
        <v>88</v>
      </c>
      <c r="O198" s="1" t="s">
        <v>37</v>
      </c>
    </row>
    <row r="199" spans="1:15" x14ac:dyDescent="0.3">
      <c r="A199" s="1" t="s">
        <v>964</v>
      </c>
      <c r="B199" s="2">
        <v>45605</v>
      </c>
      <c r="C199" s="1" t="s">
        <v>6673</v>
      </c>
      <c r="D199" s="1" t="s">
        <v>54</v>
      </c>
      <c r="E199">
        <v>2024</v>
      </c>
      <c r="F199" s="1" t="s">
        <v>591</v>
      </c>
      <c r="G199" s="1" t="s">
        <v>592</v>
      </c>
      <c r="H199" s="1" t="s">
        <v>568</v>
      </c>
      <c r="I199" s="1" t="s">
        <v>965</v>
      </c>
      <c r="J199" s="1" t="s">
        <v>70</v>
      </c>
      <c r="K199" s="3">
        <v>35.43</v>
      </c>
      <c r="L199">
        <v>5</v>
      </c>
      <c r="M199" s="3">
        <v>177.15</v>
      </c>
      <c r="N199" s="1" t="s">
        <v>21</v>
      </c>
      <c r="O199" s="1" t="s">
        <v>37</v>
      </c>
    </row>
    <row r="200" spans="1:15" x14ac:dyDescent="0.3">
      <c r="A200" s="1" t="s">
        <v>966</v>
      </c>
      <c r="B200" s="2">
        <v>45531</v>
      </c>
      <c r="C200" s="1" t="s">
        <v>6671</v>
      </c>
      <c r="D200" s="1" t="s">
        <v>90</v>
      </c>
      <c r="E200">
        <v>2024</v>
      </c>
      <c r="F200" s="1" t="s">
        <v>967</v>
      </c>
      <c r="G200" s="1" t="s">
        <v>968</v>
      </c>
      <c r="H200" s="1" t="s">
        <v>969</v>
      </c>
      <c r="I200" s="1" t="s">
        <v>970</v>
      </c>
      <c r="J200" s="1" t="s">
        <v>70</v>
      </c>
      <c r="K200" s="3">
        <v>32.880000000000003</v>
      </c>
      <c r="L200">
        <v>2</v>
      </c>
      <c r="M200" s="3">
        <v>65.760000000000005</v>
      </c>
      <c r="N200" s="1" t="s">
        <v>88</v>
      </c>
      <c r="O200" s="1" t="s">
        <v>193</v>
      </c>
    </row>
    <row r="201" spans="1:15" x14ac:dyDescent="0.3">
      <c r="A201" s="1" t="s">
        <v>971</v>
      </c>
      <c r="B201" s="2">
        <v>45705</v>
      </c>
      <c r="C201" s="1" t="s">
        <v>6667</v>
      </c>
      <c r="D201" s="1" t="s">
        <v>39</v>
      </c>
      <c r="E201">
        <v>2025</v>
      </c>
      <c r="F201" s="1" t="s">
        <v>972</v>
      </c>
      <c r="G201" s="1" t="s">
        <v>973</v>
      </c>
      <c r="H201" s="1" t="s">
        <v>974</v>
      </c>
      <c r="I201" s="1" t="s">
        <v>975</v>
      </c>
      <c r="J201" s="1" t="s">
        <v>51</v>
      </c>
      <c r="K201" s="3">
        <v>19.38</v>
      </c>
      <c r="L201">
        <v>5</v>
      </c>
      <c r="M201" s="3">
        <v>96.9</v>
      </c>
      <c r="N201" s="1" t="s">
        <v>29</v>
      </c>
      <c r="O201" s="1" t="s">
        <v>44</v>
      </c>
    </row>
    <row r="202" spans="1:15" x14ac:dyDescent="0.3">
      <c r="A202" s="1" t="s">
        <v>976</v>
      </c>
      <c r="B202" s="2">
        <v>45476</v>
      </c>
      <c r="C202" s="1" t="s">
        <v>6670</v>
      </c>
      <c r="D202" s="1" t="s">
        <v>32</v>
      </c>
      <c r="E202">
        <v>2024</v>
      </c>
      <c r="F202" s="1" t="s">
        <v>977</v>
      </c>
      <c r="G202" s="1" t="s">
        <v>978</v>
      </c>
      <c r="H202" s="1" t="s">
        <v>979</v>
      </c>
      <c r="I202" s="1" t="s">
        <v>980</v>
      </c>
      <c r="J202" s="1" t="s">
        <v>20</v>
      </c>
      <c r="K202" s="3">
        <v>7.66</v>
      </c>
      <c r="L202">
        <v>2</v>
      </c>
      <c r="M202" s="3">
        <v>15.32</v>
      </c>
      <c r="N202" s="1" t="s">
        <v>21</v>
      </c>
      <c r="O202" s="1" t="s">
        <v>80</v>
      </c>
    </row>
    <row r="203" spans="1:15" x14ac:dyDescent="0.3">
      <c r="A203" s="1" t="s">
        <v>981</v>
      </c>
      <c r="B203" s="2">
        <v>45014</v>
      </c>
      <c r="C203" s="1" t="s">
        <v>6670</v>
      </c>
      <c r="D203" s="1" t="s">
        <v>15</v>
      </c>
      <c r="E203">
        <v>2023</v>
      </c>
      <c r="F203" s="1" t="s">
        <v>982</v>
      </c>
      <c r="G203" s="1" t="s">
        <v>983</v>
      </c>
      <c r="H203" s="1" t="s">
        <v>984</v>
      </c>
      <c r="I203" s="1" t="s">
        <v>985</v>
      </c>
      <c r="J203" s="1" t="s">
        <v>20</v>
      </c>
      <c r="K203" s="3">
        <v>41.95</v>
      </c>
      <c r="L203">
        <v>3</v>
      </c>
      <c r="M203" s="3">
        <v>125.85</v>
      </c>
      <c r="N203" s="1" t="s">
        <v>29</v>
      </c>
      <c r="O203" s="1" t="s">
        <v>52</v>
      </c>
    </row>
    <row r="204" spans="1:15" x14ac:dyDescent="0.3">
      <c r="A204" s="1" t="s">
        <v>986</v>
      </c>
      <c r="B204" s="2">
        <v>45163</v>
      </c>
      <c r="C204" s="1" t="s">
        <v>6668</v>
      </c>
      <c r="D204" s="1" t="s">
        <v>90</v>
      </c>
      <c r="E204">
        <v>2023</v>
      </c>
      <c r="F204" s="1" t="s">
        <v>987</v>
      </c>
      <c r="G204" s="1" t="s">
        <v>988</v>
      </c>
      <c r="H204" s="1" t="s">
        <v>989</v>
      </c>
      <c r="I204" s="1" t="s">
        <v>990</v>
      </c>
      <c r="J204" s="1" t="s">
        <v>70</v>
      </c>
      <c r="K204" s="3">
        <v>17.850000000000001</v>
      </c>
      <c r="L204">
        <v>2</v>
      </c>
      <c r="M204" s="3">
        <v>35.700000000000003</v>
      </c>
      <c r="N204" s="1" t="s">
        <v>29</v>
      </c>
      <c r="O204" s="1" t="s">
        <v>37</v>
      </c>
    </row>
    <row r="205" spans="1:15" x14ac:dyDescent="0.3">
      <c r="A205" s="1" t="s">
        <v>991</v>
      </c>
      <c r="B205" s="2">
        <v>45507</v>
      </c>
      <c r="C205" s="1" t="s">
        <v>6673</v>
      </c>
      <c r="D205" s="1" t="s">
        <v>90</v>
      </c>
      <c r="E205">
        <v>2024</v>
      </c>
      <c r="F205" s="1" t="s">
        <v>992</v>
      </c>
      <c r="G205" s="1" t="s">
        <v>993</v>
      </c>
      <c r="H205" s="1" t="s">
        <v>994</v>
      </c>
      <c r="I205" s="1" t="s">
        <v>995</v>
      </c>
      <c r="J205" s="1" t="s">
        <v>51</v>
      </c>
      <c r="K205" s="3">
        <v>12.31</v>
      </c>
      <c r="L205">
        <v>4</v>
      </c>
      <c r="M205" s="3">
        <v>49.24</v>
      </c>
      <c r="N205" s="1" t="s">
        <v>88</v>
      </c>
      <c r="O205" s="1" t="s">
        <v>52</v>
      </c>
    </row>
    <row r="206" spans="1:15" x14ac:dyDescent="0.3">
      <c r="A206" s="1" t="s">
        <v>996</v>
      </c>
      <c r="B206" s="2">
        <v>45273</v>
      </c>
      <c r="C206" s="1" t="s">
        <v>6670</v>
      </c>
      <c r="D206" s="1" t="s">
        <v>107</v>
      </c>
      <c r="E206">
        <v>2023</v>
      </c>
      <c r="F206" s="1" t="s">
        <v>997</v>
      </c>
      <c r="G206" s="1" t="s">
        <v>998</v>
      </c>
      <c r="H206" s="1" t="s">
        <v>999</v>
      </c>
      <c r="I206" s="1" t="s">
        <v>1000</v>
      </c>
      <c r="J206" s="1" t="s">
        <v>87</v>
      </c>
      <c r="K206" s="3">
        <v>34.409999999999997</v>
      </c>
      <c r="L206">
        <v>3</v>
      </c>
      <c r="M206" s="3">
        <v>103.23</v>
      </c>
      <c r="N206" s="1" t="s">
        <v>21</v>
      </c>
      <c r="O206" s="1" t="s">
        <v>52</v>
      </c>
    </row>
    <row r="207" spans="1:15" x14ac:dyDescent="0.3">
      <c r="A207" s="1" t="s">
        <v>1001</v>
      </c>
      <c r="B207" s="2">
        <v>45539</v>
      </c>
      <c r="C207" s="1" t="s">
        <v>6670</v>
      </c>
      <c r="D207" s="1" t="s">
        <v>60</v>
      </c>
      <c r="E207">
        <v>2024</v>
      </c>
      <c r="F207" s="1" t="s">
        <v>1002</v>
      </c>
      <c r="G207" s="1" t="s">
        <v>1003</v>
      </c>
      <c r="H207" s="1" t="s">
        <v>1004</v>
      </c>
      <c r="I207" s="1" t="s">
        <v>1005</v>
      </c>
      <c r="J207" s="1" t="s">
        <v>20</v>
      </c>
      <c r="K207" s="3">
        <v>29.6</v>
      </c>
      <c r="L207">
        <v>3</v>
      </c>
      <c r="M207" s="3">
        <v>88.8</v>
      </c>
      <c r="N207" s="1" t="s">
        <v>21</v>
      </c>
      <c r="O207" s="1" t="s">
        <v>37</v>
      </c>
    </row>
    <row r="208" spans="1:15" x14ac:dyDescent="0.3">
      <c r="A208" s="1" t="s">
        <v>1006</v>
      </c>
      <c r="B208" s="2">
        <v>45537</v>
      </c>
      <c r="C208" s="1" t="s">
        <v>6667</v>
      </c>
      <c r="D208" s="1" t="s">
        <v>60</v>
      </c>
      <c r="E208">
        <v>2024</v>
      </c>
      <c r="F208" s="1" t="s">
        <v>270</v>
      </c>
      <c r="G208" s="1" t="s">
        <v>271</v>
      </c>
      <c r="H208" s="1" t="s">
        <v>1007</v>
      </c>
      <c r="I208" s="1" t="s">
        <v>1008</v>
      </c>
      <c r="J208" s="1" t="s">
        <v>70</v>
      </c>
      <c r="K208" s="3">
        <v>33.61</v>
      </c>
      <c r="L208">
        <v>2</v>
      </c>
      <c r="M208" s="3">
        <v>67.22</v>
      </c>
      <c r="N208" s="1" t="s">
        <v>21</v>
      </c>
      <c r="O208" s="1" t="s">
        <v>80</v>
      </c>
    </row>
    <row r="209" spans="1:15" x14ac:dyDescent="0.3">
      <c r="A209" s="1" t="s">
        <v>1009</v>
      </c>
      <c r="B209" s="2">
        <v>45525</v>
      </c>
      <c r="C209" s="1" t="s">
        <v>6670</v>
      </c>
      <c r="D209" s="1" t="s">
        <v>90</v>
      </c>
      <c r="E209">
        <v>2024</v>
      </c>
      <c r="F209" s="1" t="s">
        <v>1010</v>
      </c>
      <c r="G209" s="1" t="s">
        <v>1011</v>
      </c>
      <c r="H209" s="1" t="s">
        <v>1012</v>
      </c>
      <c r="I209" s="1" t="s">
        <v>1013</v>
      </c>
      <c r="J209" s="1" t="s">
        <v>51</v>
      </c>
      <c r="K209" s="3">
        <v>40.99</v>
      </c>
      <c r="L209">
        <v>4</v>
      </c>
      <c r="M209" s="3">
        <v>163.96</v>
      </c>
      <c r="N209" s="1" t="s">
        <v>29</v>
      </c>
      <c r="O209" s="1" t="s">
        <v>22</v>
      </c>
    </row>
    <row r="210" spans="1:15" x14ac:dyDescent="0.3">
      <c r="A210" s="1" t="s">
        <v>1014</v>
      </c>
      <c r="B210" s="2">
        <v>45127</v>
      </c>
      <c r="C210" s="1" t="s">
        <v>6672</v>
      </c>
      <c r="D210" s="1" t="s">
        <v>32</v>
      </c>
      <c r="E210">
        <v>2023</v>
      </c>
      <c r="F210" s="1" t="s">
        <v>1015</v>
      </c>
      <c r="G210" s="1" t="s">
        <v>1016</v>
      </c>
      <c r="H210" s="1" t="s">
        <v>767</v>
      </c>
      <c r="I210" s="1" t="s">
        <v>1017</v>
      </c>
      <c r="J210" s="1" t="s">
        <v>51</v>
      </c>
      <c r="K210" s="3">
        <v>25</v>
      </c>
      <c r="L210">
        <v>1</v>
      </c>
      <c r="M210" s="3">
        <v>25</v>
      </c>
      <c r="N210" s="1" t="s">
        <v>21</v>
      </c>
      <c r="O210" s="1" t="s">
        <v>37</v>
      </c>
    </row>
    <row r="211" spans="1:15" x14ac:dyDescent="0.3">
      <c r="A211" s="1" t="s">
        <v>1018</v>
      </c>
      <c r="B211" s="2">
        <v>45787</v>
      </c>
      <c r="C211" s="1" t="s">
        <v>6673</v>
      </c>
      <c r="D211" s="1" t="s">
        <v>46</v>
      </c>
      <c r="E211">
        <v>2025</v>
      </c>
      <c r="F211" s="1" t="s">
        <v>1019</v>
      </c>
      <c r="G211" s="1" t="s">
        <v>1020</v>
      </c>
      <c r="H211" s="1" t="s">
        <v>1021</v>
      </c>
      <c r="I211" s="1" t="s">
        <v>1022</v>
      </c>
      <c r="J211" s="1" t="s">
        <v>70</v>
      </c>
      <c r="K211" s="3">
        <v>20.100000000000001</v>
      </c>
      <c r="L211">
        <v>4</v>
      </c>
      <c r="M211" s="3">
        <v>80.400000000000006</v>
      </c>
      <c r="N211" s="1" t="s">
        <v>29</v>
      </c>
      <c r="O211" s="1" t="s">
        <v>80</v>
      </c>
    </row>
    <row r="212" spans="1:15" x14ac:dyDescent="0.3">
      <c r="A212" s="1" t="s">
        <v>1023</v>
      </c>
      <c r="B212" s="2">
        <v>45632</v>
      </c>
      <c r="C212" s="1" t="s">
        <v>6668</v>
      </c>
      <c r="D212" s="1" t="s">
        <v>107</v>
      </c>
      <c r="E212">
        <v>2024</v>
      </c>
      <c r="F212" s="1" t="s">
        <v>245</v>
      </c>
      <c r="G212" s="1" t="s">
        <v>246</v>
      </c>
      <c r="H212" s="1" t="s">
        <v>1024</v>
      </c>
      <c r="I212" s="1" t="s">
        <v>1025</v>
      </c>
      <c r="J212" s="1" t="s">
        <v>87</v>
      </c>
      <c r="K212" s="3">
        <v>34.090000000000003</v>
      </c>
      <c r="L212">
        <v>1</v>
      </c>
      <c r="M212" s="3">
        <v>34.090000000000003</v>
      </c>
      <c r="N212" s="1" t="s">
        <v>6669</v>
      </c>
      <c r="O212" s="1" t="s">
        <v>52</v>
      </c>
    </row>
    <row r="213" spans="1:15" x14ac:dyDescent="0.3">
      <c r="A213" s="1" t="s">
        <v>1026</v>
      </c>
      <c r="B213" s="2">
        <v>45162</v>
      </c>
      <c r="C213" s="1" t="s">
        <v>6672</v>
      </c>
      <c r="D213" s="1" t="s">
        <v>90</v>
      </c>
      <c r="E213">
        <v>2023</v>
      </c>
      <c r="F213" s="1" t="s">
        <v>1027</v>
      </c>
      <c r="G213" s="1" t="s">
        <v>1028</v>
      </c>
      <c r="H213" s="1" t="s">
        <v>1029</v>
      </c>
      <c r="I213" s="1" t="s">
        <v>1030</v>
      </c>
      <c r="J213" s="1" t="s">
        <v>70</v>
      </c>
      <c r="K213" s="3">
        <v>35.82</v>
      </c>
      <c r="L213">
        <v>4</v>
      </c>
      <c r="M213" s="3">
        <v>143.28</v>
      </c>
      <c r="N213" s="1" t="s">
        <v>21</v>
      </c>
      <c r="O213" s="1" t="s">
        <v>80</v>
      </c>
    </row>
    <row r="214" spans="1:15" x14ac:dyDescent="0.3">
      <c r="A214" s="1" t="s">
        <v>1031</v>
      </c>
      <c r="B214" s="2">
        <v>45708</v>
      </c>
      <c r="C214" s="1" t="s">
        <v>6672</v>
      </c>
      <c r="D214" s="1" t="s">
        <v>39</v>
      </c>
      <c r="E214">
        <v>2025</v>
      </c>
      <c r="F214" s="1" t="s">
        <v>1032</v>
      </c>
      <c r="G214" s="1" t="s">
        <v>1033</v>
      </c>
      <c r="H214" s="1" t="s">
        <v>535</v>
      </c>
      <c r="I214" s="1" t="s">
        <v>550</v>
      </c>
      <c r="J214" s="1" t="s">
        <v>70</v>
      </c>
      <c r="K214" s="3">
        <v>16.39</v>
      </c>
      <c r="L214">
        <v>5</v>
      </c>
      <c r="M214" s="3">
        <v>81.95</v>
      </c>
      <c r="N214" s="1" t="s">
        <v>21</v>
      </c>
      <c r="O214" s="1" t="s">
        <v>37</v>
      </c>
    </row>
    <row r="215" spans="1:15" x14ac:dyDescent="0.3">
      <c r="A215" s="1" t="s">
        <v>1034</v>
      </c>
      <c r="B215" s="2">
        <v>45292</v>
      </c>
      <c r="C215" s="1" t="s">
        <v>6667</v>
      </c>
      <c r="D215" s="1" t="s">
        <v>210</v>
      </c>
      <c r="E215">
        <v>2024</v>
      </c>
      <c r="F215" s="1" t="s">
        <v>1035</v>
      </c>
      <c r="G215" s="1" t="s">
        <v>1036</v>
      </c>
      <c r="H215" s="1" t="s">
        <v>1037</v>
      </c>
      <c r="I215" s="1" t="s">
        <v>1038</v>
      </c>
      <c r="J215" s="1" t="s">
        <v>20</v>
      </c>
      <c r="K215" s="3">
        <v>5.23</v>
      </c>
      <c r="L215">
        <v>1</v>
      </c>
      <c r="M215" s="3">
        <v>5.23</v>
      </c>
      <c r="N215" s="1" t="s">
        <v>88</v>
      </c>
      <c r="O215" s="1" t="s">
        <v>37</v>
      </c>
    </row>
    <row r="216" spans="1:15" x14ac:dyDescent="0.3">
      <c r="A216" s="1" t="s">
        <v>1039</v>
      </c>
      <c r="B216" s="2">
        <v>45737</v>
      </c>
      <c r="C216" s="1" t="s">
        <v>6668</v>
      </c>
      <c r="D216" s="1" t="s">
        <v>15</v>
      </c>
      <c r="E216">
        <v>2025</v>
      </c>
      <c r="F216" s="1" t="s">
        <v>1040</v>
      </c>
      <c r="G216" s="1" t="s">
        <v>1041</v>
      </c>
      <c r="H216" s="1" t="s">
        <v>1007</v>
      </c>
      <c r="I216" s="1" t="s">
        <v>1008</v>
      </c>
      <c r="J216" s="1" t="s">
        <v>70</v>
      </c>
      <c r="K216" s="3">
        <v>27.44</v>
      </c>
      <c r="L216">
        <v>5</v>
      </c>
      <c r="M216" s="3">
        <v>137.19999999999999</v>
      </c>
      <c r="N216" s="1" t="s">
        <v>21</v>
      </c>
      <c r="O216" s="1" t="s">
        <v>37</v>
      </c>
    </row>
    <row r="217" spans="1:15" x14ac:dyDescent="0.3">
      <c r="A217" s="1" t="s">
        <v>1042</v>
      </c>
      <c r="B217" s="2">
        <v>45281</v>
      </c>
      <c r="C217" s="1" t="s">
        <v>6672</v>
      </c>
      <c r="D217" s="1" t="s">
        <v>107</v>
      </c>
      <c r="E217">
        <v>2023</v>
      </c>
      <c r="F217" s="1" t="s">
        <v>1043</v>
      </c>
      <c r="G217" s="1" t="s">
        <v>1044</v>
      </c>
      <c r="H217" s="1" t="s">
        <v>1045</v>
      </c>
      <c r="I217" s="1" t="s">
        <v>1046</v>
      </c>
      <c r="J217" s="1" t="s">
        <v>70</v>
      </c>
      <c r="K217" s="3">
        <v>32.520000000000003</v>
      </c>
      <c r="L217">
        <v>5</v>
      </c>
      <c r="M217" s="3">
        <v>162.6</v>
      </c>
      <c r="N217" s="1" t="s">
        <v>6669</v>
      </c>
      <c r="O217" s="1" t="s">
        <v>37</v>
      </c>
    </row>
    <row r="218" spans="1:15" x14ac:dyDescent="0.3">
      <c r="A218" s="1" t="s">
        <v>1047</v>
      </c>
      <c r="B218" s="2">
        <v>45336</v>
      </c>
      <c r="C218" s="1" t="s">
        <v>6670</v>
      </c>
      <c r="D218" s="1" t="s">
        <v>39</v>
      </c>
      <c r="E218">
        <v>2024</v>
      </c>
      <c r="F218" s="1" t="s">
        <v>1048</v>
      </c>
      <c r="G218" s="1" t="s">
        <v>1049</v>
      </c>
      <c r="H218" s="1" t="s">
        <v>1050</v>
      </c>
      <c r="I218" s="1" t="s">
        <v>1051</v>
      </c>
      <c r="J218" s="1" t="s">
        <v>70</v>
      </c>
      <c r="K218" s="3">
        <v>42.45</v>
      </c>
      <c r="L218">
        <v>4</v>
      </c>
      <c r="M218" s="3">
        <v>169.8</v>
      </c>
      <c r="N218" s="1" t="s">
        <v>21</v>
      </c>
      <c r="O218" s="1" t="s">
        <v>37</v>
      </c>
    </row>
    <row r="219" spans="1:15" x14ac:dyDescent="0.3">
      <c r="A219" s="1" t="s">
        <v>1052</v>
      </c>
      <c r="B219" s="2">
        <v>45392</v>
      </c>
      <c r="C219" s="1" t="s">
        <v>6670</v>
      </c>
      <c r="D219" s="1" t="s">
        <v>82</v>
      </c>
      <c r="E219">
        <v>2024</v>
      </c>
      <c r="F219" s="1" t="s">
        <v>1053</v>
      </c>
      <c r="G219" s="1" t="s">
        <v>1054</v>
      </c>
      <c r="H219" s="1" t="s">
        <v>1055</v>
      </c>
      <c r="I219" s="1" t="s">
        <v>1056</v>
      </c>
      <c r="J219" s="1" t="s">
        <v>20</v>
      </c>
      <c r="K219" s="3">
        <v>39.75</v>
      </c>
      <c r="L219">
        <v>4</v>
      </c>
      <c r="M219" s="3">
        <v>159</v>
      </c>
      <c r="N219" s="1" t="s">
        <v>29</v>
      </c>
      <c r="O219" s="1" t="s">
        <v>22</v>
      </c>
    </row>
    <row r="220" spans="1:15" x14ac:dyDescent="0.3">
      <c r="A220" s="1" t="s">
        <v>1057</v>
      </c>
      <c r="B220" s="2">
        <v>44826</v>
      </c>
      <c r="C220" s="1" t="s">
        <v>6672</v>
      </c>
      <c r="D220" s="1" t="s">
        <v>60</v>
      </c>
      <c r="E220">
        <v>2022</v>
      </c>
      <c r="F220" s="1" t="s">
        <v>1058</v>
      </c>
      <c r="G220" s="1" t="s">
        <v>1059</v>
      </c>
      <c r="H220" s="1" t="s">
        <v>1060</v>
      </c>
      <c r="I220" s="1" t="s">
        <v>1061</v>
      </c>
      <c r="J220" s="1" t="s">
        <v>70</v>
      </c>
      <c r="K220" s="3">
        <v>14.81</v>
      </c>
      <c r="L220">
        <v>3</v>
      </c>
      <c r="M220" s="3">
        <v>44.43</v>
      </c>
      <c r="N220" s="1" t="s">
        <v>29</v>
      </c>
      <c r="O220" s="1" t="s">
        <v>37</v>
      </c>
    </row>
    <row r="221" spans="1:15" x14ac:dyDescent="0.3">
      <c r="A221" s="1" t="s">
        <v>1062</v>
      </c>
      <c r="B221" s="2">
        <v>45033</v>
      </c>
      <c r="C221" s="1" t="s">
        <v>6667</v>
      </c>
      <c r="D221" s="1" t="s">
        <v>82</v>
      </c>
      <c r="E221">
        <v>2023</v>
      </c>
      <c r="F221" s="1" t="s">
        <v>1063</v>
      </c>
      <c r="G221" s="1" t="s">
        <v>1064</v>
      </c>
      <c r="H221" s="1" t="s">
        <v>568</v>
      </c>
      <c r="I221" s="1" t="s">
        <v>965</v>
      </c>
      <c r="J221" s="1" t="s">
        <v>70</v>
      </c>
      <c r="K221" s="3">
        <v>41.04</v>
      </c>
      <c r="L221">
        <v>2</v>
      </c>
      <c r="M221" s="3">
        <v>82.08</v>
      </c>
      <c r="N221" s="1" t="s">
        <v>6669</v>
      </c>
      <c r="O221" s="1" t="s">
        <v>44</v>
      </c>
    </row>
    <row r="222" spans="1:15" x14ac:dyDescent="0.3">
      <c r="A222" s="1" t="s">
        <v>1065</v>
      </c>
      <c r="B222" s="2">
        <v>44982</v>
      </c>
      <c r="C222" s="1" t="s">
        <v>6673</v>
      </c>
      <c r="D222" s="1" t="s">
        <v>39</v>
      </c>
      <c r="E222">
        <v>2023</v>
      </c>
      <c r="F222" s="1" t="s">
        <v>1066</v>
      </c>
      <c r="G222" s="1" t="s">
        <v>1067</v>
      </c>
      <c r="H222" s="1" t="s">
        <v>1068</v>
      </c>
      <c r="I222" s="1" t="s">
        <v>1069</v>
      </c>
      <c r="J222" s="1" t="s">
        <v>20</v>
      </c>
      <c r="K222" s="3">
        <v>30.98</v>
      </c>
      <c r="L222">
        <v>3</v>
      </c>
      <c r="M222" s="3">
        <v>92.94</v>
      </c>
      <c r="N222" s="1" t="s">
        <v>21</v>
      </c>
      <c r="O222" s="1" t="s">
        <v>30</v>
      </c>
    </row>
    <row r="223" spans="1:15" x14ac:dyDescent="0.3">
      <c r="A223" s="1" t="s">
        <v>1070</v>
      </c>
      <c r="B223" s="2">
        <v>45732</v>
      </c>
      <c r="C223" s="1" t="s">
        <v>6666</v>
      </c>
      <c r="D223" s="1" t="s">
        <v>15</v>
      </c>
      <c r="E223">
        <v>2025</v>
      </c>
      <c r="F223" s="1" t="s">
        <v>918</v>
      </c>
      <c r="G223" s="1" t="s">
        <v>919</v>
      </c>
      <c r="H223" s="1" t="s">
        <v>1071</v>
      </c>
      <c r="I223" s="1" t="s">
        <v>1072</v>
      </c>
      <c r="J223" s="1" t="s">
        <v>70</v>
      </c>
      <c r="K223" s="3">
        <v>46.2</v>
      </c>
      <c r="L223">
        <v>1</v>
      </c>
      <c r="M223" s="3">
        <v>46.2</v>
      </c>
      <c r="N223" s="1" t="s">
        <v>29</v>
      </c>
      <c r="O223" s="1" t="s">
        <v>44</v>
      </c>
    </row>
    <row r="224" spans="1:15" x14ac:dyDescent="0.3">
      <c r="A224" s="1" t="s">
        <v>1073</v>
      </c>
      <c r="B224" s="2">
        <v>45352</v>
      </c>
      <c r="C224" s="1" t="s">
        <v>6668</v>
      </c>
      <c r="D224" s="1" t="s">
        <v>15</v>
      </c>
      <c r="E224">
        <v>2024</v>
      </c>
      <c r="F224" s="1" t="s">
        <v>404</v>
      </c>
      <c r="G224" s="1" t="s">
        <v>1074</v>
      </c>
      <c r="H224" s="1" t="s">
        <v>1075</v>
      </c>
      <c r="I224" s="1" t="s">
        <v>1076</v>
      </c>
      <c r="J224" s="1" t="s">
        <v>20</v>
      </c>
      <c r="K224" s="3">
        <v>40.479999999999997</v>
      </c>
      <c r="L224">
        <v>3</v>
      </c>
      <c r="M224" s="3">
        <v>121.44</v>
      </c>
      <c r="N224" s="1" t="s">
        <v>21</v>
      </c>
      <c r="O224" s="1" t="s">
        <v>30</v>
      </c>
    </row>
    <row r="225" spans="1:15" x14ac:dyDescent="0.3">
      <c r="A225" s="1" t="s">
        <v>1077</v>
      </c>
      <c r="B225" s="2">
        <v>44821</v>
      </c>
      <c r="C225" s="1" t="s">
        <v>6673</v>
      </c>
      <c r="D225" s="1" t="s">
        <v>60</v>
      </c>
      <c r="E225">
        <v>2022</v>
      </c>
      <c r="F225" s="1" t="s">
        <v>1078</v>
      </c>
      <c r="G225" s="1" t="s">
        <v>1079</v>
      </c>
      <c r="H225" s="1" t="s">
        <v>1080</v>
      </c>
      <c r="I225" s="1" t="s">
        <v>1081</v>
      </c>
      <c r="J225" s="1" t="s">
        <v>70</v>
      </c>
      <c r="K225" s="3">
        <v>51.43</v>
      </c>
      <c r="L225">
        <v>1</v>
      </c>
      <c r="M225" s="3">
        <v>51.43</v>
      </c>
      <c r="N225" s="1" t="s">
        <v>29</v>
      </c>
      <c r="O225" s="1" t="s">
        <v>80</v>
      </c>
    </row>
    <row r="226" spans="1:15" x14ac:dyDescent="0.3">
      <c r="A226" s="1" t="s">
        <v>1082</v>
      </c>
      <c r="B226" s="2">
        <v>45307</v>
      </c>
      <c r="C226" s="1" t="s">
        <v>6671</v>
      </c>
      <c r="D226" s="1" t="s">
        <v>210</v>
      </c>
      <c r="E226">
        <v>2024</v>
      </c>
      <c r="F226" s="1" t="s">
        <v>1083</v>
      </c>
      <c r="G226" s="1" t="s">
        <v>1084</v>
      </c>
      <c r="H226" s="1" t="s">
        <v>1085</v>
      </c>
      <c r="I226" s="1" t="s">
        <v>1086</v>
      </c>
      <c r="J226" s="1" t="s">
        <v>70</v>
      </c>
      <c r="K226" s="3">
        <v>36.729999999999997</v>
      </c>
      <c r="L226">
        <v>1</v>
      </c>
      <c r="M226" s="3">
        <v>36.729999999999997</v>
      </c>
      <c r="N226" s="1" t="s">
        <v>21</v>
      </c>
      <c r="O226" s="1" t="s">
        <v>44</v>
      </c>
    </row>
    <row r="227" spans="1:15" x14ac:dyDescent="0.3">
      <c r="A227" s="1" t="s">
        <v>1087</v>
      </c>
      <c r="B227" s="2">
        <v>45038</v>
      </c>
      <c r="C227" s="1" t="s">
        <v>6673</v>
      </c>
      <c r="D227" s="1" t="s">
        <v>82</v>
      </c>
      <c r="E227">
        <v>2023</v>
      </c>
      <c r="F227" s="1" t="s">
        <v>438</v>
      </c>
      <c r="G227" s="1" t="s">
        <v>1088</v>
      </c>
      <c r="H227" s="1" t="s">
        <v>1089</v>
      </c>
      <c r="I227" s="1" t="s">
        <v>1090</v>
      </c>
      <c r="J227" s="1" t="s">
        <v>87</v>
      </c>
      <c r="K227" s="3">
        <v>37.270000000000003</v>
      </c>
      <c r="L227">
        <v>1</v>
      </c>
      <c r="M227" s="3">
        <v>37.270000000000003</v>
      </c>
      <c r="N227" s="1" t="s">
        <v>29</v>
      </c>
      <c r="O227" s="1" t="s">
        <v>37</v>
      </c>
    </row>
    <row r="228" spans="1:15" x14ac:dyDescent="0.3">
      <c r="A228" s="1" t="s">
        <v>1091</v>
      </c>
      <c r="B228" s="2">
        <v>45494</v>
      </c>
      <c r="C228" s="1" t="s">
        <v>6666</v>
      </c>
      <c r="D228" s="1" t="s">
        <v>32</v>
      </c>
      <c r="E228">
        <v>2024</v>
      </c>
      <c r="F228" s="1" t="s">
        <v>1092</v>
      </c>
      <c r="G228" s="1" t="s">
        <v>1093</v>
      </c>
      <c r="H228" s="1" t="s">
        <v>518</v>
      </c>
      <c r="I228" s="1" t="s">
        <v>519</v>
      </c>
      <c r="J228" s="1" t="s">
        <v>87</v>
      </c>
      <c r="K228" s="3">
        <v>26.38</v>
      </c>
      <c r="L228">
        <v>5</v>
      </c>
      <c r="M228" s="3">
        <v>131.9</v>
      </c>
      <c r="N228" s="1" t="s">
        <v>6669</v>
      </c>
      <c r="O228" s="1" t="s">
        <v>30</v>
      </c>
    </row>
    <row r="229" spans="1:15" x14ac:dyDescent="0.3">
      <c r="A229" s="1" t="s">
        <v>1094</v>
      </c>
      <c r="B229" s="2">
        <v>44928</v>
      </c>
      <c r="C229" s="1" t="s">
        <v>6667</v>
      </c>
      <c r="D229" s="1" t="s">
        <v>210</v>
      </c>
      <c r="E229">
        <v>2023</v>
      </c>
      <c r="F229" s="1" t="s">
        <v>1095</v>
      </c>
      <c r="G229" s="1" t="s">
        <v>1096</v>
      </c>
      <c r="H229" s="1" t="s">
        <v>841</v>
      </c>
      <c r="I229" s="1" t="s">
        <v>1097</v>
      </c>
      <c r="J229" s="1" t="s">
        <v>70</v>
      </c>
      <c r="K229" s="3">
        <v>35.15</v>
      </c>
      <c r="L229">
        <v>2</v>
      </c>
      <c r="M229" s="3">
        <v>70.3</v>
      </c>
      <c r="N229" s="1" t="s">
        <v>29</v>
      </c>
      <c r="O229" s="1" t="s">
        <v>37</v>
      </c>
    </row>
    <row r="230" spans="1:15" x14ac:dyDescent="0.3">
      <c r="A230" s="1" t="s">
        <v>1098</v>
      </c>
      <c r="B230" s="2">
        <v>44832</v>
      </c>
      <c r="C230" s="1" t="s">
        <v>6670</v>
      </c>
      <c r="D230" s="1" t="s">
        <v>60</v>
      </c>
      <c r="E230">
        <v>2022</v>
      </c>
      <c r="F230" s="1" t="s">
        <v>829</v>
      </c>
      <c r="G230" s="1" t="s">
        <v>1099</v>
      </c>
      <c r="H230" s="1" t="s">
        <v>1100</v>
      </c>
      <c r="I230" s="1" t="s">
        <v>1101</v>
      </c>
      <c r="J230" s="1" t="s">
        <v>70</v>
      </c>
      <c r="K230" s="3">
        <v>7.31</v>
      </c>
      <c r="L230">
        <v>4</v>
      </c>
      <c r="M230" s="3">
        <v>29.24</v>
      </c>
      <c r="N230" s="1" t="s">
        <v>21</v>
      </c>
      <c r="O230" s="1" t="s">
        <v>37</v>
      </c>
    </row>
    <row r="231" spans="1:15" x14ac:dyDescent="0.3">
      <c r="A231" s="1" t="s">
        <v>1102</v>
      </c>
      <c r="B231" s="2">
        <v>45403</v>
      </c>
      <c r="C231" s="1" t="s">
        <v>6666</v>
      </c>
      <c r="D231" s="1" t="s">
        <v>82</v>
      </c>
      <c r="E231">
        <v>2024</v>
      </c>
      <c r="F231" s="1" t="s">
        <v>1103</v>
      </c>
      <c r="G231" s="1" t="s">
        <v>1104</v>
      </c>
      <c r="H231" s="1" t="s">
        <v>435</v>
      </c>
      <c r="I231" s="1" t="s">
        <v>436</v>
      </c>
      <c r="J231" s="1" t="s">
        <v>51</v>
      </c>
      <c r="K231" s="3">
        <v>17.25</v>
      </c>
      <c r="L231">
        <v>4</v>
      </c>
      <c r="M231" s="3">
        <v>69</v>
      </c>
      <c r="N231" s="1" t="s">
        <v>29</v>
      </c>
      <c r="O231" s="1" t="s">
        <v>193</v>
      </c>
    </row>
    <row r="232" spans="1:15" x14ac:dyDescent="0.3">
      <c r="A232" s="1" t="s">
        <v>1105</v>
      </c>
      <c r="B232" s="2">
        <v>45828</v>
      </c>
      <c r="C232" s="1" t="s">
        <v>6668</v>
      </c>
      <c r="D232" s="1" t="s">
        <v>24</v>
      </c>
      <c r="E232">
        <v>2025</v>
      </c>
      <c r="F232" s="1" t="s">
        <v>1106</v>
      </c>
      <c r="G232" s="1" t="s">
        <v>1107</v>
      </c>
      <c r="H232" s="1" t="s">
        <v>1108</v>
      </c>
      <c r="I232" s="1" t="s">
        <v>1109</v>
      </c>
      <c r="J232" s="1" t="s">
        <v>70</v>
      </c>
      <c r="K232" s="3">
        <v>41.79</v>
      </c>
      <c r="L232">
        <v>3</v>
      </c>
      <c r="M232" s="3">
        <v>125.37</v>
      </c>
      <c r="N232" s="1" t="s">
        <v>6669</v>
      </c>
      <c r="O232" s="1" t="s">
        <v>30</v>
      </c>
    </row>
    <row r="233" spans="1:15" x14ac:dyDescent="0.3">
      <c r="A233" s="1" t="s">
        <v>1110</v>
      </c>
      <c r="B233" s="2">
        <v>45479</v>
      </c>
      <c r="C233" s="1" t="s">
        <v>6673</v>
      </c>
      <c r="D233" s="1" t="s">
        <v>32</v>
      </c>
      <c r="E233">
        <v>2024</v>
      </c>
      <c r="F233" s="1" t="s">
        <v>1111</v>
      </c>
      <c r="G233" s="1" t="s">
        <v>1112</v>
      </c>
      <c r="H233" s="1" t="s">
        <v>896</v>
      </c>
      <c r="I233" s="1" t="s">
        <v>897</v>
      </c>
      <c r="J233" s="1" t="s">
        <v>87</v>
      </c>
      <c r="K233" s="3">
        <v>13.63</v>
      </c>
      <c r="L233">
        <v>2</v>
      </c>
      <c r="M233" s="3">
        <v>27.26</v>
      </c>
      <c r="N233" s="1" t="s">
        <v>6669</v>
      </c>
      <c r="O233" s="1" t="s">
        <v>193</v>
      </c>
    </row>
    <row r="234" spans="1:15" x14ac:dyDescent="0.3">
      <c r="A234" s="1" t="s">
        <v>1113</v>
      </c>
      <c r="B234" s="2">
        <v>45084</v>
      </c>
      <c r="C234" s="1" t="s">
        <v>6670</v>
      </c>
      <c r="D234" s="1" t="s">
        <v>24</v>
      </c>
      <c r="E234">
        <v>2023</v>
      </c>
      <c r="F234" s="1" t="s">
        <v>1114</v>
      </c>
      <c r="G234" s="1" t="s">
        <v>1115</v>
      </c>
      <c r="H234" s="1" t="s">
        <v>554</v>
      </c>
      <c r="I234" s="1" t="s">
        <v>1116</v>
      </c>
      <c r="J234" s="1" t="s">
        <v>51</v>
      </c>
      <c r="K234" s="3">
        <v>57.3</v>
      </c>
      <c r="L234">
        <v>2</v>
      </c>
      <c r="M234" s="3">
        <v>114.6</v>
      </c>
      <c r="N234" s="1" t="s">
        <v>6669</v>
      </c>
      <c r="O234" s="1" t="s">
        <v>95</v>
      </c>
    </row>
    <row r="235" spans="1:15" x14ac:dyDescent="0.3">
      <c r="A235" s="1" t="s">
        <v>1117</v>
      </c>
      <c r="B235" s="2">
        <v>45064</v>
      </c>
      <c r="C235" s="1" t="s">
        <v>6672</v>
      </c>
      <c r="D235" s="1" t="s">
        <v>46</v>
      </c>
      <c r="E235">
        <v>2023</v>
      </c>
      <c r="F235" s="1" t="s">
        <v>819</v>
      </c>
      <c r="G235" s="1" t="s">
        <v>1118</v>
      </c>
      <c r="H235" s="1" t="s">
        <v>1037</v>
      </c>
      <c r="I235" s="1" t="s">
        <v>1038</v>
      </c>
      <c r="J235" s="1" t="s">
        <v>20</v>
      </c>
      <c r="K235" s="3">
        <v>5.47</v>
      </c>
      <c r="L235">
        <v>4</v>
      </c>
      <c r="M235" s="3">
        <v>21.88</v>
      </c>
      <c r="N235" s="1" t="s">
        <v>6669</v>
      </c>
      <c r="O235" s="1" t="s">
        <v>30</v>
      </c>
    </row>
    <row r="236" spans="1:15" x14ac:dyDescent="0.3">
      <c r="A236" s="1" t="s">
        <v>1119</v>
      </c>
      <c r="B236" s="2">
        <v>45435</v>
      </c>
      <c r="C236" s="1" t="s">
        <v>6672</v>
      </c>
      <c r="D236" s="1" t="s">
        <v>46</v>
      </c>
      <c r="E236">
        <v>2024</v>
      </c>
      <c r="F236" s="1" t="s">
        <v>1120</v>
      </c>
      <c r="G236" s="1" t="s">
        <v>1121</v>
      </c>
      <c r="H236" s="1" t="s">
        <v>535</v>
      </c>
      <c r="I236" s="1" t="s">
        <v>536</v>
      </c>
      <c r="J236" s="1" t="s">
        <v>70</v>
      </c>
      <c r="K236" s="3">
        <v>8.35</v>
      </c>
      <c r="L236">
        <v>2</v>
      </c>
      <c r="M236" s="3">
        <v>16.7</v>
      </c>
      <c r="N236" s="1" t="s">
        <v>6669</v>
      </c>
      <c r="O236" s="1" t="s">
        <v>37</v>
      </c>
    </row>
    <row r="237" spans="1:15" x14ac:dyDescent="0.3">
      <c r="A237" s="1" t="s">
        <v>1122</v>
      </c>
      <c r="B237" s="2">
        <v>45587</v>
      </c>
      <c r="C237" s="1" t="s">
        <v>6671</v>
      </c>
      <c r="D237" s="1" t="s">
        <v>133</v>
      </c>
      <c r="E237">
        <v>2024</v>
      </c>
      <c r="F237" s="1" t="s">
        <v>1123</v>
      </c>
      <c r="G237" s="1" t="s">
        <v>1124</v>
      </c>
      <c r="H237" s="1" t="s">
        <v>1125</v>
      </c>
      <c r="I237" s="1" t="s">
        <v>1126</v>
      </c>
      <c r="J237" s="1" t="s">
        <v>87</v>
      </c>
      <c r="K237" s="3">
        <v>5.59</v>
      </c>
      <c r="L237">
        <v>1</v>
      </c>
      <c r="M237" s="3">
        <v>5.59</v>
      </c>
      <c r="N237" s="1" t="s">
        <v>21</v>
      </c>
      <c r="O237" s="1" t="s">
        <v>44</v>
      </c>
    </row>
    <row r="238" spans="1:15" x14ac:dyDescent="0.3">
      <c r="A238" s="1" t="s">
        <v>1127</v>
      </c>
      <c r="B238" s="2">
        <v>45639</v>
      </c>
      <c r="C238" s="1" t="s">
        <v>6668</v>
      </c>
      <c r="D238" s="1" t="s">
        <v>107</v>
      </c>
      <c r="E238">
        <v>2024</v>
      </c>
      <c r="F238" s="1" t="s">
        <v>1128</v>
      </c>
      <c r="G238" s="1" t="s">
        <v>1129</v>
      </c>
      <c r="H238" s="1" t="s">
        <v>1130</v>
      </c>
      <c r="I238" s="1" t="s">
        <v>1131</v>
      </c>
      <c r="J238" s="1" t="s">
        <v>87</v>
      </c>
      <c r="K238" s="3">
        <v>6.53</v>
      </c>
      <c r="L238">
        <v>3</v>
      </c>
      <c r="M238" s="3">
        <v>19.59</v>
      </c>
      <c r="N238" s="1" t="s">
        <v>21</v>
      </c>
      <c r="O238" s="1" t="s">
        <v>193</v>
      </c>
    </row>
    <row r="239" spans="1:15" x14ac:dyDescent="0.3">
      <c r="A239" s="1" t="s">
        <v>1132</v>
      </c>
      <c r="B239" s="2">
        <v>45011</v>
      </c>
      <c r="C239" s="1" t="s">
        <v>6666</v>
      </c>
      <c r="D239" s="1" t="s">
        <v>15</v>
      </c>
      <c r="E239">
        <v>2023</v>
      </c>
      <c r="F239" s="1" t="s">
        <v>1133</v>
      </c>
      <c r="G239" s="1" t="s">
        <v>1134</v>
      </c>
      <c r="H239" s="1" t="s">
        <v>104</v>
      </c>
      <c r="I239" s="1" t="s">
        <v>1135</v>
      </c>
      <c r="J239" s="1" t="s">
        <v>20</v>
      </c>
      <c r="K239" s="3">
        <v>17.73</v>
      </c>
      <c r="L239">
        <v>5</v>
      </c>
      <c r="M239" s="3">
        <v>88.65</v>
      </c>
      <c r="N239" s="1" t="s">
        <v>21</v>
      </c>
      <c r="O239" s="1" t="s">
        <v>44</v>
      </c>
    </row>
    <row r="240" spans="1:15" x14ac:dyDescent="0.3">
      <c r="A240" s="1" t="s">
        <v>1136</v>
      </c>
      <c r="B240" s="2">
        <v>45893</v>
      </c>
      <c r="C240" s="1" t="s">
        <v>6666</v>
      </c>
      <c r="D240" s="1" t="s">
        <v>90</v>
      </c>
      <c r="E240">
        <v>2025</v>
      </c>
      <c r="F240" s="1" t="s">
        <v>305</v>
      </c>
      <c r="G240" s="1" t="s">
        <v>306</v>
      </c>
      <c r="H240" s="1" t="s">
        <v>181</v>
      </c>
      <c r="I240" s="1" t="s">
        <v>182</v>
      </c>
      <c r="J240" s="1" t="s">
        <v>70</v>
      </c>
      <c r="K240" s="3">
        <v>32.15</v>
      </c>
      <c r="L240">
        <v>2</v>
      </c>
      <c r="M240" s="3">
        <v>64.3</v>
      </c>
      <c r="N240" s="1" t="s">
        <v>6669</v>
      </c>
      <c r="O240" s="1" t="s">
        <v>37</v>
      </c>
    </row>
    <row r="241" spans="1:15" x14ac:dyDescent="0.3">
      <c r="A241" s="1" t="s">
        <v>1137</v>
      </c>
      <c r="B241" s="2">
        <v>45125</v>
      </c>
      <c r="C241" s="1" t="s">
        <v>6671</v>
      </c>
      <c r="D241" s="1" t="s">
        <v>32</v>
      </c>
      <c r="E241">
        <v>2023</v>
      </c>
      <c r="F241" s="1" t="s">
        <v>814</v>
      </c>
      <c r="G241" s="1" t="s">
        <v>1138</v>
      </c>
      <c r="H241" s="1" t="s">
        <v>252</v>
      </c>
      <c r="I241" s="1" t="s">
        <v>253</v>
      </c>
      <c r="J241" s="1" t="s">
        <v>51</v>
      </c>
      <c r="K241" s="3">
        <v>38.200000000000003</v>
      </c>
      <c r="L241">
        <v>4</v>
      </c>
      <c r="M241" s="3">
        <v>152.80000000000001</v>
      </c>
      <c r="N241" s="1" t="s">
        <v>29</v>
      </c>
      <c r="O241" s="1" t="s">
        <v>44</v>
      </c>
    </row>
    <row r="242" spans="1:15" x14ac:dyDescent="0.3">
      <c r="A242" s="1" t="s">
        <v>1139</v>
      </c>
      <c r="B242" s="2">
        <v>44818</v>
      </c>
      <c r="C242" s="1" t="s">
        <v>6670</v>
      </c>
      <c r="D242" s="1" t="s">
        <v>60</v>
      </c>
      <c r="E242">
        <v>2022</v>
      </c>
      <c r="F242" s="1" t="s">
        <v>606</v>
      </c>
      <c r="G242" s="1" t="s">
        <v>607</v>
      </c>
      <c r="H242" s="1" t="s">
        <v>1140</v>
      </c>
      <c r="I242" s="1" t="s">
        <v>1141</v>
      </c>
      <c r="J242" s="1" t="s">
        <v>51</v>
      </c>
      <c r="K242" s="3">
        <v>8.2200000000000006</v>
      </c>
      <c r="L242">
        <v>3</v>
      </c>
      <c r="M242" s="3">
        <v>24.66</v>
      </c>
      <c r="N242" s="1" t="s">
        <v>6669</v>
      </c>
      <c r="O242" s="1" t="s">
        <v>22</v>
      </c>
    </row>
    <row r="243" spans="1:15" x14ac:dyDescent="0.3">
      <c r="A243" s="1" t="s">
        <v>1142</v>
      </c>
      <c r="B243" s="2">
        <v>44890</v>
      </c>
      <c r="C243" s="1" t="s">
        <v>6668</v>
      </c>
      <c r="D243" s="1" t="s">
        <v>54</v>
      </c>
      <c r="E243">
        <v>2022</v>
      </c>
      <c r="F243" s="1" t="s">
        <v>1143</v>
      </c>
      <c r="G243" s="1" t="s">
        <v>1144</v>
      </c>
      <c r="H243" s="1" t="s">
        <v>739</v>
      </c>
      <c r="I243" s="1" t="s">
        <v>740</v>
      </c>
      <c r="J243" s="1" t="s">
        <v>20</v>
      </c>
      <c r="K243" s="3">
        <v>33.32</v>
      </c>
      <c r="L243">
        <v>3</v>
      </c>
      <c r="M243" s="3">
        <v>99.96</v>
      </c>
      <c r="N243" s="1" t="s">
        <v>6669</v>
      </c>
      <c r="O243" s="1" t="s">
        <v>44</v>
      </c>
    </row>
    <row r="244" spans="1:15" x14ac:dyDescent="0.3">
      <c r="A244" s="1" t="s">
        <v>1145</v>
      </c>
      <c r="B244" s="2">
        <v>45345</v>
      </c>
      <c r="C244" s="1" t="s">
        <v>6668</v>
      </c>
      <c r="D244" s="1" t="s">
        <v>39</v>
      </c>
      <c r="E244">
        <v>2024</v>
      </c>
      <c r="F244" s="1" t="s">
        <v>1146</v>
      </c>
      <c r="G244" s="1" t="s">
        <v>1147</v>
      </c>
      <c r="H244" s="1" t="s">
        <v>1148</v>
      </c>
      <c r="I244" s="1" t="s">
        <v>1149</v>
      </c>
      <c r="J244" s="1" t="s">
        <v>70</v>
      </c>
      <c r="K244" s="3">
        <v>21.52</v>
      </c>
      <c r="L244">
        <v>5</v>
      </c>
      <c r="M244" s="3">
        <v>107.6</v>
      </c>
      <c r="N244" s="1" t="s">
        <v>88</v>
      </c>
      <c r="O244" s="1" t="s">
        <v>52</v>
      </c>
    </row>
    <row r="245" spans="1:15" x14ac:dyDescent="0.3">
      <c r="A245" s="1" t="s">
        <v>1150</v>
      </c>
      <c r="B245" s="2">
        <v>45162</v>
      </c>
      <c r="C245" s="1" t="s">
        <v>6672</v>
      </c>
      <c r="D245" s="1" t="s">
        <v>90</v>
      </c>
      <c r="E245">
        <v>2023</v>
      </c>
      <c r="F245" s="1" t="s">
        <v>1095</v>
      </c>
      <c r="G245" s="1" t="s">
        <v>1151</v>
      </c>
      <c r="H245" s="1" t="s">
        <v>1152</v>
      </c>
      <c r="I245" s="1" t="s">
        <v>1153</v>
      </c>
      <c r="J245" s="1" t="s">
        <v>87</v>
      </c>
      <c r="K245" s="3">
        <v>36.409999999999997</v>
      </c>
      <c r="L245">
        <v>4</v>
      </c>
      <c r="M245" s="3">
        <v>145.63999999999999</v>
      </c>
      <c r="N245" s="1" t="s">
        <v>88</v>
      </c>
      <c r="O245" s="1" t="s">
        <v>30</v>
      </c>
    </row>
    <row r="246" spans="1:15" x14ac:dyDescent="0.3">
      <c r="A246" s="1" t="s">
        <v>1154</v>
      </c>
      <c r="B246" s="2">
        <v>45750</v>
      </c>
      <c r="C246" s="1" t="s">
        <v>6672</v>
      </c>
      <c r="D246" s="1" t="s">
        <v>82</v>
      </c>
      <c r="E246">
        <v>2025</v>
      </c>
      <c r="F246" s="1" t="s">
        <v>378</v>
      </c>
      <c r="G246" s="1" t="s">
        <v>379</v>
      </c>
      <c r="H246" s="1" t="s">
        <v>1155</v>
      </c>
      <c r="I246" s="1" t="s">
        <v>1156</v>
      </c>
      <c r="J246" s="1" t="s">
        <v>51</v>
      </c>
      <c r="K246" s="3">
        <v>20.09</v>
      </c>
      <c r="L246">
        <v>3</v>
      </c>
      <c r="M246" s="3">
        <v>60.27</v>
      </c>
      <c r="N246" s="1" t="s">
        <v>21</v>
      </c>
      <c r="O246" s="1" t="s">
        <v>37</v>
      </c>
    </row>
    <row r="247" spans="1:15" x14ac:dyDescent="0.3">
      <c r="A247" s="1" t="s">
        <v>1157</v>
      </c>
      <c r="B247" s="2">
        <v>45293</v>
      </c>
      <c r="C247" s="1" t="s">
        <v>6671</v>
      </c>
      <c r="D247" s="1" t="s">
        <v>210</v>
      </c>
      <c r="E247">
        <v>2024</v>
      </c>
      <c r="F247" s="1" t="s">
        <v>1114</v>
      </c>
      <c r="G247" s="1" t="s">
        <v>1115</v>
      </c>
      <c r="H247" s="1" t="s">
        <v>1158</v>
      </c>
      <c r="I247" s="1" t="s">
        <v>1159</v>
      </c>
      <c r="J247" s="1" t="s">
        <v>87</v>
      </c>
      <c r="K247" s="3">
        <v>20.94</v>
      </c>
      <c r="L247">
        <v>4</v>
      </c>
      <c r="M247" s="3">
        <v>83.76</v>
      </c>
      <c r="N247" s="1" t="s">
        <v>6669</v>
      </c>
      <c r="O247" s="1" t="s">
        <v>52</v>
      </c>
    </row>
    <row r="248" spans="1:15" x14ac:dyDescent="0.3">
      <c r="A248" s="1" t="s">
        <v>1160</v>
      </c>
      <c r="B248" s="2">
        <v>45045</v>
      </c>
      <c r="C248" s="1" t="s">
        <v>6673</v>
      </c>
      <c r="D248" s="1" t="s">
        <v>82</v>
      </c>
      <c r="E248">
        <v>2023</v>
      </c>
      <c r="F248" s="1" t="s">
        <v>839</v>
      </c>
      <c r="G248" s="1" t="s">
        <v>1161</v>
      </c>
      <c r="H248" s="1" t="s">
        <v>936</v>
      </c>
      <c r="I248" s="1" t="s">
        <v>937</v>
      </c>
      <c r="J248" s="1" t="s">
        <v>87</v>
      </c>
      <c r="K248" s="3">
        <v>23.32</v>
      </c>
      <c r="L248">
        <v>2</v>
      </c>
      <c r="M248" s="3">
        <v>46.64</v>
      </c>
      <c r="N248" s="1" t="s">
        <v>6669</v>
      </c>
      <c r="O248" s="1" t="s">
        <v>95</v>
      </c>
    </row>
    <row r="249" spans="1:15" x14ac:dyDescent="0.3">
      <c r="A249" s="1" t="s">
        <v>1162</v>
      </c>
      <c r="B249" s="2">
        <v>45639</v>
      </c>
      <c r="C249" s="1" t="s">
        <v>6668</v>
      </c>
      <c r="D249" s="1" t="s">
        <v>107</v>
      </c>
      <c r="E249">
        <v>2024</v>
      </c>
      <c r="F249" s="1" t="s">
        <v>1163</v>
      </c>
      <c r="G249" s="1" t="s">
        <v>1164</v>
      </c>
      <c r="H249" s="1" t="s">
        <v>1165</v>
      </c>
      <c r="I249" s="1" t="s">
        <v>1166</v>
      </c>
      <c r="J249" s="1" t="s">
        <v>20</v>
      </c>
      <c r="K249" s="3">
        <v>21.75</v>
      </c>
      <c r="L249">
        <v>1</v>
      </c>
      <c r="M249" s="3">
        <v>21.75</v>
      </c>
      <c r="N249" s="1" t="s">
        <v>6669</v>
      </c>
      <c r="O249" s="1" t="s">
        <v>22</v>
      </c>
    </row>
    <row r="250" spans="1:15" x14ac:dyDescent="0.3">
      <c r="A250" s="1" t="s">
        <v>1167</v>
      </c>
      <c r="B250" s="2">
        <v>45889</v>
      </c>
      <c r="C250" s="1" t="s">
        <v>6670</v>
      </c>
      <c r="D250" s="1" t="s">
        <v>90</v>
      </c>
      <c r="E250">
        <v>2025</v>
      </c>
      <c r="F250" s="1" t="s">
        <v>1168</v>
      </c>
      <c r="G250" s="1" t="s">
        <v>1169</v>
      </c>
      <c r="H250" s="1" t="s">
        <v>1007</v>
      </c>
      <c r="I250" s="1" t="s">
        <v>1170</v>
      </c>
      <c r="J250" s="1" t="s">
        <v>70</v>
      </c>
      <c r="K250" s="3">
        <v>31.92</v>
      </c>
      <c r="L250">
        <v>3</v>
      </c>
      <c r="M250" s="3">
        <v>95.76</v>
      </c>
      <c r="N250" s="1" t="s">
        <v>21</v>
      </c>
      <c r="O250" s="1" t="s">
        <v>22</v>
      </c>
    </row>
    <row r="251" spans="1:15" x14ac:dyDescent="0.3">
      <c r="A251" s="1" t="s">
        <v>1171</v>
      </c>
      <c r="B251" s="2">
        <v>45054</v>
      </c>
      <c r="C251" s="1" t="s">
        <v>6667</v>
      </c>
      <c r="D251" s="1" t="s">
        <v>46</v>
      </c>
      <c r="E251">
        <v>2023</v>
      </c>
      <c r="F251" s="1" t="s">
        <v>676</v>
      </c>
      <c r="G251" s="1" t="s">
        <v>677</v>
      </c>
      <c r="H251" s="1" t="s">
        <v>757</v>
      </c>
      <c r="I251" s="1" t="s">
        <v>1172</v>
      </c>
      <c r="J251" s="1" t="s">
        <v>20</v>
      </c>
      <c r="K251" s="3">
        <v>43.42</v>
      </c>
      <c r="L251">
        <v>4</v>
      </c>
      <c r="M251" s="3">
        <v>173.68</v>
      </c>
      <c r="N251" s="1" t="s">
        <v>6669</v>
      </c>
      <c r="O251" s="1" t="s">
        <v>193</v>
      </c>
    </row>
    <row r="252" spans="1:15" x14ac:dyDescent="0.3">
      <c r="A252" s="1" t="s">
        <v>1173</v>
      </c>
      <c r="B252" s="2">
        <v>45306</v>
      </c>
      <c r="C252" s="1" t="s">
        <v>6667</v>
      </c>
      <c r="D252" s="1" t="s">
        <v>210</v>
      </c>
      <c r="E252">
        <v>2024</v>
      </c>
      <c r="F252" s="1" t="s">
        <v>245</v>
      </c>
      <c r="G252" s="1" t="s">
        <v>246</v>
      </c>
      <c r="H252" s="1" t="s">
        <v>608</v>
      </c>
      <c r="I252" s="1" t="s">
        <v>1174</v>
      </c>
      <c r="J252" s="1" t="s">
        <v>20</v>
      </c>
      <c r="K252" s="3">
        <v>57.96</v>
      </c>
      <c r="L252">
        <v>4</v>
      </c>
      <c r="M252" s="3">
        <v>231.84</v>
      </c>
      <c r="N252" s="1" t="s">
        <v>21</v>
      </c>
      <c r="O252" s="1" t="s">
        <v>95</v>
      </c>
    </row>
    <row r="253" spans="1:15" x14ac:dyDescent="0.3">
      <c r="A253" s="1" t="s">
        <v>1175</v>
      </c>
      <c r="B253" s="2">
        <v>45032</v>
      </c>
      <c r="C253" s="1" t="s">
        <v>6666</v>
      </c>
      <c r="D253" s="1" t="s">
        <v>82</v>
      </c>
      <c r="E253">
        <v>2023</v>
      </c>
      <c r="F253" s="1" t="s">
        <v>1176</v>
      </c>
      <c r="G253" s="1" t="s">
        <v>1177</v>
      </c>
      <c r="H253" s="1" t="s">
        <v>513</v>
      </c>
      <c r="I253" s="1" t="s">
        <v>1178</v>
      </c>
      <c r="J253" s="1" t="s">
        <v>70</v>
      </c>
      <c r="K253" s="3">
        <v>5.34</v>
      </c>
      <c r="L253">
        <v>2</v>
      </c>
      <c r="M253" s="3">
        <v>10.68</v>
      </c>
      <c r="N253" s="1" t="s">
        <v>21</v>
      </c>
      <c r="O253" s="1" t="s">
        <v>95</v>
      </c>
    </row>
    <row r="254" spans="1:15" x14ac:dyDescent="0.3">
      <c r="A254" s="1" t="s">
        <v>1179</v>
      </c>
      <c r="B254" s="2">
        <v>45447</v>
      </c>
      <c r="C254" s="1" t="s">
        <v>6671</v>
      </c>
      <c r="D254" s="1" t="s">
        <v>24</v>
      </c>
      <c r="E254">
        <v>2024</v>
      </c>
      <c r="F254" s="1" t="s">
        <v>1180</v>
      </c>
      <c r="G254" s="1" t="s">
        <v>1181</v>
      </c>
      <c r="H254" s="1" t="s">
        <v>1152</v>
      </c>
      <c r="I254" s="1" t="s">
        <v>1182</v>
      </c>
      <c r="J254" s="1" t="s">
        <v>20</v>
      </c>
      <c r="K254" s="3">
        <v>15.84</v>
      </c>
      <c r="L254">
        <v>1</v>
      </c>
      <c r="M254" s="3">
        <v>15.84</v>
      </c>
      <c r="N254" s="1" t="s">
        <v>21</v>
      </c>
      <c r="O254" s="1" t="s">
        <v>22</v>
      </c>
    </row>
    <row r="255" spans="1:15" x14ac:dyDescent="0.3">
      <c r="A255" s="1" t="s">
        <v>1183</v>
      </c>
      <c r="B255" s="2">
        <v>45390</v>
      </c>
      <c r="C255" s="1" t="s">
        <v>6667</v>
      </c>
      <c r="D255" s="1" t="s">
        <v>82</v>
      </c>
      <c r="E255">
        <v>2024</v>
      </c>
      <c r="F255" s="1" t="s">
        <v>419</v>
      </c>
      <c r="G255" s="1" t="s">
        <v>420</v>
      </c>
      <c r="H255" s="1" t="s">
        <v>772</v>
      </c>
      <c r="I255" s="1" t="s">
        <v>773</v>
      </c>
      <c r="J255" s="1" t="s">
        <v>51</v>
      </c>
      <c r="K255" s="3">
        <v>11.14</v>
      </c>
      <c r="L255">
        <v>4</v>
      </c>
      <c r="M255" s="3">
        <v>44.56</v>
      </c>
      <c r="N255" s="1" t="s">
        <v>29</v>
      </c>
      <c r="O255" s="1" t="s">
        <v>22</v>
      </c>
    </row>
    <row r="256" spans="1:15" x14ac:dyDescent="0.3">
      <c r="A256" s="1" t="s">
        <v>1184</v>
      </c>
      <c r="B256" s="2">
        <v>45143</v>
      </c>
      <c r="C256" s="1" t="s">
        <v>6673</v>
      </c>
      <c r="D256" s="1" t="s">
        <v>90</v>
      </c>
      <c r="E256">
        <v>2023</v>
      </c>
      <c r="F256" s="1" t="s">
        <v>671</v>
      </c>
      <c r="G256" s="1" t="s">
        <v>672</v>
      </c>
      <c r="H256" s="1" t="s">
        <v>1185</v>
      </c>
      <c r="I256" s="1" t="s">
        <v>1186</v>
      </c>
      <c r="J256" s="1" t="s">
        <v>70</v>
      </c>
      <c r="K256" s="3">
        <v>18.48</v>
      </c>
      <c r="L256">
        <v>3</v>
      </c>
      <c r="M256" s="3">
        <v>55.44</v>
      </c>
      <c r="N256" s="1" t="s">
        <v>6669</v>
      </c>
      <c r="O256" s="1" t="s">
        <v>80</v>
      </c>
    </row>
    <row r="257" spans="1:15" x14ac:dyDescent="0.3">
      <c r="A257" s="1" t="s">
        <v>1187</v>
      </c>
      <c r="B257" s="2">
        <v>45017</v>
      </c>
      <c r="C257" s="1" t="s">
        <v>6673</v>
      </c>
      <c r="D257" s="1" t="s">
        <v>82</v>
      </c>
      <c r="E257">
        <v>2023</v>
      </c>
      <c r="F257" s="1" t="s">
        <v>1188</v>
      </c>
      <c r="G257" s="1" t="s">
        <v>1189</v>
      </c>
      <c r="H257" s="1" t="s">
        <v>1152</v>
      </c>
      <c r="I257" s="1" t="s">
        <v>1190</v>
      </c>
      <c r="J257" s="1" t="s">
        <v>20</v>
      </c>
      <c r="K257" s="3">
        <v>9.9600000000000009</v>
      </c>
      <c r="L257">
        <v>2</v>
      </c>
      <c r="M257" s="3">
        <v>19.920000000000002</v>
      </c>
      <c r="N257" s="1" t="s">
        <v>21</v>
      </c>
      <c r="O257" s="1" t="s">
        <v>22</v>
      </c>
    </row>
    <row r="258" spans="1:15" x14ac:dyDescent="0.3">
      <c r="A258" s="1" t="s">
        <v>1191</v>
      </c>
      <c r="B258" s="2">
        <v>45071</v>
      </c>
      <c r="C258" s="1" t="s">
        <v>6672</v>
      </c>
      <c r="D258" s="1" t="s">
        <v>46</v>
      </c>
      <c r="E258">
        <v>2023</v>
      </c>
      <c r="F258" s="1" t="s">
        <v>1192</v>
      </c>
      <c r="G258" s="1" t="s">
        <v>1193</v>
      </c>
      <c r="H258" s="1" t="s">
        <v>1194</v>
      </c>
      <c r="I258" s="1" t="s">
        <v>1195</v>
      </c>
      <c r="J258" s="1" t="s">
        <v>20</v>
      </c>
      <c r="K258" s="3">
        <v>14.77</v>
      </c>
      <c r="L258">
        <v>1</v>
      </c>
      <c r="M258" s="3">
        <v>14.77</v>
      </c>
      <c r="N258" s="1" t="s">
        <v>29</v>
      </c>
      <c r="O258" s="1" t="s">
        <v>30</v>
      </c>
    </row>
    <row r="259" spans="1:15" x14ac:dyDescent="0.3">
      <c r="A259" s="1" t="s">
        <v>1196</v>
      </c>
      <c r="B259" s="2">
        <v>45179</v>
      </c>
      <c r="C259" s="1" t="s">
        <v>6666</v>
      </c>
      <c r="D259" s="1" t="s">
        <v>60</v>
      </c>
      <c r="E259">
        <v>2023</v>
      </c>
      <c r="F259" s="1" t="s">
        <v>982</v>
      </c>
      <c r="G259" s="1" t="s">
        <v>983</v>
      </c>
      <c r="H259" s="1" t="s">
        <v>1197</v>
      </c>
      <c r="I259" s="1" t="s">
        <v>1198</v>
      </c>
      <c r="J259" s="1" t="s">
        <v>70</v>
      </c>
      <c r="K259" s="3">
        <v>55.82</v>
      </c>
      <c r="L259">
        <v>5</v>
      </c>
      <c r="M259" s="3">
        <v>279.10000000000002</v>
      </c>
      <c r="N259" s="1" t="s">
        <v>21</v>
      </c>
      <c r="O259" s="1" t="s">
        <v>37</v>
      </c>
    </row>
    <row r="260" spans="1:15" x14ac:dyDescent="0.3">
      <c r="A260" s="1" t="s">
        <v>1199</v>
      </c>
      <c r="B260" s="2">
        <v>44934</v>
      </c>
      <c r="C260" s="1" t="s">
        <v>6666</v>
      </c>
      <c r="D260" s="1" t="s">
        <v>210</v>
      </c>
      <c r="E260">
        <v>2023</v>
      </c>
      <c r="F260" s="1" t="s">
        <v>681</v>
      </c>
      <c r="G260" s="1" t="s">
        <v>682</v>
      </c>
      <c r="H260" s="1" t="s">
        <v>1200</v>
      </c>
      <c r="I260" s="1" t="s">
        <v>1201</v>
      </c>
      <c r="J260" s="1" t="s">
        <v>20</v>
      </c>
      <c r="K260" s="3">
        <v>16.399999999999999</v>
      </c>
      <c r="L260">
        <v>5</v>
      </c>
      <c r="M260" s="3">
        <v>82</v>
      </c>
      <c r="N260" s="1" t="s">
        <v>21</v>
      </c>
      <c r="O260" s="1" t="s">
        <v>37</v>
      </c>
    </row>
    <row r="261" spans="1:15" x14ac:dyDescent="0.3">
      <c r="A261" s="1" t="s">
        <v>1202</v>
      </c>
      <c r="B261" s="2">
        <v>44941</v>
      </c>
      <c r="C261" s="1" t="s">
        <v>6666</v>
      </c>
      <c r="D261" s="1" t="s">
        <v>210</v>
      </c>
      <c r="E261">
        <v>2023</v>
      </c>
      <c r="F261" s="1" t="s">
        <v>1203</v>
      </c>
      <c r="G261" s="1" t="s">
        <v>1204</v>
      </c>
      <c r="H261" s="1" t="s">
        <v>1205</v>
      </c>
      <c r="I261" s="1" t="s">
        <v>1206</v>
      </c>
      <c r="J261" s="1" t="s">
        <v>70</v>
      </c>
      <c r="K261" s="3">
        <v>22.39</v>
      </c>
      <c r="L261">
        <v>4</v>
      </c>
      <c r="M261" s="3">
        <v>89.56</v>
      </c>
      <c r="N261" s="1" t="s">
        <v>6669</v>
      </c>
      <c r="O261" s="1" t="s">
        <v>30</v>
      </c>
    </row>
    <row r="262" spans="1:15" x14ac:dyDescent="0.3">
      <c r="A262" s="1" t="s">
        <v>1207</v>
      </c>
      <c r="B262" s="2">
        <v>45580</v>
      </c>
      <c r="C262" s="1" t="s">
        <v>6671</v>
      </c>
      <c r="D262" s="1" t="s">
        <v>133</v>
      </c>
      <c r="E262">
        <v>2024</v>
      </c>
      <c r="F262" s="1" t="s">
        <v>1208</v>
      </c>
      <c r="G262" s="1" t="s">
        <v>1209</v>
      </c>
      <c r="H262" s="1" t="s">
        <v>1210</v>
      </c>
      <c r="I262" s="1" t="s">
        <v>1211</v>
      </c>
      <c r="J262" s="1" t="s">
        <v>51</v>
      </c>
      <c r="K262" s="3">
        <v>6.53</v>
      </c>
      <c r="L262">
        <v>2</v>
      </c>
      <c r="M262" s="3">
        <v>13.06</v>
      </c>
      <c r="N262" s="1" t="s">
        <v>21</v>
      </c>
      <c r="O262" s="1" t="s">
        <v>44</v>
      </c>
    </row>
    <row r="263" spans="1:15" x14ac:dyDescent="0.3">
      <c r="A263" s="1" t="s">
        <v>1212</v>
      </c>
      <c r="B263" s="2">
        <v>45431</v>
      </c>
      <c r="C263" s="1" t="s">
        <v>6666</v>
      </c>
      <c r="D263" s="1" t="s">
        <v>46</v>
      </c>
      <c r="E263">
        <v>2024</v>
      </c>
      <c r="F263" s="1" t="s">
        <v>636</v>
      </c>
      <c r="G263" s="1" t="s">
        <v>1213</v>
      </c>
      <c r="H263" s="1" t="s">
        <v>734</v>
      </c>
      <c r="I263" s="1" t="s">
        <v>735</v>
      </c>
      <c r="J263" s="1" t="s">
        <v>70</v>
      </c>
      <c r="K263" s="3">
        <v>10.7</v>
      </c>
      <c r="L263">
        <v>5</v>
      </c>
      <c r="M263" s="3">
        <v>53.5</v>
      </c>
      <c r="N263" s="1" t="s">
        <v>21</v>
      </c>
      <c r="O263" s="1" t="s">
        <v>22</v>
      </c>
    </row>
    <row r="264" spans="1:15" x14ac:dyDescent="0.3">
      <c r="A264" s="1" t="s">
        <v>1214</v>
      </c>
      <c r="B264" s="2">
        <v>45379</v>
      </c>
      <c r="C264" s="1" t="s">
        <v>6672</v>
      </c>
      <c r="D264" s="1" t="s">
        <v>15</v>
      </c>
      <c r="E264">
        <v>2024</v>
      </c>
      <c r="F264" s="1" t="s">
        <v>1215</v>
      </c>
      <c r="G264" s="1" t="s">
        <v>1216</v>
      </c>
      <c r="H264" s="1" t="s">
        <v>725</v>
      </c>
      <c r="I264" s="1" t="s">
        <v>1217</v>
      </c>
      <c r="J264" s="1" t="s">
        <v>20</v>
      </c>
      <c r="K264" s="3">
        <v>20.25</v>
      </c>
      <c r="L264">
        <v>4</v>
      </c>
      <c r="M264" s="3">
        <v>81</v>
      </c>
      <c r="N264" s="1" t="s">
        <v>29</v>
      </c>
      <c r="O264" s="1" t="s">
        <v>44</v>
      </c>
    </row>
    <row r="265" spans="1:15" x14ac:dyDescent="0.3">
      <c r="A265" s="1" t="s">
        <v>1218</v>
      </c>
      <c r="B265" s="2">
        <v>45678</v>
      </c>
      <c r="C265" s="1" t="s">
        <v>6671</v>
      </c>
      <c r="D265" s="1" t="s">
        <v>210</v>
      </c>
      <c r="E265">
        <v>2025</v>
      </c>
      <c r="F265" s="1" t="s">
        <v>961</v>
      </c>
      <c r="G265" s="1" t="s">
        <v>962</v>
      </c>
      <c r="H265" s="1" t="s">
        <v>1219</v>
      </c>
      <c r="I265" s="1" t="s">
        <v>1220</v>
      </c>
      <c r="J265" s="1" t="s">
        <v>70</v>
      </c>
      <c r="K265" s="3">
        <v>22.5</v>
      </c>
      <c r="L265">
        <v>4</v>
      </c>
      <c r="M265" s="3">
        <v>90</v>
      </c>
      <c r="N265" s="1" t="s">
        <v>29</v>
      </c>
      <c r="O265" s="1" t="s">
        <v>44</v>
      </c>
    </row>
    <row r="266" spans="1:15" x14ac:dyDescent="0.3">
      <c r="A266" s="1" t="s">
        <v>1221</v>
      </c>
      <c r="B266" s="2">
        <v>45538</v>
      </c>
      <c r="C266" s="1" t="s">
        <v>6671</v>
      </c>
      <c r="D266" s="1" t="s">
        <v>60</v>
      </c>
      <c r="E266">
        <v>2024</v>
      </c>
      <c r="F266" s="1" t="s">
        <v>1123</v>
      </c>
      <c r="G266" s="1" t="s">
        <v>1222</v>
      </c>
      <c r="H266" s="1" t="s">
        <v>831</v>
      </c>
      <c r="I266" s="1" t="s">
        <v>1223</v>
      </c>
      <c r="J266" s="1" t="s">
        <v>51</v>
      </c>
      <c r="K266" s="3">
        <v>17.829999999999998</v>
      </c>
      <c r="L266">
        <v>2</v>
      </c>
      <c r="M266" s="3">
        <v>35.659999999999997</v>
      </c>
      <c r="N266" s="1" t="s">
        <v>29</v>
      </c>
      <c r="O266" s="1" t="s">
        <v>37</v>
      </c>
    </row>
    <row r="267" spans="1:15" x14ac:dyDescent="0.3">
      <c r="A267" s="1" t="s">
        <v>1224</v>
      </c>
      <c r="B267" s="2">
        <v>45190</v>
      </c>
      <c r="C267" s="1" t="s">
        <v>6672</v>
      </c>
      <c r="D267" s="1" t="s">
        <v>60</v>
      </c>
      <c r="E267">
        <v>2023</v>
      </c>
      <c r="F267" s="1" t="s">
        <v>1225</v>
      </c>
      <c r="G267" s="1" t="s">
        <v>1226</v>
      </c>
      <c r="H267" s="1" t="s">
        <v>1227</v>
      </c>
      <c r="I267" s="1" t="s">
        <v>1228</v>
      </c>
      <c r="J267" s="1" t="s">
        <v>70</v>
      </c>
      <c r="K267" s="3">
        <v>36.36</v>
      </c>
      <c r="L267">
        <v>5</v>
      </c>
      <c r="M267" s="3">
        <v>181.8</v>
      </c>
      <c r="N267" s="1" t="s">
        <v>21</v>
      </c>
      <c r="O267" s="1" t="s">
        <v>193</v>
      </c>
    </row>
    <row r="268" spans="1:15" x14ac:dyDescent="0.3">
      <c r="A268" s="1" t="s">
        <v>1229</v>
      </c>
      <c r="B268" s="2">
        <v>45612</v>
      </c>
      <c r="C268" s="1" t="s">
        <v>6673</v>
      </c>
      <c r="D268" s="1" t="s">
        <v>54</v>
      </c>
      <c r="E268">
        <v>2024</v>
      </c>
      <c r="F268" s="1" t="s">
        <v>1230</v>
      </c>
      <c r="G268" s="1" t="s">
        <v>1231</v>
      </c>
      <c r="H268" s="1" t="s">
        <v>1232</v>
      </c>
      <c r="I268" s="1" t="s">
        <v>1233</v>
      </c>
      <c r="J268" s="1" t="s">
        <v>70</v>
      </c>
      <c r="K268" s="3">
        <v>41.25</v>
      </c>
      <c r="L268">
        <v>2</v>
      </c>
      <c r="M268" s="3">
        <v>82.5</v>
      </c>
      <c r="N268" s="1" t="s">
        <v>6669</v>
      </c>
      <c r="O268" s="1" t="s">
        <v>37</v>
      </c>
    </row>
    <row r="269" spans="1:15" x14ac:dyDescent="0.3">
      <c r="A269" s="1" t="s">
        <v>1234</v>
      </c>
      <c r="B269" s="2">
        <v>45560</v>
      </c>
      <c r="C269" s="1" t="s">
        <v>6670</v>
      </c>
      <c r="D269" s="1" t="s">
        <v>60</v>
      </c>
      <c r="E269">
        <v>2024</v>
      </c>
      <c r="F269" s="1" t="s">
        <v>1235</v>
      </c>
      <c r="G269" s="1" t="s">
        <v>1236</v>
      </c>
      <c r="H269" s="1" t="s">
        <v>678</v>
      </c>
      <c r="I269" s="1" t="s">
        <v>1237</v>
      </c>
      <c r="J269" s="1" t="s">
        <v>87</v>
      </c>
      <c r="K269" s="3">
        <v>16.45</v>
      </c>
      <c r="L269">
        <v>5</v>
      </c>
      <c r="M269" s="3">
        <v>82.25</v>
      </c>
      <c r="N269" s="1" t="s">
        <v>88</v>
      </c>
      <c r="O269" s="1" t="s">
        <v>44</v>
      </c>
    </row>
    <row r="270" spans="1:15" x14ac:dyDescent="0.3">
      <c r="A270" s="1" t="s">
        <v>1238</v>
      </c>
      <c r="B270" s="2">
        <v>45489</v>
      </c>
      <c r="C270" s="1" t="s">
        <v>6671</v>
      </c>
      <c r="D270" s="1" t="s">
        <v>32</v>
      </c>
      <c r="E270">
        <v>2024</v>
      </c>
      <c r="F270" s="1" t="s">
        <v>824</v>
      </c>
      <c r="G270" s="1" t="s">
        <v>1239</v>
      </c>
      <c r="H270" s="1" t="s">
        <v>633</v>
      </c>
      <c r="I270" s="1" t="s">
        <v>634</v>
      </c>
      <c r="J270" s="1" t="s">
        <v>51</v>
      </c>
      <c r="K270" s="3">
        <v>9.82</v>
      </c>
      <c r="L270">
        <v>2</v>
      </c>
      <c r="M270" s="3">
        <v>19.64</v>
      </c>
      <c r="N270" s="1" t="s">
        <v>21</v>
      </c>
      <c r="O270" s="1" t="s">
        <v>95</v>
      </c>
    </row>
    <row r="271" spans="1:15" x14ac:dyDescent="0.3">
      <c r="A271" s="1" t="s">
        <v>1240</v>
      </c>
      <c r="B271" s="2">
        <v>45289</v>
      </c>
      <c r="C271" s="1" t="s">
        <v>6668</v>
      </c>
      <c r="D271" s="1" t="s">
        <v>107</v>
      </c>
      <c r="E271">
        <v>2023</v>
      </c>
      <c r="F271" s="1" t="s">
        <v>1241</v>
      </c>
      <c r="G271" s="1" t="s">
        <v>1242</v>
      </c>
      <c r="H271" s="1" t="s">
        <v>1243</v>
      </c>
      <c r="I271" s="1" t="s">
        <v>1244</v>
      </c>
      <c r="J271" s="1" t="s">
        <v>20</v>
      </c>
      <c r="K271" s="3">
        <v>40.49</v>
      </c>
      <c r="L271">
        <v>4</v>
      </c>
      <c r="M271" s="3">
        <v>161.96</v>
      </c>
      <c r="N271" s="1" t="s">
        <v>29</v>
      </c>
      <c r="O271" s="1" t="s">
        <v>44</v>
      </c>
    </row>
    <row r="272" spans="1:15" x14ac:dyDescent="0.3">
      <c r="A272" s="1" t="s">
        <v>1245</v>
      </c>
      <c r="B272" s="2">
        <v>45203</v>
      </c>
      <c r="C272" s="1" t="s">
        <v>6670</v>
      </c>
      <c r="D272" s="1" t="s">
        <v>133</v>
      </c>
      <c r="E272">
        <v>2023</v>
      </c>
      <c r="F272" s="1" t="s">
        <v>894</v>
      </c>
      <c r="G272" s="1" t="s">
        <v>895</v>
      </c>
      <c r="H272" s="1" t="s">
        <v>1246</v>
      </c>
      <c r="I272" s="1" t="s">
        <v>1247</v>
      </c>
      <c r="J272" s="1" t="s">
        <v>70</v>
      </c>
      <c r="K272" s="3">
        <v>7.39</v>
      </c>
      <c r="L272">
        <v>3</v>
      </c>
      <c r="M272" s="3">
        <v>22.17</v>
      </c>
      <c r="N272" s="1" t="s">
        <v>6669</v>
      </c>
      <c r="O272" s="1" t="s">
        <v>44</v>
      </c>
    </row>
    <row r="273" spans="1:15" x14ac:dyDescent="0.3">
      <c r="A273" s="1" t="s">
        <v>1248</v>
      </c>
      <c r="B273" s="2">
        <v>45818</v>
      </c>
      <c r="C273" s="1" t="s">
        <v>6671</v>
      </c>
      <c r="D273" s="1" t="s">
        <v>24</v>
      </c>
      <c r="E273">
        <v>2025</v>
      </c>
      <c r="F273" s="1" t="s">
        <v>1249</v>
      </c>
      <c r="G273" s="1" t="s">
        <v>1250</v>
      </c>
      <c r="H273" s="1" t="s">
        <v>1251</v>
      </c>
      <c r="I273" s="1" t="s">
        <v>1252</v>
      </c>
      <c r="J273" s="1" t="s">
        <v>70</v>
      </c>
      <c r="K273" s="3">
        <v>38.729999999999997</v>
      </c>
      <c r="L273">
        <v>1</v>
      </c>
      <c r="M273" s="3">
        <v>38.729999999999997</v>
      </c>
      <c r="N273" s="1" t="s">
        <v>21</v>
      </c>
      <c r="O273" s="1" t="s">
        <v>44</v>
      </c>
    </row>
    <row r="274" spans="1:15" x14ac:dyDescent="0.3">
      <c r="A274" s="1" t="s">
        <v>1253</v>
      </c>
      <c r="B274" s="2">
        <v>44799</v>
      </c>
      <c r="C274" s="1" t="s">
        <v>6668</v>
      </c>
      <c r="D274" s="1" t="s">
        <v>90</v>
      </c>
      <c r="E274">
        <v>2022</v>
      </c>
      <c r="F274" s="1" t="s">
        <v>1254</v>
      </c>
      <c r="G274" s="1" t="s">
        <v>1255</v>
      </c>
      <c r="H274" s="1" t="s">
        <v>1256</v>
      </c>
      <c r="I274" s="1" t="s">
        <v>1257</v>
      </c>
      <c r="J274" s="1" t="s">
        <v>20</v>
      </c>
      <c r="K274" s="3">
        <v>15.71</v>
      </c>
      <c r="L274">
        <v>2</v>
      </c>
      <c r="M274" s="3">
        <v>31.42</v>
      </c>
      <c r="N274" s="1" t="s">
        <v>21</v>
      </c>
      <c r="O274" s="1" t="s">
        <v>22</v>
      </c>
    </row>
    <row r="275" spans="1:15" x14ac:dyDescent="0.3">
      <c r="A275" s="1" t="s">
        <v>1258</v>
      </c>
      <c r="B275" s="2">
        <v>45806</v>
      </c>
      <c r="C275" s="1" t="s">
        <v>6672</v>
      </c>
      <c r="D275" s="1" t="s">
        <v>46</v>
      </c>
      <c r="E275">
        <v>2025</v>
      </c>
      <c r="F275" s="1" t="s">
        <v>1259</v>
      </c>
      <c r="G275" s="1" t="s">
        <v>1260</v>
      </c>
      <c r="H275" s="1" t="s">
        <v>1261</v>
      </c>
      <c r="I275" s="1" t="s">
        <v>1262</v>
      </c>
      <c r="J275" s="1" t="s">
        <v>20</v>
      </c>
      <c r="K275" s="3">
        <v>28.27</v>
      </c>
      <c r="L275">
        <v>2</v>
      </c>
      <c r="M275" s="3">
        <v>56.54</v>
      </c>
      <c r="N275" s="1" t="s">
        <v>6669</v>
      </c>
      <c r="O275" s="1" t="s">
        <v>30</v>
      </c>
    </row>
    <row r="276" spans="1:15" x14ac:dyDescent="0.3">
      <c r="A276" s="1" t="s">
        <v>1263</v>
      </c>
      <c r="B276" s="2">
        <v>45654</v>
      </c>
      <c r="C276" s="1" t="s">
        <v>6673</v>
      </c>
      <c r="D276" s="1" t="s">
        <v>107</v>
      </c>
      <c r="E276">
        <v>2024</v>
      </c>
      <c r="F276" s="1" t="s">
        <v>1264</v>
      </c>
      <c r="G276" s="1" t="s">
        <v>1265</v>
      </c>
      <c r="H276" s="1" t="s">
        <v>99</v>
      </c>
      <c r="I276" s="1" t="s">
        <v>1266</v>
      </c>
      <c r="J276" s="1" t="s">
        <v>87</v>
      </c>
      <c r="K276" s="3">
        <v>40.81</v>
      </c>
      <c r="L276">
        <v>3</v>
      </c>
      <c r="M276" s="3">
        <v>122.43</v>
      </c>
      <c r="N276" s="1" t="s">
        <v>6669</v>
      </c>
      <c r="O276" s="1" t="s">
        <v>44</v>
      </c>
    </row>
    <row r="277" spans="1:15" x14ac:dyDescent="0.3">
      <c r="A277" s="1" t="s">
        <v>1267</v>
      </c>
      <c r="B277" s="2">
        <v>44936</v>
      </c>
      <c r="C277" s="1" t="s">
        <v>6671</v>
      </c>
      <c r="D277" s="1" t="s">
        <v>210</v>
      </c>
      <c r="E277">
        <v>2023</v>
      </c>
      <c r="F277" s="1" t="s">
        <v>270</v>
      </c>
      <c r="G277" s="1" t="s">
        <v>1268</v>
      </c>
      <c r="H277" s="1" t="s">
        <v>593</v>
      </c>
      <c r="I277" s="1" t="s">
        <v>1269</v>
      </c>
      <c r="J277" s="1" t="s">
        <v>70</v>
      </c>
      <c r="K277" s="3">
        <v>34.68</v>
      </c>
      <c r="L277">
        <v>5</v>
      </c>
      <c r="M277" s="3">
        <v>173.4</v>
      </c>
      <c r="N277" s="1" t="s">
        <v>21</v>
      </c>
      <c r="O277" s="1" t="s">
        <v>44</v>
      </c>
    </row>
    <row r="278" spans="1:15" x14ac:dyDescent="0.3">
      <c r="A278" s="1" t="s">
        <v>1270</v>
      </c>
      <c r="B278" s="2">
        <v>45206</v>
      </c>
      <c r="C278" s="1" t="s">
        <v>6673</v>
      </c>
      <c r="D278" s="1" t="s">
        <v>133</v>
      </c>
      <c r="E278">
        <v>2023</v>
      </c>
      <c r="F278" s="1" t="s">
        <v>1271</v>
      </c>
      <c r="G278" s="1" t="s">
        <v>1272</v>
      </c>
      <c r="H278" s="1" t="s">
        <v>572</v>
      </c>
      <c r="I278" s="1" t="s">
        <v>1273</v>
      </c>
      <c r="J278" s="1" t="s">
        <v>51</v>
      </c>
      <c r="K278" s="3">
        <v>38.44</v>
      </c>
      <c r="L278">
        <v>5</v>
      </c>
      <c r="M278" s="3">
        <v>192.2</v>
      </c>
      <c r="N278" s="1" t="s">
        <v>21</v>
      </c>
      <c r="O278" s="1" t="s">
        <v>37</v>
      </c>
    </row>
    <row r="279" spans="1:15" x14ac:dyDescent="0.3">
      <c r="A279" s="1" t="s">
        <v>1274</v>
      </c>
      <c r="B279" s="2">
        <v>45305</v>
      </c>
      <c r="C279" s="1" t="s">
        <v>6666</v>
      </c>
      <c r="D279" s="1" t="s">
        <v>210</v>
      </c>
      <c r="E279">
        <v>2024</v>
      </c>
      <c r="F279" s="1" t="s">
        <v>1275</v>
      </c>
      <c r="G279" s="1" t="s">
        <v>1276</v>
      </c>
      <c r="H279" s="1" t="s">
        <v>1277</v>
      </c>
      <c r="I279" s="1" t="s">
        <v>1278</v>
      </c>
      <c r="J279" s="1" t="s">
        <v>70</v>
      </c>
      <c r="K279" s="3">
        <v>19.170000000000002</v>
      </c>
      <c r="L279">
        <v>1</v>
      </c>
      <c r="M279" s="3">
        <v>19.170000000000002</v>
      </c>
      <c r="N279" s="1" t="s">
        <v>21</v>
      </c>
      <c r="O279" s="1" t="s">
        <v>80</v>
      </c>
    </row>
    <row r="280" spans="1:15" x14ac:dyDescent="0.3">
      <c r="A280" s="1" t="s">
        <v>1279</v>
      </c>
      <c r="B280" s="2">
        <v>45155</v>
      </c>
      <c r="C280" s="1" t="s">
        <v>6672</v>
      </c>
      <c r="D280" s="1" t="s">
        <v>90</v>
      </c>
      <c r="E280">
        <v>2023</v>
      </c>
      <c r="F280" s="1" t="s">
        <v>1280</v>
      </c>
      <c r="G280" s="1" t="s">
        <v>1281</v>
      </c>
      <c r="H280" s="1" t="s">
        <v>1282</v>
      </c>
      <c r="I280" s="1" t="s">
        <v>1283</v>
      </c>
      <c r="J280" s="1" t="s">
        <v>70</v>
      </c>
      <c r="K280" s="3">
        <v>6.08</v>
      </c>
      <c r="L280">
        <v>2</v>
      </c>
      <c r="M280" s="3">
        <v>12.16</v>
      </c>
      <c r="N280" s="1" t="s">
        <v>21</v>
      </c>
      <c r="O280" s="1" t="s">
        <v>37</v>
      </c>
    </row>
    <row r="281" spans="1:15" x14ac:dyDescent="0.3">
      <c r="A281" s="1" t="s">
        <v>1284</v>
      </c>
      <c r="B281" s="2">
        <v>45108</v>
      </c>
      <c r="C281" s="1" t="s">
        <v>6673</v>
      </c>
      <c r="D281" s="1" t="s">
        <v>32</v>
      </c>
      <c r="E281">
        <v>2023</v>
      </c>
      <c r="F281" s="1" t="s">
        <v>1285</v>
      </c>
      <c r="G281" s="1" t="s">
        <v>1286</v>
      </c>
      <c r="H281" s="1" t="s">
        <v>1287</v>
      </c>
      <c r="I281" s="1" t="s">
        <v>1288</v>
      </c>
      <c r="J281" s="1" t="s">
        <v>87</v>
      </c>
      <c r="K281" s="3">
        <v>12.53</v>
      </c>
      <c r="L281">
        <v>5</v>
      </c>
      <c r="M281" s="3">
        <v>62.65</v>
      </c>
      <c r="N281" s="1" t="s">
        <v>29</v>
      </c>
      <c r="O281" s="1" t="s">
        <v>30</v>
      </c>
    </row>
    <row r="282" spans="1:15" x14ac:dyDescent="0.3">
      <c r="A282" s="1" t="s">
        <v>1289</v>
      </c>
      <c r="B282" s="2">
        <v>45228</v>
      </c>
      <c r="C282" s="1" t="s">
        <v>6666</v>
      </c>
      <c r="D282" s="1" t="s">
        <v>133</v>
      </c>
      <c r="E282">
        <v>2023</v>
      </c>
      <c r="F282" s="1" t="s">
        <v>1290</v>
      </c>
      <c r="G282" s="1" t="s">
        <v>1291</v>
      </c>
      <c r="H282" s="1" t="s">
        <v>936</v>
      </c>
      <c r="I282" s="1" t="s">
        <v>1292</v>
      </c>
      <c r="J282" s="1" t="s">
        <v>87</v>
      </c>
      <c r="K282" s="3">
        <v>21.93</v>
      </c>
      <c r="L282">
        <v>5</v>
      </c>
      <c r="M282" s="3">
        <v>109.65</v>
      </c>
      <c r="N282" s="1" t="s">
        <v>88</v>
      </c>
      <c r="O282" s="1" t="s">
        <v>52</v>
      </c>
    </row>
    <row r="283" spans="1:15" x14ac:dyDescent="0.3">
      <c r="A283" s="1" t="s">
        <v>1293</v>
      </c>
      <c r="B283" s="2">
        <v>45346</v>
      </c>
      <c r="C283" s="1" t="s">
        <v>6673</v>
      </c>
      <c r="D283" s="1" t="s">
        <v>39</v>
      </c>
      <c r="E283">
        <v>2024</v>
      </c>
      <c r="F283" s="1" t="s">
        <v>1294</v>
      </c>
      <c r="G283" s="1" t="s">
        <v>1295</v>
      </c>
      <c r="H283" s="1" t="s">
        <v>1296</v>
      </c>
      <c r="I283" s="1" t="s">
        <v>1297</v>
      </c>
      <c r="J283" s="1" t="s">
        <v>51</v>
      </c>
      <c r="K283" s="3">
        <v>45.82</v>
      </c>
      <c r="L283">
        <v>2</v>
      </c>
      <c r="M283" s="3">
        <v>91.64</v>
      </c>
      <c r="N283" s="1" t="s">
        <v>88</v>
      </c>
      <c r="O283" s="1" t="s">
        <v>37</v>
      </c>
    </row>
    <row r="284" spans="1:15" x14ac:dyDescent="0.3">
      <c r="A284" s="1" t="s">
        <v>1298</v>
      </c>
      <c r="B284" s="2">
        <v>45592</v>
      </c>
      <c r="C284" s="1" t="s">
        <v>6666</v>
      </c>
      <c r="D284" s="1" t="s">
        <v>133</v>
      </c>
      <c r="E284">
        <v>2024</v>
      </c>
      <c r="F284" s="1" t="s">
        <v>1299</v>
      </c>
      <c r="G284" s="1" t="s">
        <v>1300</v>
      </c>
      <c r="H284" s="1" t="s">
        <v>1301</v>
      </c>
      <c r="I284" s="1" t="s">
        <v>1302</v>
      </c>
      <c r="J284" s="1" t="s">
        <v>20</v>
      </c>
      <c r="K284" s="3">
        <v>38.979999999999997</v>
      </c>
      <c r="L284">
        <v>5</v>
      </c>
      <c r="M284" s="3">
        <v>194.9</v>
      </c>
      <c r="N284" s="1" t="s">
        <v>21</v>
      </c>
      <c r="O284" s="1" t="s">
        <v>52</v>
      </c>
    </row>
    <row r="285" spans="1:15" x14ac:dyDescent="0.3">
      <c r="A285" s="1" t="s">
        <v>1303</v>
      </c>
      <c r="B285" s="2">
        <v>45414</v>
      </c>
      <c r="C285" s="1" t="s">
        <v>6672</v>
      </c>
      <c r="D285" s="1" t="s">
        <v>46</v>
      </c>
      <c r="E285">
        <v>2024</v>
      </c>
      <c r="F285" s="1" t="s">
        <v>1304</v>
      </c>
      <c r="G285" s="1" t="s">
        <v>1305</v>
      </c>
      <c r="H285" s="1" t="s">
        <v>1306</v>
      </c>
      <c r="I285" s="1" t="s">
        <v>1307</v>
      </c>
      <c r="J285" s="1" t="s">
        <v>51</v>
      </c>
      <c r="K285" s="3">
        <v>39.58</v>
      </c>
      <c r="L285">
        <v>1</v>
      </c>
      <c r="M285" s="3">
        <v>39.58</v>
      </c>
      <c r="N285" s="1" t="s">
        <v>88</v>
      </c>
      <c r="O285" s="1" t="s">
        <v>37</v>
      </c>
    </row>
    <row r="286" spans="1:15" x14ac:dyDescent="0.3">
      <c r="A286" s="1" t="s">
        <v>1308</v>
      </c>
      <c r="B286" s="2">
        <v>45164</v>
      </c>
      <c r="C286" s="1" t="s">
        <v>6673</v>
      </c>
      <c r="D286" s="1" t="s">
        <v>90</v>
      </c>
      <c r="E286">
        <v>2023</v>
      </c>
      <c r="F286" s="1" t="s">
        <v>118</v>
      </c>
      <c r="G286" s="1" t="s">
        <v>119</v>
      </c>
      <c r="H286" s="1" t="s">
        <v>1037</v>
      </c>
      <c r="I286" s="1" t="s">
        <v>1038</v>
      </c>
      <c r="J286" s="1" t="s">
        <v>70</v>
      </c>
      <c r="K286" s="3">
        <v>5.82</v>
      </c>
      <c r="L286">
        <v>1</v>
      </c>
      <c r="M286" s="3">
        <v>5.82</v>
      </c>
      <c r="N286" s="1" t="s">
        <v>29</v>
      </c>
      <c r="O286" s="1" t="s">
        <v>37</v>
      </c>
    </row>
    <row r="287" spans="1:15" x14ac:dyDescent="0.3">
      <c r="A287" s="1" t="s">
        <v>1309</v>
      </c>
      <c r="B287" s="2">
        <v>44961</v>
      </c>
      <c r="C287" s="1" t="s">
        <v>6673</v>
      </c>
      <c r="D287" s="1" t="s">
        <v>39</v>
      </c>
      <c r="E287">
        <v>2023</v>
      </c>
      <c r="F287" s="1" t="s">
        <v>1310</v>
      </c>
      <c r="G287" s="1" t="s">
        <v>1311</v>
      </c>
      <c r="H287" s="1" t="s">
        <v>310</v>
      </c>
      <c r="I287" s="1" t="s">
        <v>531</v>
      </c>
      <c r="J287" s="1" t="s">
        <v>20</v>
      </c>
      <c r="K287" s="3">
        <v>10.59</v>
      </c>
      <c r="L287">
        <v>5</v>
      </c>
      <c r="M287" s="3">
        <v>52.95</v>
      </c>
      <c r="N287" s="1" t="s">
        <v>6669</v>
      </c>
      <c r="O287" s="1" t="s">
        <v>22</v>
      </c>
    </row>
    <row r="288" spans="1:15" x14ac:dyDescent="0.3">
      <c r="A288" s="1" t="s">
        <v>1312</v>
      </c>
      <c r="B288" s="2">
        <v>45354</v>
      </c>
      <c r="C288" s="1" t="s">
        <v>6666</v>
      </c>
      <c r="D288" s="1" t="s">
        <v>15</v>
      </c>
      <c r="E288">
        <v>2024</v>
      </c>
      <c r="F288" s="1" t="s">
        <v>1313</v>
      </c>
      <c r="G288" s="1" t="s">
        <v>341</v>
      </c>
      <c r="H288" s="1" t="s">
        <v>1314</v>
      </c>
      <c r="I288" s="1" t="s">
        <v>1315</v>
      </c>
      <c r="J288" s="1" t="s">
        <v>20</v>
      </c>
      <c r="K288" s="3">
        <v>30.03</v>
      </c>
      <c r="L288">
        <v>4</v>
      </c>
      <c r="M288" s="3">
        <v>120.12</v>
      </c>
      <c r="N288" s="1" t="s">
        <v>21</v>
      </c>
      <c r="O288" s="1" t="s">
        <v>22</v>
      </c>
    </row>
    <row r="289" spans="1:15" x14ac:dyDescent="0.3">
      <c r="A289" s="1" t="s">
        <v>1316</v>
      </c>
      <c r="B289" s="2">
        <v>45090</v>
      </c>
      <c r="C289" s="1" t="s">
        <v>6671</v>
      </c>
      <c r="D289" s="1" t="s">
        <v>24</v>
      </c>
      <c r="E289">
        <v>2023</v>
      </c>
      <c r="F289" s="1" t="s">
        <v>1317</v>
      </c>
      <c r="G289" s="1" t="s">
        <v>1318</v>
      </c>
      <c r="H289" s="1" t="s">
        <v>1319</v>
      </c>
      <c r="I289" s="1" t="s">
        <v>1320</v>
      </c>
      <c r="J289" s="1" t="s">
        <v>70</v>
      </c>
      <c r="K289" s="3">
        <v>42.6</v>
      </c>
      <c r="L289">
        <v>4</v>
      </c>
      <c r="M289" s="3">
        <v>170.4</v>
      </c>
      <c r="N289" s="1" t="s">
        <v>6669</v>
      </c>
      <c r="O289" s="1" t="s">
        <v>22</v>
      </c>
    </row>
    <row r="290" spans="1:15" x14ac:dyDescent="0.3">
      <c r="A290" s="1" t="s">
        <v>1321</v>
      </c>
      <c r="B290" s="2">
        <v>44869</v>
      </c>
      <c r="C290" s="1" t="s">
        <v>6668</v>
      </c>
      <c r="D290" s="1" t="s">
        <v>54</v>
      </c>
      <c r="E290">
        <v>2022</v>
      </c>
      <c r="F290" s="1" t="s">
        <v>1322</v>
      </c>
      <c r="G290" s="1" t="s">
        <v>1323</v>
      </c>
      <c r="H290" s="1" t="s">
        <v>73</v>
      </c>
      <c r="I290" s="1" t="s">
        <v>1324</v>
      </c>
      <c r="J290" s="1" t="s">
        <v>70</v>
      </c>
      <c r="K290" s="3">
        <v>12.51</v>
      </c>
      <c r="L290">
        <v>4</v>
      </c>
      <c r="M290" s="3">
        <v>50.04</v>
      </c>
      <c r="N290" s="1" t="s">
        <v>6669</v>
      </c>
      <c r="O290" s="1" t="s">
        <v>22</v>
      </c>
    </row>
    <row r="291" spans="1:15" x14ac:dyDescent="0.3">
      <c r="A291" s="1" t="s">
        <v>1325</v>
      </c>
      <c r="B291" s="2">
        <v>45191</v>
      </c>
      <c r="C291" s="1" t="s">
        <v>6668</v>
      </c>
      <c r="D291" s="1" t="s">
        <v>60</v>
      </c>
      <c r="E291">
        <v>2023</v>
      </c>
      <c r="F291" s="1" t="s">
        <v>1326</v>
      </c>
      <c r="G291" s="1" t="s">
        <v>1327</v>
      </c>
      <c r="H291" s="1" t="s">
        <v>535</v>
      </c>
      <c r="I291" s="1" t="s">
        <v>536</v>
      </c>
      <c r="J291" s="1" t="s">
        <v>20</v>
      </c>
      <c r="K291" s="3">
        <v>6.61</v>
      </c>
      <c r="L291">
        <v>2</v>
      </c>
      <c r="M291" s="3">
        <v>13.22</v>
      </c>
      <c r="N291" s="1" t="s">
        <v>6669</v>
      </c>
      <c r="O291" s="1" t="s">
        <v>80</v>
      </c>
    </row>
    <row r="292" spans="1:15" x14ac:dyDescent="0.3">
      <c r="A292" s="1" t="s">
        <v>1328</v>
      </c>
      <c r="B292" s="2">
        <v>45726</v>
      </c>
      <c r="C292" s="1" t="s">
        <v>6667</v>
      </c>
      <c r="D292" s="1" t="s">
        <v>15</v>
      </c>
      <c r="E292">
        <v>2025</v>
      </c>
      <c r="F292" s="1" t="s">
        <v>742</v>
      </c>
      <c r="G292" s="1" t="s">
        <v>743</v>
      </c>
      <c r="H292" s="1" t="s">
        <v>120</v>
      </c>
      <c r="I292" s="1" t="s">
        <v>121</v>
      </c>
      <c r="J292" s="1" t="s">
        <v>70</v>
      </c>
      <c r="K292" s="3">
        <v>38.03</v>
      </c>
      <c r="L292">
        <v>3</v>
      </c>
      <c r="M292" s="3">
        <v>114.09</v>
      </c>
      <c r="N292" s="1" t="s">
        <v>29</v>
      </c>
      <c r="O292" s="1" t="s">
        <v>30</v>
      </c>
    </row>
    <row r="293" spans="1:15" x14ac:dyDescent="0.3">
      <c r="A293" s="1" t="s">
        <v>1329</v>
      </c>
      <c r="B293" s="2">
        <v>45285</v>
      </c>
      <c r="C293" s="1" t="s">
        <v>6667</v>
      </c>
      <c r="D293" s="1" t="s">
        <v>107</v>
      </c>
      <c r="E293">
        <v>2023</v>
      </c>
      <c r="F293" s="1" t="s">
        <v>195</v>
      </c>
      <c r="G293" s="1" t="s">
        <v>1330</v>
      </c>
      <c r="H293" s="1" t="s">
        <v>1331</v>
      </c>
      <c r="I293" s="1" t="s">
        <v>1332</v>
      </c>
      <c r="J293" s="1" t="s">
        <v>87</v>
      </c>
      <c r="K293" s="3">
        <v>23.99</v>
      </c>
      <c r="L293">
        <v>1</v>
      </c>
      <c r="M293" s="3">
        <v>23.99</v>
      </c>
      <c r="N293" s="1" t="s">
        <v>6669</v>
      </c>
      <c r="O293" s="1" t="s">
        <v>30</v>
      </c>
    </row>
    <row r="294" spans="1:15" x14ac:dyDescent="0.3">
      <c r="A294" s="1" t="s">
        <v>1336</v>
      </c>
      <c r="B294" s="2">
        <v>45395</v>
      </c>
      <c r="C294" s="1" t="s">
        <v>6673</v>
      </c>
      <c r="D294" s="1" t="s">
        <v>82</v>
      </c>
      <c r="E294">
        <v>2024</v>
      </c>
      <c r="F294" s="1" t="s">
        <v>849</v>
      </c>
      <c r="G294" s="1" t="s">
        <v>850</v>
      </c>
      <c r="H294" s="1" t="s">
        <v>1337</v>
      </c>
      <c r="I294" s="1" t="s">
        <v>1338</v>
      </c>
      <c r="J294" s="1" t="s">
        <v>70</v>
      </c>
      <c r="K294" s="3">
        <v>14.97</v>
      </c>
      <c r="L294">
        <v>4</v>
      </c>
      <c r="M294" s="3">
        <v>59.88</v>
      </c>
      <c r="N294" s="1" t="s">
        <v>21</v>
      </c>
      <c r="O294" s="1" t="s">
        <v>37</v>
      </c>
    </row>
    <row r="295" spans="1:15" x14ac:dyDescent="0.3">
      <c r="A295" s="1" t="s">
        <v>1339</v>
      </c>
      <c r="B295" s="2">
        <v>45444</v>
      </c>
      <c r="C295" s="1" t="s">
        <v>6673</v>
      </c>
      <c r="D295" s="1" t="s">
        <v>24</v>
      </c>
      <c r="E295">
        <v>2024</v>
      </c>
      <c r="F295" s="1" t="s">
        <v>1254</v>
      </c>
      <c r="G295" s="1" t="s">
        <v>1340</v>
      </c>
      <c r="H295" s="1" t="s">
        <v>796</v>
      </c>
      <c r="I295" s="1" t="s">
        <v>797</v>
      </c>
      <c r="J295" s="1" t="s">
        <v>87</v>
      </c>
      <c r="K295" s="3">
        <v>17.2</v>
      </c>
      <c r="L295">
        <v>5</v>
      </c>
      <c r="M295" s="3">
        <v>86</v>
      </c>
      <c r="N295" s="1" t="s">
        <v>29</v>
      </c>
      <c r="O295" s="1" t="s">
        <v>80</v>
      </c>
    </row>
    <row r="296" spans="1:15" x14ac:dyDescent="0.3">
      <c r="A296" s="1" t="s">
        <v>1341</v>
      </c>
      <c r="B296" s="2">
        <v>45547</v>
      </c>
      <c r="C296" s="1" t="s">
        <v>6672</v>
      </c>
      <c r="D296" s="1" t="s">
        <v>60</v>
      </c>
      <c r="E296">
        <v>2024</v>
      </c>
      <c r="F296" s="1" t="s">
        <v>308</v>
      </c>
      <c r="G296" s="1" t="s">
        <v>1342</v>
      </c>
      <c r="H296" s="1" t="s">
        <v>324</v>
      </c>
      <c r="I296" s="1" t="s">
        <v>325</v>
      </c>
      <c r="J296" s="1" t="s">
        <v>87</v>
      </c>
      <c r="K296" s="3">
        <v>30.31</v>
      </c>
      <c r="L296">
        <v>3</v>
      </c>
      <c r="M296" s="3">
        <v>90.93</v>
      </c>
      <c r="N296" s="1" t="s">
        <v>29</v>
      </c>
      <c r="O296" s="1" t="s">
        <v>52</v>
      </c>
    </row>
    <row r="297" spans="1:15" x14ac:dyDescent="0.3">
      <c r="A297" s="1" t="s">
        <v>1343</v>
      </c>
      <c r="B297" s="2">
        <v>44819</v>
      </c>
      <c r="C297" s="1" t="s">
        <v>6672</v>
      </c>
      <c r="D297" s="1" t="s">
        <v>60</v>
      </c>
      <c r="E297">
        <v>2022</v>
      </c>
      <c r="F297" s="1" t="s">
        <v>1344</v>
      </c>
      <c r="G297" s="1" t="s">
        <v>1345</v>
      </c>
      <c r="H297" s="1" t="s">
        <v>572</v>
      </c>
      <c r="I297" s="1" t="s">
        <v>1346</v>
      </c>
      <c r="J297" s="1" t="s">
        <v>70</v>
      </c>
      <c r="K297" s="3">
        <v>26.89</v>
      </c>
      <c r="L297">
        <v>4</v>
      </c>
      <c r="M297" s="3">
        <v>107.56</v>
      </c>
      <c r="N297" s="1" t="s">
        <v>6669</v>
      </c>
      <c r="O297" s="1" t="s">
        <v>95</v>
      </c>
    </row>
    <row r="298" spans="1:15" x14ac:dyDescent="0.3">
      <c r="A298" s="1" t="s">
        <v>1347</v>
      </c>
      <c r="B298" s="2">
        <v>45065</v>
      </c>
      <c r="C298" s="1" t="s">
        <v>6668</v>
      </c>
      <c r="D298" s="1" t="s">
        <v>46</v>
      </c>
      <c r="E298">
        <v>2023</v>
      </c>
      <c r="F298" s="1" t="s">
        <v>1249</v>
      </c>
      <c r="G298" s="1" t="s">
        <v>1348</v>
      </c>
      <c r="H298" s="1" t="s">
        <v>1089</v>
      </c>
      <c r="I298" s="1" t="s">
        <v>1090</v>
      </c>
      <c r="J298" s="1" t="s">
        <v>87</v>
      </c>
      <c r="K298" s="3">
        <v>36.89</v>
      </c>
      <c r="L298">
        <v>1</v>
      </c>
      <c r="M298" s="3">
        <v>36.89</v>
      </c>
      <c r="N298" s="1" t="s">
        <v>29</v>
      </c>
      <c r="O298" s="1" t="s">
        <v>52</v>
      </c>
    </row>
    <row r="299" spans="1:15" x14ac:dyDescent="0.3">
      <c r="A299" s="1" t="s">
        <v>1349</v>
      </c>
      <c r="B299" s="2">
        <v>45204</v>
      </c>
      <c r="C299" s="1" t="s">
        <v>6672</v>
      </c>
      <c r="D299" s="1" t="s">
        <v>133</v>
      </c>
      <c r="E299">
        <v>2023</v>
      </c>
      <c r="F299" s="1" t="s">
        <v>40</v>
      </c>
      <c r="G299" s="1" t="s">
        <v>41</v>
      </c>
      <c r="H299" s="1" t="s">
        <v>1350</v>
      </c>
      <c r="I299" s="1" t="s">
        <v>1351</v>
      </c>
      <c r="J299" s="1" t="s">
        <v>20</v>
      </c>
      <c r="K299" s="3">
        <v>28.94</v>
      </c>
      <c r="L299">
        <v>2</v>
      </c>
      <c r="M299" s="3">
        <v>57.88</v>
      </c>
      <c r="N299" s="1" t="s">
        <v>21</v>
      </c>
      <c r="O299" s="1" t="s">
        <v>22</v>
      </c>
    </row>
    <row r="300" spans="1:15" x14ac:dyDescent="0.3">
      <c r="A300" s="1" t="s">
        <v>1352</v>
      </c>
      <c r="B300" s="2">
        <v>45104</v>
      </c>
      <c r="C300" s="1" t="s">
        <v>6671</v>
      </c>
      <c r="D300" s="1" t="s">
        <v>24</v>
      </c>
      <c r="E300">
        <v>2023</v>
      </c>
      <c r="F300" s="1" t="s">
        <v>1353</v>
      </c>
      <c r="G300" s="1" t="s">
        <v>1354</v>
      </c>
      <c r="H300" s="1" t="s">
        <v>478</v>
      </c>
      <c r="I300" s="1" t="s">
        <v>1355</v>
      </c>
      <c r="J300" s="1" t="s">
        <v>70</v>
      </c>
      <c r="K300" s="3">
        <v>16.13</v>
      </c>
      <c r="L300">
        <v>5</v>
      </c>
      <c r="M300" s="3">
        <v>80.650000000000006</v>
      </c>
      <c r="N300" s="1" t="s">
        <v>21</v>
      </c>
      <c r="O300" s="1" t="s">
        <v>37</v>
      </c>
    </row>
    <row r="301" spans="1:15" x14ac:dyDescent="0.3">
      <c r="A301" s="1" t="s">
        <v>1356</v>
      </c>
      <c r="B301" s="2">
        <v>44976</v>
      </c>
      <c r="C301" s="1" t="s">
        <v>6666</v>
      </c>
      <c r="D301" s="1" t="s">
        <v>39</v>
      </c>
      <c r="E301">
        <v>2023</v>
      </c>
      <c r="F301" s="1" t="s">
        <v>40</v>
      </c>
      <c r="G301" s="1" t="s">
        <v>41</v>
      </c>
      <c r="H301" s="1" t="s">
        <v>1357</v>
      </c>
      <c r="I301" s="1" t="s">
        <v>1358</v>
      </c>
      <c r="J301" s="1" t="s">
        <v>70</v>
      </c>
      <c r="K301" s="3">
        <v>16.59</v>
      </c>
      <c r="L301">
        <v>5</v>
      </c>
      <c r="M301" s="3">
        <v>82.95</v>
      </c>
      <c r="N301" s="1" t="s">
        <v>6669</v>
      </c>
      <c r="O301" s="1" t="s">
        <v>95</v>
      </c>
    </row>
    <row r="302" spans="1:15" x14ac:dyDescent="0.3">
      <c r="A302" s="1" t="s">
        <v>1359</v>
      </c>
      <c r="B302" s="2">
        <v>45171</v>
      </c>
      <c r="C302" s="1" t="s">
        <v>6673</v>
      </c>
      <c r="D302" s="1" t="s">
        <v>60</v>
      </c>
      <c r="E302">
        <v>2023</v>
      </c>
      <c r="F302" s="1" t="s">
        <v>433</v>
      </c>
      <c r="G302" s="1" t="s">
        <v>1360</v>
      </c>
      <c r="H302" s="1" t="s">
        <v>1361</v>
      </c>
      <c r="I302" s="1" t="s">
        <v>1362</v>
      </c>
      <c r="J302" s="1" t="s">
        <v>87</v>
      </c>
      <c r="K302" s="3">
        <v>49.13</v>
      </c>
      <c r="L302">
        <v>2</v>
      </c>
      <c r="M302" s="3">
        <v>98.26</v>
      </c>
      <c r="N302" s="1" t="s">
        <v>21</v>
      </c>
      <c r="O302" s="1" t="s">
        <v>30</v>
      </c>
    </row>
    <row r="303" spans="1:15" x14ac:dyDescent="0.3">
      <c r="A303" s="1" t="s">
        <v>1363</v>
      </c>
      <c r="B303" s="2">
        <v>45112</v>
      </c>
      <c r="C303" s="1" t="s">
        <v>6670</v>
      </c>
      <c r="D303" s="1" t="s">
        <v>32</v>
      </c>
      <c r="E303">
        <v>2023</v>
      </c>
      <c r="F303" s="1" t="s">
        <v>511</v>
      </c>
      <c r="G303" s="1" t="s">
        <v>1364</v>
      </c>
      <c r="H303" s="1" t="s">
        <v>1365</v>
      </c>
      <c r="I303" s="1" t="s">
        <v>1366</v>
      </c>
      <c r="J303" s="1" t="s">
        <v>20</v>
      </c>
      <c r="K303" s="3">
        <v>18.510000000000002</v>
      </c>
      <c r="L303">
        <v>4</v>
      </c>
      <c r="M303" s="3">
        <v>74.040000000000006</v>
      </c>
      <c r="N303" s="1" t="s">
        <v>21</v>
      </c>
      <c r="O303" s="1" t="s">
        <v>30</v>
      </c>
    </row>
    <row r="304" spans="1:15" x14ac:dyDescent="0.3">
      <c r="A304" s="1" t="s">
        <v>1367</v>
      </c>
      <c r="B304" s="2">
        <v>44885</v>
      </c>
      <c r="C304" s="1" t="s">
        <v>6666</v>
      </c>
      <c r="D304" s="1" t="s">
        <v>54</v>
      </c>
      <c r="E304">
        <v>2022</v>
      </c>
      <c r="F304" s="1" t="s">
        <v>1368</v>
      </c>
      <c r="G304" s="1" t="s">
        <v>1369</v>
      </c>
      <c r="H304" s="1" t="s">
        <v>1370</v>
      </c>
      <c r="I304" s="1" t="s">
        <v>1371</v>
      </c>
      <c r="J304" s="1" t="s">
        <v>87</v>
      </c>
      <c r="K304" s="3">
        <v>12.97</v>
      </c>
      <c r="L304">
        <v>3</v>
      </c>
      <c r="M304" s="3">
        <v>38.909999999999997</v>
      </c>
      <c r="N304" s="1" t="s">
        <v>6669</v>
      </c>
      <c r="O304" s="1" t="s">
        <v>30</v>
      </c>
    </row>
    <row r="305" spans="1:15" x14ac:dyDescent="0.3">
      <c r="A305" s="1" t="s">
        <v>1372</v>
      </c>
      <c r="B305" s="2">
        <v>44891</v>
      </c>
      <c r="C305" s="1" t="s">
        <v>6673</v>
      </c>
      <c r="D305" s="1" t="s">
        <v>54</v>
      </c>
      <c r="E305">
        <v>2022</v>
      </c>
      <c r="F305" s="1" t="s">
        <v>149</v>
      </c>
      <c r="G305" s="1" t="s">
        <v>150</v>
      </c>
      <c r="H305" s="1" t="s">
        <v>1373</v>
      </c>
      <c r="I305" s="1" t="s">
        <v>1374</v>
      </c>
      <c r="J305" s="1" t="s">
        <v>51</v>
      </c>
      <c r="K305" s="3">
        <v>26.22</v>
      </c>
      <c r="L305">
        <v>5</v>
      </c>
      <c r="M305" s="3">
        <v>131.1</v>
      </c>
      <c r="N305" s="1" t="s">
        <v>6669</v>
      </c>
      <c r="O305" s="1" t="s">
        <v>193</v>
      </c>
    </row>
    <row r="306" spans="1:15" x14ac:dyDescent="0.3">
      <c r="A306" s="1" t="s">
        <v>1375</v>
      </c>
      <c r="B306" s="2">
        <v>45063</v>
      </c>
      <c r="C306" s="1" t="s">
        <v>6670</v>
      </c>
      <c r="D306" s="1" t="s">
        <v>46</v>
      </c>
      <c r="E306">
        <v>2023</v>
      </c>
      <c r="F306" s="1" t="s">
        <v>1376</v>
      </c>
      <c r="G306" s="1" t="s">
        <v>1377</v>
      </c>
      <c r="H306" s="1" t="s">
        <v>1378</v>
      </c>
      <c r="I306" s="1" t="s">
        <v>1379</v>
      </c>
      <c r="J306" s="1" t="s">
        <v>70</v>
      </c>
      <c r="K306" s="3">
        <v>21.59</v>
      </c>
      <c r="L306">
        <v>4</v>
      </c>
      <c r="M306" s="3">
        <v>86.36</v>
      </c>
      <c r="N306" s="1" t="s">
        <v>88</v>
      </c>
      <c r="O306" s="1" t="s">
        <v>44</v>
      </c>
    </row>
    <row r="307" spans="1:15" x14ac:dyDescent="0.3">
      <c r="A307" s="1" t="s">
        <v>1380</v>
      </c>
      <c r="B307" s="2">
        <v>45067</v>
      </c>
      <c r="C307" s="1" t="s">
        <v>6666</v>
      </c>
      <c r="D307" s="1" t="s">
        <v>46</v>
      </c>
      <c r="E307">
        <v>2023</v>
      </c>
      <c r="F307" s="1" t="s">
        <v>1249</v>
      </c>
      <c r="G307" s="1" t="s">
        <v>1250</v>
      </c>
      <c r="H307" s="1" t="s">
        <v>1381</v>
      </c>
      <c r="I307" s="1" t="s">
        <v>1382</v>
      </c>
      <c r="J307" s="1" t="s">
        <v>20</v>
      </c>
      <c r="K307" s="3">
        <v>26.33</v>
      </c>
      <c r="L307">
        <v>1</v>
      </c>
      <c r="M307" s="3">
        <v>26.33</v>
      </c>
      <c r="N307" s="1" t="s">
        <v>6669</v>
      </c>
      <c r="O307" s="1" t="s">
        <v>37</v>
      </c>
    </row>
    <row r="308" spans="1:15" x14ac:dyDescent="0.3">
      <c r="A308" s="1" t="s">
        <v>1383</v>
      </c>
      <c r="B308" s="2">
        <v>45581</v>
      </c>
      <c r="C308" s="1" t="s">
        <v>6670</v>
      </c>
      <c r="D308" s="1" t="s">
        <v>133</v>
      </c>
      <c r="E308">
        <v>2024</v>
      </c>
      <c r="F308" s="1" t="s">
        <v>1043</v>
      </c>
      <c r="G308" s="1" t="s">
        <v>1384</v>
      </c>
      <c r="H308" s="1" t="s">
        <v>1385</v>
      </c>
      <c r="I308" s="1" t="s">
        <v>1386</v>
      </c>
      <c r="J308" s="1" t="s">
        <v>87</v>
      </c>
      <c r="K308" s="3">
        <v>31.73</v>
      </c>
      <c r="L308">
        <v>2</v>
      </c>
      <c r="M308" s="3">
        <v>63.46</v>
      </c>
      <c r="N308" s="1" t="s">
        <v>29</v>
      </c>
      <c r="O308" s="1" t="s">
        <v>22</v>
      </c>
    </row>
    <row r="309" spans="1:15" x14ac:dyDescent="0.3">
      <c r="A309" s="1" t="s">
        <v>1387</v>
      </c>
      <c r="B309" s="2">
        <v>45585</v>
      </c>
      <c r="C309" s="1" t="s">
        <v>6666</v>
      </c>
      <c r="D309" s="1" t="s">
        <v>133</v>
      </c>
      <c r="E309">
        <v>2024</v>
      </c>
      <c r="F309" s="1" t="s">
        <v>1388</v>
      </c>
      <c r="G309" s="1" t="s">
        <v>1389</v>
      </c>
      <c r="H309" s="1" t="s">
        <v>1390</v>
      </c>
      <c r="I309" s="1" t="s">
        <v>1391</v>
      </c>
      <c r="J309" s="1" t="s">
        <v>87</v>
      </c>
      <c r="K309" s="3">
        <v>20.77</v>
      </c>
      <c r="L309">
        <v>5</v>
      </c>
      <c r="M309" s="3">
        <v>103.85</v>
      </c>
      <c r="N309" s="1" t="s">
        <v>29</v>
      </c>
      <c r="O309" s="1" t="s">
        <v>52</v>
      </c>
    </row>
    <row r="310" spans="1:15" x14ac:dyDescent="0.3">
      <c r="A310" s="1" t="s">
        <v>1392</v>
      </c>
      <c r="B310" s="2">
        <v>45574</v>
      </c>
      <c r="C310" s="1" t="s">
        <v>6670</v>
      </c>
      <c r="D310" s="1" t="s">
        <v>133</v>
      </c>
      <c r="E310">
        <v>2024</v>
      </c>
      <c r="F310" s="1" t="s">
        <v>695</v>
      </c>
      <c r="G310" s="1" t="s">
        <v>1393</v>
      </c>
      <c r="H310" s="1" t="s">
        <v>1394</v>
      </c>
      <c r="I310" s="1" t="s">
        <v>1395</v>
      </c>
      <c r="J310" s="1" t="s">
        <v>51</v>
      </c>
      <c r="K310" s="3">
        <v>8.19</v>
      </c>
      <c r="L310">
        <v>1</v>
      </c>
      <c r="M310" s="3">
        <v>8.19</v>
      </c>
      <c r="N310" s="1" t="s">
        <v>29</v>
      </c>
      <c r="O310" s="1" t="s">
        <v>95</v>
      </c>
    </row>
    <row r="311" spans="1:15" x14ac:dyDescent="0.3">
      <c r="A311" s="1" t="s">
        <v>1396</v>
      </c>
      <c r="B311" s="2">
        <v>44809</v>
      </c>
      <c r="C311" s="1" t="s">
        <v>6667</v>
      </c>
      <c r="D311" s="1" t="s">
        <v>60</v>
      </c>
      <c r="E311">
        <v>2022</v>
      </c>
      <c r="F311" s="1" t="s">
        <v>322</v>
      </c>
      <c r="G311" s="1" t="s">
        <v>1397</v>
      </c>
      <c r="H311" s="1" t="s">
        <v>1398</v>
      </c>
      <c r="I311" s="1" t="s">
        <v>1399</v>
      </c>
      <c r="J311" s="1" t="s">
        <v>87</v>
      </c>
      <c r="K311" s="3">
        <v>32.950000000000003</v>
      </c>
      <c r="L311">
        <v>3</v>
      </c>
      <c r="M311" s="3">
        <v>98.85</v>
      </c>
      <c r="N311" s="1" t="s">
        <v>21</v>
      </c>
      <c r="O311" s="1" t="s">
        <v>30</v>
      </c>
    </row>
    <row r="312" spans="1:15" x14ac:dyDescent="0.3">
      <c r="A312" s="1" t="s">
        <v>1400</v>
      </c>
      <c r="B312" s="2">
        <v>45106</v>
      </c>
      <c r="C312" s="1" t="s">
        <v>6672</v>
      </c>
      <c r="D312" s="1" t="s">
        <v>24</v>
      </c>
      <c r="E312">
        <v>2023</v>
      </c>
      <c r="F312" s="1" t="s">
        <v>700</v>
      </c>
      <c r="G312" s="1" t="s">
        <v>1401</v>
      </c>
      <c r="H312" s="1" t="s">
        <v>42</v>
      </c>
      <c r="I312" s="1" t="s">
        <v>1402</v>
      </c>
      <c r="J312" s="1" t="s">
        <v>51</v>
      </c>
      <c r="K312" s="3">
        <v>17.989999999999998</v>
      </c>
      <c r="L312">
        <v>4</v>
      </c>
      <c r="M312" s="3">
        <v>71.959999999999994</v>
      </c>
      <c r="N312" s="1" t="s">
        <v>88</v>
      </c>
      <c r="O312" s="1" t="s">
        <v>37</v>
      </c>
    </row>
    <row r="313" spans="1:15" x14ac:dyDescent="0.3">
      <c r="A313" s="1" t="s">
        <v>1403</v>
      </c>
      <c r="B313" s="2">
        <v>45003</v>
      </c>
      <c r="C313" s="1" t="s">
        <v>6673</v>
      </c>
      <c r="D313" s="1" t="s">
        <v>15</v>
      </c>
      <c r="E313">
        <v>2023</v>
      </c>
      <c r="F313" s="1" t="s">
        <v>1235</v>
      </c>
      <c r="G313" s="1" t="s">
        <v>1236</v>
      </c>
      <c r="H313" s="1" t="s">
        <v>1282</v>
      </c>
      <c r="I313" s="1" t="s">
        <v>1283</v>
      </c>
      <c r="J313" s="1" t="s">
        <v>20</v>
      </c>
      <c r="K313" s="3">
        <v>6.27</v>
      </c>
      <c r="L313">
        <v>5</v>
      </c>
      <c r="M313" s="3">
        <v>31.35</v>
      </c>
      <c r="N313" s="1" t="s">
        <v>21</v>
      </c>
      <c r="O313" s="1" t="s">
        <v>37</v>
      </c>
    </row>
    <row r="314" spans="1:15" x14ac:dyDescent="0.3">
      <c r="A314" s="1" t="s">
        <v>1404</v>
      </c>
      <c r="B314" s="2">
        <v>45212</v>
      </c>
      <c r="C314" s="1" t="s">
        <v>6668</v>
      </c>
      <c r="D314" s="1" t="s">
        <v>133</v>
      </c>
      <c r="E314">
        <v>2023</v>
      </c>
      <c r="F314" s="1" t="s">
        <v>1405</v>
      </c>
      <c r="G314" s="1" t="s">
        <v>1406</v>
      </c>
      <c r="H314" s="1" t="s">
        <v>104</v>
      </c>
      <c r="I314" s="1" t="s">
        <v>1135</v>
      </c>
      <c r="J314" s="1" t="s">
        <v>51</v>
      </c>
      <c r="K314" s="3">
        <v>19.8</v>
      </c>
      <c r="L314">
        <v>4</v>
      </c>
      <c r="M314" s="3">
        <v>79.2</v>
      </c>
      <c r="N314" s="1" t="s">
        <v>6669</v>
      </c>
      <c r="O314" s="1" t="s">
        <v>95</v>
      </c>
    </row>
    <row r="315" spans="1:15" x14ac:dyDescent="0.3">
      <c r="A315" s="1" t="s">
        <v>1407</v>
      </c>
      <c r="B315" s="2">
        <v>45075</v>
      </c>
      <c r="C315" s="1" t="s">
        <v>6667</v>
      </c>
      <c r="D315" s="1" t="s">
        <v>46</v>
      </c>
      <c r="E315">
        <v>2023</v>
      </c>
      <c r="F315" s="1" t="s">
        <v>1408</v>
      </c>
      <c r="G315" s="1" t="s">
        <v>1409</v>
      </c>
      <c r="H315" s="1" t="s">
        <v>1410</v>
      </c>
      <c r="I315" s="1" t="s">
        <v>1411</v>
      </c>
      <c r="J315" s="1" t="s">
        <v>20</v>
      </c>
      <c r="K315" s="3">
        <v>22.48</v>
      </c>
      <c r="L315">
        <v>5</v>
      </c>
      <c r="M315" s="3">
        <v>112.4</v>
      </c>
      <c r="N315" s="1" t="s">
        <v>6669</v>
      </c>
      <c r="O315" s="1" t="s">
        <v>37</v>
      </c>
    </row>
    <row r="316" spans="1:15" x14ac:dyDescent="0.3">
      <c r="A316" s="1" t="s">
        <v>1412</v>
      </c>
      <c r="B316" s="2">
        <v>44996</v>
      </c>
      <c r="C316" s="1" t="s">
        <v>6673</v>
      </c>
      <c r="D316" s="1" t="s">
        <v>15</v>
      </c>
      <c r="E316">
        <v>2023</v>
      </c>
      <c r="F316" s="1" t="s">
        <v>1413</v>
      </c>
      <c r="G316" s="1" t="s">
        <v>1414</v>
      </c>
      <c r="H316" s="1" t="s">
        <v>1415</v>
      </c>
      <c r="I316" s="1" t="s">
        <v>1416</v>
      </c>
      <c r="J316" s="1" t="s">
        <v>70</v>
      </c>
      <c r="K316" s="3">
        <v>16.09</v>
      </c>
      <c r="L316">
        <v>3</v>
      </c>
      <c r="M316" s="3">
        <v>48.27</v>
      </c>
      <c r="N316" s="1" t="s">
        <v>29</v>
      </c>
      <c r="O316" s="1" t="s">
        <v>30</v>
      </c>
    </row>
    <row r="317" spans="1:15" x14ac:dyDescent="0.3">
      <c r="A317" s="1" t="s">
        <v>1417</v>
      </c>
      <c r="B317" s="2">
        <v>45385</v>
      </c>
      <c r="C317" s="1" t="s">
        <v>6670</v>
      </c>
      <c r="D317" s="1" t="s">
        <v>82</v>
      </c>
      <c r="E317">
        <v>2024</v>
      </c>
      <c r="F317" s="1" t="s">
        <v>1418</v>
      </c>
      <c r="G317" s="1" t="s">
        <v>1419</v>
      </c>
      <c r="H317" s="1" t="s">
        <v>57</v>
      </c>
      <c r="I317" s="1" t="s">
        <v>1420</v>
      </c>
      <c r="J317" s="1" t="s">
        <v>20</v>
      </c>
      <c r="K317" s="3">
        <v>6.64</v>
      </c>
      <c r="L317">
        <v>2</v>
      </c>
      <c r="M317" s="3">
        <v>13.28</v>
      </c>
      <c r="N317" s="1" t="s">
        <v>88</v>
      </c>
      <c r="O317" s="1" t="s">
        <v>52</v>
      </c>
    </row>
    <row r="318" spans="1:15" x14ac:dyDescent="0.3">
      <c r="A318" s="1" t="s">
        <v>1421</v>
      </c>
      <c r="B318" s="2">
        <v>45366</v>
      </c>
      <c r="C318" s="1" t="s">
        <v>6668</v>
      </c>
      <c r="D318" s="1" t="s">
        <v>15</v>
      </c>
      <c r="E318">
        <v>2024</v>
      </c>
      <c r="F318" s="1" t="s">
        <v>1422</v>
      </c>
      <c r="G318" s="1" t="s">
        <v>1423</v>
      </c>
      <c r="H318" s="1" t="s">
        <v>63</v>
      </c>
      <c r="I318" s="1" t="s">
        <v>64</v>
      </c>
      <c r="J318" s="1" t="s">
        <v>51</v>
      </c>
      <c r="K318" s="3">
        <v>13.43</v>
      </c>
      <c r="L318">
        <v>5</v>
      </c>
      <c r="M318" s="3">
        <v>67.150000000000006</v>
      </c>
      <c r="N318" s="1" t="s">
        <v>6669</v>
      </c>
      <c r="O318" s="1" t="s">
        <v>30</v>
      </c>
    </row>
    <row r="319" spans="1:15" x14ac:dyDescent="0.3">
      <c r="A319" s="1" t="s">
        <v>1424</v>
      </c>
      <c r="B319" s="2">
        <v>45196</v>
      </c>
      <c r="C319" s="1" t="s">
        <v>6670</v>
      </c>
      <c r="D319" s="1" t="s">
        <v>60</v>
      </c>
      <c r="E319">
        <v>2023</v>
      </c>
      <c r="F319" s="1" t="s">
        <v>894</v>
      </c>
      <c r="G319" s="1" t="s">
        <v>895</v>
      </c>
      <c r="H319" s="1" t="s">
        <v>1425</v>
      </c>
      <c r="I319" s="1" t="s">
        <v>1426</v>
      </c>
      <c r="J319" s="1" t="s">
        <v>20</v>
      </c>
      <c r="K319" s="3">
        <v>7.01</v>
      </c>
      <c r="L319">
        <v>3</v>
      </c>
      <c r="M319" s="3">
        <v>21.03</v>
      </c>
      <c r="N319" s="1" t="s">
        <v>29</v>
      </c>
      <c r="O319" s="1" t="s">
        <v>52</v>
      </c>
    </row>
    <row r="320" spans="1:15" x14ac:dyDescent="0.3">
      <c r="A320" s="1" t="s">
        <v>1427</v>
      </c>
      <c r="B320" s="2">
        <v>45056</v>
      </c>
      <c r="C320" s="1" t="s">
        <v>6670</v>
      </c>
      <c r="D320" s="1" t="s">
        <v>46</v>
      </c>
      <c r="E320">
        <v>2023</v>
      </c>
      <c r="F320" s="1" t="s">
        <v>326</v>
      </c>
      <c r="G320" s="1" t="s">
        <v>327</v>
      </c>
      <c r="H320" s="1" t="s">
        <v>1428</v>
      </c>
      <c r="I320" s="1" t="s">
        <v>1429</v>
      </c>
      <c r="J320" s="1" t="s">
        <v>20</v>
      </c>
      <c r="K320" s="3">
        <v>26.35</v>
      </c>
      <c r="L320">
        <v>3</v>
      </c>
      <c r="M320" s="3">
        <v>79.05</v>
      </c>
      <c r="N320" s="1" t="s">
        <v>29</v>
      </c>
      <c r="O320" s="1" t="s">
        <v>44</v>
      </c>
    </row>
    <row r="321" spans="1:15" x14ac:dyDescent="0.3">
      <c r="A321" s="1" t="s">
        <v>1430</v>
      </c>
      <c r="B321" s="2">
        <v>45630</v>
      </c>
      <c r="C321" s="1" t="s">
        <v>6670</v>
      </c>
      <c r="D321" s="1" t="s">
        <v>107</v>
      </c>
      <c r="E321">
        <v>2024</v>
      </c>
      <c r="F321" s="1" t="s">
        <v>930</v>
      </c>
      <c r="G321" s="1" t="s">
        <v>931</v>
      </c>
      <c r="H321" s="1" t="s">
        <v>1431</v>
      </c>
      <c r="I321" s="1" t="s">
        <v>1432</v>
      </c>
      <c r="J321" s="1" t="s">
        <v>20</v>
      </c>
      <c r="K321" s="3">
        <v>27.7</v>
      </c>
      <c r="L321">
        <v>4</v>
      </c>
      <c r="M321" s="3">
        <v>110.8</v>
      </c>
      <c r="N321" s="1" t="s">
        <v>29</v>
      </c>
      <c r="O321" s="1" t="s">
        <v>37</v>
      </c>
    </row>
    <row r="322" spans="1:15" x14ac:dyDescent="0.3">
      <c r="A322" s="1" t="s">
        <v>1433</v>
      </c>
      <c r="B322" s="2">
        <v>45368</v>
      </c>
      <c r="C322" s="1" t="s">
        <v>6666</v>
      </c>
      <c r="D322" s="1" t="s">
        <v>15</v>
      </c>
      <c r="E322">
        <v>2024</v>
      </c>
      <c r="F322" s="1" t="s">
        <v>1434</v>
      </c>
      <c r="G322" s="1" t="s">
        <v>1435</v>
      </c>
      <c r="H322" s="1" t="s">
        <v>1436</v>
      </c>
      <c r="I322" s="1" t="s">
        <v>1437</v>
      </c>
      <c r="J322" s="1" t="s">
        <v>51</v>
      </c>
      <c r="K322" s="3">
        <v>28.83</v>
      </c>
      <c r="L322">
        <v>4</v>
      </c>
      <c r="M322" s="3">
        <v>115.32</v>
      </c>
      <c r="N322" s="1" t="s">
        <v>6669</v>
      </c>
      <c r="O322" s="1" t="s">
        <v>22</v>
      </c>
    </row>
    <row r="323" spans="1:15" x14ac:dyDescent="0.3">
      <c r="A323" s="1" t="s">
        <v>1438</v>
      </c>
      <c r="B323" s="2">
        <v>45679</v>
      </c>
      <c r="C323" s="1" t="s">
        <v>6670</v>
      </c>
      <c r="D323" s="1" t="s">
        <v>210</v>
      </c>
      <c r="E323">
        <v>2025</v>
      </c>
      <c r="F323" s="1" t="s">
        <v>1439</v>
      </c>
      <c r="G323" s="1" t="s">
        <v>1440</v>
      </c>
      <c r="H323" s="1" t="s">
        <v>811</v>
      </c>
      <c r="I323" s="1" t="s">
        <v>1441</v>
      </c>
      <c r="J323" s="1" t="s">
        <v>70</v>
      </c>
      <c r="K323" s="3">
        <v>31.65</v>
      </c>
      <c r="L323">
        <v>5</v>
      </c>
      <c r="M323" s="3">
        <v>158.25</v>
      </c>
      <c r="N323" s="1" t="s">
        <v>21</v>
      </c>
      <c r="O323" s="1" t="s">
        <v>22</v>
      </c>
    </row>
    <row r="324" spans="1:15" x14ac:dyDescent="0.3">
      <c r="A324" s="1" t="s">
        <v>1442</v>
      </c>
      <c r="B324" s="2">
        <v>45181</v>
      </c>
      <c r="C324" s="1" t="s">
        <v>6671</v>
      </c>
      <c r="D324" s="1" t="s">
        <v>60</v>
      </c>
      <c r="E324">
        <v>2023</v>
      </c>
      <c r="F324" s="1" t="s">
        <v>1443</v>
      </c>
      <c r="G324" s="1" t="s">
        <v>1444</v>
      </c>
      <c r="H324" s="1" t="s">
        <v>1200</v>
      </c>
      <c r="I324" s="1" t="s">
        <v>1445</v>
      </c>
      <c r="J324" s="1" t="s">
        <v>20</v>
      </c>
      <c r="K324" s="3">
        <v>38.6</v>
      </c>
      <c r="L324">
        <v>2</v>
      </c>
      <c r="M324" s="3">
        <v>77.2</v>
      </c>
      <c r="N324" s="1" t="s">
        <v>29</v>
      </c>
      <c r="O324" s="1" t="s">
        <v>22</v>
      </c>
    </row>
    <row r="325" spans="1:15" x14ac:dyDescent="0.3">
      <c r="A325" s="1" t="s">
        <v>1446</v>
      </c>
      <c r="B325" s="2">
        <v>45683</v>
      </c>
      <c r="C325" s="1" t="s">
        <v>6666</v>
      </c>
      <c r="D325" s="1" t="s">
        <v>210</v>
      </c>
      <c r="E325">
        <v>2025</v>
      </c>
      <c r="F325" s="1" t="s">
        <v>548</v>
      </c>
      <c r="G325" s="1" t="s">
        <v>549</v>
      </c>
      <c r="H325" s="1" t="s">
        <v>450</v>
      </c>
      <c r="I325" s="1" t="s">
        <v>1447</v>
      </c>
      <c r="J325" s="1" t="s">
        <v>20</v>
      </c>
      <c r="K325" s="3">
        <v>49.05</v>
      </c>
      <c r="L325">
        <v>1</v>
      </c>
      <c r="M325" s="3">
        <v>49.05</v>
      </c>
      <c r="N325" s="1" t="s">
        <v>29</v>
      </c>
      <c r="O325" s="1" t="s">
        <v>37</v>
      </c>
    </row>
    <row r="326" spans="1:15" x14ac:dyDescent="0.3">
      <c r="A326" s="1" t="s">
        <v>1448</v>
      </c>
      <c r="B326" s="2">
        <v>45866</v>
      </c>
      <c r="C326" s="1" t="s">
        <v>6667</v>
      </c>
      <c r="D326" s="1" t="s">
        <v>32</v>
      </c>
      <c r="E326">
        <v>2025</v>
      </c>
      <c r="F326" s="1" t="s">
        <v>1449</v>
      </c>
      <c r="G326" s="1" t="s">
        <v>1450</v>
      </c>
      <c r="H326" s="1" t="s">
        <v>628</v>
      </c>
      <c r="I326" s="1" t="s">
        <v>629</v>
      </c>
      <c r="J326" s="1" t="s">
        <v>51</v>
      </c>
      <c r="K326" s="3">
        <v>41.69</v>
      </c>
      <c r="L326">
        <v>4</v>
      </c>
      <c r="M326" s="3">
        <v>166.76</v>
      </c>
      <c r="N326" s="1" t="s">
        <v>21</v>
      </c>
      <c r="O326" s="1" t="s">
        <v>37</v>
      </c>
    </row>
    <row r="327" spans="1:15" x14ac:dyDescent="0.3">
      <c r="A327" s="1" t="s">
        <v>1451</v>
      </c>
      <c r="B327" s="2">
        <v>45068</v>
      </c>
      <c r="C327" s="1" t="s">
        <v>6667</v>
      </c>
      <c r="D327" s="1" t="s">
        <v>46</v>
      </c>
      <c r="E327">
        <v>2023</v>
      </c>
      <c r="F327" s="1" t="s">
        <v>1452</v>
      </c>
      <c r="G327" s="1" t="s">
        <v>1453</v>
      </c>
      <c r="H327" s="1" t="s">
        <v>1454</v>
      </c>
      <c r="I327" s="1" t="s">
        <v>1455</v>
      </c>
      <c r="J327" s="1" t="s">
        <v>20</v>
      </c>
      <c r="K327" s="3">
        <v>31.1</v>
      </c>
      <c r="L327">
        <v>2</v>
      </c>
      <c r="M327" s="3">
        <v>62.2</v>
      </c>
      <c r="N327" s="1" t="s">
        <v>21</v>
      </c>
      <c r="O327" s="1" t="s">
        <v>44</v>
      </c>
    </row>
    <row r="328" spans="1:15" x14ac:dyDescent="0.3">
      <c r="A328" s="1" t="s">
        <v>1456</v>
      </c>
      <c r="B328" s="2">
        <v>45152</v>
      </c>
      <c r="C328" s="1" t="s">
        <v>6667</v>
      </c>
      <c r="D328" s="1" t="s">
        <v>90</v>
      </c>
      <c r="E328">
        <v>2023</v>
      </c>
      <c r="F328" s="1" t="s">
        <v>91</v>
      </c>
      <c r="G328" s="1" t="s">
        <v>1457</v>
      </c>
      <c r="H328" s="1" t="s">
        <v>1301</v>
      </c>
      <c r="I328" s="1" t="s">
        <v>1458</v>
      </c>
      <c r="J328" s="1" t="s">
        <v>70</v>
      </c>
      <c r="K328" s="3">
        <v>20.350000000000001</v>
      </c>
      <c r="L328">
        <v>2</v>
      </c>
      <c r="M328" s="3">
        <v>40.700000000000003</v>
      </c>
      <c r="N328" s="1" t="s">
        <v>88</v>
      </c>
      <c r="O328" s="1" t="s">
        <v>52</v>
      </c>
    </row>
    <row r="329" spans="1:15" x14ac:dyDescent="0.3">
      <c r="A329" s="1" t="s">
        <v>1461</v>
      </c>
      <c r="B329" s="2">
        <v>44931</v>
      </c>
      <c r="C329" s="1" t="s">
        <v>6672</v>
      </c>
      <c r="D329" s="1" t="s">
        <v>210</v>
      </c>
      <c r="E329">
        <v>2023</v>
      </c>
      <c r="F329" s="1" t="s">
        <v>235</v>
      </c>
      <c r="G329" s="1" t="s">
        <v>877</v>
      </c>
      <c r="H329" s="1" t="s">
        <v>1462</v>
      </c>
      <c r="I329" s="1" t="s">
        <v>1463</v>
      </c>
      <c r="J329" s="1" t="s">
        <v>20</v>
      </c>
      <c r="K329" s="3">
        <v>45.94</v>
      </c>
      <c r="L329">
        <v>3</v>
      </c>
      <c r="M329" s="3">
        <v>137.82</v>
      </c>
      <c r="N329" s="1" t="s">
        <v>6669</v>
      </c>
      <c r="O329" s="1" t="s">
        <v>52</v>
      </c>
    </row>
    <row r="330" spans="1:15" x14ac:dyDescent="0.3">
      <c r="A330" s="1" t="s">
        <v>1464</v>
      </c>
      <c r="B330" s="2">
        <v>45283</v>
      </c>
      <c r="C330" s="1" t="s">
        <v>6673</v>
      </c>
      <c r="D330" s="1" t="s">
        <v>107</v>
      </c>
      <c r="E330">
        <v>2023</v>
      </c>
      <c r="F330" s="1" t="s">
        <v>1465</v>
      </c>
      <c r="G330" s="1" t="s">
        <v>1466</v>
      </c>
      <c r="H330" s="1" t="s">
        <v>932</v>
      </c>
      <c r="I330" s="1" t="s">
        <v>1467</v>
      </c>
      <c r="J330" s="1" t="s">
        <v>51</v>
      </c>
      <c r="K330" s="3">
        <v>13.54</v>
      </c>
      <c r="L330">
        <v>3</v>
      </c>
      <c r="M330" s="3">
        <v>40.619999999999997</v>
      </c>
      <c r="N330" s="1" t="s">
        <v>21</v>
      </c>
      <c r="O330" s="1" t="s">
        <v>44</v>
      </c>
    </row>
    <row r="331" spans="1:15" x14ac:dyDescent="0.3">
      <c r="A331" s="1" t="s">
        <v>1468</v>
      </c>
      <c r="B331" s="2">
        <v>45019</v>
      </c>
      <c r="C331" s="1" t="s">
        <v>6667</v>
      </c>
      <c r="D331" s="1" t="s">
        <v>82</v>
      </c>
      <c r="E331">
        <v>2023</v>
      </c>
      <c r="F331" s="1" t="s">
        <v>118</v>
      </c>
      <c r="G331" s="1" t="s">
        <v>805</v>
      </c>
      <c r="H331" s="1" t="s">
        <v>416</v>
      </c>
      <c r="I331" s="1" t="s">
        <v>1469</v>
      </c>
      <c r="J331" s="1" t="s">
        <v>87</v>
      </c>
      <c r="K331" s="3">
        <v>30.9</v>
      </c>
      <c r="L331">
        <v>3</v>
      </c>
      <c r="M331" s="3">
        <v>92.7</v>
      </c>
      <c r="N331" s="1" t="s">
        <v>88</v>
      </c>
      <c r="O331" s="1" t="s">
        <v>22</v>
      </c>
    </row>
    <row r="332" spans="1:15" x14ac:dyDescent="0.3">
      <c r="A332" s="1" t="s">
        <v>1470</v>
      </c>
      <c r="B332" s="2">
        <v>45029</v>
      </c>
      <c r="C332" s="1" t="s">
        <v>6672</v>
      </c>
      <c r="D332" s="1" t="s">
        <v>82</v>
      </c>
      <c r="E332">
        <v>2023</v>
      </c>
      <c r="F332" s="1" t="s">
        <v>1471</v>
      </c>
      <c r="G332" s="1" t="s">
        <v>1472</v>
      </c>
      <c r="H332" s="1" t="s">
        <v>1210</v>
      </c>
      <c r="I332" s="1" t="s">
        <v>1211</v>
      </c>
      <c r="J332" s="1" t="s">
        <v>70</v>
      </c>
      <c r="K332" s="3">
        <v>7.28</v>
      </c>
      <c r="L332">
        <v>3</v>
      </c>
      <c r="M332" s="3">
        <v>21.84</v>
      </c>
      <c r="N332" s="1" t="s">
        <v>88</v>
      </c>
      <c r="O332" s="1" t="s">
        <v>52</v>
      </c>
    </row>
    <row r="333" spans="1:15" x14ac:dyDescent="0.3">
      <c r="A333" s="1" t="s">
        <v>1473</v>
      </c>
      <c r="B333" s="2">
        <v>45680</v>
      </c>
      <c r="C333" s="1" t="s">
        <v>6672</v>
      </c>
      <c r="D333" s="1" t="s">
        <v>210</v>
      </c>
      <c r="E333">
        <v>2025</v>
      </c>
      <c r="F333" s="1" t="s">
        <v>1474</v>
      </c>
      <c r="G333" s="1" t="s">
        <v>1475</v>
      </c>
      <c r="H333" s="1" t="s">
        <v>678</v>
      </c>
      <c r="I333" s="1" t="s">
        <v>679</v>
      </c>
      <c r="J333" s="1" t="s">
        <v>20</v>
      </c>
      <c r="K333" s="3">
        <v>31.89</v>
      </c>
      <c r="L333">
        <v>1</v>
      </c>
      <c r="M333" s="3">
        <v>31.89</v>
      </c>
      <c r="N333" s="1" t="s">
        <v>21</v>
      </c>
      <c r="O333" s="1" t="s">
        <v>193</v>
      </c>
    </row>
    <row r="334" spans="1:15" x14ac:dyDescent="0.3">
      <c r="A334" s="1" t="s">
        <v>1476</v>
      </c>
      <c r="B334" s="2">
        <v>45718</v>
      </c>
      <c r="C334" s="1" t="s">
        <v>6666</v>
      </c>
      <c r="D334" s="1" t="s">
        <v>15</v>
      </c>
      <c r="E334">
        <v>2025</v>
      </c>
      <c r="F334" s="1" t="s">
        <v>1477</v>
      </c>
      <c r="G334" s="1" t="s">
        <v>1478</v>
      </c>
      <c r="H334" s="1" t="s">
        <v>1479</v>
      </c>
      <c r="I334" s="1" t="s">
        <v>1480</v>
      </c>
      <c r="J334" s="1" t="s">
        <v>87</v>
      </c>
      <c r="K334" s="3">
        <v>30.01</v>
      </c>
      <c r="L334">
        <v>1</v>
      </c>
      <c r="M334" s="3">
        <v>30.01</v>
      </c>
      <c r="N334" s="1" t="s">
        <v>29</v>
      </c>
      <c r="O334" s="1" t="s">
        <v>37</v>
      </c>
    </row>
    <row r="335" spans="1:15" x14ac:dyDescent="0.3">
      <c r="A335" s="1" t="s">
        <v>1481</v>
      </c>
      <c r="B335" s="2">
        <v>44816</v>
      </c>
      <c r="C335" s="1" t="s">
        <v>6667</v>
      </c>
      <c r="D335" s="1" t="s">
        <v>60</v>
      </c>
      <c r="E335">
        <v>2022</v>
      </c>
      <c r="F335" s="1" t="s">
        <v>1482</v>
      </c>
      <c r="G335" s="1" t="s">
        <v>1483</v>
      </c>
      <c r="H335" s="1" t="s">
        <v>1152</v>
      </c>
      <c r="I335" s="1" t="s">
        <v>1190</v>
      </c>
      <c r="J335" s="1" t="s">
        <v>70</v>
      </c>
      <c r="K335" s="3">
        <v>9.14</v>
      </c>
      <c r="L335">
        <v>5</v>
      </c>
      <c r="M335" s="3">
        <v>45.7</v>
      </c>
      <c r="N335" s="1" t="s">
        <v>21</v>
      </c>
      <c r="O335" s="1" t="s">
        <v>22</v>
      </c>
    </row>
    <row r="336" spans="1:15" x14ac:dyDescent="0.3">
      <c r="A336" s="1" t="s">
        <v>1484</v>
      </c>
      <c r="B336" s="2">
        <v>45140</v>
      </c>
      <c r="C336" s="1" t="s">
        <v>6670</v>
      </c>
      <c r="D336" s="1" t="s">
        <v>90</v>
      </c>
      <c r="E336">
        <v>2023</v>
      </c>
      <c r="F336" s="1" t="s">
        <v>1485</v>
      </c>
      <c r="G336" s="1" t="s">
        <v>1486</v>
      </c>
      <c r="H336" s="1" t="s">
        <v>1487</v>
      </c>
      <c r="I336" s="1" t="s">
        <v>1488</v>
      </c>
      <c r="J336" s="1" t="s">
        <v>20</v>
      </c>
      <c r="K336" s="3">
        <v>49.34</v>
      </c>
      <c r="L336">
        <v>3</v>
      </c>
      <c r="M336" s="3">
        <v>148.02000000000001</v>
      </c>
      <c r="N336" s="1" t="s">
        <v>88</v>
      </c>
      <c r="O336" s="1" t="s">
        <v>52</v>
      </c>
    </row>
    <row r="337" spans="1:15" x14ac:dyDescent="0.3">
      <c r="A337" s="1" t="s">
        <v>1489</v>
      </c>
      <c r="B337" s="2">
        <v>45310</v>
      </c>
      <c r="C337" s="1" t="s">
        <v>6668</v>
      </c>
      <c r="D337" s="1" t="s">
        <v>210</v>
      </c>
      <c r="E337">
        <v>2024</v>
      </c>
      <c r="F337" s="1" t="s">
        <v>1490</v>
      </c>
      <c r="G337" s="1" t="s">
        <v>1491</v>
      </c>
      <c r="H337" s="1" t="s">
        <v>796</v>
      </c>
      <c r="I337" s="1" t="s">
        <v>797</v>
      </c>
      <c r="J337" s="1" t="s">
        <v>20</v>
      </c>
      <c r="K337" s="3">
        <v>25.24</v>
      </c>
      <c r="L337">
        <v>1</v>
      </c>
      <c r="M337" s="3">
        <v>25.24</v>
      </c>
      <c r="N337" s="1" t="s">
        <v>21</v>
      </c>
      <c r="O337" s="1" t="s">
        <v>95</v>
      </c>
    </row>
    <row r="338" spans="1:15" x14ac:dyDescent="0.3">
      <c r="A338" s="1" t="s">
        <v>1492</v>
      </c>
      <c r="B338" s="2">
        <v>45401</v>
      </c>
      <c r="C338" s="1" t="s">
        <v>6668</v>
      </c>
      <c r="D338" s="1" t="s">
        <v>82</v>
      </c>
      <c r="E338">
        <v>2024</v>
      </c>
      <c r="F338" s="1" t="s">
        <v>1043</v>
      </c>
      <c r="G338" s="1" t="s">
        <v>1493</v>
      </c>
      <c r="H338" s="1" t="s">
        <v>936</v>
      </c>
      <c r="I338" s="1" t="s">
        <v>1292</v>
      </c>
      <c r="J338" s="1" t="s">
        <v>51</v>
      </c>
      <c r="K338" s="3">
        <v>25.46</v>
      </c>
      <c r="L338">
        <v>5</v>
      </c>
      <c r="M338" s="3">
        <v>127.3</v>
      </c>
      <c r="N338" s="1" t="s">
        <v>21</v>
      </c>
      <c r="O338" s="1" t="s">
        <v>44</v>
      </c>
    </row>
    <row r="339" spans="1:15" x14ac:dyDescent="0.3">
      <c r="A339" s="1" t="s">
        <v>1494</v>
      </c>
      <c r="B339" s="2">
        <v>45468</v>
      </c>
      <c r="C339" s="1" t="s">
        <v>6671</v>
      </c>
      <c r="D339" s="1" t="s">
        <v>24</v>
      </c>
      <c r="E339">
        <v>2024</v>
      </c>
      <c r="F339" s="1" t="s">
        <v>1495</v>
      </c>
      <c r="G339" s="1" t="s">
        <v>1496</v>
      </c>
      <c r="H339" s="1" t="s">
        <v>1497</v>
      </c>
      <c r="I339" s="1" t="s">
        <v>1498</v>
      </c>
      <c r="J339" s="1" t="s">
        <v>70</v>
      </c>
      <c r="K339" s="3">
        <v>40.130000000000003</v>
      </c>
      <c r="L339">
        <v>4</v>
      </c>
      <c r="M339" s="3">
        <v>160.52000000000001</v>
      </c>
      <c r="N339" s="1" t="s">
        <v>6669</v>
      </c>
      <c r="O339" s="1" t="s">
        <v>22</v>
      </c>
    </row>
    <row r="340" spans="1:15" x14ac:dyDescent="0.3">
      <c r="A340" s="1" t="s">
        <v>1499</v>
      </c>
      <c r="B340" s="2">
        <v>45082</v>
      </c>
      <c r="C340" s="1" t="s">
        <v>6667</v>
      </c>
      <c r="D340" s="1" t="s">
        <v>24</v>
      </c>
      <c r="E340">
        <v>2023</v>
      </c>
      <c r="F340" s="1" t="s">
        <v>1500</v>
      </c>
      <c r="G340" s="1" t="s">
        <v>1501</v>
      </c>
      <c r="H340" s="1" t="s">
        <v>35</v>
      </c>
      <c r="I340" s="1" t="s">
        <v>36</v>
      </c>
      <c r="J340" s="1" t="s">
        <v>20</v>
      </c>
      <c r="K340" s="3">
        <v>20.239999999999998</v>
      </c>
      <c r="L340">
        <v>4</v>
      </c>
      <c r="M340" s="3">
        <v>80.959999999999994</v>
      </c>
      <c r="N340" s="1" t="s">
        <v>21</v>
      </c>
      <c r="O340" s="1" t="s">
        <v>22</v>
      </c>
    </row>
    <row r="341" spans="1:15" x14ac:dyDescent="0.3">
      <c r="A341" s="1" t="s">
        <v>1502</v>
      </c>
      <c r="B341" s="2">
        <v>44799</v>
      </c>
      <c r="C341" s="1" t="s">
        <v>6668</v>
      </c>
      <c r="D341" s="1" t="s">
        <v>90</v>
      </c>
      <c r="E341">
        <v>2022</v>
      </c>
      <c r="F341" s="1" t="s">
        <v>1503</v>
      </c>
      <c r="G341" s="1" t="s">
        <v>1504</v>
      </c>
      <c r="H341" s="1" t="s">
        <v>1505</v>
      </c>
      <c r="I341" s="1" t="s">
        <v>1506</v>
      </c>
      <c r="J341" s="1" t="s">
        <v>70</v>
      </c>
      <c r="K341" s="3">
        <v>14.47</v>
      </c>
      <c r="L341">
        <v>3</v>
      </c>
      <c r="M341" s="3">
        <v>43.41</v>
      </c>
      <c r="N341" s="1" t="s">
        <v>6669</v>
      </c>
      <c r="O341" s="1" t="s">
        <v>37</v>
      </c>
    </row>
    <row r="342" spans="1:15" x14ac:dyDescent="0.3">
      <c r="A342" s="1" t="s">
        <v>1507</v>
      </c>
      <c r="B342" s="2">
        <v>45442</v>
      </c>
      <c r="C342" s="1" t="s">
        <v>6672</v>
      </c>
      <c r="D342" s="1" t="s">
        <v>46</v>
      </c>
      <c r="E342">
        <v>2024</v>
      </c>
      <c r="F342" s="1" t="s">
        <v>1508</v>
      </c>
      <c r="G342" s="1" t="s">
        <v>1509</v>
      </c>
      <c r="H342" s="1" t="s">
        <v>717</v>
      </c>
      <c r="I342" s="1" t="s">
        <v>718</v>
      </c>
      <c r="J342" s="1" t="s">
        <v>70</v>
      </c>
      <c r="K342" s="3">
        <v>39.85</v>
      </c>
      <c r="L342">
        <v>3</v>
      </c>
      <c r="M342" s="3">
        <v>119.55</v>
      </c>
      <c r="N342" s="1" t="s">
        <v>29</v>
      </c>
      <c r="O342" s="1" t="s">
        <v>37</v>
      </c>
    </row>
    <row r="343" spans="1:15" x14ac:dyDescent="0.3">
      <c r="A343" s="1" t="s">
        <v>1510</v>
      </c>
      <c r="B343" s="2">
        <v>45450</v>
      </c>
      <c r="C343" s="1" t="s">
        <v>6668</v>
      </c>
      <c r="D343" s="1" t="s">
        <v>24</v>
      </c>
      <c r="E343">
        <v>2024</v>
      </c>
      <c r="F343" s="1" t="s">
        <v>1511</v>
      </c>
      <c r="G343" s="1" t="s">
        <v>1512</v>
      </c>
      <c r="H343" s="1" t="s">
        <v>1513</v>
      </c>
      <c r="I343" s="1" t="s">
        <v>1514</v>
      </c>
      <c r="J343" s="1" t="s">
        <v>20</v>
      </c>
      <c r="K343" s="3">
        <v>31.13</v>
      </c>
      <c r="L343">
        <v>2</v>
      </c>
      <c r="M343" s="3">
        <v>62.26</v>
      </c>
      <c r="N343" s="1" t="s">
        <v>29</v>
      </c>
      <c r="O343" s="1" t="s">
        <v>37</v>
      </c>
    </row>
    <row r="344" spans="1:15" x14ac:dyDescent="0.3">
      <c r="A344" s="1" t="s">
        <v>1515</v>
      </c>
      <c r="B344" s="2">
        <v>45641</v>
      </c>
      <c r="C344" s="1" t="s">
        <v>6666</v>
      </c>
      <c r="D344" s="1" t="s">
        <v>107</v>
      </c>
      <c r="E344">
        <v>2024</v>
      </c>
      <c r="F344" s="1" t="s">
        <v>1516</v>
      </c>
      <c r="G344" s="1" t="s">
        <v>1517</v>
      </c>
      <c r="H344" s="1" t="s">
        <v>1518</v>
      </c>
      <c r="I344" s="1" t="s">
        <v>1519</v>
      </c>
      <c r="J344" s="1" t="s">
        <v>87</v>
      </c>
      <c r="K344" s="3">
        <v>33.07</v>
      </c>
      <c r="L344">
        <v>2</v>
      </c>
      <c r="M344" s="3">
        <v>66.14</v>
      </c>
      <c r="N344" s="1" t="s">
        <v>21</v>
      </c>
      <c r="O344" s="1" t="s">
        <v>37</v>
      </c>
    </row>
    <row r="345" spans="1:15" x14ac:dyDescent="0.3">
      <c r="A345" s="1" t="s">
        <v>1520</v>
      </c>
      <c r="B345" s="2">
        <v>45267</v>
      </c>
      <c r="C345" s="1" t="s">
        <v>6672</v>
      </c>
      <c r="D345" s="1" t="s">
        <v>107</v>
      </c>
      <c r="E345">
        <v>2023</v>
      </c>
      <c r="F345" s="1" t="s">
        <v>1521</v>
      </c>
      <c r="G345" s="1" t="s">
        <v>1522</v>
      </c>
      <c r="H345" s="1" t="s">
        <v>197</v>
      </c>
      <c r="I345" s="1" t="s">
        <v>198</v>
      </c>
      <c r="J345" s="1" t="s">
        <v>20</v>
      </c>
      <c r="K345" s="3">
        <v>7.47</v>
      </c>
      <c r="L345">
        <v>4</v>
      </c>
      <c r="M345" s="3">
        <v>29.88</v>
      </c>
      <c r="N345" s="1" t="s">
        <v>6669</v>
      </c>
      <c r="O345" s="1" t="s">
        <v>193</v>
      </c>
    </row>
    <row r="346" spans="1:15" x14ac:dyDescent="0.3">
      <c r="A346" s="1" t="s">
        <v>1523</v>
      </c>
      <c r="B346" s="2">
        <v>45482</v>
      </c>
      <c r="C346" s="1" t="s">
        <v>6671</v>
      </c>
      <c r="D346" s="1" t="s">
        <v>32</v>
      </c>
      <c r="E346">
        <v>2024</v>
      </c>
      <c r="F346" s="1" t="s">
        <v>1524</v>
      </c>
      <c r="G346" s="1" t="s">
        <v>1525</v>
      </c>
      <c r="H346" s="1" t="s">
        <v>1194</v>
      </c>
      <c r="I346" s="1" t="s">
        <v>1195</v>
      </c>
      <c r="J346" s="1" t="s">
        <v>70</v>
      </c>
      <c r="K346" s="3">
        <v>18.52</v>
      </c>
      <c r="L346">
        <v>1</v>
      </c>
      <c r="M346" s="3">
        <v>18.52</v>
      </c>
      <c r="N346" s="1" t="s">
        <v>21</v>
      </c>
      <c r="O346" s="1" t="s">
        <v>193</v>
      </c>
    </row>
    <row r="347" spans="1:15" x14ac:dyDescent="0.3">
      <c r="A347" s="1" t="s">
        <v>1526</v>
      </c>
      <c r="B347" s="2">
        <v>45452</v>
      </c>
      <c r="C347" s="1" t="s">
        <v>6666</v>
      </c>
      <c r="D347" s="1" t="s">
        <v>24</v>
      </c>
      <c r="E347">
        <v>2024</v>
      </c>
      <c r="F347" s="1" t="s">
        <v>1527</v>
      </c>
      <c r="G347" s="1" t="s">
        <v>1528</v>
      </c>
      <c r="H347" s="1" t="s">
        <v>974</v>
      </c>
      <c r="I347" s="1" t="s">
        <v>975</v>
      </c>
      <c r="J347" s="1" t="s">
        <v>20</v>
      </c>
      <c r="K347" s="3">
        <v>18.600000000000001</v>
      </c>
      <c r="L347">
        <v>1</v>
      </c>
      <c r="M347" s="3">
        <v>18.600000000000001</v>
      </c>
      <c r="N347" s="1" t="s">
        <v>29</v>
      </c>
      <c r="O347" s="1" t="s">
        <v>80</v>
      </c>
    </row>
    <row r="348" spans="1:15" x14ac:dyDescent="0.3">
      <c r="A348" s="1" t="s">
        <v>1531</v>
      </c>
      <c r="B348" s="2">
        <v>45081</v>
      </c>
      <c r="C348" s="1" t="s">
        <v>6666</v>
      </c>
      <c r="D348" s="1" t="s">
        <v>24</v>
      </c>
      <c r="E348">
        <v>2023</v>
      </c>
      <c r="F348" s="1" t="s">
        <v>97</v>
      </c>
      <c r="G348" s="1" t="s">
        <v>98</v>
      </c>
      <c r="H348" s="1" t="s">
        <v>176</v>
      </c>
      <c r="I348" s="1" t="s">
        <v>1532</v>
      </c>
      <c r="J348" s="1" t="s">
        <v>70</v>
      </c>
      <c r="K348" s="3">
        <v>44.8</v>
      </c>
      <c r="L348">
        <v>4</v>
      </c>
      <c r="M348" s="3">
        <v>179.2</v>
      </c>
      <c r="N348" s="1" t="s">
        <v>21</v>
      </c>
      <c r="O348" s="1" t="s">
        <v>193</v>
      </c>
    </row>
    <row r="349" spans="1:15" x14ac:dyDescent="0.3">
      <c r="A349" s="1" t="s">
        <v>1533</v>
      </c>
      <c r="B349" s="2">
        <v>45517</v>
      </c>
      <c r="C349" s="1" t="s">
        <v>6671</v>
      </c>
      <c r="D349" s="1" t="s">
        <v>90</v>
      </c>
      <c r="E349">
        <v>2024</v>
      </c>
      <c r="F349" s="1" t="s">
        <v>245</v>
      </c>
      <c r="G349" s="1" t="s">
        <v>1534</v>
      </c>
      <c r="H349" s="1" t="s">
        <v>1535</v>
      </c>
      <c r="I349" s="1" t="s">
        <v>1536</v>
      </c>
      <c r="J349" s="1" t="s">
        <v>51</v>
      </c>
      <c r="K349" s="3">
        <v>15.98</v>
      </c>
      <c r="L349">
        <v>1</v>
      </c>
      <c r="M349" s="3">
        <v>15.98</v>
      </c>
      <c r="N349" s="1" t="s">
        <v>21</v>
      </c>
      <c r="O349" s="1" t="s">
        <v>22</v>
      </c>
    </row>
    <row r="350" spans="1:15" x14ac:dyDescent="0.3">
      <c r="A350" s="1" t="s">
        <v>1537</v>
      </c>
      <c r="B350" s="2">
        <v>45278</v>
      </c>
      <c r="C350" s="1" t="s">
        <v>6667</v>
      </c>
      <c r="D350" s="1" t="s">
        <v>107</v>
      </c>
      <c r="E350">
        <v>2023</v>
      </c>
      <c r="F350" s="1" t="s">
        <v>270</v>
      </c>
      <c r="G350" s="1" t="s">
        <v>271</v>
      </c>
      <c r="H350" s="1" t="s">
        <v>1538</v>
      </c>
      <c r="I350" s="1" t="s">
        <v>1539</v>
      </c>
      <c r="J350" s="1" t="s">
        <v>87</v>
      </c>
      <c r="K350" s="3">
        <v>27.37</v>
      </c>
      <c r="L350">
        <v>2</v>
      </c>
      <c r="M350" s="3">
        <v>54.74</v>
      </c>
      <c r="N350" s="1" t="s">
        <v>21</v>
      </c>
      <c r="O350" s="1" t="s">
        <v>193</v>
      </c>
    </row>
    <row r="351" spans="1:15" x14ac:dyDescent="0.3">
      <c r="A351" s="1" t="s">
        <v>1540</v>
      </c>
      <c r="B351" s="2">
        <v>45166</v>
      </c>
      <c r="C351" s="1" t="s">
        <v>6667</v>
      </c>
      <c r="D351" s="1" t="s">
        <v>90</v>
      </c>
      <c r="E351">
        <v>2023</v>
      </c>
      <c r="F351" s="1" t="s">
        <v>216</v>
      </c>
      <c r="G351" s="1" t="s">
        <v>217</v>
      </c>
      <c r="H351" s="1" t="s">
        <v>1541</v>
      </c>
      <c r="I351" s="1" t="s">
        <v>1542</v>
      </c>
      <c r="J351" s="1" t="s">
        <v>51</v>
      </c>
      <c r="K351" s="3">
        <v>35.36</v>
      </c>
      <c r="L351">
        <v>4</v>
      </c>
      <c r="M351" s="3">
        <v>141.44</v>
      </c>
      <c r="N351" s="1" t="s">
        <v>29</v>
      </c>
      <c r="O351" s="1" t="s">
        <v>22</v>
      </c>
    </row>
    <row r="352" spans="1:15" x14ac:dyDescent="0.3">
      <c r="A352" s="1" t="s">
        <v>1543</v>
      </c>
      <c r="B352" s="2">
        <v>45022</v>
      </c>
      <c r="C352" s="1" t="s">
        <v>6672</v>
      </c>
      <c r="D352" s="1" t="s">
        <v>82</v>
      </c>
      <c r="E352">
        <v>2023</v>
      </c>
      <c r="F352" s="1" t="s">
        <v>1544</v>
      </c>
      <c r="G352" s="1" t="s">
        <v>1545</v>
      </c>
      <c r="H352" s="1" t="s">
        <v>1546</v>
      </c>
      <c r="I352" s="1" t="s">
        <v>1547</v>
      </c>
      <c r="J352" s="1" t="s">
        <v>70</v>
      </c>
      <c r="K352" s="3">
        <v>14.54</v>
      </c>
      <c r="L352">
        <v>1</v>
      </c>
      <c r="M352" s="3">
        <v>14.54</v>
      </c>
      <c r="N352" s="1" t="s">
        <v>6669</v>
      </c>
      <c r="O352" s="1" t="s">
        <v>22</v>
      </c>
    </row>
    <row r="353" spans="1:15" x14ac:dyDescent="0.3">
      <c r="A353" s="1" t="s">
        <v>1548</v>
      </c>
      <c r="B353" s="2">
        <v>45314</v>
      </c>
      <c r="C353" s="1" t="s">
        <v>6671</v>
      </c>
      <c r="D353" s="1" t="s">
        <v>210</v>
      </c>
      <c r="E353">
        <v>2024</v>
      </c>
      <c r="F353" s="1" t="s">
        <v>1549</v>
      </c>
      <c r="G353" s="1" t="s">
        <v>1550</v>
      </c>
      <c r="H353" s="1" t="s">
        <v>580</v>
      </c>
      <c r="I353" s="1" t="s">
        <v>581</v>
      </c>
      <c r="J353" s="1" t="s">
        <v>51</v>
      </c>
      <c r="K353" s="3">
        <v>7.92</v>
      </c>
      <c r="L353">
        <v>1</v>
      </c>
      <c r="M353" s="3">
        <v>7.92</v>
      </c>
      <c r="N353" s="1" t="s">
        <v>21</v>
      </c>
      <c r="O353" s="1" t="s">
        <v>193</v>
      </c>
    </row>
    <row r="354" spans="1:15" x14ac:dyDescent="0.3">
      <c r="A354" s="1" t="s">
        <v>1551</v>
      </c>
      <c r="B354" s="2">
        <v>45508</v>
      </c>
      <c r="C354" s="1" t="s">
        <v>6666</v>
      </c>
      <c r="D354" s="1" t="s">
        <v>90</v>
      </c>
      <c r="E354">
        <v>2024</v>
      </c>
      <c r="F354" s="1" t="s">
        <v>1490</v>
      </c>
      <c r="G354" s="1" t="s">
        <v>1491</v>
      </c>
      <c r="H354" s="1" t="s">
        <v>1552</v>
      </c>
      <c r="I354" s="1" t="s">
        <v>1553</v>
      </c>
      <c r="J354" s="1" t="s">
        <v>51</v>
      </c>
      <c r="K354" s="3">
        <v>15.69</v>
      </c>
      <c r="L354">
        <v>3</v>
      </c>
      <c r="M354" s="3">
        <v>47.07</v>
      </c>
      <c r="N354" s="1" t="s">
        <v>88</v>
      </c>
      <c r="O354" s="1" t="s">
        <v>52</v>
      </c>
    </row>
    <row r="355" spans="1:15" x14ac:dyDescent="0.3">
      <c r="A355" s="1" t="s">
        <v>1554</v>
      </c>
      <c r="B355" s="2">
        <v>45322</v>
      </c>
      <c r="C355" s="1" t="s">
        <v>6670</v>
      </c>
      <c r="D355" s="1" t="s">
        <v>210</v>
      </c>
      <c r="E355">
        <v>2024</v>
      </c>
      <c r="F355" s="1" t="s">
        <v>1555</v>
      </c>
      <c r="G355" s="1" t="s">
        <v>1556</v>
      </c>
      <c r="H355" s="1" t="s">
        <v>1557</v>
      </c>
      <c r="I355" s="1" t="s">
        <v>1558</v>
      </c>
      <c r="J355" s="1" t="s">
        <v>20</v>
      </c>
      <c r="K355" s="3">
        <v>32.78</v>
      </c>
      <c r="L355">
        <v>5</v>
      </c>
      <c r="M355" s="3">
        <v>163.9</v>
      </c>
      <c r="N355" s="1" t="s">
        <v>29</v>
      </c>
      <c r="O355" s="1" t="s">
        <v>22</v>
      </c>
    </row>
    <row r="356" spans="1:15" x14ac:dyDescent="0.3">
      <c r="A356" s="1" t="s">
        <v>1559</v>
      </c>
      <c r="B356" s="2">
        <v>45849</v>
      </c>
      <c r="C356" s="1" t="s">
        <v>6668</v>
      </c>
      <c r="D356" s="1" t="s">
        <v>32</v>
      </c>
      <c r="E356">
        <v>2025</v>
      </c>
      <c r="F356" s="1" t="s">
        <v>1560</v>
      </c>
      <c r="G356" s="1" t="s">
        <v>1561</v>
      </c>
      <c r="H356" s="1" t="s">
        <v>287</v>
      </c>
      <c r="I356" s="1" t="s">
        <v>1562</v>
      </c>
      <c r="J356" s="1" t="s">
        <v>70</v>
      </c>
      <c r="K356" s="3">
        <v>8.5399999999999991</v>
      </c>
      <c r="L356">
        <v>1</v>
      </c>
      <c r="M356" s="3">
        <v>8.5399999999999991</v>
      </c>
      <c r="N356" s="1" t="s">
        <v>6669</v>
      </c>
      <c r="O356" s="1" t="s">
        <v>30</v>
      </c>
    </row>
    <row r="357" spans="1:15" x14ac:dyDescent="0.3">
      <c r="A357" s="1" t="s">
        <v>1563</v>
      </c>
      <c r="B357" s="2">
        <v>45103</v>
      </c>
      <c r="C357" s="1" t="s">
        <v>6667</v>
      </c>
      <c r="D357" s="1" t="s">
        <v>24</v>
      </c>
      <c r="E357">
        <v>2023</v>
      </c>
      <c r="F357" s="1" t="s">
        <v>1564</v>
      </c>
      <c r="G357" s="1" t="s">
        <v>1565</v>
      </c>
      <c r="H357" s="1" t="s">
        <v>1566</v>
      </c>
      <c r="I357" s="1" t="s">
        <v>1567</v>
      </c>
      <c r="J357" s="1" t="s">
        <v>20</v>
      </c>
      <c r="K357" s="3">
        <v>11</v>
      </c>
      <c r="L357">
        <v>4</v>
      </c>
      <c r="M357" s="3">
        <v>44</v>
      </c>
      <c r="N357" s="1" t="s">
        <v>6669</v>
      </c>
      <c r="O357" s="1" t="s">
        <v>193</v>
      </c>
    </row>
    <row r="358" spans="1:15" x14ac:dyDescent="0.3">
      <c r="A358" s="1" t="s">
        <v>1568</v>
      </c>
      <c r="B358" s="2">
        <v>44904</v>
      </c>
      <c r="C358" s="1" t="s">
        <v>6668</v>
      </c>
      <c r="D358" s="1" t="s">
        <v>107</v>
      </c>
      <c r="E358">
        <v>2022</v>
      </c>
      <c r="F358" s="1" t="s">
        <v>1569</v>
      </c>
      <c r="G358" s="1" t="s">
        <v>1570</v>
      </c>
      <c r="H358" s="1" t="s">
        <v>1571</v>
      </c>
      <c r="I358" s="1" t="s">
        <v>1572</v>
      </c>
      <c r="J358" s="1" t="s">
        <v>51</v>
      </c>
      <c r="K358" s="3">
        <v>26.47</v>
      </c>
      <c r="L358">
        <v>2</v>
      </c>
      <c r="M358" s="3">
        <v>52.94</v>
      </c>
      <c r="N358" s="1" t="s">
        <v>6669</v>
      </c>
      <c r="O358" s="1" t="s">
        <v>30</v>
      </c>
    </row>
    <row r="359" spans="1:15" x14ac:dyDescent="0.3">
      <c r="A359" s="1" t="s">
        <v>1573</v>
      </c>
      <c r="B359" s="2">
        <v>45345</v>
      </c>
      <c r="C359" s="1" t="s">
        <v>6668</v>
      </c>
      <c r="D359" s="1" t="s">
        <v>39</v>
      </c>
      <c r="E359">
        <v>2024</v>
      </c>
      <c r="F359" s="1" t="s">
        <v>205</v>
      </c>
      <c r="G359" s="1" t="s">
        <v>1574</v>
      </c>
      <c r="H359" s="1" t="s">
        <v>1219</v>
      </c>
      <c r="I359" s="1" t="s">
        <v>1220</v>
      </c>
      <c r="J359" s="1" t="s">
        <v>70</v>
      </c>
      <c r="K359" s="3">
        <v>20.2</v>
      </c>
      <c r="L359">
        <v>4</v>
      </c>
      <c r="M359" s="3">
        <v>80.8</v>
      </c>
      <c r="N359" s="1" t="s">
        <v>21</v>
      </c>
      <c r="O359" s="1" t="s">
        <v>37</v>
      </c>
    </row>
    <row r="360" spans="1:15" x14ac:dyDescent="0.3">
      <c r="A360" s="1" t="s">
        <v>1575</v>
      </c>
      <c r="B360" s="2">
        <v>45649</v>
      </c>
      <c r="C360" s="1" t="s">
        <v>6667</v>
      </c>
      <c r="D360" s="1" t="s">
        <v>107</v>
      </c>
      <c r="E360">
        <v>2024</v>
      </c>
      <c r="F360" s="1" t="s">
        <v>1235</v>
      </c>
      <c r="G360" s="1" t="s">
        <v>1576</v>
      </c>
      <c r="H360" s="1" t="s">
        <v>282</v>
      </c>
      <c r="I360" s="1" t="s">
        <v>1577</v>
      </c>
      <c r="J360" s="1" t="s">
        <v>87</v>
      </c>
      <c r="K360" s="3">
        <v>25.59</v>
      </c>
      <c r="L360">
        <v>1</v>
      </c>
      <c r="M360" s="3">
        <v>25.59</v>
      </c>
      <c r="N360" s="1" t="s">
        <v>21</v>
      </c>
      <c r="O360" s="1" t="s">
        <v>193</v>
      </c>
    </row>
    <row r="361" spans="1:15" x14ac:dyDescent="0.3">
      <c r="A361" s="1" t="s">
        <v>1578</v>
      </c>
      <c r="B361" s="2">
        <v>45155</v>
      </c>
      <c r="C361" s="1" t="s">
        <v>6672</v>
      </c>
      <c r="D361" s="1" t="s">
        <v>90</v>
      </c>
      <c r="E361">
        <v>2023</v>
      </c>
      <c r="F361" s="1" t="s">
        <v>799</v>
      </c>
      <c r="G361" s="1" t="s">
        <v>1579</v>
      </c>
      <c r="H361" s="1" t="s">
        <v>1580</v>
      </c>
      <c r="I361" s="1" t="s">
        <v>1581</v>
      </c>
      <c r="J361" s="1" t="s">
        <v>20</v>
      </c>
      <c r="K361" s="3">
        <v>32.86</v>
      </c>
      <c r="L361">
        <v>3</v>
      </c>
      <c r="M361" s="3">
        <v>98.58</v>
      </c>
      <c r="N361" s="1" t="s">
        <v>6669</v>
      </c>
      <c r="O361" s="1" t="s">
        <v>44</v>
      </c>
    </row>
    <row r="362" spans="1:15" x14ac:dyDescent="0.3">
      <c r="A362" s="1" t="s">
        <v>1582</v>
      </c>
      <c r="B362" s="2">
        <v>44981</v>
      </c>
      <c r="C362" s="1" t="s">
        <v>6668</v>
      </c>
      <c r="D362" s="1" t="s">
        <v>39</v>
      </c>
      <c r="E362">
        <v>2023</v>
      </c>
      <c r="F362" s="1" t="s">
        <v>1583</v>
      </c>
      <c r="G362" s="1" t="s">
        <v>1584</v>
      </c>
      <c r="H362" s="1" t="s">
        <v>782</v>
      </c>
      <c r="I362" s="1" t="s">
        <v>783</v>
      </c>
      <c r="J362" s="1" t="s">
        <v>51</v>
      </c>
      <c r="K362" s="3">
        <v>28.84</v>
      </c>
      <c r="L362">
        <v>2</v>
      </c>
      <c r="M362" s="3">
        <v>57.68</v>
      </c>
      <c r="N362" s="1" t="s">
        <v>29</v>
      </c>
      <c r="O362" s="1" t="s">
        <v>193</v>
      </c>
    </row>
    <row r="363" spans="1:15" x14ac:dyDescent="0.3">
      <c r="A363" s="1" t="s">
        <v>1585</v>
      </c>
      <c r="B363" s="2">
        <v>45470</v>
      </c>
      <c r="C363" s="1" t="s">
        <v>6672</v>
      </c>
      <c r="D363" s="1" t="s">
        <v>24</v>
      </c>
      <c r="E363">
        <v>2024</v>
      </c>
      <c r="F363" s="1" t="s">
        <v>839</v>
      </c>
      <c r="G363" s="1" t="s">
        <v>840</v>
      </c>
      <c r="H363" s="1" t="s">
        <v>955</v>
      </c>
      <c r="I363" s="1" t="s">
        <v>1586</v>
      </c>
      <c r="J363" s="1" t="s">
        <v>20</v>
      </c>
      <c r="K363" s="3">
        <v>32.57</v>
      </c>
      <c r="L363">
        <v>1</v>
      </c>
      <c r="M363" s="3">
        <v>32.57</v>
      </c>
      <c r="N363" s="1" t="s">
        <v>29</v>
      </c>
      <c r="O363" s="1" t="s">
        <v>95</v>
      </c>
    </row>
    <row r="364" spans="1:15" x14ac:dyDescent="0.3">
      <c r="A364" s="1" t="s">
        <v>1587</v>
      </c>
      <c r="B364" s="2">
        <v>45378</v>
      </c>
      <c r="C364" s="1" t="s">
        <v>6670</v>
      </c>
      <c r="D364" s="1" t="s">
        <v>15</v>
      </c>
      <c r="E364">
        <v>2024</v>
      </c>
      <c r="F364" s="1" t="s">
        <v>1588</v>
      </c>
      <c r="G364" s="1" t="s">
        <v>1589</v>
      </c>
      <c r="H364" s="1" t="s">
        <v>1590</v>
      </c>
      <c r="I364" s="1" t="s">
        <v>1591</v>
      </c>
      <c r="J364" s="1" t="s">
        <v>20</v>
      </c>
      <c r="K364" s="3">
        <v>24.68</v>
      </c>
      <c r="L364">
        <v>4</v>
      </c>
      <c r="M364" s="3">
        <v>98.72</v>
      </c>
      <c r="N364" s="1" t="s">
        <v>6669</v>
      </c>
      <c r="O364" s="1" t="s">
        <v>22</v>
      </c>
    </row>
    <row r="365" spans="1:15" x14ac:dyDescent="0.3">
      <c r="A365" s="1" t="s">
        <v>1592</v>
      </c>
      <c r="B365" s="2">
        <v>45601</v>
      </c>
      <c r="C365" s="1" t="s">
        <v>6671</v>
      </c>
      <c r="D365" s="1" t="s">
        <v>54</v>
      </c>
      <c r="E365">
        <v>2024</v>
      </c>
      <c r="F365" s="1" t="s">
        <v>1593</v>
      </c>
      <c r="G365" s="1" t="s">
        <v>1594</v>
      </c>
      <c r="H365" s="1" t="s">
        <v>1243</v>
      </c>
      <c r="I365" s="1" t="s">
        <v>1244</v>
      </c>
      <c r="J365" s="1" t="s">
        <v>70</v>
      </c>
      <c r="K365" s="3">
        <v>44.88</v>
      </c>
      <c r="L365">
        <v>5</v>
      </c>
      <c r="M365" s="3">
        <v>224.4</v>
      </c>
      <c r="N365" s="1" t="s">
        <v>6669</v>
      </c>
      <c r="O365" s="1" t="s">
        <v>22</v>
      </c>
    </row>
    <row r="366" spans="1:15" x14ac:dyDescent="0.3">
      <c r="A366" s="1" t="s">
        <v>1595</v>
      </c>
      <c r="B366" s="2">
        <v>44942</v>
      </c>
      <c r="C366" s="1" t="s">
        <v>6667</v>
      </c>
      <c r="D366" s="1" t="s">
        <v>210</v>
      </c>
      <c r="E366">
        <v>2023</v>
      </c>
      <c r="F366" s="1" t="s">
        <v>1596</v>
      </c>
      <c r="G366" s="1" t="s">
        <v>1597</v>
      </c>
      <c r="H366" s="1" t="s">
        <v>559</v>
      </c>
      <c r="I366" s="1" t="s">
        <v>1598</v>
      </c>
      <c r="J366" s="1" t="s">
        <v>87</v>
      </c>
      <c r="K366" s="3">
        <v>39.25</v>
      </c>
      <c r="L366">
        <v>1</v>
      </c>
      <c r="M366" s="3">
        <v>39.25</v>
      </c>
      <c r="N366" s="1" t="s">
        <v>88</v>
      </c>
      <c r="O366" s="1" t="s">
        <v>30</v>
      </c>
    </row>
    <row r="367" spans="1:15" x14ac:dyDescent="0.3">
      <c r="A367" s="1" t="s">
        <v>1599</v>
      </c>
      <c r="B367" s="2">
        <v>45435</v>
      </c>
      <c r="C367" s="1" t="s">
        <v>6672</v>
      </c>
      <c r="D367" s="1" t="s">
        <v>46</v>
      </c>
      <c r="E367">
        <v>2024</v>
      </c>
      <c r="F367" s="1" t="s">
        <v>1600</v>
      </c>
      <c r="G367" s="1" t="s">
        <v>1601</v>
      </c>
      <c r="H367" s="1" t="s">
        <v>1602</v>
      </c>
      <c r="I367" s="1" t="s">
        <v>1603</v>
      </c>
      <c r="J367" s="1" t="s">
        <v>20</v>
      </c>
      <c r="K367" s="3">
        <v>22.92</v>
      </c>
      <c r="L367">
        <v>5</v>
      </c>
      <c r="M367" s="3">
        <v>114.6</v>
      </c>
      <c r="N367" s="1" t="s">
        <v>21</v>
      </c>
      <c r="O367" s="1" t="s">
        <v>80</v>
      </c>
    </row>
    <row r="368" spans="1:15" x14ac:dyDescent="0.3">
      <c r="A368" s="1" t="s">
        <v>1604</v>
      </c>
      <c r="B368" s="2">
        <v>44949</v>
      </c>
      <c r="C368" s="1" t="s">
        <v>6667</v>
      </c>
      <c r="D368" s="1" t="s">
        <v>210</v>
      </c>
      <c r="E368">
        <v>2023</v>
      </c>
      <c r="F368" s="1" t="s">
        <v>295</v>
      </c>
      <c r="G368" s="1" t="s">
        <v>1605</v>
      </c>
      <c r="H368" s="1" t="s">
        <v>1606</v>
      </c>
      <c r="I368" s="1" t="s">
        <v>1607</v>
      </c>
      <c r="J368" s="1" t="s">
        <v>20</v>
      </c>
      <c r="K368" s="3">
        <v>46.5</v>
      </c>
      <c r="L368">
        <v>1</v>
      </c>
      <c r="M368" s="3">
        <v>46.5</v>
      </c>
      <c r="N368" s="1" t="s">
        <v>88</v>
      </c>
      <c r="O368" s="1" t="s">
        <v>52</v>
      </c>
    </row>
    <row r="369" spans="1:15" x14ac:dyDescent="0.3">
      <c r="A369" s="1" t="s">
        <v>1608</v>
      </c>
      <c r="B369" s="2">
        <v>45135</v>
      </c>
      <c r="C369" s="1" t="s">
        <v>6668</v>
      </c>
      <c r="D369" s="1" t="s">
        <v>32</v>
      </c>
      <c r="E369">
        <v>2023</v>
      </c>
      <c r="F369" s="1" t="s">
        <v>881</v>
      </c>
      <c r="G369" s="1" t="s">
        <v>882</v>
      </c>
      <c r="H369" s="1" t="s">
        <v>1609</v>
      </c>
      <c r="I369" s="1" t="s">
        <v>1610</v>
      </c>
      <c r="J369" s="1" t="s">
        <v>87</v>
      </c>
      <c r="K369" s="3">
        <v>41.87</v>
      </c>
      <c r="L369">
        <v>4</v>
      </c>
      <c r="M369" s="3">
        <v>167.48</v>
      </c>
      <c r="N369" s="1" t="s">
        <v>29</v>
      </c>
      <c r="O369" s="1" t="s">
        <v>22</v>
      </c>
    </row>
    <row r="370" spans="1:15" x14ac:dyDescent="0.3">
      <c r="A370" s="1" t="s">
        <v>1611</v>
      </c>
      <c r="B370" s="2">
        <v>44890</v>
      </c>
      <c r="C370" s="1" t="s">
        <v>6668</v>
      </c>
      <c r="D370" s="1" t="s">
        <v>54</v>
      </c>
      <c r="E370">
        <v>2022</v>
      </c>
      <c r="F370" s="1" t="s">
        <v>1043</v>
      </c>
      <c r="G370" s="1" t="s">
        <v>1612</v>
      </c>
      <c r="H370" s="1" t="s">
        <v>1613</v>
      </c>
      <c r="I370" s="1" t="s">
        <v>1614</v>
      </c>
      <c r="J370" s="1" t="s">
        <v>70</v>
      </c>
      <c r="K370" s="3">
        <v>40.76</v>
      </c>
      <c r="L370">
        <v>1</v>
      </c>
      <c r="M370" s="3">
        <v>40.76</v>
      </c>
      <c r="N370" s="1" t="s">
        <v>6669</v>
      </c>
      <c r="O370" s="1" t="s">
        <v>37</v>
      </c>
    </row>
    <row r="371" spans="1:15" x14ac:dyDescent="0.3">
      <c r="A371" s="1" t="s">
        <v>1615</v>
      </c>
      <c r="B371" s="2">
        <v>45417</v>
      </c>
      <c r="C371" s="1" t="s">
        <v>6666</v>
      </c>
      <c r="D371" s="1" t="s">
        <v>46</v>
      </c>
      <c r="E371">
        <v>2024</v>
      </c>
      <c r="F371" s="1" t="s">
        <v>1616</v>
      </c>
      <c r="G371" s="1" t="s">
        <v>1617</v>
      </c>
      <c r="H371" s="1" t="s">
        <v>1618</v>
      </c>
      <c r="I371" s="1" t="s">
        <v>1619</v>
      </c>
      <c r="J371" s="1" t="s">
        <v>51</v>
      </c>
      <c r="K371" s="3">
        <v>28.94</v>
      </c>
      <c r="L371">
        <v>2</v>
      </c>
      <c r="M371" s="3">
        <v>57.88</v>
      </c>
      <c r="N371" s="1" t="s">
        <v>29</v>
      </c>
      <c r="O371" s="1" t="s">
        <v>37</v>
      </c>
    </row>
    <row r="372" spans="1:15" x14ac:dyDescent="0.3">
      <c r="A372" s="1" t="s">
        <v>1620</v>
      </c>
      <c r="B372" s="2">
        <v>45579</v>
      </c>
      <c r="C372" s="1" t="s">
        <v>6667</v>
      </c>
      <c r="D372" s="1" t="s">
        <v>133</v>
      </c>
      <c r="E372">
        <v>2024</v>
      </c>
      <c r="F372" s="1" t="s">
        <v>1621</v>
      </c>
      <c r="G372" s="1" t="s">
        <v>1622</v>
      </c>
      <c r="H372" s="1" t="s">
        <v>247</v>
      </c>
      <c r="I372" s="1" t="s">
        <v>248</v>
      </c>
      <c r="J372" s="1" t="s">
        <v>87</v>
      </c>
      <c r="K372" s="3">
        <v>11.47</v>
      </c>
      <c r="L372">
        <v>3</v>
      </c>
      <c r="M372" s="3">
        <v>34.409999999999997</v>
      </c>
      <c r="N372" s="1" t="s">
        <v>21</v>
      </c>
      <c r="O372" s="1" t="s">
        <v>80</v>
      </c>
    </row>
    <row r="373" spans="1:15" x14ac:dyDescent="0.3">
      <c r="A373" s="1" t="s">
        <v>1623</v>
      </c>
      <c r="B373" s="2">
        <v>45249</v>
      </c>
      <c r="C373" s="1" t="s">
        <v>6666</v>
      </c>
      <c r="D373" s="1" t="s">
        <v>54</v>
      </c>
      <c r="E373">
        <v>2023</v>
      </c>
      <c r="F373" s="1" t="s">
        <v>1624</v>
      </c>
      <c r="G373" s="1" t="s">
        <v>1625</v>
      </c>
      <c r="H373" s="1" t="s">
        <v>697</v>
      </c>
      <c r="I373" s="1" t="s">
        <v>1626</v>
      </c>
      <c r="J373" s="1" t="s">
        <v>70</v>
      </c>
      <c r="K373" s="3">
        <v>44.26</v>
      </c>
      <c r="L373">
        <v>4</v>
      </c>
      <c r="M373" s="3">
        <v>177.04</v>
      </c>
      <c r="N373" s="1" t="s">
        <v>29</v>
      </c>
      <c r="O373" s="1" t="s">
        <v>22</v>
      </c>
    </row>
    <row r="374" spans="1:15" x14ac:dyDescent="0.3">
      <c r="A374" s="1" t="s">
        <v>1627</v>
      </c>
      <c r="B374" s="2">
        <v>45034</v>
      </c>
      <c r="C374" s="1" t="s">
        <v>6671</v>
      </c>
      <c r="D374" s="1" t="s">
        <v>82</v>
      </c>
      <c r="E374">
        <v>2023</v>
      </c>
      <c r="F374" s="1" t="s">
        <v>490</v>
      </c>
      <c r="G374" s="1" t="s">
        <v>491</v>
      </c>
      <c r="H374" s="1" t="s">
        <v>1060</v>
      </c>
      <c r="I374" s="1" t="s">
        <v>1061</v>
      </c>
      <c r="J374" s="1" t="s">
        <v>87</v>
      </c>
      <c r="K374" s="3">
        <v>12.62</v>
      </c>
      <c r="L374">
        <v>4</v>
      </c>
      <c r="M374" s="3">
        <v>50.48</v>
      </c>
      <c r="N374" s="1" t="s">
        <v>6669</v>
      </c>
      <c r="O374" s="1" t="s">
        <v>52</v>
      </c>
    </row>
    <row r="375" spans="1:15" x14ac:dyDescent="0.3">
      <c r="A375" s="1" t="s">
        <v>1628</v>
      </c>
      <c r="B375" s="2">
        <v>45550</v>
      </c>
      <c r="C375" s="1" t="s">
        <v>6666</v>
      </c>
      <c r="D375" s="1" t="s">
        <v>60</v>
      </c>
      <c r="E375">
        <v>2024</v>
      </c>
      <c r="F375" s="1" t="s">
        <v>737</v>
      </c>
      <c r="G375" s="1" t="s">
        <v>1629</v>
      </c>
      <c r="H375" s="1" t="s">
        <v>1630</v>
      </c>
      <c r="I375" s="1" t="s">
        <v>1631</v>
      </c>
      <c r="J375" s="1" t="s">
        <v>51</v>
      </c>
      <c r="K375" s="3">
        <v>28.38</v>
      </c>
      <c r="L375">
        <v>5</v>
      </c>
      <c r="M375" s="3">
        <v>141.9</v>
      </c>
      <c r="N375" s="1" t="s">
        <v>21</v>
      </c>
      <c r="O375" s="1" t="s">
        <v>80</v>
      </c>
    </row>
    <row r="376" spans="1:15" x14ac:dyDescent="0.3">
      <c r="A376" s="1" t="s">
        <v>1632</v>
      </c>
      <c r="B376" s="2">
        <v>45529</v>
      </c>
      <c r="C376" s="1" t="s">
        <v>6666</v>
      </c>
      <c r="D376" s="1" t="s">
        <v>90</v>
      </c>
      <c r="E376">
        <v>2024</v>
      </c>
      <c r="F376" s="1" t="s">
        <v>1633</v>
      </c>
      <c r="G376" s="1" t="s">
        <v>1634</v>
      </c>
      <c r="H376" s="1" t="s">
        <v>1007</v>
      </c>
      <c r="I376" s="1" t="s">
        <v>1635</v>
      </c>
      <c r="J376" s="1" t="s">
        <v>70</v>
      </c>
      <c r="K376" s="3">
        <v>19.690000000000001</v>
      </c>
      <c r="L376">
        <v>4</v>
      </c>
      <c r="M376" s="3">
        <v>78.760000000000005</v>
      </c>
      <c r="N376" s="1" t="s">
        <v>29</v>
      </c>
      <c r="O376" s="1" t="s">
        <v>37</v>
      </c>
    </row>
    <row r="377" spans="1:15" x14ac:dyDescent="0.3">
      <c r="A377" s="1" t="s">
        <v>1636</v>
      </c>
      <c r="B377" s="2">
        <v>45810</v>
      </c>
      <c r="C377" s="1" t="s">
        <v>6667</v>
      </c>
      <c r="D377" s="1" t="s">
        <v>24</v>
      </c>
      <c r="E377">
        <v>2025</v>
      </c>
      <c r="F377" s="1" t="s">
        <v>1637</v>
      </c>
      <c r="G377" s="1" t="s">
        <v>1638</v>
      </c>
      <c r="H377" s="1" t="s">
        <v>1639</v>
      </c>
      <c r="I377" s="1" t="s">
        <v>1640</v>
      </c>
      <c r="J377" s="1" t="s">
        <v>70</v>
      </c>
      <c r="K377" s="3">
        <v>20.5</v>
      </c>
      <c r="L377">
        <v>3</v>
      </c>
      <c r="M377" s="3">
        <v>61.5</v>
      </c>
      <c r="N377" s="1" t="s">
        <v>21</v>
      </c>
      <c r="O377" s="1" t="s">
        <v>193</v>
      </c>
    </row>
    <row r="378" spans="1:15" x14ac:dyDescent="0.3">
      <c r="A378" s="1" t="s">
        <v>1641</v>
      </c>
      <c r="B378" s="2">
        <v>45008</v>
      </c>
      <c r="C378" s="1" t="s">
        <v>6672</v>
      </c>
      <c r="D378" s="1" t="s">
        <v>15</v>
      </c>
      <c r="E378">
        <v>2023</v>
      </c>
      <c r="F378" s="1" t="s">
        <v>1642</v>
      </c>
      <c r="G378" s="1" t="s">
        <v>1643</v>
      </c>
      <c r="H378" s="1" t="s">
        <v>950</v>
      </c>
      <c r="I378" s="1" t="s">
        <v>1644</v>
      </c>
      <c r="J378" s="1" t="s">
        <v>51</v>
      </c>
      <c r="K378" s="3">
        <v>49.41</v>
      </c>
      <c r="L378">
        <v>3</v>
      </c>
      <c r="M378" s="3">
        <v>148.22999999999999</v>
      </c>
      <c r="N378" s="1" t="s">
        <v>6669</v>
      </c>
      <c r="O378" s="1" t="s">
        <v>30</v>
      </c>
    </row>
    <row r="379" spans="1:15" x14ac:dyDescent="0.3">
      <c r="A379" s="1" t="s">
        <v>1645</v>
      </c>
      <c r="B379" s="2">
        <v>45172</v>
      </c>
      <c r="C379" s="1" t="s">
        <v>6666</v>
      </c>
      <c r="D379" s="1" t="s">
        <v>60</v>
      </c>
      <c r="E379">
        <v>2023</v>
      </c>
      <c r="F379" s="1" t="s">
        <v>1053</v>
      </c>
      <c r="G379" s="1" t="s">
        <v>1054</v>
      </c>
      <c r="H379" s="1" t="s">
        <v>1646</v>
      </c>
      <c r="I379" s="1" t="s">
        <v>1647</v>
      </c>
      <c r="J379" s="1" t="s">
        <v>70</v>
      </c>
      <c r="K379" s="3">
        <v>26.3</v>
      </c>
      <c r="L379">
        <v>5</v>
      </c>
      <c r="M379" s="3">
        <v>131.5</v>
      </c>
      <c r="N379" s="1" t="s">
        <v>6669</v>
      </c>
      <c r="O379" s="1" t="s">
        <v>22</v>
      </c>
    </row>
    <row r="380" spans="1:15" x14ac:dyDescent="0.3">
      <c r="A380" s="1" t="s">
        <v>1648</v>
      </c>
      <c r="B380" s="2">
        <v>45415</v>
      </c>
      <c r="C380" s="1" t="s">
        <v>6668</v>
      </c>
      <c r="D380" s="1" t="s">
        <v>46</v>
      </c>
      <c r="E380">
        <v>2024</v>
      </c>
      <c r="F380" s="1" t="s">
        <v>1649</v>
      </c>
      <c r="G380" s="1" t="s">
        <v>1650</v>
      </c>
      <c r="H380" s="1" t="s">
        <v>1651</v>
      </c>
      <c r="I380" s="1" t="s">
        <v>1652</v>
      </c>
      <c r="J380" s="1" t="s">
        <v>20</v>
      </c>
      <c r="K380" s="3">
        <v>46.81</v>
      </c>
      <c r="L380">
        <v>3</v>
      </c>
      <c r="M380" s="3">
        <v>140.43</v>
      </c>
      <c r="N380" s="1" t="s">
        <v>29</v>
      </c>
      <c r="O380" s="1" t="s">
        <v>37</v>
      </c>
    </row>
    <row r="381" spans="1:15" x14ac:dyDescent="0.3">
      <c r="A381" s="1" t="s">
        <v>1653</v>
      </c>
      <c r="B381" s="2">
        <v>45121</v>
      </c>
      <c r="C381" s="1" t="s">
        <v>6668</v>
      </c>
      <c r="D381" s="1" t="s">
        <v>32</v>
      </c>
      <c r="E381">
        <v>2023</v>
      </c>
      <c r="F381" s="1" t="s">
        <v>760</v>
      </c>
      <c r="G381" s="1" t="s">
        <v>761</v>
      </c>
      <c r="H381" s="1" t="s">
        <v>1654</v>
      </c>
      <c r="I381" s="1" t="s">
        <v>1655</v>
      </c>
      <c r="J381" s="1" t="s">
        <v>70</v>
      </c>
      <c r="K381" s="3">
        <v>32.65</v>
      </c>
      <c r="L381">
        <v>1</v>
      </c>
      <c r="M381" s="3">
        <v>32.65</v>
      </c>
      <c r="N381" s="1" t="s">
        <v>88</v>
      </c>
      <c r="O381" s="1" t="s">
        <v>193</v>
      </c>
    </row>
    <row r="382" spans="1:15" x14ac:dyDescent="0.3">
      <c r="A382" s="1" t="s">
        <v>1656</v>
      </c>
      <c r="B382" s="2">
        <v>45495</v>
      </c>
      <c r="C382" s="1" t="s">
        <v>6667</v>
      </c>
      <c r="D382" s="1" t="s">
        <v>32</v>
      </c>
      <c r="E382">
        <v>2024</v>
      </c>
      <c r="F382" s="1" t="s">
        <v>1657</v>
      </c>
      <c r="G382" s="1" t="s">
        <v>1658</v>
      </c>
      <c r="H382" s="1" t="s">
        <v>518</v>
      </c>
      <c r="I382" s="1" t="s">
        <v>916</v>
      </c>
      <c r="J382" s="1" t="s">
        <v>70</v>
      </c>
      <c r="K382" s="3">
        <v>29.02</v>
      </c>
      <c r="L382">
        <v>4</v>
      </c>
      <c r="M382" s="3">
        <v>116.08</v>
      </c>
      <c r="N382" s="1" t="s">
        <v>21</v>
      </c>
      <c r="O382" s="1" t="s">
        <v>22</v>
      </c>
    </row>
    <row r="383" spans="1:15" x14ac:dyDescent="0.3">
      <c r="A383" s="1" t="s">
        <v>1659</v>
      </c>
      <c r="B383" s="2">
        <v>45540</v>
      </c>
      <c r="C383" s="1" t="s">
        <v>6672</v>
      </c>
      <c r="D383" s="1" t="s">
        <v>60</v>
      </c>
      <c r="E383">
        <v>2024</v>
      </c>
      <c r="F383" s="1" t="s">
        <v>788</v>
      </c>
      <c r="G383" s="1" t="s">
        <v>1660</v>
      </c>
      <c r="H383" s="1" t="s">
        <v>1661</v>
      </c>
      <c r="I383" s="1" t="s">
        <v>1662</v>
      </c>
      <c r="J383" s="1" t="s">
        <v>70</v>
      </c>
      <c r="K383" s="3">
        <v>24.23</v>
      </c>
      <c r="L383">
        <v>1</v>
      </c>
      <c r="M383" s="3">
        <v>24.23</v>
      </c>
      <c r="N383" s="1" t="s">
        <v>6669</v>
      </c>
      <c r="O383" s="1" t="s">
        <v>22</v>
      </c>
    </row>
    <row r="384" spans="1:15" x14ac:dyDescent="0.3">
      <c r="A384" s="1" t="s">
        <v>1663</v>
      </c>
      <c r="B384" s="2">
        <v>45576</v>
      </c>
      <c r="C384" s="1" t="s">
        <v>6668</v>
      </c>
      <c r="D384" s="1" t="s">
        <v>133</v>
      </c>
      <c r="E384">
        <v>2024</v>
      </c>
      <c r="F384" s="1" t="s">
        <v>1560</v>
      </c>
      <c r="G384" s="1" t="s">
        <v>1664</v>
      </c>
      <c r="H384" s="1" t="s">
        <v>1665</v>
      </c>
      <c r="I384" s="1" t="s">
        <v>1666</v>
      </c>
      <c r="J384" s="1" t="s">
        <v>87</v>
      </c>
      <c r="K384" s="3">
        <v>16.8</v>
      </c>
      <c r="L384">
        <v>2</v>
      </c>
      <c r="M384" s="3">
        <v>33.6</v>
      </c>
      <c r="N384" s="1" t="s">
        <v>88</v>
      </c>
      <c r="O384" s="1" t="s">
        <v>30</v>
      </c>
    </row>
    <row r="385" spans="1:15" x14ac:dyDescent="0.3">
      <c r="A385" s="1" t="s">
        <v>1667</v>
      </c>
      <c r="B385" s="2">
        <v>45417</v>
      </c>
      <c r="C385" s="1" t="s">
        <v>6666</v>
      </c>
      <c r="D385" s="1" t="s">
        <v>46</v>
      </c>
      <c r="E385">
        <v>2024</v>
      </c>
      <c r="F385" s="1" t="s">
        <v>1668</v>
      </c>
      <c r="G385" s="1" t="s">
        <v>1669</v>
      </c>
      <c r="H385" s="1" t="s">
        <v>1075</v>
      </c>
      <c r="I385" s="1" t="s">
        <v>1076</v>
      </c>
      <c r="J385" s="1" t="s">
        <v>87</v>
      </c>
      <c r="K385" s="3">
        <v>43.77</v>
      </c>
      <c r="L385">
        <v>3</v>
      </c>
      <c r="M385" s="3">
        <v>131.31</v>
      </c>
      <c r="N385" s="1" t="s">
        <v>29</v>
      </c>
      <c r="O385" s="1" t="s">
        <v>37</v>
      </c>
    </row>
    <row r="386" spans="1:15" x14ac:dyDescent="0.3">
      <c r="A386" s="1" t="s">
        <v>1670</v>
      </c>
      <c r="B386" s="2">
        <v>45786</v>
      </c>
      <c r="C386" s="1" t="s">
        <v>6668</v>
      </c>
      <c r="D386" s="1" t="s">
        <v>46</v>
      </c>
      <c r="E386">
        <v>2025</v>
      </c>
      <c r="F386" s="1" t="s">
        <v>1671</v>
      </c>
      <c r="G386" s="1" t="s">
        <v>1672</v>
      </c>
      <c r="H386" s="1" t="s">
        <v>1673</v>
      </c>
      <c r="I386" s="1" t="s">
        <v>1674</v>
      </c>
      <c r="J386" s="1" t="s">
        <v>70</v>
      </c>
      <c r="K386" s="3">
        <v>50.96</v>
      </c>
      <c r="L386">
        <v>1</v>
      </c>
      <c r="M386" s="3">
        <v>50.96</v>
      </c>
      <c r="N386" s="1" t="s">
        <v>6669</v>
      </c>
      <c r="O386" s="1" t="s">
        <v>30</v>
      </c>
    </row>
    <row r="387" spans="1:15" x14ac:dyDescent="0.3">
      <c r="A387" s="1" t="s">
        <v>1675</v>
      </c>
      <c r="B387" s="2">
        <v>45065</v>
      </c>
      <c r="C387" s="1" t="s">
        <v>6668</v>
      </c>
      <c r="D387" s="1" t="s">
        <v>46</v>
      </c>
      <c r="E387">
        <v>2023</v>
      </c>
      <c r="F387" s="1" t="s">
        <v>930</v>
      </c>
      <c r="G387" s="1" t="s">
        <v>1676</v>
      </c>
      <c r="H387" s="1" t="s">
        <v>1677</v>
      </c>
      <c r="I387" s="1" t="s">
        <v>1678</v>
      </c>
      <c r="J387" s="1" t="s">
        <v>51</v>
      </c>
      <c r="K387" s="3">
        <v>29.63</v>
      </c>
      <c r="L387">
        <v>5</v>
      </c>
      <c r="M387" s="3">
        <v>148.15</v>
      </c>
      <c r="N387" s="1" t="s">
        <v>6669</v>
      </c>
      <c r="O387" s="1" t="s">
        <v>37</v>
      </c>
    </row>
    <row r="388" spans="1:15" x14ac:dyDescent="0.3">
      <c r="A388" s="1" t="s">
        <v>1679</v>
      </c>
      <c r="B388" s="2">
        <v>45263</v>
      </c>
      <c r="C388" s="1" t="s">
        <v>6666</v>
      </c>
      <c r="D388" s="1" t="s">
        <v>107</v>
      </c>
      <c r="E388">
        <v>2023</v>
      </c>
      <c r="F388" s="1" t="s">
        <v>1680</v>
      </c>
      <c r="G388" s="1" t="s">
        <v>1681</v>
      </c>
      <c r="H388" s="1" t="s">
        <v>725</v>
      </c>
      <c r="I388" s="1" t="s">
        <v>726</v>
      </c>
      <c r="J388" s="1" t="s">
        <v>70</v>
      </c>
      <c r="K388" s="3">
        <v>44.85</v>
      </c>
      <c r="L388">
        <v>2</v>
      </c>
      <c r="M388" s="3">
        <v>89.7</v>
      </c>
      <c r="N388" s="1" t="s">
        <v>21</v>
      </c>
      <c r="O388" s="1" t="s">
        <v>95</v>
      </c>
    </row>
    <row r="389" spans="1:15" x14ac:dyDescent="0.3">
      <c r="A389" s="1" t="s">
        <v>1682</v>
      </c>
      <c r="B389" s="2">
        <v>45523</v>
      </c>
      <c r="C389" s="1" t="s">
        <v>6667</v>
      </c>
      <c r="D389" s="1" t="s">
        <v>90</v>
      </c>
      <c r="E389">
        <v>2024</v>
      </c>
      <c r="F389" s="1" t="s">
        <v>1683</v>
      </c>
      <c r="G389" s="1" t="s">
        <v>1684</v>
      </c>
      <c r="H389" s="1" t="s">
        <v>1685</v>
      </c>
      <c r="I389" s="1" t="s">
        <v>1686</v>
      </c>
      <c r="J389" s="1" t="s">
        <v>70</v>
      </c>
      <c r="K389" s="3">
        <v>18.3</v>
      </c>
      <c r="L389">
        <v>5</v>
      </c>
      <c r="M389" s="3">
        <v>91.5</v>
      </c>
      <c r="N389" s="1" t="s">
        <v>88</v>
      </c>
      <c r="O389" s="1" t="s">
        <v>30</v>
      </c>
    </row>
    <row r="390" spans="1:15" x14ac:dyDescent="0.3">
      <c r="A390" s="1" t="s">
        <v>1687</v>
      </c>
      <c r="B390" s="2">
        <v>45662</v>
      </c>
      <c r="C390" s="1" t="s">
        <v>6666</v>
      </c>
      <c r="D390" s="1" t="s">
        <v>210</v>
      </c>
      <c r="E390">
        <v>2025</v>
      </c>
      <c r="F390" s="1" t="s">
        <v>1688</v>
      </c>
      <c r="G390" s="1" t="s">
        <v>1689</v>
      </c>
      <c r="H390" s="1" t="s">
        <v>613</v>
      </c>
      <c r="I390" s="1" t="s">
        <v>614</v>
      </c>
      <c r="J390" s="1" t="s">
        <v>70</v>
      </c>
      <c r="K390" s="3">
        <v>34.72</v>
      </c>
      <c r="L390">
        <v>5</v>
      </c>
      <c r="M390" s="3">
        <v>173.6</v>
      </c>
      <c r="N390" s="1" t="s">
        <v>6669</v>
      </c>
      <c r="O390" s="1" t="s">
        <v>37</v>
      </c>
    </row>
    <row r="391" spans="1:15" x14ac:dyDescent="0.3">
      <c r="A391" s="1" t="s">
        <v>1690</v>
      </c>
      <c r="B391" s="2">
        <v>45466</v>
      </c>
      <c r="C391" s="1" t="s">
        <v>6666</v>
      </c>
      <c r="D391" s="1" t="s">
        <v>24</v>
      </c>
      <c r="E391">
        <v>2024</v>
      </c>
      <c r="F391" s="1" t="s">
        <v>1691</v>
      </c>
      <c r="G391" s="1" t="s">
        <v>1692</v>
      </c>
      <c r="H391" s="1" t="s">
        <v>161</v>
      </c>
      <c r="I391" s="1" t="s">
        <v>1693</v>
      </c>
      <c r="J391" s="1" t="s">
        <v>20</v>
      </c>
      <c r="K391" s="3">
        <v>21.58</v>
      </c>
      <c r="L391">
        <v>3</v>
      </c>
      <c r="M391" s="3">
        <v>64.739999999999995</v>
      </c>
      <c r="N391" s="1" t="s">
        <v>21</v>
      </c>
      <c r="O391" s="1" t="s">
        <v>80</v>
      </c>
    </row>
    <row r="392" spans="1:15" x14ac:dyDescent="0.3">
      <c r="A392" s="1" t="s">
        <v>1694</v>
      </c>
      <c r="B392" s="2">
        <v>44972</v>
      </c>
      <c r="C392" s="1" t="s">
        <v>6670</v>
      </c>
      <c r="D392" s="1" t="s">
        <v>39</v>
      </c>
      <c r="E392">
        <v>2023</v>
      </c>
      <c r="F392" s="1" t="s">
        <v>260</v>
      </c>
      <c r="G392" s="1" t="s">
        <v>261</v>
      </c>
      <c r="H392" s="1" t="s">
        <v>1205</v>
      </c>
      <c r="I392" s="1" t="s">
        <v>1206</v>
      </c>
      <c r="J392" s="1" t="s">
        <v>20</v>
      </c>
      <c r="K392" s="3">
        <v>20.05</v>
      </c>
      <c r="L392">
        <v>5</v>
      </c>
      <c r="M392" s="3">
        <v>100.25</v>
      </c>
      <c r="N392" s="1" t="s">
        <v>29</v>
      </c>
      <c r="O392" s="1" t="s">
        <v>193</v>
      </c>
    </row>
    <row r="393" spans="1:15" x14ac:dyDescent="0.3">
      <c r="A393" s="1" t="s">
        <v>1695</v>
      </c>
      <c r="B393" s="2">
        <v>45330</v>
      </c>
      <c r="C393" s="1" t="s">
        <v>6672</v>
      </c>
      <c r="D393" s="1" t="s">
        <v>39</v>
      </c>
      <c r="E393">
        <v>2024</v>
      </c>
      <c r="F393" s="1" t="s">
        <v>686</v>
      </c>
      <c r="G393" s="1" t="s">
        <v>1696</v>
      </c>
      <c r="H393" s="1" t="s">
        <v>1337</v>
      </c>
      <c r="I393" s="1" t="s">
        <v>1338</v>
      </c>
      <c r="J393" s="1" t="s">
        <v>70</v>
      </c>
      <c r="K393" s="3">
        <v>14.48</v>
      </c>
      <c r="L393">
        <v>2</v>
      </c>
      <c r="M393" s="3">
        <v>28.96</v>
      </c>
      <c r="N393" s="1" t="s">
        <v>21</v>
      </c>
      <c r="O393" s="1" t="s">
        <v>22</v>
      </c>
    </row>
    <row r="394" spans="1:15" x14ac:dyDescent="0.3">
      <c r="A394" s="1" t="s">
        <v>1697</v>
      </c>
      <c r="B394" s="2">
        <v>45537</v>
      </c>
      <c r="C394" s="1" t="s">
        <v>6667</v>
      </c>
      <c r="D394" s="1" t="s">
        <v>60</v>
      </c>
      <c r="E394">
        <v>2024</v>
      </c>
      <c r="F394" s="1" t="s">
        <v>1569</v>
      </c>
      <c r="G394" s="1" t="s">
        <v>1698</v>
      </c>
      <c r="H394" s="1" t="s">
        <v>202</v>
      </c>
      <c r="I394" s="1" t="s">
        <v>203</v>
      </c>
      <c r="J394" s="1" t="s">
        <v>20</v>
      </c>
      <c r="K394" s="3">
        <v>14.34</v>
      </c>
      <c r="L394">
        <v>4</v>
      </c>
      <c r="M394" s="3">
        <v>57.36</v>
      </c>
      <c r="N394" s="1" t="s">
        <v>21</v>
      </c>
      <c r="O394" s="1" t="s">
        <v>37</v>
      </c>
    </row>
    <row r="395" spans="1:15" x14ac:dyDescent="0.3">
      <c r="A395" s="1" t="s">
        <v>1699</v>
      </c>
      <c r="B395" s="2">
        <v>45278</v>
      </c>
      <c r="C395" s="1" t="s">
        <v>6667</v>
      </c>
      <c r="D395" s="1" t="s">
        <v>107</v>
      </c>
      <c r="E395">
        <v>2023</v>
      </c>
      <c r="F395" s="1" t="s">
        <v>1700</v>
      </c>
      <c r="G395" s="1" t="s">
        <v>1701</v>
      </c>
      <c r="H395" s="1" t="s">
        <v>1702</v>
      </c>
      <c r="I395" s="1" t="s">
        <v>1703</v>
      </c>
      <c r="J395" s="1" t="s">
        <v>87</v>
      </c>
      <c r="K395" s="3">
        <v>36.15</v>
      </c>
      <c r="L395">
        <v>2</v>
      </c>
      <c r="M395" s="3">
        <v>72.3</v>
      </c>
      <c r="N395" s="1" t="s">
        <v>21</v>
      </c>
      <c r="O395" s="1" t="s">
        <v>44</v>
      </c>
    </row>
    <row r="396" spans="1:15" x14ac:dyDescent="0.3">
      <c r="A396" s="1" t="s">
        <v>1704</v>
      </c>
      <c r="B396" s="2">
        <v>45513</v>
      </c>
      <c r="C396" s="1" t="s">
        <v>6668</v>
      </c>
      <c r="D396" s="1" t="s">
        <v>90</v>
      </c>
      <c r="E396">
        <v>2024</v>
      </c>
      <c r="F396" s="1" t="s">
        <v>1705</v>
      </c>
      <c r="G396" s="1" t="s">
        <v>1706</v>
      </c>
      <c r="H396" s="1" t="s">
        <v>1707</v>
      </c>
      <c r="I396" s="1" t="s">
        <v>1708</v>
      </c>
      <c r="J396" s="1" t="s">
        <v>70</v>
      </c>
      <c r="K396" s="3">
        <v>30.36</v>
      </c>
      <c r="L396">
        <v>3</v>
      </c>
      <c r="M396" s="3">
        <v>91.08</v>
      </c>
      <c r="N396" s="1" t="s">
        <v>21</v>
      </c>
      <c r="O396" s="1" t="s">
        <v>22</v>
      </c>
    </row>
    <row r="397" spans="1:15" x14ac:dyDescent="0.3">
      <c r="A397" s="1" t="s">
        <v>1709</v>
      </c>
      <c r="B397" s="2">
        <v>45738</v>
      </c>
      <c r="C397" s="1" t="s">
        <v>6673</v>
      </c>
      <c r="D397" s="1" t="s">
        <v>15</v>
      </c>
      <c r="E397">
        <v>2025</v>
      </c>
      <c r="F397" s="1" t="s">
        <v>1249</v>
      </c>
      <c r="G397" s="1" t="s">
        <v>1710</v>
      </c>
      <c r="H397" s="1" t="s">
        <v>984</v>
      </c>
      <c r="I397" s="1" t="s">
        <v>1711</v>
      </c>
      <c r="J397" s="1" t="s">
        <v>20</v>
      </c>
      <c r="K397" s="3">
        <v>19.07</v>
      </c>
      <c r="L397">
        <v>3</v>
      </c>
      <c r="M397" s="3">
        <v>57.21</v>
      </c>
      <c r="N397" s="1" t="s">
        <v>29</v>
      </c>
      <c r="O397" s="1" t="s">
        <v>37</v>
      </c>
    </row>
    <row r="398" spans="1:15" x14ac:dyDescent="0.3">
      <c r="A398" s="1" t="s">
        <v>1712</v>
      </c>
      <c r="B398" s="2">
        <v>45486</v>
      </c>
      <c r="C398" s="1" t="s">
        <v>6673</v>
      </c>
      <c r="D398" s="1" t="s">
        <v>32</v>
      </c>
      <c r="E398">
        <v>2024</v>
      </c>
      <c r="F398" s="1" t="s">
        <v>358</v>
      </c>
      <c r="G398" s="1" t="s">
        <v>359</v>
      </c>
      <c r="H398" s="1" t="s">
        <v>1713</v>
      </c>
      <c r="I398" s="1" t="s">
        <v>1714</v>
      </c>
      <c r="J398" s="1" t="s">
        <v>87</v>
      </c>
      <c r="K398" s="3">
        <v>20.34</v>
      </c>
      <c r="L398">
        <v>1</v>
      </c>
      <c r="M398" s="3">
        <v>20.34</v>
      </c>
      <c r="N398" s="1" t="s">
        <v>29</v>
      </c>
      <c r="O398" s="1" t="s">
        <v>22</v>
      </c>
    </row>
    <row r="399" spans="1:15" x14ac:dyDescent="0.3">
      <c r="A399" s="1" t="s">
        <v>1715</v>
      </c>
      <c r="B399" s="2">
        <v>45820</v>
      </c>
      <c r="C399" s="1" t="s">
        <v>6672</v>
      </c>
      <c r="D399" s="1" t="s">
        <v>24</v>
      </c>
      <c r="E399">
        <v>2025</v>
      </c>
      <c r="F399" s="1" t="s">
        <v>1163</v>
      </c>
      <c r="G399" s="1" t="s">
        <v>1164</v>
      </c>
      <c r="H399" s="1" t="s">
        <v>411</v>
      </c>
      <c r="I399" s="1" t="s">
        <v>412</v>
      </c>
      <c r="J399" s="1" t="s">
        <v>51</v>
      </c>
      <c r="K399" s="3">
        <v>34.06</v>
      </c>
      <c r="L399">
        <v>5</v>
      </c>
      <c r="M399" s="3">
        <v>170.3</v>
      </c>
      <c r="N399" s="1" t="s">
        <v>21</v>
      </c>
      <c r="O399" s="1" t="s">
        <v>37</v>
      </c>
    </row>
    <row r="400" spans="1:15" x14ac:dyDescent="0.3">
      <c r="A400" s="1" t="s">
        <v>1716</v>
      </c>
      <c r="B400" s="2">
        <v>45297</v>
      </c>
      <c r="C400" s="1" t="s">
        <v>6673</v>
      </c>
      <c r="D400" s="1" t="s">
        <v>210</v>
      </c>
      <c r="E400">
        <v>2024</v>
      </c>
      <c r="F400" s="1" t="s">
        <v>575</v>
      </c>
      <c r="G400" s="1" t="s">
        <v>576</v>
      </c>
      <c r="H400" s="1" t="s">
        <v>905</v>
      </c>
      <c r="I400" s="1" t="s">
        <v>1717</v>
      </c>
      <c r="J400" s="1" t="s">
        <v>51</v>
      </c>
      <c r="K400" s="3">
        <v>13.55</v>
      </c>
      <c r="L400">
        <v>2</v>
      </c>
      <c r="M400" s="3">
        <v>27.1</v>
      </c>
      <c r="N400" s="1" t="s">
        <v>29</v>
      </c>
      <c r="O400" s="1" t="s">
        <v>22</v>
      </c>
    </row>
    <row r="401" spans="1:15" x14ac:dyDescent="0.3">
      <c r="A401" s="1" t="s">
        <v>1718</v>
      </c>
      <c r="B401" s="2">
        <v>44829</v>
      </c>
      <c r="C401" s="1" t="s">
        <v>6666</v>
      </c>
      <c r="D401" s="1" t="s">
        <v>60</v>
      </c>
      <c r="E401">
        <v>2022</v>
      </c>
      <c r="F401" s="1" t="s">
        <v>1719</v>
      </c>
      <c r="G401" s="1" t="s">
        <v>1720</v>
      </c>
      <c r="H401" s="1" t="s">
        <v>878</v>
      </c>
      <c r="I401" s="1" t="s">
        <v>1721</v>
      </c>
      <c r="J401" s="1" t="s">
        <v>20</v>
      </c>
      <c r="K401" s="3">
        <v>6.74</v>
      </c>
      <c r="L401">
        <v>5</v>
      </c>
      <c r="M401" s="3">
        <v>33.700000000000003</v>
      </c>
      <c r="N401" s="1" t="s">
        <v>21</v>
      </c>
      <c r="O401" s="1" t="s">
        <v>95</v>
      </c>
    </row>
    <row r="402" spans="1:15" x14ac:dyDescent="0.3">
      <c r="A402" s="1" t="s">
        <v>1722</v>
      </c>
      <c r="B402" s="2">
        <v>45167</v>
      </c>
      <c r="C402" s="1" t="s">
        <v>6671</v>
      </c>
      <c r="D402" s="1" t="s">
        <v>90</v>
      </c>
      <c r="E402">
        <v>2023</v>
      </c>
      <c r="F402" s="1" t="s">
        <v>1249</v>
      </c>
      <c r="G402" s="1" t="s">
        <v>1723</v>
      </c>
      <c r="H402" s="1" t="s">
        <v>171</v>
      </c>
      <c r="I402" s="1" t="s">
        <v>1724</v>
      </c>
      <c r="J402" s="1" t="s">
        <v>51</v>
      </c>
      <c r="K402" s="3">
        <v>7.17</v>
      </c>
      <c r="L402">
        <v>4</v>
      </c>
      <c r="M402" s="3">
        <v>28.68</v>
      </c>
      <c r="N402" s="1" t="s">
        <v>21</v>
      </c>
      <c r="O402" s="1" t="s">
        <v>193</v>
      </c>
    </row>
    <row r="403" spans="1:15" x14ac:dyDescent="0.3">
      <c r="A403" s="1" t="s">
        <v>1725</v>
      </c>
      <c r="B403" s="2">
        <v>45074</v>
      </c>
      <c r="C403" s="1" t="s">
        <v>6666</v>
      </c>
      <c r="D403" s="1" t="s">
        <v>46</v>
      </c>
      <c r="E403">
        <v>2023</v>
      </c>
      <c r="F403" s="1" t="s">
        <v>1726</v>
      </c>
      <c r="G403" s="1" t="s">
        <v>1727</v>
      </c>
      <c r="H403" s="1" t="s">
        <v>1462</v>
      </c>
      <c r="I403" s="1" t="s">
        <v>1728</v>
      </c>
      <c r="J403" s="1" t="s">
        <v>20</v>
      </c>
      <c r="K403" s="3">
        <v>33.17</v>
      </c>
      <c r="L403">
        <v>3</v>
      </c>
      <c r="M403" s="3">
        <v>99.51</v>
      </c>
      <c r="N403" s="1" t="s">
        <v>6669</v>
      </c>
      <c r="O403" s="1" t="s">
        <v>193</v>
      </c>
    </row>
    <row r="404" spans="1:15" x14ac:dyDescent="0.3">
      <c r="A404" s="1" t="s">
        <v>1729</v>
      </c>
      <c r="B404" s="2">
        <v>45326</v>
      </c>
      <c r="C404" s="1" t="s">
        <v>6666</v>
      </c>
      <c r="D404" s="1" t="s">
        <v>39</v>
      </c>
      <c r="E404">
        <v>2024</v>
      </c>
      <c r="F404" s="1" t="s">
        <v>61</v>
      </c>
      <c r="G404" s="1" t="s">
        <v>62</v>
      </c>
      <c r="H404" s="1" t="s">
        <v>1730</v>
      </c>
      <c r="I404" s="1" t="s">
        <v>1731</v>
      </c>
      <c r="J404" s="1" t="s">
        <v>70</v>
      </c>
      <c r="K404" s="3">
        <v>44.42</v>
      </c>
      <c r="L404">
        <v>4</v>
      </c>
      <c r="M404" s="3">
        <v>177.68</v>
      </c>
      <c r="N404" s="1" t="s">
        <v>6669</v>
      </c>
      <c r="O404" s="1" t="s">
        <v>30</v>
      </c>
    </row>
    <row r="405" spans="1:15" x14ac:dyDescent="0.3">
      <c r="A405" s="1" t="s">
        <v>1732</v>
      </c>
      <c r="B405" s="2">
        <v>45107</v>
      </c>
      <c r="C405" s="1" t="s">
        <v>6668</v>
      </c>
      <c r="D405" s="1" t="s">
        <v>24</v>
      </c>
      <c r="E405">
        <v>2023</v>
      </c>
      <c r="F405" s="1" t="s">
        <v>1733</v>
      </c>
      <c r="G405" s="1" t="s">
        <v>1734</v>
      </c>
      <c r="H405" s="1" t="s">
        <v>1735</v>
      </c>
      <c r="I405" s="1" t="s">
        <v>1736</v>
      </c>
      <c r="J405" s="1" t="s">
        <v>20</v>
      </c>
      <c r="K405" s="3">
        <v>45.63</v>
      </c>
      <c r="L405">
        <v>2</v>
      </c>
      <c r="M405" s="3">
        <v>91.26</v>
      </c>
      <c r="N405" s="1" t="s">
        <v>21</v>
      </c>
      <c r="O405" s="1" t="s">
        <v>37</v>
      </c>
    </row>
    <row r="406" spans="1:15" x14ac:dyDescent="0.3">
      <c r="A406" s="1" t="s">
        <v>1737</v>
      </c>
      <c r="B406" s="2">
        <v>44968</v>
      </c>
      <c r="C406" s="1" t="s">
        <v>6673</v>
      </c>
      <c r="D406" s="1" t="s">
        <v>39</v>
      </c>
      <c r="E406">
        <v>2023</v>
      </c>
      <c r="F406" s="1" t="s">
        <v>1738</v>
      </c>
      <c r="G406" s="1" t="s">
        <v>1739</v>
      </c>
      <c r="H406" s="1" t="s">
        <v>1602</v>
      </c>
      <c r="I406" s="1" t="s">
        <v>1740</v>
      </c>
      <c r="J406" s="1" t="s">
        <v>51</v>
      </c>
      <c r="K406" s="3">
        <v>27.16</v>
      </c>
      <c r="L406">
        <v>3</v>
      </c>
      <c r="M406" s="3">
        <v>81.48</v>
      </c>
      <c r="N406" s="1" t="s">
        <v>29</v>
      </c>
      <c r="O406" s="1" t="s">
        <v>52</v>
      </c>
    </row>
    <row r="407" spans="1:15" x14ac:dyDescent="0.3">
      <c r="A407" s="1" t="s">
        <v>1741</v>
      </c>
      <c r="B407" s="2">
        <v>45391</v>
      </c>
      <c r="C407" s="1" t="s">
        <v>6671</v>
      </c>
      <c r="D407" s="1" t="s">
        <v>82</v>
      </c>
      <c r="E407">
        <v>2024</v>
      </c>
      <c r="F407" s="1" t="s">
        <v>1742</v>
      </c>
      <c r="G407" s="1" t="s">
        <v>1743</v>
      </c>
      <c r="H407" s="1" t="s">
        <v>588</v>
      </c>
      <c r="I407" s="1" t="s">
        <v>1744</v>
      </c>
      <c r="J407" s="1" t="s">
        <v>87</v>
      </c>
      <c r="K407" s="3">
        <v>36.26</v>
      </c>
      <c r="L407">
        <v>5</v>
      </c>
      <c r="M407" s="3">
        <v>181.3</v>
      </c>
      <c r="N407" s="1" t="s">
        <v>88</v>
      </c>
      <c r="O407" s="1" t="s">
        <v>44</v>
      </c>
    </row>
    <row r="408" spans="1:15" x14ac:dyDescent="0.3">
      <c r="A408" s="1" t="s">
        <v>1745</v>
      </c>
      <c r="B408" s="2">
        <v>45004</v>
      </c>
      <c r="C408" s="1" t="s">
        <v>6666</v>
      </c>
      <c r="D408" s="1" t="s">
        <v>15</v>
      </c>
      <c r="E408">
        <v>2023</v>
      </c>
      <c r="F408" s="1" t="s">
        <v>1746</v>
      </c>
      <c r="G408" s="1" t="s">
        <v>1747</v>
      </c>
      <c r="H408" s="1" t="s">
        <v>1748</v>
      </c>
      <c r="I408" s="1" t="s">
        <v>1749</v>
      </c>
      <c r="J408" s="1" t="s">
        <v>20</v>
      </c>
      <c r="K408" s="3">
        <v>49.75</v>
      </c>
      <c r="L408">
        <v>3</v>
      </c>
      <c r="M408" s="3">
        <v>149.25</v>
      </c>
      <c r="N408" s="1" t="s">
        <v>6669</v>
      </c>
      <c r="O408" s="1" t="s">
        <v>30</v>
      </c>
    </row>
    <row r="409" spans="1:15" x14ac:dyDescent="0.3">
      <c r="A409" s="1" t="s">
        <v>1750</v>
      </c>
      <c r="B409" s="2">
        <v>45094</v>
      </c>
      <c r="C409" s="1" t="s">
        <v>6673</v>
      </c>
      <c r="D409" s="1" t="s">
        <v>24</v>
      </c>
      <c r="E409">
        <v>2023</v>
      </c>
      <c r="F409" s="1" t="s">
        <v>1751</v>
      </c>
      <c r="G409" s="1" t="s">
        <v>1752</v>
      </c>
      <c r="H409" s="1" t="s">
        <v>1246</v>
      </c>
      <c r="I409" s="1" t="s">
        <v>1753</v>
      </c>
      <c r="J409" s="1" t="s">
        <v>70</v>
      </c>
      <c r="K409" s="3">
        <v>35.409999999999997</v>
      </c>
      <c r="L409">
        <v>3</v>
      </c>
      <c r="M409" s="3">
        <v>106.23</v>
      </c>
      <c r="N409" s="1" t="s">
        <v>6669</v>
      </c>
      <c r="O409" s="1" t="s">
        <v>37</v>
      </c>
    </row>
    <row r="410" spans="1:15" x14ac:dyDescent="0.3">
      <c r="A410" s="1" t="s">
        <v>1754</v>
      </c>
      <c r="B410" s="2">
        <v>45490</v>
      </c>
      <c r="C410" s="1" t="s">
        <v>6670</v>
      </c>
      <c r="D410" s="1" t="s">
        <v>32</v>
      </c>
      <c r="E410">
        <v>2024</v>
      </c>
      <c r="F410" s="1" t="s">
        <v>211</v>
      </c>
      <c r="G410" s="1" t="s">
        <v>212</v>
      </c>
      <c r="H410" s="1" t="s">
        <v>1755</v>
      </c>
      <c r="I410" s="1" t="s">
        <v>1756</v>
      </c>
      <c r="J410" s="1" t="s">
        <v>20</v>
      </c>
      <c r="K410" s="3">
        <v>5.01</v>
      </c>
      <c r="L410">
        <v>4</v>
      </c>
      <c r="M410" s="3">
        <v>20.04</v>
      </c>
      <c r="N410" s="1" t="s">
        <v>6669</v>
      </c>
      <c r="O410" s="1" t="s">
        <v>37</v>
      </c>
    </row>
    <row r="411" spans="1:15" x14ac:dyDescent="0.3">
      <c r="A411" s="1" t="s">
        <v>1757</v>
      </c>
      <c r="B411" s="2">
        <v>45313</v>
      </c>
      <c r="C411" s="1" t="s">
        <v>6667</v>
      </c>
      <c r="D411" s="1" t="s">
        <v>210</v>
      </c>
      <c r="E411">
        <v>2024</v>
      </c>
      <c r="F411" s="1" t="s">
        <v>1633</v>
      </c>
      <c r="G411" s="1" t="s">
        <v>1634</v>
      </c>
      <c r="H411" s="1" t="s">
        <v>1755</v>
      </c>
      <c r="I411" s="1" t="s">
        <v>1756</v>
      </c>
      <c r="J411" s="1" t="s">
        <v>70</v>
      </c>
      <c r="K411" s="3">
        <v>5.83</v>
      </c>
      <c r="L411">
        <v>4</v>
      </c>
      <c r="M411" s="3">
        <v>23.32</v>
      </c>
      <c r="N411" s="1" t="s">
        <v>6669</v>
      </c>
      <c r="O411" s="1" t="s">
        <v>37</v>
      </c>
    </row>
    <row r="412" spans="1:15" x14ac:dyDescent="0.3">
      <c r="A412" s="1" t="s">
        <v>1758</v>
      </c>
      <c r="B412" s="2">
        <v>45457</v>
      </c>
      <c r="C412" s="1" t="s">
        <v>6668</v>
      </c>
      <c r="D412" s="1" t="s">
        <v>24</v>
      </c>
      <c r="E412">
        <v>2024</v>
      </c>
      <c r="F412" s="1" t="s">
        <v>1304</v>
      </c>
      <c r="G412" s="1" t="s">
        <v>1759</v>
      </c>
      <c r="H412" s="1" t="s">
        <v>603</v>
      </c>
      <c r="I412" s="1" t="s">
        <v>1760</v>
      </c>
      <c r="J412" s="1" t="s">
        <v>51</v>
      </c>
      <c r="K412" s="3">
        <v>49.96</v>
      </c>
      <c r="L412">
        <v>4</v>
      </c>
      <c r="M412" s="3">
        <v>199.84</v>
      </c>
      <c r="N412" s="1" t="s">
        <v>21</v>
      </c>
      <c r="O412" s="1" t="s">
        <v>52</v>
      </c>
    </row>
    <row r="413" spans="1:15" x14ac:dyDescent="0.3">
      <c r="A413" s="1" t="s">
        <v>1761</v>
      </c>
      <c r="B413" s="2">
        <v>45227</v>
      </c>
      <c r="C413" s="1" t="s">
        <v>6673</v>
      </c>
      <c r="D413" s="1" t="s">
        <v>133</v>
      </c>
      <c r="E413">
        <v>2023</v>
      </c>
      <c r="F413" s="1" t="s">
        <v>1043</v>
      </c>
      <c r="G413" s="1" t="s">
        <v>1493</v>
      </c>
      <c r="H413" s="1" t="s">
        <v>1762</v>
      </c>
      <c r="I413" s="1" t="s">
        <v>1763</v>
      </c>
      <c r="J413" s="1" t="s">
        <v>70</v>
      </c>
      <c r="K413" s="3">
        <v>4.09</v>
      </c>
      <c r="L413">
        <v>4</v>
      </c>
      <c r="M413" s="3">
        <v>16.36</v>
      </c>
      <c r="N413" s="1" t="s">
        <v>21</v>
      </c>
      <c r="O413" s="1" t="s">
        <v>193</v>
      </c>
    </row>
    <row r="414" spans="1:15" x14ac:dyDescent="0.3">
      <c r="A414" s="1" t="s">
        <v>1764</v>
      </c>
      <c r="B414" s="2">
        <v>45524</v>
      </c>
      <c r="C414" s="1" t="s">
        <v>6671</v>
      </c>
      <c r="D414" s="1" t="s">
        <v>90</v>
      </c>
      <c r="E414">
        <v>2024</v>
      </c>
      <c r="F414" s="1" t="s">
        <v>715</v>
      </c>
      <c r="G414" s="1" t="s">
        <v>716</v>
      </c>
      <c r="H414" s="1" t="s">
        <v>1765</v>
      </c>
      <c r="I414" s="1" t="s">
        <v>1766</v>
      </c>
      <c r="J414" s="1" t="s">
        <v>20</v>
      </c>
      <c r="K414" s="3">
        <v>16.04</v>
      </c>
      <c r="L414">
        <v>4</v>
      </c>
      <c r="M414" s="3">
        <v>64.16</v>
      </c>
      <c r="N414" s="1" t="s">
        <v>88</v>
      </c>
      <c r="O414" s="1" t="s">
        <v>44</v>
      </c>
    </row>
    <row r="415" spans="1:15" x14ac:dyDescent="0.3">
      <c r="A415" s="1" t="s">
        <v>1767</v>
      </c>
      <c r="B415" s="2">
        <v>45446</v>
      </c>
      <c r="C415" s="1" t="s">
        <v>6667</v>
      </c>
      <c r="D415" s="1" t="s">
        <v>24</v>
      </c>
      <c r="E415">
        <v>2024</v>
      </c>
      <c r="F415" s="1" t="s">
        <v>476</v>
      </c>
      <c r="G415" s="1" t="s">
        <v>1768</v>
      </c>
      <c r="H415" s="1" t="s">
        <v>613</v>
      </c>
      <c r="I415" s="1" t="s">
        <v>614</v>
      </c>
      <c r="J415" s="1" t="s">
        <v>70</v>
      </c>
      <c r="K415" s="3">
        <v>36.450000000000003</v>
      </c>
      <c r="L415">
        <v>1</v>
      </c>
      <c r="M415" s="3">
        <v>36.450000000000003</v>
      </c>
      <c r="N415" s="1" t="s">
        <v>21</v>
      </c>
      <c r="O415" s="1" t="s">
        <v>37</v>
      </c>
    </row>
    <row r="416" spans="1:15" x14ac:dyDescent="0.3">
      <c r="A416" s="1" t="s">
        <v>1769</v>
      </c>
      <c r="B416" s="2">
        <v>45113</v>
      </c>
      <c r="C416" s="1" t="s">
        <v>6672</v>
      </c>
      <c r="D416" s="1" t="s">
        <v>32</v>
      </c>
      <c r="E416">
        <v>2023</v>
      </c>
      <c r="F416" s="1" t="s">
        <v>1770</v>
      </c>
      <c r="G416" s="1" t="s">
        <v>1771</v>
      </c>
      <c r="H416" s="1" t="s">
        <v>1365</v>
      </c>
      <c r="I416" s="1" t="s">
        <v>1366</v>
      </c>
      <c r="J416" s="1" t="s">
        <v>51</v>
      </c>
      <c r="K416" s="3">
        <v>18.25</v>
      </c>
      <c r="L416">
        <v>1</v>
      </c>
      <c r="M416" s="3">
        <v>18.25</v>
      </c>
      <c r="N416" s="1" t="s">
        <v>29</v>
      </c>
      <c r="O416" s="1" t="s">
        <v>52</v>
      </c>
    </row>
    <row r="417" spans="1:15" x14ac:dyDescent="0.3">
      <c r="A417" s="1" t="s">
        <v>1772</v>
      </c>
      <c r="B417" s="2">
        <v>45888</v>
      </c>
      <c r="C417" s="1" t="s">
        <v>6671</v>
      </c>
      <c r="D417" s="1" t="s">
        <v>90</v>
      </c>
      <c r="E417">
        <v>2025</v>
      </c>
      <c r="F417" s="1" t="s">
        <v>1066</v>
      </c>
      <c r="G417" s="1" t="s">
        <v>1773</v>
      </c>
      <c r="H417" s="1" t="s">
        <v>213</v>
      </c>
      <c r="I417" s="1" t="s">
        <v>1774</v>
      </c>
      <c r="J417" s="1" t="s">
        <v>87</v>
      </c>
      <c r="K417" s="3">
        <v>22.21</v>
      </c>
      <c r="L417">
        <v>5</v>
      </c>
      <c r="M417" s="3">
        <v>111.05</v>
      </c>
      <c r="N417" s="1" t="s">
        <v>21</v>
      </c>
      <c r="O417" s="1" t="s">
        <v>22</v>
      </c>
    </row>
    <row r="418" spans="1:15" x14ac:dyDescent="0.3">
      <c r="A418" s="1" t="s">
        <v>1775</v>
      </c>
      <c r="B418" s="2">
        <v>45177</v>
      </c>
      <c r="C418" s="1" t="s">
        <v>6668</v>
      </c>
      <c r="D418" s="1" t="s">
        <v>60</v>
      </c>
      <c r="E418">
        <v>2023</v>
      </c>
      <c r="F418" s="1" t="s">
        <v>616</v>
      </c>
      <c r="G418" s="1" t="s">
        <v>617</v>
      </c>
      <c r="H418" s="1" t="s">
        <v>191</v>
      </c>
      <c r="I418" s="1" t="s">
        <v>192</v>
      </c>
      <c r="J418" s="1" t="s">
        <v>51</v>
      </c>
      <c r="K418" s="3">
        <v>5.89</v>
      </c>
      <c r="L418">
        <v>2</v>
      </c>
      <c r="M418" s="3">
        <v>11.78</v>
      </c>
      <c r="N418" s="1" t="s">
        <v>88</v>
      </c>
      <c r="O418" s="1" t="s">
        <v>52</v>
      </c>
    </row>
    <row r="419" spans="1:15" x14ac:dyDescent="0.3">
      <c r="A419" s="1" t="s">
        <v>1776</v>
      </c>
      <c r="B419" s="2">
        <v>45056</v>
      </c>
      <c r="C419" s="1" t="s">
        <v>6670</v>
      </c>
      <c r="D419" s="1" t="s">
        <v>46</v>
      </c>
      <c r="E419">
        <v>2023</v>
      </c>
      <c r="F419" s="1" t="s">
        <v>1777</v>
      </c>
      <c r="G419" s="1" t="s">
        <v>1778</v>
      </c>
      <c r="H419" s="1" t="s">
        <v>559</v>
      </c>
      <c r="I419" s="1" t="s">
        <v>1779</v>
      </c>
      <c r="J419" s="1" t="s">
        <v>87</v>
      </c>
      <c r="K419" s="3">
        <v>39.119999999999997</v>
      </c>
      <c r="L419">
        <v>3</v>
      </c>
      <c r="M419" s="3">
        <v>117.36</v>
      </c>
      <c r="N419" s="1" t="s">
        <v>21</v>
      </c>
      <c r="O419" s="1" t="s">
        <v>44</v>
      </c>
    </row>
    <row r="420" spans="1:15" x14ac:dyDescent="0.3">
      <c r="A420" s="1" t="s">
        <v>1780</v>
      </c>
      <c r="B420" s="2">
        <v>45177</v>
      </c>
      <c r="C420" s="1" t="s">
        <v>6668</v>
      </c>
      <c r="D420" s="1" t="s">
        <v>60</v>
      </c>
      <c r="E420">
        <v>2023</v>
      </c>
      <c r="F420" s="1" t="s">
        <v>313</v>
      </c>
      <c r="G420" s="1" t="s">
        <v>1781</v>
      </c>
      <c r="H420" s="1" t="s">
        <v>1782</v>
      </c>
      <c r="I420" s="1" t="s">
        <v>1783</v>
      </c>
      <c r="J420" s="1" t="s">
        <v>87</v>
      </c>
      <c r="K420" s="3">
        <v>11.12</v>
      </c>
      <c r="L420">
        <v>3</v>
      </c>
      <c r="M420" s="3">
        <v>33.36</v>
      </c>
      <c r="N420" s="1" t="s">
        <v>29</v>
      </c>
      <c r="O420" s="1" t="s">
        <v>22</v>
      </c>
    </row>
    <row r="421" spans="1:15" x14ac:dyDescent="0.3">
      <c r="A421" s="1" t="s">
        <v>1784</v>
      </c>
      <c r="B421" s="2">
        <v>45087</v>
      </c>
      <c r="C421" s="1" t="s">
        <v>6673</v>
      </c>
      <c r="D421" s="1" t="s">
        <v>24</v>
      </c>
      <c r="E421">
        <v>2023</v>
      </c>
      <c r="F421" s="1" t="s">
        <v>1785</v>
      </c>
      <c r="G421" s="1" t="s">
        <v>1786</v>
      </c>
      <c r="H421" s="1" t="s">
        <v>1787</v>
      </c>
      <c r="I421" s="1" t="s">
        <v>1788</v>
      </c>
      <c r="J421" s="1" t="s">
        <v>51</v>
      </c>
      <c r="K421" s="3">
        <v>47.1</v>
      </c>
      <c r="L421">
        <v>1</v>
      </c>
      <c r="M421" s="3">
        <v>47.1</v>
      </c>
      <c r="N421" s="1" t="s">
        <v>29</v>
      </c>
      <c r="O421" s="1" t="s">
        <v>30</v>
      </c>
    </row>
    <row r="422" spans="1:15" x14ac:dyDescent="0.3">
      <c r="A422" s="1" t="s">
        <v>1789</v>
      </c>
      <c r="B422" s="2">
        <v>45186</v>
      </c>
      <c r="C422" s="1" t="s">
        <v>6666</v>
      </c>
      <c r="D422" s="1" t="s">
        <v>60</v>
      </c>
      <c r="E422">
        <v>2023</v>
      </c>
      <c r="F422" s="1" t="s">
        <v>438</v>
      </c>
      <c r="G422" s="1" t="s">
        <v>1790</v>
      </c>
      <c r="H422" s="1" t="s">
        <v>762</v>
      </c>
      <c r="I422" s="1" t="s">
        <v>763</v>
      </c>
      <c r="J422" s="1" t="s">
        <v>70</v>
      </c>
      <c r="K422" s="3">
        <v>34.71</v>
      </c>
      <c r="L422">
        <v>1</v>
      </c>
      <c r="M422" s="3">
        <v>34.71</v>
      </c>
      <c r="N422" s="1" t="s">
        <v>21</v>
      </c>
      <c r="O422" s="1" t="s">
        <v>30</v>
      </c>
    </row>
    <row r="423" spans="1:15" x14ac:dyDescent="0.3">
      <c r="A423" s="1" t="s">
        <v>1791</v>
      </c>
      <c r="B423" s="2">
        <v>44929</v>
      </c>
      <c r="C423" s="1" t="s">
        <v>6671</v>
      </c>
      <c r="D423" s="1" t="s">
        <v>210</v>
      </c>
      <c r="E423">
        <v>2023</v>
      </c>
      <c r="F423" s="1" t="s">
        <v>1452</v>
      </c>
      <c r="G423" s="1" t="s">
        <v>1453</v>
      </c>
      <c r="H423" s="1" t="s">
        <v>660</v>
      </c>
      <c r="I423" s="1" t="s">
        <v>661</v>
      </c>
      <c r="J423" s="1" t="s">
        <v>20</v>
      </c>
      <c r="K423" s="3">
        <v>33.97</v>
      </c>
      <c r="L423">
        <v>3</v>
      </c>
      <c r="M423" s="3">
        <v>101.91</v>
      </c>
      <c r="N423" s="1" t="s">
        <v>6669</v>
      </c>
      <c r="O423" s="1" t="s">
        <v>193</v>
      </c>
    </row>
    <row r="424" spans="1:15" x14ac:dyDescent="0.3">
      <c r="A424" s="1" t="s">
        <v>1792</v>
      </c>
      <c r="B424" s="2">
        <v>45424</v>
      </c>
      <c r="C424" s="1" t="s">
        <v>6666</v>
      </c>
      <c r="D424" s="1" t="s">
        <v>46</v>
      </c>
      <c r="E424">
        <v>2024</v>
      </c>
      <c r="F424" s="1" t="s">
        <v>1793</v>
      </c>
      <c r="G424" s="1" t="s">
        <v>1794</v>
      </c>
      <c r="H424" s="1" t="s">
        <v>1795</v>
      </c>
      <c r="I424" s="1" t="s">
        <v>1796</v>
      </c>
      <c r="J424" s="1" t="s">
        <v>70</v>
      </c>
      <c r="K424" s="3">
        <v>14.52</v>
      </c>
      <c r="L424">
        <v>2</v>
      </c>
      <c r="M424" s="3">
        <v>29.04</v>
      </c>
      <c r="N424" s="1" t="s">
        <v>21</v>
      </c>
      <c r="O424" s="1" t="s">
        <v>30</v>
      </c>
    </row>
    <row r="425" spans="1:15" x14ac:dyDescent="0.3">
      <c r="A425" s="1" t="s">
        <v>1797</v>
      </c>
      <c r="B425" s="2">
        <v>45313</v>
      </c>
      <c r="C425" s="1" t="s">
        <v>6667</v>
      </c>
      <c r="D425" s="1" t="s">
        <v>210</v>
      </c>
      <c r="E425">
        <v>2024</v>
      </c>
      <c r="F425" s="1" t="s">
        <v>16</v>
      </c>
      <c r="G425" s="1" t="s">
        <v>17</v>
      </c>
      <c r="H425" s="1" t="s">
        <v>1798</v>
      </c>
      <c r="I425" s="1" t="s">
        <v>1799</v>
      </c>
      <c r="J425" s="1" t="s">
        <v>70</v>
      </c>
      <c r="K425" s="3">
        <v>26.46</v>
      </c>
      <c r="L425">
        <v>1</v>
      </c>
      <c r="M425" s="3">
        <v>26.46</v>
      </c>
      <c r="N425" s="1" t="s">
        <v>21</v>
      </c>
      <c r="O425" s="1" t="s">
        <v>193</v>
      </c>
    </row>
    <row r="426" spans="1:15" x14ac:dyDescent="0.3">
      <c r="A426" s="1" t="s">
        <v>1800</v>
      </c>
      <c r="B426" s="2">
        <v>45252</v>
      </c>
      <c r="C426" s="1" t="s">
        <v>6670</v>
      </c>
      <c r="D426" s="1" t="s">
        <v>54</v>
      </c>
      <c r="E426">
        <v>2023</v>
      </c>
      <c r="F426" s="1" t="s">
        <v>849</v>
      </c>
      <c r="G426" s="1" t="s">
        <v>850</v>
      </c>
      <c r="H426" s="1" t="s">
        <v>468</v>
      </c>
      <c r="I426" s="1" t="s">
        <v>1801</v>
      </c>
      <c r="J426" s="1" t="s">
        <v>20</v>
      </c>
      <c r="K426" s="3">
        <v>12.98</v>
      </c>
      <c r="L426">
        <v>3</v>
      </c>
      <c r="M426" s="3">
        <v>38.94</v>
      </c>
      <c r="N426" s="1" t="s">
        <v>21</v>
      </c>
      <c r="O426" s="1" t="s">
        <v>193</v>
      </c>
    </row>
    <row r="427" spans="1:15" x14ac:dyDescent="0.3">
      <c r="A427" s="1" t="s">
        <v>1802</v>
      </c>
      <c r="B427" s="2">
        <v>45195</v>
      </c>
      <c r="C427" s="1" t="s">
        <v>6671</v>
      </c>
      <c r="D427" s="1" t="s">
        <v>60</v>
      </c>
      <c r="E427">
        <v>2023</v>
      </c>
      <c r="F427" s="1" t="s">
        <v>1524</v>
      </c>
      <c r="G427" s="1" t="s">
        <v>1525</v>
      </c>
      <c r="H427" s="1" t="s">
        <v>1306</v>
      </c>
      <c r="I427" s="1" t="s">
        <v>1307</v>
      </c>
      <c r="J427" s="1" t="s">
        <v>20</v>
      </c>
      <c r="K427" s="3">
        <v>38.81</v>
      </c>
      <c r="L427">
        <v>3</v>
      </c>
      <c r="M427" s="3">
        <v>116.43</v>
      </c>
      <c r="N427" s="1" t="s">
        <v>21</v>
      </c>
      <c r="O427" s="1" t="s">
        <v>80</v>
      </c>
    </row>
    <row r="428" spans="1:15" x14ac:dyDescent="0.3">
      <c r="A428" s="1" t="s">
        <v>1803</v>
      </c>
      <c r="B428" s="2">
        <v>45122</v>
      </c>
      <c r="C428" s="1" t="s">
        <v>6673</v>
      </c>
      <c r="D428" s="1" t="s">
        <v>32</v>
      </c>
      <c r="E428">
        <v>2023</v>
      </c>
      <c r="F428" s="1" t="s">
        <v>1804</v>
      </c>
      <c r="G428" s="1" t="s">
        <v>1805</v>
      </c>
      <c r="H428" s="1" t="s">
        <v>1806</v>
      </c>
      <c r="I428" s="1" t="s">
        <v>1807</v>
      </c>
      <c r="J428" s="1" t="s">
        <v>20</v>
      </c>
      <c r="K428" s="3">
        <v>13.02</v>
      </c>
      <c r="L428">
        <v>4</v>
      </c>
      <c r="M428" s="3">
        <v>52.08</v>
      </c>
      <c r="N428" s="1" t="s">
        <v>6669</v>
      </c>
      <c r="O428" s="1" t="s">
        <v>22</v>
      </c>
    </row>
    <row r="429" spans="1:15" x14ac:dyDescent="0.3">
      <c r="A429" s="1" t="s">
        <v>1808</v>
      </c>
      <c r="B429" s="2">
        <v>45703</v>
      </c>
      <c r="C429" s="1" t="s">
        <v>6673</v>
      </c>
      <c r="D429" s="1" t="s">
        <v>39</v>
      </c>
      <c r="E429">
        <v>2025</v>
      </c>
      <c r="F429" s="1" t="s">
        <v>275</v>
      </c>
      <c r="G429" s="1" t="s">
        <v>276</v>
      </c>
      <c r="H429" s="1" t="s">
        <v>1155</v>
      </c>
      <c r="I429" s="1" t="s">
        <v>1809</v>
      </c>
      <c r="J429" s="1" t="s">
        <v>20</v>
      </c>
      <c r="K429" s="3">
        <v>40.159999999999997</v>
      </c>
      <c r="L429">
        <v>2</v>
      </c>
      <c r="M429" s="3">
        <v>80.319999999999993</v>
      </c>
      <c r="N429" s="1" t="s">
        <v>21</v>
      </c>
      <c r="O429" s="1" t="s">
        <v>44</v>
      </c>
    </row>
    <row r="430" spans="1:15" x14ac:dyDescent="0.3">
      <c r="A430" s="1" t="s">
        <v>1810</v>
      </c>
      <c r="B430" s="2">
        <v>45609</v>
      </c>
      <c r="C430" s="1" t="s">
        <v>6670</v>
      </c>
      <c r="D430" s="1" t="s">
        <v>54</v>
      </c>
      <c r="E430">
        <v>2024</v>
      </c>
      <c r="F430" s="1" t="s">
        <v>335</v>
      </c>
      <c r="G430" s="1" t="s">
        <v>1811</v>
      </c>
      <c r="H430" s="1" t="s">
        <v>1812</v>
      </c>
      <c r="I430" s="1" t="s">
        <v>1813</v>
      </c>
      <c r="J430" s="1" t="s">
        <v>70</v>
      </c>
      <c r="K430" s="3">
        <v>39.58</v>
      </c>
      <c r="L430">
        <v>5</v>
      </c>
      <c r="M430" s="3">
        <v>197.9</v>
      </c>
      <c r="N430" s="1" t="s">
        <v>29</v>
      </c>
      <c r="O430" s="1" t="s">
        <v>37</v>
      </c>
    </row>
    <row r="431" spans="1:15" x14ac:dyDescent="0.3">
      <c r="A431" s="1" t="s">
        <v>1814</v>
      </c>
      <c r="B431" s="2">
        <v>45449</v>
      </c>
      <c r="C431" s="1" t="s">
        <v>6672</v>
      </c>
      <c r="D431" s="1" t="s">
        <v>24</v>
      </c>
      <c r="E431">
        <v>2024</v>
      </c>
      <c r="F431" s="1" t="s">
        <v>1815</v>
      </c>
      <c r="G431" s="1" t="s">
        <v>1816</v>
      </c>
      <c r="H431" s="1" t="s">
        <v>393</v>
      </c>
      <c r="I431" s="1" t="s">
        <v>394</v>
      </c>
      <c r="J431" s="1" t="s">
        <v>20</v>
      </c>
      <c r="K431" s="3">
        <v>37.75</v>
      </c>
      <c r="L431">
        <v>5</v>
      </c>
      <c r="M431" s="3">
        <v>188.75</v>
      </c>
      <c r="N431" s="1" t="s">
        <v>6669</v>
      </c>
      <c r="O431" s="1" t="s">
        <v>193</v>
      </c>
    </row>
    <row r="432" spans="1:15" x14ac:dyDescent="0.3">
      <c r="A432" s="1" t="s">
        <v>1817</v>
      </c>
      <c r="B432" s="2">
        <v>44997</v>
      </c>
      <c r="C432" s="1" t="s">
        <v>6666</v>
      </c>
      <c r="D432" s="1" t="s">
        <v>15</v>
      </c>
      <c r="E432">
        <v>2023</v>
      </c>
      <c r="F432" s="1" t="s">
        <v>1271</v>
      </c>
      <c r="G432" s="1" t="s">
        <v>1272</v>
      </c>
      <c r="H432" s="1" t="s">
        <v>197</v>
      </c>
      <c r="I432" s="1" t="s">
        <v>198</v>
      </c>
      <c r="J432" s="1" t="s">
        <v>20</v>
      </c>
      <c r="K432" s="3">
        <v>8.52</v>
      </c>
      <c r="L432">
        <v>4</v>
      </c>
      <c r="M432" s="3">
        <v>34.08</v>
      </c>
      <c r="N432" s="1" t="s">
        <v>21</v>
      </c>
      <c r="O432" s="1" t="s">
        <v>22</v>
      </c>
    </row>
    <row r="433" spans="1:15" x14ac:dyDescent="0.3">
      <c r="A433" s="1" t="s">
        <v>1818</v>
      </c>
      <c r="B433" s="2">
        <v>45319</v>
      </c>
      <c r="C433" s="1" t="s">
        <v>6666</v>
      </c>
      <c r="D433" s="1" t="s">
        <v>210</v>
      </c>
      <c r="E433">
        <v>2024</v>
      </c>
      <c r="F433" s="1" t="s">
        <v>1819</v>
      </c>
      <c r="G433" s="1" t="s">
        <v>1820</v>
      </c>
      <c r="H433" s="1" t="s">
        <v>1821</v>
      </c>
      <c r="I433" s="1" t="s">
        <v>1822</v>
      </c>
      <c r="J433" s="1" t="s">
        <v>20</v>
      </c>
      <c r="K433" s="3">
        <v>25.61</v>
      </c>
      <c r="L433">
        <v>1</v>
      </c>
      <c r="M433" s="3">
        <v>25.61</v>
      </c>
      <c r="N433" s="1" t="s">
        <v>29</v>
      </c>
      <c r="O433" s="1" t="s">
        <v>22</v>
      </c>
    </row>
    <row r="434" spans="1:15" x14ac:dyDescent="0.3">
      <c r="A434" s="1" t="s">
        <v>1823</v>
      </c>
      <c r="B434" s="2">
        <v>45878</v>
      </c>
      <c r="C434" s="1" t="s">
        <v>6673</v>
      </c>
      <c r="D434" s="1" t="s">
        <v>90</v>
      </c>
      <c r="E434">
        <v>2025</v>
      </c>
      <c r="F434" s="1" t="s">
        <v>414</v>
      </c>
      <c r="G434" s="1" t="s">
        <v>1824</v>
      </c>
      <c r="H434" s="1" t="s">
        <v>1825</v>
      </c>
      <c r="I434" s="1" t="s">
        <v>1826</v>
      </c>
      <c r="J434" s="1" t="s">
        <v>51</v>
      </c>
      <c r="K434" s="3">
        <v>38.76</v>
      </c>
      <c r="L434">
        <v>1</v>
      </c>
      <c r="M434" s="3">
        <v>38.76</v>
      </c>
      <c r="N434" s="1" t="s">
        <v>29</v>
      </c>
      <c r="O434" s="1" t="s">
        <v>95</v>
      </c>
    </row>
    <row r="435" spans="1:15" x14ac:dyDescent="0.3">
      <c r="A435" s="1" t="s">
        <v>1827</v>
      </c>
      <c r="B435" s="2">
        <v>45298</v>
      </c>
      <c r="C435" s="1" t="s">
        <v>6666</v>
      </c>
      <c r="D435" s="1" t="s">
        <v>210</v>
      </c>
      <c r="E435">
        <v>2024</v>
      </c>
      <c r="F435" s="1" t="s">
        <v>476</v>
      </c>
      <c r="G435" s="1" t="s">
        <v>477</v>
      </c>
      <c r="H435" s="1" t="s">
        <v>1155</v>
      </c>
      <c r="I435" s="1" t="s">
        <v>1828</v>
      </c>
      <c r="J435" s="1" t="s">
        <v>20</v>
      </c>
      <c r="K435" s="3">
        <v>40.26</v>
      </c>
      <c r="L435">
        <v>2</v>
      </c>
      <c r="M435" s="3">
        <v>80.52</v>
      </c>
      <c r="N435" s="1" t="s">
        <v>6669</v>
      </c>
      <c r="O435" s="1" t="s">
        <v>22</v>
      </c>
    </row>
    <row r="436" spans="1:15" x14ac:dyDescent="0.3">
      <c r="A436" s="1" t="s">
        <v>1829</v>
      </c>
      <c r="B436" s="2">
        <v>44959</v>
      </c>
      <c r="C436" s="1" t="s">
        <v>6672</v>
      </c>
      <c r="D436" s="1" t="s">
        <v>39</v>
      </c>
      <c r="E436">
        <v>2023</v>
      </c>
      <c r="F436" s="1" t="s">
        <v>1830</v>
      </c>
      <c r="G436" s="1" t="s">
        <v>1831</v>
      </c>
      <c r="H436" s="1" t="s">
        <v>1832</v>
      </c>
      <c r="I436" s="1" t="s">
        <v>1833</v>
      </c>
      <c r="J436" s="1" t="s">
        <v>20</v>
      </c>
      <c r="K436" s="3">
        <v>25.97</v>
      </c>
      <c r="L436">
        <v>4</v>
      </c>
      <c r="M436" s="3">
        <v>103.88</v>
      </c>
      <c r="N436" s="1" t="s">
        <v>6669</v>
      </c>
      <c r="O436" s="1" t="s">
        <v>30</v>
      </c>
    </row>
    <row r="437" spans="1:15" x14ac:dyDescent="0.3">
      <c r="A437" s="1" t="s">
        <v>1834</v>
      </c>
      <c r="B437" s="2">
        <v>45321</v>
      </c>
      <c r="C437" s="1" t="s">
        <v>6671</v>
      </c>
      <c r="D437" s="1" t="s">
        <v>210</v>
      </c>
      <c r="E437">
        <v>2024</v>
      </c>
      <c r="F437" s="1" t="s">
        <v>340</v>
      </c>
      <c r="G437" s="1" t="s">
        <v>341</v>
      </c>
      <c r="H437" s="1" t="s">
        <v>73</v>
      </c>
      <c r="I437" s="1" t="s">
        <v>74</v>
      </c>
      <c r="J437" s="1" t="s">
        <v>87</v>
      </c>
      <c r="K437" s="3">
        <v>21.69</v>
      </c>
      <c r="L437">
        <v>3</v>
      </c>
      <c r="M437" s="3">
        <v>65.069999999999993</v>
      </c>
      <c r="N437" s="1" t="s">
        <v>21</v>
      </c>
      <c r="O437" s="1" t="s">
        <v>22</v>
      </c>
    </row>
    <row r="438" spans="1:15" x14ac:dyDescent="0.3">
      <c r="A438" s="1" t="s">
        <v>1835</v>
      </c>
      <c r="B438" s="2">
        <v>45377</v>
      </c>
      <c r="C438" s="1" t="s">
        <v>6671</v>
      </c>
      <c r="D438" s="1" t="s">
        <v>15</v>
      </c>
      <c r="E438">
        <v>2024</v>
      </c>
      <c r="F438" s="1" t="s">
        <v>1836</v>
      </c>
      <c r="G438" s="1" t="s">
        <v>1837</v>
      </c>
      <c r="H438" s="1" t="s">
        <v>752</v>
      </c>
      <c r="I438" s="1" t="s">
        <v>1838</v>
      </c>
      <c r="J438" s="1" t="s">
        <v>87</v>
      </c>
      <c r="K438" s="3">
        <v>24.5</v>
      </c>
      <c r="L438">
        <v>4</v>
      </c>
      <c r="M438" s="3">
        <v>98</v>
      </c>
      <c r="N438" s="1" t="s">
        <v>21</v>
      </c>
      <c r="O438" s="1" t="s">
        <v>193</v>
      </c>
    </row>
    <row r="439" spans="1:15" x14ac:dyDescent="0.3">
      <c r="A439" s="1" t="s">
        <v>1839</v>
      </c>
      <c r="B439" s="2">
        <v>45365</v>
      </c>
      <c r="C439" s="1" t="s">
        <v>6672</v>
      </c>
      <c r="D439" s="1" t="s">
        <v>15</v>
      </c>
      <c r="E439">
        <v>2024</v>
      </c>
      <c r="F439" s="1" t="s">
        <v>1840</v>
      </c>
      <c r="G439" s="1" t="s">
        <v>1841</v>
      </c>
      <c r="H439" s="1" t="s">
        <v>554</v>
      </c>
      <c r="I439" s="1" t="s">
        <v>1116</v>
      </c>
      <c r="J439" s="1" t="s">
        <v>70</v>
      </c>
      <c r="K439" s="3">
        <v>47</v>
      </c>
      <c r="L439">
        <v>4</v>
      </c>
      <c r="M439" s="3">
        <v>188</v>
      </c>
      <c r="N439" s="1" t="s">
        <v>21</v>
      </c>
      <c r="O439" s="1" t="s">
        <v>95</v>
      </c>
    </row>
    <row r="440" spans="1:15" x14ac:dyDescent="0.3">
      <c r="A440" s="1" t="s">
        <v>1842</v>
      </c>
      <c r="B440" s="2">
        <v>45593</v>
      </c>
      <c r="C440" s="1" t="s">
        <v>6667</v>
      </c>
      <c r="D440" s="1" t="s">
        <v>133</v>
      </c>
      <c r="E440">
        <v>2024</v>
      </c>
      <c r="F440" s="1" t="s">
        <v>636</v>
      </c>
      <c r="G440" s="1" t="s">
        <v>637</v>
      </c>
      <c r="H440" s="1" t="s">
        <v>1843</v>
      </c>
      <c r="I440" s="1" t="s">
        <v>1844</v>
      </c>
      <c r="J440" s="1" t="s">
        <v>20</v>
      </c>
      <c r="K440" s="3">
        <v>39.22</v>
      </c>
      <c r="L440">
        <v>2</v>
      </c>
      <c r="M440" s="3">
        <v>78.44</v>
      </c>
      <c r="N440" s="1" t="s">
        <v>21</v>
      </c>
      <c r="O440" s="1" t="s">
        <v>22</v>
      </c>
    </row>
    <row r="441" spans="1:15" x14ac:dyDescent="0.3">
      <c r="A441" s="1" t="s">
        <v>1845</v>
      </c>
      <c r="B441" s="2">
        <v>44963</v>
      </c>
      <c r="C441" s="1" t="s">
        <v>6667</v>
      </c>
      <c r="D441" s="1" t="s">
        <v>39</v>
      </c>
      <c r="E441">
        <v>2023</v>
      </c>
      <c r="F441" s="1" t="s">
        <v>1846</v>
      </c>
      <c r="G441" s="1" t="s">
        <v>1847</v>
      </c>
      <c r="H441" s="1" t="s">
        <v>1848</v>
      </c>
      <c r="I441" s="1" t="s">
        <v>1849</v>
      </c>
      <c r="J441" s="1" t="s">
        <v>70</v>
      </c>
      <c r="K441" s="3">
        <v>13.71</v>
      </c>
      <c r="L441">
        <v>2</v>
      </c>
      <c r="M441" s="3">
        <v>27.42</v>
      </c>
      <c r="N441" s="1" t="s">
        <v>6669</v>
      </c>
      <c r="O441" s="1" t="s">
        <v>30</v>
      </c>
    </row>
    <row r="442" spans="1:15" x14ac:dyDescent="0.3">
      <c r="A442" s="1" t="s">
        <v>1850</v>
      </c>
      <c r="B442" s="2">
        <v>45382</v>
      </c>
      <c r="C442" s="1" t="s">
        <v>6666</v>
      </c>
      <c r="D442" s="1" t="s">
        <v>15</v>
      </c>
      <c r="E442">
        <v>2024</v>
      </c>
      <c r="F442" s="1" t="s">
        <v>326</v>
      </c>
      <c r="G442" s="1" t="s">
        <v>1851</v>
      </c>
      <c r="H442" s="1" t="s">
        <v>1219</v>
      </c>
      <c r="I442" s="1" t="s">
        <v>1220</v>
      </c>
      <c r="J442" s="1" t="s">
        <v>20</v>
      </c>
      <c r="K442" s="3">
        <v>20.43</v>
      </c>
      <c r="L442">
        <v>2</v>
      </c>
      <c r="M442" s="3">
        <v>40.86</v>
      </c>
      <c r="N442" s="1" t="s">
        <v>88</v>
      </c>
      <c r="O442" s="1" t="s">
        <v>193</v>
      </c>
    </row>
    <row r="443" spans="1:15" x14ac:dyDescent="0.3">
      <c r="A443" s="1" t="s">
        <v>1852</v>
      </c>
      <c r="B443" s="2">
        <v>45579</v>
      </c>
      <c r="C443" s="1" t="s">
        <v>6667</v>
      </c>
      <c r="D443" s="1" t="s">
        <v>133</v>
      </c>
      <c r="E443">
        <v>2024</v>
      </c>
      <c r="F443" s="1" t="s">
        <v>1133</v>
      </c>
      <c r="G443" s="1" t="s">
        <v>1134</v>
      </c>
      <c r="H443" s="1" t="s">
        <v>398</v>
      </c>
      <c r="I443" s="1" t="s">
        <v>399</v>
      </c>
      <c r="J443" s="1" t="s">
        <v>70</v>
      </c>
      <c r="K443" s="3">
        <v>25.49</v>
      </c>
      <c r="L443">
        <v>4</v>
      </c>
      <c r="M443" s="3">
        <v>101.96</v>
      </c>
      <c r="N443" s="1" t="s">
        <v>6669</v>
      </c>
      <c r="O443" s="1" t="s">
        <v>30</v>
      </c>
    </row>
    <row r="444" spans="1:15" x14ac:dyDescent="0.3">
      <c r="A444" s="1" t="s">
        <v>1853</v>
      </c>
      <c r="B444" s="2">
        <v>45532</v>
      </c>
      <c r="C444" s="1" t="s">
        <v>6670</v>
      </c>
      <c r="D444" s="1" t="s">
        <v>90</v>
      </c>
      <c r="E444">
        <v>2024</v>
      </c>
      <c r="F444" s="1" t="s">
        <v>1621</v>
      </c>
      <c r="G444" s="1" t="s">
        <v>1622</v>
      </c>
      <c r="H444" s="1" t="s">
        <v>375</v>
      </c>
      <c r="I444" s="1" t="s">
        <v>1854</v>
      </c>
      <c r="J444" s="1" t="s">
        <v>87</v>
      </c>
      <c r="K444" s="3">
        <v>11.76</v>
      </c>
      <c r="L444">
        <v>1</v>
      </c>
      <c r="M444" s="3">
        <v>11.76</v>
      </c>
      <c r="N444" s="1" t="s">
        <v>88</v>
      </c>
      <c r="O444" s="1" t="s">
        <v>44</v>
      </c>
    </row>
    <row r="445" spans="1:15" x14ac:dyDescent="0.3">
      <c r="A445" s="1" t="s">
        <v>1855</v>
      </c>
      <c r="B445" s="2">
        <v>45826</v>
      </c>
      <c r="C445" s="1" t="s">
        <v>6670</v>
      </c>
      <c r="D445" s="1" t="s">
        <v>24</v>
      </c>
      <c r="E445">
        <v>2025</v>
      </c>
      <c r="F445" s="1" t="s">
        <v>1408</v>
      </c>
      <c r="G445" s="1" t="s">
        <v>1409</v>
      </c>
      <c r="H445" s="1" t="s">
        <v>1856</v>
      </c>
      <c r="I445" s="1" t="s">
        <v>1857</v>
      </c>
      <c r="J445" s="1" t="s">
        <v>87</v>
      </c>
      <c r="K445" s="3">
        <v>10.1</v>
      </c>
      <c r="L445">
        <v>4</v>
      </c>
      <c r="M445" s="3">
        <v>40.4</v>
      </c>
      <c r="N445" s="1" t="s">
        <v>21</v>
      </c>
      <c r="O445" s="1" t="s">
        <v>44</v>
      </c>
    </row>
    <row r="446" spans="1:15" x14ac:dyDescent="0.3">
      <c r="A446" s="1" t="s">
        <v>1858</v>
      </c>
      <c r="B446" s="2">
        <v>45201</v>
      </c>
      <c r="C446" s="1" t="s">
        <v>6667</v>
      </c>
      <c r="D446" s="1" t="s">
        <v>133</v>
      </c>
      <c r="E446">
        <v>2023</v>
      </c>
      <c r="F446" s="1" t="s">
        <v>33</v>
      </c>
      <c r="G446" s="1" t="s">
        <v>34</v>
      </c>
      <c r="H446" s="1" t="s">
        <v>1859</v>
      </c>
      <c r="I446" s="1" t="s">
        <v>1860</v>
      </c>
      <c r="J446" s="1" t="s">
        <v>51</v>
      </c>
      <c r="K446" s="3">
        <v>47.28</v>
      </c>
      <c r="L446">
        <v>2</v>
      </c>
      <c r="M446" s="3">
        <v>94.56</v>
      </c>
      <c r="N446" s="1" t="s">
        <v>6669</v>
      </c>
      <c r="O446" s="1" t="s">
        <v>30</v>
      </c>
    </row>
    <row r="447" spans="1:15" x14ac:dyDescent="0.3">
      <c r="A447" s="1" t="s">
        <v>1861</v>
      </c>
      <c r="B447" s="2">
        <v>44966</v>
      </c>
      <c r="C447" s="1" t="s">
        <v>6672</v>
      </c>
      <c r="D447" s="1" t="s">
        <v>39</v>
      </c>
      <c r="E447">
        <v>2023</v>
      </c>
      <c r="F447" s="1" t="s">
        <v>631</v>
      </c>
      <c r="G447" s="1" t="s">
        <v>632</v>
      </c>
      <c r="H447" s="1" t="s">
        <v>1862</v>
      </c>
      <c r="I447" s="1" t="s">
        <v>1863</v>
      </c>
      <c r="J447" s="1" t="s">
        <v>51</v>
      </c>
      <c r="K447" s="3">
        <v>47.6</v>
      </c>
      <c r="L447">
        <v>5</v>
      </c>
      <c r="M447" s="3">
        <v>238</v>
      </c>
      <c r="N447" s="1" t="s">
        <v>29</v>
      </c>
      <c r="O447" s="1" t="s">
        <v>80</v>
      </c>
    </row>
    <row r="448" spans="1:15" x14ac:dyDescent="0.3">
      <c r="A448" s="1" t="s">
        <v>1864</v>
      </c>
      <c r="B448" s="2">
        <v>45068</v>
      </c>
      <c r="C448" s="1" t="s">
        <v>6667</v>
      </c>
      <c r="D448" s="1" t="s">
        <v>46</v>
      </c>
      <c r="E448">
        <v>2023</v>
      </c>
      <c r="F448" s="1" t="s">
        <v>1304</v>
      </c>
      <c r="G448" s="1" t="s">
        <v>1865</v>
      </c>
      <c r="H448" s="1" t="s">
        <v>1866</v>
      </c>
      <c r="I448" s="1" t="s">
        <v>1867</v>
      </c>
      <c r="J448" s="1" t="s">
        <v>51</v>
      </c>
      <c r="K448" s="3">
        <v>45.59</v>
      </c>
      <c r="L448">
        <v>4</v>
      </c>
      <c r="M448" s="3">
        <v>182.36</v>
      </c>
      <c r="N448" s="1" t="s">
        <v>29</v>
      </c>
      <c r="O448" s="1" t="s">
        <v>30</v>
      </c>
    </row>
    <row r="449" spans="1:15" x14ac:dyDescent="0.3">
      <c r="A449" s="1" t="s">
        <v>1868</v>
      </c>
      <c r="B449" s="2">
        <v>44972</v>
      </c>
      <c r="C449" s="1" t="s">
        <v>6670</v>
      </c>
      <c r="D449" s="1" t="s">
        <v>39</v>
      </c>
      <c r="E449">
        <v>2023</v>
      </c>
      <c r="F449" s="1" t="s">
        <v>829</v>
      </c>
      <c r="G449" s="1" t="s">
        <v>1869</v>
      </c>
      <c r="H449" s="1" t="s">
        <v>1185</v>
      </c>
      <c r="I449" s="1" t="s">
        <v>1870</v>
      </c>
      <c r="J449" s="1" t="s">
        <v>20</v>
      </c>
      <c r="K449" s="3">
        <v>9.89</v>
      </c>
      <c r="L449">
        <v>1</v>
      </c>
      <c r="M449" s="3">
        <v>9.89</v>
      </c>
      <c r="N449" s="1" t="s">
        <v>6669</v>
      </c>
      <c r="O449" s="1" t="s">
        <v>22</v>
      </c>
    </row>
    <row r="450" spans="1:15" x14ac:dyDescent="0.3">
      <c r="A450" s="1" t="s">
        <v>1871</v>
      </c>
      <c r="B450" s="2">
        <v>45033</v>
      </c>
      <c r="C450" s="1" t="s">
        <v>6667</v>
      </c>
      <c r="D450" s="1" t="s">
        <v>82</v>
      </c>
      <c r="E450">
        <v>2023</v>
      </c>
      <c r="F450" s="1" t="s">
        <v>578</v>
      </c>
      <c r="G450" s="1" t="s">
        <v>1872</v>
      </c>
      <c r="H450" s="1" t="s">
        <v>568</v>
      </c>
      <c r="I450" s="1" t="s">
        <v>1873</v>
      </c>
      <c r="J450" s="1" t="s">
        <v>87</v>
      </c>
      <c r="K450" s="3">
        <v>46.51</v>
      </c>
      <c r="L450">
        <v>5</v>
      </c>
      <c r="M450" s="3">
        <v>232.55</v>
      </c>
      <c r="N450" s="1" t="s">
        <v>88</v>
      </c>
      <c r="O450" s="1" t="s">
        <v>37</v>
      </c>
    </row>
    <row r="451" spans="1:15" x14ac:dyDescent="0.3">
      <c r="A451" s="1" t="s">
        <v>1874</v>
      </c>
      <c r="B451" s="2">
        <v>45582</v>
      </c>
      <c r="C451" s="1" t="s">
        <v>6672</v>
      </c>
      <c r="D451" s="1" t="s">
        <v>133</v>
      </c>
      <c r="E451">
        <v>2024</v>
      </c>
      <c r="F451" s="1" t="s">
        <v>1503</v>
      </c>
      <c r="G451" s="1" t="s">
        <v>1875</v>
      </c>
      <c r="H451" s="1" t="s">
        <v>856</v>
      </c>
      <c r="I451" s="1" t="s">
        <v>857</v>
      </c>
      <c r="J451" s="1" t="s">
        <v>70</v>
      </c>
      <c r="K451" s="3">
        <v>46.71</v>
      </c>
      <c r="L451">
        <v>4</v>
      </c>
      <c r="M451" s="3">
        <v>186.84</v>
      </c>
      <c r="N451" s="1" t="s">
        <v>21</v>
      </c>
      <c r="O451" s="1" t="s">
        <v>37</v>
      </c>
    </row>
    <row r="452" spans="1:15" x14ac:dyDescent="0.3">
      <c r="A452" s="1" t="s">
        <v>1876</v>
      </c>
      <c r="B452" s="2">
        <v>45269</v>
      </c>
      <c r="C452" s="1" t="s">
        <v>6673</v>
      </c>
      <c r="D452" s="1" t="s">
        <v>107</v>
      </c>
      <c r="E452">
        <v>2023</v>
      </c>
      <c r="F452" s="1" t="s">
        <v>1877</v>
      </c>
      <c r="G452" s="1" t="s">
        <v>1878</v>
      </c>
      <c r="H452" s="1" t="s">
        <v>1879</v>
      </c>
      <c r="I452" s="1" t="s">
        <v>1880</v>
      </c>
      <c r="J452" s="1" t="s">
        <v>87</v>
      </c>
      <c r="K452" s="3">
        <v>21.4</v>
      </c>
      <c r="L452">
        <v>1</v>
      </c>
      <c r="M452" s="3">
        <v>21.4</v>
      </c>
      <c r="N452" s="1" t="s">
        <v>29</v>
      </c>
      <c r="O452" s="1" t="s">
        <v>80</v>
      </c>
    </row>
    <row r="453" spans="1:15" x14ac:dyDescent="0.3">
      <c r="A453" s="1" t="s">
        <v>1881</v>
      </c>
      <c r="B453" s="2">
        <v>45088</v>
      </c>
      <c r="C453" s="1" t="s">
        <v>6666</v>
      </c>
      <c r="D453" s="1" t="s">
        <v>24</v>
      </c>
      <c r="E453">
        <v>2023</v>
      </c>
      <c r="F453" s="1" t="s">
        <v>1465</v>
      </c>
      <c r="G453" s="1" t="s">
        <v>1882</v>
      </c>
      <c r="H453" s="1" t="s">
        <v>1825</v>
      </c>
      <c r="I453" s="1" t="s">
        <v>1826</v>
      </c>
      <c r="J453" s="1" t="s">
        <v>87</v>
      </c>
      <c r="K453" s="3">
        <v>47.62</v>
      </c>
      <c r="L453">
        <v>2</v>
      </c>
      <c r="M453" s="3">
        <v>95.24</v>
      </c>
      <c r="N453" s="1" t="s">
        <v>29</v>
      </c>
      <c r="O453" s="1" t="s">
        <v>44</v>
      </c>
    </row>
    <row r="454" spans="1:15" x14ac:dyDescent="0.3">
      <c r="A454" s="1" t="s">
        <v>1883</v>
      </c>
      <c r="B454" s="2">
        <v>44943</v>
      </c>
      <c r="C454" s="1" t="s">
        <v>6671</v>
      </c>
      <c r="D454" s="1" t="s">
        <v>210</v>
      </c>
      <c r="E454">
        <v>2023</v>
      </c>
      <c r="F454" s="1" t="s">
        <v>1884</v>
      </c>
      <c r="G454" s="1" t="s">
        <v>1885</v>
      </c>
      <c r="H454" s="1" t="s">
        <v>1886</v>
      </c>
      <c r="I454" s="1" t="s">
        <v>1887</v>
      </c>
      <c r="J454" s="1" t="s">
        <v>51</v>
      </c>
      <c r="K454" s="3">
        <v>8.84</v>
      </c>
      <c r="L454">
        <v>1</v>
      </c>
      <c r="M454" s="3">
        <v>8.84</v>
      </c>
      <c r="N454" s="1" t="s">
        <v>21</v>
      </c>
      <c r="O454" s="1" t="s">
        <v>52</v>
      </c>
    </row>
    <row r="455" spans="1:15" x14ac:dyDescent="0.3">
      <c r="A455" s="1" t="s">
        <v>1888</v>
      </c>
      <c r="B455" s="2">
        <v>44966</v>
      </c>
      <c r="C455" s="1" t="s">
        <v>6672</v>
      </c>
      <c r="D455" s="1" t="s">
        <v>39</v>
      </c>
      <c r="E455">
        <v>2023</v>
      </c>
      <c r="F455" s="1" t="s">
        <v>419</v>
      </c>
      <c r="G455" s="1" t="s">
        <v>1889</v>
      </c>
      <c r="H455" s="1" t="s">
        <v>1890</v>
      </c>
      <c r="I455" s="1" t="s">
        <v>1891</v>
      </c>
      <c r="J455" s="1" t="s">
        <v>70</v>
      </c>
      <c r="K455" s="3">
        <v>25.58</v>
      </c>
      <c r="L455">
        <v>5</v>
      </c>
      <c r="M455" s="3">
        <v>127.9</v>
      </c>
      <c r="N455" s="1" t="s">
        <v>29</v>
      </c>
      <c r="O455" s="1" t="s">
        <v>30</v>
      </c>
    </row>
    <row r="456" spans="1:15" x14ac:dyDescent="0.3">
      <c r="A456" s="1" t="s">
        <v>1892</v>
      </c>
      <c r="B456" s="2">
        <v>45082</v>
      </c>
      <c r="C456" s="1" t="s">
        <v>6667</v>
      </c>
      <c r="D456" s="1" t="s">
        <v>24</v>
      </c>
      <c r="E456">
        <v>2023</v>
      </c>
      <c r="F456" s="1" t="s">
        <v>939</v>
      </c>
      <c r="G456" s="1" t="s">
        <v>1893</v>
      </c>
      <c r="H456" s="1" t="s">
        <v>1894</v>
      </c>
      <c r="I456" s="1" t="s">
        <v>1895</v>
      </c>
      <c r="J456" s="1" t="s">
        <v>20</v>
      </c>
      <c r="K456" s="3">
        <v>17.82</v>
      </c>
      <c r="L456">
        <v>2</v>
      </c>
      <c r="M456" s="3">
        <v>35.64</v>
      </c>
      <c r="N456" s="1" t="s">
        <v>88</v>
      </c>
      <c r="O456" s="1" t="s">
        <v>44</v>
      </c>
    </row>
    <row r="457" spans="1:15" x14ac:dyDescent="0.3">
      <c r="A457" s="1" t="s">
        <v>1896</v>
      </c>
      <c r="B457" s="2">
        <v>45845</v>
      </c>
      <c r="C457" s="1" t="s">
        <v>6667</v>
      </c>
      <c r="D457" s="1" t="s">
        <v>32</v>
      </c>
      <c r="E457">
        <v>2025</v>
      </c>
      <c r="F457" s="1" t="s">
        <v>1897</v>
      </c>
      <c r="G457" s="1" t="s">
        <v>1898</v>
      </c>
      <c r="H457" s="1" t="s">
        <v>1899</v>
      </c>
      <c r="I457" s="1" t="s">
        <v>1900</v>
      </c>
      <c r="J457" s="1" t="s">
        <v>70</v>
      </c>
      <c r="K457" s="3">
        <v>19.11</v>
      </c>
      <c r="L457">
        <v>3</v>
      </c>
      <c r="M457" s="3">
        <v>57.33</v>
      </c>
      <c r="N457" s="1" t="s">
        <v>21</v>
      </c>
      <c r="O457" s="1" t="s">
        <v>22</v>
      </c>
    </row>
    <row r="458" spans="1:15" x14ac:dyDescent="0.3">
      <c r="A458" s="1" t="s">
        <v>1901</v>
      </c>
      <c r="B458" s="2">
        <v>45230</v>
      </c>
      <c r="C458" s="1" t="s">
        <v>6671</v>
      </c>
      <c r="D458" s="1" t="s">
        <v>133</v>
      </c>
      <c r="E458">
        <v>2023</v>
      </c>
      <c r="F458" s="1" t="s">
        <v>1902</v>
      </c>
      <c r="G458" s="1" t="s">
        <v>1903</v>
      </c>
      <c r="H458" s="1" t="s">
        <v>1024</v>
      </c>
      <c r="I458" s="1" t="s">
        <v>1904</v>
      </c>
      <c r="J458" s="1" t="s">
        <v>20</v>
      </c>
      <c r="K458" s="3">
        <v>20.29</v>
      </c>
      <c r="L458">
        <v>4</v>
      </c>
      <c r="M458" s="3">
        <v>81.16</v>
      </c>
      <c r="N458" s="1" t="s">
        <v>29</v>
      </c>
      <c r="O458" s="1" t="s">
        <v>80</v>
      </c>
    </row>
    <row r="459" spans="1:15" x14ac:dyDescent="0.3">
      <c r="A459" s="1" t="s">
        <v>1905</v>
      </c>
      <c r="B459" s="2">
        <v>44869</v>
      </c>
      <c r="C459" s="1" t="s">
        <v>6668</v>
      </c>
      <c r="D459" s="1" t="s">
        <v>54</v>
      </c>
      <c r="E459">
        <v>2022</v>
      </c>
      <c r="F459" s="1" t="s">
        <v>1906</v>
      </c>
      <c r="G459" s="1" t="s">
        <v>1907</v>
      </c>
      <c r="H459" s="1" t="s">
        <v>1908</v>
      </c>
      <c r="I459" s="1" t="s">
        <v>1909</v>
      </c>
      <c r="J459" s="1" t="s">
        <v>70</v>
      </c>
      <c r="K459" s="3">
        <v>51.5</v>
      </c>
      <c r="L459">
        <v>5</v>
      </c>
      <c r="M459" s="3">
        <v>257.5</v>
      </c>
      <c r="N459" s="1" t="s">
        <v>6669</v>
      </c>
      <c r="O459" s="1" t="s">
        <v>37</v>
      </c>
    </row>
    <row r="460" spans="1:15" x14ac:dyDescent="0.3">
      <c r="A460" s="1" t="s">
        <v>1910</v>
      </c>
      <c r="B460" s="2">
        <v>44941</v>
      </c>
      <c r="C460" s="1" t="s">
        <v>6666</v>
      </c>
      <c r="D460" s="1" t="s">
        <v>210</v>
      </c>
      <c r="E460">
        <v>2023</v>
      </c>
      <c r="F460" s="1" t="s">
        <v>275</v>
      </c>
      <c r="G460" s="1" t="s">
        <v>276</v>
      </c>
      <c r="H460" s="1" t="s">
        <v>1911</v>
      </c>
      <c r="I460" s="1" t="s">
        <v>1912</v>
      </c>
      <c r="J460" s="1" t="s">
        <v>70</v>
      </c>
      <c r="K460" s="3">
        <v>34.590000000000003</v>
      </c>
      <c r="L460">
        <v>1</v>
      </c>
      <c r="M460" s="3">
        <v>34.590000000000003</v>
      </c>
      <c r="N460" s="1" t="s">
        <v>6669</v>
      </c>
      <c r="O460" s="1" t="s">
        <v>22</v>
      </c>
    </row>
    <row r="461" spans="1:15" x14ac:dyDescent="0.3">
      <c r="A461" s="1" t="s">
        <v>1913</v>
      </c>
      <c r="B461" s="2">
        <v>45804</v>
      </c>
      <c r="C461" s="1" t="s">
        <v>6671</v>
      </c>
      <c r="D461" s="1" t="s">
        <v>46</v>
      </c>
      <c r="E461">
        <v>2025</v>
      </c>
      <c r="F461" s="1" t="s">
        <v>1914</v>
      </c>
      <c r="G461" s="1" t="s">
        <v>1915</v>
      </c>
      <c r="H461" s="1" t="s">
        <v>554</v>
      </c>
      <c r="I461" s="1" t="s">
        <v>1116</v>
      </c>
      <c r="J461" s="1" t="s">
        <v>20</v>
      </c>
      <c r="K461" s="3">
        <v>38.299999999999997</v>
      </c>
      <c r="L461">
        <v>4</v>
      </c>
      <c r="M461" s="3">
        <v>153.19999999999999</v>
      </c>
      <c r="N461" s="1" t="s">
        <v>21</v>
      </c>
      <c r="O461" s="1" t="s">
        <v>37</v>
      </c>
    </row>
    <row r="462" spans="1:15" x14ac:dyDescent="0.3">
      <c r="A462" s="1" t="s">
        <v>1916</v>
      </c>
      <c r="B462" s="2">
        <v>45706</v>
      </c>
      <c r="C462" s="1" t="s">
        <v>6671</v>
      </c>
      <c r="D462" s="1" t="s">
        <v>39</v>
      </c>
      <c r="E462">
        <v>2025</v>
      </c>
      <c r="F462" s="1" t="s">
        <v>1917</v>
      </c>
      <c r="G462" s="1" t="s">
        <v>1918</v>
      </c>
      <c r="H462" s="1" t="s">
        <v>1919</v>
      </c>
      <c r="I462" s="1" t="s">
        <v>1920</v>
      </c>
      <c r="J462" s="1" t="s">
        <v>20</v>
      </c>
      <c r="K462" s="3">
        <v>32.06</v>
      </c>
      <c r="L462">
        <v>2</v>
      </c>
      <c r="M462" s="3">
        <v>64.12</v>
      </c>
      <c r="N462" s="1" t="s">
        <v>6669</v>
      </c>
      <c r="O462" s="1" t="s">
        <v>22</v>
      </c>
    </row>
    <row r="463" spans="1:15" x14ac:dyDescent="0.3">
      <c r="A463" s="1" t="s">
        <v>1921</v>
      </c>
      <c r="B463" s="2">
        <v>45463</v>
      </c>
      <c r="C463" s="1" t="s">
        <v>6672</v>
      </c>
      <c r="D463" s="1" t="s">
        <v>24</v>
      </c>
      <c r="E463">
        <v>2024</v>
      </c>
      <c r="F463" s="1" t="s">
        <v>285</v>
      </c>
      <c r="G463" s="1" t="s">
        <v>1922</v>
      </c>
      <c r="H463" s="1" t="s">
        <v>262</v>
      </c>
      <c r="I463" s="1" t="s">
        <v>263</v>
      </c>
      <c r="J463" s="1" t="s">
        <v>70</v>
      </c>
      <c r="K463" s="3">
        <v>41.83</v>
      </c>
      <c r="L463">
        <v>2</v>
      </c>
      <c r="M463" s="3">
        <v>83.66</v>
      </c>
      <c r="N463" s="1" t="s">
        <v>21</v>
      </c>
      <c r="O463" s="1" t="s">
        <v>37</v>
      </c>
    </row>
    <row r="464" spans="1:15" x14ac:dyDescent="0.3">
      <c r="A464" s="1" t="s">
        <v>1923</v>
      </c>
      <c r="B464" s="2">
        <v>44886</v>
      </c>
      <c r="C464" s="1" t="s">
        <v>6667</v>
      </c>
      <c r="D464" s="1" t="s">
        <v>54</v>
      </c>
      <c r="E464">
        <v>2022</v>
      </c>
      <c r="F464" s="1" t="s">
        <v>1035</v>
      </c>
      <c r="G464" s="1" t="s">
        <v>1924</v>
      </c>
      <c r="H464" s="1" t="s">
        <v>430</v>
      </c>
      <c r="I464" s="1" t="s">
        <v>1925</v>
      </c>
      <c r="J464" s="1" t="s">
        <v>70</v>
      </c>
      <c r="K464" s="3">
        <v>22.81</v>
      </c>
      <c r="L464">
        <v>1</v>
      </c>
      <c r="M464" s="3">
        <v>22.81</v>
      </c>
      <c r="N464" s="1" t="s">
        <v>21</v>
      </c>
      <c r="O464" s="1" t="s">
        <v>95</v>
      </c>
    </row>
    <row r="465" spans="1:15" x14ac:dyDescent="0.3">
      <c r="A465" s="1" t="s">
        <v>1926</v>
      </c>
      <c r="B465" s="2">
        <v>45451</v>
      </c>
      <c r="C465" s="1" t="s">
        <v>6673</v>
      </c>
      <c r="D465" s="1" t="s">
        <v>24</v>
      </c>
      <c r="E465">
        <v>2024</v>
      </c>
      <c r="F465" s="1" t="s">
        <v>732</v>
      </c>
      <c r="G465" s="1" t="s">
        <v>1927</v>
      </c>
      <c r="H465" s="1" t="s">
        <v>375</v>
      </c>
      <c r="I465" s="1" t="s">
        <v>1928</v>
      </c>
      <c r="J465" s="1" t="s">
        <v>70</v>
      </c>
      <c r="K465" s="3">
        <v>44.02</v>
      </c>
      <c r="L465">
        <v>4</v>
      </c>
      <c r="M465" s="3">
        <v>176.08</v>
      </c>
      <c r="N465" s="1" t="s">
        <v>21</v>
      </c>
      <c r="O465" s="1" t="s">
        <v>193</v>
      </c>
    </row>
    <row r="466" spans="1:15" x14ac:dyDescent="0.3">
      <c r="A466" s="1" t="s">
        <v>1929</v>
      </c>
      <c r="B466" s="2">
        <v>44903</v>
      </c>
      <c r="C466" s="1" t="s">
        <v>6672</v>
      </c>
      <c r="D466" s="1" t="s">
        <v>107</v>
      </c>
      <c r="E466">
        <v>2022</v>
      </c>
      <c r="F466" s="1" t="s">
        <v>972</v>
      </c>
      <c r="G466" s="1" t="s">
        <v>1930</v>
      </c>
      <c r="H466" s="1" t="s">
        <v>1812</v>
      </c>
      <c r="I466" s="1" t="s">
        <v>1813</v>
      </c>
      <c r="J466" s="1" t="s">
        <v>70</v>
      </c>
      <c r="K466" s="3">
        <v>51.84</v>
      </c>
      <c r="L466">
        <v>1</v>
      </c>
      <c r="M466" s="3">
        <v>51.84</v>
      </c>
      <c r="N466" s="1" t="s">
        <v>21</v>
      </c>
      <c r="O466" s="1" t="s">
        <v>37</v>
      </c>
    </row>
    <row r="467" spans="1:15" x14ac:dyDescent="0.3">
      <c r="A467" s="1" t="s">
        <v>1931</v>
      </c>
      <c r="B467" s="2">
        <v>45528</v>
      </c>
      <c r="C467" s="1" t="s">
        <v>6673</v>
      </c>
      <c r="D467" s="1" t="s">
        <v>90</v>
      </c>
      <c r="E467">
        <v>2024</v>
      </c>
      <c r="F467" s="1" t="s">
        <v>1932</v>
      </c>
      <c r="G467" s="1" t="s">
        <v>1933</v>
      </c>
      <c r="H467" s="1" t="s">
        <v>1934</v>
      </c>
      <c r="I467" s="1" t="s">
        <v>1935</v>
      </c>
      <c r="J467" s="1" t="s">
        <v>51</v>
      </c>
      <c r="K467" s="3">
        <v>34.020000000000003</v>
      </c>
      <c r="L467">
        <v>5</v>
      </c>
      <c r="M467" s="3">
        <v>170.1</v>
      </c>
      <c r="N467" s="1" t="s">
        <v>88</v>
      </c>
      <c r="O467" s="1" t="s">
        <v>44</v>
      </c>
    </row>
    <row r="468" spans="1:15" x14ac:dyDescent="0.3">
      <c r="A468" s="1" t="s">
        <v>1936</v>
      </c>
      <c r="B468" s="2">
        <v>45169</v>
      </c>
      <c r="C468" s="1" t="s">
        <v>6672</v>
      </c>
      <c r="D468" s="1" t="s">
        <v>90</v>
      </c>
      <c r="E468">
        <v>2023</v>
      </c>
      <c r="F468" s="1" t="s">
        <v>1937</v>
      </c>
      <c r="G468" s="1" t="s">
        <v>1938</v>
      </c>
      <c r="H468" s="1" t="s">
        <v>1939</v>
      </c>
      <c r="I468" s="1" t="s">
        <v>1940</v>
      </c>
      <c r="J468" s="1" t="s">
        <v>70</v>
      </c>
      <c r="K468" s="3">
        <v>18.010000000000002</v>
      </c>
      <c r="L468">
        <v>3</v>
      </c>
      <c r="M468" s="3">
        <v>54.03</v>
      </c>
      <c r="N468" s="1" t="s">
        <v>21</v>
      </c>
      <c r="O468" s="1" t="s">
        <v>52</v>
      </c>
    </row>
    <row r="469" spans="1:15" x14ac:dyDescent="0.3">
      <c r="A469" s="1" t="s">
        <v>1941</v>
      </c>
      <c r="B469" s="2">
        <v>44997</v>
      </c>
      <c r="C469" s="1" t="s">
        <v>6666</v>
      </c>
      <c r="D469" s="1" t="s">
        <v>15</v>
      </c>
      <c r="E469">
        <v>2023</v>
      </c>
      <c r="F469" s="1" t="s">
        <v>1942</v>
      </c>
      <c r="G469" s="1" t="s">
        <v>1943</v>
      </c>
      <c r="H469" s="1" t="s">
        <v>1944</v>
      </c>
      <c r="I469" s="1" t="s">
        <v>1945</v>
      </c>
      <c r="J469" s="1" t="s">
        <v>51</v>
      </c>
      <c r="K469" s="3">
        <v>5.56</v>
      </c>
      <c r="L469">
        <v>1</v>
      </c>
      <c r="M469" s="3">
        <v>5.56</v>
      </c>
      <c r="N469" s="1" t="s">
        <v>88</v>
      </c>
      <c r="O469" s="1" t="s">
        <v>44</v>
      </c>
    </row>
    <row r="470" spans="1:15" x14ac:dyDescent="0.3">
      <c r="A470" s="1" t="s">
        <v>1946</v>
      </c>
      <c r="B470" s="2">
        <v>45096</v>
      </c>
      <c r="C470" s="1" t="s">
        <v>6667</v>
      </c>
      <c r="D470" s="1" t="s">
        <v>24</v>
      </c>
      <c r="E470">
        <v>2023</v>
      </c>
      <c r="F470" s="1" t="s">
        <v>1914</v>
      </c>
      <c r="G470" s="1" t="s">
        <v>1947</v>
      </c>
      <c r="H470" s="1" t="s">
        <v>1948</v>
      </c>
      <c r="I470" s="1" t="s">
        <v>1949</v>
      </c>
      <c r="J470" s="1" t="s">
        <v>20</v>
      </c>
      <c r="K470" s="3">
        <v>49.72</v>
      </c>
      <c r="L470">
        <v>2</v>
      </c>
      <c r="M470" s="3">
        <v>99.44</v>
      </c>
      <c r="N470" s="1" t="s">
        <v>29</v>
      </c>
      <c r="O470" s="1" t="s">
        <v>44</v>
      </c>
    </row>
    <row r="471" spans="1:15" x14ac:dyDescent="0.3">
      <c r="A471" s="1" t="s">
        <v>1950</v>
      </c>
      <c r="B471" s="2">
        <v>45366</v>
      </c>
      <c r="C471" s="1" t="s">
        <v>6668</v>
      </c>
      <c r="D471" s="1" t="s">
        <v>15</v>
      </c>
      <c r="E471">
        <v>2024</v>
      </c>
      <c r="F471" s="1" t="s">
        <v>1951</v>
      </c>
      <c r="G471" s="1" t="s">
        <v>1952</v>
      </c>
      <c r="H471" s="1" t="s">
        <v>1953</v>
      </c>
      <c r="I471" s="1" t="s">
        <v>1954</v>
      </c>
      <c r="J471" s="1" t="s">
        <v>20</v>
      </c>
      <c r="K471" s="3">
        <v>45.35</v>
      </c>
      <c r="L471">
        <v>1</v>
      </c>
      <c r="M471" s="3">
        <v>45.35</v>
      </c>
      <c r="N471" s="1" t="s">
        <v>21</v>
      </c>
      <c r="O471" s="1" t="s">
        <v>44</v>
      </c>
    </row>
    <row r="472" spans="1:15" x14ac:dyDescent="0.3">
      <c r="A472" s="1" t="s">
        <v>1955</v>
      </c>
      <c r="B472" s="2">
        <v>44943</v>
      </c>
      <c r="C472" s="1" t="s">
        <v>6671</v>
      </c>
      <c r="D472" s="1" t="s">
        <v>210</v>
      </c>
      <c r="E472">
        <v>2023</v>
      </c>
      <c r="F472" s="1" t="s">
        <v>1249</v>
      </c>
      <c r="G472" s="1" t="s">
        <v>1250</v>
      </c>
      <c r="H472" s="1" t="s">
        <v>257</v>
      </c>
      <c r="I472" s="1" t="s">
        <v>258</v>
      </c>
      <c r="J472" s="1" t="s">
        <v>20</v>
      </c>
      <c r="K472" s="3">
        <v>17.96</v>
      </c>
      <c r="L472">
        <v>3</v>
      </c>
      <c r="M472" s="3">
        <v>53.88</v>
      </c>
      <c r="N472" s="1" t="s">
        <v>6669</v>
      </c>
      <c r="O472" s="1" t="s">
        <v>44</v>
      </c>
    </row>
    <row r="473" spans="1:15" x14ac:dyDescent="0.3">
      <c r="A473" s="1" t="s">
        <v>1956</v>
      </c>
      <c r="B473" s="2">
        <v>45416</v>
      </c>
      <c r="C473" s="1" t="s">
        <v>6673</v>
      </c>
      <c r="D473" s="1" t="s">
        <v>46</v>
      </c>
      <c r="E473">
        <v>2024</v>
      </c>
      <c r="F473" s="1" t="s">
        <v>1957</v>
      </c>
      <c r="G473" s="1" t="s">
        <v>1958</v>
      </c>
      <c r="H473" s="1" t="s">
        <v>1959</v>
      </c>
      <c r="I473" s="1" t="s">
        <v>1960</v>
      </c>
      <c r="J473" s="1" t="s">
        <v>70</v>
      </c>
      <c r="K473" s="3">
        <v>13.74</v>
      </c>
      <c r="L473">
        <v>1</v>
      </c>
      <c r="M473" s="3">
        <v>13.74</v>
      </c>
      <c r="N473" s="1" t="s">
        <v>29</v>
      </c>
      <c r="O473" s="1" t="s">
        <v>22</v>
      </c>
    </row>
    <row r="474" spans="1:15" x14ac:dyDescent="0.3">
      <c r="A474" s="1" t="s">
        <v>1961</v>
      </c>
      <c r="B474" s="2">
        <v>45399</v>
      </c>
      <c r="C474" s="1" t="s">
        <v>6670</v>
      </c>
      <c r="D474" s="1" t="s">
        <v>82</v>
      </c>
      <c r="E474">
        <v>2024</v>
      </c>
      <c r="F474" s="1" t="s">
        <v>552</v>
      </c>
      <c r="G474" s="1" t="s">
        <v>553</v>
      </c>
      <c r="H474" s="1" t="s">
        <v>545</v>
      </c>
      <c r="I474" s="1" t="s">
        <v>1962</v>
      </c>
      <c r="J474" s="1" t="s">
        <v>70</v>
      </c>
      <c r="K474" s="3">
        <v>17.059999999999999</v>
      </c>
      <c r="L474">
        <v>2</v>
      </c>
      <c r="M474" s="3">
        <v>34.119999999999997</v>
      </c>
      <c r="N474" s="1" t="s">
        <v>21</v>
      </c>
      <c r="O474" s="1" t="s">
        <v>52</v>
      </c>
    </row>
    <row r="475" spans="1:15" x14ac:dyDescent="0.3">
      <c r="A475" s="1" t="s">
        <v>1963</v>
      </c>
      <c r="B475" s="2">
        <v>45841</v>
      </c>
      <c r="C475" s="1" t="s">
        <v>6672</v>
      </c>
      <c r="D475" s="1" t="s">
        <v>32</v>
      </c>
      <c r="E475">
        <v>2025</v>
      </c>
      <c r="F475" s="1" t="s">
        <v>636</v>
      </c>
      <c r="G475" s="1" t="s">
        <v>637</v>
      </c>
      <c r="H475" s="1" t="s">
        <v>1425</v>
      </c>
      <c r="I475" s="1" t="s">
        <v>1964</v>
      </c>
      <c r="J475" s="1" t="s">
        <v>70</v>
      </c>
      <c r="K475" s="3">
        <v>45.11</v>
      </c>
      <c r="L475">
        <v>5</v>
      </c>
      <c r="M475" s="3">
        <v>225.55</v>
      </c>
      <c r="N475" s="1" t="s">
        <v>6669</v>
      </c>
      <c r="O475" s="1" t="s">
        <v>193</v>
      </c>
    </row>
    <row r="476" spans="1:15" x14ac:dyDescent="0.3">
      <c r="A476" s="1" t="s">
        <v>1965</v>
      </c>
      <c r="B476" s="2">
        <v>45626</v>
      </c>
      <c r="C476" s="1" t="s">
        <v>6673</v>
      </c>
      <c r="D476" s="1" t="s">
        <v>54</v>
      </c>
      <c r="E476">
        <v>2024</v>
      </c>
      <c r="F476" s="1" t="s">
        <v>1966</v>
      </c>
      <c r="G476" s="1" t="s">
        <v>1967</v>
      </c>
      <c r="H476" s="1" t="s">
        <v>1968</v>
      </c>
      <c r="I476" s="1" t="s">
        <v>1969</v>
      </c>
      <c r="J476" s="1" t="s">
        <v>70</v>
      </c>
      <c r="K476" s="3">
        <v>25.67</v>
      </c>
      <c r="L476">
        <v>4</v>
      </c>
      <c r="M476" s="3">
        <v>102.68</v>
      </c>
      <c r="N476" s="1" t="s">
        <v>88</v>
      </c>
      <c r="O476" s="1" t="s">
        <v>22</v>
      </c>
    </row>
    <row r="477" spans="1:15" x14ac:dyDescent="0.3">
      <c r="A477" s="1" t="s">
        <v>1970</v>
      </c>
      <c r="B477" s="2">
        <v>45709</v>
      </c>
      <c r="C477" s="1" t="s">
        <v>6668</v>
      </c>
      <c r="D477" s="1" t="s">
        <v>39</v>
      </c>
      <c r="E477">
        <v>2025</v>
      </c>
      <c r="F477" s="1" t="s">
        <v>1971</v>
      </c>
      <c r="G477" s="1" t="s">
        <v>1972</v>
      </c>
      <c r="H477" s="1" t="s">
        <v>257</v>
      </c>
      <c r="I477" s="1" t="s">
        <v>258</v>
      </c>
      <c r="J477" s="1" t="s">
        <v>87</v>
      </c>
      <c r="K477" s="3">
        <v>15.3</v>
      </c>
      <c r="L477">
        <v>3</v>
      </c>
      <c r="M477" s="3">
        <v>45.9</v>
      </c>
      <c r="N477" s="1" t="s">
        <v>6669</v>
      </c>
      <c r="O477" s="1" t="s">
        <v>22</v>
      </c>
    </row>
    <row r="478" spans="1:15" x14ac:dyDescent="0.3">
      <c r="A478" s="1" t="s">
        <v>1973</v>
      </c>
      <c r="B478" s="2">
        <v>44892</v>
      </c>
      <c r="C478" s="1" t="s">
        <v>6666</v>
      </c>
      <c r="D478" s="1" t="s">
        <v>54</v>
      </c>
      <c r="E478">
        <v>2022</v>
      </c>
      <c r="F478" s="1" t="s">
        <v>972</v>
      </c>
      <c r="G478" s="1" t="s">
        <v>1930</v>
      </c>
      <c r="H478" s="1" t="s">
        <v>1974</v>
      </c>
      <c r="I478" s="1" t="s">
        <v>1975</v>
      </c>
      <c r="J478" s="1" t="s">
        <v>70</v>
      </c>
      <c r="K478" s="3">
        <v>31.16</v>
      </c>
      <c r="L478">
        <v>1</v>
      </c>
      <c r="M478" s="3">
        <v>31.16</v>
      </c>
      <c r="N478" s="1" t="s">
        <v>21</v>
      </c>
      <c r="O478" s="1" t="s">
        <v>37</v>
      </c>
    </row>
    <row r="479" spans="1:15" x14ac:dyDescent="0.3">
      <c r="A479" s="1" t="s">
        <v>1976</v>
      </c>
      <c r="B479" s="2">
        <v>45460</v>
      </c>
      <c r="C479" s="1" t="s">
        <v>6667</v>
      </c>
      <c r="D479" s="1" t="s">
        <v>24</v>
      </c>
      <c r="E479">
        <v>2024</v>
      </c>
      <c r="F479" s="1" t="s">
        <v>1215</v>
      </c>
      <c r="G479" s="1" t="s">
        <v>1977</v>
      </c>
      <c r="H479" s="1" t="s">
        <v>1978</v>
      </c>
      <c r="I479" s="1" t="s">
        <v>1979</v>
      </c>
      <c r="J479" s="1" t="s">
        <v>20</v>
      </c>
      <c r="K479" s="3">
        <v>11.72</v>
      </c>
      <c r="L479">
        <v>3</v>
      </c>
      <c r="M479" s="3">
        <v>35.159999999999997</v>
      </c>
      <c r="N479" s="1" t="s">
        <v>6669</v>
      </c>
      <c r="O479" s="1" t="s">
        <v>193</v>
      </c>
    </row>
    <row r="480" spans="1:15" x14ac:dyDescent="0.3">
      <c r="A480" s="1" t="s">
        <v>1980</v>
      </c>
      <c r="B480" s="2">
        <v>45245</v>
      </c>
      <c r="C480" s="1" t="s">
        <v>6670</v>
      </c>
      <c r="D480" s="1" t="s">
        <v>54</v>
      </c>
      <c r="E480">
        <v>2023</v>
      </c>
      <c r="F480" s="1" t="s">
        <v>1254</v>
      </c>
      <c r="G480" s="1" t="s">
        <v>1340</v>
      </c>
      <c r="H480" s="1" t="s">
        <v>1981</v>
      </c>
      <c r="I480" s="1" t="s">
        <v>1982</v>
      </c>
      <c r="J480" s="1" t="s">
        <v>20</v>
      </c>
      <c r="K480" s="3">
        <v>15.45</v>
      </c>
      <c r="L480">
        <v>4</v>
      </c>
      <c r="M480" s="3">
        <v>61.8</v>
      </c>
      <c r="N480" s="1" t="s">
        <v>88</v>
      </c>
      <c r="O480" s="1" t="s">
        <v>22</v>
      </c>
    </row>
    <row r="481" spans="1:15" x14ac:dyDescent="0.3">
      <c r="A481" s="1" t="s">
        <v>1984</v>
      </c>
      <c r="B481" s="2">
        <v>44832</v>
      </c>
      <c r="C481" s="1" t="s">
        <v>6670</v>
      </c>
      <c r="D481" s="1" t="s">
        <v>60</v>
      </c>
      <c r="E481">
        <v>2022</v>
      </c>
      <c r="F481" s="1" t="s">
        <v>1019</v>
      </c>
      <c r="G481" s="1" t="s">
        <v>1985</v>
      </c>
      <c r="H481" s="1" t="s">
        <v>1986</v>
      </c>
      <c r="I481" s="1" t="s">
        <v>1987</v>
      </c>
      <c r="J481" s="1" t="s">
        <v>87</v>
      </c>
      <c r="K481" s="3">
        <v>25.72</v>
      </c>
      <c r="L481">
        <v>3</v>
      </c>
      <c r="M481" s="3">
        <v>77.16</v>
      </c>
      <c r="N481" s="1" t="s">
        <v>21</v>
      </c>
      <c r="O481" s="1" t="s">
        <v>37</v>
      </c>
    </row>
    <row r="482" spans="1:15" x14ac:dyDescent="0.3">
      <c r="A482" s="1" t="s">
        <v>1988</v>
      </c>
      <c r="B482" s="2">
        <v>45263</v>
      </c>
      <c r="C482" s="1" t="s">
        <v>6666</v>
      </c>
      <c r="D482" s="1" t="s">
        <v>107</v>
      </c>
      <c r="E482">
        <v>2023</v>
      </c>
      <c r="F482" s="1" t="s">
        <v>728</v>
      </c>
      <c r="G482" s="1" t="s">
        <v>1989</v>
      </c>
      <c r="H482" s="1" t="s">
        <v>1990</v>
      </c>
      <c r="I482" s="1" t="s">
        <v>1991</v>
      </c>
      <c r="J482" s="1" t="s">
        <v>70</v>
      </c>
      <c r="K482" s="3">
        <v>5.83</v>
      </c>
      <c r="L482">
        <v>1</v>
      </c>
      <c r="M482" s="3">
        <v>5.83</v>
      </c>
      <c r="N482" s="1" t="s">
        <v>29</v>
      </c>
      <c r="O482" s="1" t="s">
        <v>30</v>
      </c>
    </row>
    <row r="483" spans="1:15" x14ac:dyDescent="0.3">
      <c r="A483" s="1" t="s">
        <v>1992</v>
      </c>
      <c r="B483" s="2">
        <v>44811</v>
      </c>
      <c r="C483" s="1" t="s">
        <v>6670</v>
      </c>
      <c r="D483" s="1" t="s">
        <v>60</v>
      </c>
      <c r="E483">
        <v>2022</v>
      </c>
      <c r="F483" s="1" t="s">
        <v>1993</v>
      </c>
      <c r="G483" s="1" t="s">
        <v>1994</v>
      </c>
      <c r="H483" s="1" t="s">
        <v>608</v>
      </c>
      <c r="I483" s="1" t="s">
        <v>1174</v>
      </c>
      <c r="J483" s="1" t="s">
        <v>70</v>
      </c>
      <c r="K483" s="3">
        <v>56.48</v>
      </c>
      <c r="L483">
        <v>1</v>
      </c>
      <c r="M483" s="3">
        <v>56.48</v>
      </c>
      <c r="N483" s="1" t="s">
        <v>21</v>
      </c>
      <c r="O483" s="1" t="s">
        <v>193</v>
      </c>
    </row>
    <row r="484" spans="1:15" x14ac:dyDescent="0.3">
      <c r="A484" s="1" t="s">
        <v>1995</v>
      </c>
      <c r="B484" s="2">
        <v>45433</v>
      </c>
      <c r="C484" s="1" t="s">
        <v>6671</v>
      </c>
      <c r="D484" s="1" t="s">
        <v>46</v>
      </c>
      <c r="E484">
        <v>2024</v>
      </c>
      <c r="F484" s="1" t="s">
        <v>1133</v>
      </c>
      <c r="G484" s="1" t="s">
        <v>1134</v>
      </c>
      <c r="H484" s="1" t="s">
        <v>1454</v>
      </c>
      <c r="I484" s="1" t="s">
        <v>1455</v>
      </c>
      <c r="J484" s="1" t="s">
        <v>87</v>
      </c>
      <c r="K484" s="3">
        <v>37.22</v>
      </c>
      <c r="L484">
        <v>3</v>
      </c>
      <c r="M484" s="3">
        <v>111.66</v>
      </c>
      <c r="N484" s="1" t="s">
        <v>21</v>
      </c>
      <c r="O484" s="1" t="s">
        <v>37</v>
      </c>
    </row>
    <row r="485" spans="1:15" x14ac:dyDescent="0.3">
      <c r="A485" s="1" t="s">
        <v>1996</v>
      </c>
      <c r="B485" s="2">
        <v>45575</v>
      </c>
      <c r="C485" s="1" t="s">
        <v>6672</v>
      </c>
      <c r="D485" s="1" t="s">
        <v>133</v>
      </c>
      <c r="E485">
        <v>2024</v>
      </c>
      <c r="F485" s="1" t="s">
        <v>686</v>
      </c>
      <c r="G485" s="1" t="s">
        <v>687</v>
      </c>
      <c r="H485" s="1" t="s">
        <v>416</v>
      </c>
      <c r="I485" s="1" t="s">
        <v>417</v>
      </c>
      <c r="J485" s="1" t="s">
        <v>87</v>
      </c>
      <c r="K485" s="3">
        <v>47.09</v>
      </c>
      <c r="L485">
        <v>2</v>
      </c>
      <c r="M485" s="3">
        <v>94.18</v>
      </c>
      <c r="N485" s="1" t="s">
        <v>6669</v>
      </c>
      <c r="O485" s="1" t="s">
        <v>44</v>
      </c>
    </row>
    <row r="486" spans="1:15" x14ac:dyDescent="0.3">
      <c r="A486" s="1" t="s">
        <v>1997</v>
      </c>
      <c r="B486" s="2">
        <v>45070</v>
      </c>
      <c r="C486" s="1" t="s">
        <v>6670</v>
      </c>
      <c r="D486" s="1" t="s">
        <v>46</v>
      </c>
      <c r="E486">
        <v>2023</v>
      </c>
      <c r="F486" s="1" t="s">
        <v>1998</v>
      </c>
      <c r="G486" s="1" t="s">
        <v>1999</v>
      </c>
      <c r="H486" s="1" t="s">
        <v>1899</v>
      </c>
      <c r="I486" s="1" t="s">
        <v>2000</v>
      </c>
      <c r="J486" s="1" t="s">
        <v>20</v>
      </c>
      <c r="K486" s="3">
        <v>30.83</v>
      </c>
      <c r="L486">
        <v>5</v>
      </c>
      <c r="M486" s="3">
        <v>154.15</v>
      </c>
      <c r="N486" s="1" t="s">
        <v>21</v>
      </c>
      <c r="O486" s="1" t="s">
        <v>95</v>
      </c>
    </row>
    <row r="487" spans="1:15" x14ac:dyDescent="0.3">
      <c r="A487" s="1" t="s">
        <v>2001</v>
      </c>
      <c r="B487" s="2">
        <v>44815</v>
      </c>
      <c r="C487" s="1" t="s">
        <v>6666</v>
      </c>
      <c r="D487" s="1" t="s">
        <v>60</v>
      </c>
      <c r="E487">
        <v>2022</v>
      </c>
      <c r="F487" s="1" t="s">
        <v>1133</v>
      </c>
      <c r="G487" s="1" t="s">
        <v>2002</v>
      </c>
      <c r="H487" s="1" t="s">
        <v>2003</v>
      </c>
      <c r="I487" s="1" t="s">
        <v>2004</v>
      </c>
      <c r="J487" s="1" t="s">
        <v>70</v>
      </c>
      <c r="K487" s="3">
        <v>38.97</v>
      </c>
      <c r="L487">
        <v>2</v>
      </c>
      <c r="M487" s="3">
        <v>77.94</v>
      </c>
      <c r="N487" s="1" t="s">
        <v>21</v>
      </c>
      <c r="O487" s="1" t="s">
        <v>37</v>
      </c>
    </row>
    <row r="488" spans="1:15" x14ac:dyDescent="0.3">
      <c r="A488" s="1" t="s">
        <v>2005</v>
      </c>
      <c r="B488" s="2">
        <v>45283</v>
      </c>
      <c r="C488" s="1" t="s">
        <v>6673</v>
      </c>
      <c r="D488" s="1" t="s">
        <v>107</v>
      </c>
      <c r="E488">
        <v>2023</v>
      </c>
      <c r="F488" s="1" t="s">
        <v>2006</v>
      </c>
      <c r="G488" s="1" t="s">
        <v>2007</v>
      </c>
      <c r="H488" s="1" t="s">
        <v>384</v>
      </c>
      <c r="I488" s="1" t="s">
        <v>2008</v>
      </c>
      <c r="J488" s="1" t="s">
        <v>51</v>
      </c>
      <c r="K488" s="3">
        <v>38.06</v>
      </c>
      <c r="L488">
        <v>1</v>
      </c>
      <c r="M488" s="3">
        <v>38.06</v>
      </c>
      <c r="N488" s="1" t="s">
        <v>88</v>
      </c>
      <c r="O488" s="1" t="s">
        <v>37</v>
      </c>
    </row>
    <row r="489" spans="1:15" x14ac:dyDescent="0.3">
      <c r="A489" s="1" t="s">
        <v>2009</v>
      </c>
      <c r="B489" s="2">
        <v>45546</v>
      </c>
      <c r="C489" s="1" t="s">
        <v>6670</v>
      </c>
      <c r="D489" s="1" t="s">
        <v>60</v>
      </c>
      <c r="E489">
        <v>2024</v>
      </c>
      <c r="F489" s="1" t="s">
        <v>1527</v>
      </c>
      <c r="G489" s="1" t="s">
        <v>2010</v>
      </c>
      <c r="H489" s="1" t="s">
        <v>2011</v>
      </c>
      <c r="I489" s="1" t="s">
        <v>2012</v>
      </c>
      <c r="J489" s="1" t="s">
        <v>20</v>
      </c>
      <c r="K489" s="3">
        <v>31.35</v>
      </c>
      <c r="L489">
        <v>3</v>
      </c>
      <c r="M489" s="3">
        <v>94.05</v>
      </c>
      <c r="N489" s="1" t="s">
        <v>6669</v>
      </c>
      <c r="O489" s="1" t="s">
        <v>44</v>
      </c>
    </row>
    <row r="490" spans="1:15" x14ac:dyDescent="0.3">
      <c r="A490" s="1" t="s">
        <v>2013</v>
      </c>
      <c r="B490" s="2">
        <v>44887</v>
      </c>
      <c r="C490" s="1" t="s">
        <v>6671</v>
      </c>
      <c r="D490" s="1" t="s">
        <v>54</v>
      </c>
      <c r="E490">
        <v>2022</v>
      </c>
      <c r="F490" s="1" t="s">
        <v>2014</v>
      </c>
      <c r="G490" s="1" t="s">
        <v>2015</v>
      </c>
      <c r="H490" s="1" t="s">
        <v>1130</v>
      </c>
      <c r="I490" s="1" t="s">
        <v>1131</v>
      </c>
      <c r="J490" s="1" t="s">
        <v>51</v>
      </c>
      <c r="K490" s="3">
        <v>6.83</v>
      </c>
      <c r="L490">
        <v>5</v>
      </c>
      <c r="M490" s="3">
        <v>34.15</v>
      </c>
      <c r="N490" s="1" t="s">
        <v>6669</v>
      </c>
      <c r="O490" s="1" t="s">
        <v>37</v>
      </c>
    </row>
    <row r="491" spans="1:15" x14ac:dyDescent="0.3">
      <c r="A491" s="1" t="s">
        <v>2016</v>
      </c>
      <c r="B491" s="2">
        <v>45142</v>
      </c>
      <c r="C491" s="1" t="s">
        <v>6668</v>
      </c>
      <c r="D491" s="1" t="s">
        <v>90</v>
      </c>
      <c r="E491">
        <v>2023</v>
      </c>
      <c r="F491" s="1" t="s">
        <v>2017</v>
      </c>
      <c r="G491" s="1" t="s">
        <v>2018</v>
      </c>
      <c r="H491" s="1" t="s">
        <v>2019</v>
      </c>
      <c r="I491" s="1" t="s">
        <v>2020</v>
      </c>
      <c r="J491" s="1" t="s">
        <v>51</v>
      </c>
      <c r="K491" s="3">
        <v>17</v>
      </c>
      <c r="L491">
        <v>5</v>
      </c>
      <c r="M491" s="3">
        <v>85</v>
      </c>
      <c r="N491" s="1" t="s">
        <v>6669</v>
      </c>
      <c r="O491" s="1" t="s">
        <v>193</v>
      </c>
    </row>
    <row r="492" spans="1:15" x14ac:dyDescent="0.3">
      <c r="A492" s="1" t="s">
        <v>2021</v>
      </c>
      <c r="B492" s="2">
        <v>45220</v>
      </c>
      <c r="C492" s="1" t="s">
        <v>6673</v>
      </c>
      <c r="D492" s="1" t="s">
        <v>133</v>
      </c>
      <c r="E492">
        <v>2023</v>
      </c>
      <c r="F492" s="1" t="s">
        <v>2022</v>
      </c>
      <c r="G492" s="1" t="s">
        <v>2023</v>
      </c>
      <c r="H492" s="1" t="s">
        <v>161</v>
      </c>
      <c r="I492" s="1" t="s">
        <v>1693</v>
      </c>
      <c r="J492" s="1" t="s">
        <v>70</v>
      </c>
      <c r="K492" s="3">
        <v>25.69</v>
      </c>
      <c r="L492">
        <v>5</v>
      </c>
      <c r="M492" s="3">
        <v>128.44999999999999</v>
      </c>
      <c r="N492" s="1" t="s">
        <v>6669</v>
      </c>
      <c r="O492" s="1" t="s">
        <v>44</v>
      </c>
    </row>
    <row r="493" spans="1:15" x14ac:dyDescent="0.3">
      <c r="A493" s="1" t="s">
        <v>2024</v>
      </c>
      <c r="B493" s="2">
        <v>44836</v>
      </c>
      <c r="C493" s="1" t="s">
        <v>6666</v>
      </c>
      <c r="D493" s="1" t="s">
        <v>133</v>
      </c>
      <c r="E493">
        <v>2022</v>
      </c>
      <c r="F493" s="1" t="s">
        <v>799</v>
      </c>
      <c r="G493" s="1" t="s">
        <v>800</v>
      </c>
      <c r="H493" s="1" t="s">
        <v>2025</v>
      </c>
      <c r="I493" s="1" t="s">
        <v>2026</v>
      </c>
      <c r="J493" s="1" t="s">
        <v>51</v>
      </c>
      <c r="K493" s="3">
        <v>47.61</v>
      </c>
      <c r="L493">
        <v>4</v>
      </c>
      <c r="M493" s="3">
        <v>190.44</v>
      </c>
      <c r="N493" s="1" t="s">
        <v>21</v>
      </c>
      <c r="O493" s="1" t="s">
        <v>37</v>
      </c>
    </row>
    <row r="494" spans="1:15" x14ac:dyDescent="0.3">
      <c r="A494" s="1" t="s">
        <v>2027</v>
      </c>
      <c r="B494" s="2">
        <v>45375</v>
      </c>
      <c r="C494" s="1" t="s">
        <v>6666</v>
      </c>
      <c r="D494" s="1" t="s">
        <v>15</v>
      </c>
      <c r="E494">
        <v>2024</v>
      </c>
      <c r="F494" s="1" t="s">
        <v>2028</v>
      </c>
      <c r="G494" s="1" t="s">
        <v>2029</v>
      </c>
      <c r="H494" s="1" t="s">
        <v>267</v>
      </c>
      <c r="I494" s="1" t="s">
        <v>268</v>
      </c>
      <c r="J494" s="1" t="s">
        <v>87</v>
      </c>
      <c r="K494" s="3">
        <v>8.7799999999999994</v>
      </c>
      <c r="L494">
        <v>2</v>
      </c>
      <c r="M494" s="3">
        <v>17.559999999999999</v>
      </c>
      <c r="N494" s="1" t="s">
        <v>6669</v>
      </c>
      <c r="O494" s="1" t="s">
        <v>37</v>
      </c>
    </row>
    <row r="495" spans="1:15" x14ac:dyDescent="0.3">
      <c r="A495" s="1" t="s">
        <v>2030</v>
      </c>
      <c r="B495" s="2">
        <v>45042</v>
      </c>
      <c r="C495" s="1" t="s">
        <v>6670</v>
      </c>
      <c r="D495" s="1" t="s">
        <v>82</v>
      </c>
      <c r="E495">
        <v>2023</v>
      </c>
      <c r="F495" s="1" t="s">
        <v>1846</v>
      </c>
      <c r="G495" s="1" t="s">
        <v>2031</v>
      </c>
      <c r="H495" s="1" t="s">
        <v>2032</v>
      </c>
      <c r="I495" s="1" t="s">
        <v>2033</v>
      </c>
      <c r="J495" s="1" t="s">
        <v>51</v>
      </c>
      <c r="K495" s="3">
        <v>42.54</v>
      </c>
      <c r="L495">
        <v>3</v>
      </c>
      <c r="M495" s="3">
        <v>127.62</v>
      </c>
      <c r="N495" s="1" t="s">
        <v>29</v>
      </c>
      <c r="O495" s="1" t="s">
        <v>52</v>
      </c>
    </row>
    <row r="496" spans="1:15" x14ac:dyDescent="0.3">
      <c r="A496" s="1" t="s">
        <v>2034</v>
      </c>
      <c r="B496" s="2">
        <v>45259</v>
      </c>
      <c r="C496" s="1" t="s">
        <v>6670</v>
      </c>
      <c r="D496" s="1" t="s">
        <v>54</v>
      </c>
      <c r="E496">
        <v>2023</v>
      </c>
      <c r="F496" s="1" t="s">
        <v>2035</v>
      </c>
      <c r="G496" s="1" t="s">
        <v>2036</v>
      </c>
      <c r="H496" s="1" t="s">
        <v>2037</v>
      </c>
      <c r="I496" s="1" t="s">
        <v>2038</v>
      </c>
      <c r="J496" s="1" t="s">
        <v>70</v>
      </c>
      <c r="K496" s="3">
        <v>32.65</v>
      </c>
      <c r="L496">
        <v>3</v>
      </c>
      <c r="M496" s="3">
        <v>97.95</v>
      </c>
      <c r="N496" s="1" t="s">
        <v>88</v>
      </c>
      <c r="O496" s="1" t="s">
        <v>52</v>
      </c>
    </row>
    <row r="497" spans="1:15" x14ac:dyDescent="0.3">
      <c r="A497" s="1" t="s">
        <v>2039</v>
      </c>
      <c r="B497" s="2">
        <v>45213</v>
      </c>
      <c r="C497" s="1" t="s">
        <v>6673</v>
      </c>
      <c r="D497" s="1" t="s">
        <v>133</v>
      </c>
      <c r="E497">
        <v>2023</v>
      </c>
      <c r="F497" s="1" t="s">
        <v>305</v>
      </c>
      <c r="G497" s="1" t="s">
        <v>2040</v>
      </c>
      <c r="H497" s="1" t="s">
        <v>806</v>
      </c>
      <c r="I497" s="1" t="s">
        <v>807</v>
      </c>
      <c r="J497" s="1" t="s">
        <v>70</v>
      </c>
      <c r="K497" s="3">
        <v>40.61</v>
      </c>
      <c r="L497">
        <v>1</v>
      </c>
      <c r="M497" s="3">
        <v>40.61</v>
      </c>
      <c r="N497" s="1" t="s">
        <v>88</v>
      </c>
      <c r="O497" s="1" t="s">
        <v>30</v>
      </c>
    </row>
    <row r="498" spans="1:15" x14ac:dyDescent="0.3">
      <c r="A498" s="1" t="s">
        <v>2041</v>
      </c>
      <c r="B498" s="2">
        <v>45295</v>
      </c>
      <c r="C498" s="1" t="s">
        <v>6672</v>
      </c>
      <c r="D498" s="1" t="s">
        <v>210</v>
      </c>
      <c r="E498">
        <v>2024</v>
      </c>
      <c r="F498" s="1" t="s">
        <v>2042</v>
      </c>
      <c r="G498" s="1" t="s">
        <v>2043</v>
      </c>
      <c r="H498" s="1" t="s">
        <v>1045</v>
      </c>
      <c r="I498" s="1" t="s">
        <v>1046</v>
      </c>
      <c r="J498" s="1" t="s">
        <v>20</v>
      </c>
      <c r="K498" s="3">
        <v>37.21</v>
      </c>
      <c r="L498">
        <v>5</v>
      </c>
      <c r="M498" s="3">
        <v>186.05</v>
      </c>
      <c r="N498" s="1" t="s">
        <v>29</v>
      </c>
      <c r="O498" s="1" t="s">
        <v>193</v>
      </c>
    </row>
    <row r="499" spans="1:15" x14ac:dyDescent="0.3">
      <c r="A499" s="1" t="s">
        <v>2044</v>
      </c>
      <c r="B499" s="2">
        <v>45844</v>
      </c>
      <c r="C499" s="1" t="s">
        <v>6666</v>
      </c>
      <c r="D499" s="1" t="s">
        <v>32</v>
      </c>
      <c r="E499">
        <v>2025</v>
      </c>
      <c r="F499" s="1" t="s">
        <v>2045</v>
      </c>
      <c r="G499" s="1" t="s">
        <v>2046</v>
      </c>
      <c r="H499" s="1" t="s">
        <v>450</v>
      </c>
      <c r="I499" s="1" t="s">
        <v>1447</v>
      </c>
      <c r="J499" s="1" t="s">
        <v>51</v>
      </c>
      <c r="K499" s="3">
        <v>50.58</v>
      </c>
      <c r="L499">
        <v>5</v>
      </c>
      <c r="M499" s="3">
        <v>252.9</v>
      </c>
      <c r="N499" s="1" t="s">
        <v>6669</v>
      </c>
      <c r="O499" s="1" t="s">
        <v>22</v>
      </c>
    </row>
    <row r="500" spans="1:15" x14ac:dyDescent="0.3">
      <c r="A500" s="1" t="s">
        <v>2047</v>
      </c>
      <c r="B500" s="2">
        <v>45091</v>
      </c>
      <c r="C500" s="1" t="s">
        <v>6670</v>
      </c>
      <c r="D500" s="1" t="s">
        <v>24</v>
      </c>
      <c r="E500">
        <v>2023</v>
      </c>
      <c r="F500" s="1" t="s">
        <v>755</v>
      </c>
      <c r="G500" s="1" t="s">
        <v>756</v>
      </c>
      <c r="H500" s="1" t="s">
        <v>2048</v>
      </c>
      <c r="I500" s="1" t="s">
        <v>2049</v>
      </c>
      <c r="J500" s="1" t="s">
        <v>70</v>
      </c>
      <c r="K500" s="3">
        <v>39.75</v>
      </c>
      <c r="L500">
        <v>2</v>
      </c>
      <c r="M500" s="3">
        <v>79.5</v>
      </c>
      <c r="N500" s="1" t="s">
        <v>6669</v>
      </c>
      <c r="O500" s="1" t="s">
        <v>22</v>
      </c>
    </row>
    <row r="501" spans="1:15" x14ac:dyDescent="0.3">
      <c r="A501" s="1" t="s">
        <v>2050</v>
      </c>
      <c r="B501" s="2">
        <v>45251</v>
      </c>
      <c r="C501" s="1" t="s">
        <v>6671</v>
      </c>
      <c r="D501" s="1" t="s">
        <v>54</v>
      </c>
      <c r="E501">
        <v>2023</v>
      </c>
      <c r="F501" s="1" t="s">
        <v>2051</v>
      </c>
      <c r="G501" s="1" t="s">
        <v>2052</v>
      </c>
      <c r="H501" s="1" t="s">
        <v>2053</v>
      </c>
      <c r="I501" s="1" t="s">
        <v>2054</v>
      </c>
      <c r="J501" s="1" t="s">
        <v>20</v>
      </c>
      <c r="K501" s="3">
        <v>49.18</v>
      </c>
      <c r="L501">
        <v>4</v>
      </c>
      <c r="M501" s="3">
        <v>196.72</v>
      </c>
      <c r="N501" s="1" t="s">
        <v>29</v>
      </c>
      <c r="O501" s="1" t="s">
        <v>52</v>
      </c>
    </row>
    <row r="502" spans="1:15" x14ac:dyDescent="0.3">
      <c r="A502" s="1" t="s">
        <v>2055</v>
      </c>
      <c r="B502" s="2">
        <v>45009</v>
      </c>
      <c r="C502" s="1" t="s">
        <v>6668</v>
      </c>
      <c r="D502" s="1" t="s">
        <v>15</v>
      </c>
      <c r="E502">
        <v>2023</v>
      </c>
      <c r="F502" s="1" t="s">
        <v>1168</v>
      </c>
      <c r="G502" s="1" t="s">
        <v>2056</v>
      </c>
      <c r="H502" s="1" t="s">
        <v>1194</v>
      </c>
      <c r="I502" s="1" t="s">
        <v>1195</v>
      </c>
      <c r="J502" s="1" t="s">
        <v>87</v>
      </c>
      <c r="K502" s="3">
        <v>17.850000000000001</v>
      </c>
      <c r="L502">
        <v>5</v>
      </c>
      <c r="M502" s="3">
        <v>89.25</v>
      </c>
      <c r="N502" s="1" t="s">
        <v>21</v>
      </c>
      <c r="O502" s="1" t="s">
        <v>52</v>
      </c>
    </row>
    <row r="503" spans="1:15" x14ac:dyDescent="0.3">
      <c r="A503" s="1" t="s">
        <v>2057</v>
      </c>
      <c r="B503" s="2">
        <v>45699</v>
      </c>
      <c r="C503" s="1" t="s">
        <v>6671</v>
      </c>
      <c r="D503" s="1" t="s">
        <v>39</v>
      </c>
      <c r="E503">
        <v>2025</v>
      </c>
      <c r="F503" s="1" t="s">
        <v>992</v>
      </c>
      <c r="G503" s="1" t="s">
        <v>2058</v>
      </c>
      <c r="H503" s="1" t="s">
        <v>1580</v>
      </c>
      <c r="I503" s="1" t="s">
        <v>1581</v>
      </c>
      <c r="J503" s="1" t="s">
        <v>51</v>
      </c>
      <c r="K503" s="3">
        <v>33.03</v>
      </c>
      <c r="L503">
        <v>2</v>
      </c>
      <c r="M503" s="3">
        <v>66.06</v>
      </c>
      <c r="N503" s="1" t="s">
        <v>29</v>
      </c>
      <c r="O503" s="1" t="s">
        <v>95</v>
      </c>
    </row>
    <row r="504" spans="1:15" x14ac:dyDescent="0.3">
      <c r="A504" s="1" t="s">
        <v>2059</v>
      </c>
      <c r="B504" s="2">
        <v>44953</v>
      </c>
      <c r="C504" s="1" t="s">
        <v>6668</v>
      </c>
      <c r="D504" s="1" t="s">
        <v>210</v>
      </c>
      <c r="E504">
        <v>2023</v>
      </c>
      <c r="F504" s="1" t="s">
        <v>548</v>
      </c>
      <c r="G504" s="1" t="s">
        <v>549</v>
      </c>
      <c r="H504" s="1" t="s">
        <v>1661</v>
      </c>
      <c r="I504" s="1" t="s">
        <v>2060</v>
      </c>
      <c r="J504" s="1" t="s">
        <v>20</v>
      </c>
      <c r="K504" s="3">
        <v>41.89</v>
      </c>
      <c r="L504">
        <v>2</v>
      </c>
      <c r="M504" s="3">
        <v>83.78</v>
      </c>
      <c r="N504" s="1" t="s">
        <v>21</v>
      </c>
      <c r="O504" s="1" t="s">
        <v>44</v>
      </c>
    </row>
    <row r="505" spans="1:15" x14ac:dyDescent="0.3">
      <c r="A505" s="1" t="s">
        <v>2061</v>
      </c>
      <c r="B505" s="2">
        <v>45407</v>
      </c>
      <c r="C505" s="1" t="s">
        <v>6672</v>
      </c>
      <c r="D505" s="1" t="s">
        <v>82</v>
      </c>
      <c r="E505">
        <v>2024</v>
      </c>
      <c r="F505" s="1" t="s">
        <v>1368</v>
      </c>
      <c r="G505" s="1" t="s">
        <v>1369</v>
      </c>
      <c r="H505" s="1" t="s">
        <v>2062</v>
      </c>
      <c r="I505" s="1" t="s">
        <v>2063</v>
      </c>
      <c r="J505" s="1" t="s">
        <v>70</v>
      </c>
      <c r="K505" s="3">
        <v>24.26</v>
      </c>
      <c r="L505">
        <v>4</v>
      </c>
      <c r="M505" s="3">
        <v>97.04</v>
      </c>
      <c r="N505" s="1" t="s">
        <v>88</v>
      </c>
      <c r="O505" s="1" t="s">
        <v>44</v>
      </c>
    </row>
    <row r="506" spans="1:15" x14ac:dyDescent="0.3">
      <c r="A506" s="1" t="s">
        <v>2064</v>
      </c>
      <c r="B506" s="2">
        <v>45575</v>
      </c>
      <c r="C506" s="1" t="s">
        <v>6672</v>
      </c>
      <c r="D506" s="1" t="s">
        <v>133</v>
      </c>
      <c r="E506">
        <v>2024</v>
      </c>
      <c r="F506" s="1" t="s">
        <v>2014</v>
      </c>
      <c r="G506" s="1" t="s">
        <v>2015</v>
      </c>
      <c r="H506" s="1" t="s">
        <v>2065</v>
      </c>
      <c r="I506" s="1" t="s">
        <v>2066</v>
      </c>
      <c r="J506" s="1" t="s">
        <v>51</v>
      </c>
      <c r="K506" s="3">
        <v>33.909999999999997</v>
      </c>
      <c r="L506">
        <v>3</v>
      </c>
      <c r="M506" s="3">
        <v>101.73</v>
      </c>
      <c r="N506" s="1" t="s">
        <v>21</v>
      </c>
      <c r="O506" s="1" t="s">
        <v>22</v>
      </c>
    </row>
    <row r="507" spans="1:15" x14ac:dyDescent="0.3">
      <c r="A507" s="1" t="s">
        <v>2067</v>
      </c>
      <c r="B507" s="2">
        <v>45541</v>
      </c>
      <c r="C507" s="1" t="s">
        <v>6668</v>
      </c>
      <c r="D507" s="1" t="s">
        <v>60</v>
      </c>
      <c r="E507">
        <v>2024</v>
      </c>
      <c r="F507" s="1" t="s">
        <v>1516</v>
      </c>
      <c r="G507" s="1" t="s">
        <v>2068</v>
      </c>
      <c r="H507" s="1" t="s">
        <v>1425</v>
      </c>
      <c r="I507" s="1" t="s">
        <v>1964</v>
      </c>
      <c r="J507" s="1" t="s">
        <v>51</v>
      </c>
      <c r="K507" s="3">
        <v>38.68</v>
      </c>
      <c r="L507">
        <v>3</v>
      </c>
      <c r="M507" s="3">
        <v>116.04</v>
      </c>
      <c r="N507" s="1" t="s">
        <v>88</v>
      </c>
      <c r="O507" s="1" t="s">
        <v>44</v>
      </c>
    </row>
    <row r="508" spans="1:15" x14ac:dyDescent="0.3">
      <c r="A508" s="1" t="s">
        <v>2069</v>
      </c>
      <c r="B508" s="2">
        <v>45573</v>
      </c>
      <c r="C508" s="1" t="s">
        <v>6671</v>
      </c>
      <c r="D508" s="1" t="s">
        <v>133</v>
      </c>
      <c r="E508">
        <v>2024</v>
      </c>
      <c r="F508" s="1" t="s">
        <v>1027</v>
      </c>
      <c r="G508" s="1" t="s">
        <v>1028</v>
      </c>
      <c r="H508" s="1" t="s">
        <v>2070</v>
      </c>
      <c r="I508" s="1" t="s">
        <v>2071</v>
      </c>
      <c r="J508" s="1" t="s">
        <v>70</v>
      </c>
      <c r="K508" s="3">
        <v>21.34</v>
      </c>
      <c r="L508">
        <v>4</v>
      </c>
      <c r="M508" s="3">
        <v>85.36</v>
      </c>
      <c r="N508" s="1" t="s">
        <v>6669</v>
      </c>
      <c r="O508" s="1" t="s">
        <v>22</v>
      </c>
    </row>
    <row r="509" spans="1:15" x14ac:dyDescent="0.3">
      <c r="A509" s="1" t="s">
        <v>2072</v>
      </c>
      <c r="B509" s="2">
        <v>44985</v>
      </c>
      <c r="C509" s="1" t="s">
        <v>6671</v>
      </c>
      <c r="D509" s="1" t="s">
        <v>39</v>
      </c>
      <c r="E509">
        <v>2023</v>
      </c>
      <c r="F509" s="1" t="s">
        <v>2014</v>
      </c>
      <c r="G509" s="1" t="s">
        <v>2073</v>
      </c>
      <c r="H509" s="1" t="s">
        <v>2074</v>
      </c>
      <c r="I509" s="1" t="s">
        <v>2075</v>
      </c>
      <c r="J509" s="1" t="s">
        <v>20</v>
      </c>
      <c r="K509" s="3">
        <v>18.059999999999999</v>
      </c>
      <c r="L509">
        <v>2</v>
      </c>
      <c r="M509" s="3">
        <v>36.119999999999997</v>
      </c>
      <c r="N509" s="1" t="s">
        <v>6669</v>
      </c>
      <c r="O509" s="1" t="s">
        <v>193</v>
      </c>
    </row>
    <row r="510" spans="1:15" x14ac:dyDescent="0.3">
      <c r="A510" s="1" t="s">
        <v>2076</v>
      </c>
      <c r="B510" s="2">
        <v>45188</v>
      </c>
      <c r="C510" s="1" t="s">
        <v>6671</v>
      </c>
      <c r="D510" s="1" t="s">
        <v>60</v>
      </c>
      <c r="E510">
        <v>2023</v>
      </c>
      <c r="F510" s="1" t="s">
        <v>2077</v>
      </c>
      <c r="G510" s="1" t="s">
        <v>2078</v>
      </c>
      <c r="H510" s="1" t="s">
        <v>2079</v>
      </c>
      <c r="I510" s="1" t="s">
        <v>2080</v>
      </c>
      <c r="J510" s="1" t="s">
        <v>87</v>
      </c>
      <c r="K510" s="3">
        <v>25.64</v>
      </c>
      <c r="L510">
        <v>4</v>
      </c>
      <c r="M510" s="3">
        <v>102.56</v>
      </c>
      <c r="N510" s="1" t="s">
        <v>21</v>
      </c>
      <c r="O510" s="1" t="s">
        <v>30</v>
      </c>
    </row>
    <row r="511" spans="1:15" x14ac:dyDescent="0.3">
      <c r="A511" s="1" t="s">
        <v>2081</v>
      </c>
      <c r="B511" s="2">
        <v>45249</v>
      </c>
      <c r="C511" s="1" t="s">
        <v>6666</v>
      </c>
      <c r="D511" s="1" t="s">
        <v>54</v>
      </c>
      <c r="E511">
        <v>2023</v>
      </c>
      <c r="F511" s="1" t="s">
        <v>2082</v>
      </c>
      <c r="G511" s="1" t="s">
        <v>2083</v>
      </c>
      <c r="H511" s="1" t="s">
        <v>2084</v>
      </c>
      <c r="I511" s="1" t="s">
        <v>2085</v>
      </c>
      <c r="J511" s="1" t="s">
        <v>20</v>
      </c>
      <c r="K511" s="3">
        <v>15.19</v>
      </c>
      <c r="L511">
        <v>5</v>
      </c>
      <c r="M511" s="3">
        <v>75.95</v>
      </c>
      <c r="N511" s="1" t="s">
        <v>21</v>
      </c>
      <c r="O511" s="1" t="s">
        <v>193</v>
      </c>
    </row>
    <row r="512" spans="1:15" x14ac:dyDescent="0.3">
      <c r="A512" s="1" t="s">
        <v>2086</v>
      </c>
      <c r="B512" s="2">
        <v>44803</v>
      </c>
      <c r="C512" s="1" t="s">
        <v>6671</v>
      </c>
      <c r="D512" s="1" t="s">
        <v>90</v>
      </c>
      <c r="E512">
        <v>2022</v>
      </c>
      <c r="F512" s="1" t="s">
        <v>1043</v>
      </c>
      <c r="G512" s="1" t="s">
        <v>1384</v>
      </c>
      <c r="H512" s="1" t="s">
        <v>1243</v>
      </c>
      <c r="I512" s="1" t="s">
        <v>2087</v>
      </c>
      <c r="J512" s="1" t="s">
        <v>20</v>
      </c>
      <c r="K512" s="3">
        <v>33.07</v>
      </c>
      <c r="L512">
        <v>3</v>
      </c>
      <c r="M512" s="3">
        <v>99.21</v>
      </c>
      <c r="N512" s="1" t="s">
        <v>21</v>
      </c>
      <c r="O512" s="1" t="s">
        <v>37</v>
      </c>
    </row>
    <row r="513" spans="1:15" x14ac:dyDescent="0.3">
      <c r="A513" s="1" t="s">
        <v>2088</v>
      </c>
      <c r="B513" s="2">
        <v>45774</v>
      </c>
      <c r="C513" s="1" t="s">
        <v>6666</v>
      </c>
      <c r="D513" s="1" t="s">
        <v>82</v>
      </c>
      <c r="E513">
        <v>2025</v>
      </c>
      <c r="F513" s="1" t="s">
        <v>2089</v>
      </c>
      <c r="G513" s="1" t="s">
        <v>2090</v>
      </c>
      <c r="H513" s="1" t="s">
        <v>663</v>
      </c>
      <c r="I513" s="1" t="s">
        <v>2091</v>
      </c>
      <c r="J513" s="1" t="s">
        <v>20</v>
      </c>
      <c r="K513" s="3">
        <v>41.17</v>
      </c>
      <c r="L513">
        <v>5</v>
      </c>
      <c r="M513" s="3">
        <v>205.85</v>
      </c>
      <c r="N513" s="1" t="s">
        <v>21</v>
      </c>
      <c r="O513" s="1" t="s">
        <v>30</v>
      </c>
    </row>
    <row r="514" spans="1:15" x14ac:dyDescent="0.3">
      <c r="A514" s="1" t="s">
        <v>2092</v>
      </c>
      <c r="B514" s="2">
        <v>45477</v>
      </c>
      <c r="C514" s="1" t="s">
        <v>6672</v>
      </c>
      <c r="D514" s="1" t="s">
        <v>32</v>
      </c>
      <c r="E514">
        <v>2024</v>
      </c>
      <c r="F514" s="1" t="s">
        <v>1474</v>
      </c>
      <c r="G514" s="1" t="s">
        <v>1475</v>
      </c>
      <c r="H514" s="1" t="s">
        <v>2093</v>
      </c>
      <c r="I514" s="1" t="s">
        <v>2094</v>
      </c>
      <c r="J514" s="1" t="s">
        <v>70</v>
      </c>
      <c r="K514" s="3">
        <v>6.82</v>
      </c>
      <c r="L514">
        <v>1</v>
      </c>
      <c r="M514" s="3">
        <v>6.82</v>
      </c>
      <c r="N514" s="1" t="s">
        <v>21</v>
      </c>
      <c r="O514" s="1" t="s">
        <v>37</v>
      </c>
    </row>
    <row r="515" spans="1:15" x14ac:dyDescent="0.3">
      <c r="A515" s="1" t="s">
        <v>2095</v>
      </c>
      <c r="B515" s="2">
        <v>45010</v>
      </c>
      <c r="C515" s="1" t="s">
        <v>6673</v>
      </c>
      <c r="D515" s="1" t="s">
        <v>15</v>
      </c>
      <c r="E515">
        <v>2023</v>
      </c>
      <c r="F515" s="1" t="s">
        <v>666</v>
      </c>
      <c r="G515" s="1" t="s">
        <v>667</v>
      </c>
      <c r="H515" s="1" t="s">
        <v>2096</v>
      </c>
      <c r="I515" s="1" t="s">
        <v>2097</v>
      </c>
      <c r="J515" s="1" t="s">
        <v>20</v>
      </c>
      <c r="K515" s="3">
        <v>14.71</v>
      </c>
      <c r="L515">
        <v>3</v>
      </c>
      <c r="M515" s="3">
        <v>44.13</v>
      </c>
      <c r="N515" s="1" t="s">
        <v>21</v>
      </c>
      <c r="O515" s="1" t="s">
        <v>193</v>
      </c>
    </row>
    <row r="516" spans="1:15" x14ac:dyDescent="0.3">
      <c r="A516" s="1" t="s">
        <v>2098</v>
      </c>
      <c r="B516" s="2">
        <v>45363</v>
      </c>
      <c r="C516" s="1" t="s">
        <v>6671</v>
      </c>
      <c r="D516" s="1" t="s">
        <v>15</v>
      </c>
      <c r="E516">
        <v>2024</v>
      </c>
      <c r="F516" s="1" t="s">
        <v>2099</v>
      </c>
      <c r="G516" s="1" t="s">
        <v>2100</v>
      </c>
      <c r="H516" s="1" t="s">
        <v>2101</v>
      </c>
      <c r="I516" s="1" t="s">
        <v>2102</v>
      </c>
      <c r="J516" s="1" t="s">
        <v>87</v>
      </c>
      <c r="K516" s="3">
        <v>29.93</v>
      </c>
      <c r="L516">
        <v>5</v>
      </c>
      <c r="M516" s="3">
        <v>149.65</v>
      </c>
      <c r="N516" s="1" t="s">
        <v>21</v>
      </c>
      <c r="O516" s="1" t="s">
        <v>193</v>
      </c>
    </row>
    <row r="517" spans="1:15" x14ac:dyDescent="0.3">
      <c r="A517" s="1" t="s">
        <v>2103</v>
      </c>
      <c r="B517" s="2">
        <v>45426</v>
      </c>
      <c r="C517" s="1" t="s">
        <v>6671</v>
      </c>
      <c r="D517" s="1" t="s">
        <v>46</v>
      </c>
      <c r="E517">
        <v>2024</v>
      </c>
      <c r="F517" s="1" t="s">
        <v>2104</v>
      </c>
      <c r="G517" s="1" t="s">
        <v>2105</v>
      </c>
      <c r="H517" s="1" t="s">
        <v>2106</v>
      </c>
      <c r="I517" s="1" t="s">
        <v>2107</v>
      </c>
      <c r="J517" s="1" t="s">
        <v>87</v>
      </c>
      <c r="K517" s="3">
        <v>9.2200000000000006</v>
      </c>
      <c r="L517">
        <v>4</v>
      </c>
      <c r="M517" s="3">
        <v>36.880000000000003</v>
      </c>
      <c r="N517" s="1" t="s">
        <v>29</v>
      </c>
      <c r="O517" s="1" t="s">
        <v>193</v>
      </c>
    </row>
    <row r="518" spans="1:15" x14ac:dyDescent="0.3">
      <c r="A518" s="1" t="s">
        <v>2108</v>
      </c>
      <c r="B518" s="2">
        <v>45194</v>
      </c>
      <c r="C518" s="1" t="s">
        <v>6667</v>
      </c>
      <c r="D518" s="1" t="s">
        <v>60</v>
      </c>
      <c r="E518">
        <v>2023</v>
      </c>
      <c r="F518" s="1" t="s">
        <v>1733</v>
      </c>
      <c r="G518" s="1" t="s">
        <v>2109</v>
      </c>
      <c r="H518" s="1" t="s">
        <v>2110</v>
      </c>
      <c r="I518" s="1" t="s">
        <v>2111</v>
      </c>
      <c r="J518" s="1" t="s">
        <v>70</v>
      </c>
      <c r="K518" s="3">
        <v>32.85</v>
      </c>
      <c r="L518">
        <v>3</v>
      </c>
      <c r="M518" s="3">
        <v>98.55</v>
      </c>
      <c r="N518" s="1" t="s">
        <v>88</v>
      </c>
      <c r="O518" s="1" t="s">
        <v>193</v>
      </c>
    </row>
    <row r="519" spans="1:15" x14ac:dyDescent="0.3">
      <c r="A519" s="1" t="s">
        <v>2112</v>
      </c>
      <c r="B519" s="2">
        <v>45759</v>
      </c>
      <c r="C519" s="1" t="s">
        <v>6673</v>
      </c>
      <c r="D519" s="1" t="s">
        <v>82</v>
      </c>
      <c r="E519">
        <v>2025</v>
      </c>
      <c r="F519" s="1" t="s">
        <v>2113</v>
      </c>
      <c r="G519" s="1" t="s">
        <v>2114</v>
      </c>
      <c r="H519" s="1" t="s">
        <v>2115</v>
      </c>
      <c r="I519" s="1" t="s">
        <v>2116</v>
      </c>
      <c r="J519" s="1" t="s">
        <v>20</v>
      </c>
      <c r="K519" s="3">
        <v>24.02</v>
      </c>
      <c r="L519">
        <v>1</v>
      </c>
      <c r="M519" s="3">
        <v>24.02</v>
      </c>
      <c r="N519" s="1" t="s">
        <v>6669</v>
      </c>
      <c r="O519" s="1" t="s">
        <v>193</v>
      </c>
    </row>
    <row r="520" spans="1:15" x14ac:dyDescent="0.3">
      <c r="A520" s="1" t="s">
        <v>2117</v>
      </c>
      <c r="B520" s="2">
        <v>45644</v>
      </c>
      <c r="C520" s="1" t="s">
        <v>6670</v>
      </c>
      <c r="D520" s="1" t="s">
        <v>107</v>
      </c>
      <c r="E520">
        <v>2024</v>
      </c>
      <c r="F520" s="1" t="s">
        <v>401</v>
      </c>
      <c r="G520" s="1" t="s">
        <v>2118</v>
      </c>
      <c r="H520" s="1" t="s">
        <v>1948</v>
      </c>
      <c r="I520" s="1" t="s">
        <v>2119</v>
      </c>
      <c r="J520" s="1" t="s">
        <v>51</v>
      </c>
      <c r="K520" s="3">
        <v>33.659999999999997</v>
      </c>
      <c r="L520">
        <v>4</v>
      </c>
      <c r="M520" s="3">
        <v>134.63999999999999</v>
      </c>
      <c r="N520" s="1" t="s">
        <v>21</v>
      </c>
      <c r="O520" s="1" t="s">
        <v>37</v>
      </c>
    </row>
    <row r="521" spans="1:15" x14ac:dyDescent="0.3">
      <c r="A521" s="1" t="s">
        <v>2122</v>
      </c>
      <c r="B521" s="2">
        <v>45574</v>
      </c>
      <c r="C521" s="1" t="s">
        <v>6670</v>
      </c>
      <c r="D521" s="1" t="s">
        <v>133</v>
      </c>
      <c r="E521">
        <v>2024</v>
      </c>
      <c r="F521" s="1" t="s">
        <v>2123</v>
      </c>
      <c r="G521" s="1" t="s">
        <v>2124</v>
      </c>
      <c r="H521" s="1" t="s">
        <v>2125</v>
      </c>
      <c r="I521" s="1" t="s">
        <v>2126</v>
      </c>
      <c r="J521" s="1" t="s">
        <v>51</v>
      </c>
      <c r="K521" s="3">
        <v>40.56</v>
      </c>
      <c r="L521">
        <v>4</v>
      </c>
      <c r="M521" s="3">
        <v>162.24</v>
      </c>
      <c r="N521" s="1" t="s">
        <v>88</v>
      </c>
      <c r="O521" s="1" t="s">
        <v>30</v>
      </c>
    </row>
    <row r="522" spans="1:15" x14ac:dyDescent="0.3">
      <c r="A522" s="1" t="s">
        <v>2127</v>
      </c>
      <c r="B522" s="2">
        <v>45270</v>
      </c>
      <c r="C522" s="1" t="s">
        <v>6666</v>
      </c>
      <c r="D522" s="1" t="s">
        <v>107</v>
      </c>
      <c r="E522">
        <v>2023</v>
      </c>
      <c r="F522" s="1" t="s">
        <v>1019</v>
      </c>
      <c r="G522" s="1" t="s">
        <v>1985</v>
      </c>
      <c r="H522" s="1" t="s">
        <v>846</v>
      </c>
      <c r="I522" s="1" t="s">
        <v>847</v>
      </c>
      <c r="J522" s="1" t="s">
        <v>20</v>
      </c>
      <c r="K522" s="3">
        <v>49.99</v>
      </c>
      <c r="L522">
        <v>1</v>
      </c>
      <c r="M522" s="3">
        <v>49.99</v>
      </c>
      <c r="N522" s="1" t="s">
        <v>29</v>
      </c>
      <c r="O522" s="1" t="s">
        <v>30</v>
      </c>
    </row>
    <row r="523" spans="1:15" x14ac:dyDescent="0.3">
      <c r="A523" s="1" t="s">
        <v>2131</v>
      </c>
      <c r="B523" s="2">
        <v>45535</v>
      </c>
      <c r="C523" s="1" t="s">
        <v>6673</v>
      </c>
      <c r="D523" s="1" t="s">
        <v>90</v>
      </c>
      <c r="E523">
        <v>2024</v>
      </c>
      <c r="F523" s="1" t="s">
        <v>358</v>
      </c>
      <c r="G523" s="1" t="s">
        <v>2132</v>
      </c>
      <c r="H523" s="1" t="s">
        <v>2133</v>
      </c>
      <c r="I523" s="1" t="s">
        <v>2134</v>
      </c>
      <c r="J523" s="1" t="s">
        <v>51</v>
      </c>
      <c r="K523" s="3">
        <v>37.61</v>
      </c>
      <c r="L523">
        <v>3</v>
      </c>
      <c r="M523" s="3">
        <v>112.83</v>
      </c>
      <c r="N523" s="1" t="s">
        <v>6669</v>
      </c>
      <c r="O523" s="1" t="s">
        <v>52</v>
      </c>
    </row>
    <row r="524" spans="1:15" x14ac:dyDescent="0.3">
      <c r="A524" s="1" t="s">
        <v>2135</v>
      </c>
      <c r="B524" s="2">
        <v>44981</v>
      </c>
      <c r="C524" s="1" t="s">
        <v>6668</v>
      </c>
      <c r="D524" s="1" t="s">
        <v>39</v>
      </c>
      <c r="E524">
        <v>2023</v>
      </c>
      <c r="F524" s="1" t="s">
        <v>2136</v>
      </c>
      <c r="G524" s="1" t="s">
        <v>2137</v>
      </c>
      <c r="H524" s="1" t="s">
        <v>936</v>
      </c>
      <c r="I524" s="1" t="s">
        <v>2138</v>
      </c>
      <c r="J524" s="1" t="s">
        <v>20</v>
      </c>
      <c r="K524" s="3">
        <v>23.71</v>
      </c>
      <c r="L524">
        <v>3</v>
      </c>
      <c r="M524" s="3">
        <v>71.13</v>
      </c>
      <c r="N524" s="1" t="s">
        <v>21</v>
      </c>
      <c r="O524" s="1" t="s">
        <v>44</v>
      </c>
    </row>
    <row r="525" spans="1:15" x14ac:dyDescent="0.3">
      <c r="A525" s="1" t="s">
        <v>2139</v>
      </c>
      <c r="B525" s="2">
        <v>44964</v>
      </c>
      <c r="C525" s="1" t="s">
        <v>6671</v>
      </c>
      <c r="D525" s="1" t="s">
        <v>39</v>
      </c>
      <c r="E525">
        <v>2023</v>
      </c>
      <c r="F525" s="1" t="s">
        <v>2140</v>
      </c>
      <c r="G525" s="1" t="s">
        <v>2141</v>
      </c>
      <c r="H525" s="1" t="s">
        <v>360</v>
      </c>
      <c r="I525" s="1" t="s">
        <v>361</v>
      </c>
      <c r="J525" s="1" t="s">
        <v>51</v>
      </c>
      <c r="K525" s="3">
        <v>25.3</v>
      </c>
      <c r="L525">
        <v>2</v>
      </c>
      <c r="M525" s="3">
        <v>50.6</v>
      </c>
      <c r="N525" s="1" t="s">
        <v>21</v>
      </c>
      <c r="O525" s="1" t="s">
        <v>80</v>
      </c>
    </row>
    <row r="526" spans="1:15" x14ac:dyDescent="0.3">
      <c r="A526" s="1" t="s">
        <v>2142</v>
      </c>
      <c r="B526" s="2">
        <v>44947</v>
      </c>
      <c r="C526" s="1" t="s">
        <v>6673</v>
      </c>
      <c r="D526" s="1" t="s">
        <v>210</v>
      </c>
      <c r="E526">
        <v>2023</v>
      </c>
      <c r="F526" s="1" t="s">
        <v>2143</v>
      </c>
      <c r="G526" s="1" t="s">
        <v>2144</v>
      </c>
      <c r="H526" s="1" t="s">
        <v>389</v>
      </c>
      <c r="I526" s="1" t="s">
        <v>390</v>
      </c>
      <c r="J526" s="1" t="s">
        <v>87</v>
      </c>
      <c r="K526" s="3">
        <v>39.04</v>
      </c>
      <c r="L526">
        <v>4</v>
      </c>
      <c r="M526" s="3">
        <v>156.16</v>
      </c>
      <c r="N526" s="1" t="s">
        <v>29</v>
      </c>
      <c r="O526" s="1" t="s">
        <v>193</v>
      </c>
    </row>
    <row r="527" spans="1:15" x14ac:dyDescent="0.3">
      <c r="A527" s="1" t="s">
        <v>2145</v>
      </c>
      <c r="B527" s="2">
        <v>45765</v>
      </c>
      <c r="C527" s="1" t="s">
        <v>6668</v>
      </c>
      <c r="D527" s="1" t="s">
        <v>82</v>
      </c>
      <c r="E527">
        <v>2025</v>
      </c>
      <c r="F527" s="1" t="s">
        <v>2146</v>
      </c>
      <c r="G527" s="1" t="s">
        <v>2147</v>
      </c>
      <c r="H527" s="1" t="s">
        <v>57</v>
      </c>
      <c r="I527" s="1" t="s">
        <v>58</v>
      </c>
      <c r="J527" s="1" t="s">
        <v>20</v>
      </c>
      <c r="K527" s="3">
        <v>15.26</v>
      </c>
      <c r="L527">
        <v>3</v>
      </c>
      <c r="M527" s="3">
        <v>45.78</v>
      </c>
      <c r="N527" s="1" t="s">
        <v>6669</v>
      </c>
      <c r="O527" s="1" t="s">
        <v>37</v>
      </c>
    </row>
    <row r="528" spans="1:15" x14ac:dyDescent="0.3">
      <c r="A528" s="1" t="s">
        <v>2148</v>
      </c>
      <c r="B528" s="2">
        <v>44996</v>
      </c>
      <c r="C528" s="1" t="s">
        <v>6673</v>
      </c>
      <c r="D528" s="1" t="s">
        <v>15</v>
      </c>
      <c r="E528">
        <v>2023</v>
      </c>
      <c r="F528" s="1" t="s">
        <v>2149</v>
      </c>
      <c r="G528" s="1" t="s">
        <v>2150</v>
      </c>
      <c r="H528" s="1" t="s">
        <v>2151</v>
      </c>
      <c r="I528" s="1" t="s">
        <v>2152</v>
      </c>
      <c r="J528" s="1" t="s">
        <v>70</v>
      </c>
      <c r="K528" s="3">
        <v>33.119999999999997</v>
      </c>
      <c r="L528">
        <v>4</v>
      </c>
      <c r="M528" s="3">
        <v>132.47999999999999</v>
      </c>
      <c r="N528" s="1" t="s">
        <v>6669</v>
      </c>
      <c r="O528" s="1" t="s">
        <v>80</v>
      </c>
    </row>
    <row r="529" spans="1:15" x14ac:dyDescent="0.3">
      <c r="A529" s="1" t="s">
        <v>2153</v>
      </c>
      <c r="B529" s="2">
        <v>45236</v>
      </c>
      <c r="C529" s="1" t="s">
        <v>6667</v>
      </c>
      <c r="D529" s="1" t="s">
        <v>54</v>
      </c>
      <c r="E529">
        <v>2023</v>
      </c>
      <c r="F529" s="1" t="s">
        <v>2154</v>
      </c>
      <c r="G529" s="1" t="s">
        <v>2155</v>
      </c>
      <c r="H529" s="1" t="s">
        <v>2156</v>
      </c>
      <c r="I529" s="1" t="s">
        <v>2157</v>
      </c>
      <c r="J529" s="1" t="s">
        <v>70</v>
      </c>
      <c r="K529" s="3">
        <v>28.77</v>
      </c>
      <c r="L529">
        <v>4</v>
      </c>
      <c r="M529" s="3">
        <v>115.08</v>
      </c>
      <c r="N529" s="1" t="s">
        <v>21</v>
      </c>
      <c r="O529" s="1" t="s">
        <v>44</v>
      </c>
    </row>
    <row r="530" spans="1:15" x14ac:dyDescent="0.3">
      <c r="A530" s="1" t="s">
        <v>2158</v>
      </c>
      <c r="B530" s="2">
        <v>45040</v>
      </c>
      <c r="C530" s="1" t="s">
        <v>6667</v>
      </c>
      <c r="D530" s="1" t="s">
        <v>82</v>
      </c>
      <c r="E530">
        <v>2023</v>
      </c>
      <c r="F530" s="1" t="s">
        <v>533</v>
      </c>
      <c r="G530" s="1" t="s">
        <v>534</v>
      </c>
      <c r="H530" s="1" t="s">
        <v>360</v>
      </c>
      <c r="I530" s="1" t="s">
        <v>361</v>
      </c>
      <c r="J530" s="1" t="s">
        <v>20</v>
      </c>
      <c r="K530" s="3">
        <v>20.3</v>
      </c>
      <c r="L530">
        <v>3</v>
      </c>
      <c r="M530" s="3">
        <v>60.9</v>
      </c>
      <c r="N530" s="1" t="s">
        <v>6669</v>
      </c>
      <c r="O530" s="1" t="s">
        <v>95</v>
      </c>
    </row>
    <row r="531" spans="1:15" x14ac:dyDescent="0.3">
      <c r="A531" s="1" t="s">
        <v>2159</v>
      </c>
      <c r="B531" s="2">
        <v>45207</v>
      </c>
      <c r="C531" s="1" t="s">
        <v>6666</v>
      </c>
      <c r="D531" s="1" t="s">
        <v>133</v>
      </c>
      <c r="E531">
        <v>2023</v>
      </c>
      <c r="F531" s="1" t="s">
        <v>1106</v>
      </c>
      <c r="G531" s="1" t="s">
        <v>2160</v>
      </c>
      <c r="H531" s="1" t="s">
        <v>2161</v>
      </c>
      <c r="I531" s="1" t="s">
        <v>2162</v>
      </c>
      <c r="J531" s="1" t="s">
        <v>70</v>
      </c>
      <c r="K531" s="3">
        <v>29.65</v>
      </c>
      <c r="L531">
        <v>2</v>
      </c>
      <c r="M531" s="3">
        <v>59.3</v>
      </c>
      <c r="N531" s="1" t="s">
        <v>29</v>
      </c>
      <c r="O531" s="1" t="s">
        <v>37</v>
      </c>
    </row>
    <row r="532" spans="1:15" x14ac:dyDescent="0.3">
      <c r="A532" s="1" t="s">
        <v>2163</v>
      </c>
      <c r="B532" s="2">
        <v>45323</v>
      </c>
      <c r="C532" s="1" t="s">
        <v>6672</v>
      </c>
      <c r="D532" s="1" t="s">
        <v>39</v>
      </c>
      <c r="E532">
        <v>2024</v>
      </c>
      <c r="F532" s="1" t="s">
        <v>2164</v>
      </c>
      <c r="G532" s="1" t="s">
        <v>2165</v>
      </c>
      <c r="H532" s="1" t="s">
        <v>2166</v>
      </c>
      <c r="I532" s="1" t="s">
        <v>2167</v>
      </c>
      <c r="J532" s="1" t="s">
        <v>70</v>
      </c>
      <c r="K532" s="3">
        <v>42.94</v>
      </c>
      <c r="L532">
        <v>5</v>
      </c>
      <c r="M532" s="3">
        <v>214.7</v>
      </c>
      <c r="N532" s="1" t="s">
        <v>21</v>
      </c>
      <c r="O532" s="1" t="s">
        <v>193</v>
      </c>
    </row>
    <row r="533" spans="1:15" x14ac:dyDescent="0.3">
      <c r="A533" s="1" t="s">
        <v>2168</v>
      </c>
      <c r="B533" s="2">
        <v>45386</v>
      </c>
      <c r="C533" s="1" t="s">
        <v>6672</v>
      </c>
      <c r="D533" s="1" t="s">
        <v>82</v>
      </c>
      <c r="E533">
        <v>2024</v>
      </c>
      <c r="F533" s="1" t="s">
        <v>2169</v>
      </c>
      <c r="G533" s="1" t="s">
        <v>2170</v>
      </c>
      <c r="H533" s="1" t="s">
        <v>2171</v>
      </c>
      <c r="I533" s="1" t="s">
        <v>2172</v>
      </c>
      <c r="J533" s="1" t="s">
        <v>51</v>
      </c>
      <c r="K533" s="3">
        <v>17.03</v>
      </c>
      <c r="L533">
        <v>2</v>
      </c>
      <c r="M533" s="3">
        <v>34.06</v>
      </c>
      <c r="N533" s="1" t="s">
        <v>6669</v>
      </c>
      <c r="O533" s="1" t="s">
        <v>30</v>
      </c>
    </row>
    <row r="534" spans="1:15" x14ac:dyDescent="0.3">
      <c r="A534" s="1" t="s">
        <v>2173</v>
      </c>
      <c r="B534" s="2">
        <v>45264</v>
      </c>
      <c r="C534" s="1" t="s">
        <v>6667</v>
      </c>
      <c r="D534" s="1" t="s">
        <v>107</v>
      </c>
      <c r="E534">
        <v>2023</v>
      </c>
      <c r="F534" s="1" t="s">
        <v>76</v>
      </c>
      <c r="G534" s="1" t="s">
        <v>77</v>
      </c>
      <c r="H534" s="1" t="s">
        <v>2174</v>
      </c>
      <c r="I534" s="1" t="s">
        <v>2175</v>
      </c>
      <c r="J534" s="1" t="s">
        <v>20</v>
      </c>
      <c r="K534" s="3">
        <v>42.03</v>
      </c>
      <c r="L534">
        <v>2</v>
      </c>
      <c r="M534" s="3">
        <v>84.06</v>
      </c>
      <c r="N534" s="1" t="s">
        <v>88</v>
      </c>
      <c r="O534" s="1" t="s">
        <v>30</v>
      </c>
    </row>
    <row r="535" spans="1:15" x14ac:dyDescent="0.3">
      <c r="A535" s="1" t="s">
        <v>2176</v>
      </c>
      <c r="B535" s="2">
        <v>45024</v>
      </c>
      <c r="C535" s="1" t="s">
        <v>6673</v>
      </c>
      <c r="D535" s="1" t="s">
        <v>82</v>
      </c>
      <c r="E535">
        <v>2023</v>
      </c>
      <c r="F535" s="1" t="s">
        <v>1951</v>
      </c>
      <c r="G535" s="1" t="s">
        <v>1952</v>
      </c>
      <c r="H535" s="1" t="s">
        <v>2177</v>
      </c>
      <c r="I535" s="1" t="s">
        <v>2178</v>
      </c>
      <c r="J535" s="1" t="s">
        <v>20</v>
      </c>
      <c r="K535" s="3">
        <v>15.88</v>
      </c>
      <c r="L535">
        <v>3</v>
      </c>
      <c r="M535" s="3">
        <v>47.64</v>
      </c>
      <c r="N535" s="1" t="s">
        <v>6669</v>
      </c>
      <c r="O535" s="1" t="s">
        <v>80</v>
      </c>
    </row>
    <row r="536" spans="1:15" x14ac:dyDescent="0.3">
      <c r="A536" s="1" t="s">
        <v>2179</v>
      </c>
      <c r="B536" s="2">
        <v>45230</v>
      </c>
      <c r="C536" s="1" t="s">
        <v>6671</v>
      </c>
      <c r="D536" s="1" t="s">
        <v>133</v>
      </c>
      <c r="E536">
        <v>2023</v>
      </c>
      <c r="F536" s="1" t="s">
        <v>2180</v>
      </c>
      <c r="G536" s="1" t="s">
        <v>2181</v>
      </c>
      <c r="H536" s="1" t="s">
        <v>2182</v>
      </c>
      <c r="I536" s="1" t="s">
        <v>2183</v>
      </c>
      <c r="J536" s="1" t="s">
        <v>87</v>
      </c>
      <c r="K536" s="3">
        <v>29.6</v>
      </c>
      <c r="L536">
        <v>2</v>
      </c>
      <c r="M536" s="3">
        <v>59.2</v>
      </c>
      <c r="N536" s="1" t="s">
        <v>29</v>
      </c>
      <c r="O536" s="1" t="s">
        <v>22</v>
      </c>
    </row>
    <row r="537" spans="1:15" x14ac:dyDescent="0.3">
      <c r="A537" s="1" t="s">
        <v>2184</v>
      </c>
      <c r="B537" s="2">
        <v>45586</v>
      </c>
      <c r="C537" s="1" t="s">
        <v>6667</v>
      </c>
      <c r="D537" s="1" t="s">
        <v>133</v>
      </c>
      <c r="E537">
        <v>2024</v>
      </c>
      <c r="F537" s="1" t="s">
        <v>631</v>
      </c>
      <c r="G537" s="1" t="s">
        <v>632</v>
      </c>
      <c r="H537" s="1" t="s">
        <v>2185</v>
      </c>
      <c r="I537" s="1" t="s">
        <v>2186</v>
      </c>
      <c r="J537" s="1" t="s">
        <v>20</v>
      </c>
      <c r="K537" s="3">
        <v>13.15</v>
      </c>
      <c r="L537">
        <v>3</v>
      </c>
      <c r="M537" s="3">
        <v>39.450000000000003</v>
      </c>
      <c r="N537" s="1" t="s">
        <v>6669</v>
      </c>
      <c r="O537" s="1" t="s">
        <v>52</v>
      </c>
    </row>
    <row r="538" spans="1:15" x14ac:dyDescent="0.3">
      <c r="A538" s="1" t="s">
        <v>2187</v>
      </c>
      <c r="B538" s="2">
        <v>44995</v>
      </c>
      <c r="C538" s="1" t="s">
        <v>6668</v>
      </c>
      <c r="D538" s="1" t="s">
        <v>15</v>
      </c>
      <c r="E538">
        <v>2023</v>
      </c>
      <c r="F538" s="1" t="s">
        <v>205</v>
      </c>
      <c r="G538" s="1" t="s">
        <v>2188</v>
      </c>
      <c r="H538" s="1" t="s">
        <v>2189</v>
      </c>
      <c r="I538" s="1" t="s">
        <v>2190</v>
      </c>
      <c r="J538" s="1" t="s">
        <v>70</v>
      </c>
      <c r="K538" s="3">
        <v>48.38</v>
      </c>
      <c r="L538">
        <v>1</v>
      </c>
      <c r="M538" s="3">
        <v>48.38</v>
      </c>
      <c r="N538" s="1" t="s">
        <v>29</v>
      </c>
      <c r="O538" s="1" t="s">
        <v>37</v>
      </c>
    </row>
    <row r="539" spans="1:15" x14ac:dyDescent="0.3">
      <c r="A539" s="1" t="s">
        <v>2191</v>
      </c>
      <c r="B539" s="2">
        <v>45004</v>
      </c>
      <c r="C539" s="1" t="s">
        <v>6666</v>
      </c>
      <c r="D539" s="1" t="s">
        <v>15</v>
      </c>
      <c r="E539">
        <v>2023</v>
      </c>
      <c r="F539" s="1" t="s">
        <v>2192</v>
      </c>
      <c r="G539" s="1" t="s">
        <v>2193</v>
      </c>
      <c r="H539" s="1" t="s">
        <v>2003</v>
      </c>
      <c r="I539" s="1" t="s">
        <v>2194</v>
      </c>
      <c r="J539" s="1" t="s">
        <v>51</v>
      </c>
      <c r="K539" s="3">
        <v>40.96</v>
      </c>
      <c r="L539">
        <v>5</v>
      </c>
      <c r="M539" s="3">
        <v>204.8</v>
      </c>
      <c r="N539" s="1" t="s">
        <v>88</v>
      </c>
      <c r="O539" s="1" t="s">
        <v>22</v>
      </c>
    </row>
    <row r="540" spans="1:15" x14ac:dyDescent="0.3">
      <c r="A540" s="1" t="s">
        <v>2195</v>
      </c>
      <c r="B540" s="2">
        <v>45869</v>
      </c>
      <c r="C540" s="1" t="s">
        <v>6672</v>
      </c>
      <c r="D540" s="1" t="s">
        <v>32</v>
      </c>
      <c r="E540">
        <v>2025</v>
      </c>
      <c r="F540" s="1" t="s">
        <v>2196</v>
      </c>
      <c r="G540" s="1" t="s">
        <v>2197</v>
      </c>
      <c r="H540" s="1" t="s">
        <v>811</v>
      </c>
      <c r="I540" s="1" t="s">
        <v>1441</v>
      </c>
      <c r="J540" s="1" t="s">
        <v>51</v>
      </c>
      <c r="K540" s="3">
        <v>25.95</v>
      </c>
      <c r="L540">
        <v>3</v>
      </c>
      <c r="M540" s="3">
        <v>77.849999999999994</v>
      </c>
      <c r="N540" s="1" t="s">
        <v>29</v>
      </c>
      <c r="O540" s="1" t="s">
        <v>22</v>
      </c>
    </row>
    <row r="541" spans="1:15" x14ac:dyDescent="0.3">
      <c r="A541" s="1" t="s">
        <v>2198</v>
      </c>
      <c r="B541" s="2">
        <v>45569</v>
      </c>
      <c r="C541" s="1" t="s">
        <v>6668</v>
      </c>
      <c r="D541" s="1" t="s">
        <v>133</v>
      </c>
      <c r="E541">
        <v>2024</v>
      </c>
      <c r="F541" s="1" t="s">
        <v>2199</v>
      </c>
      <c r="G541" s="1" t="s">
        <v>2200</v>
      </c>
      <c r="H541" s="1" t="s">
        <v>1007</v>
      </c>
      <c r="I541" s="1" t="s">
        <v>1635</v>
      </c>
      <c r="J541" s="1" t="s">
        <v>20</v>
      </c>
      <c r="K541" s="3">
        <v>20.260000000000002</v>
      </c>
      <c r="L541">
        <v>1</v>
      </c>
      <c r="M541" s="3">
        <v>20.260000000000002</v>
      </c>
      <c r="N541" s="1" t="s">
        <v>21</v>
      </c>
      <c r="O541" s="1" t="s">
        <v>22</v>
      </c>
    </row>
    <row r="542" spans="1:15" x14ac:dyDescent="0.3">
      <c r="A542" s="1" t="s">
        <v>2201</v>
      </c>
      <c r="B542" s="2">
        <v>45626</v>
      </c>
      <c r="C542" s="1" t="s">
        <v>6673</v>
      </c>
      <c r="D542" s="1" t="s">
        <v>54</v>
      </c>
      <c r="E542">
        <v>2024</v>
      </c>
      <c r="F542" s="1" t="s">
        <v>295</v>
      </c>
      <c r="G542" s="1" t="s">
        <v>296</v>
      </c>
      <c r="H542" s="1" t="s">
        <v>2202</v>
      </c>
      <c r="I542" s="1" t="s">
        <v>2203</v>
      </c>
      <c r="J542" s="1" t="s">
        <v>20</v>
      </c>
      <c r="K542" s="3">
        <v>26.23</v>
      </c>
      <c r="L542">
        <v>1</v>
      </c>
      <c r="M542" s="3">
        <v>26.23</v>
      </c>
      <c r="N542" s="1" t="s">
        <v>29</v>
      </c>
      <c r="O542" s="1" t="s">
        <v>30</v>
      </c>
    </row>
    <row r="543" spans="1:15" x14ac:dyDescent="0.3">
      <c r="A543" s="1" t="s">
        <v>2204</v>
      </c>
      <c r="B543" s="2">
        <v>44921</v>
      </c>
      <c r="C543" s="1" t="s">
        <v>6667</v>
      </c>
      <c r="D543" s="1" t="s">
        <v>107</v>
      </c>
      <c r="E543">
        <v>2022</v>
      </c>
      <c r="F543" s="1" t="s">
        <v>260</v>
      </c>
      <c r="G543" s="1" t="s">
        <v>261</v>
      </c>
      <c r="H543" s="1" t="s">
        <v>213</v>
      </c>
      <c r="I543" s="1" t="s">
        <v>1774</v>
      </c>
      <c r="J543" s="1" t="s">
        <v>70</v>
      </c>
      <c r="K543" s="3">
        <v>20.58</v>
      </c>
      <c r="L543">
        <v>4</v>
      </c>
      <c r="M543" s="3">
        <v>82.32</v>
      </c>
      <c r="N543" s="1" t="s">
        <v>21</v>
      </c>
      <c r="O543" s="1" t="s">
        <v>37</v>
      </c>
    </row>
    <row r="544" spans="1:15" x14ac:dyDescent="0.3">
      <c r="A544" s="1" t="s">
        <v>2205</v>
      </c>
      <c r="B544" s="2">
        <v>45688</v>
      </c>
      <c r="C544" s="1" t="s">
        <v>6668</v>
      </c>
      <c r="D544" s="1" t="s">
        <v>210</v>
      </c>
      <c r="E544">
        <v>2025</v>
      </c>
      <c r="F544" s="1" t="s">
        <v>2206</v>
      </c>
      <c r="G544" s="1" t="s">
        <v>2207</v>
      </c>
      <c r="H544" s="1" t="s">
        <v>2208</v>
      </c>
      <c r="I544" s="1" t="s">
        <v>2209</v>
      </c>
      <c r="J544" s="1" t="s">
        <v>70</v>
      </c>
      <c r="K544" s="3">
        <v>34.14</v>
      </c>
      <c r="L544">
        <v>5</v>
      </c>
      <c r="M544" s="3">
        <v>170.7</v>
      </c>
      <c r="N544" s="1" t="s">
        <v>6669</v>
      </c>
      <c r="O544" s="1" t="s">
        <v>37</v>
      </c>
    </row>
    <row r="545" spans="1:15" x14ac:dyDescent="0.3">
      <c r="A545" s="1" t="s">
        <v>2210</v>
      </c>
      <c r="B545" s="2">
        <v>45790</v>
      </c>
      <c r="C545" s="1" t="s">
        <v>6671</v>
      </c>
      <c r="D545" s="1" t="s">
        <v>46</v>
      </c>
      <c r="E545">
        <v>2025</v>
      </c>
      <c r="F545" s="1" t="s">
        <v>195</v>
      </c>
      <c r="G545" s="1" t="s">
        <v>1330</v>
      </c>
      <c r="H545" s="1" t="s">
        <v>979</v>
      </c>
      <c r="I545" s="1" t="s">
        <v>980</v>
      </c>
      <c r="J545" s="1" t="s">
        <v>87</v>
      </c>
      <c r="K545" s="3">
        <v>8.48</v>
      </c>
      <c r="L545">
        <v>2</v>
      </c>
      <c r="M545" s="3">
        <v>16.96</v>
      </c>
      <c r="N545" s="1" t="s">
        <v>21</v>
      </c>
      <c r="O545" s="1" t="s">
        <v>80</v>
      </c>
    </row>
    <row r="546" spans="1:15" x14ac:dyDescent="0.3">
      <c r="A546" s="1" t="s">
        <v>2211</v>
      </c>
      <c r="B546" s="2">
        <v>45599</v>
      </c>
      <c r="C546" s="1" t="s">
        <v>6666</v>
      </c>
      <c r="D546" s="1" t="s">
        <v>54</v>
      </c>
      <c r="E546">
        <v>2024</v>
      </c>
      <c r="F546" s="1" t="s">
        <v>1846</v>
      </c>
      <c r="G546" s="1" t="s">
        <v>2212</v>
      </c>
      <c r="H546" s="1" t="s">
        <v>2213</v>
      </c>
      <c r="I546" s="1" t="s">
        <v>2214</v>
      </c>
      <c r="J546" s="1" t="s">
        <v>51</v>
      </c>
      <c r="K546" s="3">
        <v>28.46</v>
      </c>
      <c r="L546">
        <v>5</v>
      </c>
      <c r="M546" s="3">
        <v>142.30000000000001</v>
      </c>
      <c r="N546" s="1" t="s">
        <v>88</v>
      </c>
      <c r="O546" s="1" t="s">
        <v>30</v>
      </c>
    </row>
    <row r="547" spans="1:15" x14ac:dyDescent="0.3">
      <c r="A547" s="1" t="s">
        <v>2215</v>
      </c>
      <c r="B547" s="2">
        <v>44812</v>
      </c>
      <c r="C547" s="1" t="s">
        <v>6672</v>
      </c>
      <c r="D547" s="1" t="s">
        <v>60</v>
      </c>
      <c r="E547">
        <v>2022</v>
      </c>
      <c r="F547" s="1" t="s">
        <v>2216</v>
      </c>
      <c r="G547" s="1" t="s">
        <v>2217</v>
      </c>
      <c r="H547" s="1" t="s">
        <v>851</v>
      </c>
      <c r="I547" s="1" t="s">
        <v>2218</v>
      </c>
      <c r="J547" s="1" t="s">
        <v>87</v>
      </c>
      <c r="K547" s="3">
        <v>51.21</v>
      </c>
      <c r="L547">
        <v>3</v>
      </c>
      <c r="M547" s="3">
        <v>153.63</v>
      </c>
      <c r="N547" s="1" t="s">
        <v>6669</v>
      </c>
      <c r="O547" s="1" t="s">
        <v>30</v>
      </c>
    </row>
    <row r="548" spans="1:15" x14ac:dyDescent="0.3">
      <c r="A548" s="1" t="s">
        <v>2219</v>
      </c>
      <c r="B548" s="2">
        <v>45072</v>
      </c>
      <c r="C548" s="1" t="s">
        <v>6668</v>
      </c>
      <c r="D548" s="1" t="s">
        <v>46</v>
      </c>
      <c r="E548">
        <v>2023</v>
      </c>
      <c r="F548" s="1" t="s">
        <v>2220</v>
      </c>
      <c r="G548" s="1" t="s">
        <v>2221</v>
      </c>
      <c r="H548" s="1" t="s">
        <v>355</v>
      </c>
      <c r="I548" s="1" t="s">
        <v>914</v>
      </c>
      <c r="J548" s="1" t="s">
        <v>20</v>
      </c>
      <c r="K548" s="3">
        <v>48.35</v>
      </c>
      <c r="L548">
        <v>3</v>
      </c>
      <c r="M548" s="3">
        <v>145.05000000000001</v>
      </c>
      <c r="N548" s="1" t="s">
        <v>21</v>
      </c>
      <c r="O548" s="1" t="s">
        <v>52</v>
      </c>
    </row>
    <row r="549" spans="1:15" x14ac:dyDescent="0.3">
      <c r="A549" s="1" t="s">
        <v>2222</v>
      </c>
      <c r="B549" s="2">
        <v>44884</v>
      </c>
      <c r="C549" s="1" t="s">
        <v>6673</v>
      </c>
      <c r="D549" s="1" t="s">
        <v>54</v>
      </c>
      <c r="E549">
        <v>2022</v>
      </c>
      <c r="F549" s="1" t="s">
        <v>788</v>
      </c>
      <c r="G549" s="1" t="s">
        <v>2223</v>
      </c>
      <c r="H549" s="1" t="s">
        <v>2224</v>
      </c>
      <c r="I549" s="1" t="s">
        <v>2225</v>
      </c>
      <c r="J549" s="1" t="s">
        <v>70</v>
      </c>
      <c r="K549" s="3">
        <v>42.75</v>
      </c>
      <c r="L549">
        <v>1</v>
      </c>
      <c r="M549" s="3">
        <v>42.75</v>
      </c>
      <c r="N549" s="1" t="s">
        <v>21</v>
      </c>
      <c r="O549" s="1" t="s">
        <v>37</v>
      </c>
    </row>
    <row r="550" spans="1:15" x14ac:dyDescent="0.3">
      <c r="A550" s="1" t="s">
        <v>2226</v>
      </c>
      <c r="B550" s="2">
        <v>45459</v>
      </c>
      <c r="C550" s="1" t="s">
        <v>6666</v>
      </c>
      <c r="D550" s="1" t="s">
        <v>24</v>
      </c>
      <c r="E550">
        <v>2024</v>
      </c>
      <c r="F550" s="1" t="s">
        <v>2227</v>
      </c>
      <c r="G550" s="1" t="s">
        <v>2228</v>
      </c>
      <c r="H550" s="1" t="s">
        <v>2229</v>
      </c>
      <c r="I550" s="1" t="s">
        <v>2230</v>
      </c>
      <c r="J550" s="1" t="s">
        <v>20</v>
      </c>
      <c r="K550" s="3">
        <v>57.33</v>
      </c>
      <c r="L550">
        <v>4</v>
      </c>
      <c r="M550" s="3">
        <v>229.32</v>
      </c>
      <c r="N550" s="1" t="s">
        <v>6669</v>
      </c>
      <c r="O550" s="1" t="s">
        <v>22</v>
      </c>
    </row>
    <row r="551" spans="1:15" x14ac:dyDescent="0.3">
      <c r="A551" s="1" t="s">
        <v>2231</v>
      </c>
      <c r="B551" s="2">
        <v>45860</v>
      </c>
      <c r="C551" s="1" t="s">
        <v>6671</v>
      </c>
      <c r="D551" s="1" t="s">
        <v>32</v>
      </c>
      <c r="E551">
        <v>2025</v>
      </c>
      <c r="F551" s="1" t="s">
        <v>433</v>
      </c>
      <c r="G551" s="1" t="s">
        <v>1360</v>
      </c>
      <c r="H551" s="1" t="s">
        <v>623</v>
      </c>
      <c r="I551" s="1" t="s">
        <v>2232</v>
      </c>
      <c r="J551" s="1" t="s">
        <v>87</v>
      </c>
      <c r="K551" s="3">
        <v>10.130000000000001</v>
      </c>
      <c r="L551">
        <v>2</v>
      </c>
      <c r="M551" s="3">
        <v>20.260000000000002</v>
      </c>
      <c r="N551" s="1" t="s">
        <v>21</v>
      </c>
      <c r="O551" s="1" t="s">
        <v>95</v>
      </c>
    </row>
    <row r="552" spans="1:15" x14ac:dyDescent="0.3">
      <c r="A552" s="1" t="s">
        <v>2233</v>
      </c>
      <c r="B552" s="2">
        <v>45677</v>
      </c>
      <c r="C552" s="1" t="s">
        <v>6667</v>
      </c>
      <c r="D552" s="1" t="s">
        <v>210</v>
      </c>
      <c r="E552">
        <v>2025</v>
      </c>
      <c r="F552" s="1" t="s">
        <v>55</v>
      </c>
      <c r="G552" s="1" t="s">
        <v>746</v>
      </c>
      <c r="H552" s="1" t="s">
        <v>2234</v>
      </c>
      <c r="I552" s="1" t="s">
        <v>2235</v>
      </c>
      <c r="J552" s="1" t="s">
        <v>20</v>
      </c>
      <c r="K552" s="3">
        <v>11.91</v>
      </c>
      <c r="L552">
        <v>3</v>
      </c>
      <c r="M552" s="3">
        <v>35.729999999999997</v>
      </c>
      <c r="N552" s="1" t="s">
        <v>6669</v>
      </c>
      <c r="O552" s="1" t="s">
        <v>37</v>
      </c>
    </row>
    <row r="553" spans="1:15" x14ac:dyDescent="0.3">
      <c r="A553" s="1" t="s">
        <v>2236</v>
      </c>
      <c r="B553" s="2">
        <v>45690</v>
      </c>
      <c r="C553" s="1" t="s">
        <v>6666</v>
      </c>
      <c r="D553" s="1" t="s">
        <v>39</v>
      </c>
      <c r="E553">
        <v>2025</v>
      </c>
      <c r="F553" s="1" t="s">
        <v>1146</v>
      </c>
      <c r="G553" s="1" t="s">
        <v>1147</v>
      </c>
      <c r="H553" s="1" t="s">
        <v>2110</v>
      </c>
      <c r="I553" s="1" t="s">
        <v>2111</v>
      </c>
      <c r="J553" s="1" t="s">
        <v>20</v>
      </c>
      <c r="K553" s="3">
        <v>34.31</v>
      </c>
      <c r="L553">
        <v>5</v>
      </c>
      <c r="M553" s="3">
        <v>171.55</v>
      </c>
      <c r="N553" s="1" t="s">
        <v>21</v>
      </c>
      <c r="O553" s="1" t="s">
        <v>22</v>
      </c>
    </row>
    <row r="554" spans="1:15" x14ac:dyDescent="0.3">
      <c r="A554" s="1" t="s">
        <v>2237</v>
      </c>
      <c r="B554" s="2">
        <v>45355</v>
      </c>
      <c r="C554" s="1" t="s">
        <v>6667</v>
      </c>
      <c r="D554" s="1" t="s">
        <v>15</v>
      </c>
      <c r="E554">
        <v>2024</v>
      </c>
      <c r="F554" s="1" t="s">
        <v>118</v>
      </c>
      <c r="G554" s="1" t="s">
        <v>2238</v>
      </c>
      <c r="H554" s="1" t="s">
        <v>2239</v>
      </c>
      <c r="I554" s="1" t="s">
        <v>2240</v>
      </c>
      <c r="J554" s="1" t="s">
        <v>20</v>
      </c>
      <c r="K554" s="3">
        <v>25.09</v>
      </c>
      <c r="L554">
        <v>4</v>
      </c>
      <c r="M554" s="3">
        <v>100.36</v>
      </c>
      <c r="N554" s="1" t="s">
        <v>29</v>
      </c>
      <c r="O554" s="1" t="s">
        <v>52</v>
      </c>
    </row>
    <row r="555" spans="1:15" x14ac:dyDescent="0.3">
      <c r="A555" s="1" t="s">
        <v>2241</v>
      </c>
      <c r="B555" s="2">
        <v>45533</v>
      </c>
      <c r="C555" s="1" t="s">
        <v>6672</v>
      </c>
      <c r="D555" s="1" t="s">
        <v>90</v>
      </c>
      <c r="E555">
        <v>2024</v>
      </c>
      <c r="F555" s="1" t="s">
        <v>1422</v>
      </c>
      <c r="G555" s="1" t="s">
        <v>2242</v>
      </c>
      <c r="H555" s="1" t="s">
        <v>777</v>
      </c>
      <c r="I555" s="1" t="s">
        <v>2243</v>
      </c>
      <c r="J555" s="1" t="s">
        <v>70</v>
      </c>
      <c r="K555" s="3">
        <v>34.86</v>
      </c>
      <c r="L555">
        <v>4</v>
      </c>
      <c r="M555" s="3">
        <v>139.44</v>
      </c>
      <c r="N555" s="1" t="s">
        <v>21</v>
      </c>
      <c r="O555" s="1" t="s">
        <v>44</v>
      </c>
    </row>
    <row r="556" spans="1:15" x14ac:dyDescent="0.3">
      <c r="A556" s="1" t="s">
        <v>2244</v>
      </c>
      <c r="B556" s="2">
        <v>45387</v>
      </c>
      <c r="C556" s="1" t="s">
        <v>6668</v>
      </c>
      <c r="D556" s="1" t="s">
        <v>82</v>
      </c>
      <c r="E556">
        <v>2024</v>
      </c>
      <c r="F556" s="1" t="s">
        <v>47</v>
      </c>
      <c r="G556" s="1" t="s">
        <v>2245</v>
      </c>
      <c r="H556" s="1" t="s">
        <v>2246</v>
      </c>
      <c r="I556" s="1" t="s">
        <v>2247</v>
      </c>
      <c r="J556" s="1" t="s">
        <v>20</v>
      </c>
      <c r="K556" s="3">
        <v>8.4499999999999993</v>
      </c>
      <c r="L556">
        <v>4</v>
      </c>
      <c r="M556" s="3">
        <v>33.799999999999997</v>
      </c>
      <c r="N556" s="1" t="s">
        <v>21</v>
      </c>
      <c r="O556" s="1" t="s">
        <v>37</v>
      </c>
    </row>
    <row r="557" spans="1:15" x14ac:dyDescent="0.3">
      <c r="A557" s="1" t="s">
        <v>2248</v>
      </c>
      <c r="B557" s="2">
        <v>45243</v>
      </c>
      <c r="C557" s="1" t="s">
        <v>6667</v>
      </c>
      <c r="D557" s="1" t="s">
        <v>54</v>
      </c>
      <c r="E557">
        <v>2023</v>
      </c>
      <c r="F557" s="1" t="s">
        <v>511</v>
      </c>
      <c r="G557" s="1" t="s">
        <v>1364</v>
      </c>
      <c r="H557" s="1" t="s">
        <v>2249</v>
      </c>
      <c r="I557" s="1" t="s">
        <v>2250</v>
      </c>
      <c r="J557" s="1" t="s">
        <v>87</v>
      </c>
      <c r="K557" s="3">
        <v>39.69</v>
      </c>
      <c r="L557">
        <v>2</v>
      </c>
      <c r="M557" s="3">
        <v>79.38</v>
      </c>
      <c r="N557" s="1" t="s">
        <v>21</v>
      </c>
      <c r="O557" s="1" t="s">
        <v>22</v>
      </c>
    </row>
    <row r="558" spans="1:15" x14ac:dyDescent="0.3">
      <c r="A558" s="1" t="s">
        <v>2251</v>
      </c>
      <c r="B558" s="2">
        <v>45539</v>
      </c>
      <c r="C558" s="1" t="s">
        <v>6670</v>
      </c>
      <c r="D558" s="1" t="s">
        <v>60</v>
      </c>
      <c r="E558">
        <v>2024</v>
      </c>
      <c r="F558" s="1" t="s">
        <v>829</v>
      </c>
      <c r="G558" s="1" t="s">
        <v>1869</v>
      </c>
      <c r="H558" s="1" t="s">
        <v>2252</v>
      </c>
      <c r="I558" s="1" t="s">
        <v>2253</v>
      </c>
      <c r="J558" s="1" t="s">
        <v>20</v>
      </c>
      <c r="K558" s="3">
        <v>21.17</v>
      </c>
      <c r="L558">
        <v>1</v>
      </c>
      <c r="M558" s="3">
        <v>21.17</v>
      </c>
      <c r="N558" s="1" t="s">
        <v>6669</v>
      </c>
      <c r="O558" s="1" t="s">
        <v>95</v>
      </c>
    </row>
    <row r="559" spans="1:15" x14ac:dyDescent="0.3">
      <c r="A559" s="1" t="s">
        <v>2254</v>
      </c>
      <c r="B559" s="2">
        <v>45684</v>
      </c>
      <c r="C559" s="1" t="s">
        <v>6667</v>
      </c>
      <c r="D559" s="1" t="s">
        <v>210</v>
      </c>
      <c r="E559">
        <v>2025</v>
      </c>
      <c r="F559" s="1" t="s">
        <v>358</v>
      </c>
      <c r="G559" s="1" t="s">
        <v>359</v>
      </c>
      <c r="H559" s="1" t="s">
        <v>1661</v>
      </c>
      <c r="I559" s="1" t="s">
        <v>2255</v>
      </c>
      <c r="J559" s="1" t="s">
        <v>70</v>
      </c>
      <c r="K559" s="3">
        <v>40.4</v>
      </c>
      <c r="L559">
        <v>2</v>
      </c>
      <c r="M559" s="3">
        <v>80.8</v>
      </c>
      <c r="N559" s="1" t="s">
        <v>21</v>
      </c>
      <c r="O559" s="1" t="s">
        <v>37</v>
      </c>
    </row>
    <row r="560" spans="1:15" x14ac:dyDescent="0.3">
      <c r="A560" s="1" t="s">
        <v>2256</v>
      </c>
      <c r="B560" s="2">
        <v>45332</v>
      </c>
      <c r="C560" s="1" t="s">
        <v>6673</v>
      </c>
      <c r="D560" s="1" t="s">
        <v>39</v>
      </c>
      <c r="E560">
        <v>2024</v>
      </c>
      <c r="F560" s="1" t="s">
        <v>700</v>
      </c>
      <c r="G560" s="1" t="s">
        <v>701</v>
      </c>
      <c r="H560" s="1" t="s">
        <v>2115</v>
      </c>
      <c r="I560" s="1" t="s">
        <v>2257</v>
      </c>
      <c r="J560" s="1" t="s">
        <v>51</v>
      </c>
      <c r="K560" s="3">
        <v>40.03</v>
      </c>
      <c r="L560">
        <v>3</v>
      </c>
      <c r="M560" s="3">
        <v>120.09</v>
      </c>
      <c r="N560" s="1" t="s">
        <v>88</v>
      </c>
      <c r="O560" s="1" t="s">
        <v>37</v>
      </c>
    </row>
    <row r="561" spans="1:15" x14ac:dyDescent="0.3">
      <c r="A561" s="1" t="s">
        <v>2258</v>
      </c>
      <c r="B561" s="2">
        <v>45189</v>
      </c>
      <c r="C561" s="1" t="s">
        <v>6670</v>
      </c>
      <c r="D561" s="1" t="s">
        <v>60</v>
      </c>
      <c r="E561">
        <v>2023</v>
      </c>
      <c r="F561" s="1" t="s">
        <v>2259</v>
      </c>
      <c r="G561" s="1" t="s">
        <v>2260</v>
      </c>
      <c r="H561" s="1" t="s">
        <v>508</v>
      </c>
      <c r="I561" s="1" t="s">
        <v>2261</v>
      </c>
      <c r="J561" s="1" t="s">
        <v>20</v>
      </c>
      <c r="K561" s="3">
        <v>8.31</v>
      </c>
      <c r="L561">
        <v>3</v>
      </c>
      <c r="M561" s="3">
        <v>24.93</v>
      </c>
      <c r="N561" s="1" t="s">
        <v>21</v>
      </c>
      <c r="O561" s="1" t="s">
        <v>95</v>
      </c>
    </row>
    <row r="562" spans="1:15" x14ac:dyDescent="0.3">
      <c r="A562" s="1" t="s">
        <v>2262</v>
      </c>
      <c r="B562" s="2">
        <v>45345</v>
      </c>
      <c r="C562" s="1" t="s">
        <v>6668</v>
      </c>
      <c r="D562" s="1" t="s">
        <v>39</v>
      </c>
      <c r="E562">
        <v>2024</v>
      </c>
      <c r="F562" s="1" t="s">
        <v>1932</v>
      </c>
      <c r="G562" s="1" t="s">
        <v>2263</v>
      </c>
      <c r="H562" s="1" t="s">
        <v>1365</v>
      </c>
      <c r="I562" s="1" t="s">
        <v>2264</v>
      </c>
      <c r="J562" s="1" t="s">
        <v>20</v>
      </c>
      <c r="K562" s="3">
        <v>48.64</v>
      </c>
      <c r="L562">
        <v>3</v>
      </c>
      <c r="M562" s="3">
        <v>145.91999999999999</v>
      </c>
      <c r="N562" s="1" t="s">
        <v>21</v>
      </c>
      <c r="O562" s="1" t="s">
        <v>80</v>
      </c>
    </row>
    <row r="563" spans="1:15" x14ac:dyDescent="0.3">
      <c r="A563" s="1" t="s">
        <v>2265</v>
      </c>
      <c r="B563" s="2">
        <v>45107</v>
      </c>
      <c r="C563" s="1" t="s">
        <v>6668</v>
      </c>
      <c r="D563" s="1" t="s">
        <v>24</v>
      </c>
      <c r="E563">
        <v>2023</v>
      </c>
      <c r="F563" s="1" t="s">
        <v>2266</v>
      </c>
      <c r="G563" s="1" t="s">
        <v>2267</v>
      </c>
      <c r="H563" s="1" t="s">
        <v>2268</v>
      </c>
      <c r="I563" s="1" t="s">
        <v>2269</v>
      </c>
      <c r="J563" s="1" t="s">
        <v>70</v>
      </c>
      <c r="K563" s="3">
        <v>45.83</v>
      </c>
      <c r="L563">
        <v>4</v>
      </c>
      <c r="M563" s="3">
        <v>183.32</v>
      </c>
      <c r="N563" s="1" t="s">
        <v>6669</v>
      </c>
      <c r="O563" s="1" t="s">
        <v>44</v>
      </c>
    </row>
    <row r="564" spans="1:15" x14ac:dyDescent="0.3">
      <c r="A564" s="1" t="s">
        <v>2270</v>
      </c>
      <c r="B564" s="2">
        <v>45620</v>
      </c>
      <c r="C564" s="1" t="s">
        <v>6666</v>
      </c>
      <c r="D564" s="1" t="s">
        <v>54</v>
      </c>
      <c r="E564">
        <v>2024</v>
      </c>
      <c r="F564" s="1" t="s">
        <v>1906</v>
      </c>
      <c r="G564" s="1" t="s">
        <v>2271</v>
      </c>
      <c r="H564" s="1" t="s">
        <v>2272</v>
      </c>
      <c r="I564" s="1" t="s">
        <v>2273</v>
      </c>
      <c r="J564" s="1" t="s">
        <v>20</v>
      </c>
      <c r="K564" s="3">
        <v>27.6</v>
      </c>
      <c r="L564">
        <v>3</v>
      </c>
      <c r="M564" s="3">
        <v>82.8</v>
      </c>
      <c r="N564" s="1" t="s">
        <v>6669</v>
      </c>
      <c r="O564" s="1" t="s">
        <v>37</v>
      </c>
    </row>
    <row r="565" spans="1:15" x14ac:dyDescent="0.3">
      <c r="A565" s="1" t="s">
        <v>2274</v>
      </c>
      <c r="B565" s="2">
        <v>45536</v>
      </c>
      <c r="C565" s="1" t="s">
        <v>6666</v>
      </c>
      <c r="D565" s="1" t="s">
        <v>60</v>
      </c>
      <c r="E565">
        <v>2024</v>
      </c>
      <c r="F565" s="1" t="s">
        <v>481</v>
      </c>
      <c r="G565" s="1" t="s">
        <v>2275</v>
      </c>
      <c r="H565" s="1" t="s">
        <v>1856</v>
      </c>
      <c r="I565" s="1" t="s">
        <v>2276</v>
      </c>
      <c r="J565" s="1" t="s">
        <v>20</v>
      </c>
      <c r="K565" s="3">
        <v>25.18</v>
      </c>
      <c r="L565">
        <v>4</v>
      </c>
      <c r="M565" s="3">
        <v>100.72</v>
      </c>
      <c r="N565" s="1" t="s">
        <v>6669</v>
      </c>
      <c r="O565" s="1" t="s">
        <v>193</v>
      </c>
    </row>
    <row r="566" spans="1:15" x14ac:dyDescent="0.3">
      <c r="A566" s="1" t="s">
        <v>2280</v>
      </c>
      <c r="B566" s="2">
        <v>44915</v>
      </c>
      <c r="C566" s="1" t="s">
        <v>6671</v>
      </c>
      <c r="D566" s="1" t="s">
        <v>107</v>
      </c>
      <c r="E566">
        <v>2022</v>
      </c>
      <c r="F566" s="1" t="s">
        <v>2281</v>
      </c>
      <c r="G566" s="1" t="s">
        <v>2282</v>
      </c>
      <c r="H566" s="1" t="s">
        <v>947</v>
      </c>
      <c r="I566" s="1" t="s">
        <v>2283</v>
      </c>
      <c r="J566" s="1" t="s">
        <v>51</v>
      </c>
      <c r="K566" s="3">
        <v>53.62</v>
      </c>
      <c r="L566">
        <v>1</v>
      </c>
      <c r="M566" s="3">
        <v>53.62</v>
      </c>
      <c r="N566" s="1" t="s">
        <v>21</v>
      </c>
      <c r="O566" s="1" t="s">
        <v>22</v>
      </c>
    </row>
    <row r="567" spans="1:15" x14ac:dyDescent="0.3">
      <c r="A567" s="1" t="s">
        <v>2284</v>
      </c>
      <c r="B567" s="2">
        <v>45232</v>
      </c>
      <c r="C567" s="1" t="s">
        <v>6672</v>
      </c>
      <c r="D567" s="1" t="s">
        <v>54</v>
      </c>
      <c r="E567">
        <v>2023</v>
      </c>
      <c r="F567" s="1" t="s">
        <v>2285</v>
      </c>
      <c r="G567" s="1" t="s">
        <v>2286</v>
      </c>
      <c r="H567" s="1" t="s">
        <v>2287</v>
      </c>
      <c r="I567" s="1" t="s">
        <v>2288</v>
      </c>
      <c r="J567" s="1" t="s">
        <v>70</v>
      </c>
      <c r="K567" s="3">
        <v>55.1</v>
      </c>
      <c r="L567">
        <v>3</v>
      </c>
      <c r="M567" s="3">
        <v>165.3</v>
      </c>
      <c r="N567" s="1" t="s">
        <v>29</v>
      </c>
      <c r="O567" s="1" t="s">
        <v>44</v>
      </c>
    </row>
    <row r="568" spans="1:15" x14ac:dyDescent="0.3">
      <c r="A568" s="1" t="s">
        <v>2289</v>
      </c>
      <c r="B568" s="2">
        <v>44880</v>
      </c>
      <c r="C568" s="1" t="s">
        <v>6671</v>
      </c>
      <c r="D568" s="1" t="s">
        <v>54</v>
      </c>
      <c r="E568">
        <v>2022</v>
      </c>
      <c r="F568" s="1" t="s">
        <v>200</v>
      </c>
      <c r="G568" s="1" t="s">
        <v>201</v>
      </c>
      <c r="H568" s="1" t="s">
        <v>2290</v>
      </c>
      <c r="I568" s="1" t="s">
        <v>2291</v>
      </c>
      <c r="J568" s="1" t="s">
        <v>20</v>
      </c>
      <c r="K568" s="3">
        <v>20.46</v>
      </c>
      <c r="L568">
        <v>2</v>
      </c>
      <c r="M568" s="3">
        <v>40.92</v>
      </c>
      <c r="N568" s="1" t="s">
        <v>21</v>
      </c>
      <c r="O568" s="1" t="s">
        <v>80</v>
      </c>
    </row>
    <row r="569" spans="1:15" x14ac:dyDescent="0.3">
      <c r="A569" s="1" t="s">
        <v>2292</v>
      </c>
      <c r="B569" s="2">
        <v>45188</v>
      </c>
      <c r="C569" s="1" t="s">
        <v>6671</v>
      </c>
      <c r="D569" s="1" t="s">
        <v>60</v>
      </c>
      <c r="E569">
        <v>2023</v>
      </c>
      <c r="F569" s="1" t="s">
        <v>552</v>
      </c>
      <c r="G569" s="1" t="s">
        <v>2293</v>
      </c>
      <c r="H569" s="1" t="s">
        <v>197</v>
      </c>
      <c r="I569" s="1" t="s">
        <v>875</v>
      </c>
      <c r="J569" s="1" t="s">
        <v>70</v>
      </c>
      <c r="K569" s="3">
        <v>32.24</v>
      </c>
      <c r="L569">
        <v>4</v>
      </c>
      <c r="M569" s="3">
        <v>128.96</v>
      </c>
      <c r="N569" s="1" t="s">
        <v>6669</v>
      </c>
      <c r="O569" s="1" t="s">
        <v>22</v>
      </c>
    </row>
    <row r="570" spans="1:15" x14ac:dyDescent="0.3">
      <c r="A570" s="1" t="s">
        <v>2294</v>
      </c>
      <c r="B570" s="2">
        <v>45789</v>
      </c>
      <c r="C570" s="1" t="s">
        <v>6667</v>
      </c>
      <c r="D570" s="1" t="s">
        <v>46</v>
      </c>
      <c r="E570">
        <v>2025</v>
      </c>
      <c r="F570" s="1" t="s">
        <v>2295</v>
      </c>
      <c r="G570" s="1" t="s">
        <v>2296</v>
      </c>
      <c r="H570" s="1" t="s">
        <v>416</v>
      </c>
      <c r="I570" s="1" t="s">
        <v>2297</v>
      </c>
      <c r="J570" s="1" t="s">
        <v>20</v>
      </c>
      <c r="K570" s="3">
        <v>22.42</v>
      </c>
      <c r="L570">
        <v>1</v>
      </c>
      <c r="M570" s="3">
        <v>22.42</v>
      </c>
      <c r="N570" s="1" t="s">
        <v>6669</v>
      </c>
      <c r="O570" s="1" t="s">
        <v>37</v>
      </c>
    </row>
    <row r="571" spans="1:15" x14ac:dyDescent="0.3">
      <c r="A571" s="1" t="s">
        <v>2298</v>
      </c>
      <c r="B571" s="2">
        <v>45598</v>
      </c>
      <c r="C571" s="1" t="s">
        <v>6673</v>
      </c>
      <c r="D571" s="1" t="s">
        <v>54</v>
      </c>
      <c r="E571">
        <v>2024</v>
      </c>
      <c r="F571" s="1" t="s">
        <v>666</v>
      </c>
      <c r="G571" s="1" t="s">
        <v>667</v>
      </c>
      <c r="H571" s="1" t="s">
        <v>979</v>
      </c>
      <c r="I571" s="1" t="s">
        <v>2299</v>
      </c>
      <c r="J571" s="1" t="s">
        <v>20</v>
      </c>
      <c r="K571" s="3">
        <v>32.159999999999997</v>
      </c>
      <c r="L571">
        <v>5</v>
      </c>
      <c r="M571" s="3">
        <v>160.80000000000001</v>
      </c>
      <c r="N571" s="1" t="s">
        <v>6669</v>
      </c>
      <c r="O571" s="1" t="s">
        <v>80</v>
      </c>
    </row>
    <row r="572" spans="1:15" x14ac:dyDescent="0.3">
      <c r="A572" s="1" t="s">
        <v>2300</v>
      </c>
      <c r="B572" s="2">
        <v>44981</v>
      </c>
      <c r="C572" s="1" t="s">
        <v>6668</v>
      </c>
      <c r="D572" s="1" t="s">
        <v>39</v>
      </c>
      <c r="E572">
        <v>2023</v>
      </c>
      <c r="F572" s="1" t="s">
        <v>2301</v>
      </c>
      <c r="G572" s="1" t="s">
        <v>2302</v>
      </c>
      <c r="H572" s="1" t="s">
        <v>1462</v>
      </c>
      <c r="I572" s="1" t="s">
        <v>2303</v>
      </c>
      <c r="J572" s="1" t="s">
        <v>20</v>
      </c>
      <c r="K572" s="3">
        <v>8.77</v>
      </c>
      <c r="L572">
        <v>5</v>
      </c>
      <c r="M572" s="3">
        <v>43.85</v>
      </c>
      <c r="N572" s="1" t="s">
        <v>6669</v>
      </c>
      <c r="O572" s="1" t="s">
        <v>193</v>
      </c>
    </row>
    <row r="573" spans="1:15" x14ac:dyDescent="0.3">
      <c r="A573" s="1" t="s">
        <v>2304</v>
      </c>
      <c r="B573" s="2">
        <v>44953</v>
      </c>
      <c r="C573" s="1" t="s">
        <v>6668</v>
      </c>
      <c r="D573" s="1" t="s">
        <v>210</v>
      </c>
      <c r="E573">
        <v>2023</v>
      </c>
      <c r="F573" s="1" t="s">
        <v>705</v>
      </c>
      <c r="G573" s="1" t="s">
        <v>706</v>
      </c>
      <c r="H573" s="1" t="s">
        <v>633</v>
      </c>
      <c r="I573" s="1" t="s">
        <v>2305</v>
      </c>
      <c r="J573" s="1" t="s">
        <v>87</v>
      </c>
      <c r="K573" s="3">
        <v>19.68</v>
      </c>
      <c r="L573">
        <v>5</v>
      </c>
      <c r="M573" s="3">
        <v>98.4</v>
      </c>
      <c r="N573" s="1" t="s">
        <v>6669</v>
      </c>
      <c r="O573" s="1" t="s">
        <v>193</v>
      </c>
    </row>
    <row r="574" spans="1:15" x14ac:dyDescent="0.3">
      <c r="A574" s="1" t="s">
        <v>2306</v>
      </c>
      <c r="B574" s="2">
        <v>45541</v>
      </c>
      <c r="C574" s="1" t="s">
        <v>6668</v>
      </c>
      <c r="D574" s="1" t="s">
        <v>60</v>
      </c>
      <c r="E574">
        <v>2024</v>
      </c>
      <c r="F574" s="1" t="s">
        <v>2307</v>
      </c>
      <c r="G574" s="1" t="s">
        <v>2308</v>
      </c>
      <c r="H574" s="1" t="s">
        <v>2309</v>
      </c>
      <c r="I574" s="1" t="s">
        <v>2310</v>
      </c>
      <c r="J574" s="1" t="s">
        <v>20</v>
      </c>
      <c r="K574" s="3">
        <v>46.61</v>
      </c>
      <c r="L574">
        <v>3</v>
      </c>
      <c r="M574" s="3">
        <v>139.83000000000001</v>
      </c>
      <c r="N574" s="1" t="s">
        <v>29</v>
      </c>
      <c r="O574" s="1" t="s">
        <v>37</v>
      </c>
    </row>
    <row r="575" spans="1:15" x14ac:dyDescent="0.3">
      <c r="A575" s="1" t="s">
        <v>2311</v>
      </c>
      <c r="B575" s="2">
        <v>45164</v>
      </c>
      <c r="C575" s="1" t="s">
        <v>6673</v>
      </c>
      <c r="D575" s="1" t="s">
        <v>90</v>
      </c>
      <c r="E575">
        <v>2023</v>
      </c>
      <c r="F575" s="1" t="s">
        <v>1683</v>
      </c>
      <c r="G575" s="1" t="s">
        <v>1684</v>
      </c>
      <c r="H575" s="1" t="s">
        <v>2312</v>
      </c>
      <c r="I575" s="1" t="s">
        <v>2313</v>
      </c>
      <c r="J575" s="1" t="s">
        <v>70</v>
      </c>
      <c r="K575" s="3">
        <v>24.11</v>
      </c>
      <c r="L575">
        <v>3</v>
      </c>
      <c r="M575" s="3">
        <v>72.33</v>
      </c>
      <c r="N575" s="1" t="s">
        <v>21</v>
      </c>
      <c r="O575" s="1" t="s">
        <v>22</v>
      </c>
    </row>
    <row r="576" spans="1:15" x14ac:dyDescent="0.3">
      <c r="A576" s="1" t="s">
        <v>2314</v>
      </c>
      <c r="B576" s="2">
        <v>45132</v>
      </c>
      <c r="C576" s="1" t="s">
        <v>6671</v>
      </c>
      <c r="D576" s="1" t="s">
        <v>32</v>
      </c>
      <c r="E576">
        <v>2023</v>
      </c>
      <c r="F576" s="1" t="s">
        <v>918</v>
      </c>
      <c r="G576" s="1" t="s">
        <v>919</v>
      </c>
      <c r="H576" s="1" t="s">
        <v>663</v>
      </c>
      <c r="I576" s="1" t="s">
        <v>2315</v>
      </c>
      <c r="J576" s="1" t="s">
        <v>70</v>
      </c>
      <c r="K576" s="3">
        <v>7.96</v>
      </c>
      <c r="L576">
        <v>5</v>
      </c>
      <c r="M576" s="3">
        <v>39.799999999999997</v>
      </c>
      <c r="N576" s="1" t="s">
        <v>29</v>
      </c>
      <c r="O576" s="1" t="s">
        <v>52</v>
      </c>
    </row>
    <row r="577" spans="1:15" x14ac:dyDescent="0.3">
      <c r="A577" s="1" t="s">
        <v>2316</v>
      </c>
      <c r="B577" s="2">
        <v>45024</v>
      </c>
      <c r="C577" s="1" t="s">
        <v>6673</v>
      </c>
      <c r="D577" s="1" t="s">
        <v>82</v>
      </c>
      <c r="E577">
        <v>2023</v>
      </c>
      <c r="F577" s="1" t="s">
        <v>2317</v>
      </c>
      <c r="G577" s="1" t="s">
        <v>2318</v>
      </c>
      <c r="H577" s="1" t="s">
        <v>2319</v>
      </c>
      <c r="I577" s="1" t="s">
        <v>2320</v>
      </c>
      <c r="J577" s="1" t="s">
        <v>51</v>
      </c>
      <c r="K577" s="3">
        <v>30.62</v>
      </c>
      <c r="L577">
        <v>3</v>
      </c>
      <c r="M577" s="3">
        <v>91.86</v>
      </c>
      <c r="N577" s="1" t="s">
        <v>21</v>
      </c>
      <c r="O577" s="1" t="s">
        <v>95</v>
      </c>
    </row>
    <row r="578" spans="1:15" x14ac:dyDescent="0.3">
      <c r="A578" s="1" t="s">
        <v>2321</v>
      </c>
      <c r="B578" s="2">
        <v>45114</v>
      </c>
      <c r="C578" s="1" t="s">
        <v>6668</v>
      </c>
      <c r="D578" s="1" t="s">
        <v>32</v>
      </c>
      <c r="E578">
        <v>2023</v>
      </c>
      <c r="F578" s="1" t="s">
        <v>1203</v>
      </c>
      <c r="G578" s="1" t="s">
        <v>1204</v>
      </c>
      <c r="H578" s="1" t="s">
        <v>1012</v>
      </c>
      <c r="I578" s="1" t="s">
        <v>2322</v>
      </c>
      <c r="J578" s="1" t="s">
        <v>70</v>
      </c>
      <c r="K578" s="3">
        <v>11.54</v>
      </c>
      <c r="L578">
        <v>3</v>
      </c>
      <c r="M578" s="3">
        <v>34.619999999999997</v>
      </c>
      <c r="N578" s="1" t="s">
        <v>88</v>
      </c>
      <c r="O578" s="1" t="s">
        <v>30</v>
      </c>
    </row>
    <row r="579" spans="1:15" x14ac:dyDescent="0.3">
      <c r="A579" s="1" t="s">
        <v>2323</v>
      </c>
      <c r="B579" s="2">
        <v>45150</v>
      </c>
      <c r="C579" s="1" t="s">
        <v>6673</v>
      </c>
      <c r="D579" s="1" t="s">
        <v>90</v>
      </c>
      <c r="E579">
        <v>2023</v>
      </c>
      <c r="F579" s="1" t="s">
        <v>404</v>
      </c>
      <c r="G579" s="1" t="s">
        <v>1074</v>
      </c>
      <c r="H579" s="1" t="s">
        <v>2324</v>
      </c>
      <c r="I579" s="1" t="s">
        <v>2325</v>
      </c>
      <c r="J579" s="1" t="s">
        <v>70</v>
      </c>
      <c r="K579" s="3">
        <v>13.7</v>
      </c>
      <c r="L579">
        <v>3</v>
      </c>
      <c r="M579" s="3">
        <v>41.1</v>
      </c>
      <c r="N579" s="1" t="s">
        <v>21</v>
      </c>
      <c r="O579" s="1" t="s">
        <v>44</v>
      </c>
    </row>
    <row r="580" spans="1:15" x14ac:dyDescent="0.3">
      <c r="A580" s="1" t="s">
        <v>2326</v>
      </c>
      <c r="B580" s="2">
        <v>45670</v>
      </c>
      <c r="C580" s="1" t="s">
        <v>6667</v>
      </c>
      <c r="D580" s="1" t="s">
        <v>210</v>
      </c>
      <c r="E580">
        <v>2025</v>
      </c>
      <c r="F580" s="1" t="s">
        <v>2327</v>
      </c>
      <c r="G580" s="1" t="s">
        <v>2328</v>
      </c>
      <c r="H580" s="1" t="s">
        <v>1806</v>
      </c>
      <c r="I580" s="1" t="s">
        <v>1807</v>
      </c>
      <c r="J580" s="1" t="s">
        <v>87</v>
      </c>
      <c r="K580" s="3">
        <v>11.89</v>
      </c>
      <c r="L580">
        <v>4</v>
      </c>
      <c r="M580" s="3">
        <v>47.56</v>
      </c>
      <c r="N580" s="1" t="s">
        <v>21</v>
      </c>
      <c r="O580" s="1" t="s">
        <v>37</v>
      </c>
    </row>
    <row r="581" spans="1:15" x14ac:dyDescent="0.3">
      <c r="A581" s="1" t="s">
        <v>2329</v>
      </c>
      <c r="B581" s="2">
        <v>45515</v>
      </c>
      <c r="C581" s="1" t="s">
        <v>6666</v>
      </c>
      <c r="D581" s="1" t="s">
        <v>90</v>
      </c>
      <c r="E581">
        <v>2024</v>
      </c>
      <c r="F581" s="1" t="s">
        <v>2330</v>
      </c>
      <c r="G581" s="1" t="s">
        <v>2331</v>
      </c>
      <c r="H581" s="1" t="s">
        <v>2319</v>
      </c>
      <c r="I581" s="1" t="s">
        <v>2332</v>
      </c>
      <c r="J581" s="1" t="s">
        <v>20</v>
      </c>
      <c r="K581" s="3">
        <v>44.57</v>
      </c>
      <c r="L581">
        <v>1</v>
      </c>
      <c r="M581" s="3">
        <v>44.57</v>
      </c>
      <c r="N581" s="1" t="s">
        <v>21</v>
      </c>
      <c r="O581" s="1" t="s">
        <v>80</v>
      </c>
    </row>
    <row r="582" spans="1:15" x14ac:dyDescent="0.3">
      <c r="A582" s="1" t="s">
        <v>2333</v>
      </c>
      <c r="B582" s="2">
        <v>45050</v>
      </c>
      <c r="C582" s="1" t="s">
        <v>6672</v>
      </c>
      <c r="D582" s="1" t="s">
        <v>46</v>
      </c>
      <c r="E582">
        <v>2023</v>
      </c>
      <c r="F582" s="1" t="s">
        <v>557</v>
      </c>
      <c r="G582" s="1" t="s">
        <v>558</v>
      </c>
      <c r="H582" s="1" t="s">
        <v>2334</v>
      </c>
      <c r="I582" s="1" t="s">
        <v>2335</v>
      </c>
      <c r="J582" s="1" t="s">
        <v>87</v>
      </c>
      <c r="K582" s="3">
        <v>49.75</v>
      </c>
      <c r="L582">
        <v>3</v>
      </c>
      <c r="M582" s="3">
        <v>149.25</v>
      </c>
      <c r="N582" s="1" t="s">
        <v>6669</v>
      </c>
      <c r="O582" s="1" t="s">
        <v>37</v>
      </c>
    </row>
    <row r="583" spans="1:15" x14ac:dyDescent="0.3">
      <c r="A583" s="1" t="s">
        <v>2336</v>
      </c>
      <c r="B583" s="2">
        <v>44987</v>
      </c>
      <c r="C583" s="1" t="s">
        <v>6672</v>
      </c>
      <c r="D583" s="1" t="s">
        <v>15</v>
      </c>
      <c r="E583">
        <v>2023</v>
      </c>
      <c r="F583" s="1" t="s">
        <v>2337</v>
      </c>
      <c r="G583" s="1" t="s">
        <v>2338</v>
      </c>
      <c r="H583" s="1" t="s">
        <v>1974</v>
      </c>
      <c r="I583" s="1" t="s">
        <v>2339</v>
      </c>
      <c r="J583" s="1" t="s">
        <v>70</v>
      </c>
      <c r="K583" s="3">
        <v>14.2</v>
      </c>
      <c r="L583">
        <v>5</v>
      </c>
      <c r="M583" s="3">
        <v>71</v>
      </c>
      <c r="N583" s="1" t="s">
        <v>88</v>
      </c>
      <c r="O583" s="1" t="s">
        <v>193</v>
      </c>
    </row>
    <row r="584" spans="1:15" x14ac:dyDescent="0.3">
      <c r="A584" s="1" t="s">
        <v>2340</v>
      </c>
      <c r="B584" s="2">
        <v>45491</v>
      </c>
      <c r="C584" s="1" t="s">
        <v>6672</v>
      </c>
      <c r="D584" s="1" t="s">
        <v>32</v>
      </c>
      <c r="E584">
        <v>2024</v>
      </c>
      <c r="F584" s="1" t="s">
        <v>1123</v>
      </c>
      <c r="G584" s="1" t="s">
        <v>1222</v>
      </c>
      <c r="H584" s="1" t="s">
        <v>1497</v>
      </c>
      <c r="I584" s="1" t="s">
        <v>2341</v>
      </c>
      <c r="J584" s="1" t="s">
        <v>20</v>
      </c>
      <c r="K584" s="3">
        <v>33.01</v>
      </c>
      <c r="L584">
        <v>4</v>
      </c>
      <c r="M584" s="3">
        <v>132.04</v>
      </c>
      <c r="N584" s="1" t="s">
        <v>21</v>
      </c>
      <c r="O584" s="1" t="s">
        <v>22</v>
      </c>
    </row>
    <row r="585" spans="1:15" x14ac:dyDescent="0.3">
      <c r="A585" s="1" t="s">
        <v>2342</v>
      </c>
      <c r="B585" s="2">
        <v>45382</v>
      </c>
      <c r="C585" s="1" t="s">
        <v>6666</v>
      </c>
      <c r="D585" s="1" t="s">
        <v>15</v>
      </c>
      <c r="E585">
        <v>2024</v>
      </c>
      <c r="F585" s="1" t="s">
        <v>216</v>
      </c>
      <c r="G585" s="1" t="s">
        <v>217</v>
      </c>
      <c r="H585" s="1" t="s">
        <v>1080</v>
      </c>
      <c r="I585" s="1" t="s">
        <v>2343</v>
      </c>
      <c r="J585" s="1" t="s">
        <v>20</v>
      </c>
      <c r="K585" s="3">
        <v>48.03</v>
      </c>
      <c r="L585">
        <v>3</v>
      </c>
      <c r="M585" s="3">
        <v>144.09</v>
      </c>
      <c r="N585" s="1" t="s">
        <v>21</v>
      </c>
      <c r="O585" s="1" t="s">
        <v>37</v>
      </c>
    </row>
    <row r="586" spans="1:15" x14ac:dyDescent="0.3">
      <c r="A586" s="1" t="s">
        <v>2344</v>
      </c>
      <c r="B586" s="2">
        <v>45069</v>
      </c>
      <c r="C586" s="1" t="s">
        <v>6671</v>
      </c>
      <c r="D586" s="1" t="s">
        <v>46</v>
      </c>
      <c r="E586">
        <v>2023</v>
      </c>
      <c r="F586" s="1" t="s">
        <v>2345</v>
      </c>
      <c r="G586" s="1" t="s">
        <v>2346</v>
      </c>
      <c r="H586" s="1" t="s">
        <v>831</v>
      </c>
      <c r="I586" s="1" t="s">
        <v>832</v>
      </c>
      <c r="J586" s="1" t="s">
        <v>20</v>
      </c>
      <c r="K586" s="3">
        <v>35.57</v>
      </c>
      <c r="L586">
        <v>4</v>
      </c>
      <c r="M586" s="3">
        <v>142.28</v>
      </c>
      <c r="N586" s="1" t="s">
        <v>6669</v>
      </c>
      <c r="O586" s="1" t="s">
        <v>22</v>
      </c>
    </row>
    <row r="587" spans="1:15" x14ac:dyDescent="0.3">
      <c r="A587" s="1" t="s">
        <v>2347</v>
      </c>
      <c r="B587" s="2">
        <v>44855</v>
      </c>
      <c r="C587" s="1" t="s">
        <v>6668</v>
      </c>
      <c r="D587" s="1" t="s">
        <v>133</v>
      </c>
      <c r="E587">
        <v>2022</v>
      </c>
      <c r="F587" s="1" t="s">
        <v>1043</v>
      </c>
      <c r="G587" s="1" t="s">
        <v>2348</v>
      </c>
      <c r="H587" s="1" t="s">
        <v>2349</v>
      </c>
      <c r="I587" s="1" t="s">
        <v>2350</v>
      </c>
      <c r="J587" s="1" t="s">
        <v>20</v>
      </c>
      <c r="K587" s="3">
        <v>58.45</v>
      </c>
      <c r="L587">
        <v>4</v>
      </c>
      <c r="M587" s="3">
        <v>233.8</v>
      </c>
      <c r="N587" s="1" t="s">
        <v>21</v>
      </c>
      <c r="O587" s="1" t="s">
        <v>193</v>
      </c>
    </row>
    <row r="588" spans="1:15" x14ac:dyDescent="0.3">
      <c r="A588" s="1" t="s">
        <v>2351</v>
      </c>
      <c r="B588" s="2">
        <v>45003</v>
      </c>
      <c r="C588" s="1" t="s">
        <v>6673</v>
      </c>
      <c r="D588" s="1" t="s">
        <v>15</v>
      </c>
      <c r="E588">
        <v>2023</v>
      </c>
      <c r="F588" s="1" t="s">
        <v>1596</v>
      </c>
      <c r="G588" s="1" t="s">
        <v>1597</v>
      </c>
      <c r="H588" s="1" t="s">
        <v>645</v>
      </c>
      <c r="I588" s="1" t="s">
        <v>646</v>
      </c>
      <c r="J588" s="1" t="s">
        <v>70</v>
      </c>
      <c r="K588" s="3">
        <v>32.380000000000003</v>
      </c>
      <c r="L588">
        <v>4</v>
      </c>
      <c r="M588" s="3">
        <v>129.52000000000001</v>
      </c>
      <c r="N588" s="1" t="s">
        <v>6669</v>
      </c>
      <c r="O588" s="1" t="s">
        <v>22</v>
      </c>
    </row>
    <row r="589" spans="1:15" x14ac:dyDescent="0.3">
      <c r="A589" s="1" t="s">
        <v>2352</v>
      </c>
      <c r="B589" s="2">
        <v>45013</v>
      </c>
      <c r="C589" s="1" t="s">
        <v>6671</v>
      </c>
      <c r="D589" s="1" t="s">
        <v>15</v>
      </c>
      <c r="E589">
        <v>2023</v>
      </c>
      <c r="F589" s="1" t="s">
        <v>2353</v>
      </c>
      <c r="G589" s="1" t="s">
        <v>2354</v>
      </c>
      <c r="H589" s="1" t="s">
        <v>811</v>
      </c>
      <c r="I589" s="1" t="s">
        <v>1441</v>
      </c>
      <c r="J589" s="1" t="s">
        <v>20</v>
      </c>
      <c r="K589" s="3">
        <v>27.91</v>
      </c>
      <c r="L589">
        <v>3</v>
      </c>
      <c r="M589" s="3">
        <v>83.73</v>
      </c>
      <c r="N589" s="1" t="s">
        <v>21</v>
      </c>
      <c r="O589" s="1" t="s">
        <v>30</v>
      </c>
    </row>
    <row r="590" spans="1:15" x14ac:dyDescent="0.3">
      <c r="A590" s="1" t="s">
        <v>2355</v>
      </c>
      <c r="B590" s="2">
        <v>45241</v>
      </c>
      <c r="C590" s="1" t="s">
        <v>6673</v>
      </c>
      <c r="D590" s="1" t="s">
        <v>54</v>
      </c>
      <c r="E590">
        <v>2023</v>
      </c>
      <c r="F590" s="1" t="s">
        <v>2077</v>
      </c>
      <c r="G590" s="1" t="s">
        <v>2078</v>
      </c>
      <c r="H590" s="1" t="s">
        <v>2356</v>
      </c>
      <c r="I590" s="1" t="s">
        <v>2357</v>
      </c>
      <c r="J590" s="1" t="s">
        <v>70</v>
      </c>
      <c r="K590" s="3">
        <v>23.34</v>
      </c>
      <c r="L590">
        <v>1</v>
      </c>
      <c r="M590" s="3">
        <v>23.34</v>
      </c>
      <c r="N590" s="1" t="s">
        <v>21</v>
      </c>
      <c r="O590" s="1" t="s">
        <v>52</v>
      </c>
    </row>
    <row r="591" spans="1:15" x14ac:dyDescent="0.3">
      <c r="A591" s="1" t="s">
        <v>2358</v>
      </c>
      <c r="B591" s="2">
        <v>45636</v>
      </c>
      <c r="C591" s="1" t="s">
        <v>6671</v>
      </c>
      <c r="D591" s="1" t="s">
        <v>107</v>
      </c>
      <c r="E591">
        <v>2024</v>
      </c>
      <c r="F591" s="1" t="s">
        <v>387</v>
      </c>
      <c r="G591" s="1" t="s">
        <v>388</v>
      </c>
      <c r="H591" s="1" t="s">
        <v>2359</v>
      </c>
      <c r="I591" s="1" t="s">
        <v>2360</v>
      </c>
      <c r="J591" s="1" t="s">
        <v>87</v>
      </c>
      <c r="K591" s="3">
        <v>24.49</v>
      </c>
      <c r="L591">
        <v>3</v>
      </c>
      <c r="M591" s="3">
        <v>73.47</v>
      </c>
      <c r="N591" s="1" t="s">
        <v>88</v>
      </c>
      <c r="O591" s="1" t="s">
        <v>193</v>
      </c>
    </row>
    <row r="592" spans="1:15" x14ac:dyDescent="0.3">
      <c r="A592" s="1" t="s">
        <v>2361</v>
      </c>
      <c r="B592" s="2">
        <v>45441</v>
      </c>
      <c r="C592" s="1" t="s">
        <v>6670</v>
      </c>
      <c r="D592" s="1" t="s">
        <v>46</v>
      </c>
      <c r="E592">
        <v>2024</v>
      </c>
      <c r="F592" s="1" t="s">
        <v>1449</v>
      </c>
      <c r="G592" s="1" t="s">
        <v>2362</v>
      </c>
      <c r="H592" s="1" t="s">
        <v>27</v>
      </c>
      <c r="I592" s="1" t="s">
        <v>28</v>
      </c>
      <c r="J592" s="1" t="s">
        <v>51</v>
      </c>
      <c r="K592" s="3">
        <v>28.29</v>
      </c>
      <c r="L592">
        <v>3</v>
      </c>
      <c r="M592" s="3">
        <v>84.87</v>
      </c>
      <c r="N592" s="1" t="s">
        <v>6669</v>
      </c>
      <c r="O592" s="1" t="s">
        <v>22</v>
      </c>
    </row>
    <row r="593" spans="1:15" x14ac:dyDescent="0.3">
      <c r="A593" s="1" t="s">
        <v>2363</v>
      </c>
      <c r="B593" s="2">
        <v>45874</v>
      </c>
      <c r="C593" s="1" t="s">
        <v>6671</v>
      </c>
      <c r="D593" s="1" t="s">
        <v>90</v>
      </c>
      <c r="E593">
        <v>2025</v>
      </c>
      <c r="F593" s="1" t="s">
        <v>1344</v>
      </c>
      <c r="G593" s="1" t="s">
        <v>1345</v>
      </c>
      <c r="H593" s="1" t="s">
        <v>572</v>
      </c>
      <c r="I593" s="1" t="s">
        <v>1346</v>
      </c>
      <c r="J593" s="1" t="s">
        <v>70</v>
      </c>
      <c r="K593" s="3">
        <v>29.87</v>
      </c>
      <c r="L593">
        <v>5</v>
      </c>
      <c r="M593" s="3">
        <v>149.35</v>
      </c>
      <c r="N593" s="1" t="s">
        <v>21</v>
      </c>
      <c r="O593" s="1" t="s">
        <v>30</v>
      </c>
    </row>
    <row r="594" spans="1:15" x14ac:dyDescent="0.3">
      <c r="A594" s="1" t="s">
        <v>2364</v>
      </c>
      <c r="B594" s="2">
        <v>45483</v>
      </c>
      <c r="C594" s="1" t="s">
        <v>6670</v>
      </c>
      <c r="D594" s="1" t="s">
        <v>32</v>
      </c>
      <c r="E594">
        <v>2024</v>
      </c>
      <c r="F594" s="1" t="s">
        <v>195</v>
      </c>
      <c r="G594" s="1" t="s">
        <v>196</v>
      </c>
      <c r="H594" s="1" t="s">
        <v>2365</v>
      </c>
      <c r="I594" s="1" t="s">
        <v>2366</v>
      </c>
      <c r="J594" s="1" t="s">
        <v>20</v>
      </c>
      <c r="K594" s="3">
        <v>45.89</v>
      </c>
      <c r="L594">
        <v>4</v>
      </c>
      <c r="M594" s="3">
        <v>183.56</v>
      </c>
      <c r="N594" s="1" t="s">
        <v>88</v>
      </c>
      <c r="O594" s="1" t="s">
        <v>30</v>
      </c>
    </row>
    <row r="595" spans="1:15" x14ac:dyDescent="0.3">
      <c r="A595" s="1" t="s">
        <v>2367</v>
      </c>
      <c r="B595" s="2">
        <v>45595</v>
      </c>
      <c r="C595" s="1" t="s">
        <v>6670</v>
      </c>
      <c r="D595" s="1" t="s">
        <v>133</v>
      </c>
      <c r="E595">
        <v>2024</v>
      </c>
      <c r="F595" s="1" t="s">
        <v>2368</v>
      </c>
      <c r="G595" s="1" t="s">
        <v>2369</v>
      </c>
      <c r="H595" s="1" t="s">
        <v>223</v>
      </c>
      <c r="I595" s="1" t="s">
        <v>2370</v>
      </c>
      <c r="J595" s="1" t="s">
        <v>70</v>
      </c>
      <c r="K595" s="3">
        <v>5.49</v>
      </c>
      <c r="L595">
        <v>3</v>
      </c>
      <c r="M595" s="3">
        <v>16.47</v>
      </c>
      <c r="N595" s="1" t="s">
        <v>21</v>
      </c>
      <c r="O595" s="1" t="s">
        <v>22</v>
      </c>
    </row>
    <row r="596" spans="1:15" x14ac:dyDescent="0.3">
      <c r="A596" s="1" t="s">
        <v>2371</v>
      </c>
      <c r="B596" s="2">
        <v>45063</v>
      </c>
      <c r="C596" s="1" t="s">
        <v>6670</v>
      </c>
      <c r="D596" s="1" t="s">
        <v>46</v>
      </c>
      <c r="E596">
        <v>2023</v>
      </c>
      <c r="F596" s="1" t="s">
        <v>2372</v>
      </c>
      <c r="G596" s="1" t="s">
        <v>2373</v>
      </c>
      <c r="H596" s="1" t="s">
        <v>2374</v>
      </c>
      <c r="I596" s="1" t="s">
        <v>2375</v>
      </c>
      <c r="J596" s="1" t="s">
        <v>20</v>
      </c>
      <c r="K596" s="3">
        <v>5.89</v>
      </c>
      <c r="L596">
        <v>5</v>
      </c>
      <c r="M596" s="3">
        <v>29.45</v>
      </c>
      <c r="N596" s="1" t="s">
        <v>21</v>
      </c>
      <c r="O596" s="1" t="s">
        <v>30</v>
      </c>
    </row>
    <row r="597" spans="1:15" x14ac:dyDescent="0.3">
      <c r="A597" s="1" t="s">
        <v>2376</v>
      </c>
      <c r="B597" s="2">
        <v>44851</v>
      </c>
      <c r="C597" s="1" t="s">
        <v>6667</v>
      </c>
      <c r="D597" s="1" t="s">
        <v>133</v>
      </c>
      <c r="E597">
        <v>2022</v>
      </c>
      <c r="F597" s="1" t="s">
        <v>2285</v>
      </c>
      <c r="G597" s="1" t="s">
        <v>2286</v>
      </c>
      <c r="H597" s="1" t="s">
        <v>1879</v>
      </c>
      <c r="I597" s="1" t="s">
        <v>1880</v>
      </c>
      <c r="J597" s="1" t="s">
        <v>70</v>
      </c>
      <c r="K597" s="3">
        <v>22.13</v>
      </c>
      <c r="L597">
        <v>4</v>
      </c>
      <c r="M597" s="3">
        <v>88.52</v>
      </c>
      <c r="N597" s="1" t="s">
        <v>6669</v>
      </c>
      <c r="O597" s="1" t="s">
        <v>37</v>
      </c>
    </row>
    <row r="598" spans="1:15" x14ac:dyDescent="0.3">
      <c r="A598" s="1" t="s">
        <v>2377</v>
      </c>
      <c r="B598" s="2">
        <v>45061</v>
      </c>
      <c r="C598" s="1" t="s">
        <v>6667</v>
      </c>
      <c r="D598" s="1" t="s">
        <v>46</v>
      </c>
      <c r="E598">
        <v>2023</v>
      </c>
      <c r="F598" s="1" t="s">
        <v>1477</v>
      </c>
      <c r="G598" s="1" t="s">
        <v>1478</v>
      </c>
      <c r="H598" s="1" t="s">
        <v>707</v>
      </c>
      <c r="I598" s="1" t="s">
        <v>2378</v>
      </c>
      <c r="J598" s="1" t="s">
        <v>87</v>
      </c>
      <c r="K598" s="3">
        <v>41.59</v>
      </c>
      <c r="L598">
        <v>3</v>
      </c>
      <c r="M598" s="3">
        <v>124.77</v>
      </c>
      <c r="N598" s="1" t="s">
        <v>88</v>
      </c>
      <c r="O598" s="1" t="s">
        <v>193</v>
      </c>
    </row>
    <row r="599" spans="1:15" x14ac:dyDescent="0.3">
      <c r="A599" s="1" t="s">
        <v>2379</v>
      </c>
      <c r="B599" s="2">
        <v>44859</v>
      </c>
      <c r="C599" s="1" t="s">
        <v>6671</v>
      </c>
      <c r="D599" s="1" t="s">
        <v>133</v>
      </c>
      <c r="E599">
        <v>2022</v>
      </c>
      <c r="F599" s="1" t="s">
        <v>2380</v>
      </c>
      <c r="G599" s="1" t="s">
        <v>2381</v>
      </c>
      <c r="H599" s="1" t="s">
        <v>2382</v>
      </c>
      <c r="I599" s="1" t="s">
        <v>2383</v>
      </c>
      <c r="J599" s="1" t="s">
        <v>20</v>
      </c>
      <c r="K599" s="3">
        <v>40.659999999999997</v>
      </c>
      <c r="L599">
        <v>5</v>
      </c>
      <c r="M599" s="3">
        <v>203.3</v>
      </c>
      <c r="N599" s="1" t="s">
        <v>29</v>
      </c>
      <c r="O599" s="1" t="s">
        <v>37</v>
      </c>
    </row>
    <row r="600" spans="1:15" x14ac:dyDescent="0.3">
      <c r="A600" s="1" t="s">
        <v>2384</v>
      </c>
      <c r="B600" s="2">
        <v>45560</v>
      </c>
      <c r="C600" s="1" t="s">
        <v>6670</v>
      </c>
      <c r="D600" s="1" t="s">
        <v>60</v>
      </c>
      <c r="E600">
        <v>2024</v>
      </c>
      <c r="F600" s="1" t="s">
        <v>2317</v>
      </c>
      <c r="G600" s="1" t="s">
        <v>2385</v>
      </c>
      <c r="H600" s="1" t="s">
        <v>2182</v>
      </c>
      <c r="I600" s="1" t="s">
        <v>2183</v>
      </c>
      <c r="J600" s="1" t="s">
        <v>20</v>
      </c>
      <c r="K600" s="3">
        <v>25.52</v>
      </c>
      <c r="L600">
        <v>5</v>
      </c>
      <c r="M600" s="3">
        <v>127.6</v>
      </c>
      <c r="N600" s="1" t="s">
        <v>88</v>
      </c>
      <c r="O600" s="1" t="s">
        <v>193</v>
      </c>
    </row>
    <row r="601" spans="1:15" x14ac:dyDescent="0.3">
      <c r="A601" s="1" t="s">
        <v>2386</v>
      </c>
      <c r="B601" s="2">
        <v>45272</v>
      </c>
      <c r="C601" s="1" t="s">
        <v>6671</v>
      </c>
      <c r="D601" s="1" t="s">
        <v>107</v>
      </c>
      <c r="E601">
        <v>2023</v>
      </c>
      <c r="F601" s="1" t="s">
        <v>2387</v>
      </c>
      <c r="G601" s="1" t="s">
        <v>2388</v>
      </c>
      <c r="H601" s="1" t="s">
        <v>2234</v>
      </c>
      <c r="I601" s="1" t="s">
        <v>2235</v>
      </c>
      <c r="J601" s="1" t="s">
        <v>87</v>
      </c>
      <c r="K601" s="3">
        <v>10.01</v>
      </c>
      <c r="L601">
        <v>2</v>
      </c>
      <c r="M601" s="3">
        <v>20.02</v>
      </c>
      <c r="N601" s="1" t="s">
        <v>29</v>
      </c>
      <c r="O601" s="1" t="s">
        <v>44</v>
      </c>
    </row>
    <row r="602" spans="1:15" x14ac:dyDescent="0.3">
      <c r="A602" s="1" t="s">
        <v>2389</v>
      </c>
      <c r="B602" s="2">
        <v>45058</v>
      </c>
      <c r="C602" s="1" t="s">
        <v>6668</v>
      </c>
      <c r="D602" s="1" t="s">
        <v>46</v>
      </c>
      <c r="E602">
        <v>2023</v>
      </c>
      <c r="F602" s="1" t="s">
        <v>1596</v>
      </c>
      <c r="G602" s="1" t="s">
        <v>2390</v>
      </c>
      <c r="H602" s="1" t="s">
        <v>455</v>
      </c>
      <c r="I602" s="1" t="s">
        <v>456</v>
      </c>
      <c r="J602" s="1" t="s">
        <v>51</v>
      </c>
      <c r="K602" s="3">
        <v>44.56</v>
      </c>
      <c r="L602">
        <v>3</v>
      </c>
      <c r="M602" s="3">
        <v>133.68</v>
      </c>
      <c r="N602" s="1" t="s">
        <v>6669</v>
      </c>
      <c r="O602" s="1" t="s">
        <v>30</v>
      </c>
    </row>
    <row r="603" spans="1:15" x14ac:dyDescent="0.3">
      <c r="A603" s="1" t="s">
        <v>2391</v>
      </c>
      <c r="B603" s="2">
        <v>44990</v>
      </c>
      <c r="C603" s="1" t="s">
        <v>6666</v>
      </c>
      <c r="D603" s="1" t="s">
        <v>15</v>
      </c>
      <c r="E603">
        <v>2023</v>
      </c>
      <c r="F603" s="1" t="s">
        <v>1477</v>
      </c>
      <c r="G603" s="1" t="s">
        <v>2392</v>
      </c>
      <c r="H603" s="1" t="s">
        <v>2393</v>
      </c>
      <c r="I603" s="1" t="s">
        <v>2394</v>
      </c>
      <c r="J603" s="1" t="s">
        <v>70</v>
      </c>
      <c r="K603" s="3">
        <v>41.73</v>
      </c>
      <c r="L603">
        <v>3</v>
      </c>
      <c r="M603" s="3">
        <v>125.19</v>
      </c>
      <c r="N603" s="1" t="s">
        <v>6669</v>
      </c>
      <c r="O603" s="1" t="s">
        <v>95</v>
      </c>
    </row>
    <row r="604" spans="1:15" x14ac:dyDescent="0.3">
      <c r="A604" s="1" t="s">
        <v>2395</v>
      </c>
      <c r="B604" s="2">
        <v>44886</v>
      </c>
      <c r="C604" s="1" t="s">
        <v>6667</v>
      </c>
      <c r="D604" s="1" t="s">
        <v>54</v>
      </c>
      <c r="E604">
        <v>2022</v>
      </c>
      <c r="F604" s="1" t="s">
        <v>521</v>
      </c>
      <c r="G604" s="1" t="s">
        <v>522</v>
      </c>
      <c r="H604" s="1" t="s">
        <v>2396</v>
      </c>
      <c r="I604" s="1" t="s">
        <v>2397</v>
      </c>
      <c r="J604" s="1" t="s">
        <v>20</v>
      </c>
      <c r="K604" s="3">
        <v>18.91</v>
      </c>
      <c r="L604">
        <v>1</v>
      </c>
      <c r="M604" s="3">
        <v>18.91</v>
      </c>
      <c r="N604" s="1" t="s">
        <v>29</v>
      </c>
      <c r="O604" s="1" t="s">
        <v>44</v>
      </c>
    </row>
    <row r="605" spans="1:15" x14ac:dyDescent="0.3">
      <c r="A605" s="1" t="s">
        <v>2398</v>
      </c>
      <c r="B605" s="2">
        <v>45590</v>
      </c>
      <c r="C605" s="1" t="s">
        <v>6668</v>
      </c>
      <c r="D605" s="1" t="s">
        <v>133</v>
      </c>
      <c r="E605">
        <v>2024</v>
      </c>
      <c r="F605" s="1" t="s">
        <v>2399</v>
      </c>
      <c r="G605" s="1" t="s">
        <v>2400</v>
      </c>
      <c r="H605" s="1" t="s">
        <v>1060</v>
      </c>
      <c r="I605" s="1" t="s">
        <v>1061</v>
      </c>
      <c r="J605" s="1" t="s">
        <v>87</v>
      </c>
      <c r="K605" s="3">
        <v>13.87</v>
      </c>
      <c r="L605">
        <v>3</v>
      </c>
      <c r="M605" s="3">
        <v>41.61</v>
      </c>
      <c r="N605" s="1" t="s">
        <v>29</v>
      </c>
      <c r="O605" s="1" t="s">
        <v>44</v>
      </c>
    </row>
    <row r="606" spans="1:15" x14ac:dyDescent="0.3">
      <c r="A606" s="1" t="s">
        <v>2401</v>
      </c>
      <c r="B606" s="2">
        <v>45235</v>
      </c>
      <c r="C606" s="1" t="s">
        <v>6666</v>
      </c>
      <c r="D606" s="1" t="s">
        <v>54</v>
      </c>
      <c r="E606">
        <v>2023</v>
      </c>
      <c r="F606" s="1" t="s">
        <v>1418</v>
      </c>
      <c r="G606" s="1" t="s">
        <v>2402</v>
      </c>
      <c r="H606" s="1" t="s">
        <v>2403</v>
      </c>
      <c r="I606" s="1" t="s">
        <v>2404</v>
      </c>
      <c r="J606" s="1" t="s">
        <v>70</v>
      </c>
      <c r="K606" s="3">
        <v>17.190000000000001</v>
      </c>
      <c r="L606">
        <v>1</v>
      </c>
      <c r="M606" s="3">
        <v>17.190000000000001</v>
      </c>
      <c r="N606" s="1" t="s">
        <v>21</v>
      </c>
      <c r="O606" s="1" t="s">
        <v>37</v>
      </c>
    </row>
    <row r="607" spans="1:15" x14ac:dyDescent="0.3">
      <c r="A607" s="1" t="s">
        <v>2405</v>
      </c>
      <c r="B607" s="2">
        <v>45079</v>
      </c>
      <c r="C607" s="1" t="s">
        <v>6668</v>
      </c>
      <c r="D607" s="1" t="s">
        <v>24</v>
      </c>
      <c r="E607">
        <v>2023</v>
      </c>
      <c r="F607" s="1" t="s">
        <v>2406</v>
      </c>
      <c r="G607" s="1" t="s">
        <v>2407</v>
      </c>
      <c r="H607" s="1" t="s">
        <v>2359</v>
      </c>
      <c r="I607" s="1" t="s">
        <v>2408</v>
      </c>
      <c r="J607" s="1" t="s">
        <v>87</v>
      </c>
      <c r="K607" s="3">
        <v>19.97</v>
      </c>
      <c r="L607">
        <v>3</v>
      </c>
      <c r="M607" s="3">
        <v>59.91</v>
      </c>
      <c r="N607" s="1" t="s">
        <v>88</v>
      </c>
      <c r="O607" s="1" t="s">
        <v>37</v>
      </c>
    </row>
    <row r="608" spans="1:15" x14ac:dyDescent="0.3">
      <c r="A608" s="1" t="s">
        <v>2409</v>
      </c>
      <c r="B608" s="2">
        <v>45100</v>
      </c>
      <c r="C608" s="1" t="s">
        <v>6668</v>
      </c>
      <c r="D608" s="1" t="s">
        <v>24</v>
      </c>
      <c r="E608">
        <v>2023</v>
      </c>
      <c r="F608" s="1" t="s">
        <v>2330</v>
      </c>
      <c r="G608" s="1" t="s">
        <v>2410</v>
      </c>
      <c r="H608" s="1" t="s">
        <v>2411</v>
      </c>
      <c r="I608" s="1" t="s">
        <v>2412</v>
      </c>
      <c r="J608" s="1" t="s">
        <v>87</v>
      </c>
      <c r="K608" s="3">
        <v>38.5</v>
      </c>
      <c r="L608">
        <v>4</v>
      </c>
      <c r="M608" s="3">
        <v>154</v>
      </c>
      <c r="N608" s="1" t="s">
        <v>6669</v>
      </c>
      <c r="O608" s="1" t="s">
        <v>22</v>
      </c>
    </row>
    <row r="609" spans="1:15" x14ac:dyDescent="0.3">
      <c r="A609" s="1" t="s">
        <v>2413</v>
      </c>
      <c r="B609" s="2">
        <v>45568</v>
      </c>
      <c r="C609" s="1" t="s">
        <v>6672</v>
      </c>
      <c r="D609" s="1" t="s">
        <v>133</v>
      </c>
      <c r="E609">
        <v>2024</v>
      </c>
      <c r="F609" s="1" t="s">
        <v>676</v>
      </c>
      <c r="G609" s="1" t="s">
        <v>2414</v>
      </c>
      <c r="H609" s="1" t="s">
        <v>2415</v>
      </c>
      <c r="I609" s="1" t="s">
        <v>2416</v>
      </c>
      <c r="J609" s="1" t="s">
        <v>70</v>
      </c>
      <c r="K609" s="3">
        <v>42.49</v>
      </c>
      <c r="L609">
        <v>1</v>
      </c>
      <c r="M609" s="3">
        <v>42.49</v>
      </c>
      <c r="N609" s="1" t="s">
        <v>6669</v>
      </c>
      <c r="O609" s="1" t="s">
        <v>37</v>
      </c>
    </row>
    <row r="610" spans="1:15" x14ac:dyDescent="0.3">
      <c r="A610" s="1" t="s">
        <v>2417</v>
      </c>
      <c r="B610" s="2">
        <v>45499</v>
      </c>
      <c r="C610" s="1" t="s">
        <v>6668</v>
      </c>
      <c r="D610" s="1" t="s">
        <v>32</v>
      </c>
      <c r="E610">
        <v>2024</v>
      </c>
      <c r="F610" s="1" t="s">
        <v>533</v>
      </c>
      <c r="G610" s="1" t="s">
        <v>534</v>
      </c>
      <c r="H610" s="1" t="s">
        <v>811</v>
      </c>
      <c r="I610" s="1" t="s">
        <v>1441</v>
      </c>
      <c r="J610" s="1" t="s">
        <v>20</v>
      </c>
      <c r="K610" s="3">
        <v>30.81</v>
      </c>
      <c r="L610">
        <v>5</v>
      </c>
      <c r="M610" s="3">
        <v>154.05000000000001</v>
      </c>
      <c r="N610" s="1" t="s">
        <v>21</v>
      </c>
      <c r="O610" s="1" t="s">
        <v>44</v>
      </c>
    </row>
    <row r="611" spans="1:15" x14ac:dyDescent="0.3">
      <c r="A611" s="1" t="s">
        <v>2418</v>
      </c>
      <c r="B611" s="2">
        <v>45171</v>
      </c>
      <c r="C611" s="1" t="s">
        <v>6673</v>
      </c>
      <c r="D611" s="1" t="s">
        <v>60</v>
      </c>
      <c r="E611">
        <v>2023</v>
      </c>
      <c r="F611" s="1" t="s">
        <v>511</v>
      </c>
      <c r="G611" s="1" t="s">
        <v>512</v>
      </c>
      <c r="H611" s="1" t="s">
        <v>2419</v>
      </c>
      <c r="I611" s="1" t="s">
        <v>2420</v>
      </c>
      <c r="J611" s="1" t="s">
        <v>70</v>
      </c>
      <c r="K611" s="3">
        <v>31.71</v>
      </c>
      <c r="L611">
        <v>4</v>
      </c>
      <c r="M611" s="3">
        <v>126.84</v>
      </c>
      <c r="N611" s="1" t="s">
        <v>21</v>
      </c>
      <c r="O611" s="1" t="s">
        <v>44</v>
      </c>
    </row>
    <row r="612" spans="1:15" x14ac:dyDescent="0.3">
      <c r="A612" s="1" t="s">
        <v>2421</v>
      </c>
      <c r="B612" s="2">
        <v>45591</v>
      </c>
      <c r="C612" s="1" t="s">
        <v>6673</v>
      </c>
      <c r="D612" s="1" t="s">
        <v>133</v>
      </c>
      <c r="E612">
        <v>2024</v>
      </c>
      <c r="F612" s="1" t="s">
        <v>2422</v>
      </c>
      <c r="G612" s="1" t="s">
        <v>2423</v>
      </c>
      <c r="H612" s="1" t="s">
        <v>2424</v>
      </c>
      <c r="I612" s="1" t="s">
        <v>2425</v>
      </c>
      <c r="J612" s="1" t="s">
        <v>20</v>
      </c>
      <c r="K612" s="3">
        <v>15.34</v>
      </c>
      <c r="L612">
        <v>2</v>
      </c>
      <c r="M612" s="3">
        <v>30.68</v>
      </c>
      <c r="N612" s="1" t="s">
        <v>21</v>
      </c>
      <c r="O612" s="1" t="s">
        <v>80</v>
      </c>
    </row>
    <row r="613" spans="1:15" x14ac:dyDescent="0.3">
      <c r="A613" s="1" t="s">
        <v>2426</v>
      </c>
      <c r="B613" s="2">
        <v>44941</v>
      </c>
      <c r="C613" s="1" t="s">
        <v>6666</v>
      </c>
      <c r="D613" s="1" t="s">
        <v>210</v>
      </c>
      <c r="E613">
        <v>2023</v>
      </c>
      <c r="F613" s="1" t="s">
        <v>235</v>
      </c>
      <c r="G613" s="1" t="s">
        <v>2427</v>
      </c>
      <c r="H613" s="1" t="s">
        <v>2428</v>
      </c>
      <c r="I613" s="1" t="s">
        <v>2429</v>
      </c>
      <c r="J613" s="1" t="s">
        <v>70</v>
      </c>
      <c r="K613" s="3">
        <v>22.51</v>
      </c>
      <c r="L613">
        <v>2</v>
      </c>
      <c r="M613" s="3">
        <v>45.02</v>
      </c>
      <c r="N613" s="1" t="s">
        <v>29</v>
      </c>
      <c r="O613" s="1" t="s">
        <v>44</v>
      </c>
    </row>
    <row r="614" spans="1:15" x14ac:dyDescent="0.3">
      <c r="A614" s="1" t="s">
        <v>2430</v>
      </c>
      <c r="B614" s="2">
        <v>44951</v>
      </c>
      <c r="C614" s="1" t="s">
        <v>6670</v>
      </c>
      <c r="D614" s="1" t="s">
        <v>210</v>
      </c>
      <c r="E614">
        <v>2023</v>
      </c>
      <c r="F614" s="1" t="s">
        <v>118</v>
      </c>
      <c r="G614" s="1" t="s">
        <v>2431</v>
      </c>
      <c r="H614" s="1" t="s">
        <v>598</v>
      </c>
      <c r="I614" s="1" t="s">
        <v>2432</v>
      </c>
      <c r="J614" s="1" t="s">
        <v>70</v>
      </c>
      <c r="K614" s="3">
        <v>48.83</v>
      </c>
      <c r="L614">
        <v>2</v>
      </c>
      <c r="M614" s="3">
        <v>97.66</v>
      </c>
      <c r="N614" s="1" t="s">
        <v>21</v>
      </c>
      <c r="O614" s="1" t="s">
        <v>37</v>
      </c>
    </row>
    <row r="615" spans="1:15" x14ac:dyDescent="0.3">
      <c r="A615" s="1" t="s">
        <v>2433</v>
      </c>
      <c r="B615" s="2">
        <v>45541</v>
      </c>
      <c r="C615" s="1" t="s">
        <v>6668</v>
      </c>
      <c r="D615" s="1" t="s">
        <v>60</v>
      </c>
      <c r="E615">
        <v>2024</v>
      </c>
      <c r="F615" s="1" t="s">
        <v>1993</v>
      </c>
      <c r="G615" s="1" t="s">
        <v>2434</v>
      </c>
      <c r="H615" s="1" t="s">
        <v>2189</v>
      </c>
      <c r="I615" s="1" t="s">
        <v>2190</v>
      </c>
      <c r="J615" s="1" t="s">
        <v>20</v>
      </c>
      <c r="K615" s="3">
        <v>43.61</v>
      </c>
      <c r="L615">
        <v>5</v>
      </c>
      <c r="M615" s="3">
        <v>218.05</v>
      </c>
      <c r="N615" s="1" t="s">
        <v>6669</v>
      </c>
      <c r="O615" s="1" t="s">
        <v>193</v>
      </c>
    </row>
    <row r="616" spans="1:15" x14ac:dyDescent="0.3">
      <c r="A616" s="1" t="s">
        <v>2435</v>
      </c>
      <c r="B616" s="2">
        <v>45057</v>
      </c>
      <c r="C616" s="1" t="s">
        <v>6672</v>
      </c>
      <c r="D616" s="1" t="s">
        <v>46</v>
      </c>
      <c r="E616">
        <v>2023</v>
      </c>
      <c r="F616" s="1" t="s">
        <v>1449</v>
      </c>
      <c r="G616" s="1" t="s">
        <v>2436</v>
      </c>
      <c r="H616" s="1" t="s">
        <v>430</v>
      </c>
      <c r="I616" s="1" t="s">
        <v>1925</v>
      </c>
      <c r="J616" s="1" t="s">
        <v>20</v>
      </c>
      <c r="K616" s="3">
        <v>23.43</v>
      </c>
      <c r="L616">
        <v>1</v>
      </c>
      <c r="M616" s="3">
        <v>23.43</v>
      </c>
      <c r="N616" s="1" t="s">
        <v>6669</v>
      </c>
      <c r="O616" s="1" t="s">
        <v>95</v>
      </c>
    </row>
    <row r="617" spans="1:15" x14ac:dyDescent="0.3">
      <c r="A617" s="1" t="s">
        <v>2437</v>
      </c>
      <c r="B617" s="2">
        <v>45512</v>
      </c>
      <c r="C617" s="1" t="s">
        <v>6672</v>
      </c>
      <c r="D617" s="1" t="s">
        <v>90</v>
      </c>
      <c r="E617">
        <v>2024</v>
      </c>
      <c r="F617" s="1" t="s">
        <v>1192</v>
      </c>
      <c r="G617" s="1" t="s">
        <v>1193</v>
      </c>
      <c r="H617" s="1" t="s">
        <v>2438</v>
      </c>
      <c r="I617" s="1" t="s">
        <v>2439</v>
      </c>
      <c r="J617" s="1" t="s">
        <v>70</v>
      </c>
      <c r="K617" s="3">
        <v>8.5500000000000007</v>
      </c>
      <c r="L617">
        <v>1</v>
      </c>
      <c r="M617" s="3">
        <v>8.5500000000000007</v>
      </c>
      <c r="N617" s="1" t="s">
        <v>21</v>
      </c>
      <c r="O617" s="1" t="s">
        <v>22</v>
      </c>
    </row>
    <row r="618" spans="1:15" x14ac:dyDescent="0.3">
      <c r="A618" s="1" t="s">
        <v>2440</v>
      </c>
      <c r="B618" s="2">
        <v>45843</v>
      </c>
      <c r="C618" s="1" t="s">
        <v>6673</v>
      </c>
      <c r="D618" s="1" t="s">
        <v>32</v>
      </c>
      <c r="E618">
        <v>2025</v>
      </c>
      <c r="F618" s="1" t="s">
        <v>235</v>
      </c>
      <c r="G618" s="1" t="s">
        <v>236</v>
      </c>
      <c r="H618" s="1" t="s">
        <v>720</v>
      </c>
      <c r="I618" s="1" t="s">
        <v>721</v>
      </c>
      <c r="J618" s="1" t="s">
        <v>20</v>
      </c>
      <c r="K618" s="3">
        <v>14.86</v>
      </c>
      <c r="L618">
        <v>3</v>
      </c>
      <c r="M618" s="3">
        <v>44.58</v>
      </c>
      <c r="N618" s="1" t="s">
        <v>6669</v>
      </c>
      <c r="O618" s="1" t="s">
        <v>30</v>
      </c>
    </row>
    <row r="619" spans="1:15" x14ac:dyDescent="0.3">
      <c r="A619" s="1" t="s">
        <v>2441</v>
      </c>
      <c r="B619" s="2">
        <v>44925</v>
      </c>
      <c r="C619" s="1" t="s">
        <v>6668</v>
      </c>
      <c r="D619" s="1" t="s">
        <v>107</v>
      </c>
      <c r="E619">
        <v>2022</v>
      </c>
      <c r="F619" s="1" t="s">
        <v>2089</v>
      </c>
      <c r="G619" s="1" t="s">
        <v>2090</v>
      </c>
      <c r="H619" s="1" t="s">
        <v>1613</v>
      </c>
      <c r="I619" s="1" t="s">
        <v>2442</v>
      </c>
      <c r="J619" s="1" t="s">
        <v>70</v>
      </c>
      <c r="K619" s="3">
        <v>11.67</v>
      </c>
      <c r="L619">
        <v>5</v>
      </c>
      <c r="M619" s="3">
        <v>58.35</v>
      </c>
      <c r="N619" s="1" t="s">
        <v>21</v>
      </c>
      <c r="O619" s="1" t="s">
        <v>193</v>
      </c>
    </row>
    <row r="620" spans="1:15" x14ac:dyDescent="0.3">
      <c r="A620" s="1" t="s">
        <v>2443</v>
      </c>
      <c r="B620" s="2">
        <v>44882</v>
      </c>
      <c r="C620" s="1" t="s">
        <v>6672</v>
      </c>
      <c r="D620" s="1" t="s">
        <v>54</v>
      </c>
      <c r="E620">
        <v>2022</v>
      </c>
      <c r="F620" s="1" t="s">
        <v>2149</v>
      </c>
      <c r="G620" s="1" t="s">
        <v>2444</v>
      </c>
      <c r="H620" s="1" t="s">
        <v>104</v>
      </c>
      <c r="I620" s="1" t="s">
        <v>2445</v>
      </c>
      <c r="J620" s="1" t="s">
        <v>20</v>
      </c>
      <c r="K620" s="3">
        <v>11.16</v>
      </c>
      <c r="L620">
        <v>5</v>
      </c>
      <c r="M620" s="3">
        <v>55.8</v>
      </c>
      <c r="N620" s="1" t="s">
        <v>21</v>
      </c>
      <c r="O620" s="1" t="s">
        <v>37</v>
      </c>
    </row>
    <row r="621" spans="1:15" x14ac:dyDescent="0.3">
      <c r="A621" s="1" t="s">
        <v>2446</v>
      </c>
      <c r="B621" s="2">
        <v>45418</v>
      </c>
      <c r="C621" s="1" t="s">
        <v>6667</v>
      </c>
      <c r="D621" s="1" t="s">
        <v>46</v>
      </c>
      <c r="E621">
        <v>2024</v>
      </c>
      <c r="F621" s="1" t="s">
        <v>2447</v>
      </c>
      <c r="G621" s="1" t="s">
        <v>2448</v>
      </c>
      <c r="H621" s="1" t="s">
        <v>2449</v>
      </c>
      <c r="I621" s="1" t="s">
        <v>2450</v>
      </c>
      <c r="J621" s="1" t="s">
        <v>70</v>
      </c>
      <c r="K621" s="3">
        <v>41.16</v>
      </c>
      <c r="L621">
        <v>1</v>
      </c>
      <c r="M621" s="3">
        <v>41.16</v>
      </c>
      <c r="N621" s="1" t="s">
        <v>6669</v>
      </c>
      <c r="O621" s="1" t="s">
        <v>30</v>
      </c>
    </row>
    <row r="622" spans="1:15" x14ac:dyDescent="0.3">
      <c r="A622" s="1" t="s">
        <v>2451</v>
      </c>
      <c r="B622" s="2">
        <v>45849</v>
      </c>
      <c r="C622" s="1" t="s">
        <v>6668</v>
      </c>
      <c r="D622" s="1" t="s">
        <v>32</v>
      </c>
      <c r="E622">
        <v>2025</v>
      </c>
      <c r="F622" s="1" t="s">
        <v>1742</v>
      </c>
      <c r="G622" s="1" t="s">
        <v>2452</v>
      </c>
      <c r="H622" s="1" t="s">
        <v>2048</v>
      </c>
      <c r="I622" s="1" t="s">
        <v>2453</v>
      </c>
      <c r="J622" s="1" t="s">
        <v>20</v>
      </c>
      <c r="K622" s="3">
        <v>23.42</v>
      </c>
      <c r="L622">
        <v>2</v>
      </c>
      <c r="M622" s="3">
        <v>46.84</v>
      </c>
      <c r="N622" s="1" t="s">
        <v>6669</v>
      </c>
      <c r="O622" s="1" t="s">
        <v>44</v>
      </c>
    </row>
    <row r="623" spans="1:15" x14ac:dyDescent="0.3">
      <c r="A623" s="1" t="s">
        <v>2454</v>
      </c>
      <c r="B623" s="2">
        <v>45159</v>
      </c>
      <c r="C623" s="1" t="s">
        <v>6667</v>
      </c>
      <c r="D623" s="1" t="s">
        <v>90</v>
      </c>
      <c r="E623">
        <v>2023</v>
      </c>
      <c r="F623" s="1" t="s">
        <v>2455</v>
      </c>
      <c r="G623" s="1" t="s">
        <v>2456</v>
      </c>
      <c r="H623" s="1" t="s">
        <v>1246</v>
      </c>
      <c r="I623" s="1" t="s">
        <v>1753</v>
      </c>
      <c r="J623" s="1" t="s">
        <v>87</v>
      </c>
      <c r="K623" s="3">
        <v>30.73</v>
      </c>
      <c r="L623">
        <v>4</v>
      </c>
      <c r="M623" s="3">
        <v>122.92</v>
      </c>
      <c r="N623" s="1" t="s">
        <v>88</v>
      </c>
      <c r="O623" s="1" t="s">
        <v>30</v>
      </c>
    </row>
    <row r="624" spans="1:15" x14ac:dyDescent="0.3">
      <c r="A624" s="1" t="s">
        <v>2457</v>
      </c>
      <c r="B624" s="2">
        <v>44977</v>
      </c>
      <c r="C624" s="1" t="s">
        <v>6667</v>
      </c>
      <c r="D624" s="1" t="s">
        <v>39</v>
      </c>
      <c r="E624">
        <v>2023</v>
      </c>
      <c r="F624" s="1" t="s">
        <v>2458</v>
      </c>
      <c r="G624" s="1" t="s">
        <v>2459</v>
      </c>
      <c r="H624" s="1" t="s">
        <v>416</v>
      </c>
      <c r="I624" s="1" t="s">
        <v>1469</v>
      </c>
      <c r="J624" s="1" t="s">
        <v>70</v>
      </c>
      <c r="K624" s="3">
        <v>28</v>
      </c>
      <c r="L624">
        <v>1</v>
      </c>
      <c r="M624" s="3">
        <v>28</v>
      </c>
      <c r="N624" s="1" t="s">
        <v>21</v>
      </c>
      <c r="O624" s="1" t="s">
        <v>37</v>
      </c>
    </row>
    <row r="625" spans="1:15" x14ac:dyDescent="0.3">
      <c r="A625" s="1" t="s">
        <v>2460</v>
      </c>
      <c r="B625" s="2">
        <v>45273</v>
      </c>
      <c r="C625" s="1" t="s">
        <v>6670</v>
      </c>
      <c r="D625" s="1" t="s">
        <v>107</v>
      </c>
      <c r="E625">
        <v>2023</v>
      </c>
      <c r="F625" s="1" t="s">
        <v>16</v>
      </c>
      <c r="G625" s="1" t="s">
        <v>2114</v>
      </c>
      <c r="H625" s="1" t="s">
        <v>1538</v>
      </c>
      <c r="I625" s="1" t="s">
        <v>2461</v>
      </c>
      <c r="J625" s="1" t="s">
        <v>70</v>
      </c>
      <c r="K625" s="3">
        <v>49.98</v>
      </c>
      <c r="L625">
        <v>1</v>
      </c>
      <c r="M625" s="3">
        <v>49.98</v>
      </c>
      <c r="N625" s="1" t="s">
        <v>29</v>
      </c>
      <c r="O625" s="1" t="s">
        <v>80</v>
      </c>
    </row>
    <row r="626" spans="1:15" x14ac:dyDescent="0.3">
      <c r="A626" s="1" t="s">
        <v>2462</v>
      </c>
      <c r="B626" s="2">
        <v>45086</v>
      </c>
      <c r="C626" s="1" t="s">
        <v>6668</v>
      </c>
      <c r="D626" s="1" t="s">
        <v>24</v>
      </c>
      <c r="E626">
        <v>2023</v>
      </c>
      <c r="F626" s="1" t="s">
        <v>2463</v>
      </c>
      <c r="G626" s="1" t="s">
        <v>2464</v>
      </c>
      <c r="H626" s="1" t="s">
        <v>678</v>
      </c>
      <c r="I626" s="1" t="s">
        <v>679</v>
      </c>
      <c r="J626" s="1" t="s">
        <v>70</v>
      </c>
      <c r="K626" s="3">
        <v>28.55</v>
      </c>
      <c r="L626">
        <v>4</v>
      </c>
      <c r="M626" s="3">
        <v>114.2</v>
      </c>
      <c r="N626" s="1" t="s">
        <v>29</v>
      </c>
      <c r="O626" s="1" t="s">
        <v>44</v>
      </c>
    </row>
    <row r="627" spans="1:15" x14ac:dyDescent="0.3">
      <c r="A627" s="1" t="s">
        <v>2465</v>
      </c>
      <c r="B627" s="2">
        <v>44971</v>
      </c>
      <c r="C627" s="1" t="s">
        <v>6671</v>
      </c>
      <c r="D627" s="1" t="s">
        <v>39</v>
      </c>
      <c r="E627">
        <v>2023</v>
      </c>
      <c r="F627" s="1" t="s">
        <v>1422</v>
      </c>
      <c r="G627" s="1" t="s">
        <v>2466</v>
      </c>
      <c r="H627" s="1" t="s">
        <v>1651</v>
      </c>
      <c r="I627" s="1" t="s">
        <v>1652</v>
      </c>
      <c r="J627" s="1" t="s">
        <v>70</v>
      </c>
      <c r="K627" s="3">
        <v>54.07</v>
      </c>
      <c r="L627">
        <v>2</v>
      </c>
      <c r="M627" s="3">
        <v>108.14</v>
      </c>
      <c r="N627" s="1" t="s">
        <v>21</v>
      </c>
      <c r="O627" s="1" t="s">
        <v>44</v>
      </c>
    </row>
    <row r="628" spans="1:15" x14ac:dyDescent="0.3">
      <c r="A628" s="1" t="s">
        <v>2467</v>
      </c>
      <c r="B628" s="2">
        <v>45038</v>
      </c>
      <c r="C628" s="1" t="s">
        <v>6673</v>
      </c>
      <c r="D628" s="1" t="s">
        <v>82</v>
      </c>
      <c r="E628">
        <v>2023</v>
      </c>
      <c r="F628" s="1" t="s">
        <v>231</v>
      </c>
      <c r="G628" s="1" t="s">
        <v>2468</v>
      </c>
      <c r="H628" s="1" t="s">
        <v>1730</v>
      </c>
      <c r="I628" s="1" t="s">
        <v>1731</v>
      </c>
      <c r="J628" s="1" t="s">
        <v>51</v>
      </c>
      <c r="K628" s="3">
        <v>36.79</v>
      </c>
      <c r="L628">
        <v>2</v>
      </c>
      <c r="M628" s="3">
        <v>73.58</v>
      </c>
      <c r="N628" s="1" t="s">
        <v>29</v>
      </c>
      <c r="O628" s="1" t="s">
        <v>37</v>
      </c>
    </row>
    <row r="629" spans="1:15" x14ac:dyDescent="0.3">
      <c r="A629" s="1" t="s">
        <v>2469</v>
      </c>
      <c r="B629" s="2">
        <v>45099</v>
      </c>
      <c r="C629" s="1" t="s">
        <v>6672</v>
      </c>
      <c r="D629" s="1" t="s">
        <v>24</v>
      </c>
      <c r="E629">
        <v>2023</v>
      </c>
      <c r="F629" s="1" t="s">
        <v>424</v>
      </c>
      <c r="G629" s="1" t="s">
        <v>425</v>
      </c>
      <c r="H629" s="1" t="s">
        <v>2470</v>
      </c>
      <c r="I629" s="1" t="s">
        <v>2471</v>
      </c>
      <c r="J629" s="1" t="s">
        <v>70</v>
      </c>
      <c r="K629" s="3">
        <v>20.81</v>
      </c>
      <c r="L629">
        <v>3</v>
      </c>
      <c r="M629" s="3">
        <v>62.43</v>
      </c>
      <c r="N629" s="1" t="s">
        <v>29</v>
      </c>
      <c r="O629" s="1" t="s">
        <v>37</v>
      </c>
    </row>
    <row r="630" spans="1:15" x14ac:dyDescent="0.3">
      <c r="A630" s="1" t="s">
        <v>2472</v>
      </c>
      <c r="B630" s="2">
        <v>45838</v>
      </c>
      <c r="C630" s="1" t="s">
        <v>6667</v>
      </c>
      <c r="D630" s="1" t="s">
        <v>24</v>
      </c>
      <c r="E630">
        <v>2025</v>
      </c>
      <c r="F630" s="1" t="s">
        <v>2473</v>
      </c>
      <c r="G630" s="1" t="s">
        <v>2474</v>
      </c>
      <c r="H630" s="1" t="s">
        <v>63</v>
      </c>
      <c r="I630" s="1" t="s">
        <v>2475</v>
      </c>
      <c r="J630" s="1" t="s">
        <v>51</v>
      </c>
      <c r="K630" s="3">
        <v>6.36</v>
      </c>
      <c r="L630">
        <v>5</v>
      </c>
      <c r="M630" s="3">
        <v>31.8</v>
      </c>
      <c r="N630" s="1" t="s">
        <v>21</v>
      </c>
      <c r="O630" s="1" t="s">
        <v>95</v>
      </c>
    </row>
    <row r="631" spans="1:15" x14ac:dyDescent="0.3">
      <c r="A631" s="1" t="s">
        <v>2476</v>
      </c>
      <c r="B631" s="2">
        <v>44824</v>
      </c>
      <c r="C631" s="1" t="s">
        <v>6671</v>
      </c>
      <c r="D631" s="1" t="s">
        <v>60</v>
      </c>
      <c r="E631">
        <v>2022</v>
      </c>
      <c r="F631" s="1" t="s">
        <v>2477</v>
      </c>
      <c r="G631" s="1" t="s">
        <v>2478</v>
      </c>
      <c r="H631" s="1" t="s">
        <v>1518</v>
      </c>
      <c r="I631" s="1" t="s">
        <v>1519</v>
      </c>
      <c r="J631" s="1" t="s">
        <v>70</v>
      </c>
      <c r="K631" s="3">
        <v>24.94</v>
      </c>
      <c r="L631">
        <v>2</v>
      </c>
      <c r="M631" s="3">
        <v>49.88</v>
      </c>
      <c r="N631" s="1" t="s">
        <v>29</v>
      </c>
      <c r="O631" s="1" t="s">
        <v>80</v>
      </c>
    </row>
    <row r="632" spans="1:15" x14ac:dyDescent="0.3">
      <c r="A632" s="1" t="s">
        <v>2479</v>
      </c>
      <c r="B632" s="2">
        <v>45564</v>
      </c>
      <c r="C632" s="1" t="s">
        <v>6666</v>
      </c>
      <c r="D632" s="1" t="s">
        <v>60</v>
      </c>
      <c r="E632">
        <v>2024</v>
      </c>
      <c r="F632" s="1" t="s">
        <v>322</v>
      </c>
      <c r="G632" s="1" t="s">
        <v>864</v>
      </c>
      <c r="H632" s="1" t="s">
        <v>559</v>
      </c>
      <c r="I632" s="1" t="s">
        <v>560</v>
      </c>
      <c r="J632" s="1" t="s">
        <v>20</v>
      </c>
      <c r="K632" s="3">
        <v>41.26</v>
      </c>
      <c r="L632">
        <v>3</v>
      </c>
      <c r="M632" s="3">
        <v>123.78</v>
      </c>
      <c r="N632" s="1" t="s">
        <v>21</v>
      </c>
      <c r="O632" s="1" t="s">
        <v>22</v>
      </c>
    </row>
    <row r="633" spans="1:15" x14ac:dyDescent="0.3">
      <c r="A633" s="1" t="s">
        <v>2480</v>
      </c>
      <c r="B633" s="2">
        <v>45842</v>
      </c>
      <c r="C633" s="1" t="s">
        <v>6668</v>
      </c>
      <c r="D633" s="1" t="s">
        <v>32</v>
      </c>
      <c r="E633">
        <v>2025</v>
      </c>
      <c r="F633" s="1" t="s">
        <v>1569</v>
      </c>
      <c r="G633" s="1" t="s">
        <v>1698</v>
      </c>
      <c r="H633" s="1" t="s">
        <v>821</v>
      </c>
      <c r="I633" s="1" t="s">
        <v>822</v>
      </c>
      <c r="J633" s="1" t="s">
        <v>70</v>
      </c>
      <c r="K633" s="3">
        <v>9.56</v>
      </c>
      <c r="L633">
        <v>4</v>
      </c>
      <c r="M633" s="3">
        <v>38.24</v>
      </c>
      <c r="N633" s="1" t="s">
        <v>21</v>
      </c>
      <c r="O633" s="1" t="s">
        <v>193</v>
      </c>
    </row>
    <row r="634" spans="1:15" x14ac:dyDescent="0.3">
      <c r="A634" s="1" t="s">
        <v>2481</v>
      </c>
      <c r="B634" s="2">
        <v>45122</v>
      </c>
      <c r="C634" s="1" t="s">
        <v>6673</v>
      </c>
      <c r="D634" s="1" t="s">
        <v>32</v>
      </c>
      <c r="E634">
        <v>2023</v>
      </c>
      <c r="F634" s="1" t="s">
        <v>2482</v>
      </c>
      <c r="G634" s="1" t="s">
        <v>2483</v>
      </c>
      <c r="H634" s="1" t="s">
        <v>1939</v>
      </c>
      <c r="I634" s="1" t="s">
        <v>2484</v>
      </c>
      <c r="J634" s="1" t="s">
        <v>51</v>
      </c>
      <c r="K634" s="3">
        <v>48.17</v>
      </c>
      <c r="L634">
        <v>2</v>
      </c>
      <c r="M634" s="3">
        <v>96.34</v>
      </c>
      <c r="N634" s="1" t="s">
        <v>29</v>
      </c>
      <c r="O634" s="1" t="s">
        <v>52</v>
      </c>
    </row>
    <row r="635" spans="1:15" x14ac:dyDescent="0.3">
      <c r="A635" s="1" t="s">
        <v>2485</v>
      </c>
      <c r="B635" s="2">
        <v>45173</v>
      </c>
      <c r="C635" s="1" t="s">
        <v>6667</v>
      </c>
      <c r="D635" s="1" t="s">
        <v>60</v>
      </c>
      <c r="E635">
        <v>2023</v>
      </c>
      <c r="F635" s="1" t="s">
        <v>601</v>
      </c>
      <c r="G635" s="1" t="s">
        <v>602</v>
      </c>
      <c r="H635" s="1" t="s">
        <v>1194</v>
      </c>
      <c r="I635" s="1" t="s">
        <v>1195</v>
      </c>
      <c r="J635" s="1" t="s">
        <v>20</v>
      </c>
      <c r="K635" s="3">
        <v>18.440000000000001</v>
      </c>
      <c r="L635">
        <v>4</v>
      </c>
      <c r="M635" s="3">
        <v>73.760000000000005</v>
      </c>
      <c r="N635" s="1" t="s">
        <v>29</v>
      </c>
      <c r="O635" s="1" t="s">
        <v>37</v>
      </c>
    </row>
    <row r="636" spans="1:15" x14ac:dyDescent="0.3">
      <c r="A636" s="1" t="s">
        <v>2486</v>
      </c>
      <c r="B636" s="2">
        <v>45026</v>
      </c>
      <c r="C636" s="1" t="s">
        <v>6667</v>
      </c>
      <c r="D636" s="1" t="s">
        <v>82</v>
      </c>
      <c r="E636">
        <v>2023</v>
      </c>
      <c r="F636" s="1" t="s">
        <v>396</v>
      </c>
      <c r="G636" s="1" t="s">
        <v>2487</v>
      </c>
      <c r="H636" s="1" t="s">
        <v>2488</v>
      </c>
      <c r="I636" s="1" t="s">
        <v>2489</v>
      </c>
      <c r="J636" s="1" t="s">
        <v>51</v>
      </c>
      <c r="K636" s="3">
        <v>21.82</v>
      </c>
      <c r="L636">
        <v>1</v>
      </c>
      <c r="M636" s="3">
        <v>21.82</v>
      </c>
      <c r="N636" s="1" t="s">
        <v>29</v>
      </c>
      <c r="O636" s="1" t="s">
        <v>37</v>
      </c>
    </row>
    <row r="637" spans="1:15" x14ac:dyDescent="0.3">
      <c r="A637" s="1" t="s">
        <v>2490</v>
      </c>
      <c r="B637" s="2">
        <v>45572</v>
      </c>
      <c r="C637" s="1" t="s">
        <v>6667</v>
      </c>
      <c r="D637" s="1" t="s">
        <v>133</v>
      </c>
      <c r="E637">
        <v>2024</v>
      </c>
      <c r="F637" s="1" t="s">
        <v>2491</v>
      </c>
      <c r="G637" s="1" t="s">
        <v>2492</v>
      </c>
      <c r="H637" s="1" t="s">
        <v>2493</v>
      </c>
      <c r="I637" s="1" t="s">
        <v>2494</v>
      </c>
      <c r="J637" s="1" t="s">
        <v>51</v>
      </c>
      <c r="K637" s="3">
        <v>35.17</v>
      </c>
      <c r="L637">
        <v>4</v>
      </c>
      <c r="M637" s="3">
        <v>140.68</v>
      </c>
      <c r="N637" s="1" t="s">
        <v>21</v>
      </c>
      <c r="O637" s="1" t="s">
        <v>44</v>
      </c>
    </row>
    <row r="638" spans="1:15" x14ac:dyDescent="0.3">
      <c r="A638" s="1" t="s">
        <v>2495</v>
      </c>
      <c r="B638" s="2">
        <v>44965</v>
      </c>
      <c r="C638" s="1" t="s">
        <v>6670</v>
      </c>
      <c r="D638" s="1" t="s">
        <v>39</v>
      </c>
      <c r="E638">
        <v>2023</v>
      </c>
      <c r="F638" s="1" t="s">
        <v>396</v>
      </c>
      <c r="G638" s="1" t="s">
        <v>397</v>
      </c>
      <c r="H638" s="1" t="s">
        <v>213</v>
      </c>
      <c r="I638" s="1" t="s">
        <v>214</v>
      </c>
      <c r="J638" s="1" t="s">
        <v>70</v>
      </c>
      <c r="K638" s="3">
        <v>16.02</v>
      </c>
      <c r="L638">
        <v>4</v>
      </c>
      <c r="M638" s="3">
        <v>64.08</v>
      </c>
      <c r="N638" s="1" t="s">
        <v>6669</v>
      </c>
      <c r="O638" s="1" t="s">
        <v>37</v>
      </c>
    </row>
    <row r="639" spans="1:15" x14ac:dyDescent="0.3">
      <c r="A639" s="1" t="s">
        <v>2496</v>
      </c>
      <c r="B639" s="2">
        <v>45122</v>
      </c>
      <c r="C639" s="1" t="s">
        <v>6673</v>
      </c>
      <c r="D639" s="1" t="s">
        <v>32</v>
      </c>
      <c r="E639">
        <v>2023</v>
      </c>
      <c r="F639" s="1" t="s">
        <v>1123</v>
      </c>
      <c r="G639" s="1" t="s">
        <v>1222</v>
      </c>
      <c r="H639" s="1" t="s">
        <v>2497</v>
      </c>
      <c r="I639" s="1" t="s">
        <v>2498</v>
      </c>
      <c r="J639" s="1" t="s">
        <v>20</v>
      </c>
      <c r="K639" s="3">
        <v>31.23</v>
      </c>
      <c r="L639">
        <v>2</v>
      </c>
      <c r="M639" s="3">
        <v>62.46</v>
      </c>
      <c r="N639" s="1" t="s">
        <v>6669</v>
      </c>
      <c r="O639" s="1" t="s">
        <v>80</v>
      </c>
    </row>
    <row r="640" spans="1:15" x14ac:dyDescent="0.3">
      <c r="A640" s="1" t="s">
        <v>2499</v>
      </c>
      <c r="B640" s="2">
        <v>45634</v>
      </c>
      <c r="C640" s="1" t="s">
        <v>6666</v>
      </c>
      <c r="D640" s="1" t="s">
        <v>107</v>
      </c>
      <c r="E640">
        <v>2024</v>
      </c>
      <c r="F640" s="1" t="s">
        <v>1344</v>
      </c>
      <c r="G640" s="1" t="s">
        <v>1345</v>
      </c>
      <c r="H640" s="1" t="s">
        <v>2500</v>
      </c>
      <c r="I640" s="1" t="s">
        <v>2501</v>
      </c>
      <c r="J640" s="1" t="s">
        <v>70</v>
      </c>
      <c r="K640" s="3">
        <v>39.549999999999997</v>
      </c>
      <c r="L640">
        <v>4</v>
      </c>
      <c r="M640" s="3">
        <v>158.19999999999999</v>
      </c>
      <c r="N640" s="1" t="s">
        <v>6669</v>
      </c>
      <c r="O640" s="1" t="s">
        <v>30</v>
      </c>
    </row>
    <row r="641" spans="1:15" x14ac:dyDescent="0.3">
      <c r="A641" s="1" t="s">
        <v>2502</v>
      </c>
      <c r="B641" s="2">
        <v>45262</v>
      </c>
      <c r="C641" s="1" t="s">
        <v>6673</v>
      </c>
      <c r="D641" s="1" t="s">
        <v>107</v>
      </c>
      <c r="E641">
        <v>2023</v>
      </c>
      <c r="F641" s="1" t="s">
        <v>1304</v>
      </c>
      <c r="G641" s="1" t="s">
        <v>1759</v>
      </c>
      <c r="H641" s="1" t="s">
        <v>78</v>
      </c>
      <c r="I641" s="1" t="s">
        <v>79</v>
      </c>
      <c r="J641" s="1" t="s">
        <v>70</v>
      </c>
      <c r="K641" s="3">
        <v>42.91</v>
      </c>
      <c r="L641">
        <v>4</v>
      </c>
      <c r="M641" s="3">
        <v>171.64</v>
      </c>
      <c r="N641" s="1" t="s">
        <v>6669</v>
      </c>
      <c r="O641" s="1" t="s">
        <v>37</v>
      </c>
    </row>
    <row r="642" spans="1:15" x14ac:dyDescent="0.3">
      <c r="A642" s="1" t="s">
        <v>2503</v>
      </c>
      <c r="B642" s="2">
        <v>45241</v>
      </c>
      <c r="C642" s="1" t="s">
        <v>6673</v>
      </c>
      <c r="D642" s="1" t="s">
        <v>54</v>
      </c>
      <c r="E642">
        <v>2023</v>
      </c>
      <c r="F642" s="1" t="s">
        <v>2028</v>
      </c>
      <c r="G642" s="1" t="s">
        <v>180</v>
      </c>
      <c r="H642" s="1" t="s">
        <v>2504</v>
      </c>
      <c r="I642" s="1" t="s">
        <v>2505</v>
      </c>
      <c r="J642" s="1" t="s">
        <v>70</v>
      </c>
      <c r="K642" s="3">
        <v>24.22</v>
      </c>
      <c r="L642">
        <v>3</v>
      </c>
      <c r="M642" s="3">
        <v>72.66</v>
      </c>
      <c r="N642" s="1" t="s">
        <v>6669</v>
      </c>
      <c r="O642" s="1" t="s">
        <v>52</v>
      </c>
    </row>
    <row r="643" spans="1:15" x14ac:dyDescent="0.3">
      <c r="A643" s="1" t="s">
        <v>2506</v>
      </c>
      <c r="B643" s="2">
        <v>45112</v>
      </c>
      <c r="C643" s="1" t="s">
        <v>6670</v>
      </c>
      <c r="D643" s="1" t="s">
        <v>32</v>
      </c>
      <c r="E643">
        <v>2023</v>
      </c>
      <c r="F643" s="1" t="s">
        <v>2507</v>
      </c>
      <c r="G643" s="1" t="s">
        <v>2508</v>
      </c>
      <c r="H643" s="1" t="s">
        <v>2509</v>
      </c>
      <c r="I643" s="1" t="s">
        <v>2510</v>
      </c>
      <c r="J643" s="1" t="s">
        <v>87</v>
      </c>
      <c r="K643" s="3">
        <v>30.77</v>
      </c>
      <c r="L643">
        <v>1</v>
      </c>
      <c r="M643" s="3">
        <v>30.77</v>
      </c>
      <c r="N643" s="1" t="s">
        <v>21</v>
      </c>
      <c r="O643" s="1" t="s">
        <v>30</v>
      </c>
    </row>
    <row r="644" spans="1:15" x14ac:dyDescent="0.3">
      <c r="A644" s="1" t="s">
        <v>2511</v>
      </c>
      <c r="B644" s="2">
        <v>44947</v>
      </c>
      <c r="C644" s="1" t="s">
        <v>6673</v>
      </c>
      <c r="D644" s="1" t="s">
        <v>210</v>
      </c>
      <c r="E644">
        <v>2023</v>
      </c>
      <c r="F644" s="1" t="s">
        <v>419</v>
      </c>
      <c r="G644" s="1" t="s">
        <v>2512</v>
      </c>
      <c r="H644" s="1" t="s">
        <v>1566</v>
      </c>
      <c r="I644" s="1" t="s">
        <v>2513</v>
      </c>
      <c r="J644" s="1" t="s">
        <v>87</v>
      </c>
      <c r="K644" s="3">
        <v>41.51</v>
      </c>
      <c r="L644">
        <v>4</v>
      </c>
      <c r="M644" s="3">
        <v>166.04</v>
      </c>
      <c r="N644" s="1" t="s">
        <v>21</v>
      </c>
      <c r="O644" s="1" t="s">
        <v>44</v>
      </c>
    </row>
    <row r="645" spans="1:15" x14ac:dyDescent="0.3">
      <c r="A645" s="1" t="s">
        <v>2514</v>
      </c>
      <c r="B645" s="2">
        <v>45096</v>
      </c>
      <c r="C645" s="1" t="s">
        <v>6667</v>
      </c>
      <c r="D645" s="1" t="s">
        <v>24</v>
      </c>
      <c r="E645">
        <v>2023</v>
      </c>
      <c r="F645" s="1" t="s">
        <v>2515</v>
      </c>
      <c r="G645" s="1" t="s">
        <v>2516</v>
      </c>
      <c r="H645" s="1" t="s">
        <v>2517</v>
      </c>
      <c r="I645" s="1" t="s">
        <v>2518</v>
      </c>
      <c r="J645" s="1" t="s">
        <v>20</v>
      </c>
      <c r="K645" s="3">
        <v>45.25</v>
      </c>
      <c r="L645">
        <v>3</v>
      </c>
      <c r="M645" s="3">
        <v>135.75</v>
      </c>
      <c r="N645" s="1" t="s">
        <v>88</v>
      </c>
      <c r="O645" s="1" t="s">
        <v>30</v>
      </c>
    </row>
    <row r="646" spans="1:15" x14ac:dyDescent="0.3">
      <c r="A646" s="1" t="s">
        <v>2519</v>
      </c>
      <c r="B646" s="2">
        <v>45152</v>
      </c>
      <c r="C646" s="1" t="s">
        <v>6667</v>
      </c>
      <c r="D646" s="1" t="s">
        <v>90</v>
      </c>
      <c r="E646">
        <v>2023</v>
      </c>
      <c r="F646" s="1" t="s">
        <v>732</v>
      </c>
      <c r="G646" s="1" t="s">
        <v>2520</v>
      </c>
      <c r="H646" s="1" t="s">
        <v>2521</v>
      </c>
      <c r="I646" s="1" t="s">
        <v>2522</v>
      </c>
      <c r="J646" s="1" t="s">
        <v>20</v>
      </c>
      <c r="K646" s="3">
        <v>17.97</v>
      </c>
      <c r="L646">
        <v>5</v>
      </c>
      <c r="M646" s="3">
        <v>89.85</v>
      </c>
      <c r="N646" s="1" t="s">
        <v>6669</v>
      </c>
      <c r="O646" s="1" t="s">
        <v>193</v>
      </c>
    </row>
    <row r="647" spans="1:15" x14ac:dyDescent="0.3">
      <c r="A647" s="1" t="s">
        <v>2523</v>
      </c>
      <c r="B647" s="2">
        <v>44843</v>
      </c>
      <c r="C647" s="1" t="s">
        <v>6666</v>
      </c>
      <c r="D647" s="1" t="s">
        <v>133</v>
      </c>
      <c r="E647">
        <v>2022</v>
      </c>
      <c r="F647" s="1" t="s">
        <v>1063</v>
      </c>
      <c r="G647" s="1" t="s">
        <v>2524</v>
      </c>
      <c r="H647" s="1" t="s">
        <v>886</v>
      </c>
      <c r="I647" s="1" t="s">
        <v>2525</v>
      </c>
      <c r="J647" s="1" t="s">
        <v>70</v>
      </c>
      <c r="K647" s="3">
        <v>35.9</v>
      </c>
      <c r="L647">
        <v>5</v>
      </c>
      <c r="M647" s="3">
        <v>179.5</v>
      </c>
      <c r="N647" s="1" t="s">
        <v>21</v>
      </c>
      <c r="O647" s="1" t="s">
        <v>22</v>
      </c>
    </row>
    <row r="648" spans="1:15" x14ac:dyDescent="0.3">
      <c r="A648" s="1" t="s">
        <v>2526</v>
      </c>
      <c r="B648" s="2">
        <v>45245</v>
      </c>
      <c r="C648" s="1" t="s">
        <v>6670</v>
      </c>
      <c r="D648" s="1" t="s">
        <v>54</v>
      </c>
      <c r="E648">
        <v>2023</v>
      </c>
      <c r="F648" s="1" t="s">
        <v>169</v>
      </c>
      <c r="G648" s="1" t="s">
        <v>507</v>
      </c>
      <c r="H648" s="1" t="s">
        <v>2527</v>
      </c>
      <c r="I648" s="1" t="s">
        <v>2528</v>
      </c>
      <c r="J648" s="1" t="s">
        <v>20</v>
      </c>
      <c r="K648" s="3">
        <v>17.579999999999998</v>
      </c>
      <c r="L648">
        <v>1</v>
      </c>
      <c r="M648" s="3">
        <v>17.579999999999998</v>
      </c>
      <c r="N648" s="1" t="s">
        <v>21</v>
      </c>
      <c r="O648" s="1" t="s">
        <v>37</v>
      </c>
    </row>
    <row r="649" spans="1:15" x14ac:dyDescent="0.3">
      <c r="A649" s="1" t="s">
        <v>2529</v>
      </c>
      <c r="B649" s="2">
        <v>45090</v>
      </c>
      <c r="C649" s="1" t="s">
        <v>6671</v>
      </c>
      <c r="D649" s="1" t="s">
        <v>24</v>
      </c>
      <c r="E649">
        <v>2023</v>
      </c>
      <c r="F649" s="1" t="s">
        <v>1095</v>
      </c>
      <c r="G649" s="1" t="s">
        <v>1151</v>
      </c>
      <c r="H649" s="1" t="s">
        <v>1713</v>
      </c>
      <c r="I649" s="1" t="s">
        <v>1714</v>
      </c>
      <c r="J649" s="1" t="s">
        <v>70</v>
      </c>
      <c r="K649" s="3">
        <v>24.83</v>
      </c>
      <c r="L649">
        <v>1</v>
      </c>
      <c r="M649" s="3">
        <v>24.83</v>
      </c>
      <c r="N649" s="1" t="s">
        <v>21</v>
      </c>
      <c r="O649" s="1" t="s">
        <v>22</v>
      </c>
    </row>
    <row r="650" spans="1:15" x14ac:dyDescent="0.3">
      <c r="A650" s="1" t="s">
        <v>2530</v>
      </c>
      <c r="B650" s="2">
        <v>44923</v>
      </c>
      <c r="C650" s="1" t="s">
        <v>6670</v>
      </c>
      <c r="D650" s="1" t="s">
        <v>107</v>
      </c>
      <c r="E650">
        <v>2022</v>
      </c>
      <c r="F650" s="1" t="s">
        <v>1942</v>
      </c>
      <c r="G650" s="1" t="s">
        <v>1943</v>
      </c>
      <c r="H650" s="1" t="s">
        <v>891</v>
      </c>
      <c r="I650" s="1" t="s">
        <v>2531</v>
      </c>
      <c r="J650" s="1" t="s">
        <v>20</v>
      </c>
      <c r="K650" s="3">
        <v>14.57</v>
      </c>
      <c r="L650">
        <v>5</v>
      </c>
      <c r="M650" s="3">
        <v>72.849999999999994</v>
      </c>
      <c r="N650" s="1" t="s">
        <v>29</v>
      </c>
      <c r="O650" s="1" t="s">
        <v>80</v>
      </c>
    </row>
    <row r="651" spans="1:15" x14ac:dyDescent="0.3">
      <c r="A651" s="1" t="s">
        <v>2532</v>
      </c>
      <c r="B651" s="2">
        <v>45042</v>
      </c>
      <c r="C651" s="1" t="s">
        <v>6670</v>
      </c>
      <c r="D651" s="1" t="s">
        <v>82</v>
      </c>
      <c r="E651">
        <v>2023</v>
      </c>
      <c r="F651" s="1" t="s">
        <v>2533</v>
      </c>
      <c r="G651" s="1" t="s">
        <v>2534</v>
      </c>
      <c r="H651" s="1" t="s">
        <v>2535</v>
      </c>
      <c r="I651" s="1" t="s">
        <v>2536</v>
      </c>
      <c r="J651" s="1" t="s">
        <v>70</v>
      </c>
      <c r="K651" s="3">
        <v>22.32</v>
      </c>
      <c r="L651">
        <v>4</v>
      </c>
      <c r="M651" s="3">
        <v>89.28</v>
      </c>
      <c r="N651" s="1" t="s">
        <v>6669</v>
      </c>
      <c r="O651" s="1" t="s">
        <v>22</v>
      </c>
    </row>
    <row r="652" spans="1:15" x14ac:dyDescent="0.3">
      <c r="A652" s="1" t="s">
        <v>2537</v>
      </c>
      <c r="B652" s="2">
        <v>45431</v>
      </c>
      <c r="C652" s="1" t="s">
        <v>6666</v>
      </c>
      <c r="D652" s="1" t="s">
        <v>46</v>
      </c>
      <c r="E652">
        <v>2024</v>
      </c>
      <c r="F652" s="1" t="s">
        <v>2491</v>
      </c>
      <c r="G652" s="1" t="s">
        <v>2538</v>
      </c>
      <c r="H652" s="1" t="s">
        <v>2539</v>
      </c>
      <c r="I652" s="1" t="s">
        <v>2540</v>
      </c>
      <c r="J652" s="1" t="s">
        <v>20</v>
      </c>
      <c r="K652" s="3">
        <v>48.35</v>
      </c>
      <c r="L652">
        <v>4</v>
      </c>
      <c r="M652" s="3">
        <v>193.4</v>
      </c>
      <c r="N652" s="1" t="s">
        <v>88</v>
      </c>
      <c r="O652" s="1" t="s">
        <v>193</v>
      </c>
    </row>
    <row r="653" spans="1:15" x14ac:dyDescent="0.3">
      <c r="A653" s="1" t="s">
        <v>2541</v>
      </c>
      <c r="B653" s="2">
        <v>45329</v>
      </c>
      <c r="C653" s="1" t="s">
        <v>6670</v>
      </c>
      <c r="D653" s="1" t="s">
        <v>39</v>
      </c>
      <c r="E653">
        <v>2024</v>
      </c>
      <c r="F653" s="1" t="s">
        <v>2542</v>
      </c>
      <c r="G653" s="1" t="s">
        <v>2543</v>
      </c>
      <c r="H653" s="1" t="s">
        <v>421</v>
      </c>
      <c r="I653" s="1" t="s">
        <v>422</v>
      </c>
      <c r="J653" s="1" t="s">
        <v>70</v>
      </c>
      <c r="K653" s="3">
        <v>11.6</v>
      </c>
      <c r="L653">
        <v>2</v>
      </c>
      <c r="M653" s="3">
        <v>23.2</v>
      </c>
      <c r="N653" s="1" t="s">
        <v>21</v>
      </c>
      <c r="O653" s="1" t="s">
        <v>80</v>
      </c>
    </row>
    <row r="654" spans="1:15" x14ac:dyDescent="0.3">
      <c r="A654" s="1" t="s">
        <v>2544</v>
      </c>
      <c r="B654" s="2">
        <v>44811</v>
      </c>
      <c r="C654" s="1" t="s">
        <v>6670</v>
      </c>
      <c r="D654" s="1" t="s">
        <v>60</v>
      </c>
      <c r="E654">
        <v>2022</v>
      </c>
      <c r="F654" s="1" t="s">
        <v>1408</v>
      </c>
      <c r="G654" s="1" t="s">
        <v>1409</v>
      </c>
      <c r="H654" s="1" t="s">
        <v>191</v>
      </c>
      <c r="I654" s="1" t="s">
        <v>2545</v>
      </c>
      <c r="J654" s="1" t="s">
        <v>51</v>
      </c>
      <c r="K654" s="3">
        <v>41.01</v>
      </c>
      <c r="L654">
        <v>4</v>
      </c>
      <c r="M654" s="3">
        <v>164.04</v>
      </c>
      <c r="N654" s="1" t="s">
        <v>21</v>
      </c>
      <c r="O654" s="1" t="s">
        <v>44</v>
      </c>
    </row>
    <row r="655" spans="1:15" x14ac:dyDescent="0.3">
      <c r="A655" s="1" t="s">
        <v>2546</v>
      </c>
      <c r="B655" s="2">
        <v>44976</v>
      </c>
      <c r="C655" s="1" t="s">
        <v>6666</v>
      </c>
      <c r="D655" s="1" t="s">
        <v>39</v>
      </c>
      <c r="E655">
        <v>2023</v>
      </c>
      <c r="F655" s="1" t="s">
        <v>992</v>
      </c>
      <c r="G655" s="1" t="s">
        <v>993</v>
      </c>
      <c r="H655" s="1" t="s">
        <v>2356</v>
      </c>
      <c r="I655" s="1" t="s">
        <v>2547</v>
      </c>
      <c r="J655" s="1" t="s">
        <v>51</v>
      </c>
      <c r="K655" s="3">
        <v>23.66</v>
      </c>
      <c r="L655">
        <v>1</v>
      </c>
      <c r="M655" s="3">
        <v>23.66</v>
      </c>
      <c r="N655" s="1" t="s">
        <v>21</v>
      </c>
      <c r="O655" s="1" t="s">
        <v>193</v>
      </c>
    </row>
    <row r="656" spans="1:15" x14ac:dyDescent="0.3">
      <c r="A656" s="1" t="s">
        <v>2548</v>
      </c>
      <c r="B656" s="2">
        <v>45302</v>
      </c>
      <c r="C656" s="1" t="s">
        <v>6672</v>
      </c>
      <c r="D656" s="1" t="s">
        <v>210</v>
      </c>
      <c r="E656">
        <v>2024</v>
      </c>
      <c r="F656" s="1" t="s">
        <v>2549</v>
      </c>
      <c r="G656" s="1" t="s">
        <v>2550</v>
      </c>
      <c r="H656" s="1" t="s">
        <v>2551</v>
      </c>
      <c r="I656" s="1" t="s">
        <v>2552</v>
      </c>
      <c r="J656" s="1" t="s">
        <v>51</v>
      </c>
      <c r="K656" s="3">
        <v>13.88</v>
      </c>
      <c r="L656">
        <v>3</v>
      </c>
      <c r="M656" s="3">
        <v>41.64</v>
      </c>
      <c r="N656" s="1" t="s">
        <v>29</v>
      </c>
      <c r="O656" s="1" t="s">
        <v>30</v>
      </c>
    </row>
    <row r="657" spans="1:15" x14ac:dyDescent="0.3">
      <c r="A657" s="1" t="s">
        <v>2553</v>
      </c>
      <c r="B657" s="2">
        <v>44927</v>
      </c>
      <c r="C657" s="1" t="s">
        <v>6666</v>
      </c>
      <c r="D657" s="1" t="s">
        <v>210</v>
      </c>
      <c r="E657">
        <v>2023</v>
      </c>
      <c r="F657" s="1" t="s">
        <v>2554</v>
      </c>
      <c r="G657" s="1" t="s">
        <v>2555</v>
      </c>
      <c r="H657" s="1" t="s">
        <v>1859</v>
      </c>
      <c r="I657" s="1" t="s">
        <v>1860</v>
      </c>
      <c r="J657" s="1" t="s">
        <v>70</v>
      </c>
      <c r="K657" s="3">
        <v>43.25</v>
      </c>
      <c r="L657">
        <v>1</v>
      </c>
      <c r="M657" s="3">
        <v>43.25</v>
      </c>
      <c r="N657" s="1" t="s">
        <v>21</v>
      </c>
      <c r="O657" s="1" t="s">
        <v>37</v>
      </c>
    </row>
    <row r="658" spans="1:15" x14ac:dyDescent="0.3">
      <c r="A658" s="1" t="s">
        <v>2556</v>
      </c>
      <c r="B658" s="2">
        <v>44798</v>
      </c>
      <c r="C658" s="1" t="s">
        <v>6672</v>
      </c>
      <c r="D658" s="1" t="s">
        <v>90</v>
      </c>
      <c r="E658">
        <v>2022</v>
      </c>
      <c r="F658" s="1" t="s">
        <v>1230</v>
      </c>
      <c r="G658" s="1" t="s">
        <v>1231</v>
      </c>
      <c r="H658" s="1" t="s">
        <v>445</v>
      </c>
      <c r="I658" s="1" t="s">
        <v>446</v>
      </c>
      <c r="J658" s="1" t="s">
        <v>87</v>
      </c>
      <c r="K658" s="3">
        <v>42.33</v>
      </c>
      <c r="L658">
        <v>3</v>
      </c>
      <c r="M658" s="3">
        <v>126.99</v>
      </c>
      <c r="N658" s="1" t="s">
        <v>6669</v>
      </c>
      <c r="O658" s="1" t="s">
        <v>44</v>
      </c>
    </row>
    <row r="659" spans="1:15" x14ac:dyDescent="0.3">
      <c r="A659" s="1" t="s">
        <v>2557</v>
      </c>
      <c r="B659" s="2">
        <v>45138</v>
      </c>
      <c r="C659" s="1" t="s">
        <v>6667</v>
      </c>
      <c r="D659" s="1" t="s">
        <v>32</v>
      </c>
      <c r="E659">
        <v>2023</v>
      </c>
      <c r="F659" s="1" t="s">
        <v>308</v>
      </c>
      <c r="G659" s="1" t="s">
        <v>1342</v>
      </c>
      <c r="H659" s="1" t="s">
        <v>355</v>
      </c>
      <c r="I659" s="1" t="s">
        <v>2558</v>
      </c>
      <c r="J659" s="1" t="s">
        <v>51</v>
      </c>
      <c r="K659" s="3">
        <v>30.84</v>
      </c>
      <c r="L659">
        <v>2</v>
      </c>
      <c r="M659" s="3">
        <v>61.68</v>
      </c>
      <c r="N659" s="1" t="s">
        <v>21</v>
      </c>
      <c r="O659" s="1" t="s">
        <v>193</v>
      </c>
    </row>
    <row r="660" spans="1:15" x14ac:dyDescent="0.3">
      <c r="A660" s="1" t="s">
        <v>2559</v>
      </c>
      <c r="B660" s="2">
        <v>45517</v>
      </c>
      <c r="C660" s="1" t="s">
        <v>6671</v>
      </c>
      <c r="D660" s="1" t="s">
        <v>90</v>
      </c>
      <c r="E660">
        <v>2024</v>
      </c>
      <c r="F660" s="1" t="s">
        <v>921</v>
      </c>
      <c r="G660" s="1" t="s">
        <v>2560</v>
      </c>
      <c r="H660" s="1" t="s">
        <v>2561</v>
      </c>
      <c r="I660" s="1" t="s">
        <v>2562</v>
      </c>
      <c r="J660" s="1" t="s">
        <v>87</v>
      </c>
      <c r="K660" s="3">
        <v>9.64</v>
      </c>
      <c r="L660">
        <v>3</v>
      </c>
      <c r="M660" s="3">
        <v>28.92</v>
      </c>
      <c r="N660" s="1" t="s">
        <v>6669</v>
      </c>
      <c r="O660" s="1" t="s">
        <v>193</v>
      </c>
    </row>
    <row r="661" spans="1:15" x14ac:dyDescent="0.3">
      <c r="A661" s="1" t="s">
        <v>2563</v>
      </c>
      <c r="B661" s="2">
        <v>45091</v>
      </c>
      <c r="C661" s="1" t="s">
        <v>6670</v>
      </c>
      <c r="D661" s="1" t="s">
        <v>24</v>
      </c>
      <c r="E661">
        <v>2023</v>
      </c>
      <c r="F661" s="1" t="s">
        <v>2146</v>
      </c>
      <c r="G661" s="1" t="s">
        <v>2564</v>
      </c>
      <c r="H661" s="1" t="s">
        <v>1590</v>
      </c>
      <c r="I661" s="1" t="s">
        <v>1591</v>
      </c>
      <c r="J661" s="1" t="s">
        <v>70</v>
      </c>
      <c r="K661" s="3">
        <v>25.85</v>
      </c>
      <c r="L661">
        <v>1</v>
      </c>
      <c r="M661" s="3">
        <v>25.85</v>
      </c>
      <c r="N661" s="1" t="s">
        <v>21</v>
      </c>
      <c r="O661" s="1" t="s">
        <v>193</v>
      </c>
    </row>
    <row r="662" spans="1:15" x14ac:dyDescent="0.3">
      <c r="A662" s="1" t="s">
        <v>2565</v>
      </c>
      <c r="B662" s="2">
        <v>44839</v>
      </c>
      <c r="C662" s="1" t="s">
        <v>6670</v>
      </c>
      <c r="D662" s="1" t="s">
        <v>133</v>
      </c>
      <c r="E662">
        <v>2022</v>
      </c>
      <c r="F662" s="1" t="s">
        <v>2089</v>
      </c>
      <c r="G662" s="1" t="s">
        <v>2090</v>
      </c>
      <c r="H662" s="1" t="s">
        <v>2566</v>
      </c>
      <c r="I662" s="1" t="s">
        <v>2567</v>
      </c>
      <c r="J662" s="1" t="s">
        <v>20</v>
      </c>
      <c r="K662" s="3">
        <v>8.17</v>
      </c>
      <c r="L662">
        <v>1</v>
      </c>
      <c r="M662" s="3">
        <v>8.17</v>
      </c>
      <c r="N662" s="1" t="s">
        <v>21</v>
      </c>
      <c r="O662" s="1" t="s">
        <v>22</v>
      </c>
    </row>
    <row r="663" spans="1:15" x14ac:dyDescent="0.3">
      <c r="A663" s="1" t="s">
        <v>2568</v>
      </c>
      <c r="B663" s="2">
        <v>45580</v>
      </c>
      <c r="C663" s="1" t="s">
        <v>6671</v>
      </c>
      <c r="D663" s="1" t="s">
        <v>133</v>
      </c>
      <c r="E663">
        <v>2024</v>
      </c>
      <c r="F663" s="1" t="s">
        <v>992</v>
      </c>
      <c r="G663" s="1" t="s">
        <v>2569</v>
      </c>
      <c r="H663" s="1" t="s">
        <v>851</v>
      </c>
      <c r="I663" s="1" t="s">
        <v>852</v>
      </c>
      <c r="J663" s="1" t="s">
        <v>51</v>
      </c>
      <c r="K663" s="3">
        <v>22.08</v>
      </c>
      <c r="L663">
        <v>2</v>
      </c>
      <c r="M663" s="3">
        <v>44.16</v>
      </c>
      <c r="N663" s="1" t="s">
        <v>29</v>
      </c>
      <c r="O663" s="1" t="s">
        <v>52</v>
      </c>
    </row>
    <row r="664" spans="1:15" x14ac:dyDescent="0.3">
      <c r="A664" s="1" t="s">
        <v>2570</v>
      </c>
      <c r="B664" s="2">
        <v>45411</v>
      </c>
      <c r="C664" s="1" t="s">
        <v>6667</v>
      </c>
      <c r="D664" s="1" t="s">
        <v>82</v>
      </c>
      <c r="E664">
        <v>2024</v>
      </c>
      <c r="F664" s="1" t="s">
        <v>2571</v>
      </c>
      <c r="G664" s="1" t="s">
        <v>2572</v>
      </c>
      <c r="H664" s="1" t="s">
        <v>2174</v>
      </c>
      <c r="I664" s="1" t="s">
        <v>2573</v>
      </c>
      <c r="J664" s="1" t="s">
        <v>51</v>
      </c>
      <c r="K664" s="3">
        <v>33.22</v>
      </c>
      <c r="L664">
        <v>5</v>
      </c>
      <c r="M664" s="3">
        <v>166.1</v>
      </c>
      <c r="N664" s="1" t="s">
        <v>29</v>
      </c>
      <c r="O664" s="1" t="s">
        <v>30</v>
      </c>
    </row>
    <row r="665" spans="1:15" x14ac:dyDescent="0.3">
      <c r="A665" s="1" t="s">
        <v>2574</v>
      </c>
      <c r="B665" s="2">
        <v>45516</v>
      </c>
      <c r="C665" s="1" t="s">
        <v>6667</v>
      </c>
      <c r="D665" s="1" t="s">
        <v>90</v>
      </c>
      <c r="E665">
        <v>2024</v>
      </c>
      <c r="F665" s="1" t="s">
        <v>1405</v>
      </c>
      <c r="G665" s="1" t="s">
        <v>1406</v>
      </c>
      <c r="H665" s="1" t="s">
        <v>2575</v>
      </c>
      <c r="I665" s="1" t="s">
        <v>2576</v>
      </c>
      <c r="J665" s="1" t="s">
        <v>51</v>
      </c>
      <c r="K665" s="3">
        <v>22.33</v>
      </c>
      <c r="L665">
        <v>1</v>
      </c>
      <c r="M665" s="3">
        <v>22.33</v>
      </c>
      <c r="N665" s="1" t="s">
        <v>88</v>
      </c>
      <c r="O665" s="1" t="s">
        <v>44</v>
      </c>
    </row>
    <row r="666" spans="1:15" x14ac:dyDescent="0.3">
      <c r="A666" s="1" t="s">
        <v>2577</v>
      </c>
      <c r="B666" s="2">
        <v>45608</v>
      </c>
      <c r="C666" s="1" t="s">
        <v>6671</v>
      </c>
      <c r="D666" s="1" t="s">
        <v>54</v>
      </c>
      <c r="E666">
        <v>2024</v>
      </c>
      <c r="F666" s="1" t="s">
        <v>794</v>
      </c>
      <c r="G666" s="1" t="s">
        <v>2578</v>
      </c>
      <c r="H666" s="1" t="s">
        <v>2579</v>
      </c>
      <c r="I666" s="1" t="s">
        <v>2580</v>
      </c>
      <c r="J666" s="1" t="s">
        <v>20</v>
      </c>
      <c r="K666" s="3">
        <v>12.25</v>
      </c>
      <c r="L666">
        <v>2</v>
      </c>
      <c r="M666" s="3">
        <v>24.5</v>
      </c>
      <c r="N666" s="1" t="s">
        <v>6669</v>
      </c>
      <c r="O666" s="1" t="s">
        <v>22</v>
      </c>
    </row>
    <row r="667" spans="1:15" x14ac:dyDescent="0.3">
      <c r="A667" s="1" t="s">
        <v>2581</v>
      </c>
      <c r="B667" s="2">
        <v>45211</v>
      </c>
      <c r="C667" s="1" t="s">
        <v>6672</v>
      </c>
      <c r="D667" s="1" t="s">
        <v>133</v>
      </c>
      <c r="E667">
        <v>2023</v>
      </c>
      <c r="F667" s="1" t="s">
        <v>275</v>
      </c>
      <c r="G667" s="1" t="s">
        <v>2582</v>
      </c>
      <c r="H667" s="1" t="s">
        <v>2583</v>
      </c>
      <c r="I667" s="1" t="s">
        <v>2584</v>
      </c>
      <c r="J667" s="1" t="s">
        <v>70</v>
      </c>
      <c r="K667" s="3">
        <v>43.11</v>
      </c>
      <c r="L667">
        <v>2</v>
      </c>
      <c r="M667" s="3">
        <v>86.22</v>
      </c>
      <c r="N667" s="1" t="s">
        <v>88</v>
      </c>
      <c r="O667" s="1" t="s">
        <v>52</v>
      </c>
    </row>
    <row r="668" spans="1:15" x14ac:dyDescent="0.3">
      <c r="A668" s="1" t="s">
        <v>2585</v>
      </c>
      <c r="B668" s="2">
        <v>45361</v>
      </c>
      <c r="C668" s="1" t="s">
        <v>6666</v>
      </c>
      <c r="D668" s="1" t="s">
        <v>15</v>
      </c>
      <c r="E668">
        <v>2024</v>
      </c>
      <c r="F668" s="1" t="s">
        <v>1128</v>
      </c>
      <c r="G668" s="1" t="s">
        <v>2586</v>
      </c>
      <c r="H668" s="1" t="s">
        <v>650</v>
      </c>
      <c r="I668" s="1" t="s">
        <v>651</v>
      </c>
      <c r="J668" s="1" t="s">
        <v>87</v>
      </c>
      <c r="K668" s="3">
        <v>46.7</v>
      </c>
      <c r="L668">
        <v>3</v>
      </c>
      <c r="M668" s="3">
        <v>140.1</v>
      </c>
      <c r="N668" s="1" t="s">
        <v>6669</v>
      </c>
      <c r="O668" s="1" t="s">
        <v>22</v>
      </c>
    </row>
    <row r="669" spans="1:15" x14ac:dyDescent="0.3">
      <c r="A669" s="1" t="s">
        <v>2587</v>
      </c>
      <c r="B669" s="2">
        <v>45522</v>
      </c>
      <c r="C669" s="1" t="s">
        <v>6666</v>
      </c>
      <c r="D669" s="1" t="s">
        <v>90</v>
      </c>
      <c r="E669">
        <v>2024</v>
      </c>
      <c r="F669" s="1" t="s">
        <v>2588</v>
      </c>
      <c r="G669" s="1" t="s">
        <v>2589</v>
      </c>
      <c r="H669" s="1" t="s">
        <v>2590</v>
      </c>
      <c r="I669" s="1" t="s">
        <v>2591</v>
      </c>
      <c r="J669" s="1" t="s">
        <v>20</v>
      </c>
      <c r="K669" s="3">
        <v>10.42</v>
      </c>
      <c r="L669">
        <v>1</v>
      </c>
      <c r="M669" s="3">
        <v>10.42</v>
      </c>
      <c r="N669" s="1" t="s">
        <v>21</v>
      </c>
      <c r="O669" s="1" t="s">
        <v>30</v>
      </c>
    </row>
    <row r="670" spans="1:15" x14ac:dyDescent="0.3">
      <c r="A670" s="1" t="s">
        <v>2592</v>
      </c>
      <c r="B670" s="2">
        <v>45208</v>
      </c>
      <c r="C670" s="1" t="s">
        <v>6667</v>
      </c>
      <c r="D670" s="1" t="s">
        <v>133</v>
      </c>
      <c r="E670">
        <v>2023</v>
      </c>
      <c r="F670" s="1" t="s">
        <v>2593</v>
      </c>
      <c r="G670" s="1" t="s">
        <v>2594</v>
      </c>
      <c r="H670" s="1" t="s">
        <v>2595</v>
      </c>
      <c r="I670" s="1" t="s">
        <v>2596</v>
      </c>
      <c r="J670" s="1" t="s">
        <v>20</v>
      </c>
      <c r="K670" s="3">
        <v>21.44</v>
      </c>
      <c r="L670">
        <v>4</v>
      </c>
      <c r="M670" s="3">
        <v>85.76</v>
      </c>
      <c r="N670" s="1" t="s">
        <v>21</v>
      </c>
      <c r="O670" s="1" t="s">
        <v>37</v>
      </c>
    </row>
    <row r="671" spans="1:15" x14ac:dyDescent="0.3">
      <c r="A671" s="1" t="s">
        <v>2597</v>
      </c>
      <c r="B671" s="2">
        <v>45893</v>
      </c>
      <c r="C671" s="1" t="s">
        <v>6666</v>
      </c>
      <c r="D671" s="1" t="s">
        <v>90</v>
      </c>
      <c r="E671">
        <v>2025</v>
      </c>
      <c r="F671" s="1" t="s">
        <v>1459</v>
      </c>
      <c r="G671" s="1" t="s">
        <v>1460</v>
      </c>
      <c r="H671" s="1" t="s">
        <v>2224</v>
      </c>
      <c r="I671" s="1" t="s">
        <v>2225</v>
      </c>
      <c r="J671" s="1" t="s">
        <v>70</v>
      </c>
      <c r="K671" s="3">
        <v>33.99</v>
      </c>
      <c r="L671">
        <v>2</v>
      </c>
      <c r="M671" s="3">
        <v>67.98</v>
      </c>
      <c r="N671" s="1" t="s">
        <v>29</v>
      </c>
      <c r="O671" s="1" t="s">
        <v>22</v>
      </c>
    </row>
    <row r="672" spans="1:15" x14ac:dyDescent="0.3">
      <c r="A672" s="1" t="s">
        <v>2598</v>
      </c>
      <c r="B672" s="2">
        <v>44924</v>
      </c>
      <c r="C672" s="1" t="s">
        <v>6672</v>
      </c>
      <c r="D672" s="1" t="s">
        <v>107</v>
      </c>
      <c r="E672">
        <v>2022</v>
      </c>
      <c r="F672" s="1" t="s">
        <v>1733</v>
      </c>
      <c r="G672" s="1" t="s">
        <v>2109</v>
      </c>
      <c r="H672" s="1" t="s">
        <v>678</v>
      </c>
      <c r="I672" s="1" t="s">
        <v>2599</v>
      </c>
      <c r="J672" s="1" t="s">
        <v>70</v>
      </c>
      <c r="K672" s="3">
        <v>9.3699999999999992</v>
      </c>
      <c r="L672">
        <v>4</v>
      </c>
      <c r="M672" s="3">
        <v>37.479999999999997</v>
      </c>
      <c r="N672" s="1" t="s">
        <v>21</v>
      </c>
      <c r="O672" s="1" t="s">
        <v>22</v>
      </c>
    </row>
    <row r="673" spans="1:15" x14ac:dyDescent="0.3">
      <c r="A673" s="1" t="s">
        <v>2600</v>
      </c>
      <c r="B673" s="2">
        <v>45578</v>
      </c>
      <c r="C673" s="1" t="s">
        <v>6666</v>
      </c>
      <c r="D673" s="1" t="s">
        <v>133</v>
      </c>
      <c r="E673">
        <v>2024</v>
      </c>
      <c r="F673" s="1" t="s">
        <v>676</v>
      </c>
      <c r="G673" s="1" t="s">
        <v>677</v>
      </c>
      <c r="H673" s="1" t="s">
        <v>1282</v>
      </c>
      <c r="I673" s="1" t="s">
        <v>2601</v>
      </c>
      <c r="J673" s="1" t="s">
        <v>51</v>
      </c>
      <c r="K673" s="3">
        <v>19.29</v>
      </c>
      <c r="L673">
        <v>1</v>
      </c>
      <c r="M673" s="3">
        <v>19.29</v>
      </c>
      <c r="N673" s="1" t="s">
        <v>29</v>
      </c>
      <c r="O673" s="1" t="s">
        <v>52</v>
      </c>
    </row>
    <row r="674" spans="1:15" x14ac:dyDescent="0.3">
      <c r="A674" s="1" t="s">
        <v>2602</v>
      </c>
      <c r="B674" s="2">
        <v>45273</v>
      </c>
      <c r="C674" s="1" t="s">
        <v>6670</v>
      </c>
      <c r="D674" s="1" t="s">
        <v>107</v>
      </c>
      <c r="E674">
        <v>2023</v>
      </c>
      <c r="F674" s="1" t="s">
        <v>1120</v>
      </c>
      <c r="G674" s="1" t="s">
        <v>1121</v>
      </c>
      <c r="H674" s="1" t="s">
        <v>2424</v>
      </c>
      <c r="I674" s="1" t="s">
        <v>2425</v>
      </c>
      <c r="J674" s="1" t="s">
        <v>87</v>
      </c>
      <c r="K674" s="3">
        <v>16.399999999999999</v>
      </c>
      <c r="L674">
        <v>3</v>
      </c>
      <c r="M674" s="3">
        <v>49.2</v>
      </c>
      <c r="N674" s="1" t="s">
        <v>6669</v>
      </c>
      <c r="O674" s="1" t="s">
        <v>37</v>
      </c>
    </row>
    <row r="675" spans="1:15" x14ac:dyDescent="0.3">
      <c r="A675" s="1" t="s">
        <v>2603</v>
      </c>
      <c r="B675" s="2">
        <v>44832</v>
      </c>
      <c r="C675" s="1" t="s">
        <v>6670</v>
      </c>
      <c r="D675" s="1" t="s">
        <v>60</v>
      </c>
      <c r="E675">
        <v>2022</v>
      </c>
      <c r="F675" s="1" t="s">
        <v>1993</v>
      </c>
      <c r="G675" s="1" t="s">
        <v>2434</v>
      </c>
      <c r="H675" s="1" t="s">
        <v>2604</v>
      </c>
      <c r="I675" s="1" t="s">
        <v>2605</v>
      </c>
      <c r="J675" s="1" t="s">
        <v>70</v>
      </c>
      <c r="K675" s="3">
        <v>55.4</v>
      </c>
      <c r="L675">
        <v>2</v>
      </c>
      <c r="M675" s="3">
        <v>110.8</v>
      </c>
      <c r="N675" s="1" t="s">
        <v>21</v>
      </c>
      <c r="O675" s="1" t="s">
        <v>80</v>
      </c>
    </row>
    <row r="676" spans="1:15" x14ac:dyDescent="0.3">
      <c r="A676" s="1" t="s">
        <v>2606</v>
      </c>
      <c r="B676" s="2">
        <v>45380</v>
      </c>
      <c r="C676" s="1" t="s">
        <v>6668</v>
      </c>
      <c r="D676" s="1" t="s">
        <v>15</v>
      </c>
      <c r="E676">
        <v>2024</v>
      </c>
      <c r="F676" s="1" t="s">
        <v>1106</v>
      </c>
      <c r="G676" s="1" t="s">
        <v>2607</v>
      </c>
      <c r="H676" s="1" t="s">
        <v>85</v>
      </c>
      <c r="I676" s="1" t="s">
        <v>86</v>
      </c>
      <c r="J676" s="1" t="s">
        <v>70</v>
      </c>
      <c r="K676" s="3">
        <v>28.66</v>
      </c>
      <c r="L676">
        <v>5</v>
      </c>
      <c r="M676" s="3">
        <v>143.30000000000001</v>
      </c>
      <c r="N676" s="1" t="s">
        <v>29</v>
      </c>
      <c r="O676" s="1" t="s">
        <v>95</v>
      </c>
    </row>
    <row r="677" spans="1:15" x14ac:dyDescent="0.3">
      <c r="A677" s="1" t="s">
        <v>2608</v>
      </c>
      <c r="B677" s="2">
        <v>45326</v>
      </c>
      <c r="C677" s="1" t="s">
        <v>6666</v>
      </c>
      <c r="D677" s="1" t="s">
        <v>39</v>
      </c>
      <c r="E677">
        <v>2024</v>
      </c>
      <c r="F677" s="1" t="s">
        <v>1906</v>
      </c>
      <c r="G677" s="1" t="s">
        <v>2609</v>
      </c>
      <c r="H677" s="1" t="s">
        <v>68</v>
      </c>
      <c r="I677" s="1" t="s">
        <v>2610</v>
      </c>
      <c r="J677" s="1" t="s">
        <v>20</v>
      </c>
      <c r="K677" s="3">
        <v>49.21</v>
      </c>
      <c r="L677">
        <v>1</v>
      </c>
      <c r="M677" s="3">
        <v>49.21</v>
      </c>
      <c r="N677" s="1" t="s">
        <v>21</v>
      </c>
      <c r="O677" s="1" t="s">
        <v>95</v>
      </c>
    </row>
    <row r="678" spans="1:15" x14ac:dyDescent="0.3">
      <c r="A678" s="1" t="s">
        <v>2611</v>
      </c>
      <c r="B678" s="2">
        <v>45329</v>
      </c>
      <c r="C678" s="1" t="s">
        <v>6670</v>
      </c>
      <c r="D678" s="1" t="s">
        <v>39</v>
      </c>
      <c r="E678">
        <v>2024</v>
      </c>
      <c r="F678" s="1" t="s">
        <v>2612</v>
      </c>
      <c r="G678" s="1" t="s">
        <v>2613</v>
      </c>
      <c r="H678" s="1" t="s">
        <v>1155</v>
      </c>
      <c r="I678" s="1" t="s">
        <v>1828</v>
      </c>
      <c r="J678" s="1" t="s">
        <v>51</v>
      </c>
      <c r="K678" s="3">
        <v>42.21</v>
      </c>
      <c r="L678">
        <v>5</v>
      </c>
      <c r="M678" s="3">
        <v>211.05</v>
      </c>
      <c r="N678" s="1" t="s">
        <v>88</v>
      </c>
      <c r="O678" s="1" t="s">
        <v>44</v>
      </c>
    </row>
    <row r="679" spans="1:15" x14ac:dyDescent="0.3">
      <c r="A679" s="1" t="s">
        <v>2614</v>
      </c>
      <c r="B679" s="2">
        <v>45420</v>
      </c>
      <c r="C679" s="1" t="s">
        <v>6670</v>
      </c>
      <c r="D679" s="1" t="s">
        <v>46</v>
      </c>
      <c r="E679">
        <v>2024</v>
      </c>
      <c r="F679" s="1" t="s">
        <v>2615</v>
      </c>
      <c r="G679" s="1" t="s">
        <v>2616</v>
      </c>
      <c r="H679" s="1" t="s">
        <v>936</v>
      </c>
      <c r="I679" s="1" t="s">
        <v>1292</v>
      </c>
      <c r="J679" s="1" t="s">
        <v>20</v>
      </c>
      <c r="K679" s="3">
        <v>20.75</v>
      </c>
      <c r="L679">
        <v>3</v>
      </c>
      <c r="M679" s="3">
        <v>62.25</v>
      </c>
      <c r="N679" s="1" t="s">
        <v>21</v>
      </c>
      <c r="O679" s="1" t="s">
        <v>37</v>
      </c>
    </row>
    <row r="680" spans="1:15" x14ac:dyDescent="0.3">
      <c r="A680" s="1" t="s">
        <v>2617</v>
      </c>
      <c r="B680" s="2">
        <v>44981</v>
      </c>
      <c r="C680" s="1" t="s">
        <v>6668</v>
      </c>
      <c r="D680" s="1" t="s">
        <v>39</v>
      </c>
      <c r="E680">
        <v>2023</v>
      </c>
      <c r="F680" s="1" t="s">
        <v>1815</v>
      </c>
      <c r="G680" s="1" t="s">
        <v>1816</v>
      </c>
      <c r="H680" s="1" t="s">
        <v>2618</v>
      </c>
      <c r="I680" s="1" t="s">
        <v>2619</v>
      </c>
      <c r="J680" s="1" t="s">
        <v>70</v>
      </c>
      <c r="K680" s="3">
        <v>28.16</v>
      </c>
      <c r="L680">
        <v>3</v>
      </c>
      <c r="M680" s="3">
        <v>84.48</v>
      </c>
      <c r="N680" s="1" t="s">
        <v>88</v>
      </c>
      <c r="O680" s="1" t="s">
        <v>52</v>
      </c>
    </row>
    <row r="681" spans="1:15" x14ac:dyDescent="0.3">
      <c r="A681" s="1" t="s">
        <v>2620</v>
      </c>
      <c r="B681" s="2">
        <v>45150</v>
      </c>
      <c r="C681" s="1" t="s">
        <v>6673</v>
      </c>
      <c r="D681" s="1" t="s">
        <v>90</v>
      </c>
      <c r="E681">
        <v>2023</v>
      </c>
      <c r="F681" s="1" t="s">
        <v>463</v>
      </c>
      <c r="G681" s="1" t="s">
        <v>2621</v>
      </c>
      <c r="H681" s="1" t="s">
        <v>1856</v>
      </c>
      <c r="I681" s="1" t="s">
        <v>2276</v>
      </c>
      <c r="J681" s="1" t="s">
        <v>51</v>
      </c>
      <c r="K681" s="3">
        <v>22.78</v>
      </c>
      <c r="L681">
        <v>5</v>
      </c>
      <c r="M681" s="3">
        <v>113.9</v>
      </c>
      <c r="N681" s="1" t="s">
        <v>21</v>
      </c>
      <c r="O681" s="1" t="s">
        <v>44</v>
      </c>
    </row>
    <row r="682" spans="1:15" x14ac:dyDescent="0.3">
      <c r="A682" s="1" t="s">
        <v>2622</v>
      </c>
      <c r="B682" s="2">
        <v>45201</v>
      </c>
      <c r="C682" s="1" t="s">
        <v>6667</v>
      </c>
      <c r="D682" s="1" t="s">
        <v>133</v>
      </c>
      <c r="E682">
        <v>2023</v>
      </c>
      <c r="F682" s="1" t="s">
        <v>1120</v>
      </c>
      <c r="G682" s="1" t="s">
        <v>2623</v>
      </c>
      <c r="H682" s="1" t="s">
        <v>99</v>
      </c>
      <c r="I682" s="1" t="s">
        <v>100</v>
      </c>
      <c r="J682" s="1" t="s">
        <v>20</v>
      </c>
      <c r="K682" s="3">
        <v>26.74</v>
      </c>
      <c r="L682">
        <v>2</v>
      </c>
      <c r="M682" s="3">
        <v>53.48</v>
      </c>
      <c r="N682" s="1" t="s">
        <v>21</v>
      </c>
      <c r="O682" s="1" t="s">
        <v>44</v>
      </c>
    </row>
    <row r="683" spans="1:15" x14ac:dyDescent="0.3">
      <c r="A683" s="1" t="s">
        <v>2624</v>
      </c>
      <c r="B683" s="2">
        <v>44851</v>
      </c>
      <c r="C683" s="1" t="s">
        <v>6667</v>
      </c>
      <c r="D683" s="1" t="s">
        <v>133</v>
      </c>
      <c r="E683">
        <v>2022</v>
      </c>
      <c r="F683" s="1" t="s">
        <v>2625</v>
      </c>
      <c r="G683" s="1" t="s">
        <v>2626</v>
      </c>
      <c r="H683" s="1" t="s">
        <v>2627</v>
      </c>
      <c r="I683" s="1" t="s">
        <v>2628</v>
      </c>
      <c r="J683" s="1" t="s">
        <v>87</v>
      </c>
      <c r="K683" s="3">
        <v>33.22</v>
      </c>
      <c r="L683">
        <v>2</v>
      </c>
      <c r="M683" s="3">
        <v>66.44</v>
      </c>
      <c r="N683" s="1" t="s">
        <v>29</v>
      </c>
      <c r="O683" s="1" t="s">
        <v>22</v>
      </c>
    </row>
    <row r="684" spans="1:15" x14ac:dyDescent="0.3">
      <c r="A684" s="1" t="s">
        <v>2629</v>
      </c>
      <c r="B684" s="2">
        <v>45108</v>
      </c>
      <c r="C684" s="1" t="s">
        <v>6673</v>
      </c>
      <c r="D684" s="1" t="s">
        <v>32</v>
      </c>
      <c r="E684">
        <v>2023</v>
      </c>
      <c r="F684" s="1" t="s">
        <v>1596</v>
      </c>
      <c r="G684" s="1" t="s">
        <v>2630</v>
      </c>
      <c r="H684" s="1" t="s">
        <v>540</v>
      </c>
      <c r="I684" s="1" t="s">
        <v>2631</v>
      </c>
      <c r="J684" s="1" t="s">
        <v>70</v>
      </c>
      <c r="K684" s="3">
        <v>42.37</v>
      </c>
      <c r="L684">
        <v>5</v>
      </c>
      <c r="M684" s="3">
        <v>211.85</v>
      </c>
      <c r="N684" s="1" t="s">
        <v>21</v>
      </c>
      <c r="O684" s="1" t="s">
        <v>80</v>
      </c>
    </row>
    <row r="685" spans="1:15" x14ac:dyDescent="0.3">
      <c r="A685" s="1" t="s">
        <v>2632</v>
      </c>
      <c r="B685" s="2">
        <v>45327</v>
      </c>
      <c r="C685" s="1" t="s">
        <v>6667</v>
      </c>
      <c r="D685" s="1" t="s">
        <v>39</v>
      </c>
      <c r="E685">
        <v>2024</v>
      </c>
      <c r="F685" s="1" t="s">
        <v>1058</v>
      </c>
      <c r="G685" s="1" t="s">
        <v>1059</v>
      </c>
      <c r="H685" s="1" t="s">
        <v>370</v>
      </c>
      <c r="I685" s="1" t="s">
        <v>380</v>
      </c>
      <c r="J685" s="1" t="s">
        <v>87</v>
      </c>
      <c r="K685" s="3">
        <v>36</v>
      </c>
      <c r="L685">
        <v>5</v>
      </c>
      <c r="M685" s="3">
        <v>180</v>
      </c>
      <c r="N685" s="1" t="s">
        <v>88</v>
      </c>
      <c r="O685" s="1" t="s">
        <v>52</v>
      </c>
    </row>
    <row r="686" spans="1:15" x14ac:dyDescent="0.3">
      <c r="A686" s="1" t="s">
        <v>2633</v>
      </c>
      <c r="B686" s="2">
        <v>45425</v>
      </c>
      <c r="C686" s="1" t="s">
        <v>6667</v>
      </c>
      <c r="D686" s="1" t="s">
        <v>46</v>
      </c>
      <c r="E686">
        <v>2024</v>
      </c>
      <c r="F686" s="1" t="s">
        <v>1993</v>
      </c>
      <c r="G686" s="1" t="s">
        <v>2434</v>
      </c>
      <c r="H686" s="1" t="s">
        <v>197</v>
      </c>
      <c r="I686" s="1" t="s">
        <v>2634</v>
      </c>
      <c r="J686" s="1" t="s">
        <v>20</v>
      </c>
      <c r="K686" s="3">
        <v>12.6</v>
      </c>
      <c r="L686">
        <v>5</v>
      </c>
      <c r="M686" s="3">
        <v>63</v>
      </c>
      <c r="N686" s="1" t="s">
        <v>6669</v>
      </c>
      <c r="O686" s="1" t="s">
        <v>44</v>
      </c>
    </row>
    <row r="687" spans="1:15" x14ac:dyDescent="0.3">
      <c r="A687" s="1" t="s">
        <v>2635</v>
      </c>
      <c r="B687" s="2">
        <v>45235</v>
      </c>
      <c r="C687" s="1" t="s">
        <v>6666</v>
      </c>
      <c r="D687" s="1" t="s">
        <v>54</v>
      </c>
      <c r="E687">
        <v>2023</v>
      </c>
      <c r="F687" s="1" t="s">
        <v>653</v>
      </c>
      <c r="G687" s="1" t="s">
        <v>654</v>
      </c>
      <c r="H687" s="1" t="s">
        <v>115</v>
      </c>
      <c r="I687" s="1" t="s">
        <v>116</v>
      </c>
      <c r="J687" s="1" t="s">
        <v>51</v>
      </c>
      <c r="K687" s="3">
        <v>38.57</v>
      </c>
      <c r="L687">
        <v>4</v>
      </c>
      <c r="M687" s="3">
        <v>154.28</v>
      </c>
      <c r="N687" s="1" t="s">
        <v>21</v>
      </c>
      <c r="O687" s="1" t="s">
        <v>37</v>
      </c>
    </row>
    <row r="688" spans="1:15" x14ac:dyDescent="0.3">
      <c r="A688" s="1" t="s">
        <v>2636</v>
      </c>
      <c r="B688" s="2">
        <v>45421</v>
      </c>
      <c r="C688" s="1" t="s">
        <v>6672</v>
      </c>
      <c r="D688" s="1" t="s">
        <v>46</v>
      </c>
      <c r="E688">
        <v>2024</v>
      </c>
      <c r="F688" s="1" t="s">
        <v>2637</v>
      </c>
      <c r="G688" s="1" t="s">
        <v>2638</v>
      </c>
      <c r="H688" s="1" t="s">
        <v>2639</v>
      </c>
      <c r="I688" s="1" t="s">
        <v>2640</v>
      </c>
      <c r="J688" s="1" t="s">
        <v>87</v>
      </c>
      <c r="K688" s="3">
        <v>16.09</v>
      </c>
      <c r="L688">
        <v>2</v>
      </c>
      <c r="M688" s="3">
        <v>32.18</v>
      </c>
      <c r="N688" s="1" t="s">
        <v>6669</v>
      </c>
      <c r="O688" s="1" t="s">
        <v>22</v>
      </c>
    </row>
    <row r="689" spans="1:15" x14ac:dyDescent="0.3">
      <c r="A689" s="1" t="s">
        <v>2641</v>
      </c>
      <c r="B689" s="2">
        <v>45558</v>
      </c>
      <c r="C689" s="1" t="s">
        <v>6667</v>
      </c>
      <c r="D689" s="1" t="s">
        <v>60</v>
      </c>
      <c r="E689">
        <v>2024</v>
      </c>
      <c r="F689" s="1" t="s">
        <v>1053</v>
      </c>
      <c r="G689" s="1" t="s">
        <v>2642</v>
      </c>
      <c r="H689" s="1" t="s">
        <v>1497</v>
      </c>
      <c r="I689" s="1" t="s">
        <v>2341</v>
      </c>
      <c r="J689" s="1" t="s">
        <v>20</v>
      </c>
      <c r="K689" s="3">
        <v>44.01</v>
      </c>
      <c r="L689">
        <v>1</v>
      </c>
      <c r="M689" s="3">
        <v>44.01</v>
      </c>
      <c r="N689" s="1" t="s">
        <v>21</v>
      </c>
      <c r="O689" s="1" t="s">
        <v>37</v>
      </c>
    </row>
    <row r="690" spans="1:15" x14ac:dyDescent="0.3">
      <c r="A690" s="1" t="s">
        <v>2643</v>
      </c>
      <c r="B690" s="2">
        <v>45221</v>
      </c>
      <c r="C690" s="1" t="s">
        <v>6666</v>
      </c>
      <c r="D690" s="1" t="s">
        <v>133</v>
      </c>
      <c r="E690">
        <v>2023</v>
      </c>
      <c r="F690" s="1" t="s">
        <v>2644</v>
      </c>
      <c r="G690" s="1" t="s">
        <v>2645</v>
      </c>
      <c r="H690" s="1" t="s">
        <v>941</v>
      </c>
      <c r="I690" s="1" t="s">
        <v>942</v>
      </c>
      <c r="J690" s="1" t="s">
        <v>20</v>
      </c>
      <c r="K690" s="3">
        <v>23.64</v>
      </c>
      <c r="L690">
        <v>1</v>
      </c>
      <c r="M690" s="3">
        <v>23.64</v>
      </c>
      <c r="N690" s="1" t="s">
        <v>6669</v>
      </c>
      <c r="O690" s="1" t="s">
        <v>193</v>
      </c>
    </row>
    <row r="691" spans="1:15" x14ac:dyDescent="0.3">
      <c r="A691" s="1" t="s">
        <v>2646</v>
      </c>
      <c r="B691" s="2">
        <v>45406</v>
      </c>
      <c r="C691" s="1" t="s">
        <v>6670</v>
      </c>
      <c r="D691" s="1" t="s">
        <v>82</v>
      </c>
      <c r="E691">
        <v>2024</v>
      </c>
      <c r="F691" s="1" t="s">
        <v>1027</v>
      </c>
      <c r="G691" s="1" t="s">
        <v>1028</v>
      </c>
      <c r="H691" s="1" t="s">
        <v>2424</v>
      </c>
      <c r="I691" s="1" t="s">
        <v>2647</v>
      </c>
      <c r="J691" s="1" t="s">
        <v>51</v>
      </c>
      <c r="K691" s="3">
        <v>30.25</v>
      </c>
      <c r="L691">
        <v>4</v>
      </c>
      <c r="M691" s="3">
        <v>121</v>
      </c>
      <c r="N691" s="1" t="s">
        <v>21</v>
      </c>
      <c r="O691" s="1" t="s">
        <v>193</v>
      </c>
    </row>
    <row r="692" spans="1:15" x14ac:dyDescent="0.3">
      <c r="A692" s="1" t="s">
        <v>2648</v>
      </c>
      <c r="B692" s="2">
        <v>45133</v>
      </c>
      <c r="C692" s="1" t="s">
        <v>6670</v>
      </c>
      <c r="D692" s="1" t="s">
        <v>32</v>
      </c>
      <c r="E692">
        <v>2023</v>
      </c>
      <c r="F692" s="1" t="s">
        <v>2089</v>
      </c>
      <c r="G692" s="1" t="s">
        <v>2649</v>
      </c>
      <c r="H692" s="1" t="s">
        <v>2650</v>
      </c>
      <c r="I692" s="1" t="s">
        <v>2651</v>
      </c>
      <c r="J692" s="1" t="s">
        <v>20</v>
      </c>
      <c r="K692" s="3">
        <v>14.13</v>
      </c>
      <c r="L692">
        <v>1</v>
      </c>
      <c r="M692" s="3">
        <v>14.13</v>
      </c>
      <c r="N692" s="1" t="s">
        <v>21</v>
      </c>
      <c r="O692" s="1" t="s">
        <v>37</v>
      </c>
    </row>
    <row r="693" spans="1:15" x14ac:dyDescent="0.3">
      <c r="A693" s="1" t="s">
        <v>2652</v>
      </c>
      <c r="B693" s="2">
        <v>45199</v>
      </c>
      <c r="C693" s="1" t="s">
        <v>6673</v>
      </c>
      <c r="D693" s="1" t="s">
        <v>60</v>
      </c>
      <c r="E693">
        <v>2023</v>
      </c>
      <c r="F693" s="1" t="s">
        <v>2653</v>
      </c>
      <c r="G693" s="1" t="s">
        <v>2654</v>
      </c>
      <c r="H693" s="1" t="s">
        <v>1158</v>
      </c>
      <c r="I693" s="1" t="s">
        <v>2655</v>
      </c>
      <c r="J693" s="1" t="s">
        <v>20</v>
      </c>
      <c r="K693" s="3">
        <v>32.69</v>
      </c>
      <c r="L693">
        <v>4</v>
      </c>
      <c r="M693" s="3">
        <v>130.76</v>
      </c>
      <c r="N693" s="1" t="s">
        <v>88</v>
      </c>
      <c r="O693" s="1" t="s">
        <v>30</v>
      </c>
    </row>
    <row r="694" spans="1:15" x14ac:dyDescent="0.3">
      <c r="A694" s="1" t="s">
        <v>2656</v>
      </c>
      <c r="B694" s="2">
        <v>45076</v>
      </c>
      <c r="C694" s="1" t="s">
        <v>6671</v>
      </c>
      <c r="D694" s="1" t="s">
        <v>46</v>
      </c>
      <c r="E694">
        <v>2023</v>
      </c>
      <c r="F694" s="1" t="s">
        <v>2143</v>
      </c>
      <c r="G694" s="1" t="s">
        <v>2657</v>
      </c>
      <c r="H694" s="1" t="s">
        <v>2658</v>
      </c>
      <c r="I694" s="1" t="s">
        <v>2659</v>
      </c>
      <c r="J694" s="1" t="s">
        <v>87</v>
      </c>
      <c r="K694" s="3">
        <v>6.24</v>
      </c>
      <c r="L694">
        <v>3</v>
      </c>
      <c r="M694" s="3">
        <v>18.72</v>
      </c>
      <c r="N694" s="1" t="s">
        <v>21</v>
      </c>
      <c r="O694" s="1" t="s">
        <v>193</v>
      </c>
    </row>
    <row r="695" spans="1:15" x14ac:dyDescent="0.3">
      <c r="A695" s="1" t="s">
        <v>2660</v>
      </c>
      <c r="B695" s="2">
        <v>45652</v>
      </c>
      <c r="C695" s="1" t="s">
        <v>6672</v>
      </c>
      <c r="D695" s="1" t="s">
        <v>107</v>
      </c>
      <c r="E695">
        <v>2024</v>
      </c>
      <c r="F695" s="1" t="s">
        <v>2661</v>
      </c>
      <c r="G695" s="1" t="s">
        <v>2662</v>
      </c>
      <c r="H695" s="1" t="s">
        <v>1370</v>
      </c>
      <c r="I695" s="1" t="s">
        <v>1371</v>
      </c>
      <c r="J695" s="1" t="s">
        <v>87</v>
      </c>
      <c r="K695" s="3">
        <v>18.829999999999998</v>
      </c>
      <c r="L695">
        <v>3</v>
      </c>
      <c r="M695" s="3">
        <v>56.49</v>
      </c>
      <c r="N695" s="1" t="s">
        <v>21</v>
      </c>
      <c r="O695" s="1" t="s">
        <v>37</v>
      </c>
    </row>
    <row r="696" spans="1:15" x14ac:dyDescent="0.3">
      <c r="A696" s="1" t="s">
        <v>2663</v>
      </c>
      <c r="B696" s="2">
        <v>45564</v>
      </c>
      <c r="C696" s="1" t="s">
        <v>6666</v>
      </c>
      <c r="D696" s="1" t="s">
        <v>60</v>
      </c>
      <c r="E696">
        <v>2024</v>
      </c>
      <c r="F696" s="1" t="s">
        <v>1452</v>
      </c>
      <c r="G696" s="1" t="s">
        <v>2664</v>
      </c>
      <c r="H696" s="1" t="s">
        <v>785</v>
      </c>
      <c r="I696" s="1" t="s">
        <v>2665</v>
      </c>
      <c r="J696" s="1" t="s">
        <v>51</v>
      </c>
      <c r="K696" s="3">
        <v>32.020000000000003</v>
      </c>
      <c r="L696">
        <v>2</v>
      </c>
      <c r="M696" s="3">
        <v>64.040000000000006</v>
      </c>
      <c r="N696" s="1" t="s">
        <v>6669</v>
      </c>
      <c r="O696" s="1" t="s">
        <v>52</v>
      </c>
    </row>
    <row r="697" spans="1:15" x14ac:dyDescent="0.3">
      <c r="A697" s="1" t="s">
        <v>2666</v>
      </c>
      <c r="B697" s="2">
        <v>45359</v>
      </c>
      <c r="C697" s="1" t="s">
        <v>6668</v>
      </c>
      <c r="D697" s="1" t="s">
        <v>15</v>
      </c>
      <c r="E697">
        <v>2024</v>
      </c>
      <c r="F697" s="1" t="s">
        <v>1906</v>
      </c>
      <c r="G697" s="1" t="s">
        <v>2667</v>
      </c>
      <c r="H697" s="1" t="s">
        <v>540</v>
      </c>
      <c r="I697" s="1" t="s">
        <v>541</v>
      </c>
      <c r="J697" s="1" t="s">
        <v>51</v>
      </c>
      <c r="K697" s="3">
        <v>33.89</v>
      </c>
      <c r="L697">
        <v>5</v>
      </c>
      <c r="M697" s="3">
        <v>169.45</v>
      </c>
      <c r="N697" s="1" t="s">
        <v>6669</v>
      </c>
      <c r="O697" s="1" t="s">
        <v>44</v>
      </c>
    </row>
    <row r="698" spans="1:15" x14ac:dyDescent="0.3">
      <c r="A698" s="1" t="s">
        <v>2668</v>
      </c>
      <c r="B698" s="2">
        <v>45847</v>
      </c>
      <c r="C698" s="1" t="s">
        <v>6670</v>
      </c>
      <c r="D698" s="1" t="s">
        <v>32</v>
      </c>
      <c r="E698">
        <v>2025</v>
      </c>
      <c r="F698" s="1" t="s">
        <v>1368</v>
      </c>
      <c r="G698" s="1" t="s">
        <v>1369</v>
      </c>
      <c r="H698" s="1" t="s">
        <v>57</v>
      </c>
      <c r="I698" s="1" t="s">
        <v>2669</v>
      </c>
      <c r="J698" s="1" t="s">
        <v>20</v>
      </c>
      <c r="K698" s="3">
        <v>43.49</v>
      </c>
      <c r="L698">
        <v>4</v>
      </c>
      <c r="M698" s="3">
        <v>173.96</v>
      </c>
      <c r="N698" s="1" t="s">
        <v>6669</v>
      </c>
      <c r="O698" s="1" t="s">
        <v>37</v>
      </c>
    </row>
    <row r="699" spans="1:15" x14ac:dyDescent="0.3">
      <c r="A699" s="1" t="s">
        <v>2670</v>
      </c>
      <c r="B699" s="2">
        <v>45416</v>
      </c>
      <c r="C699" s="1" t="s">
        <v>6673</v>
      </c>
      <c r="D699" s="1" t="s">
        <v>46</v>
      </c>
      <c r="E699">
        <v>2024</v>
      </c>
      <c r="F699" s="1" t="s">
        <v>2671</v>
      </c>
      <c r="G699" s="1" t="s">
        <v>2672</v>
      </c>
      <c r="H699" s="1" t="s">
        <v>683</v>
      </c>
      <c r="I699" s="1" t="s">
        <v>2673</v>
      </c>
      <c r="J699" s="1" t="s">
        <v>87</v>
      </c>
      <c r="K699" s="3">
        <v>22.08</v>
      </c>
      <c r="L699">
        <v>4</v>
      </c>
      <c r="M699" s="3">
        <v>88.32</v>
      </c>
      <c r="N699" s="1" t="s">
        <v>6669</v>
      </c>
      <c r="O699" s="1" t="s">
        <v>193</v>
      </c>
    </row>
    <row r="700" spans="1:15" x14ac:dyDescent="0.3">
      <c r="A700" s="1" t="s">
        <v>2674</v>
      </c>
      <c r="B700" s="2">
        <v>45439</v>
      </c>
      <c r="C700" s="1" t="s">
        <v>6667</v>
      </c>
      <c r="D700" s="1" t="s">
        <v>46</v>
      </c>
      <c r="E700">
        <v>2024</v>
      </c>
      <c r="F700" s="1" t="s">
        <v>305</v>
      </c>
      <c r="G700" s="1" t="s">
        <v>306</v>
      </c>
      <c r="H700" s="1" t="s">
        <v>1385</v>
      </c>
      <c r="I700" s="1" t="s">
        <v>1386</v>
      </c>
      <c r="J700" s="1" t="s">
        <v>20</v>
      </c>
      <c r="K700" s="3">
        <v>31.2</v>
      </c>
      <c r="L700">
        <v>4</v>
      </c>
      <c r="M700" s="3">
        <v>124.8</v>
      </c>
      <c r="N700" s="1" t="s">
        <v>6669</v>
      </c>
      <c r="O700" s="1" t="s">
        <v>22</v>
      </c>
    </row>
    <row r="701" spans="1:15" x14ac:dyDescent="0.3">
      <c r="A701" s="1" t="s">
        <v>2675</v>
      </c>
      <c r="B701" s="2">
        <v>45579</v>
      </c>
      <c r="C701" s="1" t="s">
        <v>6667</v>
      </c>
      <c r="D701" s="1" t="s">
        <v>133</v>
      </c>
      <c r="E701">
        <v>2024</v>
      </c>
      <c r="F701" s="1" t="s">
        <v>2014</v>
      </c>
      <c r="G701" s="1" t="s">
        <v>2015</v>
      </c>
      <c r="H701" s="1" t="s">
        <v>277</v>
      </c>
      <c r="I701" s="1" t="s">
        <v>278</v>
      </c>
      <c r="J701" s="1" t="s">
        <v>70</v>
      </c>
      <c r="K701" s="3">
        <v>16.45</v>
      </c>
      <c r="L701">
        <v>5</v>
      </c>
      <c r="M701" s="3">
        <v>82.25</v>
      </c>
      <c r="N701" s="1" t="s">
        <v>21</v>
      </c>
      <c r="O701" s="1" t="s">
        <v>22</v>
      </c>
    </row>
    <row r="702" spans="1:15" x14ac:dyDescent="0.3">
      <c r="A702" s="1" t="s">
        <v>2676</v>
      </c>
      <c r="B702" s="2">
        <v>45080</v>
      </c>
      <c r="C702" s="1" t="s">
        <v>6673</v>
      </c>
      <c r="D702" s="1" t="s">
        <v>24</v>
      </c>
      <c r="E702">
        <v>2023</v>
      </c>
      <c r="F702" s="1" t="s">
        <v>524</v>
      </c>
      <c r="G702" s="1" t="s">
        <v>571</v>
      </c>
      <c r="H702" s="1" t="s">
        <v>936</v>
      </c>
      <c r="I702" s="1" t="s">
        <v>937</v>
      </c>
      <c r="J702" s="1" t="s">
        <v>20</v>
      </c>
      <c r="K702" s="3">
        <v>26.14</v>
      </c>
      <c r="L702">
        <v>5</v>
      </c>
      <c r="M702" s="3">
        <v>130.69999999999999</v>
      </c>
      <c r="N702" s="1" t="s">
        <v>21</v>
      </c>
      <c r="O702" s="1" t="s">
        <v>80</v>
      </c>
    </row>
    <row r="703" spans="1:15" x14ac:dyDescent="0.3">
      <c r="A703" s="1" t="s">
        <v>2677</v>
      </c>
      <c r="B703" s="2">
        <v>45701</v>
      </c>
      <c r="C703" s="1" t="s">
        <v>6672</v>
      </c>
      <c r="D703" s="1" t="s">
        <v>39</v>
      </c>
      <c r="E703">
        <v>2025</v>
      </c>
      <c r="F703" s="1" t="s">
        <v>666</v>
      </c>
      <c r="G703" s="1" t="s">
        <v>667</v>
      </c>
      <c r="H703" s="1" t="s">
        <v>2678</v>
      </c>
      <c r="I703" s="1" t="s">
        <v>2679</v>
      </c>
      <c r="J703" s="1" t="s">
        <v>51</v>
      </c>
      <c r="K703" s="3">
        <v>43.57</v>
      </c>
      <c r="L703">
        <v>5</v>
      </c>
      <c r="M703" s="3">
        <v>217.85</v>
      </c>
      <c r="N703" s="1" t="s">
        <v>6669</v>
      </c>
      <c r="O703" s="1" t="s">
        <v>44</v>
      </c>
    </row>
    <row r="704" spans="1:15" x14ac:dyDescent="0.3">
      <c r="A704" s="1" t="s">
        <v>2680</v>
      </c>
      <c r="B704" s="2">
        <v>45647</v>
      </c>
      <c r="C704" s="1" t="s">
        <v>6673</v>
      </c>
      <c r="D704" s="1" t="s">
        <v>107</v>
      </c>
      <c r="E704">
        <v>2024</v>
      </c>
      <c r="F704" s="1" t="s">
        <v>2681</v>
      </c>
      <c r="G704" s="1" t="s">
        <v>2682</v>
      </c>
      <c r="H704" s="1" t="s">
        <v>1862</v>
      </c>
      <c r="I704" s="1" t="s">
        <v>1863</v>
      </c>
      <c r="J704" s="1" t="s">
        <v>70</v>
      </c>
      <c r="K704" s="3">
        <v>49.58</v>
      </c>
      <c r="L704">
        <v>3</v>
      </c>
      <c r="M704" s="3">
        <v>148.74</v>
      </c>
      <c r="N704" s="1" t="s">
        <v>6669</v>
      </c>
      <c r="O704" s="1" t="s">
        <v>95</v>
      </c>
    </row>
    <row r="705" spans="1:15" x14ac:dyDescent="0.3">
      <c r="A705" s="1" t="s">
        <v>2683</v>
      </c>
      <c r="B705" s="2">
        <v>44957</v>
      </c>
      <c r="C705" s="1" t="s">
        <v>6671</v>
      </c>
      <c r="D705" s="1" t="s">
        <v>210</v>
      </c>
      <c r="E705">
        <v>2023</v>
      </c>
      <c r="F705" s="1" t="s">
        <v>2154</v>
      </c>
      <c r="G705" s="1" t="s">
        <v>2684</v>
      </c>
      <c r="H705" s="1" t="s">
        <v>2685</v>
      </c>
      <c r="I705" s="1" t="s">
        <v>2686</v>
      </c>
      <c r="J705" s="1" t="s">
        <v>20</v>
      </c>
      <c r="K705" s="3">
        <v>39.21</v>
      </c>
      <c r="L705">
        <v>2</v>
      </c>
      <c r="M705" s="3">
        <v>78.42</v>
      </c>
      <c r="N705" s="1" t="s">
        <v>21</v>
      </c>
      <c r="O705" s="1" t="s">
        <v>193</v>
      </c>
    </row>
    <row r="706" spans="1:15" x14ac:dyDescent="0.3">
      <c r="A706" s="1" t="s">
        <v>2687</v>
      </c>
      <c r="B706" s="2">
        <v>45329</v>
      </c>
      <c r="C706" s="1" t="s">
        <v>6670</v>
      </c>
      <c r="D706" s="1" t="s">
        <v>39</v>
      </c>
      <c r="E706">
        <v>2024</v>
      </c>
      <c r="F706" s="1" t="s">
        <v>2688</v>
      </c>
      <c r="G706" s="1" t="s">
        <v>2689</v>
      </c>
      <c r="H706" s="1" t="s">
        <v>2690</v>
      </c>
      <c r="I706" s="1" t="s">
        <v>2691</v>
      </c>
      <c r="J706" s="1" t="s">
        <v>20</v>
      </c>
      <c r="K706" s="3">
        <v>36.909999999999997</v>
      </c>
      <c r="L706">
        <v>1</v>
      </c>
      <c r="M706" s="3">
        <v>36.909999999999997</v>
      </c>
      <c r="N706" s="1" t="s">
        <v>29</v>
      </c>
      <c r="O706" s="1" t="s">
        <v>30</v>
      </c>
    </row>
    <row r="707" spans="1:15" x14ac:dyDescent="0.3">
      <c r="A707" s="1" t="s">
        <v>2692</v>
      </c>
      <c r="B707" s="2">
        <v>45408</v>
      </c>
      <c r="C707" s="1" t="s">
        <v>6668</v>
      </c>
      <c r="D707" s="1" t="s">
        <v>82</v>
      </c>
      <c r="E707">
        <v>2024</v>
      </c>
      <c r="F707" s="1" t="s">
        <v>1176</v>
      </c>
      <c r="G707" s="1" t="s">
        <v>1177</v>
      </c>
      <c r="H707" s="1" t="s">
        <v>1398</v>
      </c>
      <c r="I707" s="1" t="s">
        <v>1399</v>
      </c>
      <c r="J707" s="1" t="s">
        <v>87</v>
      </c>
      <c r="K707" s="3">
        <v>44.18</v>
      </c>
      <c r="L707">
        <v>1</v>
      </c>
      <c r="M707" s="3">
        <v>44.18</v>
      </c>
      <c r="N707" s="1" t="s">
        <v>21</v>
      </c>
      <c r="O707" s="1" t="s">
        <v>37</v>
      </c>
    </row>
    <row r="708" spans="1:15" x14ac:dyDescent="0.3">
      <c r="A708" s="1" t="s">
        <v>2693</v>
      </c>
      <c r="B708" s="2">
        <v>45086</v>
      </c>
      <c r="C708" s="1" t="s">
        <v>6668</v>
      </c>
      <c r="D708" s="1" t="s">
        <v>24</v>
      </c>
      <c r="E708">
        <v>2023</v>
      </c>
      <c r="F708" s="1" t="s">
        <v>174</v>
      </c>
      <c r="G708" s="1" t="s">
        <v>2694</v>
      </c>
      <c r="H708" s="1" t="s">
        <v>821</v>
      </c>
      <c r="I708" s="1" t="s">
        <v>2695</v>
      </c>
      <c r="J708" s="1" t="s">
        <v>20</v>
      </c>
      <c r="K708" s="3">
        <v>16.84</v>
      </c>
      <c r="L708">
        <v>3</v>
      </c>
      <c r="M708" s="3">
        <v>50.52</v>
      </c>
      <c r="N708" s="1" t="s">
        <v>29</v>
      </c>
      <c r="O708" s="1" t="s">
        <v>22</v>
      </c>
    </row>
    <row r="709" spans="1:15" x14ac:dyDescent="0.3">
      <c r="A709" s="1" t="s">
        <v>2696</v>
      </c>
      <c r="B709" s="2">
        <v>45309</v>
      </c>
      <c r="C709" s="1" t="s">
        <v>6672</v>
      </c>
      <c r="D709" s="1" t="s">
        <v>210</v>
      </c>
      <c r="E709">
        <v>2024</v>
      </c>
      <c r="F709" s="1" t="s">
        <v>200</v>
      </c>
      <c r="G709" s="1" t="s">
        <v>201</v>
      </c>
      <c r="H709" s="1" t="s">
        <v>2697</v>
      </c>
      <c r="I709" s="1" t="s">
        <v>2698</v>
      </c>
      <c r="J709" s="1" t="s">
        <v>51</v>
      </c>
      <c r="K709" s="3">
        <v>45.33</v>
      </c>
      <c r="L709">
        <v>5</v>
      </c>
      <c r="M709" s="3">
        <v>226.65</v>
      </c>
      <c r="N709" s="1" t="s">
        <v>6669</v>
      </c>
      <c r="O709" s="1" t="s">
        <v>193</v>
      </c>
    </row>
    <row r="710" spans="1:15" x14ac:dyDescent="0.3">
      <c r="A710" s="1" t="s">
        <v>2699</v>
      </c>
      <c r="B710" s="2">
        <v>45293</v>
      </c>
      <c r="C710" s="1" t="s">
        <v>6671</v>
      </c>
      <c r="D710" s="1" t="s">
        <v>210</v>
      </c>
      <c r="E710">
        <v>2024</v>
      </c>
      <c r="F710" s="1" t="s">
        <v>2406</v>
      </c>
      <c r="G710" s="1" t="s">
        <v>2700</v>
      </c>
      <c r="H710" s="1" t="s">
        <v>2701</v>
      </c>
      <c r="I710" s="1" t="s">
        <v>2702</v>
      </c>
      <c r="J710" s="1" t="s">
        <v>70</v>
      </c>
      <c r="K710" s="3">
        <v>39.97</v>
      </c>
      <c r="L710">
        <v>1</v>
      </c>
      <c r="M710" s="3">
        <v>39.97</v>
      </c>
      <c r="N710" s="1" t="s">
        <v>29</v>
      </c>
      <c r="O710" s="1" t="s">
        <v>30</v>
      </c>
    </row>
    <row r="711" spans="1:15" x14ac:dyDescent="0.3">
      <c r="A711" s="1" t="s">
        <v>2703</v>
      </c>
      <c r="B711" s="2">
        <v>45480</v>
      </c>
      <c r="C711" s="1" t="s">
        <v>6666</v>
      </c>
      <c r="D711" s="1" t="s">
        <v>32</v>
      </c>
      <c r="E711">
        <v>2024</v>
      </c>
      <c r="F711" s="1" t="s">
        <v>1477</v>
      </c>
      <c r="G711" s="1" t="s">
        <v>2392</v>
      </c>
      <c r="H711" s="1" t="s">
        <v>1194</v>
      </c>
      <c r="I711" s="1" t="s">
        <v>2704</v>
      </c>
      <c r="J711" s="1" t="s">
        <v>70</v>
      </c>
      <c r="K711" s="3">
        <v>52.64</v>
      </c>
      <c r="L711">
        <v>3</v>
      </c>
      <c r="M711" s="3">
        <v>157.91999999999999</v>
      </c>
      <c r="N711" s="1" t="s">
        <v>21</v>
      </c>
      <c r="O711" s="1" t="s">
        <v>95</v>
      </c>
    </row>
    <row r="712" spans="1:15" x14ac:dyDescent="0.3">
      <c r="A712" s="1" t="s">
        <v>2705</v>
      </c>
      <c r="B712" s="2">
        <v>45584</v>
      </c>
      <c r="C712" s="1" t="s">
        <v>6673</v>
      </c>
      <c r="D712" s="1" t="s">
        <v>133</v>
      </c>
      <c r="E712">
        <v>2024</v>
      </c>
      <c r="F712" s="1" t="s">
        <v>2199</v>
      </c>
      <c r="G712" s="1" t="s">
        <v>2706</v>
      </c>
      <c r="H712" s="1" t="s">
        <v>2707</v>
      </c>
      <c r="I712" s="1" t="s">
        <v>2708</v>
      </c>
      <c r="J712" s="1" t="s">
        <v>70</v>
      </c>
      <c r="K712" s="3">
        <v>44.91</v>
      </c>
      <c r="L712">
        <v>2</v>
      </c>
      <c r="M712" s="3">
        <v>89.82</v>
      </c>
      <c r="N712" s="1" t="s">
        <v>29</v>
      </c>
      <c r="O712" s="1" t="s">
        <v>30</v>
      </c>
    </row>
    <row r="713" spans="1:15" x14ac:dyDescent="0.3">
      <c r="A713" s="1" t="s">
        <v>2709</v>
      </c>
      <c r="B713" s="2">
        <v>45102</v>
      </c>
      <c r="C713" s="1" t="s">
        <v>6666</v>
      </c>
      <c r="D713" s="1" t="s">
        <v>24</v>
      </c>
      <c r="E713">
        <v>2023</v>
      </c>
      <c r="F713" s="1" t="s">
        <v>2710</v>
      </c>
      <c r="G713" s="1" t="s">
        <v>2711</v>
      </c>
      <c r="H713" s="1" t="s">
        <v>2174</v>
      </c>
      <c r="I713" s="1" t="s">
        <v>2712</v>
      </c>
      <c r="J713" s="1" t="s">
        <v>20</v>
      </c>
      <c r="K713" s="3">
        <v>11.01</v>
      </c>
      <c r="L713">
        <v>2</v>
      </c>
      <c r="M713" s="3">
        <v>22.02</v>
      </c>
      <c r="N713" s="1" t="s">
        <v>6669</v>
      </c>
      <c r="O713" s="1" t="s">
        <v>37</v>
      </c>
    </row>
    <row r="714" spans="1:15" x14ac:dyDescent="0.3">
      <c r="A714" s="1" t="s">
        <v>2713</v>
      </c>
      <c r="B714" s="2">
        <v>45057</v>
      </c>
      <c r="C714" s="1" t="s">
        <v>6672</v>
      </c>
      <c r="D714" s="1" t="s">
        <v>46</v>
      </c>
      <c r="E714">
        <v>2023</v>
      </c>
      <c r="F714" s="1" t="s">
        <v>1422</v>
      </c>
      <c r="G714" s="1" t="s">
        <v>2466</v>
      </c>
      <c r="H714" s="1" t="s">
        <v>166</v>
      </c>
      <c r="I714" s="1" t="s">
        <v>2714</v>
      </c>
      <c r="J714" s="1" t="s">
        <v>87</v>
      </c>
      <c r="K714" s="3">
        <v>47.97</v>
      </c>
      <c r="L714">
        <v>3</v>
      </c>
      <c r="M714" s="3">
        <v>143.91</v>
      </c>
      <c r="N714" s="1" t="s">
        <v>21</v>
      </c>
      <c r="O714" s="1" t="s">
        <v>37</v>
      </c>
    </row>
    <row r="715" spans="1:15" x14ac:dyDescent="0.3">
      <c r="A715" s="1" t="s">
        <v>2715</v>
      </c>
      <c r="B715" s="2">
        <v>45590</v>
      </c>
      <c r="C715" s="1" t="s">
        <v>6668</v>
      </c>
      <c r="D715" s="1" t="s">
        <v>133</v>
      </c>
      <c r="E715">
        <v>2024</v>
      </c>
      <c r="F715" s="1" t="s">
        <v>55</v>
      </c>
      <c r="G715" s="1" t="s">
        <v>746</v>
      </c>
      <c r="H715" s="1" t="s">
        <v>1479</v>
      </c>
      <c r="I715" s="1" t="s">
        <v>1480</v>
      </c>
      <c r="J715" s="1" t="s">
        <v>70</v>
      </c>
      <c r="K715" s="3">
        <v>33.93</v>
      </c>
      <c r="L715">
        <v>2</v>
      </c>
      <c r="M715" s="3">
        <v>67.86</v>
      </c>
      <c r="N715" s="1" t="s">
        <v>29</v>
      </c>
      <c r="O715" s="1" t="s">
        <v>37</v>
      </c>
    </row>
    <row r="716" spans="1:15" x14ac:dyDescent="0.3">
      <c r="A716" s="1" t="s">
        <v>2716</v>
      </c>
      <c r="B716" s="2">
        <v>45380</v>
      </c>
      <c r="C716" s="1" t="s">
        <v>6668</v>
      </c>
      <c r="D716" s="1" t="s">
        <v>15</v>
      </c>
      <c r="E716">
        <v>2024</v>
      </c>
      <c r="F716" s="1" t="s">
        <v>2717</v>
      </c>
      <c r="G716" s="1" t="s">
        <v>2718</v>
      </c>
      <c r="H716" s="1" t="s">
        <v>141</v>
      </c>
      <c r="I716" s="1" t="s">
        <v>142</v>
      </c>
      <c r="J716" s="1" t="s">
        <v>70</v>
      </c>
      <c r="K716" s="3">
        <v>44.82</v>
      </c>
      <c r="L716">
        <v>5</v>
      </c>
      <c r="M716" s="3">
        <v>224.1</v>
      </c>
      <c r="N716" s="1" t="s">
        <v>21</v>
      </c>
      <c r="O716" s="1" t="s">
        <v>37</v>
      </c>
    </row>
    <row r="717" spans="1:15" x14ac:dyDescent="0.3">
      <c r="A717" s="1" t="s">
        <v>2719</v>
      </c>
      <c r="B717" s="2">
        <v>45100</v>
      </c>
      <c r="C717" s="1" t="s">
        <v>6668</v>
      </c>
      <c r="D717" s="1" t="s">
        <v>24</v>
      </c>
      <c r="E717">
        <v>2023</v>
      </c>
      <c r="F717" s="1" t="s">
        <v>2285</v>
      </c>
      <c r="G717" s="1" t="s">
        <v>2720</v>
      </c>
      <c r="H717" s="1" t="s">
        <v>35</v>
      </c>
      <c r="I717" s="1" t="s">
        <v>2721</v>
      </c>
      <c r="J717" s="1" t="s">
        <v>70</v>
      </c>
      <c r="K717" s="3">
        <v>16.23</v>
      </c>
      <c r="L717">
        <v>1</v>
      </c>
      <c r="M717" s="3">
        <v>16.23</v>
      </c>
      <c r="N717" s="1" t="s">
        <v>88</v>
      </c>
      <c r="O717" s="1" t="s">
        <v>52</v>
      </c>
    </row>
    <row r="718" spans="1:15" x14ac:dyDescent="0.3">
      <c r="A718" s="1" t="s">
        <v>2722</v>
      </c>
      <c r="B718" s="2">
        <v>45348</v>
      </c>
      <c r="C718" s="1" t="s">
        <v>6667</v>
      </c>
      <c r="D718" s="1" t="s">
        <v>39</v>
      </c>
      <c r="E718">
        <v>2024</v>
      </c>
      <c r="F718" s="1" t="s">
        <v>521</v>
      </c>
      <c r="G718" s="1" t="s">
        <v>522</v>
      </c>
      <c r="H718" s="1" t="s">
        <v>826</v>
      </c>
      <c r="I718" s="1" t="s">
        <v>827</v>
      </c>
      <c r="J718" s="1" t="s">
        <v>87</v>
      </c>
      <c r="K718" s="3">
        <v>28.29</v>
      </c>
      <c r="L718">
        <v>5</v>
      </c>
      <c r="M718" s="3">
        <v>141.44999999999999</v>
      </c>
      <c r="N718" s="1" t="s">
        <v>6669</v>
      </c>
      <c r="O718" s="1" t="s">
        <v>37</v>
      </c>
    </row>
    <row r="719" spans="1:15" x14ac:dyDescent="0.3">
      <c r="A719" s="1" t="s">
        <v>2723</v>
      </c>
      <c r="B719" s="2">
        <v>45187</v>
      </c>
      <c r="C719" s="1" t="s">
        <v>6667</v>
      </c>
      <c r="D719" s="1" t="s">
        <v>60</v>
      </c>
      <c r="E719">
        <v>2023</v>
      </c>
      <c r="F719" s="1" t="s">
        <v>2399</v>
      </c>
      <c r="G719" s="1" t="s">
        <v>2724</v>
      </c>
      <c r="H719" s="1" t="s">
        <v>2130</v>
      </c>
      <c r="I719" s="1" t="s">
        <v>2725</v>
      </c>
      <c r="J719" s="1" t="s">
        <v>20</v>
      </c>
      <c r="K719" s="3">
        <v>19.52</v>
      </c>
      <c r="L719">
        <v>4</v>
      </c>
      <c r="M719" s="3">
        <v>78.08</v>
      </c>
      <c r="N719" s="1" t="s">
        <v>21</v>
      </c>
      <c r="O719" s="1" t="s">
        <v>44</v>
      </c>
    </row>
    <row r="720" spans="1:15" x14ac:dyDescent="0.3">
      <c r="A720" s="1" t="s">
        <v>2726</v>
      </c>
      <c r="B720" s="2">
        <v>44832</v>
      </c>
      <c r="C720" s="1" t="s">
        <v>6670</v>
      </c>
      <c r="D720" s="1" t="s">
        <v>60</v>
      </c>
      <c r="E720">
        <v>2022</v>
      </c>
      <c r="F720" s="1" t="s">
        <v>322</v>
      </c>
      <c r="G720" s="1" t="s">
        <v>323</v>
      </c>
      <c r="H720" s="1" t="s">
        <v>697</v>
      </c>
      <c r="I720" s="1" t="s">
        <v>1626</v>
      </c>
      <c r="J720" s="1" t="s">
        <v>70</v>
      </c>
      <c r="K720" s="3">
        <v>44.7</v>
      </c>
      <c r="L720">
        <v>3</v>
      </c>
      <c r="M720" s="3">
        <v>134.1</v>
      </c>
      <c r="N720" s="1" t="s">
        <v>6669</v>
      </c>
      <c r="O720" s="1" t="s">
        <v>30</v>
      </c>
    </row>
    <row r="721" spans="1:15" x14ac:dyDescent="0.3">
      <c r="A721" s="1" t="s">
        <v>2727</v>
      </c>
      <c r="B721" s="2">
        <v>44808</v>
      </c>
      <c r="C721" s="1" t="s">
        <v>6666</v>
      </c>
      <c r="D721" s="1" t="s">
        <v>60</v>
      </c>
      <c r="E721">
        <v>2022</v>
      </c>
      <c r="F721" s="1" t="s">
        <v>1942</v>
      </c>
      <c r="G721" s="1" t="s">
        <v>2728</v>
      </c>
      <c r="H721" s="1" t="s">
        <v>1856</v>
      </c>
      <c r="I721" s="1" t="s">
        <v>1857</v>
      </c>
      <c r="J721" s="1" t="s">
        <v>70</v>
      </c>
      <c r="K721" s="3">
        <v>9.16</v>
      </c>
      <c r="L721">
        <v>5</v>
      </c>
      <c r="M721" s="3">
        <v>45.8</v>
      </c>
      <c r="N721" s="1" t="s">
        <v>21</v>
      </c>
      <c r="O721" s="1" t="s">
        <v>37</v>
      </c>
    </row>
    <row r="722" spans="1:15" x14ac:dyDescent="0.3">
      <c r="A722" s="1" t="s">
        <v>2729</v>
      </c>
      <c r="B722" s="2">
        <v>45228</v>
      </c>
      <c r="C722" s="1" t="s">
        <v>6666</v>
      </c>
      <c r="D722" s="1" t="s">
        <v>133</v>
      </c>
      <c r="E722">
        <v>2023</v>
      </c>
      <c r="F722" s="1" t="s">
        <v>1133</v>
      </c>
      <c r="G722" s="1" t="s">
        <v>2002</v>
      </c>
      <c r="H722" s="1" t="s">
        <v>2730</v>
      </c>
      <c r="I722" s="1" t="s">
        <v>2731</v>
      </c>
      <c r="J722" s="1" t="s">
        <v>70</v>
      </c>
      <c r="K722" s="3">
        <v>52.15</v>
      </c>
      <c r="L722">
        <v>4</v>
      </c>
      <c r="M722" s="3">
        <v>208.6</v>
      </c>
      <c r="N722" s="1" t="s">
        <v>6669</v>
      </c>
      <c r="O722" s="1" t="s">
        <v>95</v>
      </c>
    </row>
    <row r="723" spans="1:15" x14ac:dyDescent="0.3">
      <c r="A723" s="1" t="s">
        <v>2732</v>
      </c>
      <c r="B723" s="2">
        <v>44924</v>
      </c>
      <c r="C723" s="1" t="s">
        <v>6672</v>
      </c>
      <c r="D723" s="1" t="s">
        <v>107</v>
      </c>
      <c r="E723">
        <v>2022</v>
      </c>
      <c r="F723" s="1" t="s">
        <v>1304</v>
      </c>
      <c r="G723" s="1" t="s">
        <v>1759</v>
      </c>
      <c r="H723" s="1" t="s">
        <v>2268</v>
      </c>
      <c r="I723" s="1" t="s">
        <v>2269</v>
      </c>
      <c r="J723" s="1" t="s">
        <v>70</v>
      </c>
      <c r="K723" s="3">
        <v>38.840000000000003</v>
      </c>
      <c r="L723">
        <v>5</v>
      </c>
      <c r="M723" s="3">
        <v>194.2</v>
      </c>
      <c r="N723" s="1" t="s">
        <v>21</v>
      </c>
      <c r="O723" s="1" t="s">
        <v>30</v>
      </c>
    </row>
    <row r="724" spans="1:15" x14ac:dyDescent="0.3">
      <c r="A724" s="1" t="s">
        <v>2733</v>
      </c>
      <c r="B724" s="2">
        <v>45270</v>
      </c>
      <c r="C724" s="1" t="s">
        <v>6666</v>
      </c>
      <c r="D724" s="1" t="s">
        <v>107</v>
      </c>
      <c r="E724">
        <v>2023</v>
      </c>
      <c r="F724" s="1" t="s">
        <v>788</v>
      </c>
      <c r="G724" s="1" t="s">
        <v>2223</v>
      </c>
      <c r="H724" s="1" t="s">
        <v>2734</v>
      </c>
      <c r="I724" s="1" t="s">
        <v>2735</v>
      </c>
      <c r="J724" s="1" t="s">
        <v>87</v>
      </c>
      <c r="K724" s="3">
        <v>41.1</v>
      </c>
      <c r="L724">
        <v>2</v>
      </c>
      <c r="M724" s="3">
        <v>82.2</v>
      </c>
      <c r="N724" s="1" t="s">
        <v>88</v>
      </c>
      <c r="O724" s="1" t="s">
        <v>37</v>
      </c>
    </row>
    <row r="725" spans="1:15" x14ac:dyDescent="0.3">
      <c r="A725" s="1" t="s">
        <v>2736</v>
      </c>
      <c r="B725" s="2">
        <v>45803</v>
      </c>
      <c r="C725" s="1" t="s">
        <v>6667</v>
      </c>
      <c r="D725" s="1" t="s">
        <v>46</v>
      </c>
      <c r="E725">
        <v>2025</v>
      </c>
      <c r="F725" s="1" t="s">
        <v>2406</v>
      </c>
      <c r="G725" s="1" t="s">
        <v>2737</v>
      </c>
      <c r="H725" s="1" t="s">
        <v>608</v>
      </c>
      <c r="I725" s="1" t="s">
        <v>609</v>
      </c>
      <c r="J725" s="1" t="s">
        <v>70</v>
      </c>
      <c r="K725" s="3">
        <v>30.98</v>
      </c>
      <c r="L725">
        <v>3</v>
      </c>
      <c r="M725" s="3">
        <v>92.94</v>
      </c>
      <c r="N725" s="1" t="s">
        <v>29</v>
      </c>
      <c r="O725" s="1" t="s">
        <v>22</v>
      </c>
    </row>
    <row r="726" spans="1:15" x14ac:dyDescent="0.3">
      <c r="A726" s="1" t="s">
        <v>2738</v>
      </c>
      <c r="B726" s="2">
        <v>45649</v>
      </c>
      <c r="C726" s="1" t="s">
        <v>6667</v>
      </c>
      <c r="D726" s="1" t="s">
        <v>107</v>
      </c>
      <c r="E726">
        <v>2024</v>
      </c>
      <c r="F726" s="1" t="s">
        <v>317</v>
      </c>
      <c r="G726" s="1" t="s">
        <v>318</v>
      </c>
      <c r="H726" s="1" t="s">
        <v>2324</v>
      </c>
      <c r="I726" s="1" t="s">
        <v>2325</v>
      </c>
      <c r="J726" s="1" t="s">
        <v>20</v>
      </c>
      <c r="K726" s="3">
        <v>16.170000000000002</v>
      </c>
      <c r="L726">
        <v>1</v>
      </c>
      <c r="M726" s="3">
        <v>16.170000000000002</v>
      </c>
      <c r="N726" s="1" t="s">
        <v>21</v>
      </c>
      <c r="O726" s="1" t="s">
        <v>37</v>
      </c>
    </row>
    <row r="727" spans="1:15" x14ac:dyDescent="0.3">
      <c r="A727" s="1" t="s">
        <v>2739</v>
      </c>
      <c r="B727" s="2">
        <v>45102</v>
      </c>
      <c r="C727" s="1" t="s">
        <v>6666</v>
      </c>
      <c r="D727" s="1" t="s">
        <v>24</v>
      </c>
      <c r="E727">
        <v>2023</v>
      </c>
      <c r="F727" s="1" t="s">
        <v>611</v>
      </c>
      <c r="G727" s="1" t="s">
        <v>2740</v>
      </c>
      <c r="H727" s="1" t="s">
        <v>2319</v>
      </c>
      <c r="I727" s="1" t="s">
        <v>2320</v>
      </c>
      <c r="J727" s="1" t="s">
        <v>70</v>
      </c>
      <c r="K727" s="3">
        <v>27.08</v>
      </c>
      <c r="L727">
        <v>5</v>
      </c>
      <c r="M727" s="3">
        <v>135.4</v>
      </c>
      <c r="N727" s="1" t="s">
        <v>88</v>
      </c>
      <c r="O727" s="1" t="s">
        <v>37</v>
      </c>
    </row>
    <row r="728" spans="1:15" x14ac:dyDescent="0.3">
      <c r="A728" s="1" t="s">
        <v>2741</v>
      </c>
      <c r="B728" s="2">
        <v>44883</v>
      </c>
      <c r="C728" s="1" t="s">
        <v>6668</v>
      </c>
      <c r="D728" s="1" t="s">
        <v>54</v>
      </c>
      <c r="E728">
        <v>2022</v>
      </c>
      <c r="F728" s="1" t="s">
        <v>814</v>
      </c>
      <c r="G728" s="1" t="s">
        <v>815</v>
      </c>
      <c r="H728" s="1" t="s">
        <v>2742</v>
      </c>
      <c r="I728" s="1" t="s">
        <v>2743</v>
      </c>
      <c r="J728" s="1" t="s">
        <v>70</v>
      </c>
      <c r="K728" s="3">
        <v>33.450000000000003</v>
      </c>
      <c r="L728">
        <v>1</v>
      </c>
      <c r="M728" s="3">
        <v>33.450000000000003</v>
      </c>
      <c r="N728" s="1" t="s">
        <v>21</v>
      </c>
      <c r="O728" s="1" t="s">
        <v>193</v>
      </c>
    </row>
    <row r="729" spans="1:15" x14ac:dyDescent="0.3">
      <c r="A729" s="1" t="s">
        <v>2744</v>
      </c>
      <c r="B729" s="2">
        <v>45242</v>
      </c>
      <c r="C729" s="1" t="s">
        <v>6666</v>
      </c>
      <c r="D729" s="1" t="s">
        <v>54</v>
      </c>
      <c r="E729">
        <v>2023</v>
      </c>
      <c r="F729" s="1" t="s">
        <v>2745</v>
      </c>
      <c r="G729" s="1" t="s">
        <v>682</v>
      </c>
      <c r="H729" s="1" t="s">
        <v>1953</v>
      </c>
      <c r="I729" s="1" t="s">
        <v>2746</v>
      </c>
      <c r="J729" s="1" t="s">
        <v>51</v>
      </c>
      <c r="K729" s="3">
        <v>44.83</v>
      </c>
      <c r="L729">
        <v>4</v>
      </c>
      <c r="M729" s="3">
        <v>179.32</v>
      </c>
      <c r="N729" s="1" t="s">
        <v>21</v>
      </c>
      <c r="O729" s="1" t="s">
        <v>44</v>
      </c>
    </row>
    <row r="730" spans="1:15" x14ac:dyDescent="0.3">
      <c r="A730" s="1" t="s">
        <v>2747</v>
      </c>
      <c r="B730" s="2">
        <v>45177</v>
      </c>
      <c r="C730" s="1" t="s">
        <v>6668</v>
      </c>
      <c r="D730" s="1" t="s">
        <v>60</v>
      </c>
      <c r="E730">
        <v>2023</v>
      </c>
      <c r="F730" s="1" t="s">
        <v>2206</v>
      </c>
      <c r="G730" s="1" t="s">
        <v>2748</v>
      </c>
      <c r="H730" s="1" t="s">
        <v>1390</v>
      </c>
      <c r="I730" s="1" t="s">
        <v>2749</v>
      </c>
      <c r="J730" s="1" t="s">
        <v>51</v>
      </c>
      <c r="K730" s="3">
        <v>42.92</v>
      </c>
      <c r="L730">
        <v>3</v>
      </c>
      <c r="M730" s="3">
        <v>128.76</v>
      </c>
      <c r="N730" s="1" t="s">
        <v>88</v>
      </c>
      <c r="O730" s="1" t="s">
        <v>52</v>
      </c>
    </row>
    <row r="731" spans="1:15" x14ac:dyDescent="0.3">
      <c r="A731" s="1" t="s">
        <v>2750</v>
      </c>
      <c r="B731" s="2">
        <v>45354</v>
      </c>
      <c r="C731" s="1" t="s">
        <v>6666</v>
      </c>
      <c r="D731" s="1" t="s">
        <v>15</v>
      </c>
      <c r="E731">
        <v>2024</v>
      </c>
      <c r="F731" s="1" t="s">
        <v>1180</v>
      </c>
      <c r="G731" s="1" t="s">
        <v>1181</v>
      </c>
      <c r="H731" s="1" t="s">
        <v>267</v>
      </c>
      <c r="I731" s="1" t="s">
        <v>268</v>
      </c>
      <c r="J731" s="1" t="s">
        <v>20</v>
      </c>
      <c r="K731" s="3">
        <v>10.58</v>
      </c>
      <c r="L731">
        <v>4</v>
      </c>
      <c r="M731" s="3">
        <v>42.32</v>
      </c>
      <c r="N731" s="1" t="s">
        <v>21</v>
      </c>
      <c r="O731" s="1" t="s">
        <v>44</v>
      </c>
    </row>
    <row r="732" spans="1:15" x14ac:dyDescent="0.3">
      <c r="A732" s="1" t="s">
        <v>2751</v>
      </c>
      <c r="B732" s="2">
        <v>45436</v>
      </c>
      <c r="C732" s="1" t="s">
        <v>6668</v>
      </c>
      <c r="D732" s="1" t="s">
        <v>46</v>
      </c>
      <c r="E732">
        <v>2024</v>
      </c>
      <c r="F732" s="1" t="s">
        <v>2752</v>
      </c>
      <c r="G732" s="1" t="s">
        <v>2753</v>
      </c>
      <c r="H732" s="1" t="s">
        <v>2754</v>
      </c>
      <c r="I732" s="1" t="s">
        <v>2755</v>
      </c>
      <c r="J732" s="1" t="s">
        <v>20</v>
      </c>
      <c r="K732" s="3">
        <v>15.59</v>
      </c>
      <c r="L732">
        <v>1</v>
      </c>
      <c r="M732" s="3">
        <v>15.59</v>
      </c>
      <c r="N732" s="1" t="s">
        <v>88</v>
      </c>
      <c r="O732" s="1" t="s">
        <v>193</v>
      </c>
    </row>
    <row r="733" spans="1:15" x14ac:dyDescent="0.3">
      <c r="A733" s="1" t="s">
        <v>2756</v>
      </c>
      <c r="B733" s="2">
        <v>45119</v>
      </c>
      <c r="C733" s="1" t="s">
        <v>6670</v>
      </c>
      <c r="D733" s="1" t="s">
        <v>32</v>
      </c>
      <c r="E733">
        <v>2023</v>
      </c>
      <c r="F733" s="1" t="s">
        <v>2372</v>
      </c>
      <c r="G733" s="1" t="s">
        <v>2373</v>
      </c>
      <c r="H733" s="1" t="s">
        <v>1762</v>
      </c>
      <c r="I733" s="1" t="s">
        <v>2757</v>
      </c>
      <c r="J733" s="1" t="s">
        <v>87</v>
      </c>
      <c r="K733" s="3">
        <v>23.24</v>
      </c>
      <c r="L733">
        <v>3</v>
      </c>
      <c r="M733" s="3">
        <v>69.72</v>
      </c>
      <c r="N733" s="1" t="s">
        <v>21</v>
      </c>
      <c r="O733" s="1" t="s">
        <v>193</v>
      </c>
    </row>
    <row r="734" spans="1:15" x14ac:dyDescent="0.3">
      <c r="A734" s="1" t="s">
        <v>2758</v>
      </c>
      <c r="B734" s="2">
        <v>45218</v>
      </c>
      <c r="C734" s="1" t="s">
        <v>6672</v>
      </c>
      <c r="D734" s="1" t="s">
        <v>133</v>
      </c>
      <c r="E734">
        <v>2023</v>
      </c>
      <c r="F734" s="1" t="s">
        <v>1616</v>
      </c>
      <c r="G734" s="1" t="s">
        <v>2759</v>
      </c>
      <c r="H734" s="1" t="s">
        <v>18</v>
      </c>
      <c r="I734" s="1" t="s">
        <v>19</v>
      </c>
      <c r="J734" s="1" t="s">
        <v>20</v>
      </c>
      <c r="K734" s="3">
        <v>6.7</v>
      </c>
      <c r="L734">
        <v>3</v>
      </c>
      <c r="M734" s="3">
        <v>20.100000000000001</v>
      </c>
      <c r="N734" s="1" t="s">
        <v>6669</v>
      </c>
      <c r="O734" s="1" t="s">
        <v>30</v>
      </c>
    </row>
    <row r="735" spans="1:15" x14ac:dyDescent="0.3">
      <c r="A735" s="1" t="s">
        <v>2760</v>
      </c>
      <c r="B735" s="2">
        <v>45640</v>
      </c>
      <c r="C735" s="1" t="s">
        <v>6673</v>
      </c>
      <c r="D735" s="1" t="s">
        <v>107</v>
      </c>
      <c r="E735">
        <v>2024</v>
      </c>
      <c r="F735" s="1" t="s">
        <v>2761</v>
      </c>
      <c r="G735" s="1" t="s">
        <v>2762</v>
      </c>
      <c r="H735" s="1" t="s">
        <v>2763</v>
      </c>
      <c r="I735" s="1" t="s">
        <v>2764</v>
      </c>
      <c r="J735" s="1" t="s">
        <v>20</v>
      </c>
      <c r="K735" s="3">
        <v>14.52</v>
      </c>
      <c r="L735">
        <v>4</v>
      </c>
      <c r="M735" s="3">
        <v>58.08</v>
      </c>
      <c r="N735" s="1" t="s">
        <v>21</v>
      </c>
      <c r="O735" s="1" t="s">
        <v>37</v>
      </c>
    </row>
    <row r="736" spans="1:15" x14ac:dyDescent="0.3">
      <c r="A736" s="1" t="s">
        <v>2765</v>
      </c>
      <c r="B736" s="2">
        <v>45197</v>
      </c>
      <c r="C736" s="1" t="s">
        <v>6672</v>
      </c>
      <c r="D736" s="1" t="s">
        <v>60</v>
      </c>
      <c r="E736">
        <v>2023</v>
      </c>
      <c r="F736" s="1" t="s">
        <v>1668</v>
      </c>
      <c r="G736" s="1" t="s">
        <v>1669</v>
      </c>
      <c r="H736" s="1" t="s">
        <v>2766</v>
      </c>
      <c r="I736" s="1" t="s">
        <v>2767</v>
      </c>
      <c r="J736" s="1" t="s">
        <v>87</v>
      </c>
      <c r="K736" s="3">
        <v>22.01</v>
      </c>
      <c r="L736">
        <v>5</v>
      </c>
      <c r="M736" s="3">
        <v>110.05</v>
      </c>
      <c r="N736" s="1" t="s">
        <v>6669</v>
      </c>
      <c r="O736" s="1" t="s">
        <v>95</v>
      </c>
    </row>
    <row r="737" spans="1:15" x14ac:dyDescent="0.3">
      <c r="A737" s="1" t="s">
        <v>2768</v>
      </c>
      <c r="B737" s="2">
        <v>45572</v>
      </c>
      <c r="C737" s="1" t="s">
        <v>6667</v>
      </c>
      <c r="D737" s="1" t="s">
        <v>133</v>
      </c>
      <c r="E737">
        <v>2024</v>
      </c>
      <c r="F737" s="1" t="s">
        <v>1637</v>
      </c>
      <c r="G737" s="1" t="s">
        <v>1638</v>
      </c>
      <c r="H737" s="1" t="s">
        <v>2497</v>
      </c>
      <c r="I737" s="1" t="s">
        <v>2769</v>
      </c>
      <c r="J737" s="1" t="s">
        <v>87</v>
      </c>
      <c r="K737" s="3">
        <v>40.03</v>
      </c>
      <c r="L737">
        <v>2</v>
      </c>
      <c r="M737" s="3">
        <v>80.06</v>
      </c>
      <c r="N737" s="1" t="s">
        <v>88</v>
      </c>
      <c r="O737" s="1" t="s">
        <v>44</v>
      </c>
    </row>
    <row r="738" spans="1:15" x14ac:dyDescent="0.3">
      <c r="A738" s="1" t="s">
        <v>2770</v>
      </c>
      <c r="B738" s="2">
        <v>45402</v>
      </c>
      <c r="C738" s="1" t="s">
        <v>6673</v>
      </c>
      <c r="D738" s="1" t="s">
        <v>82</v>
      </c>
      <c r="E738">
        <v>2024</v>
      </c>
      <c r="F738" s="1" t="s">
        <v>1439</v>
      </c>
      <c r="G738" s="1" t="s">
        <v>1440</v>
      </c>
      <c r="H738" s="1" t="s">
        <v>2771</v>
      </c>
      <c r="I738" s="1" t="s">
        <v>2772</v>
      </c>
      <c r="J738" s="1" t="s">
        <v>20</v>
      </c>
      <c r="K738" s="3">
        <v>10.18</v>
      </c>
      <c r="L738">
        <v>3</v>
      </c>
      <c r="M738" s="3">
        <v>30.54</v>
      </c>
      <c r="N738" s="1" t="s">
        <v>6669</v>
      </c>
      <c r="O738" s="1" t="s">
        <v>44</v>
      </c>
    </row>
    <row r="739" spans="1:15" x14ac:dyDescent="0.3">
      <c r="A739" s="1" t="s">
        <v>2773</v>
      </c>
      <c r="B739" s="2">
        <v>45451</v>
      </c>
      <c r="C739" s="1" t="s">
        <v>6673</v>
      </c>
      <c r="D739" s="1" t="s">
        <v>24</v>
      </c>
      <c r="E739">
        <v>2024</v>
      </c>
      <c r="F739" s="1" t="s">
        <v>2774</v>
      </c>
      <c r="G739" s="1" t="s">
        <v>2775</v>
      </c>
      <c r="H739" s="1" t="s">
        <v>905</v>
      </c>
      <c r="I739" s="1" t="s">
        <v>1717</v>
      </c>
      <c r="J739" s="1" t="s">
        <v>70</v>
      </c>
      <c r="K739" s="3">
        <v>13.17</v>
      </c>
      <c r="L739">
        <v>1</v>
      </c>
      <c r="M739" s="3">
        <v>13.17</v>
      </c>
      <c r="N739" s="1" t="s">
        <v>21</v>
      </c>
      <c r="O739" s="1" t="s">
        <v>37</v>
      </c>
    </row>
    <row r="740" spans="1:15" x14ac:dyDescent="0.3">
      <c r="A740" s="1" t="s">
        <v>2776</v>
      </c>
      <c r="B740" s="2">
        <v>45461</v>
      </c>
      <c r="C740" s="1" t="s">
        <v>6671</v>
      </c>
      <c r="D740" s="1" t="s">
        <v>24</v>
      </c>
      <c r="E740">
        <v>2024</v>
      </c>
      <c r="F740" s="1" t="s">
        <v>921</v>
      </c>
      <c r="G740" s="1" t="s">
        <v>2777</v>
      </c>
      <c r="H740" s="1" t="s">
        <v>1152</v>
      </c>
      <c r="I740" s="1" t="s">
        <v>1190</v>
      </c>
      <c r="J740" s="1" t="s">
        <v>20</v>
      </c>
      <c r="K740" s="3">
        <v>9.99</v>
      </c>
      <c r="L740">
        <v>2</v>
      </c>
      <c r="M740" s="3">
        <v>19.98</v>
      </c>
      <c r="N740" s="1" t="s">
        <v>29</v>
      </c>
      <c r="O740" s="1" t="s">
        <v>193</v>
      </c>
    </row>
    <row r="741" spans="1:15" x14ac:dyDescent="0.3">
      <c r="A741" s="1" t="s">
        <v>2778</v>
      </c>
      <c r="B741" s="2">
        <v>45591</v>
      </c>
      <c r="C741" s="1" t="s">
        <v>6673</v>
      </c>
      <c r="D741" s="1" t="s">
        <v>133</v>
      </c>
      <c r="E741">
        <v>2024</v>
      </c>
      <c r="F741" s="1" t="s">
        <v>1235</v>
      </c>
      <c r="G741" s="1" t="s">
        <v>1576</v>
      </c>
      <c r="H741" s="1" t="s">
        <v>2779</v>
      </c>
      <c r="I741" s="1" t="s">
        <v>2780</v>
      </c>
      <c r="J741" s="1" t="s">
        <v>70</v>
      </c>
      <c r="K741" s="3">
        <v>34.409999999999997</v>
      </c>
      <c r="L741">
        <v>5</v>
      </c>
      <c r="M741" s="3">
        <v>172.05</v>
      </c>
      <c r="N741" s="1" t="s">
        <v>21</v>
      </c>
      <c r="O741" s="1" t="s">
        <v>30</v>
      </c>
    </row>
    <row r="742" spans="1:15" x14ac:dyDescent="0.3">
      <c r="A742" s="1" t="s">
        <v>2781</v>
      </c>
      <c r="B742" s="2">
        <v>45303</v>
      </c>
      <c r="C742" s="1" t="s">
        <v>6668</v>
      </c>
      <c r="D742" s="1" t="s">
        <v>210</v>
      </c>
      <c r="E742">
        <v>2024</v>
      </c>
      <c r="F742" s="1" t="s">
        <v>2782</v>
      </c>
      <c r="G742" s="1" t="s">
        <v>2783</v>
      </c>
      <c r="H742" s="1" t="s">
        <v>176</v>
      </c>
      <c r="I742" s="1" t="s">
        <v>177</v>
      </c>
      <c r="J742" s="1" t="s">
        <v>51</v>
      </c>
      <c r="K742" s="3">
        <v>20.34</v>
      </c>
      <c r="L742">
        <v>3</v>
      </c>
      <c r="M742" s="3">
        <v>61.02</v>
      </c>
      <c r="N742" s="1" t="s">
        <v>6669</v>
      </c>
      <c r="O742" s="1" t="s">
        <v>22</v>
      </c>
    </row>
    <row r="743" spans="1:15" x14ac:dyDescent="0.3">
      <c r="A743" s="1" t="s">
        <v>2784</v>
      </c>
      <c r="B743" s="2">
        <v>44984</v>
      </c>
      <c r="C743" s="1" t="s">
        <v>6667</v>
      </c>
      <c r="D743" s="1" t="s">
        <v>39</v>
      </c>
      <c r="E743">
        <v>2023</v>
      </c>
      <c r="F743" s="1" t="s">
        <v>1688</v>
      </c>
      <c r="G743" s="1" t="s">
        <v>2785</v>
      </c>
      <c r="H743" s="1" t="s">
        <v>2707</v>
      </c>
      <c r="I743" s="1" t="s">
        <v>2708</v>
      </c>
      <c r="J743" s="1" t="s">
        <v>51</v>
      </c>
      <c r="K743" s="3">
        <v>48.23</v>
      </c>
      <c r="L743">
        <v>4</v>
      </c>
      <c r="M743" s="3">
        <v>192.92</v>
      </c>
      <c r="N743" s="1" t="s">
        <v>6669</v>
      </c>
      <c r="O743" s="1" t="s">
        <v>30</v>
      </c>
    </row>
    <row r="744" spans="1:15" x14ac:dyDescent="0.3">
      <c r="A744" s="1" t="s">
        <v>2786</v>
      </c>
      <c r="B744" s="2">
        <v>45376</v>
      </c>
      <c r="C744" s="1" t="s">
        <v>6667</v>
      </c>
      <c r="D744" s="1" t="s">
        <v>15</v>
      </c>
      <c r="E744">
        <v>2024</v>
      </c>
      <c r="F744" s="1" t="s">
        <v>1633</v>
      </c>
      <c r="G744" s="1" t="s">
        <v>1634</v>
      </c>
      <c r="H744" s="1" t="s">
        <v>2787</v>
      </c>
      <c r="I744" s="1" t="s">
        <v>2788</v>
      </c>
      <c r="J744" s="1" t="s">
        <v>20</v>
      </c>
      <c r="K744" s="3">
        <v>17.91</v>
      </c>
      <c r="L744">
        <v>2</v>
      </c>
      <c r="M744" s="3">
        <v>35.82</v>
      </c>
      <c r="N744" s="1" t="s">
        <v>21</v>
      </c>
      <c r="O744" s="1" t="s">
        <v>37</v>
      </c>
    </row>
    <row r="745" spans="1:15" x14ac:dyDescent="0.3">
      <c r="A745" s="1" t="s">
        <v>2789</v>
      </c>
      <c r="B745" s="2">
        <v>45851</v>
      </c>
      <c r="C745" s="1" t="s">
        <v>6666</v>
      </c>
      <c r="D745" s="1" t="s">
        <v>32</v>
      </c>
      <c r="E745">
        <v>2025</v>
      </c>
      <c r="F745" s="1" t="s">
        <v>2790</v>
      </c>
      <c r="G745" s="1" t="s">
        <v>2791</v>
      </c>
      <c r="H745" s="1" t="s">
        <v>2792</v>
      </c>
      <c r="I745" s="1" t="s">
        <v>2793</v>
      </c>
      <c r="J745" s="1" t="s">
        <v>20</v>
      </c>
      <c r="K745" s="3">
        <v>16.23</v>
      </c>
      <c r="L745">
        <v>5</v>
      </c>
      <c r="M745" s="3">
        <v>81.150000000000006</v>
      </c>
      <c r="N745" s="1" t="s">
        <v>6669</v>
      </c>
      <c r="O745" s="1" t="s">
        <v>95</v>
      </c>
    </row>
    <row r="746" spans="1:15" x14ac:dyDescent="0.3">
      <c r="A746" s="1" t="s">
        <v>2794</v>
      </c>
      <c r="B746" s="2">
        <v>45442</v>
      </c>
      <c r="C746" s="1" t="s">
        <v>6672</v>
      </c>
      <c r="D746" s="1" t="s">
        <v>46</v>
      </c>
      <c r="E746">
        <v>2024</v>
      </c>
      <c r="F746" s="1" t="s">
        <v>300</v>
      </c>
      <c r="G746" s="1" t="s">
        <v>2795</v>
      </c>
      <c r="H746" s="1" t="s">
        <v>2796</v>
      </c>
      <c r="I746" s="1" t="s">
        <v>2797</v>
      </c>
      <c r="J746" s="1" t="s">
        <v>70</v>
      </c>
      <c r="K746" s="3">
        <v>24.79</v>
      </c>
      <c r="L746">
        <v>4</v>
      </c>
      <c r="M746" s="3">
        <v>99.16</v>
      </c>
      <c r="N746" s="1" t="s">
        <v>6669</v>
      </c>
      <c r="O746" s="1" t="s">
        <v>30</v>
      </c>
    </row>
    <row r="747" spans="1:15" x14ac:dyDescent="0.3">
      <c r="A747" s="1" t="s">
        <v>2798</v>
      </c>
      <c r="B747" s="2">
        <v>45327</v>
      </c>
      <c r="C747" s="1" t="s">
        <v>6667</v>
      </c>
      <c r="D747" s="1" t="s">
        <v>39</v>
      </c>
      <c r="E747">
        <v>2024</v>
      </c>
      <c r="F747" s="1" t="s">
        <v>2799</v>
      </c>
      <c r="G747" s="1" t="s">
        <v>2800</v>
      </c>
      <c r="H747" s="1" t="s">
        <v>668</v>
      </c>
      <c r="I747" s="1" t="s">
        <v>2801</v>
      </c>
      <c r="J747" s="1" t="s">
        <v>87</v>
      </c>
      <c r="K747" s="3">
        <v>38.64</v>
      </c>
      <c r="L747">
        <v>1</v>
      </c>
      <c r="M747" s="3">
        <v>38.64</v>
      </c>
      <c r="N747" s="1" t="s">
        <v>21</v>
      </c>
      <c r="O747" s="1" t="s">
        <v>22</v>
      </c>
    </row>
    <row r="748" spans="1:15" x14ac:dyDescent="0.3">
      <c r="A748" s="1" t="s">
        <v>2802</v>
      </c>
      <c r="B748" s="2">
        <v>45854</v>
      </c>
      <c r="C748" s="1" t="s">
        <v>6670</v>
      </c>
      <c r="D748" s="1" t="s">
        <v>32</v>
      </c>
      <c r="E748">
        <v>2025</v>
      </c>
      <c r="F748" s="1" t="s">
        <v>2761</v>
      </c>
      <c r="G748" s="1" t="s">
        <v>2803</v>
      </c>
      <c r="H748" s="1" t="s">
        <v>1618</v>
      </c>
      <c r="I748" s="1" t="s">
        <v>1619</v>
      </c>
      <c r="J748" s="1" t="s">
        <v>20</v>
      </c>
      <c r="K748" s="3">
        <v>23.65</v>
      </c>
      <c r="L748">
        <v>5</v>
      </c>
      <c r="M748" s="3">
        <v>118.25</v>
      </c>
      <c r="N748" s="1" t="s">
        <v>21</v>
      </c>
      <c r="O748" s="1" t="s">
        <v>22</v>
      </c>
    </row>
    <row r="749" spans="1:15" x14ac:dyDescent="0.3">
      <c r="A749" s="1" t="s">
        <v>2804</v>
      </c>
      <c r="B749" s="2">
        <v>45375</v>
      </c>
      <c r="C749" s="1" t="s">
        <v>6666</v>
      </c>
      <c r="D749" s="1" t="s">
        <v>15</v>
      </c>
      <c r="E749">
        <v>2024</v>
      </c>
      <c r="F749" s="1" t="s">
        <v>2805</v>
      </c>
      <c r="G749" s="1" t="s">
        <v>2806</v>
      </c>
      <c r="H749" s="1" t="s">
        <v>2807</v>
      </c>
      <c r="I749" s="1" t="s">
        <v>2808</v>
      </c>
      <c r="J749" s="1" t="s">
        <v>20</v>
      </c>
      <c r="K749" s="3">
        <v>37.799999999999997</v>
      </c>
      <c r="L749">
        <v>3</v>
      </c>
      <c r="M749" s="3">
        <v>113.4</v>
      </c>
      <c r="N749" s="1" t="s">
        <v>6669</v>
      </c>
      <c r="O749" s="1" t="s">
        <v>52</v>
      </c>
    </row>
    <row r="750" spans="1:15" x14ac:dyDescent="0.3">
      <c r="A750" s="1" t="s">
        <v>2809</v>
      </c>
      <c r="B750" s="2">
        <v>44834</v>
      </c>
      <c r="C750" s="1" t="s">
        <v>6668</v>
      </c>
      <c r="D750" s="1" t="s">
        <v>60</v>
      </c>
      <c r="E750">
        <v>2022</v>
      </c>
      <c r="F750" s="1" t="s">
        <v>443</v>
      </c>
      <c r="G750" s="1" t="s">
        <v>444</v>
      </c>
      <c r="H750" s="1" t="s">
        <v>2810</v>
      </c>
      <c r="I750" s="1" t="s">
        <v>2811</v>
      </c>
      <c r="J750" s="1" t="s">
        <v>87</v>
      </c>
      <c r="K750" s="3">
        <v>20.98</v>
      </c>
      <c r="L750">
        <v>1</v>
      </c>
      <c r="M750" s="3">
        <v>20.98</v>
      </c>
      <c r="N750" s="1" t="s">
        <v>21</v>
      </c>
      <c r="O750" s="1" t="s">
        <v>80</v>
      </c>
    </row>
    <row r="751" spans="1:15" x14ac:dyDescent="0.3">
      <c r="A751" s="1" t="s">
        <v>2812</v>
      </c>
      <c r="B751" s="2">
        <v>45794</v>
      </c>
      <c r="C751" s="1" t="s">
        <v>6673</v>
      </c>
      <c r="D751" s="1" t="s">
        <v>46</v>
      </c>
      <c r="E751">
        <v>2025</v>
      </c>
      <c r="F751" s="1" t="s">
        <v>2813</v>
      </c>
      <c r="G751" s="1" t="s">
        <v>2814</v>
      </c>
      <c r="H751" s="1" t="s">
        <v>2815</v>
      </c>
      <c r="I751" s="1" t="s">
        <v>2816</v>
      </c>
      <c r="J751" s="1" t="s">
        <v>20</v>
      </c>
      <c r="K751" s="3">
        <v>26.7</v>
      </c>
      <c r="L751">
        <v>4</v>
      </c>
      <c r="M751" s="3">
        <v>106.8</v>
      </c>
      <c r="N751" s="1" t="s">
        <v>21</v>
      </c>
      <c r="O751" s="1" t="s">
        <v>37</v>
      </c>
    </row>
    <row r="752" spans="1:15" x14ac:dyDescent="0.3">
      <c r="A752" s="1" t="s">
        <v>2818</v>
      </c>
      <c r="B752" s="2">
        <v>45664</v>
      </c>
      <c r="C752" s="1" t="s">
        <v>6671</v>
      </c>
      <c r="D752" s="1" t="s">
        <v>210</v>
      </c>
      <c r="E752">
        <v>2025</v>
      </c>
      <c r="F752" s="1" t="s">
        <v>1993</v>
      </c>
      <c r="G752" s="1" t="s">
        <v>2819</v>
      </c>
      <c r="H752" s="1" t="s">
        <v>2110</v>
      </c>
      <c r="I752" s="1" t="s">
        <v>2111</v>
      </c>
      <c r="J752" s="1" t="s">
        <v>87</v>
      </c>
      <c r="K752" s="3">
        <v>27.5</v>
      </c>
      <c r="L752">
        <v>5</v>
      </c>
      <c r="M752" s="3">
        <v>137.5</v>
      </c>
      <c r="N752" s="1" t="s">
        <v>6669</v>
      </c>
      <c r="O752" s="1" t="s">
        <v>22</v>
      </c>
    </row>
    <row r="753" spans="1:15" x14ac:dyDescent="0.3">
      <c r="A753" s="1" t="s">
        <v>2820</v>
      </c>
      <c r="B753" s="2">
        <v>45066</v>
      </c>
      <c r="C753" s="1" t="s">
        <v>6673</v>
      </c>
      <c r="D753" s="1" t="s">
        <v>46</v>
      </c>
      <c r="E753">
        <v>2023</v>
      </c>
      <c r="F753" s="1" t="s">
        <v>211</v>
      </c>
      <c r="G753" s="1" t="s">
        <v>212</v>
      </c>
      <c r="H753" s="1" t="s">
        <v>707</v>
      </c>
      <c r="I753" s="1" t="s">
        <v>708</v>
      </c>
      <c r="J753" s="1" t="s">
        <v>20</v>
      </c>
      <c r="K753" s="3">
        <v>12.1</v>
      </c>
      <c r="L753">
        <v>2</v>
      </c>
      <c r="M753" s="3">
        <v>24.2</v>
      </c>
      <c r="N753" s="1" t="s">
        <v>21</v>
      </c>
      <c r="O753" s="1" t="s">
        <v>80</v>
      </c>
    </row>
    <row r="754" spans="1:15" x14ac:dyDescent="0.3">
      <c r="A754" s="1" t="s">
        <v>2821</v>
      </c>
      <c r="B754" s="2">
        <v>45360</v>
      </c>
      <c r="C754" s="1" t="s">
        <v>6673</v>
      </c>
      <c r="D754" s="1" t="s">
        <v>15</v>
      </c>
      <c r="E754">
        <v>2024</v>
      </c>
      <c r="F754" s="1" t="s">
        <v>2822</v>
      </c>
      <c r="G754" s="1" t="s">
        <v>2823</v>
      </c>
      <c r="H754" s="1" t="s">
        <v>297</v>
      </c>
      <c r="I754" s="1" t="s">
        <v>298</v>
      </c>
      <c r="J754" s="1" t="s">
        <v>70</v>
      </c>
      <c r="K754" s="3">
        <v>34.880000000000003</v>
      </c>
      <c r="L754">
        <v>3</v>
      </c>
      <c r="M754" s="3">
        <v>104.64</v>
      </c>
      <c r="N754" s="1" t="s">
        <v>21</v>
      </c>
      <c r="O754" s="1" t="s">
        <v>80</v>
      </c>
    </row>
    <row r="755" spans="1:15" x14ac:dyDescent="0.3">
      <c r="A755" s="1" t="s">
        <v>2824</v>
      </c>
      <c r="B755" s="2">
        <v>45520</v>
      </c>
      <c r="C755" s="1" t="s">
        <v>6668</v>
      </c>
      <c r="D755" s="1" t="s">
        <v>90</v>
      </c>
      <c r="E755">
        <v>2024</v>
      </c>
      <c r="F755" s="1" t="s">
        <v>2825</v>
      </c>
      <c r="G755" s="1" t="s">
        <v>2826</v>
      </c>
      <c r="H755" s="1" t="s">
        <v>878</v>
      </c>
      <c r="I755" s="1" t="s">
        <v>1721</v>
      </c>
      <c r="J755" s="1" t="s">
        <v>70</v>
      </c>
      <c r="K755" s="3">
        <v>5.99</v>
      </c>
      <c r="L755">
        <v>1</v>
      </c>
      <c r="M755" s="3">
        <v>5.99</v>
      </c>
      <c r="N755" s="1" t="s">
        <v>88</v>
      </c>
      <c r="O755" s="1" t="s">
        <v>30</v>
      </c>
    </row>
    <row r="756" spans="1:15" x14ac:dyDescent="0.3">
      <c r="A756" s="1" t="s">
        <v>2827</v>
      </c>
      <c r="B756" s="2">
        <v>45467</v>
      </c>
      <c r="C756" s="1" t="s">
        <v>6667</v>
      </c>
      <c r="D756" s="1" t="s">
        <v>24</v>
      </c>
      <c r="E756">
        <v>2024</v>
      </c>
      <c r="F756" s="1" t="s">
        <v>2828</v>
      </c>
      <c r="G756" s="1" t="s">
        <v>2829</v>
      </c>
      <c r="H756" s="1" t="s">
        <v>2830</v>
      </c>
      <c r="I756" s="1" t="s">
        <v>2831</v>
      </c>
      <c r="J756" s="1" t="s">
        <v>70</v>
      </c>
      <c r="K756" s="3">
        <v>43.23</v>
      </c>
      <c r="L756">
        <v>4</v>
      </c>
      <c r="M756" s="3">
        <v>172.92</v>
      </c>
      <c r="N756" s="1" t="s">
        <v>21</v>
      </c>
      <c r="O756" s="1" t="s">
        <v>22</v>
      </c>
    </row>
    <row r="757" spans="1:15" x14ac:dyDescent="0.3">
      <c r="A757" s="1" t="s">
        <v>2832</v>
      </c>
      <c r="B757" s="2">
        <v>44949</v>
      </c>
      <c r="C757" s="1" t="s">
        <v>6667</v>
      </c>
      <c r="D757" s="1" t="s">
        <v>210</v>
      </c>
      <c r="E757">
        <v>2023</v>
      </c>
      <c r="F757" s="1" t="s">
        <v>2833</v>
      </c>
      <c r="G757" s="1" t="s">
        <v>2834</v>
      </c>
      <c r="H757" s="1" t="s">
        <v>2835</v>
      </c>
      <c r="I757" s="1" t="s">
        <v>2836</v>
      </c>
      <c r="J757" s="1" t="s">
        <v>51</v>
      </c>
      <c r="K757" s="3">
        <v>9.0500000000000007</v>
      </c>
      <c r="L757">
        <v>2</v>
      </c>
      <c r="M757" s="3">
        <v>18.100000000000001</v>
      </c>
      <c r="N757" s="1" t="s">
        <v>21</v>
      </c>
      <c r="O757" s="1" t="s">
        <v>52</v>
      </c>
    </row>
    <row r="758" spans="1:15" x14ac:dyDescent="0.3">
      <c r="A758" s="1" t="s">
        <v>2837</v>
      </c>
      <c r="B758" s="2">
        <v>44936</v>
      </c>
      <c r="C758" s="1" t="s">
        <v>6671</v>
      </c>
      <c r="D758" s="1" t="s">
        <v>210</v>
      </c>
      <c r="E758">
        <v>2023</v>
      </c>
      <c r="F758" s="1" t="s">
        <v>2838</v>
      </c>
      <c r="G758" s="1" t="s">
        <v>2839</v>
      </c>
      <c r="H758" s="1" t="s">
        <v>1334</v>
      </c>
      <c r="I758" s="1" t="s">
        <v>1335</v>
      </c>
      <c r="J758" s="1" t="s">
        <v>87</v>
      </c>
      <c r="K758" s="3">
        <v>4.3499999999999996</v>
      </c>
      <c r="L758">
        <v>5</v>
      </c>
      <c r="M758" s="3">
        <v>21.75</v>
      </c>
      <c r="N758" s="1" t="s">
        <v>21</v>
      </c>
      <c r="O758" s="1" t="s">
        <v>37</v>
      </c>
    </row>
    <row r="759" spans="1:15" x14ac:dyDescent="0.3">
      <c r="A759" s="1" t="s">
        <v>2840</v>
      </c>
      <c r="B759" s="2">
        <v>45719</v>
      </c>
      <c r="C759" s="1" t="s">
        <v>6667</v>
      </c>
      <c r="D759" s="1" t="s">
        <v>15</v>
      </c>
      <c r="E759">
        <v>2025</v>
      </c>
      <c r="F759" s="1" t="s">
        <v>305</v>
      </c>
      <c r="G759" s="1" t="s">
        <v>2841</v>
      </c>
      <c r="H759" s="1" t="s">
        <v>2707</v>
      </c>
      <c r="I759" s="1" t="s">
        <v>2708</v>
      </c>
      <c r="J759" s="1" t="s">
        <v>20</v>
      </c>
      <c r="K759" s="3">
        <v>48.71</v>
      </c>
      <c r="L759">
        <v>5</v>
      </c>
      <c r="M759" s="3">
        <v>243.55</v>
      </c>
      <c r="N759" s="1" t="s">
        <v>21</v>
      </c>
      <c r="O759" s="1" t="s">
        <v>37</v>
      </c>
    </row>
    <row r="760" spans="1:15" x14ac:dyDescent="0.3">
      <c r="A760" s="1" t="s">
        <v>2842</v>
      </c>
      <c r="B760" s="2">
        <v>45047</v>
      </c>
      <c r="C760" s="1" t="s">
        <v>6667</v>
      </c>
      <c r="D760" s="1" t="s">
        <v>46</v>
      </c>
      <c r="E760">
        <v>2023</v>
      </c>
      <c r="F760" s="1" t="s">
        <v>1058</v>
      </c>
      <c r="G760" s="1" t="s">
        <v>2843</v>
      </c>
      <c r="H760" s="1" t="s">
        <v>2844</v>
      </c>
      <c r="I760" s="1" t="s">
        <v>2845</v>
      </c>
      <c r="J760" s="1" t="s">
        <v>87</v>
      </c>
      <c r="K760" s="3">
        <v>38.36</v>
      </c>
      <c r="L760">
        <v>4</v>
      </c>
      <c r="M760" s="3">
        <v>153.44</v>
      </c>
      <c r="N760" s="1" t="s">
        <v>6669</v>
      </c>
      <c r="O760" s="1" t="s">
        <v>37</v>
      </c>
    </row>
    <row r="761" spans="1:15" x14ac:dyDescent="0.3">
      <c r="A761" s="1" t="s">
        <v>2846</v>
      </c>
      <c r="B761" s="2">
        <v>45031</v>
      </c>
      <c r="C761" s="1" t="s">
        <v>6673</v>
      </c>
      <c r="D761" s="1" t="s">
        <v>82</v>
      </c>
      <c r="E761">
        <v>2023</v>
      </c>
      <c r="F761" s="1" t="s">
        <v>2035</v>
      </c>
      <c r="G761" s="1" t="s">
        <v>2036</v>
      </c>
      <c r="H761" s="1" t="s">
        <v>2830</v>
      </c>
      <c r="I761" s="1" t="s">
        <v>2831</v>
      </c>
      <c r="J761" s="1" t="s">
        <v>70</v>
      </c>
      <c r="K761" s="3">
        <v>53.05</v>
      </c>
      <c r="L761">
        <v>4</v>
      </c>
      <c r="M761" s="3">
        <v>212.2</v>
      </c>
      <c r="N761" s="1" t="s">
        <v>21</v>
      </c>
      <c r="O761" s="1" t="s">
        <v>30</v>
      </c>
    </row>
    <row r="762" spans="1:15" x14ac:dyDescent="0.3">
      <c r="A762" s="1" t="s">
        <v>2847</v>
      </c>
      <c r="B762" s="2">
        <v>44976</v>
      </c>
      <c r="C762" s="1" t="s">
        <v>6666</v>
      </c>
      <c r="D762" s="1" t="s">
        <v>39</v>
      </c>
      <c r="E762">
        <v>2023</v>
      </c>
      <c r="F762" s="1" t="s">
        <v>2848</v>
      </c>
      <c r="G762" s="1" t="s">
        <v>2849</v>
      </c>
      <c r="H762" s="1" t="s">
        <v>2796</v>
      </c>
      <c r="I762" s="1" t="s">
        <v>2797</v>
      </c>
      <c r="J762" s="1" t="s">
        <v>20</v>
      </c>
      <c r="K762" s="3">
        <v>30.67</v>
      </c>
      <c r="L762">
        <v>4</v>
      </c>
      <c r="M762" s="3">
        <v>122.68</v>
      </c>
      <c r="N762" s="1" t="s">
        <v>21</v>
      </c>
      <c r="O762" s="1" t="s">
        <v>22</v>
      </c>
    </row>
    <row r="763" spans="1:15" x14ac:dyDescent="0.3">
      <c r="A763" s="1" t="s">
        <v>2850</v>
      </c>
      <c r="B763" s="2">
        <v>45180</v>
      </c>
      <c r="C763" s="1" t="s">
        <v>6667</v>
      </c>
      <c r="D763" s="1" t="s">
        <v>60</v>
      </c>
      <c r="E763">
        <v>2023</v>
      </c>
      <c r="F763" s="1" t="s">
        <v>921</v>
      </c>
      <c r="G763" s="1" t="s">
        <v>2851</v>
      </c>
      <c r="H763" s="1" t="s">
        <v>1165</v>
      </c>
      <c r="I763" s="1" t="s">
        <v>2852</v>
      </c>
      <c r="J763" s="1" t="s">
        <v>51</v>
      </c>
      <c r="K763" s="3">
        <v>33.78</v>
      </c>
      <c r="L763">
        <v>1</v>
      </c>
      <c r="M763" s="3">
        <v>33.78</v>
      </c>
      <c r="N763" s="1" t="s">
        <v>21</v>
      </c>
      <c r="O763" s="1" t="s">
        <v>95</v>
      </c>
    </row>
    <row r="764" spans="1:15" x14ac:dyDescent="0.3">
      <c r="A764" s="1" t="s">
        <v>2853</v>
      </c>
      <c r="B764" s="2">
        <v>44871</v>
      </c>
      <c r="C764" s="1" t="s">
        <v>6666</v>
      </c>
      <c r="D764" s="1" t="s">
        <v>54</v>
      </c>
      <c r="E764">
        <v>2022</v>
      </c>
      <c r="F764" s="1" t="s">
        <v>636</v>
      </c>
      <c r="G764" s="1" t="s">
        <v>637</v>
      </c>
      <c r="H764" s="1" t="s">
        <v>310</v>
      </c>
      <c r="I764" s="1" t="s">
        <v>311</v>
      </c>
      <c r="J764" s="1" t="s">
        <v>70</v>
      </c>
      <c r="K764" s="3">
        <v>41.61</v>
      </c>
      <c r="L764">
        <v>3</v>
      </c>
      <c r="M764" s="3">
        <v>124.83</v>
      </c>
      <c r="N764" s="1" t="s">
        <v>21</v>
      </c>
      <c r="O764" s="1" t="s">
        <v>30</v>
      </c>
    </row>
    <row r="765" spans="1:15" x14ac:dyDescent="0.3">
      <c r="A765" s="1" t="s">
        <v>2854</v>
      </c>
      <c r="B765" s="2">
        <v>45693</v>
      </c>
      <c r="C765" s="1" t="s">
        <v>6670</v>
      </c>
      <c r="D765" s="1" t="s">
        <v>39</v>
      </c>
      <c r="E765">
        <v>2025</v>
      </c>
      <c r="F765" s="1" t="s">
        <v>2855</v>
      </c>
      <c r="G765" s="1" t="s">
        <v>2856</v>
      </c>
      <c r="H765" s="1" t="s">
        <v>540</v>
      </c>
      <c r="I765" s="1" t="s">
        <v>2857</v>
      </c>
      <c r="J765" s="1" t="s">
        <v>20</v>
      </c>
      <c r="K765" s="3">
        <v>47.02</v>
      </c>
      <c r="L765">
        <v>5</v>
      </c>
      <c r="M765" s="3">
        <v>235.1</v>
      </c>
      <c r="N765" s="1" t="s">
        <v>6669</v>
      </c>
      <c r="O765" s="1" t="s">
        <v>80</v>
      </c>
    </row>
    <row r="766" spans="1:15" x14ac:dyDescent="0.3">
      <c r="A766" s="1" t="s">
        <v>2858</v>
      </c>
      <c r="B766" s="2">
        <v>44821</v>
      </c>
      <c r="C766" s="1" t="s">
        <v>6673</v>
      </c>
      <c r="D766" s="1" t="s">
        <v>60</v>
      </c>
      <c r="E766">
        <v>2022</v>
      </c>
      <c r="F766" s="1" t="s">
        <v>1002</v>
      </c>
      <c r="G766" s="1" t="s">
        <v>2859</v>
      </c>
      <c r="H766" s="1" t="s">
        <v>1646</v>
      </c>
      <c r="I766" s="1" t="s">
        <v>1647</v>
      </c>
      <c r="J766" s="1" t="s">
        <v>20</v>
      </c>
      <c r="K766" s="3">
        <v>39.340000000000003</v>
      </c>
      <c r="L766">
        <v>5</v>
      </c>
      <c r="M766" s="3">
        <v>196.7</v>
      </c>
      <c r="N766" s="1" t="s">
        <v>29</v>
      </c>
      <c r="O766" s="1" t="s">
        <v>30</v>
      </c>
    </row>
    <row r="767" spans="1:15" x14ac:dyDescent="0.3">
      <c r="A767" s="1" t="s">
        <v>2860</v>
      </c>
      <c r="B767" s="2">
        <v>45619</v>
      </c>
      <c r="C767" s="1" t="s">
        <v>6673</v>
      </c>
      <c r="D767" s="1" t="s">
        <v>54</v>
      </c>
      <c r="E767">
        <v>2024</v>
      </c>
      <c r="F767" s="1" t="s">
        <v>1549</v>
      </c>
      <c r="G767" s="1" t="s">
        <v>2861</v>
      </c>
      <c r="H767" s="1" t="s">
        <v>2862</v>
      </c>
      <c r="I767" s="1" t="s">
        <v>2863</v>
      </c>
      <c r="J767" s="1" t="s">
        <v>51</v>
      </c>
      <c r="K767" s="3">
        <v>23.59</v>
      </c>
      <c r="L767">
        <v>3</v>
      </c>
      <c r="M767" s="3">
        <v>70.77</v>
      </c>
      <c r="N767" s="1" t="s">
        <v>21</v>
      </c>
      <c r="O767" s="1" t="s">
        <v>44</v>
      </c>
    </row>
    <row r="768" spans="1:15" x14ac:dyDescent="0.3">
      <c r="A768" s="1" t="s">
        <v>2864</v>
      </c>
      <c r="B768" s="2">
        <v>45227</v>
      </c>
      <c r="C768" s="1" t="s">
        <v>6673</v>
      </c>
      <c r="D768" s="1" t="s">
        <v>133</v>
      </c>
      <c r="E768">
        <v>2023</v>
      </c>
      <c r="F768" s="1" t="s">
        <v>1564</v>
      </c>
      <c r="G768" s="1" t="s">
        <v>2865</v>
      </c>
      <c r="H768" s="1" t="s">
        <v>1361</v>
      </c>
      <c r="I768" s="1" t="s">
        <v>1362</v>
      </c>
      <c r="J768" s="1" t="s">
        <v>87</v>
      </c>
      <c r="K768" s="3">
        <v>56.95</v>
      </c>
      <c r="L768">
        <v>3</v>
      </c>
      <c r="M768" s="3">
        <v>170.85</v>
      </c>
      <c r="N768" s="1" t="s">
        <v>21</v>
      </c>
      <c r="O768" s="1" t="s">
        <v>193</v>
      </c>
    </row>
    <row r="769" spans="1:15" x14ac:dyDescent="0.3">
      <c r="A769" s="1" t="s">
        <v>2866</v>
      </c>
      <c r="B769" s="2">
        <v>45402</v>
      </c>
      <c r="C769" s="1" t="s">
        <v>6673</v>
      </c>
      <c r="D769" s="1" t="s">
        <v>82</v>
      </c>
      <c r="E769">
        <v>2024</v>
      </c>
      <c r="F769" s="1" t="s">
        <v>2353</v>
      </c>
      <c r="G769" s="1" t="s">
        <v>2354</v>
      </c>
      <c r="H769" s="1" t="s">
        <v>2517</v>
      </c>
      <c r="I769" s="1" t="s">
        <v>2867</v>
      </c>
      <c r="J769" s="1" t="s">
        <v>70</v>
      </c>
      <c r="K769" s="3">
        <v>34.35</v>
      </c>
      <c r="L769">
        <v>1</v>
      </c>
      <c r="M769" s="3">
        <v>34.35</v>
      </c>
      <c r="N769" s="1" t="s">
        <v>6669</v>
      </c>
      <c r="O769" s="1" t="s">
        <v>44</v>
      </c>
    </row>
    <row r="770" spans="1:15" x14ac:dyDescent="0.3">
      <c r="A770" s="1" t="s">
        <v>2868</v>
      </c>
      <c r="B770" s="2">
        <v>45221</v>
      </c>
      <c r="C770" s="1" t="s">
        <v>6666</v>
      </c>
      <c r="D770" s="1" t="s">
        <v>133</v>
      </c>
      <c r="E770">
        <v>2023</v>
      </c>
      <c r="F770" s="1" t="s">
        <v>666</v>
      </c>
      <c r="G770" s="1" t="s">
        <v>667</v>
      </c>
      <c r="H770" s="1" t="s">
        <v>568</v>
      </c>
      <c r="I770" s="1" t="s">
        <v>965</v>
      </c>
      <c r="J770" s="1" t="s">
        <v>87</v>
      </c>
      <c r="K770" s="3">
        <v>48.96</v>
      </c>
      <c r="L770">
        <v>2</v>
      </c>
      <c r="M770" s="3">
        <v>97.92</v>
      </c>
      <c r="N770" s="1" t="s">
        <v>6669</v>
      </c>
      <c r="O770" s="1" t="s">
        <v>193</v>
      </c>
    </row>
    <row r="771" spans="1:15" x14ac:dyDescent="0.3">
      <c r="A771" s="1" t="s">
        <v>2869</v>
      </c>
      <c r="B771" s="2">
        <v>45890</v>
      </c>
      <c r="C771" s="1" t="s">
        <v>6672</v>
      </c>
      <c r="D771" s="1" t="s">
        <v>90</v>
      </c>
      <c r="E771">
        <v>2025</v>
      </c>
      <c r="F771" s="1" t="s">
        <v>2870</v>
      </c>
      <c r="G771" s="1" t="s">
        <v>2871</v>
      </c>
      <c r="H771" s="1" t="s">
        <v>2872</v>
      </c>
      <c r="I771" s="1" t="s">
        <v>2873</v>
      </c>
      <c r="J771" s="1" t="s">
        <v>20</v>
      </c>
      <c r="K771" s="3">
        <v>20.079999999999998</v>
      </c>
      <c r="L771">
        <v>2</v>
      </c>
      <c r="M771" s="3">
        <v>40.159999999999997</v>
      </c>
      <c r="N771" s="1" t="s">
        <v>21</v>
      </c>
      <c r="O771" s="1" t="s">
        <v>37</v>
      </c>
    </row>
    <row r="772" spans="1:15" x14ac:dyDescent="0.3">
      <c r="A772" s="1" t="s">
        <v>2874</v>
      </c>
      <c r="B772" s="2">
        <v>45591</v>
      </c>
      <c r="C772" s="1" t="s">
        <v>6673</v>
      </c>
      <c r="D772" s="1" t="s">
        <v>133</v>
      </c>
      <c r="E772">
        <v>2024</v>
      </c>
      <c r="F772" s="1" t="s">
        <v>2875</v>
      </c>
      <c r="G772" s="1" t="s">
        <v>2876</v>
      </c>
      <c r="H772" s="1" t="s">
        <v>2877</v>
      </c>
      <c r="I772" s="1" t="s">
        <v>2878</v>
      </c>
      <c r="J772" s="1" t="s">
        <v>51</v>
      </c>
      <c r="K772" s="3">
        <v>24.05</v>
      </c>
      <c r="L772">
        <v>5</v>
      </c>
      <c r="M772" s="3">
        <v>120.25</v>
      </c>
      <c r="N772" s="1" t="s">
        <v>88</v>
      </c>
      <c r="O772" s="1" t="s">
        <v>44</v>
      </c>
    </row>
    <row r="773" spans="1:15" x14ac:dyDescent="0.3">
      <c r="A773" s="1" t="s">
        <v>2879</v>
      </c>
      <c r="B773" s="2">
        <v>44962</v>
      </c>
      <c r="C773" s="1" t="s">
        <v>6666</v>
      </c>
      <c r="D773" s="1" t="s">
        <v>39</v>
      </c>
      <c r="E773">
        <v>2023</v>
      </c>
      <c r="F773" s="1" t="s">
        <v>2406</v>
      </c>
      <c r="G773" s="1" t="s">
        <v>2407</v>
      </c>
      <c r="H773" s="1" t="s">
        <v>1934</v>
      </c>
      <c r="I773" s="1" t="s">
        <v>1935</v>
      </c>
      <c r="J773" s="1" t="s">
        <v>20</v>
      </c>
      <c r="K773" s="3">
        <v>40.770000000000003</v>
      </c>
      <c r="L773">
        <v>4</v>
      </c>
      <c r="M773" s="3">
        <v>163.08000000000001</v>
      </c>
      <c r="N773" s="1" t="s">
        <v>21</v>
      </c>
      <c r="O773" s="1" t="s">
        <v>37</v>
      </c>
    </row>
    <row r="774" spans="1:15" x14ac:dyDescent="0.3">
      <c r="A774" s="1" t="s">
        <v>2880</v>
      </c>
      <c r="B774" s="2">
        <v>44947</v>
      </c>
      <c r="C774" s="1" t="s">
        <v>6673</v>
      </c>
      <c r="D774" s="1" t="s">
        <v>210</v>
      </c>
      <c r="E774">
        <v>2023</v>
      </c>
      <c r="F774" s="1" t="s">
        <v>290</v>
      </c>
      <c r="G774" s="1" t="s">
        <v>291</v>
      </c>
      <c r="H774" s="1" t="s">
        <v>2881</v>
      </c>
      <c r="I774" s="1" t="s">
        <v>2882</v>
      </c>
      <c r="J774" s="1" t="s">
        <v>70</v>
      </c>
      <c r="K774" s="3">
        <v>15.14</v>
      </c>
      <c r="L774">
        <v>1</v>
      </c>
      <c r="M774" s="3">
        <v>15.14</v>
      </c>
      <c r="N774" s="1" t="s">
        <v>88</v>
      </c>
      <c r="O774" s="1" t="s">
        <v>52</v>
      </c>
    </row>
    <row r="775" spans="1:15" x14ac:dyDescent="0.3">
      <c r="A775" s="1" t="s">
        <v>2883</v>
      </c>
      <c r="B775" s="2">
        <v>45501</v>
      </c>
      <c r="C775" s="1" t="s">
        <v>6666</v>
      </c>
      <c r="D775" s="1" t="s">
        <v>32</v>
      </c>
      <c r="E775">
        <v>2024</v>
      </c>
      <c r="F775" s="1" t="s">
        <v>2884</v>
      </c>
      <c r="G775" s="1" t="s">
        <v>2885</v>
      </c>
      <c r="H775" s="1" t="s">
        <v>2886</v>
      </c>
      <c r="I775" s="1" t="s">
        <v>2887</v>
      </c>
      <c r="J775" s="1" t="s">
        <v>87</v>
      </c>
      <c r="K775" s="3">
        <v>14.96</v>
      </c>
      <c r="L775">
        <v>4</v>
      </c>
      <c r="M775" s="3">
        <v>59.84</v>
      </c>
      <c r="N775" s="1" t="s">
        <v>21</v>
      </c>
      <c r="O775" s="1" t="s">
        <v>22</v>
      </c>
    </row>
    <row r="776" spans="1:15" x14ac:dyDescent="0.3">
      <c r="A776" s="1" t="s">
        <v>2888</v>
      </c>
      <c r="B776" s="2">
        <v>45399</v>
      </c>
      <c r="C776" s="1" t="s">
        <v>6670</v>
      </c>
      <c r="D776" s="1" t="s">
        <v>82</v>
      </c>
      <c r="E776">
        <v>2024</v>
      </c>
      <c r="F776" s="1" t="s">
        <v>1804</v>
      </c>
      <c r="G776" s="1" t="s">
        <v>1805</v>
      </c>
      <c r="H776" s="1" t="s">
        <v>2889</v>
      </c>
      <c r="I776" s="1" t="s">
        <v>2890</v>
      </c>
      <c r="J776" s="1" t="s">
        <v>20</v>
      </c>
      <c r="K776" s="3">
        <v>19.059999999999999</v>
      </c>
      <c r="L776">
        <v>4</v>
      </c>
      <c r="M776" s="3">
        <v>76.239999999999995</v>
      </c>
      <c r="N776" s="1" t="s">
        <v>21</v>
      </c>
      <c r="O776" s="1" t="s">
        <v>30</v>
      </c>
    </row>
    <row r="777" spans="1:15" x14ac:dyDescent="0.3">
      <c r="A777" s="1" t="s">
        <v>2891</v>
      </c>
      <c r="B777" s="2">
        <v>44848</v>
      </c>
      <c r="C777" s="1" t="s">
        <v>6668</v>
      </c>
      <c r="D777" s="1" t="s">
        <v>133</v>
      </c>
      <c r="E777">
        <v>2022</v>
      </c>
      <c r="F777" s="1" t="s">
        <v>881</v>
      </c>
      <c r="G777" s="1" t="s">
        <v>882</v>
      </c>
      <c r="H777" s="1" t="s">
        <v>923</v>
      </c>
      <c r="I777" s="1" t="s">
        <v>924</v>
      </c>
      <c r="J777" s="1" t="s">
        <v>20</v>
      </c>
      <c r="K777" s="3">
        <v>23.97</v>
      </c>
      <c r="L777">
        <v>4</v>
      </c>
      <c r="M777" s="3">
        <v>95.88</v>
      </c>
      <c r="N777" s="1" t="s">
        <v>21</v>
      </c>
      <c r="O777" s="1" t="s">
        <v>193</v>
      </c>
    </row>
    <row r="778" spans="1:15" x14ac:dyDescent="0.3">
      <c r="A778" s="1" t="s">
        <v>2892</v>
      </c>
      <c r="B778" s="2">
        <v>45614</v>
      </c>
      <c r="C778" s="1" t="s">
        <v>6667</v>
      </c>
      <c r="D778" s="1" t="s">
        <v>54</v>
      </c>
      <c r="E778">
        <v>2024</v>
      </c>
      <c r="F778" s="1" t="s">
        <v>819</v>
      </c>
      <c r="G778" s="1" t="s">
        <v>1118</v>
      </c>
      <c r="H778" s="1" t="s">
        <v>2893</v>
      </c>
      <c r="I778" s="1" t="s">
        <v>2894</v>
      </c>
      <c r="J778" s="1" t="s">
        <v>51</v>
      </c>
      <c r="K778" s="3">
        <v>49.82</v>
      </c>
      <c r="L778">
        <v>4</v>
      </c>
      <c r="M778" s="3">
        <v>199.28</v>
      </c>
      <c r="N778" s="1" t="s">
        <v>29</v>
      </c>
      <c r="O778" s="1" t="s">
        <v>44</v>
      </c>
    </row>
    <row r="779" spans="1:15" x14ac:dyDescent="0.3">
      <c r="A779" s="1" t="s">
        <v>2895</v>
      </c>
      <c r="B779" s="2">
        <v>45078</v>
      </c>
      <c r="C779" s="1" t="s">
        <v>6672</v>
      </c>
      <c r="D779" s="1" t="s">
        <v>24</v>
      </c>
      <c r="E779">
        <v>2023</v>
      </c>
      <c r="F779" s="1" t="s">
        <v>918</v>
      </c>
      <c r="G779" s="1" t="s">
        <v>919</v>
      </c>
      <c r="H779" s="1" t="s">
        <v>332</v>
      </c>
      <c r="I779" s="1" t="s">
        <v>333</v>
      </c>
      <c r="J779" s="1" t="s">
        <v>70</v>
      </c>
      <c r="K779" s="3">
        <v>38.49</v>
      </c>
      <c r="L779">
        <v>4</v>
      </c>
      <c r="M779" s="3">
        <v>153.96</v>
      </c>
      <c r="N779" s="1" t="s">
        <v>6669</v>
      </c>
      <c r="O779" s="1" t="s">
        <v>37</v>
      </c>
    </row>
    <row r="780" spans="1:15" x14ac:dyDescent="0.3">
      <c r="A780" s="1" t="s">
        <v>2896</v>
      </c>
      <c r="B780" s="2">
        <v>44968</v>
      </c>
      <c r="C780" s="1" t="s">
        <v>6673</v>
      </c>
      <c r="D780" s="1" t="s">
        <v>39</v>
      </c>
      <c r="E780">
        <v>2023</v>
      </c>
      <c r="F780" s="1" t="s">
        <v>1621</v>
      </c>
      <c r="G780" s="1" t="s">
        <v>1622</v>
      </c>
      <c r="H780" s="1" t="s">
        <v>2106</v>
      </c>
      <c r="I780" s="1" t="s">
        <v>2897</v>
      </c>
      <c r="J780" s="1" t="s">
        <v>70</v>
      </c>
      <c r="K780" s="3">
        <v>9.41</v>
      </c>
      <c r="L780">
        <v>4</v>
      </c>
      <c r="M780" s="3">
        <v>37.64</v>
      </c>
      <c r="N780" s="1" t="s">
        <v>6669</v>
      </c>
      <c r="O780" s="1" t="s">
        <v>95</v>
      </c>
    </row>
    <row r="781" spans="1:15" x14ac:dyDescent="0.3">
      <c r="A781" s="1" t="s">
        <v>2898</v>
      </c>
      <c r="B781" s="2">
        <v>45661</v>
      </c>
      <c r="C781" s="1" t="s">
        <v>6673</v>
      </c>
      <c r="D781" s="1" t="s">
        <v>210</v>
      </c>
      <c r="E781">
        <v>2025</v>
      </c>
      <c r="F781" s="1" t="s">
        <v>499</v>
      </c>
      <c r="G781" s="1" t="s">
        <v>500</v>
      </c>
      <c r="H781" s="1" t="s">
        <v>161</v>
      </c>
      <c r="I781" s="1" t="s">
        <v>162</v>
      </c>
      <c r="J781" s="1" t="s">
        <v>51</v>
      </c>
      <c r="K781" s="3">
        <v>35.549999999999997</v>
      </c>
      <c r="L781">
        <v>3</v>
      </c>
      <c r="M781" s="3">
        <v>106.65</v>
      </c>
      <c r="N781" s="1" t="s">
        <v>21</v>
      </c>
      <c r="O781" s="1" t="s">
        <v>22</v>
      </c>
    </row>
    <row r="782" spans="1:15" x14ac:dyDescent="0.3">
      <c r="A782" s="1" t="s">
        <v>2899</v>
      </c>
      <c r="B782" s="2">
        <v>45726</v>
      </c>
      <c r="C782" s="1" t="s">
        <v>6667</v>
      </c>
      <c r="D782" s="1" t="s">
        <v>15</v>
      </c>
      <c r="E782">
        <v>2025</v>
      </c>
      <c r="F782" s="1" t="s">
        <v>2206</v>
      </c>
      <c r="G782" s="1" t="s">
        <v>2748</v>
      </c>
      <c r="H782" s="1" t="s">
        <v>2900</v>
      </c>
      <c r="I782" s="1" t="s">
        <v>2901</v>
      </c>
      <c r="J782" s="1" t="s">
        <v>87</v>
      </c>
      <c r="K782" s="3">
        <v>24.56</v>
      </c>
      <c r="L782">
        <v>2</v>
      </c>
      <c r="M782" s="3">
        <v>49.12</v>
      </c>
      <c r="N782" s="1" t="s">
        <v>6669</v>
      </c>
      <c r="O782" s="1" t="s">
        <v>22</v>
      </c>
    </row>
    <row r="783" spans="1:15" x14ac:dyDescent="0.3">
      <c r="A783" s="1" t="s">
        <v>2902</v>
      </c>
      <c r="B783" s="2">
        <v>45877</v>
      </c>
      <c r="C783" s="1" t="s">
        <v>6668</v>
      </c>
      <c r="D783" s="1" t="s">
        <v>90</v>
      </c>
      <c r="E783">
        <v>2025</v>
      </c>
      <c r="F783" s="1" t="s">
        <v>898</v>
      </c>
      <c r="G783" s="1" t="s">
        <v>2903</v>
      </c>
      <c r="H783" s="1" t="s">
        <v>767</v>
      </c>
      <c r="I783" s="1" t="s">
        <v>2904</v>
      </c>
      <c r="J783" s="1" t="s">
        <v>51</v>
      </c>
      <c r="K783" s="3">
        <v>25.15</v>
      </c>
      <c r="L783">
        <v>4</v>
      </c>
      <c r="M783" s="3">
        <v>100.6</v>
      </c>
      <c r="N783" s="1" t="s">
        <v>21</v>
      </c>
      <c r="O783" s="1" t="s">
        <v>22</v>
      </c>
    </row>
    <row r="784" spans="1:15" x14ac:dyDescent="0.3">
      <c r="A784" s="1" t="s">
        <v>2905</v>
      </c>
      <c r="B784" s="2">
        <v>45515</v>
      </c>
      <c r="C784" s="1" t="s">
        <v>6666</v>
      </c>
      <c r="D784" s="1" t="s">
        <v>90</v>
      </c>
      <c r="E784">
        <v>2024</v>
      </c>
      <c r="F784" s="1" t="s">
        <v>2906</v>
      </c>
      <c r="G784" s="1" t="s">
        <v>2907</v>
      </c>
      <c r="H784" s="1" t="s">
        <v>1428</v>
      </c>
      <c r="I784" s="1" t="s">
        <v>2908</v>
      </c>
      <c r="J784" s="1" t="s">
        <v>20</v>
      </c>
      <c r="K784" s="3">
        <v>16.14</v>
      </c>
      <c r="L784">
        <v>1</v>
      </c>
      <c r="M784" s="3">
        <v>16.14</v>
      </c>
      <c r="N784" s="1" t="s">
        <v>29</v>
      </c>
      <c r="O784" s="1" t="s">
        <v>30</v>
      </c>
    </row>
    <row r="785" spans="1:15" x14ac:dyDescent="0.3">
      <c r="A785" s="1" t="s">
        <v>2909</v>
      </c>
      <c r="B785" s="2">
        <v>45477</v>
      </c>
      <c r="C785" s="1" t="s">
        <v>6672</v>
      </c>
      <c r="D785" s="1" t="s">
        <v>32</v>
      </c>
      <c r="E785">
        <v>2024</v>
      </c>
      <c r="F785" s="1" t="s">
        <v>732</v>
      </c>
      <c r="G785" s="1" t="s">
        <v>2520</v>
      </c>
      <c r="H785" s="1" t="s">
        <v>1287</v>
      </c>
      <c r="I785" s="1" t="s">
        <v>1288</v>
      </c>
      <c r="J785" s="1" t="s">
        <v>20</v>
      </c>
      <c r="K785" s="3">
        <v>10.45</v>
      </c>
      <c r="L785">
        <v>4</v>
      </c>
      <c r="M785" s="3">
        <v>41.8</v>
      </c>
      <c r="N785" s="1" t="s">
        <v>6669</v>
      </c>
      <c r="O785" s="1" t="s">
        <v>37</v>
      </c>
    </row>
    <row r="786" spans="1:15" x14ac:dyDescent="0.3">
      <c r="A786" s="1" t="s">
        <v>2910</v>
      </c>
      <c r="B786" s="2">
        <v>45631</v>
      </c>
      <c r="C786" s="1" t="s">
        <v>6672</v>
      </c>
      <c r="D786" s="1" t="s">
        <v>107</v>
      </c>
      <c r="E786">
        <v>2024</v>
      </c>
      <c r="F786" s="1" t="s">
        <v>305</v>
      </c>
      <c r="G786" s="1" t="s">
        <v>2040</v>
      </c>
      <c r="H786" s="1" t="s">
        <v>2182</v>
      </c>
      <c r="I786" s="1" t="s">
        <v>2911</v>
      </c>
      <c r="J786" s="1" t="s">
        <v>20</v>
      </c>
      <c r="K786" s="3">
        <v>45.98</v>
      </c>
      <c r="L786">
        <v>4</v>
      </c>
      <c r="M786" s="3">
        <v>183.92</v>
      </c>
      <c r="N786" s="1" t="s">
        <v>6669</v>
      </c>
      <c r="O786" s="1" t="s">
        <v>22</v>
      </c>
    </row>
    <row r="787" spans="1:15" x14ac:dyDescent="0.3">
      <c r="A787" s="1" t="s">
        <v>2912</v>
      </c>
      <c r="B787" s="2">
        <v>45412</v>
      </c>
      <c r="C787" s="1" t="s">
        <v>6671</v>
      </c>
      <c r="D787" s="1" t="s">
        <v>82</v>
      </c>
      <c r="E787">
        <v>2024</v>
      </c>
      <c r="F787" s="1" t="s">
        <v>1066</v>
      </c>
      <c r="G787" s="1" t="s">
        <v>1067</v>
      </c>
      <c r="H787" s="1" t="s">
        <v>2913</v>
      </c>
      <c r="I787" s="1" t="s">
        <v>2914</v>
      </c>
      <c r="J787" s="1" t="s">
        <v>70</v>
      </c>
      <c r="K787" s="3">
        <v>51.32</v>
      </c>
      <c r="L787">
        <v>1</v>
      </c>
      <c r="M787" s="3">
        <v>51.32</v>
      </c>
      <c r="N787" s="1" t="s">
        <v>21</v>
      </c>
      <c r="O787" s="1" t="s">
        <v>30</v>
      </c>
    </row>
    <row r="788" spans="1:15" x14ac:dyDescent="0.3">
      <c r="A788" s="1" t="s">
        <v>2915</v>
      </c>
      <c r="B788" s="2">
        <v>45872</v>
      </c>
      <c r="C788" s="1" t="s">
        <v>6666</v>
      </c>
      <c r="D788" s="1" t="s">
        <v>90</v>
      </c>
      <c r="E788">
        <v>2025</v>
      </c>
      <c r="F788" s="1" t="s">
        <v>2149</v>
      </c>
      <c r="G788" s="1" t="s">
        <v>2916</v>
      </c>
      <c r="H788" s="1" t="s">
        <v>2019</v>
      </c>
      <c r="I788" s="1" t="s">
        <v>2917</v>
      </c>
      <c r="J788" s="1" t="s">
        <v>20</v>
      </c>
      <c r="K788" s="3">
        <v>33.340000000000003</v>
      </c>
      <c r="L788">
        <v>2</v>
      </c>
      <c r="M788" s="3">
        <v>66.680000000000007</v>
      </c>
      <c r="N788" s="1" t="s">
        <v>21</v>
      </c>
      <c r="O788" s="1" t="s">
        <v>80</v>
      </c>
    </row>
    <row r="789" spans="1:15" x14ac:dyDescent="0.3">
      <c r="A789" s="1" t="s">
        <v>2918</v>
      </c>
      <c r="B789" s="2">
        <v>45583</v>
      </c>
      <c r="C789" s="1" t="s">
        <v>6668</v>
      </c>
      <c r="D789" s="1" t="s">
        <v>133</v>
      </c>
      <c r="E789">
        <v>2024</v>
      </c>
      <c r="F789" s="1" t="s">
        <v>2919</v>
      </c>
      <c r="G789" s="1" t="s">
        <v>2920</v>
      </c>
      <c r="H789" s="1" t="s">
        <v>2517</v>
      </c>
      <c r="I789" s="1" t="s">
        <v>2867</v>
      </c>
      <c r="J789" s="1" t="s">
        <v>51</v>
      </c>
      <c r="K789" s="3">
        <v>29.59</v>
      </c>
      <c r="L789">
        <v>1</v>
      </c>
      <c r="M789" s="3">
        <v>29.59</v>
      </c>
      <c r="N789" s="1" t="s">
        <v>6669</v>
      </c>
      <c r="O789" s="1" t="s">
        <v>95</v>
      </c>
    </row>
    <row r="790" spans="1:15" x14ac:dyDescent="0.3">
      <c r="A790" s="1" t="s">
        <v>2921</v>
      </c>
      <c r="B790" s="2">
        <v>45461</v>
      </c>
      <c r="C790" s="1" t="s">
        <v>6671</v>
      </c>
      <c r="D790" s="1" t="s">
        <v>24</v>
      </c>
      <c r="E790">
        <v>2024</v>
      </c>
      <c r="F790" s="1" t="s">
        <v>414</v>
      </c>
      <c r="G790" s="1" t="s">
        <v>2922</v>
      </c>
      <c r="H790" s="1" t="s">
        <v>593</v>
      </c>
      <c r="I790" s="1" t="s">
        <v>2923</v>
      </c>
      <c r="J790" s="1" t="s">
        <v>87</v>
      </c>
      <c r="K790" s="3">
        <v>52.43</v>
      </c>
      <c r="L790">
        <v>5</v>
      </c>
      <c r="M790" s="3">
        <v>262.14999999999998</v>
      </c>
      <c r="N790" s="1" t="s">
        <v>21</v>
      </c>
      <c r="O790" s="1" t="s">
        <v>193</v>
      </c>
    </row>
    <row r="791" spans="1:15" x14ac:dyDescent="0.3">
      <c r="A791" s="1" t="s">
        <v>2924</v>
      </c>
      <c r="B791" s="2">
        <v>45040</v>
      </c>
      <c r="C791" s="1" t="s">
        <v>6667</v>
      </c>
      <c r="D791" s="1" t="s">
        <v>82</v>
      </c>
      <c r="E791">
        <v>2023</v>
      </c>
      <c r="F791" s="1" t="s">
        <v>1474</v>
      </c>
      <c r="G791" s="1" t="s">
        <v>1475</v>
      </c>
      <c r="H791" s="1" t="s">
        <v>450</v>
      </c>
      <c r="I791" s="1" t="s">
        <v>2925</v>
      </c>
      <c r="J791" s="1" t="s">
        <v>87</v>
      </c>
      <c r="K791" s="3">
        <v>11.34</v>
      </c>
      <c r="L791">
        <v>2</v>
      </c>
      <c r="M791" s="3">
        <v>22.68</v>
      </c>
      <c r="N791" s="1" t="s">
        <v>21</v>
      </c>
      <c r="O791" s="1" t="s">
        <v>22</v>
      </c>
    </row>
    <row r="792" spans="1:15" x14ac:dyDescent="0.3">
      <c r="A792" s="1" t="s">
        <v>2926</v>
      </c>
      <c r="B792" s="2">
        <v>45548</v>
      </c>
      <c r="C792" s="1" t="s">
        <v>6668</v>
      </c>
      <c r="D792" s="1" t="s">
        <v>60</v>
      </c>
      <c r="E792">
        <v>2024</v>
      </c>
      <c r="F792" s="1" t="s">
        <v>1793</v>
      </c>
      <c r="G792" s="1" t="s">
        <v>1794</v>
      </c>
      <c r="H792" s="1" t="s">
        <v>1613</v>
      </c>
      <c r="I792" s="1" t="s">
        <v>2442</v>
      </c>
      <c r="J792" s="1" t="s">
        <v>70</v>
      </c>
      <c r="K792" s="3">
        <v>16.850000000000001</v>
      </c>
      <c r="L792">
        <v>1</v>
      </c>
      <c r="M792" s="3">
        <v>16.850000000000001</v>
      </c>
      <c r="N792" s="1" t="s">
        <v>6669</v>
      </c>
      <c r="O792" s="1" t="s">
        <v>37</v>
      </c>
    </row>
    <row r="793" spans="1:15" x14ac:dyDescent="0.3">
      <c r="A793" s="1" t="s">
        <v>2927</v>
      </c>
      <c r="B793" s="2">
        <v>45740</v>
      </c>
      <c r="C793" s="1" t="s">
        <v>6667</v>
      </c>
      <c r="D793" s="1" t="s">
        <v>15</v>
      </c>
      <c r="E793">
        <v>2025</v>
      </c>
      <c r="F793" s="1" t="s">
        <v>2447</v>
      </c>
      <c r="G793" s="1" t="s">
        <v>2448</v>
      </c>
      <c r="H793" s="1" t="s">
        <v>2070</v>
      </c>
      <c r="I793" s="1" t="s">
        <v>2928</v>
      </c>
      <c r="J793" s="1" t="s">
        <v>20</v>
      </c>
      <c r="K793" s="3">
        <v>44.86</v>
      </c>
      <c r="L793">
        <v>1</v>
      </c>
      <c r="M793" s="3">
        <v>44.86</v>
      </c>
      <c r="N793" s="1" t="s">
        <v>21</v>
      </c>
      <c r="O793" s="1" t="s">
        <v>95</v>
      </c>
    </row>
    <row r="794" spans="1:15" x14ac:dyDescent="0.3">
      <c r="A794" s="1" t="s">
        <v>2929</v>
      </c>
      <c r="B794" s="2">
        <v>45356</v>
      </c>
      <c r="C794" s="1" t="s">
        <v>6671</v>
      </c>
      <c r="D794" s="1" t="s">
        <v>15</v>
      </c>
      <c r="E794">
        <v>2024</v>
      </c>
      <c r="F794" s="1" t="s">
        <v>2266</v>
      </c>
      <c r="G794" s="1" t="s">
        <v>2930</v>
      </c>
      <c r="H794" s="1" t="s">
        <v>2779</v>
      </c>
      <c r="I794" s="1" t="s">
        <v>2780</v>
      </c>
      <c r="J794" s="1" t="s">
        <v>20</v>
      </c>
      <c r="K794" s="3">
        <v>39.24</v>
      </c>
      <c r="L794">
        <v>4</v>
      </c>
      <c r="M794" s="3">
        <v>156.96</v>
      </c>
      <c r="N794" s="1" t="s">
        <v>21</v>
      </c>
      <c r="O794" s="1" t="s">
        <v>37</v>
      </c>
    </row>
    <row r="795" spans="1:15" x14ac:dyDescent="0.3">
      <c r="A795" s="1" t="s">
        <v>2931</v>
      </c>
      <c r="B795" s="2">
        <v>45067</v>
      </c>
      <c r="C795" s="1" t="s">
        <v>6666</v>
      </c>
      <c r="D795" s="1" t="s">
        <v>46</v>
      </c>
      <c r="E795">
        <v>2023</v>
      </c>
      <c r="F795" s="1" t="s">
        <v>2932</v>
      </c>
      <c r="G795" s="1" t="s">
        <v>2933</v>
      </c>
      <c r="H795" s="1" t="s">
        <v>613</v>
      </c>
      <c r="I795" s="1" t="s">
        <v>2934</v>
      </c>
      <c r="J795" s="1" t="s">
        <v>87</v>
      </c>
      <c r="K795" s="3">
        <v>26.25</v>
      </c>
      <c r="L795">
        <v>3</v>
      </c>
      <c r="M795" s="3">
        <v>78.75</v>
      </c>
      <c r="N795" s="1" t="s">
        <v>6669</v>
      </c>
      <c r="O795" s="1" t="s">
        <v>30</v>
      </c>
    </row>
    <row r="796" spans="1:15" x14ac:dyDescent="0.3">
      <c r="A796" s="1" t="s">
        <v>2935</v>
      </c>
      <c r="B796" s="2">
        <v>45771</v>
      </c>
      <c r="C796" s="1" t="s">
        <v>6672</v>
      </c>
      <c r="D796" s="1" t="s">
        <v>82</v>
      </c>
      <c r="E796">
        <v>2025</v>
      </c>
      <c r="F796" s="1" t="s">
        <v>2710</v>
      </c>
      <c r="G796" s="1" t="s">
        <v>2711</v>
      </c>
      <c r="H796" s="1" t="s">
        <v>932</v>
      </c>
      <c r="I796" s="1" t="s">
        <v>2936</v>
      </c>
      <c r="J796" s="1" t="s">
        <v>20</v>
      </c>
      <c r="K796" s="3">
        <v>42.27</v>
      </c>
      <c r="L796">
        <v>2</v>
      </c>
      <c r="M796" s="3">
        <v>84.54</v>
      </c>
      <c r="N796" s="1" t="s">
        <v>6669</v>
      </c>
      <c r="O796" s="1" t="s">
        <v>22</v>
      </c>
    </row>
    <row r="797" spans="1:15" x14ac:dyDescent="0.3">
      <c r="A797" s="1" t="s">
        <v>2937</v>
      </c>
      <c r="B797" s="2">
        <v>45255</v>
      </c>
      <c r="C797" s="1" t="s">
        <v>6673</v>
      </c>
      <c r="D797" s="1" t="s">
        <v>54</v>
      </c>
      <c r="E797">
        <v>2023</v>
      </c>
      <c r="F797" s="1" t="s">
        <v>1490</v>
      </c>
      <c r="G797" s="1" t="s">
        <v>2938</v>
      </c>
      <c r="H797" s="1" t="s">
        <v>2697</v>
      </c>
      <c r="I797" s="1" t="s">
        <v>2939</v>
      </c>
      <c r="J797" s="1" t="s">
        <v>20</v>
      </c>
      <c r="K797" s="3">
        <v>17.670000000000002</v>
      </c>
      <c r="L797">
        <v>2</v>
      </c>
      <c r="M797" s="3">
        <v>35.340000000000003</v>
      </c>
      <c r="N797" s="1" t="s">
        <v>29</v>
      </c>
      <c r="O797" s="1" t="s">
        <v>37</v>
      </c>
    </row>
    <row r="798" spans="1:15" x14ac:dyDescent="0.3">
      <c r="A798" s="1" t="s">
        <v>2940</v>
      </c>
      <c r="B798" s="2">
        <v>45700</v>
      </c>
      <c r="C798" s="1" t="s">
        <v>6670</v>
      </c>
      <c r="D798" s="1" t="s">
        <v>39</v>
      </c>
      <c r="E798">
        <v>2025</v>
      </c>
      <c r="F798" s="1" t="s">
        <v>1819</v>
      </c>
      <c r="G798" s="1" t="s">
        <v>2941</v>
      </c>
      <c r="H798" s="1" t="s">
        <v>2942</v>
      </c>
      <c r="I798" s="1" t="s">
        <v>2943</v>
      </c>
      <c r="J798" s="1" t="s">
        <v>87</v>
      </c>
      <c r="K798" s="3">
        <v>54.19</v>
      </c>
      <c r="L798">
        <v>3</v>
      </c>
      <c r="M798" s="3">
        <v>162.57</v>
      </c>
      <c r="N798" s="1" t="s">
        <v>21</v>
      </c>
      <c r="O798" s="1" t="s">
        <v>22</v>
      </c>
    </row>
    <row r="799" spans="1:15" x14ac:dyDescent="0.3">
      <c r="A799" s="1" t="s">
        <v>2944</v>
      </c>
      <c r="B799" s="2">
        <v>45463</v>
      </c>
      <c r="C799" s="1" t="s">
        <v>6672</v>
      </c>
      <c r="D799" s="1" t="s">
        <v>24</v>
      </c>
      <c r="E799">
        <v>2024</v>
      </c>
      <c r="F799" s="1" t="s">
        <v>2774</v>
      </c>
      <c r="G799" s="1" t="s">
        <v>2945</v>
      </c>
      <c r="H799" s="1" t="s">
        <v>1518</v>
      </c>
      <c r="I799" s="1" t="s">
        <v>2946</v>
      </c>
      <c r="J799" s="1" t="s">
        <v>20</v>
      </c>
      <c r="K799" s="3">
        <v>41.86</v>
      </c>
      <c r="L799">
        <v>2</v>
      </c>
      <c r="M799" s="3">
        <v>83.72</v>
      </c>
      <c r="N799" s="1" t="s">
        <v>21</v>
      </c>
      <c r="O799" s="1" t="s">
        <v>52</v>
      </c>
    </row>
    <row r="800" spans="1:15" x14ac:dyDescent="0.3">
      <c r="A800" s="1" t="s">
        <v>2947</v>
      </c>
      <c r="B800" s="2">
        <v>45202</v>
      </c>
      <c r="C800" s="1" t="s">
        <v>6671</v>
      </c>
      <c r="D800" s="1" t="s">
        <v>133</v>
      </c>
      <c r="E800">
        <v>2023</v>
      </c>
      <c r="F800" s="1" t="s">
        <v>2035</v>
      </c>
      <c r="G800" s="1" t="s">
        <v>2948</v>
      </c>
      <c r="H800" s="1" t="s">
        <v>994</v>
      </c>
      <c r="I800" s="1" t="s">
        <v>2949</v>
      </c>
      <c r="J800" s="1" t="s">
        <v>20</v>
      </c>
      <c r="K800" s="3">
        <v>34.130000000000003</v>
      </c>
      <c r="L800">
        <v>1</v>
      </c>
      <c r="M800" s="3">
        <v>34.130000000000003</v>
      </c>
      <c r="N800" s="1" t="s">
        <v>21</v>
      </c>
      <c r="O800" s="1" t="s">
        <v>22</v>
      </c>
    </row>
    <row r="801" spans="1:15" x14ac:dyDescent="0.3">
      <c r="A801" s="1" t="s">
        <v>2950</v>
      </c>
      <c r="B801" s="2">
        <v>45807</v>
      </c>
      <c r="C801" s="1" t="s">
        <v>6668</v>
      </c>
      <c r="D801" s="1" t="s">
        <v>46</v>
      </c>
      <c r="E801">
        <v>2025</v>
      </c>
      <c r="F801" s="1" t="s">
        <v>1906</v>
      </c>
      <c r="G801" s="1" t="s">
        <v>2271</v>
      </c>
      <c r="H801" s="1" t="s">
        <v>487</v>
      </c>
      <c r="I801" s="1" t="s">
        <v>2951</v>
      </c>
      <c r="J801" s="1" t="s">
        <v>70</v>
      </c>
      <c r="K801" s="3">
        <v>32.090000000000003</v>
      </c>
      <c r="L801">
        <v>4</v>
      </c>
      <c r="M801" s="3">
        <v>128.36000000000001</v>
      </c>
      <c r="N801" s="1" t="s">
        <v>6669</v>
      </c>
      <c r="O801" s="1" t="s">
        <v>37</v>
      </c>
    </row>
    <row r="802" spans="1:15" x14ac:dyDescent="0.3">
      <c r="A802" s="1" t="s">
        <v>2952</v>
      </c>
      <c r="B802" s="2">
        <v>45624</v>
      </c>
      <c r="C802" s="1" t="s">
        <v>6672</v>
      </c>
      <c r="D802" s="1" t="s">
        <v>54</v>
      </c>
      <c r="E802">
        <v>2024</v>
      </c>
      <c r="F802" s="1" t="s">
        <v>174</v>
      </c>
      <c r="G802" s="1" t="s">
        <v>2694</v>
      </c>
      <c r="H802" s="1" t="s">
        <v>1538</v>
      </c>
      <c r="I802" s="1" t="s">
        <v>1539</v>
      </c>
      <c r="J802" s="1" t="s">
        <v>87</v>
      </c>
      <c r="K802" s="3">
        <v>26.03</v>
      </c>
      <c r="L802">
        <v>1</v>
      </c>
      <c r="M802" s="3">
        <v>26.03</v>
      </c>
      <c r="N802" s="1" t="s">
        <v>29</v>
      </c>
      <c r="O802" s="1" t="s">
        <v>22</v>
      </c>
    </row>
    <row r="803" spans="1:15" x14ac:dyDescent="0.3">
      <c r="A803" s="1" t="s">
        <v>2953</v>
      </c>
      <c r="B803" s="2">
        <v>45824</v>
      </c>
      <c r="C803" s="1" t="s">
        <v>6667</v>
      </c>
      <c r="D803" s="1" t="s">
        <v>24</v>
      </c>
      <c r="E803">
        <v>2025</v>
      </c>
      <c r="F803" s="1" t="s">
        <v>285</v>
      </c>
      <c r="G803" s="1" t="s">
        <v>2954</v>
      </c>
      <c r="H803" s="1" t="s">
        <v>2470</v>
      </c>
      <c r="I803" s="1" t="s">
        <v>2471</v>
      </c>
      <c r="J803" s="1" t="s">
        <v>87</v>
      </c>
      <c r="K803" s="3">
        <v>21.75</v>
      </c>
      <c r="L803">
        <v>5</v>
      </c>
      <c r="M803" s="3">
        <v>108.75</v>
      </c>
      <c r="N803" s="1" t="s">
        <v>6669</v>
      </c>
      <c r="O803" s="1" t="s">
        <v>37</v>
      </c>
    </row>
    <row r="804" spans="1:15" x14ac:dyDescent="0.3">
      <c r="A804" s="1" t="s">
        <v>2955</v>
      </c>
      <c r="B804" s="2">
        <v>45538</v>
      </c>
      <c r="C804" s="1" t="s">
        <v>6671</v>
      </c>
      <c r="D804" s="1" t="s">
        <v>60</v>
      </c>
      <c r="E804">
        <v>2024</v>
      </c>
      <c r="F804" s="1" t="s">
        <v>1503</v>
      </c>
      <c r="G804" s="1" t="s">
        <v>1504</v>
      </c>
      <c r="H804" s="1" t="s">
        <v>120</v>
      </c>
      <c r="I804" s="1" t="s">
        <v>2956</v>
      </c>
      <c r="J804" s="1" t="s">
        <v>70</v>
      </c>
      <c r="K804" s="3">
        <v>5.64</v>
      </c>
      <c r="L804">
        <v>3</v>
      </c>
      <c r="M804" s="3">
        <v>16.920000000000002</v>
      </c>
      <c r="N804" s="1" t="s">
        <v>29</v>
      </c>
      <c r="O804" s="1" t="s">
        <v>52</v>
      </c>
    </row>
    <row r="805" spans="1:15" x14ac:dyDescent="0.3">
      <c r="A805" s="1" t="s">
        <v>2957</v>
      </c>
      <c r="B805" s="2">
        <v>45643</v>
      </c>
      <c r="C805" s="1" t="s">
        <v>6671</v>
      </c>
      <c r="D805" s="1" t="s">
        <v>107</v>
      </c>
      <c r="E805">
        <v>2024</v>
      </c>
      <c r="F805" s="1" t="s">
        <v>1408</v>
      </c>
      <c r="G805" s="1" t="s">
        <v>1409</v>
      </c>
      <c r="H805" s="1" t="s">
        <v>1185</v>
      </c>
      <c r="I805" s="1" t="s">
        <v>1870</v>
      </c>
      <c r="J805" s="1" t="s">
        <v>20</v>
      </c>
      <c r="K805" s="3">
        <v>11.45</v>
      </c>
      <c r="L805">
        <v>3</v>
      </c>
      <c r="M805" s="3">
        <v>34.35</v>
      </c>
      <c r="N805" s="1" t="s">
        <v>29</v>
      </c>
      <c r="O805" s="1" t="s">
        <v>37</v>
      </c>
    </row>
    <row r="806" spans="1:15" x14ac:dyDescent="0.3">
      <c r="A806" s="1" t="s">
        <v>2958</v>
      </c>
      <c r="B806" s="2">
        <v>45568</v>
      </c>
      <c r="C806" s="1" t="s">
        <v>6672</v>
      </c>
      <c r="D806" s="1" t="s">
        <v>133</v>
      </c>
      <c r="E806">
        <v>2024</v>
      </c>
      <c r="F806" s="1" t="s">
        <v>1642</v>
      </c>
      <c r="G806" s="1" t="s">
        <v>2959</v>
      </c>
      <c r="H806" s="1" t="s">
        <v>702</v>
      </c>
      <c r="I806" s="1" t="s">
        <v>703</v>
      </c>
      <c r="J806" s="1" t="s">
        <v>20</v>
      </c>
      <c r="K806" s="3">
        <v>11.62</v>
      </c>
      <c r="L806">
        <v>2</v>
      </c>
      <c r="M806" s="3">
        <v>23.24</v>
      </c>
      <c r="N806" s="1" t="s">
        <v>21</v>
      </c>
      <c r="O806" s="1" t="s">
        <v>22</v>
      </c>
    </row>
    <row r="807" spans="1:15" x14ac:dyDescent="0.3">
      <c r="A807" s="1" t="s">
        <v>2960</v>
      </c>
      <c r="B807" s="2">
        <v>45227</v>
      </c>
      <c r="C807" s="1" t="s">
        <v>6673</v>
      </c>
      <c r="D807" s="1" t="s">
        <v>133</v>
      </c>
      <c r="E807">
        <v>2023</v>
      </c>
      <c r="F807" s="1" t="s">
        <v>596</v>
      </c>
      <c r="G807" s="1" t="s">
        <v>597</v>
      </c>
      <c r="H807" s="1" t="s">
        <v>1762</v>
      </c>
      <c r="I807" s="1" t="s">
        <v>2961</v>
      </c>
      <c r="J807" s="1" t="s">
        <v>20</v>
      </c>
      <c r="K807" s="3">
        <v>37.32</v>
      </c>
      <c r="L807">
        <v>1</v>
      </c>
      <c r="M807" s="3">
        <v>37.32</v>
      </c>
      <c r="N807" s="1" t="s">
        <v>21</v>
      </c>
      <c r="O807" s="1" t="s">
        <v>30</v>
      </c>
    </row>
    <row r="808" spans="1:15" x14ac:dyDescent="0.3">
      <c r="A808" s="1" t="s">
        <v>2962</v>
      </c>
      <c r="B808" s="2">
        <v>44834</v>
      </c>
      <c r="C808" s="1" t="s">
        <v>6668</v>
      </c>
      <c r="D808" s="1" t="s">
        <v>60</v>
      </c>
      <c r="E808">
        <v>2022</v>
      </c>
      <c r="F808" s="1" t="s">
        <v>2761</v>
      </c>
      <c r="G808" s="1" t="s">
        <v>2803</v>
      </c>
      <c r="H808" s="1" t="s">
        <v>603</v>
      </c>
      <c r="I808" s="1" t="s">
        <v>604</v>
      </c>
      <c r="J808" s="1" t="s">
        <v>70</v>
      </c>
      <c r="K808" s="3">
        <v>39.76</v>
      </c>
      <c r="L808">
        <v>5</v>
      </c>
      <c r="M808" s="3">
        <v>198.8</v>
      </c>
      <c r="N808" s="1" t="s">
        <v>21</v>
      </c>
      <c r="O808" s="1" t="s">
        <v>22</v>
      </c>
    </row>
    <row r="809" spans="1:15" x14ac:dyDescent="0.3">
      <c r="A809" s="1" t="s">
        <v>2963</v>
      </c>
      <c r="B809" s="2">
        <v>45589</v>
      </c>
      <c r="C809" s="1" t="s">
        <v>6672</v>
      </c>
      <c r="D809" s="1" t="s">
        <v>133</v>
      </c>
      <c r="E809">
        <v>2024</v>
      </c>
      <c r="F809" s="1" t="s">
        <v>2399</v>
      </c>
      <c r="G809" s="1" t="s">
        <v>2964</v>
      </c>
      <c r="H809" s="1" t="s">
        <v>1497</v>
      </c>
      <c r="I809" s="1" t="s">
        <v>2341</v>
      </c>
      <c r="J809" s="1" t="s">
        <v>70</v>
      </c>
      <c r="K809" s="3">
        <v>39.75</v>
      </c>
      <c r="L809">
        <v>5</v>
      </c>
      <c r="M809" s="3">
        <v>198.75</v>
      </c>
      <c r="N809" s="1" t="s">
        <v>21</v>
      </c>
      <c r="O809" s="1" t="s">
        <v>193</v>
      </c>
    </row>
    <row r="810" spans="1:15" x14ac:dyDescent="0.3">
      <c r="A810" s="1" t="s">
        <v>2965</v>
      </c>
      <c r="B810" s="2">
        <v>45167</v>
      </c>
      <c r="C810" s="1" t="s">
        <v>6671</v>
      </c>
      <c r="D810" s="1" t="s">
        <v>90</v>
      </c>
      <c r="E810">
        <v>2023</v>
      </c>
      <c r="F810" s="1" t="s">
        <v>169</v>
      </c>
      <c r="G810" s="1" t="s">
        <v>507</v>
      </c>
      <c r="H810" s="1" t="s">
        <v>1390</v>
      </c>
      <c r="I810" s="1" t="s">
        <v>1391</v>
      </c>
      <c r="J810" s="1" t="s">
        <v>51</v>
      </c>
      <c r="K810" s="3">
        <v>17.41</v>
      </c>
      <c r="L810">
        <v>5</v>
      </c>
      <c r="M810" s="3">
        <v>87.05</v>
      </c>
      <c r="N810" s="1" t="s">
        <v>6669</v>
      </c>
      <c r="O810" s="1" t="s">
        <v>22</v>
      </c>
    </row>
    <row r="811" spans="1:15" x14ac:dyDescent="0.3">
      <c r="A811" s="1" t="s">
        <v>2966</v>
      </c>
      <c r="B811" s="2">
        <v>45852</v>
      </c>
      <c r="C811" s="1" t="s">
        <v>6667</v>
      </c>
      <c r="D811" s="1" t="s">
        <v>32</v>
      </c>
      <c r="E811">
        <v>2025</v>
      </c>
      <c r="F811" s="1" t="s">
        <v>2967</v>
      </c>
      <c r="G811" s="1" t="s">
        <v>2968</v>
      </c>
      <c r="H811" s="1" t="s">
        <v>2969</v>
      </c>
      <c r="I811" s="1" t="s">
        <v>2970</v>
      </c>
      <c r="J811" s="1" t="s">
        <v>87</v>
      </c>
      <c r="K811" s="3">
        <v>34.71</v>
      </c>
      <c r="L811">
        <v>4</v>
      </c>
      <c r="M811" s="3">
        <v>138.84</v>
      </c>
      <c r="N811" s="1" t="s">
        <v>29</v>
      </c>
      <c r="O811" s="1" t="s">
        <v>22</v>
      </c>
    </row>
    <row r="812" spans="1:15" x14ac:dyDescent="0.3">
      <c r="A812" s="1" t="s">
        <v>2971</v>
      </c>
      <c r="B812" s="2">
        <v>45454</v>
      </c>
      <c r="C812" s="1" t="s">
        <v>6671</v>
      </c>
      <c r="D812" s="1" t="s">
        <v>24</v>
      </c>
      <c r="E812">
        <v>2024</v>
      </c>
      <c r="F812" s="1" t="s">
        <v>2972</v>
      </c>
      <c r="G812" s="1" t="s">
        <v>2973</v>
      </c>
      <c r="H812" s="1" t="s">
        <v>492</v>
      </c>
      <c r="I812" s="1" t="s">
        <v>493</v>
      </c>
      <c r="J812" s="1" t="s">
        <v>20</v>
      </c>
      <c r="K812" s="3">
        <v>12.18</v>
      </c>
      <c r="L812">
        <v>3</v>
      </c>
      <c r="M812" s="3">
        <v>36.54</v>
      </c>
      <c r="N812" s="1" t="s">
        <v>6669</v>
      </c>
      <c r="O812" s="1" t="s">
        <v>44</v>
      </c>
    </row>
    <row r="813" spans="1:15" x14ac:dyDescent="0.3">
      <c r="A813" s="1" t="s">
        <v>2974</v>
      </c>
      <c r="B813" s="2">
        <v>45704</v>
      </c>
      <c r="C813" s="1" t="s">
        <v>6666</v>
      </c>
      <c r="D813" s="1" t="s">
        <v>39</v>
      </c>
      <c r="E813">
        <v>2025</v>
      </c>
      <c r="F813" s="1" t="s">
        <v>2975</v>
      </c>
      <c r="G813" s="1" t="s">
        <v>2976</v>
      </c>
      <c r="H813" s="1" t="s">
        <v>125</v>
      </c>
      <c r="I813" s="1" t="s">
        <v>126</v>
      </c>
      <c r="J813" s="1" t="s">
        <v>20</v>
      </c>
      <c r="K813" s="3">
        <v>44.05</v>
      </c>
      <c r="L813">
        <v>5</v>
      </c>
      <c r="M813" s="3">
        <v>220.25</v>
      </c>
      <c r="N813" s="1" t="s">
        <v>6669</v>
      </c>
      <c r="O813" s="1" t="s">
        <v>22</v>
      </c>
    </row>
    <row r="814" spans="1:15" x14ac:dyDescent="0.3">
      <c r="A814" s="1" t="s">
        <v>2977</v>
      </c>
      <c r="B814" s="2">
        <v>45510</v>
      </c>
      <c r="C814" s="1" t="s">
        <v>6671</v>
      </c>
      <c r="D814" s="1" t="s">
        <v>90</v>
      </c>
      <c r="E814">
        <v>2024</v>
      </c>
      <c r="F814" s="1" t="s">
        <v>2978</v>
      </c>
      <c r="G814" s="1" t="s">
        <v>2979</v>
      </c>
      <c r="H814" s="1" t="s">
        <v>2787</v>
      </c>
      <c r="I814" s="1" t="s">
        <v>2788</v>
      </c>
      <c r="J814" s="1" t="s">
        <v>51</v>
      </c>
      <c r="K814" s="3">
        <v>17.43</v>
      </c>
      <c r="L814">
        <v>1</v>
      </c>
      <c r="M814" s="3">
        <v>17.43</v>
      </c>
      <c r="N814" s="1" t="s">
        <v>29</v>
      </c>
      <c r="O814" s="1" t="s">
        <v>44</v>
      </c>
    </row>
    <row r="815" spans="1:15" x14ac:dyDescent="0.3">
      <c r="A815" s="1" t="s">
        <v>2980</v>
      </c>
      <c r="B815" s="2">
        <v>45468</v>
      </c>
      <c r="C815" s="1" t="s">
        <v>6671</v>
      </c>
      <c r="D815" s="1" t="s">
        <v>24</v>
      </c>
      <c r="E815">
        <v>2024</v>
      </c>
      <c r="F815" s="1" t="s">
        <v>2981</v>
      </c>
      <c r="G815" s="1" t="s">
        <v>2982</v>
      </c>
      <c r="H815" s="1" t="s">
        <v>2983</v>
      </c>
      <c r="I815" s="1" t="s">
        <v>2984</v>
      </c>
      <c r="J815" s="1" t="s">
        <v>87</v>
      </c>
      <c r="K815" s="3">
        <v>32.79</v>
      </c>
      <c r="L815">
        <v>3</v>
      </c>
      <c r="M815" s="3">
        <v>98.37</v>
      </c>
      <c r="N815" s="1" t="s">
        <v>21</v>
      </c>
      <c r="O815" s="1" t="s">
        <v>193</v>
      </c>
    </row>
    <row r="816" spans="1:15" x14ac:dyDescent="0.3">
      <c r="A816" s="1" t="s">
        <v>2985</v>
      </c>
      <c r="B816" s="2">
        <v>45450</v>
      </c>
      <c r="C816" s="1" t="s">
        <v>6668</v>
      </c>
      <c r="D816" s="1" t="s">
        <v>24</v>
      </c>
      <c r="E816">
        <v>2024</v>
      </c>
      <c r="F816" s="1" t="s">
        <v>55</v>
      </c>
      <c r="G816" s="1" t="s">
        <v>746</v>
      </c>
      <c r="H816" s="1" t="s">
        <v>2986</v>
      </c>
      <c r="I816" s="1" t="s">
        <v>2987</v>
      </c>
      <c r="J816" s="1" t="s">
        <v>51</v>
      </c>
      <c r="K816" s="3">
        <v>16.04</v>
      </c>
      <c r="L816">
        <v>5</v>
      </c>
      <c r="M816" s="3">
        <v>80.2</v>
      </c>
      <c r="N816" s="1" t="s">
        <v>88</v>
      </c>
      <c r="O816" s="1" t="s">
        <v>193</v>
      </c>
    </row>
    <row r="817" spans="1:15" x14ac:dyDescent="0.3">
      <c r="A817" s="1" t="s">
        <v>2988</v>
      </c>
      <c r="B817" s="2">
        <v>45302</v>
      </c>
      <c r="C817" s="1" t="s">
        <v>6672</v>
      </c>
      <c r="D817" s="1" t="s">
        <v>210</v>
      </c>
      <c r="E817">
        <v>2024</v>
      </c>
      <c r="F817" s="1" t="s">
        <v>1106</v>
      </c>
      <c r="G817" s="1" t="s">
        <v>1107</v>
      </c>
      <c r="H817" s="1" t="s">
        <v>989</v>
      </c>
      <c r="I817" s="1" t="s">
        <v>990</v>
      </c>
      <c r="J817" s="1" t="s">
        <v>70</v>
      </c>
      <c r="K817" s="3">
        <v>16.61</v>
      </c>
      <c r="L817">
        <v>3</v>
      </c>
      <c r="M817" s="3">
        <v>49.83</v>
      </c>
      <c r="N817" s="1" t="s">
        <v>21</v>
      </c>
      <c r="O817" s="1" t="s">
        <v>95</v>
      </c>
    </row>
    <row r="818" spans="1:15" x14ac:dyDescent="0.3">
      <c r="A818" s="1" t="s">
        <v>2989</v>
      </c>
      <c r="B818" s="2">
        <v>45538</v>
      </c>
      <c r="C818" s="1" t="s">
        <v>6671</v>
      </c>
      <c r="D818" s="1" t="s">
        <v>60</v>
      </c>
      <c r="E818">
        <v>2024</v>
      </c>
      <c r="F818" s="1" t="s">
        <v>2990</v>
      </c>
      <c r="G818" s="1" t="s">
        <v>2991</v>
      </c>
      <c r="H818" s="1" t="s">
        <v>633</v>
      </c>
      <c r="I818" s="1" t="s">
        <v>634</v>
      </c>
      <c r="J818" s="1" t="s">
        <v>87</v>
      </c>
      <c r="K818" s="3">
        <v>11.51</v>
      </c>
      <c r="L818">
        <v>4</v>
      </c>
      <c r="M818" s="3">
        <v>46.04</v>
      </c>
      <c r="N818" s="1" t="s">
        <v>6669</v>
      </c>
      <c r="O818" s="1" t="s">
        <v>30</v>
      </c>
    </row>
    <row r="819" spans="1:15" x14ac:dyDescent="0.3">
      <c r="A819" s="1" t="s">
        <v>2992</v>
      </c>
      <c r="B819" s="2">
        <v>45427</v>
      </c>
      <c r="C819" s="1" t="s">
        <v>6670</v>
      </c>
      <c r="D819" s="1" t="s">
        <v>46</v>
      </c>
      <c r="E819">
        <v>2024</v>
      </c>
      <c r="F819" s="1" t="s">
        <v>2593</v>
      </c>
      <c r="G819" s="1" t="s">
        <v>2594</v>
      </c>
      <c r="H819" s="1" t="s">
        <v>1158</v>
      </c>
      <c r="I819" s="1" t="s">
        <v>2655</v>
      </c>
      <c r="J819" s="1" t="s">
        <v>51</v>
      </c>
      <c r="K819" s="3">
        <v>34.549999999999997</v>
      </c>
      <c r="L819">
        <v>1</v>
      </c>
      <c r="M819" s="3">
        <v>34.549999999999997</v>
      </c>
      <c r="N819" s="1" t="s">
        <v>29</v>
      </c>
      <c r="O819" s="1" t="s">
        <v>44</v>
      </c>
    </row>
    <row r="820" spans="1:15" x14ac:dyDescent="0.3">
      <c r="A820" s="1" t="s">
        <v>2993</v>
      </c>
      <c r="B820" s="2">
        <v>45548</v>
      </c>
      <c r="C820" s="1" t="s">
        <v>6668</v>
      </c>
      <c r="D820" s="1" t="s">
        <v>60</v>
      </c>
      <c r="E820">
        <v>2024</v>
      </c>
      <c r="F820" s="1" t="s">
        <v>1053</v>
      </c>
      <c r="G820" s="1" t="s">
        <v>2642</v>
      </c>
      <c r="H820" s="1" t="s">
        <v>909</v>
      </c>
      <c r="I820" s="1" t="s">
        <v>910</v>
      </c>
      <c r="J820" s="1" t="s">
        <v>87</v>
      </c>
      <c r="K820" s="3">
        <v>44.16</v>
      </c>
      <c r="L820">
        <v>1</v>
      </c>
      <c r="M820" s="3">
        <v>44.16</v>
      </c>
      <c r="N820" s="1" t="s">
        <v>88</v>
      </c>
      <c r="O820" s="1" t="s">
        <v>52</v>
      </c>
    </row>
    <row r="821" spans="1:15" x14ac:dyDescent="0.3">
      <c r="A821" s="1" t="s">
        <v>2994</v>
      </c>
      <c r="B821" s="2">
        <v>45719</v>
      </c>
      <c r="C821" s="1" t="s">
        <v>6667</v>
      </c>
      <c r="D821" s="1" t="s">
        <v>15</v>
      </c>
      <c r="E821">
        <v>2025</v>
      </c>
      <c r="F821" s="1" t="s">
        <v>2099</v>
      </c>
      <c r="G821" s="1" t="s">
        <v>2995</v>
      </c>
      <c r="H821" s="1" t="s">
        <v>826</v>
      </c>
      <c r="I821" s="1" t="s">
        <v>2996</v>
      </c>
      <c r="J821" s="1" t="s">
        <v>87</v>
      </c>
      <c r="K821" s="3">
        <v>27.97</v>
      </c>
      <c r="L821">
        <v>2</v>
      </c>
      <c r="M821" s="3">
        <v>55.94</v>
      </c>
      <c r="N821" s="1" t="s">
        <v>21</v>
      </c>
      <c r="O821" s="1" t="s">
        <v>44</v>
      </c>
    </row>
    <row r="822" spans="1:15" x14ac:dyDescent="0.3">
      <c r="A822" s="1" t="s">
        <v>2997</v>
      </c>
      <c r="B822" s="2">
        <v>45689</v>
      </c>
      <c r="C822" s="1" t="s">
        <v>6673</v>
      </c>
      <c r="D822" s="1" t="s">
        <v>39</v>
      </c>
      <c r="E822">
        <v>2025</v>
      </c>
      <c r="F822" s="1" t="s">
        <v>2533</v>
      </c>
      <c r="G822" s="1" t="s">
        <v>2534</v>
      </c>
      <c r="H822" s="1" t="s">
        <v>932</v>
      </c>
      <c r="I822" s="1" t="s">
        <v>2998</v>
      </c>
      <c r="J822" s="1" t="s">
        <v>51</v>
      </c>
      <c r="K822" s="3">
        <v>40.74</v>
      </c>
      <c r="L822">
        <v>3</v>
      </c>
      <c r="M822" s="3">
        <v>122.22</v>
      </c>
      <c r="N822" s="1" t="s">
        <v>21</v>
      </c>
      <c r="O822" s="1" t="s">
        <v>22</v>
      </c>
    </row>
    <row r="823" spans="1:15" x14ac:dyDescent="0.3">
      <c r="A823" s="1" t="s">
        <v>2999</v>
      </c>
      <c r="B823" s="2">
        <v>45232</v>
      </c>
      <c r="C823" s="1" t="s">
        <v>6672</v>
      </c>
      <c r="D823" s="1" t="s">
        <v>54</v>
      </c>
      <c r="E823">
        <v>2023</v>
      </c>
      <c r="F823" s="1" t="s">
        <v>583</v>
      </c>
      <c r="G823" s="1" t="s">
        <v>3000</v>
      </c>
      <c r="H823" s="1" t="s">
        <v>2983</v>
      </c>
      <c r="I823" s="1" t="s">
        <v>2984</v>
      </c>
      <c r="J823" s="1" t="s">
        <v>20</v>
      </c>
      <c r="K823" s="3">
        <v>47.09</v>
      </c>
      <c r="L823">
        <v>3</v>
      </c>
      <c r="M823" s="3">
        <v>141.27000000000001</v>
      </c>
      <c r="N823" s="1" t="s">
        <v>21</v>
      </c>
      <c r="O823" s="1" t="s">
        <v>22</v>
      </c>
    </row>
    <row r="824" spans="1:15" x14ac:dyDescent="0.3">
      <c r="A824" s="1" t="s">
        <v>3001</v>
      </c>
      <c r="B824" s="2">
        <v>45582</v>
      </c>
      <c r="C824" s="1" t="s">
        <v>6672</v>
      </c>
      <c r="D824" s="1" t="s">
        <v>133</v>
      </c>
      <c r="E824">
        <v>2024</v>
      </c>
      <c r="F824" s="1" t="s">
        <v>2637</v>
      </c>
      <c r="G824" s="1" t="s">
        <v>3002</v>
      </c>
      <c r="H824" s="1" t="s">
        <v>1152</v>
      </c>
      <c r="I824" s="1" t="s">
        <v>1153</v>
      </c>
      <c r="J824" s="1" t="s">
        <v>51</v>
      </c>
      <c r="K824" s="3">
        <v>29.67</v>
      </c>
      <c r="L824">
        <v>1</v>
      </c>
      <c r="M824" s="3">
        <v>29.67</v>
      </c>
      <c r="N824" s="1" t="s">
        <v>21</v>
      </c>
      <c r="O824" s="1" t="s">
        <v>30</v>
      </c>
    </row>
    <row r="825" spans="1:15" x14ac:dyDescent="0.3">
      <c r="A825" s="1" t="s">
        <v>3003</v>
      </c>
      <c r="B825" s="2">
        <v>45807</v>
      </c>
      <c r="C825" s="1" t="s">
        <v>6668</v>
      </c>
      <c r="D825" s="1" t="s">
        <v>46</v>
      </c>
      <c r="E825">
        <v>2025</v>
      </c>
      <c r="F825" s="1" t="s">
        <v>3004</v>
      </c>
      <c r="G825" s="1" t="s">
        <v>3005</v>
      </c>
      <c r="H825" s="1" t="s">
        <v>821</v>
      </c>
      <c r="I825" s="1" t="s">
        <v>2695</v>
      </c>
      <c r="J825" s="1" t="s">
        <v>20</v>
      </c>
      <c r="K825" s="3">
        <v>15.65</v>
      </c>
      <c r="L825">
        <v>5</v>
      </c>
      <c r="M825" s="3">
        <v>78.25</v>
      </c>
      <c r="N825" s="1" t="s">
        <v>21</v>
      </c>
      <c r="O825" s="1" t="s">
        <v>37</v>
      </c>
    </row>
    <row r="826" spans="1:15" x14ac:dyDescent="0.3">
      <c r="A826" s="1" t="s">
        <v>3006</v>
      </c>
      <c r="B826" s="2">
        <v>45231</v>
      </c>
      <c r="C826" s="1" t="s">
        <v>6670</v>
      </c>
      <c r="D826" s="1" t="s">
        <v>54</v>
      </c>
      <c r="E826">
        <v>2023</v>
      </c>
      <c r="F826" s="1" t="s">
        <v>144</v>
      </c>
      <c r="G826" s="1" t="s">
        <v>145</v>
      </c>
      <c r="H826" s="1" t="s">
        <v>3007</v>
      </c>
      <c r="I826" s="1" t="s">
        <v>3008</v>
      </c>
      <c r="J826" s="1" t="s">
        <v>70</v>
      </c>
      <c r="K826" s="3">
        <v>22.88</v>
      </c>
      <c r="L826">
        <v>3</v>
      </c>
      <c r="M826" s="3">
        <v>68.64</v>
      </c>
      <c r="N826" s="1" t="s">
        <v>29</v>
      </c>
      <c r="O826" s="1" t="s">
        <v>44</v>
      </c>
    </row>
    <row r="827" spans="1:15" x14ac:dyDescent="0.3">
      <c r="A827" s="1" t="s">
        <v>3009</v>
      </c>
      <c r="B827" s="2">
        <v>45032</v>
      </c>
      <c r="C827" s="1" t="s">
        <v>6666</v>
      </c>
      <c r="D827" s="1" t="s">
        <v>82</v>
      </c>
      <c r="E827">
        <v>2023</v>
      </c>
      <c r="F827" s="1" t="s">
        <v>1688</v>
      </c>
      <c r="G827" s="1" t="s">
        <v>2785</v>
      </c>
      <c r="H827" s="1" t="s">
        <v>2356</v>
      </c>
      <c r="I827" s="1" t="s">
        <v>3010</v>
      </c>
      <c r="J827" s="1" t="s">
        <v>20</v>
      </c>
      <c r="K827" s="3">
        <v>21.78</v>
      </c>
      <c r="L827">
        <v>3</v>
      </c>
      <c r="M827" s="3">
        <v>65.34</v>
      </c>
      <c r="N827" s="1" t="s">
        <v>29</v>
      </c>
      <c r="O827" s="1" t="s">
        <v>22</v>
      </c>
    </row>
    <row r="828" spans="1:15" x14ac:dyDescent="0.3">
      <c r="A828" s="1" t="s">
        <v>3011</v>
      </c>
      <c r="B828" s="2">
        <v>45099</v>
      </c>
      <c r="C828" s="1" t="s">
        <v>6672</v>
      </c>
      <c r="D828" s="1" t="s">
        <v>24</v>
      </c>
      <c r="E828">
        <v>2023</v>
      </c>
      <c r="F828" s="1" t="s">
        <v>2838</v>
      </c>
      <c r="G828" s="1" t="s">
        <v>2839</v>
      </c>
      <c r="H828" s="1" t="s">
        <v>2246</v>
      </c>
      <c r="I828" s="1" t="s">
        <v>2247</v>
      </c>
      <c r="J828" s="1" t="s">
        <v>20</v>
      </c>
      <c r="K828" s="3">
        <v>8.64</v>
      </c>
      <c r="L828">
        <v>3</v>
      </c>
      <c r="M828" s="3">
        <v>25.92</v>
      </c>
      <c r="N828" s="1" t="s">
        <v>21</v>
      </c>
      <c r="O828" s="1" t="s">
        <v>22</v>
      </c>
    </row>
    <row r="829" spans="1:15" x14ac:dyDescent="0.3">
      <c r="A829" s="1" t="s">
        <v>3012</v>
      </c>
      <c r="B829" s="2">
        <v>45362</v>
      </c>
      <c r="C829" s="1" t="s">
        <v>6667</v>
      </c>
      <c r="D829" s="1" t="s">
        <v>15</v>
      </c>
      <c r="E829">
        <v>2024</v>
      </c>
      <c r="F829" s="1" t="s">
        <v>982</v>
      </c>
      <c r="G829" s="1" t="s">
        <v>3013</v>
      </c>
      <c r="H829" s="1" t="s">
        <v>99</v>
      </c>
      <c r="I829" s="1" t="s">
        <v>100</v>
      </c>
      <c r="J829" s="1" t="s">
        <v>20</v>
      </c>
      <c r="K829" s="3">
        <v>21.77</v>
      </c>
      <c r="L829">
        <v>3</v>
      </c>
      <c r="M829" s="3">
        <v>65.31</v>
      </c>
      <c r="N829" s="1" t="s">
        <v>21</v>
      </c>
      <c r="O829" s="1" t="s">
        <v>95</v>
      </c>
    </row>
    <row r="830" spans="1:15" x14ac:dyDescent="0.3">
      <c r="A830" s="1" t="s">
        <v>3014</v>
      </c>
      <c r="B830" s="2">
        <v>45623</v>
      </c>
      <c r="C830" s="1" t="s">
        <v>6670</v>
      </c>
      <c r="D830" s="1" t="s">
        <v>54</v>
      </c>
      <c r="E830">
        <v>2024</v>
      </c>
      <c r="F830" s="1" t="s">
        <v>2822</v>
      </c>
      <c r="G830" s="1" t="s">
        <v>3015</v>
      </c>
      <c r="H830" s="1" t="s">
        <v>1497</v>
      </c>
      <c r="I830" s="1" t="s">
        <v>3016</v>
      </c>
      <c r="J830" s="1" t="s">
        <v>20</v>
      </c>
      <c r="K830" s="3">
        <v>41.53</v>
      </c>
      <c r="L830">
        <v>3</v>
      </c>
      <c r="M830" s="3">
        <v>124.59</v>
      </c>
      <c r="N830" s="1" t="s">
        <v>88</v>
      </c>
      <c r="O830" s="1" t="s">
        <v>44</v>
      </c>
    </row>
    <row r="831" spans="1:15" x14ac:dyDescent="0.3">
      <c r="A831" s="1" t="s">
        <v>3017</v>
      </c>
      <c r="B831" s="2">
        <v>44998</v>
      </c>
      <c r="C831" s="1" t="s">
        <v>6667</v>
      </c>
      <c r="D831" s="1" t="s">
        <v>15</v>
      </c>
      <c r="E831">
        <v>2023</v>
      </c>
      <c r="F831" s="1" t="s">
        <v>3018</v>
      </c>
      <c r="G831" s="1" t="s">
        <v>3019</v>
      </c>
      <c r="H831" s="1" t="s">
        <v>1944</v>
      </c>
      <c r="I831" s="1" t="s">
        <v>3020</v>
      </c>
      <c r="J831" s="1" t="s">
        <v>20</v>
      </c>
      <c r="K831" s="3">
        <v>32.32</v>
      </c>
      <c r="L831">
        <v>5</v>
      </c>
      <c r="M831" s="3">
        <v>161.6</v>
      </c>
      <c r="N831" s="1" t="s">
        <v>88</v>
      </c>
      <c r="O831" s="1" t="s">
        <v>193</v>
      </c>
    </row>
    <row r="832" spans="1:15" x14ac:dyDescent="0.3">
      <c r="A832" s="1" t="s">
        <v>3021</v>
      </c>
      <c r="B832" s="2">
        <v>45004</v>
      </c>
      <c r="C832" s="1" t="s">
        <v>6666</v>
      </c>
      <c r="D832" s="1" t="s">
        <v>15</v>
      </c>
      <c r="E832">
        <v>2023</v>
      </c>
      <c r="F832" s="1" t="s">
        <v>3022</v>
      </c>
      <c r="G832" s="1" t="s">
        <v>3023</v>
      </c>
      <c r="H832" s="1" t="s">
        <v>1428</v>
      </c>
      <c r="I832" s="1" t="s">
        <v>2908</v>
      </c>
      <c r="J832" s="1" t="s">
        <v>51</v>
      </c>
      <c r="K832" s="3">
        <v>17.88</v>
      </c>
      <c r="L832">
        <v>3</v>
      </c>
      <c r="M832" s="3">
        <v>53.64</v>
      </c>
      <c r="N832" s="1" t="s">
        <v>21</v>
      </c>
      <c r="O832" s="1" t="s">
        <v>37</v>
      </c>
    </row>
    <row r="833" spans="1:15" x14ac:dyDescent="0.3">
      <c r="A833" s="1" t="s">
        <v>3024</v>
      </c>
      <c r="B833" s="2">
        <v>45195</v>
      </c>
      <c r="C833" s="1" t="s">
        <v>6671</v>
      </c>
      <c r="D833" s="1" t="s">
        <v>60</v>
      </c>
      <c r="E833">
        <v>2023</v>
      </c>
      <c r="F833" s="1" t="s">
        <v>583</v>
      </c>
      <c r="G833" s="1" t="s">
        <v>3000</v>
      </c>
      <c r="H833" s="1" t="s">
        <v>2213</v>
      </c>
      <c r="I833" s="1" t="s">
        <v>3025</v>
      </c>
      <c r="J833" s="1" t="s">
        <v>70</v>
      </c>
      <c r="K833" s="3">
        <v>36.54</v>
      </c>
      <c r="L833">
        <v>1</v>
      </c>
      <c r="M833" s="3">
        <v>36.54</v>
      </c>
      <c r="N833" s="1" t="s">
        <v>29</v>
      </c>
      <c r="O833" s="1" t="s">
        <v>95</v>
      </c>
    </row>
    <row r="834" spans="1:15" x14ac:dyDescent="0.3">
      <c r="A834" s="1" t="s">
        <v>3026</v>
      </c>
      <c r="B834" s="2">
        <v>45631</v>
      </c>
      <c r="C834" s="1" t="s">
        <v>6672</v>
      </c>
      <c r="D834" s="1" t="s">
        <v>107</v>
      </c>
      <c r="E834">
        <v>2024</v>
      </c>
      <c r="F834" s="1" t="s">
        <v>3027</v>
      </c>
      <c r="G834" s="1" t="s">
        <v>3028</v>
      </c>
      <c r="H834" s="1" t="s">
        <v>826</v>
      </c>
      <c r="I834" s="1" t="s">
        <v>2996</v>
      </c>
      <c r="J834" s="1" t="s">
        <v>70</v>
      </c>
      <c r="K834" s="3">
        <v>22.42</v>
      </c>
      <c r="L834">
        <v>1</v>
      </c>
      <c r="M834" s="3">
        <v>22.42</v>
      </c>
      <c r="N834" s="1" t="s">
        <v>6669</v>
      </c>
      <c r="O834" s="1" t="s">
        <v>95</v>
      </c>
    </row>
    <row r="835" spans="1:15" x14ac:dyDescent="0.3">
      <c r="A835" s="1" t="s">
        <v>3029</v>
      </c>
      <c r="B835" s="2">
        <v>45577</v>
      </c>
      <c r="C835" s="1" t="s">
        <v>6673</v>
      </c>
      <c r="D835" s="1" t="s">
        <v>133</v>
      </c>
      <c r="E835">
        <v>2024</v>
      </c>
      <c r="F835" s="1" t="s">
        <v>3030</v>
      </c>
      <c r="G835" s="1" t="s">
        <v>3031</v>
      </c>
      <c r="H835" s="1" t="s">
        <v>1337</v>
      </c>
      <c r="I835" s="1" t="s">
        <v>1338</v>
      </c>
      <c r="J835" s="1" t="s">
        <v>20</v>
      </c>
      <c r="K835" s="3">
        <v>13.02</v>
      </c>
      <c r="L835">
        <v>3</v>
      </c>
      <c r="M835" s="3">
        <v>39.06</v>
      </c>
      <c r="N835" s="1" t="s">
        <v>29</v>
      </c>
      <c r="O835" s="1" t="s">
        <v>22</v>
      </c>
    </row>
    <row r="836" spans="1:15" x14ac:dyDescent="0.3">
      <c r="A836" s="1" t="s">
        <v>3032</v>
      </c>
      <c r="B836" s="2">
        <v>45523</v>
      </c>
      <c r="C836" s="1" t="s">
        <v>6667</v>
      </c>
      <c r="D836" s="1" t="s">
        <v>90</v>
      </c>
      <c r="E836">
        <v>2024</v>
      </c>
      <c r="F836" s="1" t="s">
        <v>3033</v>
      </c>
      <c r="G836" s="1" t="s">
        <v>3034</v>
      </c>
      <c r="H836" s="1" t="s">
        <v>197</v>
      </c>
      <c r="I836" s="1" t="s">
        <v>2634</v>
      </c>
      <c r="J836" s="1" t="s">
        <v>70</v>
      </c>
      <c r="K836" s="3">
        <v>14.41</v>
      </c>
      <c r="L836">
        <v>3</v>
      </c>
      <c r="M836" s="3">
        <v>43.23</v>
      </c>
      <c r="N836" s="1" t="s">
        <v>6669</v>
      </c>
      <c r="O836" s="1" t="s">
        <v>22</v>
      </c>
    </row>
    <row r="837" spans="1:15" x14ac:dyDescent="0.3">
      <c r="A837" s="1" t="s">
        <v>3035</v>
      </c>
      <c r="B837" s="2">
        <v>45480</v>
      </c>
      <c r="C837" s="1" t="s">
        <v>6666</v>
      </c>
      <c r="D837" s="1" t="s">
        <v>32</v>
      </c>
      <c r="E837">
        <v>2024</v>
      </c>
      <c r="F837" s="1" t="s">
        <v>2477</v>
      </c>
      <c r="G837" s="1" t="s">
        <v>3036</v>
      </c>
      <c r="H837" s="1" t="s">
        <v>2639</v>
      </c>
      <c r="I837" s="1" t="s">
        <v>2640</v>
      </c>
      <c r="J837" s="1" t="s">
        <v>70</v>
      </c>
      <c r="K837" s="3">
        <v>14.93</v>
      </c>
      <c r="L837">
        <v>1</v>
      </c>
      <c r="M837" s="3">
        <v>14.93</v>
      </c>
      <c r="N837" s="1" t="s">
        <v>21</v>
      </c>
      <c r="O837" s="1" t="s">
        <v>193</v>
      </c>
    </row>
    <row r="838" spans="1:15" x14ac:dyDescent="0.3">
      <c r="A838" s="1" t="s">
        <v>3037</v>
      </c>
      <c r="B838" s="2">
        <v>45311</v>
      </c>
      <c r="C838" s="1" t="s">
        <v>6673</v>
      </c>
      <c r="D838" s="1" t="s">
        <v>210</v>
      </c>
      <c r="E838">
        <v>2024</v>
      </c>
      <c r="F838" s="1" t="s">
        <v>1413</v>
      </c>
      <c r="G838" s="1" t="s">
        <v>3038</v>
      </c>
      <c r="H838" s="1" t="s">
        <v>628</v>
      </c>
      <c r="I838" s="1" t="s">
        <v>3039</v>
      </c>
      <c r="J838" s="1" t="s">
        <v>51</v>
      </c>
      <c r="K838" s="3">
        <v>36.79</v>
      </c>
      <c r="L838">
        <v>1</v>
      </c>
      <c r="M838" s="3">
        <v>36.79</v>
      </c>
      <c r="N838" s="1" t="s">
        <v>6669</v>
      </c>
      <c r="O838" s="1" t="s">
        <v>37</v>
      </c>
    </row>
    <row r="839" spans="1:15" x14ac:dyDescent="0.3">
      <c r="A839" s="1" t="s">
        <v>3040</v>
      </c>
      <c r="B839" s="2">
        <v>45431</v>
      </c>
      <c r="C839" s="1" t="s">
        <v>6666</v>
      </c>
      <c r="D839" s="1" t="s">
        <v>46</v>
      </c>
      <c r="E839">
        <v>2024</v>
      </c>
      <c r="F839" s="1" t="s">
        <v>1971</v>
      </c>
      <c r="G839" s="1" t="s">
        <v>1972</v>
      </c>
      <c r="H839" s="1" t="s">
        <v>1428</v>
      </c>
      <c r="I839" s="1" t="s">
        <v>1429</v>
      </c>
      <c r="J839" s="1" t="s">
        <v>20</v>
      </c>
      <c r="K839" s="3">
        <v>24.44</v>
      </c>
      <c r="L839">
        <v>1</v>
      </c>
      <c r="M839" s="3">
        <v>24.44</v>
      </c>
      <c r="N839" s="1" t="s">
        <v>6669</v>
      </c>
      <c r="O839" s="1" t="s">
        <v>80</v>
      </c>
    </row>
    <row r="840" spans="1:15" x14ac:dyDescent="0.3">
      <c r="A840" s="1" t="s">
        <v>3041</v>
      </c>
      <c r="B840" s="2">
        <v>45738</v>
      </c>
      <c r="C840" s="1" t="s">
        <v>6673</v>
      </c>
      <c r="D840" s="1" t="s">
        <v>15</v>
      </c>
      <c r="E840">
        <v>2025</v>
      </c>
      <c r="F840" s="1" t="s">
        <v>1465</v>
      </c>
      <c r="G840" s="1" t="s">
        <v>1466</v>
      </c>
      <c r="H840" s="1" t="s">
        <v>673</v>
      </c>
      <c r="I840" s="1" t="s">
        <v>674</v>
      </c>
      <c r="J840" s="1" t="s">
        <v>70</v>
      </c>
      <c r="K840" s="3">
        <v>6.42</v>
      </c>
      <c r="L840">
        <v>4</v>
      </c>
      <c r="M840" s="3">
        <v>25.68</v>
      </c>
      <c r="N840" s="1" t="s">
        <v>29</v>
      </c>
      <c r="O840" s="1" t="s">
        <v>22</v>
      </c>
    </row>
    <row r="841" spans="1:15" x14ac:dyDescent="0.3">
      <c r="A841" s="1" t="s">
        <v>3042</v>
      </c>
      <c r="B841" s="2">
        <v>44826</v>
      </c>
      <c r="C841" s="1" t="s">
        <v>6672</v>
      </c>
      <c r="D841" s="1" t="s">
        <v>60</v>
      </c>
      <c r="E841">
        <v>2022</v>
      </c>
      <c r="F841" s="1" t="s">
        <v>1624</v>
      </c>
      <c r="G841" s="1" t="s">
        <v>1625</v>
      </c>
      <c r="H841" s="1" t="s">
        <v>2349</v>
      </c>
      <c r="I841" s="1" t="s">
        <v>2350</v>
      </c>
      <c r="J841" s="1" t="s">
        <v>20</v>
      </c>
      <c r="K841" s="3">
        <v>48.66</v>
      </c>
      <c r="L841">
        <v>4</v>
      </c>
      <c r="M841" s="3">
        <v>194.64</v>
      </c>
      <c r="N841" s="1" t="s">
        <v>6669</v>
      </c>
      <c r="O841" s="1" t="s">
        <v>22</v>
      </c>
    </row>
    <row r="842" spans="1:15" x14ac:dyDescent="0.3">
      <c r="A842" s="1" t="s">
        <v>3043</v>
      </c>
      <c r="B842" s="2">
        <v>45810</v>
      </c>
      <c r="C842" s="1" t="s">
        <v>6667</v>
      </c>
      <c r="D842" s="1" t="s">
        <v>24</v>
      </c>
      <c r="E842">
        <v>2025</v>
      </c>
      <c r="F842" s="1" t="s">
        <v>1299</v>
      </c>
      <c r="G842" s="1" t="s">
        <v>1300</v>
      </c>
      <c r="H842" s="1" t="s">
        <v>3044</v>
      </c>
      <c r="I842" s="1" t="s">
        <v>3045</v>
      </c>
      <c r="J842" s="1" t="s">
        <v>20</v>
      </c>
      <c r="K842" s="3">
        <v>30.28</v>
      </c>
      <c r="L842">
        <v>4</v>
      </c>
      <c r="M842" s="3">
        <v>121.12</v>
      </c>
      <c r="N842" s="1" t="s">
        <v>21</v>
      </c>
      <c r="O842" s="1" t="s">
        <v>37</v>
      </c>
    </row>
    <row r="843" spans="1:15" x14ac:dyDescent="0.3">
      <c r="A843" s="1" t="s">
        <v>3046</v>
      </c>
      <c r="B843" s="2">
        <v>45246</v>
      </c>
      <c r="C843" s="1" t="s">
        <v>6672</v>
      </c>
      <c r="D843" s="1" t="s">
        <v>54</v>
      </c>
      <c r="E843">
        <v>2023</v>
      </c>
      <c r="F843" s="1" t="s">
        <v>1583</v>
      </c>
      <c r="G843" s="1" t="s">
        <v>3047</v>
      </c>
      <c r="H843" s="1" t="s">
        <v>2174</v>
      </c>
      <c r="I843" s="1" t="s">
        <v>3048</v>
      </c>
      <c r="J843" s="1" t="s">
        <v>87</v>
      </c>
      <c r="K843" s="3">
        <v>17.09</v>
      </c>
      <c r="L843">
        <v>3</v>
      </c>
      <c r="M843" s="3">
        <v>51.27</v>
      </c>
      <c r="N843" s="1" t="s">
        <v>6669</v>
      </c>
      <c r="O843" s="1" t="s">
        <v>37</v>
      </c>
    </row>
    <row r="844" spans="1:15" x14ac:dyDescent="0.3">
      <c r="A844" s="1" t="s">
        <v>3049</v>
      </c>
      <c r="B844" s="2">
        <v>44929</v>
      </c>
      <c r="C844" s="1" t="s">
        <v>6671</v>
      </c>
      <c r="D844" s="1" t="s">
        <v>210</v>
      </c>
      <c r="E844">
        <v>2023</v>
      </c>
      <c r="F844" s="1" t="s">
        <v>780</v>
      </c>
      <c r="G844" s="1" t="s">
        <v>781</v>
      </c>
      <c r="H844" s="1" t="s">
        <v>2229</v>
      </c>
      <c r="I844" s="1" t="s">
        <v>3050</v>
      </c>
      <c r="J844" s="1" t="s">
        <v>20</v>
      </c>
      <c r="K844" s="3">
        <v>46.08</v>
      </c>
      <c r="L844">
        <v>2</v>
      </c>
      <c r="M844" s="3">
        <v>92.16</v>
      </c>
      <c r="N844" s="1" t="s">
        <v>29</v>
      </c>
      <c r="O844" s="1" t="s">
        <v>44</v>
      </c>
    </row>
    <row r="845" spans="1:15" x14ac:dyDescent="0.3">
      <c r="A845" s="1" t="s">
        <v>3051</v>
      </c>
      <c r="B845" s="2">
        <v>45110</v>
      </c>
      <c r="C845" s="1" t="s">
        <v>6667</v>
      </c>
      <c r="D845" s="1" t="s">
        <v>32</v>
      </c>
      <c r="E845">
        <v>2023</v>
      </c>
      <c r="F845" s="1" t="s">
        <v>2554</v>
      </c>
      <c r="G845" s="1" t="s">
        <v>3052</v>
      </c>
      <c r="H845" s="1" t="s">
        <v>302</v>
      </c>
      <c r="I845" s="1" t="s">
        <v>303</v>
      </c>
      <c r="J845" s="1" t="s">
        <v>20</v>
      </c>
      <c r="K845" s="3">
        <v>40.43</v>
      </c>
      <c r="L845">
        <v>2</v>
      </c>
      <c r="M845" s="3">
        <v>80.86</v>
      </c>
      <c r="N845" s="1" t="s">
        <v>21</v>
      </c>
      <c r="O845" s="1" t="s">
        <v>22</v>
      </c>
    </row>
    <row r="846" spans="1:15" x14ac:dyDescent="0.3">
      <c r="A846" s="1" t="s">
        <v>3053</v>
      </c>
      <c r="B846" s="2">
        <v>45484</v>
      </c>
      <c r="C846" s="1" t="s">
        <v>6672</v>
      </c>
      <c r="D846" s="1" t="s">
        <v>32</v>
      </c>
      <c r="E846">
        <v>2024</v>
      </c>
      <c r="F846" s="1" t="s">
        <v>1271</v>
      </c>
      <c r="G846" s="1" t="s">
        <v>1272</v>
      </c>
      <c r="H846" s="1" t="s">
        <v>3054</v>
      </c>
      <c r="I846" s="1" t="s">
        <v>3055</v>
      </c>
      <c r="J846" s="1" t="s">
        <v>70</v>
      </c>
      <c r="K846" s="3">
        <v>46.18</v>
      </c>
      <c r="L846">
        <v>3</v>
      </c>
      <c r="M846" s="3">
        <v>138.54</v>
      </c>
      <c r="N846" s="1" t="s">
        <v>21</v>
      </c>
      <c r="O846" s="1" t="s">
        <v>44</v>
      </c>
    </row>
    <row r="847" spans="1:15" x14ac:dyDescent="0.3">
      <c r="A847" s="1" t="s">
        <v>3056</v>
      </c>
      <c r="B847" s="2">
        <v>45161</v>
      </c>
      <c r="C847" s="1" t="s">
        <v>6670</v>
      </c>
      <c r="D847" s="1" t="s">
        <v>90</v>
      </c>
      <c r="E847">
        <v>2023</v>
      </c>
      <c r="F847" s="1" t="s">
        <v>3057</v>
      </c>
      <c r="G847" s="1" t="s">
        <v>3058</v>
      </c>
      <c r="H847" s="1" t="s">
        <v>3059</v>
      </c>
      <c r="I847" s="1" t="s">
        <v>3060</v>
      </c>
      <c r="J847" s="1" t="s">
        <v>20</v>
      </c>
      <c r="K847" s="3">
        <v>42.19</v>
      </c>
      <c r="L847">
        <v>1</v>
      </c>
      <c r="M847" s="3">
        <v>42.19</v>
      </c>
      <c r="N847" s="1" t="s">
        <v>6669</v>
      </c>
      <c r="O847" s="1" t="s">
        <v>22</v>
      </c>
    </row>
    <row r="848" spans="1:15" x14ac:dyDescent="0.3">
      <c r="A848" s="1" t="s">
        <v>3061</v>
      </c>
      <c r="B848" s="2">
        <v>45371</v>
      </c>
      <c r="C848" s="1" t="s">
        <v>6670</v>
      </c>
      <c r="D848" s="1" t="s">
        <v>15</v>
      </c>
      <c r="E848">
        <v>2024</v>
      </c>
      <c r="F848" s="1" t="s">
        <v>1793</v>
      </c>
      <c r="G848" s="1" t="s">
        <v>1794</v>
      </c>
      <c r="H848" s="1" t="s">
        <v>777</v>
      </c>
      <c r="I848" s="1" t="s">
        <v>2243</v>
      </c>
      <c r="J848" s="1" t="s">
        <v>20</v>
      </c>
      <c r="K848" s="3">
        <v>28.47</v>
      </c>
      <c r="L848">
        <v>5</v>
      </c>
      <c r="M848" s="3">
        <v>142.35</v>
      </c>
      <c r="N848" s="1" t="s">
        <v>29</v>
      </c>
      <c r="O848" s="1" t="s">
        <v>44</v>
      </c>
    </row>
    <row r="849" spans="1:15" x14ac:dyDescent="0.3">
      <c r="A849" s="1" t="s">
        <v>3062</v>
      </c>
      <c r="B849" s="2">
        <v>44851</v>
      </c>
      <c r="C849" s="1" t="s">
        <v>6667</v>
      </c>
      <c r="D849" s="1" t="s">
        <v>133</v>
      </c>
      <c r="E849">
        <v>2022</v>
      </c>
      <c r="F849" s="1" t="s">
        <v>3063</v>
      </c>
      <c r="G849" s="1" t="s">
        <v>3064</v>
      </c>
      <c r="H849" s="1" t="s">
        <v>375</v>
      </c>
      <c r="I849" s="1" t="s">
        <v>376</v>
      </c>
      <c r="J849" s="1" t="s">
        <v>20</v>
      </c>
      <c r="K849" s="3">
        <v>13.87</v>
      </c>
      <c r="L849">
        <v>1</v>
      </c>
      <c r="M849" s="3">
        <v>13.87</v>
      </c>
      <c r="N849" s="1" t="s">
        <v>29</v>
      </c>
      <c r="O849" s="1" t="s">
        <v>80</v>
      </c>
    </row>
    <row r="850" spans="1:15" x14ac:dyDescent="0.3">
      <c r="A850" s="1" t="s">
        <v>3065</v>
      </c>
      <c r="B850" s="2">
        <v>45501</v>
      </c>
      <c r="C850" s="1" t="s">
        <v>6666</v>
      </c>
      <c r="D850" s="1" t="s">
        <v>32</v>
      </c>
      <c r="E850">
        <v>2024</v>
      </c>
      <c r="F850" s="1" t="s">
        <v>1163</v>
      </c>
      <c r="G850" s="1" t="s">
        <v>3066</v>
      </c>
      <c r="H850" s="1" t="s">
        <v>2382</v>
      </c>
      <c r="I850" s="1" t="s">
        <v>3067</v>
      </c>
      <c r="J850" s="1" t="s">
        <v>51</v>
      </c>
      <c r="K850" s="3">
        <v>41.07</v>
      </c>
      <c r="L850">
        <v>2</v>
      </c>
      <c r="M850" s="3">
        <v>82.14</v>
      </c>
      <c r="N850" s="1" t="s">
        <v>29</v>
      </c>
      <c r="O850" s="1" t="s">
        <v>22</v>
      </c>
    </row>
    <row r="851" spans="1:15" x14ac:dyDescent="0.3">
      <c r="A851" s="1" t="s">
        <v>3068</v>
      </c>
      <c r="B851" s="2">
        <v>45645</v>
      </c>
      <c r="C851" s="1" t="s">
        <v>6672</v>
      </c>
      <c r="D851" s="1" t="s">
        <v>107</v>
      </c>
      <c r="E851">
        <v>2024</v>
      </c>
      <c r="F851" s="1" t="s">
        <v>2838</v>
      </c>
      <c r="G851" s="1" t="s">
        <v>3069</v>
      </c>
      <c r="H851" s="1" t="s">
        <v>197</v>
      </c>
      <c r="I851" s="1" t="s">
        <v>3070</v>
      </c>
      <c r="J851" s="1" t="s">
        <v>51</v>
      </c>
      <c r="K851" s="3">
        <v>45.04</v>
      </c>
      <c r="L851">
        <v>4</v>
      </c>
      <c r="M851" s="3">
        <v>180.16</v>
      </c>
      <c r="N851" s="1" t="s">
        <v>29</v>
      </c>
      <c r="O851" s="1" t="s">
        <v>37</v>
      </c>
    </row>
    <row r="852" spans="1:15" x14ac:dyDescent="0.3">
      <c r="A852" s="1" t="s">
        <v>3071</v>
      </c>
      <c r="B852" s="2">
        <v>45200</v>
      </c>
      <c r="C852" s="1" t="s">
        <v>6666</v>
      </c>
      <c r="D852" s="1" t="s">
        <v>133</v>
      </c>
      <c r="E852">
        <v>2023</v>
      </c>
      <c r="F852" s="1" t="s">
        <v>3072</v>
      </c>
      <c r="G852" s="1" t="s">
        <v>3073</v>
      </c>
      <c r="H852" s="1" t="s">
        <v>3074</v>
      </c>
      <c r="I852" s="1" t="s">
        <v>3075</v>
      </c>
      <c r="J852" s="1" t="s">
        <v>70</v>
      </c>
      <c r="K852" s="3">
        <v>11.12</v>
      </c>
      <c r="L852">
        <v>2</v>
      </c>
      <c r="M852" s="3">
        <v>22.24</v>
      </c>
      <c r="N852" s="1" t="s">
        <v>6669</v>
      </c>
      <c r="O852" s="1" t="s">
        <v>52</v>
      </c>
    </row>
    <row r="853" spans="1:15" x14ac:dyDescent="0.3">
      <c r="A853" s="1" t="s">
        <v>3076</v>
      </c>
      <c r="B853" s="2">
        <v>44856</v>
      </c>
      <c r="C853" s="1" t="s">
        <v>6673</v>
      </c>
      <c r="D853" s="1" t="s">
        <v>133</v>
      </c>
      <c r="E853">
        <v>2022</v>
      </c>
      <c r="F853" s="1" t="s">
        <v>1143</v>
      </c>
      <c r="G853" s="1" t="s">
        <v>1144</v>
      </c>
      <c r="H853" s="1" t="s">
        <v>989</v>
      </c>
      <c r="I853" s="1" t="s">
        <v>990</v>
      </c>
      <c r="J853" s="1" t="s">
        <v>20</v>
      </c>
      <c r="K853" s="3">
        <v>20.92</v>
      </c>
      <c r="L853">
        <v>2</v>
      </c>
      <c r="M853" s="3">
        <v>41.84</v>
      </c>
      <c r="N853" s="1" t="s">
        <v>21</v>
      </c>
      <c r="O853" s="1" t="s">
        <v>37</v>
      </c>
    </row>
    <row r="854" spans="1:15" x14ac:dyDescent="0.3">
      <c r="A854" s="1" t="s">
        <v>3077</v>
      </c>
      <c r="B854" s="2">
        <v>45291</v>
      </c>
      <c r="C854" s="1" t="s">
        <v>6666</v>
      </c>
      <c r="D854" s="1" t="s">
        <v>107</v>
      </c>
      <c r="E854">
        <v>2023</v>
      </c>
      <c r="F854" s="1" t="s">
        <v>1508</v>
      </c>
      <c r="G854" s="1" t="s">
        <v>3078</v>
      </c>
      <c r="H854" s="1" t="s">
        <v>3079</v>
      </c>
      <c r="I854" s="1" t="s">
        <v>3080</v>
      </c>
      <c r="J854" s="1" t="s">
        <v>20</v>
      </c>
      <c r="K854" s="3">
        <v>14.46</v>
      </c>
      <c r="L854">
        <v>1</v>
      </c>
      <c r="M854" s="3">
        <v>14.46</v>
      </c>
      <c r="N854" s="1" t="s">
        <v>21</v>
      </c>
      <c r="O854" s="1" t="s">
        <v>22</v>
      </c>
    </row>
    <row r="855" spans="1:15" x14ac:dyDescent="0.3">
      <c r="A855" s="1" t="s">
        <v>3081</v>
      </c>
      <c r="B855" s="2">
        <v>45119</v>
      </c>
      <c r="C855" s="1" t="s">
        <v>6670</v>
      </c>
      <c r="D855" s="1" t="s">
        <v>32</v>
      </c>
      <c r="E855">
        <v>2023</v>
      </c>
      <c r="F855" s="1" t="s">
        <v>750</v>
      </c>
      <c r="G855" s="1" t="s">
        <v>751</v>
      </c>
      <c r="H855" s="1" t="s">
        <v>1948</v>
      </c>
      <c r="I855" s="1" t="s">
        <v>1949</v>
      </c>
      <c r="J855" s="1" t="s">
        <v>70</v>
      </c>
      <c r="K855" s="3">
        <v>56.99</v>
      </c>
      <c r="L855">
        <v>5</v>
      </c>
      <c r="M855" s="3">
        <v>284.95</v>
      </c>
      <c r="N855" s="1" t="s">
        <v>29</v>
      </c>
      <c r="O855" s="1" t="s">
        <v>30</v>
      </c>
    </row>
    <row r="856" spans="1:15" x14ac:dyDescent="0.3">
      <c r="A856" s="1" t="s">
        <v>3082</v>
      </c>
      <c r="B856" s="2">
        <v>45360</v>
      </c>
      <c r="C856" s="1" t="s">
        <v>6673</v>
      </c>
      <c r="D856" s="1" t="s">
        <v>15</v>
      </c>
      <c r="E856">
        <v>2024</v>
      </c>
      <c r="F856" s="1" t="s">
        <v>894</v>
      </c>
      <c r="G856" s="1" t="s">
        <v>3083</v>
      </c>
      <c r="H856" s="1" t="s">
        <v>752</v>
      </c>
      <c r="I856" s="1" t="s">
        <v>753</v>
      </c>
      <c r="J856" s="1" t="s">
        <v>20</v>
      </c>
      <c r="K856" s="3">
        <v>7.09</v>
      </c>
      <c r="L856">
        <v>3</v>
      </c>
      <c r="M856" s="3">
        <v>21.27</v>
      </c>
      <c r="N856" s="1" t="s">
        <v>29</v>
      </c>
      <c r="O856" s="1" t="s">
        <v>22</v>
      </c>
    </row>
    <row r="857" spans="1:15" x14ac:dyDescent="0.3">
      <c r="A857" s="1" t="s">
        <v>3084</v>
      </c>
      <c r="B857" s="2">
        <v>45428</v>
      </c>
      <c r="C857" s="1" t="s">
        <v>6672</v>
      </c>
      <c r="D857" s="1" t="s">
        <v>46</v>
      </c>
      <c r="E857">
        <v>2024</v>
      </c>
      <c r="F857" s="1" t="s">
        <v>3085</v>
      </c>
      <c r="G857" s="1" t="s">
        <v>3086</v>
      </c>
      <c r="H857" s="1" t="s">
        <v>673</v>
      </c>
      <c r="I857" s="1" t="s">
        <v>674</v>
      </c>
      <c r="J857" s="1" t="s">
        <v>51</v>
      </c>
      <c r="K857" s="3">
        <v>6.28</v>
      </c>
      <c r="L857">
        <v>3</v>
      </c>
      <c r="M857" s="3">
        <v>18.84</v>
      </c>
      <c r="N857" s="1" t="s">
        <v>21</v>
      </c>
      <c r="O857" s="1" t="s">
        <v>37</v>
      </c>
    </row>
    <row r="858" spans="1:15" x14ac:dyDescent="0.3">
      <c r="A858" s="1" t="s">
        <v>3087</v>
      </c>
      <c r="B858" s="2">
        <v>45866</v>
      </c>
      <c r="C858" s="1" t="s">
        <v>6667</v>
      </c>
      <c r="D858" s="1" t="s">
        <v>32</v>
      </c>
      <c r="E858">
        <v>2025</v>
      </c>
      <c r="F858" s="1" t="s">
        <v>3088</v>
      </c>
      <c r="G858" s="1" t="s">
        <v>3089</v>
      </c>
      <c r="H858" s="1" t="s">
        <v>1037</v>
      </c>
      <c r="I858" s="1" t="s">
        <v>3090</v>
      </c>
      <c r="J858" s="1" t="s">
        <v>20</v>
      </c>
      <c r="K858" s="3">
        <v>34.97</v>
      </c>
      <c r="L858">
        <v>3</v>
      </c>
      <c r="M858" s="3">
        <v>104.91</v>
      </c>
      <c r="N858" s="1" t="s">
        <v>21</v>
      </c>
      <c r="O858" s="1" t="s">
        <v>44</v>
      </c>
    </row>
    <row r="859" spans="1:15" x14ac:dyDescent="0.3">
      <c r="A859" s="1" t="s">
        <v>3091</v>
      </c>
      <c r="B859" s="2">
        <v>45826</v>
      </c>
      <c r="C859" s="1" t="s">
        <v>6670</v>
      </c>
      <c r="D859" s="1" t="s">
        <v>24</v>
      </c>
      <c r="E859">
        <v>2025</v>
      </c>
      <c r="F859" s="1" t="s">
        <v>443</v>
      </c>
      <c r="G859" s="1" t="s">
        <v>3092</v>
      </c>
      <c r="H859" s="1" t="s">
        <v>360</v>
      </c>
      <c r="I859" s="1" t="s">
        <v>361</v>
      </c>
      <c r="J859" s="1" t="s">
        <v>70</v>
      </c>
      <c r="K859" s="3">
        <v>18.899999999999999</v>
      </c>
      <c r="L859">
        <v>5</v>
      </c>
      <c r="M859" s="3">
        <v>94.5</v>
      </c>
      <c r="N859" s="1" t="s">
        <v>21</v>
      </c>
      <c r="O859" s="1" t="s">
        <v>37</v>
      </c>
    </row>
    <row r="860" spans="1:15" x14ac:dyDescent="0.3">
      <c r="A860" s="1" t="s">
        <v>3093</v>
      </c>
      <c r="B860" s="2">
        <v>44959</v>
      </c>
      <c r="C860" s="1" t="s">
        <v>6672</v>
      </c>
      <c r="D860" s="1" t="s">
        <v>39</v>
      </c>
      <c r="E860">
        <v>2023</v>
      </c>
      <c r="F860" s="1" t="s">
        <v>3094</v>
      </c>
      <c r="G860" s="1" t="s">
        <v>3095</v>
      </c>
      <c r="H860" s="1" t="s">
        <v>2877</v>
      </c>
      <c r="I860" s="1" t="s">
        <v>3096</v>
      </c>
      <c r="J860" s="1" t="s">
        <v>70</v>
      </c>
      <c r="K860" s="3">
        <v>6.27</v>
      </c>
      <c r="L860">
        <v>3</v>
      </c>
      <c r="M860" s="3">
        <v>18.809999999999999</v>
      </c>
      <c r="N860" s="1" t="s">
        <v>21</v>
      </c>
      <c r="O860" s="1" t="s">
        <v>193</v>
      </c>
    </row>
    <row r="861" spans="1:15" x14ac:dyDescent="0.3">
      <c r="A861" s="1" t="s">
        <v>3097</v>
      </c>
      <c r="B861" s="2">
        <v>45548</v>
      </c>
      <c r="C861" s="1" t="s">
        <v>6668</v>
      </c>
      <c r="D861" s="1" t="s">
        <v>60</v>
      </c>
      <c r="E861">
        <v>2024</v>
      </c>
      <c r="F861" s="1" t="s">
        <v>3098</v>
      </c>
      <c r="G861" s="1" t="s">
        <v>3099</v>
      </c>
      <c r="H861" s="1" t="s">
        <v>3100</v>
      </c>
      <c r="I861" s="1" t="s">
        <v>3101</v>
      </c>
      <c r="J861" s="1" t="s">
        <v>51</v>
      </c>
      <c r="K861" s="3">
        <v>44.56</v>
      </c>
      <c r="L861">
        <v>1</v>
      </c>
      <c r="M861" s="3">
        <v>44.56</v>
      </c>
      <c r="N861" s="1" t="s">
        <v>88</v>
      </c>
      <c r="O861" s="1" t="s">
        <v>44</v>
      </c>
    </row>
    <row r="862" spans="1:15" x14ac:dyDescent="0.3">
      <c r="A862" s="1" t="s">
        <v>3102</v>
      </c>
      <c r="B862" s="2">
        <v>44975</v>
      </c>
      <c r="C862" s="1" t="s">
        <v>6673</v>
      </c>
      <c r="D862" s="1" t="s">
        <v>39</v>
      </c>
      <c r="E862">
        <v>2023</v>
      </c>
      <c r="F862" s="1" t="s">
        <v>3103</v>
      </c>
      <c r="G862" s="1" t="s">
        <v>3104</v>
      </c>
      <c r="H862" s="1" t="s">
        <v>554</v>
      </c>
      <c r="I862" s="1" t="s">
        <v>1116</v>
      </c>
      <c r="J862" s="1" t="s">
        <v>70</v>
      </c>
      <c r="K862" s="3">
        <v>56.71</v>
      </c>
      <c r="L862">
        <v>4</v>
      </c>
      <c r="M862" s="3">
        <v>226.84</v>
      </c>
      <c r="N862" s="1" t="s">
        <v>6669</v>
      </c>
      <c r="O862" s="1" t="s">
        <v>22</v>
      </c>
    </row>
    <row r="863" spans="1:15" x14ac:dyDescent="0.3">
      <c r="A863" s="1" t="s">
        <v>3105</v>
      </c>
      <c r="B863" s="2">
        <v>45419</v>
      </c>
      <c r="C863" s="1" t="s">
        <v>6671</v>
      </c>
      <c r="D863" s="1" t="s">
        <v>46</v>
      </c>
      <c r="E863">
        <v>2024</v>
      </c>
      <c r="F863" s="1" t="s">
        <v>3106</v>
      </c>
      <c r="G863" s="1" t="s">
        <v>3107</v>
      </c>
      <c r="H863" s="1" t="s">
        <v>262</v>
      </c>
      <c r="I863" s="1" t="s">
        <v>263</v>
      </c>
      <c r="J863" s="1" t="s">
        <v>70</v>
      </c>
      <c r="K863" s="3">
        <v>48.95</v>
      </c>
      <c r="L863">
        <v>2</v>
      </c>
      <c r="M863" s="3">
        <v>97.9</v>
      </c>
      <c r="N863" s="1" t="s">
        <v>21</v>
      </c>
      <c r="O863" s="1" t="s">
        <v>193</v>
      </c>
    </row>
    <row r="864" spans="1:15" x14ac:dyDescent="0.3">
      <c r="A864" s="1" t="s">
        <v>3108</v>
      </c>
      <c r="B864" s="2">
        <v>45835</v>
      </c>
      <c r="C864" s="1" t="s">
        <v>6668</v>
      </c>
      <c r="D864" s="1" t="s">
        <v>24</v>
      </c>
      <c r="E864">
        <v>2025</v>
      </c>
      <c r="F864" s="1" t="s">
        <v>3109</v>
      </c>
      <c r="G864" s="1" t="s">
        <v>3110</v>
      </c>
      <c r="H864" s="1" t="s">
        <v>886</v>
      </c>
      <c r="I864" s="1" t="s">
        <v>3111</v>
      </c>
      <c r="J864" s="1" t="s">
        <v>70</v>
      </c>
      <c r="K864" s="3">
        <v>26.02</v>
      </c>
      <c r="L864">
        <v>3</v>
      </c>
      <c r="M864" s="3">
        <v>78.06</v>
      </c>
      <c r="N864" s="1" t="s">
        <v>21</v>
      </c>
      <c r="O864" s="1" t="s">
        <v>193</v>
      </c>
    </row>
    <row r="865" spans="1:15" x14ac:dyDescent="0.3">
      <c r="A865" s="1" t="s">
        <v>3112</v>
      </c>
      <c r="B865" s="2">
        <v>45063</v>
      </c>
      <c r="C865" s="1" t="s">
        <v>6670</v>
      </c>
      <c r="D865" s="1" t="s">
        <v>46</v>
      </c>
      <c r="E865">
        <v>2023</v>
      </c>
      <c r="F865" s="1" t="s">
        <v>2099</v>
      </c>
      <c r="G865" s="1" t="s">
        <v>2995</v>
      </c>
      <c r="H865" s="1" t="s">
        <v>3113</v>
      </c>
      <c r="I865" s="1" t="s">
        <v>3114</v>
      </c>
      <c r="J865" s="1" t="s">
        <v>87</v>
      </c>
      <c r="K865" s="3">
        <v>21.28</v>
      </c>
      <c r="L865">
        <v>4</v>
      </c>
      <c r="M865" s="3">
        <v>85.12</v>
      </c>
      <c r="N865" s="1" t="s">
        <v>6669</v>
      </c>
      <c r="O865" s="1" t="s">
        <v>44</v>
      </c>
    </row>
    <row r="866" spans="1:15" x14ac:dyDescent="0.3">
      <c r="A866" s="1" t="s">
        <v>3115</v>
      </c>
      <c r="B866" s="2">
        <v>45155</v>
      </c>
      <c r="C866" s="1" t="s">
        <v>6672</v>
      </c>
      <c r="D866" s="1" t="s">
        <v>90</v>
      </c>
      <c r="E866">
        <v>2023</v>
      </c>
      <c r="F866" s="1" t="s">
        <v>118</v>
      </c>
      <c r="G866" s="1" t="s">
        <v>805</v>
      </c>
      <c r="H866" s="1" t="s">
        <v>3116</v>
      </c>
      <c r="I866" s="1" t="s">
        <v>3117</v>
      </c>
      <c r="J866" s="1" t="s">
        <v>20</v>
      </c>
      <c r="K866" s="3">
        <v>31.02</v>
      </c>
      <c r="L866">
        <v>3</v>
      </c>
      <c r="M866" s="3">
        <v>93.06</v>
      </c>
      <c r="N866" s="1" t="s">
        <v>21</v>
      </c>
      <c r="O866" s="1" t="s">
        <v>37</v>
      </c>
    </row>
    <row r="867" spans="1:15" x14ac:dyDescent="0.3">
      <c r="A867" s="1" t="s">
        <v>3118</v>
      </c>
      <c r="B867" s="2">
        <v>45835</v>
      </c>
      <c r="C867" s="1" t="s">
        <v>6668</v>
      </c>
      <c r="D867" s="1" t="s">
        <v>24</v>
      </c>
      <c r="E867">
        <v>2025</v>
      </c>
      <c r="F867" s="1" t="s">
        <v>611</v>
      </c>
      <c r="G867" s="1" t="s">
        <v>3119</v>
      </c>
      <c r="H867" s="1" t="s">
        <v>450</v>
      </c>
      <c r="I867" s="1" t="s">
        <v>1447</v>
      </c>
      <c r="J867" s="1" t="s">
        <v>20</v>
      </c>
      <c r="K867" s="3">
        <v>53.5</v>
      </c>
      <c r="L867">
        <v>4</v>
      </c>
      <c r="M867" s="3">
        <v>214</v>
      </c>
      <c r="N867" s="1" t="s">
        <v>21</v>
      </c>
      <c r="O867" s="1" t="s">
        <v>37</v>
      </c>
    </row>
    <row r="868" spans="1:15" x14ac:dyDescent="0.3">
      <c r="A868" s="1" t="s">
        <v>3120</v>
      </c>
      <c r="B868" s="2">
        <v>45556</v>
      </c>
      <c r="C868" s="1" t="s">
        <v>6673</v>
      </c>
      <c r="D868" s="1" t="s">
        <v>60</v>
      </c>
      <c r="E868">
        <v>2024</v>
      </c>
      <c r="F868" s="1" t="s">
        <v>1128</v>
      </c>
      <c r="G868" s="1" t="s">
        <v>3121</v>
      </c>
      <c r="H868" s="1" t="s">
        <v>3122</v>
      </c>
      <c r="I868" s="1" t="s">
        <v>3123</v>
      </c>
      <c r="J868" s="1" t="s">
        <v>70</v>
      </c>
      <c r="K868" s="3">
        <v>48.51</v>
      </c>
      <c r="L868">
        <v>3</v>
      </c>
      <c r="M868" s="3">
        <v>145.53</v>
      </c>
      <c r="N868" s="1" t="s">
        <v>21</v>
      </c>
      <c r="O868" s="1" t="s">
        <v>30</v>
      </c>
    </row>
    <row r="869" spans="1:15" x14ac:dyDescent="0.3">
      <c r="A869" s="1" t="s">
        <v>3124</v>
      </c>
      <c r="B869" s="2">
        <v>45179</v>
      </c>
      <c r="C869" s="1" t="s">
        <v>6666</v>
      </c>
      <c r="D869" s="1" t="s">
        <v>60</v>
      </c>
      <c r="E869">
        <v>2023</v>
      </c>
      <c r="F869" s="1" t="s">
        <v>2981</v>
      </c>
      <c r="G869" s="1" t="s">
        <v>2982</v>
      </c>
      <c r="H869" s="1" t="s">
        <v>663</v>
      </c>
      <c r="I869" s="1" t="s">
        <v>2315</v>
      </c>
      <c r="J869" s="1" t="s">
        <v>20</v>
      </c>
      <c r="K869" s="3">
        <v>8.1199999999999992</v>
      </c>
      <c r="L869">
        <v>2</v>
      </c>
      <c r="M869" s="3">
        <v>16.239999999999998</v>
      </c>
      <c r="N869" s="1" t="s">
        <v>21</v>
      </c>
      <c r="O869" s="1" t="s">
        <v>193</v>
      </c>
    </row>
    <row r="870" spans="1:15" x14ac:dyDescent="0.3">
      <c r="A870" s="1" t="s">
        <v>3125</v>
      </c>
      <c r="B870" s="2">
        <v>45274</v>
      </c>
      <c r="C870" s="1" t="s">
        <v>6672</v>
      </c>
      <c r="D870" s="1" t="s">
        <v>107</v>
      </c>
      <c r="E870">
        <v>2023</v>
      </c>
      <c r="F870" s="1" t="s">
        <v>3126</v>
      </c>
      <c r="G870" s="1" t="s">
        <v>3127</v>
      </c>
      <c r="H870" s="1" t="s">
        <v>406</v>
      </c>
      <c r="I870" s="1" t="s">
        <v>407</v>
      </c>
      <c r="J870" s="1" t="s">
        <v>20</v>
      </c>
      <c r="K870" s="3">
        <v>36.15</v>
      </c>
      <c r="L870">
        <v>1</v>
      </c>
      <c r="M870" s="3">
        <v>36.15</v>
      </c>
      <c r="N870" s="1" t="s">
        <v>21</v>
      </c>
      <c r="O870" s="1" t="s">
        <v>30</v>
      </c>
    </row>
    <row r="871" spans="1:15" x14ac:dyDescent="0.3">
      <c r="A871" s="1" t="s">
        <v>3128</v>
      </c>
      <c r="B871" s="2">
        <v>44909</v>
      </c>
      <c r="C871" s="1" t="s">
        <v>6670</v>
      </c>
      <c r="D871" s="1" t="s">
        <v>107</v>
      </c>
      <c r="E871">
        <v>2022</v>
      </c>
      <c r="F871" s="1" t="s">
        <v>1120</v>
      </c>
      <c r="G871" s="1" t="s">
        <v>2623</v>
      </c>
      <c r="H871" s="1" t="s">
        <v>1661</v>
      </c>
      <c r="I871" s="1" t="s">
        <v>3129</v>
      </c>
      <c r="J871" s="1" t="s">
        <v>20</v>
      </c>
      <c r="K871" s="3">
        <v>26.88</v>
      </c>
      <c r="L871">
        <v>2</v>
      </c>
      <c r="M871" s="3">
        <v>53.76</v>
      </c>
      <c r="N871" s="1" t="s">
        <v>6669</v>
      </c>
      <c r="O871" s="1" t="s">
        <v>30</v>
      </c>
    </row>
    <row r="872" spans="1:15" x14ac:dyDescent="0.3">
      <c r="A872" s="1" t="s">
        <v>3130</v>
      </c>
      <c r="B872" s="2">
        <v>45691</v>
      </c>
      <c r="C872" s="1" t="s">
        <v>6667</v>
      </c>
      <c r="D872" s="1" t="s">
        <v>39</v>
      </c>
      <c r="E872">
        <v>2025</v>
      </c>
      <c r="F872" s="1" t="s">
        <v>3131</v>
      </c>
      <c r="G872" s="1" t="s">
        <v>3132</v>
      </c>
      <c r="H872" s="1" t="s">
        <v>3133</v>
      </c>
      <c r="I872" s="1" t="s">
        <v>3134</v>
      </c>
      <c r="J872" s="1" t="s">
        <v>87</v>
      </c>
      <c r="K872" s="3">
        <v>53.92</v>
      </c>
      <c r="L872">
        <v>3</v>
      </c>
      <c r="M872" s="3">
        <v>161.76</v>
      </c>
      <c r="N872" s="1" t="s">
        <v>21</v>
      </c>
      <c r="O872" s="1" t="s">
        <v>37</v>
      </c>
    </row>
    <row r="873" spans="1:15" x14ac:dyDescent="0.3">
      <c r="A873" s="1" t="s">
        <v>3135</v>
      </c>
      <c r="B873" s="2">
        <v>45098</v>
      </c>
      <c r="C873" s="1" t="s">
        <v>6670</v>
      </c>
      <c r="D873" s="1" t="s">
        <v>24</v>
      </c>
      <c r="E873">
        <v>2023</v>
      </c>
      <c r="F873" s="1" t="s">
        <v>3136</v>
      </c>
      <c r="G873" s="1" t="s">
        <v>3137</v>
      </c>
      <c r="H873" s="1" t="s">
        <v>3138</v>
      </c>
      <c r="I873" s="1" t="s">
        <v>3139</v>
      </c>
      <c r="J873" s="1" t="s">
        <v>20</v>
      </c>
      <c r="K873" s="3">
        <v>33.22</v>
      </c>
      <c r="L873">
        <v>1</v>
      </c>
      <c r="M873" s="3">
        <v>33.22</v>
      </c>
      <c r="N873" s="1" t="s">
        <v>29</v>
      </c>
      <c r="O873" s="1" t="s">
        <v>37</v>
      </c>
    </row>
    <row r="874" spans="1:15" x14ac:dyDescent="0.3">
      <c r="A874" s="1" t="s">
        <v>3140</v>
      </c>
      <c r="B874" s="2">
        <v>44994</v>
      </c>
      <c r="C874" s="1" t="s">
        <v>6672</v>
      </c>
      <c r="D874" s="1" t="s">
        <v>15</v>
      </c>
      <c r="E874">
        <v>2023</v>
      </c>
      <c r="F874" s="1" t="s">
        <v>1914</v>
      </c>
      <c r="G874" s="1" t="s">
        <v>3141</v>
      </c>
      <c r="H874" s="1" t="s">
        <v>1378</v>
      </c>
      <c r="I874" s="1" t="s">
        <v>1379</v>
      </c>
      <c r="J874" s="1" t="s">
        <v>70</v>
      </c>
      <c r="K874" s="3">
        <v>18</v>
      </c>
      <c r="L874">
        <v>4</v>
      </c>
      <c r="M874" s="3">
        <v>72</v>
      </c>
      <c r="N874" s="1" t="s">
        <v>6669</v>
      </c>
      <c r="O874" s="1" t="s">
        <v>44</v>
      </c>
    </row>
    <row r="875" spans="1:15" x14ac:dyDescent="0.3">
      <c r="A875" s="1" t="s">
        <v>3142</v>
      </c>
      <c r="B875" s="2">
        <v>45783</v>
      </c>
      <c r="C875" s="1" t="s">
        <v>6671</v>
      </c>
      <c r="D875" s="1" t="s">
        <v>46</v>
      </c>
      <c r="E875">
        <v>2025</v>
      </c>
      <c r="F875" s="1" t="s">
        <v>1040</v>
      </c>
      <c r="G875" s="1" t="s">
        <v>3143</v>
      </c>
      <c r="H875" s="1" t="s">
        <v>1089</v>
      </c>
      <c r="I875" s="1" t="s">
        <v>1090</v>
      </c>
      <c r="J875" s="1" t="s">
        <v>51</v>
      </c>
      <c r="K875" s="3">
        <v>31.43</v>
      </c>
      <c r="L875">
        <v>3</v>
      </c>
      <c r="M875" s="3">
        <v>94.29</v>
      </c>
      <c r="N875" s="1" t="s">
        <v>29</v>
      </c>
      <c r="O875" s="1" t="s">
        <v>37</v>
      </c>
    </row>
    <row r="876" spans="1:15" x14ac:dyDescent="0.3">
      <c r="A876" s="1" t="s">
        <v>3144</v>
      </c>
      <c r="B876" s="2">
        <v>45540</v>
      </c>
      <c r="C876" s="1" t="s">
        <v>6672</v>
      </c>
      <c r="D876" s="1" t="s">
        <v>60</v>
      </c>
      <c r="E876">
        <v>2024</v>
      </c>
      <c r="F876" s="1" t="s">
        <v>2149</v>
      </c>
      <c r="G876" s="1" t="s">
        <v>2150</v>
      </c>
      <c r="H876" s="1" t="s">
        <v>3145</v>
      </c>
      <c r="I876" s="1" t="s">
        <v>3146</v>
      </c>
      <c r="J876" s="1" t="s">
        <v>70</v>
      </c>
      <c r="K876" s="3">
        <v>9.52</v>
      </c>
      <c r="L876">
        <v>4</v>
      </c>
      <c r="M876" s="3">
        <v>38.08</v>
      </c>
      <c r="N876" s="1" t="s">
        <v>29</v>
      </c>
      <c r="O876" s="1" t="s">
        <v>44</v>
      </c>
    </row>
    <row r="877" spans="1:15" x14ac:dyDescent="0.3">
      <c r="A877" s="1" t="s">
        <v>3147</v>
      </c>
      <c r="B877" s="2">
        <v>45019</v>
      </c>
      <c r="C877" s="1" t="s">
        <v>6667</v>
      </c>
      <c r="D877" s="1" t="s">
        <v>82</v>
      </c>
      <c r="E877">
        <v>2023</v>
      </c>
      <c r="F877" s="1" t="s">
        <v>419</v>
      </c>
      <c r="G877" s="1" t="s">
        <v>2512</v>
      </c>
      <c r="H877" s="1" t="s">
        <v>3133</v>
      </c>
      <c r="I877" s="1" t="s">
        <v>3134</v>
      </c>
      <c r="J877" s="1" t="s">
        <v>70</v>
      </c>
      <c r="K877" s="3">
        <v>38.799999999999997</v>
      </c>
      <c r="L877">
        <v>4</v>
      </c>
      <c r="M877" s="3">
        <v>155.19999999999999</v>
      </c>
      <c r="N877" s="1" t="s">
        <v>29</v>
      </c>
      <c r="O877" s="1" t="s">
        <v>37</v>
      </c>
    </row>
    <row r="878" spans="1:15" x14ac:dyDescent="0.3">
      <c r="A878" s="1" t="s">
        <v>3148</v>
      </c>
      <c r="B878" s="2">
        <v>45532</v>
      </c>
      <c r="C878" s="1" t="s">
        <v>6670</v>
      </c>
      <c r="D878" s="1" t="s">
        <v>90</v>
      </c>
      <c r="E878">
        <v>2024</v>
      </c>
      <c r="F878" s="1" t="s">
        <v>463</v>
      </c>
      <c r="G878" s="1" t="s">
        <v>2621</v>
      </c>
      <c r="H878" s="1" t="s">
        <v>3149</v>
      </c>
      <c r="I878" s="1" t="s">
        <v>3150</v>
      </c>
      <c r="J878" s="1" t="s">
        <v>20</v>
      </c>
      <c r="K878" s="3">
        <v>22.1</v>
      </c>
      <c r="L878">
        <v>2</v>
      </c>
      <c r="M878" s="3">
        <v>44.2</v>
      </c>
      <c r="N878" s="1" t="s">
        <v>6669</v>
      </c>
      <c r="O878" s="1" t="s">
        <v>22</v>
      </c>
    </row>
    <row r="879" spans="1:15" x14ac:dyDescent="0.3">
      <c r="A879" s="1" t="s">
        <v>3151</v>
      </c>
      <c r="B879" s="2">
        <v>45352</v>
      </c>
      <c r="C879" s="1" t="s">
        <v>6668</v>
      </c>
      <c r="D879" s="1" t="s">
        <v>15</v>
      </c>
      <c r="E879">
        <v>2024</v>
      </c>
      <c r="F879" s="1" t="s">
        <v>3152</v>
      </c>
      <c r="G879" s="1" t="s">
        <v>3153</v>
      </c>
      <c r="H879" s="1" t="s">
        <v>1021</v>
      </c>
      <c r="I879" s="1" t="s">
        <v>3154</v>
      </c>
      <c r="J879" s="1" t="s">
        <v>51</v>
      </c>
      <c r="K879" s="3">
        <v>14.38</v>
      </c>
      <c r="L879">
        <v>3</v>
      </c>
      <c r="M879" s="3">
        <v>43.14</v>
      </c>
      <c r="N879" s="1" t="s">
        <v>88</v>
      </c>
      <c r="O879" s="1" t="s">
        <v>37</v>
      </c>
    </row>
    <row r="880" spans="1:15" x14ac:dyDescent="0.3">
      <c r="A880" s="1" t="s">
        <v>3155</v>
      </c>
      <c r="B880" s="2">
        <v>45593</v>
      </c>
      <c r="C880" s="1" t="s">
        <v>6667</v>
      </c>
      <c r="D880" s="1" t="s">
        <v>133</v>
      </c>
      <c r="E880">
        <v>2024</v>
      </c>
      <c r="F880" s="1" t="s">
        <v>2353</v>
      </c>
      <c r="G880" s="1" t="s">
        <v>2354</v>
      </c>
      <c r="H880" s="1" t="s">
        <v>3156</v>
      </c>
      <c r="I880" s="1" t="s">
        <v>3157</v>
      </c>
      <c r="J880" s="1" t="s">
        <v>20</v>
      </c>
      <c r="K880" s="3">
        <v>21.47</v>
      </c>
      <c r="L880">
        <v>1</v>
      </c>
      <c r="M880" s="3">
        <v>21.47</v>
      </c>
      <c r="N880" s="1" t="s">
        <v>6669</v>
      </c>
      <c r="O880" s="1" t="s">
        <v>193</v>
      </c>
    </row>
    <row r="881" spans="1:15" x14ac:dyDescent="0.3">
      <c r="A881" s="1" t="s">
        <v>3158</v>
      </c>
      <c r="B881" s="2">
        <v>44870</v>
      </c>
      <c r="C881" s="1" t="s">
        <v>6673</v>
      </c>
      <c r="D881" s="1" t="s">
        <v>54</v>
      </c>
      <c r="E881">
        <v>2022</v>
      </c>
      <c r="F881" s="1" t="s">
        <v>40</v>
      </c>
      <c r="G881" s="1" t="s">
        <v>41</v>
      </c>
      <c r="H881" s="1" t="s">
        <v>554</v>
      </c>
      <c r="I881" s="1" t="s">
        <v>555</v>
      </c>
      <c r="J881" s="1" t="s">
        <v>70</v>
      </c>
      <c r="K881" s="3">
        <v>32.86</v>
      </c>
      <c r="L881">
        <v>2</v>
      </c>
      <c r="M881" s="3">
        <v>65.72</v>
      </c>
      <c r="N881" s="1" t="s">
        <v>29</v>
      </c>
      <c r="O881" s="1" t="s">
        <v>37</v>
      </c>
    </row>
    <row r="882" spans="1:15" x14ac:dyDescent="0.3">
      <c r="A882" s="1" t="s">
        <v>3159</v>
      </c>
      <c r="B882" s="2">
        <v>45155</v>
      </c>
      <c r="C882" s="1" t="s">
        <v>6672</v>
      </c>
      <c r="D882" s="1" t="s">
        <v>90</v>
      </c>
      <c r="E882">
        <v>2023</v>
      </c>
      <c r="F882" s="1" t="s">
        <v>2593</v>
      </c>
      <c r="G882" s="1" t="s">
        <v>2594</v>
      </c>
      <c r="H882" s="1" t="s">
        <v>1948</v>
      </c>
      <c r="I882" s="1" t="s">
        <v>1949</v>
      </c>
      <c r="J882" s="1" t="s">
        <v>20</v>
      </c>
      <c r="K882" s="3">
        <v>51.72</v>
      </c>
      <c r="L882">
        <v>2</v>
      </c>
      <c r="M882" s="3">
        <v>103.44</v>
      </c>
      <c r="N882" s="1" t="s">
        <v>21</v>
      </c>
      <c r="O882" s="1" t="s">
        <v>30</v>
      </c>
    </row>
    <row r="883" spans="1:15" x14ac:dyDescent="0.3">
      <c r="A883" s="1" t="s">
        <v>3160</v>
      </c>
      <c r="B883" s="2">
        <v>45423</v>
      </c>
      <c r="C883" s="1" t="s">
        <v>6673</v>
      </c>
      <c r="D883" s="1" t="s">
        <v>46</v>
      </c>
      <c r="E883">
        <v>2024</v>
      </c>
      <c r="F883" s="1" t="s">
        <v>2140</v>
      </c>
      <c r="G883" s="1" t="s">
        <v>2141</v>
      </c>
      <c r="H883" s="1" t="s">
        <v>836</v>
      </c>
      <c r="I883" s="1" t="s">
        <v>3161</v>
      </c>
      <c r="J883" s="1" t="s">
        <v>20</v>
      </c>
      <c r="K883" s="3">
        <v>15.2</v>
      </c>
      <c r="L883">
        <v>1</v>
      </c>
      <c r="M883" s="3">
        <v>15.2</v>
      </c>
      <c r="N883" s="1" t="s">
        <v>29</v>
      </c>
      <c r="O883" s="1" t="s">
        <v>30</v>
      </c>
    </row>
    <row r="884" spans="1:15" x14ac:dyDescent="0.3">
      <c r="A884" s="1" t="s">
        <v>3162</v>
      </c>
      <c r="B884" s="2">
        <v>45381</v>
      </c>
      <c r="C884" s="1" t="s">
        <v>6673</v>
      </c>
      <c r="D884" s="1" t="s">
        <v>15</v>
      </c>
      <c r="E884">
        <v>2024</v>
      </c>
      <c r="F884" s="1" t="s">
        <v>3163</v>
      </c>
      <c r="G884" s="1" t="s">
        <v>3164</v>
      </c>
      <c r="H884" s="1" t="s">
        <v>1287</v>
      </c>
      <c r="I884" s="1" t="s">
        <v>1288</v>
      </c>
      <c r="J884" s="1" t="s">
        <v>70</v>
      </c>
      <c r="K884" s="3">
        <v>14.95</v>
      </c>
      <c r="L884">
        <v>4</v>
      </c>
      <c r="M884" s="3">
        <v>59.8</v>
      </c>
      <c r="N884" s="1" t="s">
        <v>21</v>
      </c>
      <c r="O884" s="1" t="s">
        <v>22</v>
      </c>
    </row>
    <row r="885" spans="1:15" x14ac:dyDescent="0.3">
      <c r="A885" s="1" t="s">
        <v>3165</v>
      </c>
      <c r="B885" s="2">
        <v>45823</v>
      </c>
      <c r="C885" s="1" t="s">
        <v>6666</v>
      </c>
      <c r="D885" s="1" t="s">
        <v>24</v>
      </c>
      <c r="E885">
        <v>2025</v>
      </c>
      <c r="F885" s="1" t="s">
        <v>3166</v>
      </c>
      <c r="G885" s="1" t="s">
        <v>3167</v>
      </c>
      <c r="H885" s="1" t="s">
        <v>473</v>
      </c>
      <c r="I885" s="1" t="s">
        <v>474</v>
      </c>
      <c r="J885" s="1" t="s">
        <v>20</v>
      </c>
      <c r="K885" s="3">
        <v>32.049999999999997</v>
      </c>
      <c r="L885">
        <v>2</v>
      </c>
      <c r="M885" s="3">
        <v>64.099999999999994</v>
      </c>
      <c r="N885" s="1" t="s">
        <v>6669</v>
      </c>
      <c r="O885" s="1" t="s">
        <v>22</v>
      </c>
    </row>
    <row r="886" spans="1:15" x14ac:dyDescent="0.3">
      <c r="A886" s="1" t="s">
        <v>3168</v>
      </c>
      <c r="B886" s="2">
        <v>45208</v>
      </c>
      <c r="C886" s="1" t="s">
        <v>6667</v>
      </c>
      <c r="D886" s="1" t="s">
        <v>133</v>
      </c>
      <c r="E886">
        <v>2023</v>
      </c>
      <c r="F886" s="1" t="s">
        <v>2644</v>
      </c>
      <c r="G886" s="1" t="s">
        <v>3169</v>
      </c>
      <c r="H886" s="1" t="s">
        <v>572</v>
      </c>
      <c r="I886" s="1" t="s">
        <v>3170</v>
      </c>
      <c r="J886" s="1" t="s">
        <v>70</v>
      </c>
      <c r="K886" s="3">
        <v>8.34</v>
      </c>
      <c r="L886">
        <v>2</v>
      </c>
      <c r="M886" s="3">
        <v>16.68</v>
      </c>
      <c r="N886" s="1" t="s">
        <v>88</v>
      </c>
      <c r="O886" s="1" t="s">
        <v>22</v>
      </c>
    </row>
    <row r="887" spans="1:15" x14ac:dyDescent="0.3">
      <c r="A887" s="1" t="s">
        <v>3171</v>
      </c>
      <c r="B887" s="2">
        <v>45476</v>
      </c>
      <c r="C887" s="1" t="s">
        <v>6670</v>
      </c>
      <c r="D887" s="1" t="s">
        <v>32</v>
      </c>
      <c r="E887">
        <v>2024</v>
      </c>
      <c r="F887" s="1" t="s">
        <v>1877</v>
      </c>
      <c r="G887" s="1" t="s">
        <v>1878</v>
      </c>
      <c r="H887" s="1" t="s">
        <v>3172</v>
      </c>
      <c r="I887" s="1" t="s">
        <v>3173</v>
      </c>
      <c r="J887" s="1" t="s">
        <v>70</v>
      </c>
      <c r="K887" s="3">
        <v>9.83</v>
      </c>
      <c r="L887">
        <v>1</v>
      </c>
      <c r="M887" s="3">
        <v>9.83</v>
      </c>
      <c r="N887" s="1" t="s">
        <v>29</v>
      </c>
      <c r="O887" s="1" t="s">
        <v>52</v>
      </c>
    </row>
    <row r="888" spans="1:15" x14ac:dyDescent="0.3">
      <c r="A888" s="1" t="s">
        <v>3174</v>
      </c>
      <c r="B888" s="2">
        <v>44934</v>
      </c>
      <c r="C888" s="1" t="s">
        <v>6666</v>
      </c>
      <c r="D888" s="1" t="s">
        <v>210</v>
      </c>
      <c r="E888">
        <v>2023</v>
      </c>
      <c r="F888" s="1" t="s">
        <v>1043</v>
      </c>
      <c r="G888" s="1" t="s">
        <v>1493</v>
      </c>
      <c r="H888" s="1" t="s">
        <v>1394</v>
      </c>
      <c r="I888" s="1" t="s">
        <v>1395</v>
      </c>
      <c r="J888" s="1" t="s">
        <v>51</v>
      </c>
      <c r="K888" s="3">
        <v>10.67</v>
      </c>
      <c r="L888">
        <v>2</v>
      </c>
      <c r="M888" s="3">
        <v>21.34</v>
      </c>
      <c r="N888" s="1" t="s">
        <v>21</v>
      </c>
      <c r="O888" s="1" t="s">
        <v>22</v>
      </c>
    </row>
    <row r="889" spans="1:15" x14ac:dyDescent="0.3">
      <c r="A889" s="1" t="s">
        <v>3175</v>
      </c>
      <c r="B889" s="2">
        <v>45361</v>
      </c>
      <c r="C889" s="1" t="s">
        <v>6666</v>
      </c>
      <c r="D889" s="1" t="s">
        <v>15</v>
      </c>
      <c r="E889">
        <v>2024</v>
      </c>
      <c r="F889" s="1" t="s">
        <v>2077</v>
      </c>
      <c r="G889" s="1" t="s">
        <v>2078</v>
      </c>
      <c r="H889" s="1" t="s">
        <v>1243</v>
      </c>
      <c r="I889" s="1" t="s">
        <v>1244</v>
      </c>
      <c r="J889" s="1" t="s">
        <v>70</v>
      </c>
      <c r="K889" s="3">
        <v>40.770000000000003</v>
      </c>
      <c r="L889">
        <v>3</v>
      </c>
      <c r="M889" s="3">
        <v>122.31</v>
      </c>
      <c r="N889" s="1" t="s">
        <v>21</v>
      </c>
      <c r="O889" s="1" t="s">
        <v>37</v>
      </c>
    </row>
    <row r="890" spans="1:15" x14ac:dyDescent="0.3">
      <c r="A890" s="1" t="s">
        <v>3176</v>
      </c>
      <c r="B890" s="2">
        <v>44898</v>
      </c>
      <c r="C890" s="1" t="s">
        <v>6673</v>
      </c>
      <c r="D890" s="1" t="s">
        <v>107</v>
      </c>
      <c r="E890">
        <v>2022</v>
      </c>
      <c r="F890" s="1" t="s">
        <v>3177</v>
      </c>
      <c r="G890" s="1" t="s">
        <v>3178</v>
      </c>
      <c r="H890" s="1" t="s">
        <v>3179</v>
      </c>
      <c r="I890" s="1" t="s">
        <v>3180</v>
      </c>
      <c r="J890" s="1" t="s">
        <v>70</v>
      </c>
      <c r="K890" s="3">
        <v>15.94</v>
      </c>
      <c r="L890">
        <v>1</v>
      </c>
      <c r="M890" s="3">
        <v>15.94</v>
      </c>
      <c r="N890" s="1" t="s">
        <v>29</v>
      </c>
      <c r="O890" s="1" t="s">
        <v>37</v>
      </c>
    </row>
    <row r="891" spans="1:15" x14ac:dyDescent="0.3">
      <c r="A891" s="1" t="s">
        <v>3181</v>
      </c>
      <c r="B891" s="2">
        <v>45161</v>
      </c>
      <c r="C891" s="1" t="s">
        <v>6670</v>
      </c>
      <c r="D891" s="1" t="s">
        <v>90</v>
      </c>
      <c r="E891">
        <v>2023</v>
      </c>
      <c r="F891" s="1" t="s">
        <v>2406</v>
      </c>
      <c r="G891" s="1" t="s">
        <v>3182</v>
      </c>
      <c r="H891" s="1" t="s">
        <v>99</v>
      </c>
      <c r="I891" s="1" t="s">
        <v>1266</v>
      </c>
      <c r="J891" s="1" t="s">
        <v>87</v>
      </c>
      <c r="K891" s="3">
        <v>45.83</v>
      </c>
      <c r="L891">
        <v>2</v>
      </c>
      <c r="M891" s="3">
        <v>91.66</v>
      </c>
      <c r="N891" s="1" t="s">
        <v>21</v>
      </c>
      <c r="O891" s="1" t="s">
        <v>22</v>
      </c>
    </row>
    <row r="892" spans="1:15" x14ac:dyDescent="0.3">
      <c r="A892" s="1" t="s">
        <v>3183</v>
      </c>
      <c r="B892" s="2">
        <v>45007</v>
      </c>
      <c r="C892" s="1" t="s">
        <v>6670</v>
      </c>
      <c r="D892" s="1" t="s">
        <v>15</v>
      </c>
      <c r="E892">
        <v>2023</v>
      </c>
      <c r="F892" s="1" t="s">
        <v>240</v>
      </c>
      <c r="G892" s="1" t="s">
        <v>241</v>
      </c>
      <c r="H892" s="1" t="s">
        <v>393</v>
      </c>
      <c r="I892" s="1" t="s">
        <v>3184</v>
      </c>
      <c r="J892" s="1" t="s">
        <v>20</v>
      </c>
      <c r="K892" s="3">
        <v>44.29</v>
      </c>
      <c r="L892">
        <v>3</v>
      </c>
      <c r="M892" s="3">
        <v>132.87</v>
      </c>
      <c r="N892" s="1" t="s">
        <v>21</v>
      </c>
      <c r="O892" s="1" t="s">
        <v>22</v>
      </c>
    </row>
    <row r="893" spans="1:15" x14ac:dyDescent="0.3">
      <c r="A893" s="1" t="s">
        <v>3185</v>
      </c>
      <c r="B893" s="2">
        <v>45479</v>
      </c>
      <c r="C893" s="1" t="s">
        <v>6673</v>
      </c>
      <c r="D893" s="1" t="s">
        <v>32</v>
      </c>
      <c r="E893">
        <v>2024</v>
      </c>
      <c r="F893" s="1" t="s">
        <v>3186</v>
      </c>
      <c r="G893" s="1" t="s">
        <v>3187</v>
      </c>
      <c r="H893" s="1" t="s">
        <v>2334</v>
      </c>
      <c r="I893" s="1" t="s">
        <v>2335</v>
      </c>
      <c r="J893" s="1" t="s">
        <v>70</v>
      </c>
      <c r="K893" s="3">
        <v>53.12</v>
      </c>
      <c r="L893">
        <v>5</v>
      </c>
      <c r="M893" s="3">
        <v>265.60000000000002</v>
      </c>
      <c r="N893" s="1" t="s">
        <v>21</v>
      </c>
      <c r="O893" s="1" t="s">
        <v>22</v>
      </c>
    </row>
    <row r="894" spans="1:15" x14ac:dyDescent="0.3">
      <c r="A894" s="1" t="s">
        <v>3188</v>
      </c>
      <c r="B894" s="2">
        <v>45090</v>
      </c>
      <c r="C894" s="1" t="s">
        <v>6671</v>
      </c>
      <c r="D894" s="1" t="s">
        <v>24</v>
      </c>
      <c r="E894">
        <v>2023</v>
      </c>
      <c r="F894" s="1" t="s">
        <v>1111</v>
      </c>
      <c r="G894" s="1" t="s">
        <v>3189</v>
      </c>
      <c r="H894" s="1" t="s">
        <v>3190</v>
      </c>
      <c r="I894" s="1" t="s">
        <v>3191</v>
      </c>
      <c r="J894" s="1" t="s">
        <v>51</v>
      </c>
      <c r="K894" s="3">
        <v>38.24</v>
      </c>
      <c r="L894">
        <v>5</v>
      </c>
      <c r="M894" s="3">
        <v>191.2</v>
      </c>
      <c r="N894" s="1" t="s">
        <v>6669</v>
      </c>
      <c r="O894" s="1" t="s">
        <v>22</v>
      </c>
    </row>
    <row r="895" spans="1:15" x14ac:dyDescent="0.3">
      <c r="A895" s="1" t="s">
        <v>3192</v>
      </c>
      <c r="B895" s="2">
        <v>45100</v>
      </c>
      <c r="C895" s="1" t="s">
        <v>6668</v>
      </c>
      <c r="D895" s="1" t="s">
        <v>24</v>
      </c>
      <c r="E895">
        <v>2023</v>
      </c>
      <c r="F895" s="1" t="s">
        <v>3136</v>
      </c>
      <c r="G895" s="1" t="s">
        <v>3137</v>
      </c>
      <c r="H895" s="1" t="s">
        <v>1140</v>
      </c>
      <c r="I895" s="1" t="s">
        <v>3193</v>
      </c>
      <c r="J895" s="1" t="s">
        <v>70</v>
      </c>
      <c r="K895" s="3">
        <v>50.22</v>
      </c>
      <c r="L895">
        <v>3</v>
      </c>
      <c r="M895" s="3">
        <v>150.66</v>
      </c>
      <c r="N895" s="1" t="s">
        <v>21</v>
      </c>
      <c r="O895" s="1" t="s">
        <v>30</v>
      </c>
    </row>
    <row r="896" spans="1:15" x14ac:dyDescent="0.3">
      <c r="A896" s="1" t="s">
        <v>3194</v>
      </c>
      <c r="B896" s="2">
        <v>45747</v>
      </c>
      <c r="C896" s="1" t="s">
        <v>6667</v>
      </c>
      <c r="D896" s="1" t="s">
        <v>15</v>
      </c>
      <c r="E896">
        <v>2025</v>
      </c>
      <c r="F896" s="1" t="s">
        <v>280</v>
      </c>
      <c r="G896" s="1" t="s">
        <v>281</v>
      </c>
      <c r="H896" s="1" t="s">
        <v>3195</v>
      </c>
      <c r="I896" s="1" t="s">
        <v>3196</v>
      </c>
      <c r="J896" s="1" t="s">
        <v>20</v>
      </c>
      <c r="K896" s="3">
        <v>7.04</v>
      </c>
      <c r="L896">
        <v>4</v>
      </c>
      <c r="M896" s="3">
        <v>28.16</v>
      </c>
      <c r="N896" s="1" t="s">
        <v>21</v>
      </c>
      <c r="O896" s="1" t="s">
        <v>95</v>
      </c>
    </row>
    <row r="897" spans="1:15" x14ac:dyDescent="0.3">
      <c r="A897" s="1" t="s">
        <v>3197</v>
      </c>
      <c r="B897" s="2">
        <v>45366</v>
      </c>
      <c r="C897" s="1" t="s">
        <v>6668</v>
      </c>
      <c r="D897" s="1" t="s">
        <v>15</v>
      </c>
      <c r="E897">
        <v>2024</v>
      </c>
      <c r="F897" s="1" t="s">
        <v>3198</v>
      </c>
      <c r="G897" s="1" t="s">
        <v>3199</v>
      </c>
      <c r="H897" s="1" t="s">
        <v>1140</v>
      </c>
      <c r="I897" s="1" t="s">
        <v>3193</v>
      </c>
      <c r="J897" s="1" t="s">
        <v>20</v>
      </c>
      <c r="K897" s="3">
        <v>49.34</v>
      </c>
      <c r="L897">
        <v>2</v>
      </c>
      <c r="M897" s="3">
        <v>98.68</v>
      </c>
      <c r="N897" s="1" t="s">
        <v>21</v>
      </c>
      <c r="O897" s="1" t="s">
        <v>37</v>
      </c>
    </row>
    <row r="898" spans="1:15" x14ac:dyDescent="0.3">
      <c r="A898" s="1" t="s">
        <v>3200</v>
      </c>
      <c r="B898" s="2">
        <v>45877</v>
      </c>
      <c r="C898" s="1" t="s">
        <v>6668</v>
      </c>
      <c r="D898" s="1" t="s">
        <v>90</v>
      </c>
      <c r="E898">
        <v>2025</v>
      </c>
      <c r="F898" s="1" t="s">
        <v>216</v>
      </c>
      <c r="G898" s="1" t="s">
        <v>3201</v>
      </c>
      <c r="H898" s="1" t="s">
        <v>2403</v>
      </c>
      <c r="I898" s="1" t="s">
        <v>2404</v>
      </c>
      <c r="J898" s="1" t="s">
        <v>70</v>
      </c>
      <c r="K898" s="3">
        <v>15.18</v>
      </c>
      <c r="L898">
        <v>3</v>
      </c>
      <c r="M898" s="3">
        <v>45.54</v>
      </c>
      <c r="N898" s="1" t="s">
        <v>21</v>
      </c>
      <c r="O898" s="1" t="s">
        <v>22</v>
      </c>
    </row>
    <row r="899" spans="1:15" x14ac:dyDescent="0.3">
      <c r="A899" s="1" t="s">
        <v>3202</v>
      </c>
      <c r="B899" s="2">
        <v>45459</v>
      </c>
      <c r="C899" s="1" t="s">
        <v>6666</v>
      </c>
      <c r="D899" s="1" t="s">
        <v>24</v>
      </c>
      <c r="E899">
        <v>2024</v>
      </c>
      <c r="F899" s="1" t="s">
        <v>1063</v>
      </c>
      <c r="G899" s="1" t="s">
        <v>3203</v>
      </c>
      <c r="H899" s="1" t="s">
        <v>3204</v>
      </c>
      <c r="I899" s="1" t="s">
        <v>3205</v>
      </c>
      <c r="J899" s="1" t="s">
        <v>20</v>
      </c>
      <c r="K899" s="3">
        <v>25.54</v>
      </c>
      <c r="L899">
        <v>3</v>
      </c>
      <c r="M899" s="3">
        <v>76.62</v>
      </c>
      <c r="N899" s="1" t="s">
        <v>6669</v>
      </c>
      <c r="O899" s="1" t="s">
        <v>193</v>
      </c>
    </row>
    <row r="900" spans="1:15" x14ac:dyDescent="0.3">
      <c r="A900" s="1" t="s">
        <v>3206</v>
      </c>
      <c r="B900" s="2">
        <v>44982</v>
      </c>
      <c r="C900" s="1" t="s">
        <v>6673</v>
      </c>
      <c r="D900" s="1" t="s">
        <v>39</v>
      </c>
      <c r="E900">
        <v>2023</v>
      </c>
      <c r="F900" s="1" t="s">
        <v>3207</v>
      </c>
      <c r="G900" s="1" t="s">
        <v>3208</v>
      </c>
      <c r="H900" s="1" t="s">
        <v>3209</v>
      </c>
      <c r="I900" s="1" t="s">
        <v>3210</v>
      </c>
      <c r="J900" s="1" t="s">
        <v>20</v>
      </c>
      <c r="K900" s="3">
        <v>18.18</v>
      </c>
      <c r="L900">
        <v>3</v>
      </c>
      <c r="M900" s="3">
        <v>54.54</v>
      </c>
      <c r="N900" s="1" t="s">
        <v>21</v>
      </c>
      <c r="O900" s="1" t="s">
        <v>22</v>
      </c>
    </row>
    <row r="901" spans="1:15" x14ac:dyDescent="0.3">
      <c r="A901" s="1" t="s">
        <v>3211</v>
      </c>
      <c r="B901" s="2">
        <v>44820</v>
      </c>
      <c r="C901" s="1" t="s">
        <v>6668</v>
      </c>
      <c r="D901" s="1" t="s">
        <v>60</v>
      </c>
      <c r="E901">
        <v>2022</v>
      </c>
      <c r="F901" s="1" t="s">
        <v>2406</v>
      </c>
      <c r="G901" s="1" t="s">
        <v>2700</v>
      </c>
      <c r="H901" s="1" t="s">
        <v>2003</v>
      </c>
      <c r="I901" s="1" t="s">
        <v>2194</v>
      </c>
      <c r="J901" s="1" t="s">
        <v>51</v>
      </c>
      <c r="K901" s="3">
        <v>45.2</v>
      </c>
      <c r="L901">
        <v>4</v>
      </c>
      <c r="M901" s="3">
        <v>180.8</v>
      </c>
      <c r="N901" s="1" t="s">
        <v>21</v>
      </c>
      <c r="O901" s="1" t="s">
        <v>22</v>
      </c>
    </row>
    <row r="902" spans="1:15" x14ac:dyDescent="0.3">
      <c r="A902" s="1" t="s">
        <v>3212</v>
      </c>
      <c r="B902" s="2">
        <v>44955</v>
      </c>
      <c r="C902" s="1" t="s">
        <v>6666</v>
      </c>
      <c r="D902" s="1" t="s">
        <v>210</v>
      </c>
      <c r="E902">
        <v>2023</v>
      </c>
      <c r="F902" s="1" t="s">
        <v>829</v>
      </c>
      <c r="G902" s="1" t="s">
        <v>3213</v>
      </c>
      <c r="H902" s="1" t="s">
        <v>501</v>
      </c>
      <c r="I902" s="1" t="s">
        <v>3214</v>
      </c>
      <c r="J902" s="1" t="s">
        <v>70</v>
      </c>
      <c r="K902" s="3">
        <v>41.92</v>
      </c>
      <c r="L902">
        <v>3</v>
      </c>
      <c r="M902" s="3">
        <v>125.76</v>
      </c>
      <c r="N902" s="1" t="s">
        <v>21</v>
      </c>
      <c r="O902" s="1" t="s">
        <v>22</v>
      </c>
    </row>
    <row r="903" spans="1:15" x14ac:dyDescent="0.3">
      <c r="A903" s="1" t="s">
        <v>3215</v>
      </c>
      <c r="B903" s="2">
        <v>45392</v>
      </c>
      <c r="C903" s="1" t="s">
        <v>6670</v>
      </c>
      <c r="D903" s="1" t="s">
        <v>82</v>
      </c>
      <c r="E903">
        <v>2024</v>
      </c>
      <c r="F903" s="1" t="s">
        <v>3216</v>
      </c>
      <c r="G903" s="1" t="s">
        <v>3217</v>
      </c>
      <c r="H903" s="1" t="s">
        <v>2189</v>
      </c>
      <c r="I903" s="1" t="s">
        <v>3218</v>
      </c>
      <c r="J903" s="1" t="s">
        <v>87</v>
      </c>
      <c r="K903" s="3">
        <v>13.17</v>
      </c>
      <c r="L903">
        <v>1</v>
      </c>
      <c r="M903" s="3">
        <v>13.17</v>
      </c>
      <c r="N903" s="1" t="s">
        <v>21</v>
      </c>
      <c r="O903" s="1" t="s">
        <v>44</v>
      </c>
    </row>
    <row r="904" spans="1:15" x14ac:dyDescent="0.3">
      <c r="A904" s="1" t="s">
        <v>3219</v>
      </c>
      <c r="B904" s="2">
        <v>45388</v>
      </c>
      <c r="C904" s="1" t="s">
        <v>6673</v>
      </c>
      <c r="D904" s="1" t="s">
        <v>82</v>
      </c>
      <c r="E904">
        <v>2024</v>
      </c>
      <c r="F904" s="1" t="s">
        <v>1040</v>
      </c>
      <c r="G904" s="1" t="s">
        <v>3143</v>
      </c>
      <c r="H904" s="1" t="s">
        <v>1661</v>
      </c>
      <c r="I904" s="1" t="s">
        <v>2255</v>
      </c>
      <c r="J904" s="1" t="s">
        <v>87</v>
      </c>
      <c r="K904" s="3">
        <v>46.29</v>
      </c>
      <c r="L904">
        <v>2</v>
      </c>
      <c r="M904" s="3">
        <v>92.58</v>
      </c>
      <c r="N904" s="1" t="s">
        <v>6669</v>
      </c>
      <c r="O904" s="1" t="s">
        <v>95</v>
      </c>
    </row>
    <row r="905" spans="1:15" x14ac:dyDescent="0.3">
      <c r="A905" s="1" t="s">
        <v>3220</v>
      </c>
      <c r="B905" s="2">
        <v>44896</v>
      </c>
      <c r="C905" s="1" t="s">
        <v>6672</v>
      </c>
      <c r="D905" s="1" t="s">
        <v>107</v>
      </c>
      <c r="E905">
        <v>2022</v>
      </c>
      <c r="F905" s="1" t="s">
        <v>1966</v>
      </c>
      <c r="G905" s="1" t="s">
        <v>1967</v>
      </c>
      <c r="H905" s="1" t="s">
        <v>3221</v>
      </c>
      <c r="I905" s="1" t="s">
        <v>3222</v>
      </c>
      <c r="J905" s="1" t="s">
        <v>87</v>
      </c>
      <c r="K905" s="3">
        <v>43.1</v>
      </c>
      <c r="L905">
        <v>1</v>
      </c>
      <c r="M905" s="3">
        <v>43.1</v>
      </c>
      <c r="N905" s="1" t="s">
        <v>21</v>
      </c>
      <c r="O905" s="1" t="s">
        <v>37</v>
      </c>
    </row>
    <row r="906" spans="1:15" x14ac:dyDescent="0.3">
      <c r="A906" s="1" t="s">
        <v>3223</v>
      </c>
      <c r="B906" s="2">
        <v>45260</v>
      </c>
      <c r="C906" s="1" t="s">
        <v>6672</v>
      </c>
      <c r="D906" s="1" t="s">
        <v>54</v>
      </c>
      <c r="E906">
        <v>2023</v>
      </c>
      <c r="F906" s="1" t="s">
        <v>1015</v>
      </c>
      <c r="G906" s="1" t="s">
        <v>1016</v>
      </c>
      <c r="H906" s="1" t="s">
        <v>707</v>
      </c>
      <c r="I906" s="1" t="s">
        <v>708</v>
      </c>
      <c r="J906" s="1" t="s">
        <v>70</v>
      </c>
      <c r="K906" s="3">
        <v>13.05</v>
      </c>
      <c r="L906">
        <v>5</v>
      </c>
      <c r="M906" s="3">
        <v>65.25</v>
      </c>
      <c r="N906" s="1" t="s">
        <v>6669</v>
      </c>
      <c r="O906" s="1" t="s">
        <v>44</v>
      </c>
    </row>
    <row r="907" spans="1:15" x14ac:dyDescent="0.3">
      <c r="A907" s="1" t="s">
        <v>3224</v>
      </c>
      <c r="B907" s="2">
        <v>45446</v>
      </c>
      <c r="C907" s="1" t="s">
        <v>6667</v>
      </c>
      <c r="D907" s="1" t="s">
        <v>24</v>
      </c>
      <c r="E907">
        <v>2024</v>
      </c>
      <c r="F907" s="1" t="s">
        <v>2571</v>
      </c>
      <c r="G907" s="1" t="s">
        <v>2572</v>
      </c>
      <c r="H907" s="1" t="s">
        <v>487</v>
      </c>
      <c r="I907" s="1" t="s">
        <v>488</v>
      </c>
      <c r="J907" s="1" t="s">
        <v>70</v>
      </c>
      <c r="K907" s="3">
        <v>49.51</v>
      </c>
      <c r="L907">
        <v>5</v>
      </c>
      <c r="M907" s="3">
        <v>247.55</v>
      </c>
      <c r="N907" s="1" t="s">
        <v>6669</v>
      </c>
      <c r="O907" s="1" t="s">
        <v>37</v>
      </c>
    </row>
    <row r="908" spans="1:15" x14ac:dyDescent="0.3">
      <c r="A908" s="1" t="s">
        <v>3225</v>
      </c>
      <c r="B908" s="2">
        <v>45597</v>
      </c>
      <c r="C908" s="1" t="s">
        <v>6668</v>
      </c>
      <c r="D908" s="1" t="s">
        <v>54</v>
      </c>
      <c r="E908">
        <v>2024</v>
      </c>
      <c r="F908" s="1" t="s">
        <v>2681</v>
      </c>
      <c r="G908" s="1" t="s">
        <v>3226</v>
      </c>
      <c r="H908" s="1" t="s">
        <v>1314</v>
      </c>
      <c r="I908" s="1" t="s">
        <v>1315</v>
      </c>
      <c r="J908" s="1" t="s">
        <v>51</v>
      </c>
      <c r="K908" s="3">
        <v>35.81</v>
      </c>
      <c r="L908">
        <v>2</v>
      </c>
      <c r="M908" s="3">
        <v>71.62</v>
      </c>
      <c r="N908" s="1" t="s">
        <v>21</v>
      </c>
      <c r="O908" s="1" t="s">
        <v>22</v>
      </c>
    </row>
    <row r="909" spans="1:15" x14ac:dyDescent="0.3">
      <c r="A909" s="1" t="s">
        <v>3227</v>
      </c>
      <c r="B909" s="2">
        <v>45404</v>
      </c>
      <c r="C909" s="1" t="s">
        <v>6667</v>
      </c>
      <c r="D909" s="1" t="s">
        <v>82</v>
      </c>
      <c r="E909">
        <v>2024</v>
      </c>
      <c r="F909" s="1" t="s">
        <v>463</v>
      </c>
      <c r="G909" s="1" t="s">
        <v>3228</v>
      </c>
      <c r="H909" s="1" t="s">
        <v>176</v>
      </c>
      <c r="I909" s="1" t="s">
        <v>3229</v>
      </c>
      <c r="J909" s="1" t="s">
        <v>87</v>
      </c>
      <c r="K909" s="3">
        <v>21.51</v>
      </c>
      <c r="L909">
        <v>5</v>
      </c>
      <c r="M909" s="3">
        <v>107.55</v>
      </c>
      <c r="N909" s="1" t="s">
        <v>21</v>
      </c>
      <c r="O909" s="1" t="s">
        <v>22</v>
      </c>
    </row>
    <row r="910" spans="1:15" x14ac:dyDescent="0.3">
      <c r="A910" s="1" t="s">
        <v>3230</v>
      </c>
      <c r="B910" s="2">
        <v>45294</v>
      </c>
      <c r="C910" s="1" t="s">
        <v>6670</v>
      </c>
      <c r="D910" s="1" t="s">
        <v>210</v>
      </c>
      <c r="E910">
        <v>2024</v>
      </c>
      <c r="F910" s="1" t="s">
        <v>548</v>
      </c>
      <c r="G910" s="1" t="s">
        <v>3231</v>
      </c>
      <c r="H910" s="1" t="s">
        <v>2913</v>
      </c>
      <c r="I910" s="1" t="s">
        <v>2914</v>
      </c>
      <c r="J910" s="1" t="s">
        <v>87</v>
      </c>
      <c r="K910" s="3">
        <v>44.59</v>
      </c>
      <c r="L910">
        <v>3</v>
      </c>
      <c r="M910" s="3">
        <v>133.77000000000001</v>
      </c>
      <c r="N910" s="1" t="s">
        <v>6669</v>
      </c>
      <c r="O910" s="1" t="s">
        <v>22</v>
      </c>
    </row>
    <row r="911" spans="1:15" x14ac:dyDescent="0.3">
      <c r="A911" s="1" t="s">
        <v>3232</v>
      </c>
      <c r="B911" s="2">
        <v>45647</v>
      </c>
      <c r="C911" s="1" t="s">
        <v>6673</v>
      </c>
      <c r="D911" s="1" t="s">
        <v>107</v>
      </c>
      <c r="E911">
        <v>2024</v>
      </c>
      <c r="F911" s="1" t="s">
        <v>3233</v>
      </c>
      <c r="G911" s="1" t="s">
        <v>3234</v>
      </c>
      <c r="H911" s="1" t="s">
        <v>3235</v>
      </c>
      <c r="I911" s="1" t="s">
        <v>3236</v>
      </c>
      <c r="J911" s="1" t="s">
        <v>20</v>
      </c>
      <c r="K911" s="3">
        <v>27.34</v>
      </c>
      <c r="L911">
        <v>1</v>
      </c>
      <c r="M911" s="3">
        <v>27.34</v>
      </c>
      <c r="N911" s="1" t="s">
        <v>21</v>
      </c>
      <c r="O911" s="1" t="s">
        <v>30</v>
      </c>
    </row>
    <row r="912" spans="1:15" x14ac:dyDescent="0.3">
      <c r="A912" s="1" t="s">
        <v>3237</v>
      </c>
      <c r="B912" s="2">
        <v>45373</v>
      </c>
      <c r="C912" s="1" t="s">
        <v>6668</v>
      </c>
      <c r="D912" s="1" t="s">
        <v>15</v>
      </c>
      <c r="E912">
        <v>2024</v>
      </c>
      <c r="F912" s="1" t="s">
        <v>3238</v>
      </c>
      <c r="G912" s="1" t="s">
        <v>3239</v>
      </c>
      <c r="H912" s="1" t="s">
        <v>2065</v>
      </c>
      <c r="I912" s="1" t="s">
        <v>3240</v>
      </c>
      <c r="J912" s="1" t="s">
        <v>70</v>
      </c>
      <c r="K912" s="3">
        <v>19.53</v>
      </c>
      <c r="L912">
        <v>1</v>
      </c>
      <c r="M912" s="3">
        <v>19.53</v>
      </c>
      <c r="N912" s="1" t="s">
        <v>88</v>
      </c>
      <c r="O912" s="1" t="s">
        <v>37</v>
      </c>
    </row>
    <row r="913" spans="1:15" x14ac:dyDescent="0.3">
      <c r="A913" s="1" t="s">
        <v>3241</v>
      </c>
      <c r="B913" s="2">
        <v>45374</v>
      </c>
      <c r="C913" s="1" t="s">
        <v>6673</v>
      </c>
      <c r="D913" s="1" t="s">
        <v>15</v>
      </c>
      <c r="E913">
        <v>2024</v>
      </c>
      <c r="F913" s="1" t="s">
        <v>1503</v>
      </c>
      <c r="G913" s="1" t="s">
        <v>1875</v>
      </c>
      <c r="H913" s="1" t="s">
        <v>202</v>
      </c>
      <c r="I913" s="1" t="s">
        <v>203</v>
      </c>
      <c r="J913" s="1" t="s">
        <v>51</v>
      </c>
      <c r="K913" s="3">
        <v>17.04</v>
      </c>
      <c r="L913">
        <v>1</v>
      </c>
      <c r="M913" s="3">
        <v>17.04</v>
      </c>
      <c r="N913" s="1" t="s">
        <v>21</v>
      </c>
      <c r="O913" s="1" t="s">
        <v>30</v>
      </c>
    </row>
    <row r="914" spans="1:15" x14ac:dyDescent="0.3">
      <c r="A914" s="1" t="s">
        <v>3242</v>
      </c>
      <c r="B914" s="2">
        <v>45021</v>
      </c>
      <c r="C914" s="1" t="s">
        <v>6670</v>
      </c>
      <c r="D914" s="1" t="s">
        <v>82</v>
      </c>
      <c r="E914">
        <v>2023</v>
      </c>
      <c r="F914" s="1" t="s">
        <v>1527</v>
      </c>
      <c r="G914" s="1" t="s">
        <v>1528</v>
      </c>
      <c r="H914" s="1" t="s">
        <v>2493</v>
      </c>
      <c r="I914" s="1" t="s">
        <v>3243</v>
      </c>
      <c r="J914" s="1" t="s">
        <v>20</v>
      </c>
      <c r="K914" s="3">
        <v>15.06</v>
      </c>
      <c r="L914">
        <v>2</v>
      </c>
      <c r="M914" s="3">
        <v>30.12</v>
      </c>
      <c r="N914" s="1" t="s">
        <v>21</v>
      </c>
      <c r="O914" s="1" t="s">
        <v>44</v>
      </c>
    </row>
    <row r="915" spans="1:15" x14ac:dyDescent="0.3">
      <c r="A915" s="1" t="s">
        <v>3244</v>
      </c>
      <c r="B915" s="2">
        <v>44918</v>
      </c>
      <c r="C915" s="1" t="s">
        <v>6668</v>
      </c>
      <c r="D915" s="1" t="s">
        <v>107</v>
      </c>
      <c r="E915">
        <v>2022</v>
      </c>
      <c r="F915" s="1" t="s">
        <v>1906</v>
      </c>
      <c r="G915" s="1" t="s">
        <v>2271</v>
      </c>
      <c r="H915" s="1" t="s">
        <v>3245</v>
      </c>
      <c r="I915" s="1" t="s">
        <v>3246</v>
      </c>
      <c r="J915" s="1" t="s">
        <v>51</v>
      </c>
      <c r="K915" s="3">
        <v>32.22</v>
      </c>
      <c r="L915">
        <v>2</v>
      </c>
      <c r="M915" s="3">
        <v>64.44</v>
      </c>
      <c r="N915" s="1" t="s">
        <v>6669</v>
      </c>
      <c r="O915" s="1" t="s">
        <v>44</v>
      </c>
    </row>
    <row r="916" spans="1:15" x14ac:dyDescent="0.3">
      <c r="A916" s="1" t="s">
        <v>3247</v>
      </c>
      <c r="B916" s="2">
        <v>45173</v>
      </c>
      <c r="C916" s="1" t="s">
        <v>6667</v>
      </c>
      <c r="D916" s="1" t="s">
        <v>60</v>
      </c>
      <c r="E916">
        <v>2023</v>
      </c>
      <c r="F916" s="1" t="s">
        <v>3248</v>
      </c>
      <c r="G916" s="1" t="s">
        <v>3249</v>
      </c>
      <c r="H916" s="1" t="s">
        <v>3250</v>
      </c>
      <c r="I916" s="1" t="s">
        <v>3251</v>
      </c>
      <c r="J916" s="1" t="s">
        <v>87</v>
      </c>
      <c r="K916" s="3">
        <v>24.5</v>
      </c>
      <c r="L916">
        <v>4</v>
      </c>
      <c r="M916" s="3">
        <v>98</v>
      </c>
      <c r="N916" s="1" t="s">
        <v>29</v>
      </c>
      <c r="O916" s="1" t="s">
        <v>44</v>
      </c>
    </row>
    <row r="917" spans="1:15" x14ac:dyDescent="0.3">
      <c r="A917" s="1" t="s">
        <v>3252</v>
      </c>
      <c r="B917" s="2">
        <v>45543</v>
      </c>
      <c r="C917" s="1" t="s">
        <v>6666</v>
      </c>
      <c r="D917" s="1" t="s">
        <v>60</v>
      </c>
      <c r="E917">
        <v>2024</v>
      </c>
      <c r="F917" s="1" t="s">
        <v>485</v>
      </c>
      <c r="G917" s="1" t="s">
        <v>486</v>
      </c>
      <c r="H917" s="1" t="s">
        <v>3253</v>
      </c>
      <c r="I917" s="1" t="s">
        <v>3254</v>
      </c>
      <c r="J917" s="1" t="s">
        <v>70</v>
      </c>
      <c r="K917" s="3">
        <v>24.94</v>
      </c>
      <c r="L917">
        <v>1</v>
      </c>
      <c r="M917" s="3">
        <v>24.94</v>
      </c>
      <c r="N917" s="1" t="s">
        <v>21</v>
      </c>
      <c r="O917" s="1" t="s">
        <v>37</v>
      </c>
    </row>
    <row r="918" spans="1:15" x14ac:dyDescent="0.3">
      <c r="A918" s="1" t="s">
        <v>3255</v>
      </c>
      <c r="B918" s="2">
        <v>45595</v>
      </c>
      <c r="C918" s="1" t="s">
        <v>6670</v>
      </c>
      <c r="D918" s="1" t="s">
        <v>133</v>
      </c>
      <c r="E918">
        <v>2024</v>
      </c>
      <c r="F918" s="1" t="s">
        <v>3256</v>
      </c>
      <c r="G918" s="1" t="s">
        <v>3257</v>
      </c>
      <c r="H918" s="1" t="s">
        <v>3258</v>
      </c>
      <c r="I918" s="1" t="s">
        <v>3259</v>
      </c>
      <c r="J918" s="1" t="s">
        <v>20</v>
      </c>
      <c r="K918" s="3">
        <v>38.6</v>
      </c>
      <c r="L918">
        <v>1</v>
      </c>
      <c r="M918" s="3">
        <v>38.6</v>
      </c>
      <c r="N918" s="1" t="s">
        <v>21</v>
      </c>
      <c r="O918" s="1" t="s">
        <v>22</v>
      </c>
    </row>
    <row r="919" spans="1:15" x14ac:dyDescent="0.3">
      <c r="A919" s="1" t="s">
        <v>3260</v>
      </c>
      <c r="B919" s="2">
        <v>45747</v>
      </c>
      <c r="C919" s="1" t="s">
        <v>6667</v>
      </c>
      <c r="D919" s="1" t="s">
        <v>15</v>
      </c>
      <c r="E919">
        <v>2025</v>
      </c>
      <c r="F919" s="1" t="s">
        <v>1192</v>
      </c>
      <c r="G919" s="1" t="s">
        <v>1193</v>
      </c>
      <c r="H919" s="1" t="s">
        <v>1246</v>
      </c>
      <c r="I919" s="1" t="s">
        <v>1247</v>
      </c>
      <c r="J919" s="1" t="s">
        <v>70</v>
      </c>
      <c r="K919" s="3">
        <v>8.4499999999999993</v>
      </c>
      <c r="L919">
        <v>3</v>
      </c>
      <c r="M919" s="3">
        <v>25.35</v>
      </c>
      <c r="N919" s="1" t="s">
        <v>6669</v>
      </c>
      <c r="O919" s="1" t="s">
        <v>22</v>
      </c>
    </row>
    <row r="920" spans="1:15" x14ac:dyDescent="0.3">
      <c r="A920" s="1" t="s">
        <v>3261</v>
      </c>
      <c r="B920" s="2">
        <v>45340</v>
      </c>
      <c r="C920" s="1" t="s">
        <v>6666</v>
      </c>
      <c r="D920" s="1" t="s">
        <v>39</v>
      </c>
      <c r="E920">
        <v>2024</v>
      </c>
      <c r="F920" s="1" t="s">
        <v>3262</v>
      </c>
      <c r="G920" s="1" t="s">
        <v>3263</v>
      </c>
      <c r="H920" s="1" t="s">
        <v>3264</v>
      </c>
      <c r="I920" s="1" t="s">
        <v>3265</v>
      </c>
      <c r="J920" s="1" t="s">
        <v>51</v>
      </c>
      <c r="K920" s="3">
        <v>15.03</v>
      </c>
      <c r="L920">
        <v>4</v>
      </c>
      <c r="M920" s="3">
        <v>60.12</v>
      </c>
      <c r="N920" s="1" t="s">
        <v>6669</v>
      </c>
      <c r="O920" s="1" t="s">
        <v>37</v>
      </c>
    </row>
    <row r="921" spans="1:15" x14ac:dyDescent="0.3">
      <c r="A921" s="1" t="s">
        <v>3266</v>
      </c>
      <c r="B921" s="2">
        <v>45422</v>
      </c>
      <c r="C921" s="1" t="s">
        <v>6668</v>
      </c>
      <c r="D921" s="1" t="s">
        <v>46</v>
      </c>
      <c r="E921">
        <v>2024</v>
      </c>
      <c r="F921" s="1" t="s">
        <v>363</v>
      </c>
      <c r="G921" s="1" t="s">
        <v>364</v>
      </c>
      <c r="H921" s="1" t="s">
        <v>3267</v>
      </c>
      <c r="I921" s="1" t="s">
        <v>3268</v>
      </c>
      <c r="J921" s="1" t="s">
        <v>20</v>
      </c>
      <c r="K921" s="3">
        <v>18.239999999999998</v>
      </c>
      <c r="L921">
        <v>4</v>
      </c>
      <c r="M921" s="3">
        <v>72.959999999999994</v>
      </c>
      <c r="N921" s="1" t="s">
        <v>6669</v>
      </c>
      <c r="O921" s="1" t="s">
        <v>22</v>
      </c>
    </row>
    <row r="922" spans="1:15" x14ac:dyDescent="0.3">
      <c r="A922" s="1" t="s">
        <v>3269</v>
      </c>
      <c r="B922" s="2">
        <v>45159</v>
      </c>
      <c r="C922" s="1" t="s">
        <v>6667</v>
      </c>
      <c r="D922" s="1" t="s">
        <v>90</v>
      </c>
      <c r="E922">
        <v>2023</v>
      </c>
      <c r="F922" s="1" t="s">
        <v>859</v>
      </c>
      <c r="G922" s="1" t="s">
        <v>860</v>
      </c>
      <c r="H922" s="1" t="s">
        <v>712</v>
      </c>
      <c r="I922" s="1" t="s">
        <v>713</v>
      </c>
      <c r="J922" s="1" t="s">
        <v>20</v>
      </c>
      <c r="K922" s="3">
        <v>56.72</v>
      </c>
      <c r="L922">
        <v>1</v>
      </c>
      <c r="M922" s="3">
        <v>56.72</v>
      </c>
      <c r="N922" s="1" t="s">
        <v>21</v>
      </c>
      <c r="O922" s="1" t="s">
        <v>22</v>
      </c>
    </row>
    <row r="923" spans="1:15" x14ac:dyDescent="0.3">
      <c r="A923" s="1" t="s">
        <v>3270</v>
      </c>
      <c r="B923" s="2">
        <v>45581</v>
      </c>
      <c r="C923" s="1" t="s">
        <v>6670</v>
      </c>
      <c r="D923" s="1" t="s">
        <v>133</v>
      </c>
      <c r="E923">
        <v>2024</v>
      </c>
      <c r="F923" s="1" t="s">
        <v>2266</v>
      </c>
      <c r="G923" s="1" t="s">
        <v>2267</v>
      </c>
      <c r="H923" s="1" t="s">
        <v>598</v>
      </c>
      <c r="I923" s="1" t="s">
        <v>599</v>
      </c>
      <c r="J923" s="1" t="s">
        <v>51</v>
      </c>
      <c r="K923" s="3">
        <v>39.71</v>
      </c>
      <c r="L923">
        <v>5</v>
      </c>
      <c r="M923" s="3">
        <v>198.55</v>
      </c>
      <c r="N923" s="1" t="s">
        <v>29</v>
      </c>
      <c r="O923" s="1" t="s">
        <v>30</v>
      </c>
    </row>
    <row r="924" spans="1:15" x14ac:dyDescent="0.3">
      <c r="A924" s="1" t="s">
        <v>3271</v>
      </c>
      <c r="B924" s="2">
        <v>45183</v>
      </c>
      <c r="C924" s="1" t="s">
        <v>6672</v>
      </c>
      <c r="D924" s="1" t="s">
        <v>60</v>
      </c>
      <c r="E924">
        <v>2023</v>
      </c>
      <c r="F924" s="1" t="s">
        <v>2975</v>
      </c>
      <c r="G924" s="1" t="s">
        <v>2976</v>
      </c>
      <c r="H924" s="1" t="s">
        <v>593</v>
      </c>
      <c r="I924" s="1" t="s">
        <v>1269</v>
      </c>
      <c r="J924" s="1" t="s">
        <v>70</v>
      </c>
      <c r="K924" s="3">
        <v>32.75</v>
      </c>
      <c r="L924">
        <v>3</v>
      </c>
      <c r="M924" s="3">
        <v>98.25</v>
      </c>
      <c r="N924" s="1" t="s">
        <v>21</v>
      </c>
      <c r="O924" s="1" t="s">
        <v>22</v>
      </c>
    </row>
    <row r="925" spans="1:15" x14ac:dyDescent="0.3">
      <c r="A925" s="1" t="s">
        <v>3272</v>
      </c>
      <c r="B925" s="2">
        <v>45554</v>
      </c>
      <c r="C925" s="1" t="s">
        <v>6672</v>
      </c>
      <c r="D925" s="1" t="s">
        <v>60</v>
      </c>
      <c r="E925">
        <v>2024</v>
      </c>
      <c r="F925" s="1" t="s">
        <v>1326</v>
      </c>
      <c r="G925" s="1" t="s">
        <v>1327</v>
      </c>
      <c r="H925" s="1" t="s">
        <v>2618</v>
      </c>
      <c r="I925" s="1" t="s">
        <v>3273</v>
      </c>
      <c r="J925" s="1" t="s">
        <v>70</v>
      </c>
      <c r="K925" s="3">
        <v>6.97</v>
      </c>
      <c r="L925">
        <v>3</v>
      </c>
      <c r="M925" s="3">
        <v>20.91</v>
      </c>
      <c r="N925" s="1" t="s">
        <v>6669</v>
      </c>
      <c r="O925" s="1" t="s">
        <v>52</v>
      </c>
    </row>
    <row r="926" spans="1:15" x14ac:dyDescent="0.3">
      <c r="A926" s="1" t="s">
        <v>3274</v>
      </c>
      <c r="B926" s="2">
        <v>45512</v>
      </c>
      <c r="C926" s="1" t="s">
        <v>6672</v>
      </c>
      <c r="D926" s="1" t="s">
        <v>90</v>
      </c>
      <c r="E926">
        <v>2024</v>
      </c>
      <c r="F926" s="1" t="s">
        <v>1241</v>
      </c>
      <c r="G926" s="1" t="s">
        <v>1242</v>
      </c>
      <c r="H926" s="1" t="s">
        <v>282</v>
      </c>
      <c r="I926" s="1" t="s">
        <v>283</v>
      </c>
      <c r="J926" s="1" t="s">
        <v>70</v>
      </c>
      <c r="K926" s="3">
        <v>23.06</v>
      </c>
      <c r="L926">
        <v>3</v>
      </c>
      <c r="M926" s="3">
        <v>69.180000000000007</v>
      </c>
      <c r="N926" s="1" t="s">
        <v>6669</v>
      </c>
      <c r="O926" s="1" t="s">
        <v>44</v>
      </c>
    </row>
    <row r="927" spans="1:15" x14ac:dyDescent="0.3">
      <c r="A927" s="1" t="s">
        <v>3275</v>
      </c>
      <c r="B927" s="2">
        <v>44885</v>
      </c>
      <c r="C927" s="1" t="s">
        <v>6666</v>
      </c>
      <c r="D927" s="1" t="s">
        <v>54</v>
      </c>
      <c r="E927">
        <v>2022</v>
      </c>
      <c r="F927" s="1" t="s">
        <v>317</v>
      </c>
      <c r="G927" s="1" t="s">
        <v>318</v>
      </c>
      <c r="H927" s="1" t="s">
        <v>166</v>
      </c>
      <c r="I927" s="1" t="s">
        <v>2714</v>
      </c>
      <c r="J927" s="1" t="s">
        <v>51</v>
      </c>
      <c r="K927" s="3">
        <v>50.74</v>
      </c>
      <c r="L927">
        <v>3</v>
      </c>
      <c r="M927" s="3">
        <v>152.22</v>
      </c>
      <c r="N927" s="1" t="s">
        <v>21</v>
      </c>
      <c r="O927" s="1" t="s">
        <v>22</v>
      </c>
    </row>
    <row r="928" spans="1:15" x14ac:dyDescent="0.3">
      <c r="A928" s="1" t="s">
        <v>3276</v>
      </c>
      <c r="B928" s="2">
        <v>45239</v>
      </c>
      <c r="C928" s="1" t="s">
        <v>6672</v>
      </c>
      <c r="D928" s="1" t="s">
        <v>54</v>
      </c>
      <c r="E928">
        <v>2023</v>
      </c>
      <c r="F928" s="1" t="s">
        <v>1516</v>
      </c>
      <c r="G928" s="1" t="s">
        <v>1517</v>
      </c>
      <c r="H928" s="1" t="s">
        <v>3277</v>
      </c>
      <c r="I928" s="1" t="s">
        <v>3278</v>
      </c>
      <c r="J928" s="1" t="s">
        <v>51</v>
      </c>
      <c r="K928" s="3">
        <v>13.76</v>
      </c>
      <c r="L928">
        <v>2</v>
      </c>
      <c r="M928" s="3">
        <v>27.52</v>
      </c>
      <c r="N928" s="1" t="s">
        <v>6669</v>
      </c>
      <c r="O928" s="1" t="s">
        <v>44</v>
      </c>
    </row>
    <row r="929" spans="1:15" x14ac:dyDescent="0.3">
      <c r="A929" s="1" t="s">
        <v>3279</v>
      </c>
      <c r="B929" s="2">
        <v>45201</v>
      </c>
      <c r="C929" s="1" t="s">
        <v>6667</v>
      </c>
      <c r="D929" s="1" t="s">
        <v>133</v>
      </c>
      <c r="E929">
        <v>2023</v>
      </c>
      <c r="F929" s="1" t="s">
        <v>1906</v>
      </c>
      <c r="G929" s="1" t="s">
        <v>2609</v>
      </c>
      <c r="H929" s="1" t="s">
        <v>3280</v>
      </c>
      <c r="I929" s="1" t="s">
        <v>3281</v>
      </c>
      <c r="J929" s="1" t="s">
        <v>70</v>
      </c>
      <c r="K929" s="3">
        <v>42.85</v>
      </c>
      <c r="L929">
        <v>1</v>
      </c>
      <c r="M929" s="3">
        <v>42.85</v>
      </c>
      <c r="N929" s="1" t="s">
        <v>6669</v>
      </c>
      <c r="O929" s="1" t="s">
        <v>37</v>
      </c>
    </row>
    <row r="930" spans="1:15" x14ac:dyDescent="0.3">
      <c r="A930" s="1" t="s">
        <v>3282</v>
      </c>
      <c r="B930" s="2">
        <v>45618</v>
      </c>
      <c r="C930" s="1" t="s">
        <v>6668</v>
      </c>
      <c r="D930" s="1" t="s">
        <v>54</v>
      </c>
      <c r="E930">
        <v>2024</v>
      </c>
      <c r="F930" s="1" t="s">
        <v>3283</v>
      </c>
      <c r="G930" s="1" t="s">
        <v>3284</v>
      </c>
      <c r="H930" s="1" t="s">
        <v>1661</v>
      </c>
      <c r="I930" s="1" t="s">
        <v>3129</v>
      </c>
      <c r="J930" s="1" t="s">
        <v>20</v>
      </c>
      <c r="K930" s="3">
        <v>22.71</v>
      </c>
      <c r="L930">
        <v>4</v>
      </c>
      <c r="M930" s="3">
        <v>90.84</v>
      </c>
      <c r="N930" s="1" t="s">
        <v>21</v>
      </c>
      <c r="O930" s="1" t="s">
        <v>37</v>
      </c>
    </row>
    <row r="931" spans="1:15" x14ac:dyDescent="0.3">
      <c r="A931" s="1" t="s">
        <v>3285</v>
      </c>
      <c r="B931" s="2">
        <v>45123</v>
      </c>
      <c r="C931" s="1" t="s">
        <v>6666</v>
      </c>
      <c r="D931" s="1" t="s">
        <v>32</v>
      </c>
      <c r="E931">
        <v>2023</v>
      </c>
      <c r="F931" s="1" t="s">
        <v>894</v>
      </c>
      <c r="G931" s="1" t="s">
        <v>3083</v>
      </c>
      <c r="H931" s="1" t="s">
        <v>2290</v>
      </c>
      <c r="I931" s="1" t="s">
        <v>2291</v>
      </c>
      <c r="J931" s="1" t="s">
        <v>51</v>
      </c>
      <c r="K931" s="3">
        <v>24.67</v>
      </c>
      <c r="L931">
        <v>3</v>
      </c>
      <c r="M931" s="3">
        <v>74.010000000000005</v>
      </c>
      <c r="N931" s="1" t="s">
        <v>29</v>
      </c>
      <c r="O931" s="1" t="s">
        <v>30</v>
      </c>
    </row>
    <row r="932" spans="1:15" x14ac:dyDescent="0.3">
      <c r="A932" s="1" t="s">
        <v>3286</v>
      </c>
      <c r="B932" s="2">
        <v>45887</v>
      </c>
      <c r="C932" s="1" t="s">
        <v>6667</v>
      </c>
      <c r="D932" s="1" t="s">
        <v>90</v>
      </c>
      <c r="E932">
        <v>2025</v>
      </c>
      <c r="F932" s="1" t="s">
        <v>453</v>
      </c>
      <c r="G932" s="1" t="s">
        <v>454</v>
      </c>
      <c r="H932" s="1" t="s">
        <v>35</v>
      </c>
      <c r="I932" s="1" t="s">
        <v>36</v>
      </c>
      <c r="J932" s="1" t="s">
        <v>70</v>
      </c>
      <c r="K932" s="3">
        <v>23.52</v>
      </c>
      <c r="L932">
        <v>2</v>
      </c>
      <c r="M932" s="3">
        <v>47.04</v>
      </c>
      <c r="N932" s="1" t="s">
        <v>6669</v>
      </c>
      <c r="O932" s="1" t="s">
        <v>193</v>
      </c>
    </row>
    <row r="933" spans="1:15" x14ac:dyDescent="0.3">
      <c r="A933" s="1" t="s">
        <v>3287</v>
      </c>
      <c r="B933" s="2">
        <v>45430</v>
      </c>
      <c r="C933" s="1" t="s">
        <v>6673</v>
      </c>
      <c r="D933" s="1" t="s">
        <v>46</v>
      </c>
      <c r="E933">
        <v>2024</v>
      </c>
      <c r="F933" s="1" t="s">
        <v>2661</v>
      </c>
      <c r="G933" s="1" t="s">
        <v>3288</v>
      </c>
      <c r="H933" s="1" t="s">
        <v>2208</v>
      </c>
      <c r="I933" s="1" t="s">
        <v>2209</v>
      </c>
      <c r="J933" s="1" t="s">
        <v>51</v>
      </c>
      <c r="K933" s="3">
        <v>32.049999999999997</v>
      </c>
      <c r="L933">
        <v>1</v>
      </c>
      <c r="M933" s="3">
        <v>32.049999999999997</v>
      </c>
      <c r="N933" s="1" t="s">
        <v>88</v>
      </c>
      <c r="O933" s="1" t="s">
        <v>37</v>
      </c>
    </row>
    <row r="934" spans="1:15" x14ac:dyDescent="0.3">
      <c r="A934" s="1" t="s">
        <v>3289</v>
      </c>
      <c r="B934" s="2">
        <v>44948</v>
      </c>
      <c r="C934" s="1" t="s">
        <v>6666</v>
      </c>
      <c r="D934" s="1" t="s">
        <v>210</v>
      </c>
      <c r="E934">
        <v>2023</v>
      </c>
      <c r="F934" s="1" t="s">
        <v>3290</v>
      </c>
      <c r="G934" s="1" t="s">
        <v>3291</v>
      </c>
      <c r="H934" s="1" t="s">
        <v>1948</v>
      </c>
      <c r="I934" s="1" t="s">
        <v>3292</v>
      </c>
      <c r="J934" s="1" t="s">
        <v>20</v>
      </c>
      <c r="K934" s="3">
        <v>18.39</v>
      </c>
      <c r="L934">
        <v>5</v>
      </c>
      <c r="M934" s="3">
        <v>91.95</v>
      </c>
      <c r="N934" s="1" t="s">
        <v>21</v>
      </c>
      <c r="O934" s="1" t="s">
        <v>30</v>
      </c>
    </row>
    <row r="935" spans="1:15" x14ac:dyDescent="0.3">
      <c r="A935" s="1" t="s">
        <v>3293</v>
      </c>
      <c r="B935" s="2">
        <v>45305</v>
      </c>
      <c r="C935" s="1" t="s">
        <v>6666</v>
      </c>
      <c r="D935" s="1" t="s">
        <v>210</v>
      </c>
      <c r="E935">
        <v>2024</v>
      </c>
      <c r="F935" s="1" t="s">
        <v>3238</v>
      </c>
      <c r="G935" s="1" t="s">
        <v>3239</v>
      </c>
      <c r="H935" s="1" t="s">
        <v>2779</v>
      </c>
      <c r="I935" s="1" t="s">
        <v>2780</v>
      </c>
      <c r="J935" s="1" t="s">
        <v>70</v>
      </c>
      <c r="K935" s="3">
        <v>30.12</v>
      </c>
      <c r="L935">
        <v>2</v>
      </c>
      <c r="M935" s="3">
        <v>60.24</v>
      </c>
      <c r="N935" s="1" t="s">
        <v>6669</v>
      </c>
      <c r="O935" s="1" t="s">
        <v>37</v>
      </c>
    </row>
    <row r="936" spans="1:15" x14ac:dyDescent="0.3">
      <c r="A936" s="1" t="s">
        <v>3294</v>
      </c>
      <c r="B936" s="2">
        <v>45545</v>
      </c>
      <c r="C936" s="1" t="s">
        <v>6671</v>
      </c>
      <c r="D936" s="1" t="s">
        <v>60</v>
      </c>
      <c r="E936">
        <v>2024</v>
      </c>
      <c r="F936" s="1" t="s">
        <v>533</v>
      </c>
      <c r="G936" s="1" t="s">
        <v>534</v>
      </c>
      <c r="H936" s="1" t="s">
        <v>3079</v>
      </c>
      <c r="I936" s="1" t="s">
        <v>3080</v>
      </c>
      <c r="J936" s="1" t="s">
        <v>20</v>
      </c>
      <c r="K936" s="3">
        <v>17.84</v>
      </c>
      <c r="L936">
        <v>2</v>
      </c>
      <c r="M936" s="3">
        <v>35.68</v>
      </c>
      <c r="N936" s="1" t="s">
        <v>29</v>
      </c>
      <c r="O936" s="1" t="s">
        <v>52</v>
      </c>
    </row>
    <row r="937" spans="1:15" x14ac:dyDescent="0.3">
      <c r="A937" s="1" t="s">
        <v>3295</v>
      </c>
      <c r="B937" s="2">
        <v>45771</v>
      </c>
      <c r="C937" s="1" t="s">
        <v>6672</v>
      </c>
      <c r="D937" s="1" t="s">
        <v>82</v>
      </c>
      <c r="E937">
        <v>2025</v>
      </c>
      <c r="F937" s="1" t="s">
        <v>1624</v>
      </c>
      <c r="G937" s="1" t="s">
        <v>1625</v>
      </c>
      <c r="H937" s="1" t="s">
        <v>1165</v>
      </c>
      <c r="I937" s="1" t="s">
        <v>2852</v>
      </c>
      <c r="J937" s="1" t="s">
        <v>20</v>
      </c>
      <c r="K937" s="3">
        <v>32.22</v>
      </c>
      <c r="L937">
        <v>1</v>
      </c>
      <c r="M937" s="3">
        <v>32.22</v>
      </c>
      <c r="N937" s="1" t="s">
        <v>21</v>
      </c>
      <c r="O937" s="1" t="s">
        <v>44</v>
      </c>
    </row>
    <row r="938" spans="1:15" x14ac:dyDescent="0.3">
      <c r="A938" s="1" t="s">
        <v>3296</v>
      </c>
      <c r="B938" s="2">
        <v>45029</v>
      </c>
      <c r="C938" s="1" t="s">
        <v>6672</v>
      </c>
      <c r="D938" s="1" t="s">
        <v>82</v>
      </c>
      <c r="E938">
        <v>2023</v>
      </c>
      <c r="F938" s="1" t="s">
        <v>3297</v>
      </c>
      <c r="G938" s="1" t="s">
        <v>3298</v>
      </c>
      <c r="H938" s="1" t="s">
        <v>3299</v>
      </c>
      <c r="I938" s="1" t="s">
        <v>3300</v>
      </c>
      <c r="J938" s="1" t="s">
        <v>87</v>
      </c>
      <c r="K938" s="3">
        <v>17.22</v>
      </c>
      <c r="L938">
        <v>2</v>
      </c>
      <c r="M938" s="3">
        <v>34.44</v>
      </c>
      <c r="N938" s="1" t="s">
        <v>29</v>
      </c>
      <c r="O938" s="1" t="s">
        <v>22</v>
      </c>
    </row>
    <row r="939" spans="1:15" x14ac:dyDescent="0.3">
      <c r="A939" s="1" t="s">
        <v>3301</v>
      </c>
      <c r="B939" s="2">
        <v>44933</v>
      </c>
      <c r="C939" s="1" t="s">
        <v>6673</v>
      </c>
      <c r="D939" s="1" t="s">
        <v>210</v>
      </c>
      <c r="E939">
        <v>2023</v>
      </c>
      <c r="F939" s="1" t="s">
        <v>3302</v>
      </c>
      <c r="G939" s="1" t="s">
        <v>3303</v>
      </c>
      <c r="H939" s="1" t="s">
        <v>2983</v>
      </c>
      <c r="I939" s="1" t="s">
        <v>2984</v>
      </c>
      <c r="J939" s="1" t="s">
        <v>70</v>
      </c>
      <c r="K939" s="3">
        <v>40.36</v>
      </c>
      <c r="L939">
        <v>5</v>
      </c>
      <c r="M939" s="3">
        <v>201.8</v>
      </c>
      <c r="N939" s="1" t="s">
        <v>88</v>
      </c>
      <c r="O939" s="1" t="s">
        <v>37</v>
      </c>
    </row>
    <row r="940" spans="1:15" x14ac:dyDescent="0.3">
      <c r="A940" s="1" t="s">
        <v>3304</v>
      </c>
      <c r="B940" s="2">
        <v>45437</v>
      </c>
      <c r="C940" s="1" t="s">
        <v>6673</v>
      </c>
      <c r="D940" s="1" t="s">
        <v>46</v>
      </c>
      <c r="E940">
        <v>2024</v>
      </c>
      <c r="F940" s="1" t="s">
        <v>3305</v>
      </c>
      <c r="G940" s="1" t="s">
        <v>3306</v>
      </c>
      <c r="H940" s="1" t="s">
        <v>1535</v>
      </c>
      <c r="I940" s="1" t="s">
        <v>1536</v>
      </c>
      <c r="J940" s="1" t="s">
        <v>87</v>
      </c>
      <c r="K940" s="3">
        <v>14.69</v>
      </c>
      <c r="L940">
        <v>1</v>
      </c>
      <c r="M940" s="3">
        <v>14.69</v>
      </c>
      <c r="N940" s="1" t="s">
        <v>29</v>
      </c>
      <c r="O940" s="1" t="s">
        <v>52</v>
      </c>
    </row>
    <row r="941" spans="1:15" x14ac:dyDescent="0.3">
      <c r="A941" s="1" t="s">
        <v>3307</v>
      </c>
      <c r="B941" s="2">
        <v>45354</v>
      </c>
      <c r="C941" s="1" t="s">
        <v>6666</v>
      </c>
      <c r="D941" s="1" t="s">
        <v>15</v>
      </c>
      <c r="E941">
        <v>2024</v>
      </c>
      <c r="F941" s="1" t="s">
        <v>3308</v>
      </c>
      <c r="G941" s="1" t="s">
        <v>3309</v>
      </c>
      <c r="H941" s="1" t="s">
        <v>3195</v>
      </c>
      <c r="I941" s="1" t="s">
        <v>3310</v>
      </c>
      <c r="J941" s="1" t="s">
        <v>51</v>
      </c>
      <c r="K941" s="3">
        <v>48.78</v>
      </c>
      <c r="L941">
        <v>3</v>
      </c>
      <c r="M941" s="3">
        <v>146.34</v>
      </c>
      <c r="N941" s="1" t="s">
        <v>88</v>
      </c>
      <c r="O941" s="1" t="s">
        <v>30</v>
      </c>
    </row>
    <row r="942" spans="1:15" x14ac:dyDescent="0.3">
      <c r="A942" s="1" t="s">
        <v>3311</v>
      </c>
      <c r="B942" s="2">
        <v>45222</v>
      </c>
      <c r="C942" s="1" t="s">
        <v>6667</v>
      </c>
      <c r="D942" s="1" t="s">
        <v>133</v>
      </c>
      <c r="E942">
        <v>2023</v>
      </c>
      <c r="F942" s="1" t="s">
        <v>1549</v>
      </c>
      <c r="G942" s="1" t="s">
        <v>3312</v>
      </c>
      <c r="H942" s="1" t="s">
        <v>739</v>
      </c>
      <c r="I942" s="1" t="s">
        <v>740</v>
      </c>
      <c r="J942" s="1" t="s">
        <v>20</v>
      </c>
      <c r="K942" s="3">
        <v>39.42</v>
      </c>
      <c r="L942">
        <v>4</v>
      </c>
      <c r="M942" s="3">
        <v>157.68</v>
      </c>
      <c r="N942" s="1" t="s">
        <v>21</v>
      </c>
      <c r="O942" s="1" t="s">
        <v>22</v>
      </c>
    </row>
    <row r="943" spans="1:15" x14ac:dyDescent="0.3">
      <c r="A943" s="1" t="s">
        <v>3313</v>
      </c>
      <c r="B943" s="2">
        <v>45805</v>
      </c>
      <c r="C943" s="1" t="s">
        <v>6670</v>
      </c>
      <c r="D943" s="1" t="s">
        <v>46</v>
      </c>
      <c r="E943">
        <v>2025</v>
      </c>
      <c r="F943" s="1" t="s">
        <v>788</v>
      </c>
      <c r="G943" s="1" t="s">
        <v>789</v>
      </c>
      <c r="H943" s="1" t="s">
        <v>816</v>
      </c>
      <c r="I943" s="1" t="s">
        <v>817</v>
      </c>
      <c r="J943" s="1" t="s">
        <v>20</v>
      </c>
      <c r="K943" s="3">
        <v>33.56</v>
      </c>
      <c r="L943">
        <v>3</v>
      </c>
      <c r="M943" s="3">
        <v>100.68</v>
      </c>
      <c r="N943" s="1" t="s">
        <v>6669</v>
      </c>
      <c r="O943" s="1" t="s">
        <v>22</v>
      </c>
    </row>
    <row r="944" spans="1:15" x14ac:dyDescent="0.3">
      <c r="A944" s="1" t="s">
        <v>3314</v>
      </c>
      <c r="B944" s="2">
        <v>44987</v>
      </c>
      <c r="C944" s="1" t="s">
        <v>6672</v>
      </c>
      <c r="D944" s="1" t="s">
        <v>15</v>
      </c>
      <c r="E944">
        <v>2023</v>
      </c>
      <c r="F944" s="1" t="s">
        <v>898</v>
      </c>
      <c r="G944" s="1" t="s">
        <v>2903</v>
      </c>
      <c r="H944" s="1" t="s">
        <v>1602</v>
      </c>
      <c r="I944" s="1" t="s">
        <v>1603</v>
      </c>
      <c r="J944" s="1" t="s">
        <v>70</v>
      </c>
      <c r="K944" s="3">
        <v>27.22</v>
      </c>
      <c r="L944">
        <v>3</v>
      </c>
      <c r="M944" s="3">
        <v>81.66</v>
      </c>
      <c r="N944" s="1" t="s">
        <v>21</v>
      </c>
      <c r="O944" s="1" t="s">
        <v>22</v>
      </c>
    </row>
    <row r="945" spans="1:15" x14ac:dyDescent="0.3">
      <c r="A945" s="1" t="s">
        <v>3315</v>
      </c>
      <c r="B945" s="2">
        <v>45255</v>
      </c>
      <c r="C945" s="1" t="s">
        <v>6673</v>
      </c>
      <c r="D945" s="1" t="s">
        <v>54</v>
      </c>
      <c r="E945">
        <v>2023</v>
      </c>
      <c r="F945" s="1" t="s">
        <v>2644</v>
      </c>
      <c r="G945" s="1" t="s">
        <v>3316</v>
      </c>
      <c r="H945" s="1" t="s">
        <v>3317</v>
      </c>
      <c r="I945" s="1" t="s">
        <v>3318</v>
      </c>
      <c r="J945" s="1" t="s">
        <v>70</v>
      </c>
      <c r="K945" s="3">
        <v>43.02</v>
      </c>
      <c r="L945">
        <v>5</v>
      </c>
      <c r="M945" s="3">
        <v>215.1</v>
      </c>
      <c r="N945" s="1" t="s">
        <v>21</v>
      </c>
      <c r="O945" s="1" t="s">
        <v>193</v>
      </c>
    </row>
    <row r="946" spans="1:15" x14ac:dyDescent="0.3">
      <c r="A946" s="1" t="s">
        <v>3319</v>
      </c>
      <c r="B946" s="2">
        <v>45451</v>
      </c>
      <c r="C946" s="1" t="s">
        <v>6673</v>
      </c>
      <c r="D946" s="1" t="s">
        <v>24</v>
      </c>
      <c r="E946">
        <v>2024</v>
      </c>
      <c r="F946" s="1" t="s">
        <v>3186</v>
      </c>
      <c r="G946" s="1" t="s">
        <v>3187</v>
      </c>
      <c r="H946" s="1" t="s">
        <v>35</v>
      </c>
      <c r="I946" s="1" t="s">
        <v>2721</v>
      </c>
      <c r="J946" s="1" t="s">
        <v>20</v>
      </c>
      <c r="K946" s="3">
        <v>16.37</v>
      </c>
      <c r="L946">
        <v>4</v>
      </c>
      <c r="M946" s="3">
        <v>65.48</v>
      </c>
      <c r="N946" s="1" t="s">
        <v>21</v>
      </c>
      <c r="O946" s="1" t="s">
        <v>30</v>
      </c>
    </row>
    <row r="947" spans="1:15" x14ac:dyDescent="0.3">
      <c r="A947" s="1" t="s">
        <v>3320</v>
      </c>
      <c r="B947" s="2">
        <v>45177</v>
      </c>
      <c r="C947" s="1" t="s">
        <v>6668</v>
      </c>
      <c r="D947" s="1" t="s">
        <v>60</v>
      </c>
      <c r="E947">
        <v>2023</v>
      </c>
      <c r="F947" s="1" t="s">
        <v>1002</v>
      </c>
      <c r="G947" s="1" t="s">
        <v>3321</v>
      </c>
      <c r="H947" s="1" t="s">
        <v>3322</v>
      </c>
      <c r="I947" s="1" t="s">
        <v>3323</v>
      </c>
      <c r="J947" s="1" t="s">
        <v>87</v>
      </c>
      <c r="K947" s="3">
        <v>6.35</v>
      </c>
      <c r="L947">
        <v>3</v>
      </c>
      <c r="M947" s="3">
        <v>19.05</v>
      </c>
      <c r="N947" s="1" t="s">
        <v>21</v>
      </c>
      <c r="O947" s="1" t="s">
        <v>52</v>
      </c>
    </row>
    <row r="948" spans="1:15" x14ac:dyDescent="0.3">
      <c r="A948" s="1" t="s">
        <v>3324</v>
      </c>
      <c r="B948" s="2">
        <v>45202</v>
      </c>
      <c r="C948" s="1" t="s">
        <v>6671</v>
      </c>
      <c r="D948" s="1" t="s">
        <v>133</v>
      </c>
      <c r="E948">
        <v>2023</v>
      </c>
      <c r="F948" s="1" t="s">
        <v>3325</v>
      </c>
      <c r="G948" s="1" t="s">
        <v>3326</v>
      </c>
      <c r="H948" s="1" t="s">
        <v>1497</v>
      </c>
      <c r="I948" s="1" t="s">
        <v>2341</v>
      </c>
      <c r="J948" s="1" t="s">
        <v>51</v>
      </c>
      <c r="K948" s="3">
        <v>37.19</v>
      </c>
      <c r="L948">
        <v>2</v>
      </c>
      <c r="M948" s="3">
        <v>74.38</v>
      </c>
      <c r="N948" s="1" t="s">
        <v>29</v>
      </c>
      <c r="O948" s="1" t="s">
        <v>193</v>
      </c>
    </row>
    <row r="949" spans="1:15" x14ac:dyDescent="0.3">
      <c r="A949" s="1" t="s">
        <v>3327</v>
      </c>
      <c r="B949" s="2">
        <v>45861</v>
      </c>
      <c r="C949" s="1" t="s">
        <v>6670</v>
      </c>
      <c r="D949" s="1" t="s">
        <v>32</v>
      </c>
      <c r="E949">
        <v>2025</v>
      </c>
      <c r="F949" s="1" t="s">
        <v>543</v>
      </c>
      <c r="G949" s="1" t="s">
        <v>544</v>
      </c>
      <c r="H949" s="1" t="s">
        <v>1361</v>
      </c>
      <c r="I949" s="1" t="s">
        <v>3328</v>
      </c>
      <c r="J949" s="1" t="s">
        <v>70</v>
      </c>
      <c r="K949" s="3">
        <v>50.87</v>
      </c>
      <c r="L949">
        <v>4</v>
      </c>
      <c r="M949" s="3">
        <v>203.48</v>
      </c>
      <c r="N949" s="1" t="s">
        <v>29</v>
      </c>
      <c r="O949" s="1" t="s">
        <v>37</v>
      </c>
    </row>
    <row r="950" spans="1:15" x14ac:dyDescent="0.3">
      <c r="A950" s="1" t="s">
        <v>3329</v>
      </c>
      <c r="B950" s="2">
        <v>44848</v>
      </c>
      <c r="C950" s="1" t="s">
        <v>6668</v>
      </c>
      <c r="D950" s="1" t="s">
        <v>133</v>
      </c>
      <c r="E950">
        <v>2022</v>
      </c>
      <c r="F950" s="1" t="s">
        <v>3330</v>
      </c>
      <c r="G950" s="1" t="s">
        <v>3331</v>
      </c>
      <c r="H950" s="1" t="s">
        <v>3332</v>
      </c>
      <c r="I950" s="1" t="s">
        <v>3333</v>
      </c>
      <c r="J950" s="1" t="s">
        <v>70</v>
      </c>
      <c r="K950" s="3">
        <v>28.05</v>
      </c>
      <c r="L950">
        <v>4</v>
      </c>
      <c r="M950" s="3">
        <v>112.2</v>
      </c>
      <c r="N950" s="1" t="s">
        <v>6669</v>
      </c>
      <c r="O950" s="1" t="s">
        <v>37</v>
      </c>
    </row>
    <row r="951" spans="1:15" x14ac:dyDescent="0.3">
      <c r="A951" s="1" t="s">
        <v>3334</v>
      </c>
      <c r="B951" s="2">
        <v>45523</v>
      </c>
      <c r="C951" s="1" t="s">
        <v>6667</v>
      </c>
      <c r="D951" s="1" t="s">
        <v>90</v>
      </c>
      <c r="E951">
        <v>2024</v>
      </c>
      <c r="F951" s="1" t="s">
        <v>666</v>
      </c>
      <c r="G951" s="1" t="s">
        <v>3335</v>
      </c>
      <c r="H951" s="1" t="s">
        <v>181</v>
      </c>
      <c r="I951" s="1" t="s">
        <v>182</v>
      </c>
      <c r="J951" s="1" t="s">
        <v>20</v>
      </c>
      <c r="K951" s="3">
        <v>24.33</v>
      </c>
      <c r="L951">
        <v>1</v>
      </c>
      <c r="M951" s="3">
        <v>24.33</v>
      </c>
      <c r="N951" s="1" t="s">
        <v>6669</v>
      </c>
      <c r="O951" s="1" t="s">
        <v>37</v>
      </c>
    </row>
    <row r="952" spans="1:15" x14ac:dyDescent="0.3">
      <c r="A952" s="1" t="s">
        <v>3336</v>
      </c>
      <c r="B952" s="2">
        <v>45738</v>
      </c>
      <c r="C952" s="1" t="s">
        <v>6673</v>
      </c>
      <c r="D952" s="1" t="s">
        <v>15</v>
      </c>
      <c r="E952">
        <v>2025</v>
      </c>
      <c r="F952" s="1" t="s">
        <v>839</v>
      </c>
      <c r="G952" s="1" t="s">
        <v>1161</v>
      </c>
      <c r="H952" s="1" t="s">
        <v>1425</v>
      </c>
      <c r="I952" s="1" t="s">
        <v>3337</v>
      </c>
      <c r="J952" s="1" t="s">
        <v>70</v>
      </c>
      <c r="K952" s="3">
        <v>52.72</v>
      </c>
      <c r="L952">
        <v>4</v>
      </c>
      <c r="M952" s="3">
        <v>210.88</v>
      </c>
      <c r="N952" s="1" t="s">
        <v>6669</v>
      </c>
      <c r="O952" s="1" t="s">
        <v>37</v>
      </c>
    </row>
    <row r="953" spans="1:15" x14ac:dyDescent="0.3">
      <c r="A953" s="1" t="s">
        <v>3338</v>
      </c>
      <c r="B953" s="2">
        <v>45766</v>
      </c>
      <c r="C953" s="1" t="s">
        <v>6673</v>
      </c>
      <c r="D953" s="1" t="s">
        <v>82</v>
      </c>
      <c r="E953">
        <v>2025</v>
      </c>
      <c r="F953" s="1" t="s">
        <v>930</v>
      </c>
      <c r="G953" s="1" t="s">
        <v>3339</v>
      </c>
      <c r="H953" s="1" t="s">
        <v>1538</v>
      </c>
      <c r="I953" s="1" t="s">
        <v>2461</v>
      </c>
      <c r="J953" s="1" t="s">
        <v>20</v>
      </c>
      <c r="K953" s="3">
        <v>41.88</v>
      </c>
      <c r="L953">
        <v>5</v>
      </c>
      <c r="M953" s="3">
        <v>209.4</v>
      </c>
      <c r="N953" s="1" t="s">
        <v>6669</v>
      </c>
      <c r="O953" s="1" t="s">
        <v>22</v>
      </c>
    </row>
    <row r="954" spans="1:15" x14ac:dyDescent="0.3">
      <c r="A954" s="1" t="s">
        <v>3340</v>
      </c>
      <c r="B954" s="2">
        <v>45195</v>
      </c>
      <c r="C954" s="1" t="s">
        <v>6671</v>
      </c>
      <c r="D954" s="1" t="s">
        <v>60</v>
      </c>
      <c r="E954">
        <v>2023</v>
      </c>
      <c r="F954" s="1" t="s">
        <v>2932</v>
      </c>
      <c r="G954" s="1" t="s">
        <v>3341</v>
      </c>
      <c r="H954" s="1" t="s">
        <v>3332</v>
      </c>
      <c r="I954" s="1" t="s">
        <v>3333</v>
      </c>
      <c r="J954" s="1" t="s">
        <v>70</v>
      </c>
      <c r="K954" s="3">
        <v>21.96</v>
      </c>
      <c r="L954">
        <v>1</v>
      </c>
      <c r="M954" s="3">
        <v>21.96</v>
      </c>
      <c r="N954" s="1" t="s">
        <v>21</v>
      </c>
      <c r="O954" s="1" t="s">
        <v>22</v>
      </c>
    </row>
    <row r="955" spans="1:15" x14ac:dyDescent="0.3">
      <c r="A955" s="1" t="s">
        <v>3342</v>
      </c>
      <c r="B955" s="2">
        <v>45498</v>
      </c>
      <c r="C955" s="1" t="s">
        <v>6672</v>
      </c>
      <c r="D955" s="1" t="s">
        <v>32</v>
      </c>
      <c r="E955">
        <v>2024</v>
      </c>
      <c r="F955" s="1" t="s">
        <v>1477</v>
      </c>
      <c r="G955" s="1" t="s">
        <v>2392</v>
      </c>
      <c r="H955" s="1" t="s">
        <v>3343</v>
      </c>
      <c r="I955" s="1" t="s">
        <v>3344</v>
      </c>
      <c r="J955" s="1" t="s">
        <v>51</v>
      </c>
      <c r="K955" s="3">
        <v>36.65</v>
      </c>
      <c r="L955">
        <v>1</v>
      </c>
      <c r="M955" s="3">
        <v>36.65</v>
      </c>
      <c r="N955" s="1" t="s">
        <v>29</v>
      </c>
      <c r="O955" s="1" t="s">
        <v>30</v>
      </c>
    </row>
    <row r="956" spans="1:15" x14ac:dyDescent="0.3">
      <c r="A956" s="1" t="s">
        <v>3345</v>
      </c>
      <c r="B956" s="2">
        <v>45568</v>
      </c>
      <c r="C956" s="1" t="s">
        <v>6672</v>
      </c>
      <c r="D956" s="1" t="s">
        <v>133</v>
      </c>
      <c r="E956">
        <v>2024</v>
      </c>
      <c r="F956" s="1" t="s">
        <v>285</v>
      </c>
      <c r="G956" s="1" t="s">
        <v>2954</v>
      </c>
      <c r="H956" s="1" t="s">
        <v>3346</v>
      </c>
      <c r="I956" s="1" t="s">
        <v>3347</v>
      </c>
      <c r="J956" s="1" t="s">
        <v>87</v>
      </c>
      <c r="K956" s="3">
        <v>29.56</v>
      </c>
      <c r="L956">
        <v>1</v>
      </c>
      <c r="M956" s="3">
        <v>29.56</v>
      </c>
      <c r="N956" s="1" t="s">
        <v>88</v>
      </c>
      <c r="O956" s="1" t="s">
        <v>193</v>
      </c>
    </row>
    <row r="957" spans="1:15" x14ac:dyDescent="0.3">
      <c r="A957" s="1" t="s">
        <v>3348</v>
      </c>
      <c r="B957" s="2">
        <v>45620</v>
      </c>
      <c r="C957" s="1" t="s">
        <v>6666</v>
      </c>
      <c r="D957" s="1" t="s">
        <v>54</v>
      </c>
      <c r="E957">
        <v>2024</v>
      </c>
      <c r="F957" s="1" t="s">
        <v>1560</v>
      </c>
      <c r="G957" s="1" t="s">
        <v>1561</v>
      </c>
      <c r="H957" s="1" t="s">
        <v>450</v>
      </c>
      <c r="I957" s="1" t="s">
        <v>2925</v>
      </c>
      <c r="J957" s="1" t="s">
        <v>51</v>
      </c>
      <c r="K957" s="3">
        <v>13.39</v>
      </c>
      <c r="L957">
        <v>2</v>
      </c>
      <c r="M957" s="3">
        <v>26.78</v>
      </c>
      <c r="N957" s="1" t="s">
        <v>6669</v>
      </c>
      <c r="O957" s="1" t="s">
        <v>37</v>
      </c>
    </row>
    <row r="958" spans="1:15" x14ac:dyDescent="0.3">
      <c r="A958" s="1" t="s">
        <v>3349</v>
      </c>
      <c r="B958" s="2">
        <v>45001</v>
      </c>
      <c r="C958" s="1" t="s">
        <v>6672</v>
      </c>
      <c r="D958" s="1" t="s">
        <v>15</v>
      </c>
      <c r="E958">
        <v>2023</v>
      </c>
      <c r="F958" s="1" t="s">
        <v>3350</v>
      </c>
      <c r="G958" s="1" t="s">
        <v>3351</v>
      </c>
      <c r="H958" s="1" t="s">
        <v>416</v>
      </c>
      <c r="I958" s="1" t="s">
        <v>1469</v>
      </c>
      <c r="J958" s="1" t="s">
        <v>20</v>
      </c>
      <c r="K958" s="3">
        <v>32.049999999999997</v>
      </c>
      <c r="L958">
        <v>5</v>
      </c>
      <c r="M958" s="3">
        <v>160.25</v>
      </c>
      <c r="N958" s="1" t="s">
        <v>21</v>
      </c>
      <c r="O958" s="1" t="s">
        <v>22</v>
      </c>
    </row>
    <row r="959" spans="1:15" x14ac:dyDescent="0.3">
      <c r="A959" s="1" t="s">
        <v>3352</v>
      </c>
      <c r="B959" s="2">
        <v>45368</v>
      </c>
      <c r="C959" s="1" t="s">
        <v>6666</v>
      </c>
      <c r="D959" s="1" t="s">
        <v>15</v>
      </c>
      <c r="E959">
        <v>2024</v>
      </c>
      <c r="F959" s="1" t="s">
        <v>3353</v>
      </c>
      <c r="G959" s="1" t="s">
        <v>3354</v>
      </c>
      <c r="H959" s="1" t="s">
        <v>3355</v>
      </c>
      <c r="I959" s="1" t="s">
        <v>3356</v>
      </c>
      <c r="J959" s="1" t="s">
        <v>87</v>
      </c>
      <c r="K959" s="3">
        <v>43.31</v>
      </c>
      <c r="L959">
        <v>2</v>
      </c>
      <c r="M959" s="3">
        <v>86.62</v>
      </c>
      <c r="N959" s="1" t="s">
        <v>6669</v>
      </c>
      <c r="O959" s="1" t="s">
        <v>37</v>
      </c>
    </row>
    <row r="960" spans="1:15" x14ac:dyDescent="0.3">
      <c r="A960" s="1" t="s">
        <v>3357</v>
      </c>
      <c r="B960" s="2">
        <v>45106</v>
      </c>
      <c r="C960" s="1" t="s">
        <v>6672</v>
      </c>
      <c r="D960" s="1" t="s">
        <v>24</v>
      </c>
      <c r="E960">
        <v>2023</v>
      </c>
      <c r="F960" s="1" t="s">
        <v>3358</v>
      </c>
      <c r="G960" s="1" t="s">
        <v>3359</v>
      </c>
      <c r="H960" s="1" t="s">
        <v>3360</v>
      </c>
      <c r="I960" s="1" t="s">
        <v>3361</v>
      </c>
      <c r="J960" s="1" t="s">
        <v>51</v>
      </c>
      <c r="K960" s="3">
        <v>27.34</v>
      </c>
      <c r="L960">
        <v>4</v>
      </c>
      <c r="M960" s="3">
        <v>109.36</v>
      </c>
      <c r="N960" s="1" t="s">
        <v>6669</v>
      </c>
      <c r="O960" s="1" t="s">
        <v>22</v>
      </c>
    </row>
    <row r="961" spans="1:15" x14ac:dyDescent="0.3">
      <c r="A961" s="1" t="s">
        <v>3362</v>
      </c>
      <c r="B961" s="2">
        <v>44976</v>
      </c>
      <c r="C961" s="1" t="s">
        <v>6666</v>
      </c>
      <c r="D961" s="1" t="s">
        <v>39</v>
      </c>
      <c r="E961">
        <v>2023</v>
      </c>
      <c r="F961" s="1" t="s">
        <v>1259</v>
      </c>
      <c r="G961" s="1" t="s">
        <v>1260</v>
      </c>
      <c r="H961" s="1" t="s">
        <v>426</v>
      </c>
      <c r="I961" s="1" t="s">
        <v>427</v>
      </c>
      <c r="J961" s="1" t="s">
        <v>70</v>
      </c>
      <c r="K961" s="3">
        <v>49.47</v>
      </c>
      <c r="L961">
        <v>3</v>
      </c>
      <c r="M961" s="3">
        <v>148.41</v>
      </c>
      <c r="N961" s="1" t="s">
        <v>21</v>
      </c>
      <c r="O961" s="1" t="s">
        <v>30</v>
      </c>
    </row>
    <row r="962" spans="1:15" x14ac:dyDescent="0.3">
      <c r="A962" s="1" t="s">
        <v>3363</v>
      </c>
      <c r="B962" s="2">
        <v>45226</v>
      </c>
      <c r="C962" s="1" t="s">
        <v>6668</v>
      </c>
      <c r="D962" s="1" t="s">
        <v>133</v>
      </c>
      <c r="E962">
        <v>2023</v>
      </c>
      <c r="F962" s="1" t="s">
        <v>3364</v>
      </c>
      <c r="G962" s="1" t="s">
        <v>3365</v>
      </c>
      <c r="H962" s="1" t="s">
        <v>3366</v>
      </c>
      <c r="I962" s="1" t="s">
        <v>3367</v>
      </c>
      <c r="J962" s="1" t="s">
        <v>20</v>
      </c>
      <c r="K962" s="3">
        <v>17.04</v>
      </c>
      <c r="L962">
        <v>5</v>
      </c>
      <c r="M962" s="3">
        <v>85.2</v>
      </c>
      <c r="N962" s="1" t="s">
        <v>88</v>
      </c>
      <c r="O962" s="1" t="s">
        <v>44</v>
      </c>
    </row>
    <row r="963" spans="1:15" x14ac:dyDescent="0.3">
      <c r="A963" s="1" t="s">
        <v>3368</v>
      </c>
      <c r="B963" s="2">
        <v>45359</v>
      </c>
      <c r="C963" s="1" t="s">
        <v>6668</v>
      </c>
      <c r="D963" s="1" t="s">
        <v>15</v>
      </c>
      <c r="E963">
        <v>2024</v>
      </c>
      <c r="F963" s="1" t="s">
        <v>3369</v>
      </c>
      <c r="G963" s="1" t="s">
        <v>3370</v>
      </c>
      <c r="H963" s="1" t="s">
        <v>3138</v>
      </c>
      <c r="I963" s="1" t="s">
        <v>3139</v>
      </c>
      <c r="J963" s="1" t="s">
        <v>70</v>
      </c>
      <c r="K963" s="3">
        <v>32.159999999999997</v>
      </c>
      <c r="L963">
        <v>3</v>
      </c>
      <c r="M963" s="3">
        <v>96.48</v>
      </c>
      <c r="N963" s="1" t="s">
        <v>21</v>
      </c>
      <c r="O963" s="1" t="s">
        <v>193</v>
      </c>
    </row>
    <row r="964" spans="1:15" x14ac:dyDescent="0.3">
      <c r="A964" s="1" t="s">
        <v>3371</v>
      </c>
      <c r="B964" s="2">
        <v>45157</v>
      </c>
      <c r="C964" s="1" t="s">
        <v>6673</v>
      </c>
      <c r="D964" s="1" t="s">
        <v>90</v>
      </c>
      <c r="E964">
        <v>2023</v>
      </c>
      <c r="F964" s="1" t="s">
        <v>583</v>
      </c>
      <c r="G964" s="1" t="s">
        <v>3372</v>
      </c>
      <c r="H964" s="1" t="s">
        <v>2877</v>
      </c>
      <c r="I964" s="1" t="s">
        <v>2878</v>
      </c>
      <c r="J964" s="1" t="s">
        <v>51</v>
      </c>
      <c r="K964" s="3">
        <v>21.36</v>
      </c>
      <c r="L964">
        <v>3</v>
      </c>
      <c r="M964" s="3">
        <v>64.08</v>
      </c>
      <c r="N964" s="1" t="s">
        <v>6669</v>
      </c>
      <c r="O964" s="1" t="s">
        <v>95</v>
      </c>
    </row>
    <row r="965" spans="1:15" x14ac:dyDescent="0.3">
      <c r="A965" s="1" t="s">
        <v>3373</v>
      </c>
      <c r="B965" s="2">
        <v>45543</v>
      </c>
      <c r="C965" s="1" t="s">
        <v>6666</v>
      </c>
      <c r="D965" s="1" t="s">
        <v>60</v>
      </c>
      <c r="E965">
        <v>2024</v>
      </c>
      <c r="F965" s="1" t="s">
        <v>921</v>
      </c>
      <c r="G965" s="1" t="s">
        <v>3374</v>
      </c>
      <c r="H965" s="1" t="s">
        <v>416</v>
      </c>
      <c r="I965" s="1" t="s">
        <v>1469</v>
      </c>
      <c r="J965" s="1" t="s">
        <v>87</v>
      </c>
      <c r="K965" s="3">
        <v>34.229999999999997</v>
      </c>
      <c r="L965">
        <v>4</v>
      </c>
      <c r="M965" s="3">
        <v>136.91999999999999</v>
      </c>
      <c r="N965" s="1" t="s">
        <v>21</v>
      </c>
      <c r="O965" s="1" t="s">
        <v>37</v>
      </c>
    </row>
    <row r="966" spans="1:15" x14ac:dyDescent="0.3">
      <c r="A966" s="1" t="s">
        <v>3375</v>
      </c>
      <c r="B966" s="2">
        <v>45053</v>
      </c>
      <c r="C966" s="1" t="s">
        <v>6666</v>
      </c>
      <c r="D966" s="1" t="s">
        <v>46</v>
      </c>
      <c r="E966">
        <v>2023</v>
      </c>
      <c r="F966" s="1" t="s">
        <v>1388</v>
      </c>
      <c r="G966" s="1" t="s">
        <v>3376</v>
      </c>
      <c r="H966" s="1" t="s">
        <v>3377</v>
      </c>
      <c r="I966" s="1" t="s">
        <v>3378</v>
      </c>
      <c r="J966" s="1" t="s">
        <v>70</v>
      </c>
      <c r="K966" s="3">
        <v>38.03</v>
      </c>
      <c r="L966">
        <v>1</v>
      </c>
      <c r="M966" s="3">
        <v>38.03</v>
      </c>
      <c r="N966" s="1" t="s">
        <v>21</v>
      </c>
      <c r="O966" s="1" t="s">
        <v>37</v>
      </c>
    </row>
    <row r="967" spans="1:15" x14ac:dyDescent="0.3">
      <c r="A967" s="1" t="s">
        <v>3379</v>
      </c>
      <c r="B967" s="2">
        <v>45097</v>
      </c>
      <c r="C967" s="1" t="s">
        <v>6671</v>
      </c>
      <c r="D967" s="1" t="s">
        <v>24</v>
      </c>
      <c r="E967">
        <v>2023</v>
      </c>
      <c r="F967" s="1" t="s">
        <v>972</v>
      </c>
      <c r="G967" s="1" t="s">
        <v>1930</v>
      </c>
      <c r="H967" s="1" t="s">
        <v>3380</v>
      </c>
      <c r="I967" s="1" t="s">
        <v>3381</v>
      </c>
      <c r="J967" s="1" t="s">
        <v>87</v>
      </c>
      <c r="K967" s="3">
        <v>44.47</v>
      </c>
      <c r="L967">
        <v>4</v>
      </c>
      <c r="M967" s="3">
        <v>177.88</v>
      </c>
      <c r="N967" s="1" t="s">
        <v>21</v>
      </c>
      <c r="O967" s="1" t="s">
        <v>193</v>
      </c>
    </row>
    <row r="968" spans="1:15" x14ac:dyDescent="0.3">
      <c r="A968" s="1" t="s">
        <v>3382</v>
      </c>
      <c r="B968" s="2">
        <v>45026</v>
      </c>
      <c r="C968" s="1" t="s">
        <v>6667</v>
      </c>
      <c r="D968" s="1" t="s">
        <v>82</v>
      </c>
      <c r="E968">
        <v>2023</v>
      </c>
      <c r="F968" s="1" t="s">
        <v>295</v>
      </c>
      <c r="G968" s="1" t="s">
        <v>3383</v>
      </c>
      <c r="H968" s="1" t="s">
        <v>633</v>
      </c>
      <c r="I968" s="1" t="s">
        <v>634</v>
      </c>
      <c r="J968" s="1" t="s">
        <v>20</v>
      </c>
      <c r="K968" s="3">
        <v>9.8800000000000008</v>
      </c>
      <c r="L968">
        <v>2</v>
      </c>
      <c r="M968" s="3">
        <v>19.760000000000002</v>
      </c>
      <c r="N968" s="1" t="s">
        <v>29</v>
      </c>
      <c r="O968" s="1" t="s">
        <v>95</v>
      </c>
    </row>
    <row r="969" spans="1:15" x14ac:dyDescent="0.3">
      <c r="A969" s="1" t="s">
        <v>3384</v>
      </c>
      <c r="B969" s="2">
        <v>44960</v>
      </c>
      <c r="C969" s="1" t="s">
        <v>6668</v>
      </c>
      <c r="D969" s="1" t="s">
        <v>39</v>
      </c>
      <c r="E969">
        <v>2023</v>
      </c>
      <c r="F969" s="1" t="s">
        <v>1726</v>
      </c>
      <c r="G969" s="1" t="s">
        <v>3385</v>
      </c>
      <c r="H969" s="1" t="s">
        <v>3250</v>
      </c>
      <c r="I969" s="1" t="s">
        <v>3386</v>
      </c>
      <c r="J969" s="1" t="s">
        <v>87</v>
      </c>
      <c r="K969" s="3">
        <v>5.22</v>
      </c>
      <c r="L969">
        <v>3</v>
      </c>
      <c r="M969" s="3">
        <v>15.66</v>
      </c>
      <c r="N969" s="1" t="s">
        <v>88</v>
      </c>
      <c r="O969" s="1" t="s">
        <v>37</v>
      </c>
    </row>
    <row r="970" spans="1:15" x14ac:dyDescent="0.3">
      <c r="A970" s="1" t="s">
        <v>3387</v>
      </c>
      <c r="B970" s="2">
        <v>44927</v>
      </c>
      <c r="C970" s="1" t="s">
        <v>6666</v>
      </c>
      <c r="D970" s="1" t="s">
        <v>210</v>
      </c>
      <c r="E970">
        <v>2023</v>
      </c>
      <c r="F970" s="1" t="s">
        <v>2317</v>
      </c>
      <c r="G970" s="1" t="s">
        <v>2318</v>
      </c>
      <c r="H970" s="1" t="s">
        <v>57</v>
      </c>
      <c r="I970" s="1" t="s">
        <v>2669</v>
      </c>
      <c r="J970" s="1" t="s">
        <v>70</v>
      </c>
      <c r="K970" s="3">
        <v>33.08</v>
      </c>
      <c r="L970">
        <v>5</v>
      </c>
      <c r="M970" s="3">
        <v>165.4</v>
      </c>
      <c r="N970" s="1" t="s">
        <v>6669</v>
      </c>
      <c r="O970" s="1" t="s">
        <v>37</v>
      </c>
    </row>
    <row r="971" spans="1:15" x14ac:dyDescent="0.3">
      <c r="A971" s="1" t="s">
        <v>3388</v>
      </c>
      <c r="B971" s="2">
        <v>45745</v>
      </c>
      <c r="C971" s="1" t="s">
        <v>6673</v>
      </c>
      <c r="D971" s="1" t="s">
        <v>15</v>
      </c>
      <c r="E971">
        <v>2025</v>
      </c>
      <c r="F971" s="1" t="s">
        <v>47</v>
      </c>
      <c r="G971" s="1" t="s">
        <v>48</v>
      </c>
      <c r="H971" s="1" t="s">
        <v>816</v>
      </c>
      <c r="I971" s="1" t="s">
        <v>817</v>
      </c>
      <c r="J971" s="1" t="s">
        <v>70</v>
      </c>
      <c r="K971" s="3">
        <v>33.78</v>
      </c>
      <c r="L971">
        <v>4</v>
      </c>
      <c r="M971" s="3">
        <v>135.12</v>
      </c>
      <c r="N971" s="1" t="s">
        <v>21</v>
      </c>
      <c r="O971" s="1" t="s">
        <v>37</v>
      </c>
    </row>
    <row r="972" spans="1:15" x14ac:dyDescent="0.3">
      <c r="A972" s="1" t="s">
        <v>3389</v>
      </c>
      <c r="B972" s="2">
        <v>45848</v>
      </c>
      <c r="C972" s="1" t="s">
        <v>6672</v>
      </c>
      <c r="D972" s="1" t="s">
        <v>32</v>
      </c>
      <c r="E972">
        <v>2025</v>
      </c>
      <c r="F972" s="1" t="s">
        <v>1408</v>
      </c>
      <c r="G972" s="1" t="s">
        <v>1409</v>
      </c>
      <c r="H972" s="1" t="s">
        <v>1140</v>
      </c>
      <c r="I972" s="1" t="s">
        <v>1141</v>
      </c>
      <c r="J972" s="1" t="s">
        <v>20</v>
      </c>
      <c r="K972" s="3">
        <v>10.07</v>
      </c>
      <c r="L972">
        <v>5</v>
      </c>
      <c r="M972" s="3">
        <v>50.35</v>
      </c>
      <c r="N972" s="1" t="s">
        <v>29</v>
      </c>
      <c r="O972" s="1" t="s">
        <v>44</v>
      </c>
    </row>
    <row r="973" spans="1:15" x14ac:dyDescent="0.3">
      <c r="A973" s="1" t="s">
        <v>3390</v>
      </c>
      <c r="B973" s="2">
        <v>45684</v>
      </c>
      <c r="C973" s="1" t="s">
        <v>6667</v>
      </c>
      <c r="D973" s="1" t="s">
        <v>210</v>
      </c>
      <c r="E973">
        <v>2025</v>
      </c>
      <c r="F973" s="1" t="s">
        <v>3033</v>
      </c>
      <c r="G973" s="1" t="s">
        <v>3391</v>
      </c>
      <c r="H973" s="1" t="s">
        <v>1227</v>
      </c>
      <c r="I973" s="1" t="s">
        <v>3392</v>
      </c>
      <c r="J973" s="1" t="s">
        <v>20</v>
      </c>
      <c r="K973" s="3">
        <v>29.09</v>
      </c>
      <c r="L973">
        <v>1</v>
      </c>
      <c r="M973" s="3">
        <v>29.09</v>
      </c>
      <c r="N973" s="1" t="s">
        <v>21</v>
      </c>
      <c r="O973" s="1" t="s">
        <v>37</v>
      </c>
    </row>
    <row r="974" spans="1:15" x14ac:dyDescent="0.3">
      <c r="A974" s="1" t="s">
        <v>3393</v>
      </c>
      <c r="B974" s="2">
        <v>45039</v>
      </c>
      <c r="C974" s="1" t="s">
        <v>6666</v>
      </c>
      <c r="D974" s="1" t="s">
        <v>82</v>
      </c>
      <c r="E974">
        <v>2023</v>
      </c>
      <c r="F974" s="1" t="s">
        <v>511</v>
      </c>
      <c r="G974" s="1" t="s">
        <v>512</v>
      </c>
      <c r="H974" s="1" t="s">
        <v>554</v>
      </c>
      <c r="I974" s="1" t="s">
        <v>555</v>
      </c>
      <c r="J974" s="1" t="s">
        <v>70</v>
      </c>
      <c r="K974" s="3">
        <v>34.64</v>
      </c>
      <c r="L974">
        <v>3</v>
      </c>
      <c r="M974" s="3">
        <v>103.92</v>
      </c>
      <c r="N974" s="1" t="s">
        <v>6669</v>
      </c>
      <c r="O974" s="1" t="s">
        <v>37</v>
      </c>
    </row>
    <row r="975" spans="1:15" x14ac:dyDescent="0.3">
      <c r="A975" s="1" t="s">
        <v>3394</v>
      </c>
      <c r="B975" s="2">
        <v>45501</v>
      </c>
      <c r="C975" s="1" t="s">
        <v>6666</v>
      </c>
      <c r="D975" s="1" t="s">
        <v>32</v>
      </c>
      <c r="E975">
        <v>2024</v>
      </c>
      <c r="F975" s="1" t="s">
        <v>3395</v>
      </c>
      <c r="G975" s="1" t="s">
        <v>3396</v>
      </c>
      <c r="H975" s="1" t="s">
        <v>1661</v>
      </c>
      <c r="I975" s="1" t="s">
        <v>1662</v>
      </c>
      <c r="J975" s="1" t="s">
        <v>20</v>
      </c>
      <c r="K975" s="3">
        <v>22.63</v>
      </c>
      <c r="L975">
        <v>5</v>
      </c>
      <c r="M975" s="3">
        <v>113.15</v>
      </c>
      <c r="N975" s="1" t="s">
        <v>21</v>
      </c>
      <c r="O975" s="1" t="s">
        <v>52</v>
      </c>
    </row>
    <row r="976" spans="1:15" x14ac:dyDescent="0.3">
      <c r="A976" s="1" t="s">
        <v>3397</v>
      </c>
      <c r="B976" s="2">
        <v>45884</v>
      </c>
      <c r="C976" s="1" t="s">
        <v>6668</v>
      </c>
      <c r="D976" s="1" t="s">
        <v>90</v>
      </c>
      <c r="E976">
        <v>2025</v>
      </c>
      <c r="F976" s="1" t="s">
        <v>330</v>
      </c>
      <c r="G976" s="1" t="s">
        <v>331</v>
      </c>
      <c r="H976" s="1" t="s">
        <v>35</v>
      </c>
      <c r="I976" s="1" t="s">
        <v>36</v>
      </c>
      <c r="J976" s="1" t="s">
        <v>51</v>
      </c>
      <c r="K976" s="3">
        <v>20.62</v>
      </c>
      <c r="L976">
        <v>4</v>
      </c>
      <c r="M976" s="3">
        <v>82.48</v>
      </c>
      <c r="N976" s="1" t="s">
        <v>21</v>
      </c>
      <c r="O976" s="1" t="s">
        <v>22</v>
      </c>
    </row>
    <row r="977" spans="1:15" x14ac:dyDescent="0.3">
      <c r="A977" s="1" t="s">
        <v>3398</v>
      </c>
      <c r="B977" s="2">
        <v>45626</v>
      </c>
      <c r="C977" s="1" t="s">
        <v>6673</v>
      </c>
      <c r="D977" s="1" t="s">
        <v>54</v>
      </c>
      <c r="E977">
        <v>2024</v>
      </c>
      <c r="F977" s="1" t="s">
        <v>1942</v>
      </c>
      <c r="G977" s="1" t="s">
        <v>3399</v>
      </c>
      <c r="H977" s="1" t="s">
        <v>3380</v>
      </c>
      <c r="I977" s="1" t="s">
        <v>3381</v>
      </c>
      <c r="J977" s="1" t="s">
        <v>70</v>
      </c>
      <c r="K977" s="3">
        <v>36.17</v>
      </c>
      <c r="L977">
        <v>3</v>
      </c>
      <c r="M977" s="3">
        <v>108.51</v>
      </c>
      <c r="N977" s="1" t="s">
        <v>6669</v>
      </c>
      <c r="O977" s="1" t="s">
        <v>22</v>
      </c>
    </row>
    <row r="978" spans="1:15" x14ac:dyDescent="0.3">
      <c r="A978" s="1" t="s">
        <v>3400</v>
      </c>
      <c r="B978" s="2">
        <v>45882</v>
      </c>
      <c r="C978" s="1" t="s">
        <v>6670</v>
      </c>
      <c r="D978" s="1" t="s">
        <v>90</v>
      </c>
      <c r="E978">
        <v>2025</v>
      </c>
      <c r="F978" s="1" t="s">
        <v>3248</v>
      </c>
      <c r="G978" s="1" t="s">
        <v>3249</v>
      </c>
      <c r="H978" s="1" t="s">
        <v>2779</v>
      </c>
      <c r="I978" s="1" t="s">
        <v>3401</v>
      </c>
      <c r="J978" s="1" t="s">
        <v>20</v>
      </c>
      <c r="K978" s="3">
        <v>48.64</v>
      </c>
      <c r="L978">
        <v>1</v>
      </c>
      <c r="M978" s="3">
        <v>48.64</v>
      </c>
      <c r="N978" s="1" t="s">
        <v>29</v>
      </c>
      <c r="O978" s="1" t="s">
        <v>37</v>
      </c>
    </row>
    <row r="979" spans="1:15" x14ac:dyDescent="0.3">
      <c r="A979" s="1" t="s">
        <v>3402</v>
      </c>
      <c r="B979" s="2">
        <v>45397</v>
      </c>
      <c r="C979" s="1" t="s">
        <v>6667</v>
      </c>
      <c r="D979" s="1" t="s">
        <v>82</v>
      </c>
      <c r="E979">
        <v>2024</v>
      </c>
      <c r="F979" s="1" t="s">
        <v>3403</v>
      </c>
      <c r="G979" s="1" t="s">
        <v>3404</v>
      </c>
      <c r="H979" s="1" t="s">
        <v>851</v>
      </c>
      <c r="I979" s="1" t="s">
        <v>2218</v>
      </c>
      <c r="J979" s="1" t="s">
        <v>87</v>
      </c>
      <c r="K979" s="3">
        <v>35.72</v>
      </c>
      <c r="L979">
        <v>4</v>
      </c>
      <c r="M979" s="3">
        <v>142.88</v>
      </c>
      <c r="N979" s="1" t="s">
        <v>6669</v>
      </c>
      <c r="O979" s="1" t="s">
        <v>44</v>
      </c>
    </row>
    <row r="980" spans="1:15" x14ac:dyDescent="0.3">
      <c r="A980" s="1" t="s">
        <v>3405</v>
      </c>
      <c r="B980" s="2">
        <v>45016</v>
      </c>
      <c r="C980" s="1" t="s">
        <v>6668</v>
      </c>
      <c r="D980" s="1" t="s">
        <v>15</v>
      </c>
      <c r="E980">
        <v>2023</v>
      </c>
      <c r="F980" s="1" t="s">
        <v>2932</v>
      </c>
      <c r="G980" s="1" t="s">
        <v>3406</v>
      </c>
      <c r="H980" s="1" t="s">
        <v>3380</v>
      </c>
      <c r="I980" s="1" t="s">
        <v>3407</v>
      </c>
      <c r="J980" s="1" t="s">
        <v>87</v>
      </c>
      <c r="K980" s="3">
        <v>14.81</v>
      </c>
      <c r="L980">
        <v>3</v>
      </c>
      <c r="M980" s="3">
        <v>44.43</v>
      </c>
      <c r="N980" s="1" t="s">
        <v>6669</v>
      </c>
      <c r="O980" s="1" t="s">
        <v>22</v>
      </c>
    </row>
    <row r="981" spans="1:15" x14ac:dyDescent="0.3">
      <c r="A981" s="1" t="s">
        <v>3408</v>
      </c>
      <c r="B981" s="2">
        <v>45310</v>
      </c>
      <c r="C981" s="1" t="s">
        <v>6668</v>
      </c>
      <c r="D981" s="1" t="s">
        <v>210</v>
      </c>
      <c r="E981">
        <v>2024</v>
      </c>
      <c r="F981" s="1" t="s">
        <v>3409</v>
      </c>
      <c r="G981" s="1" t="s">
        <v>3410</v>
      </c>
      <c r="H981" s="1" t="s">
        <v>416</v>
      </c>
      <c r="I981" s="1" t="s">
        <v>3411</v>
      </c>
      <c r="J981" s="1" t="s">
        <v>20</v>
      </c>
      <c r="K981" s="3">
        <v>46.69</v>
      </c>
      <c r="L981">
        <v>1</v>
      </c>
      <c r="M981" s="3">
        <v>46.69</v>
      </c>
      <c r="N981" s="1" t="s">
        <v>6669</v>
      </c>
      <c r="O981" s="1" t="s">
        <v>37</v>
      </c>
    </row>
    <row r="982" spans="1:15" x14ac:dyDescent="0.3">
      <c r="A982" s="1" t="s">
        <v>3412</v>
      </c>
      <c r="B982" s="2">
        <v>45304</v>
      </c>
      <c r="C982" s="1" t="s">
        <v>6673</v>
      </c>
      <c r="D982" s="1" t="s">
        <v>210</v>
      </c>
      <c r="E982">
        <v>2024</v>
      </c>
      <c r="F982" s="1" t="s">
        <v>1897</v>
      </c>
      <c r="G982" s="1" t="s">
        <v>1898</v>
      </c>
      <c r="H982" s="1" t="s">
        <v>213</v>
      </c>
      <c r="I982" s="1" t="s">
        <v>1774</v>
      </c>
      <c r="J982" s="1" t="s">
        <v>51</v>
      </c>
      <c r="K982" s="3">
        <v>23.74</v>
      </c>
      <c r="L982">
        <v>2</v>
      </c>
      <c r="M982" s="3">
        <v>47.48</v>
      </c>
      <c r="N982" s="1" t="s">
        <v>29</v>
      </c>
      <c r="O982" s="1" t="s">
        <v>37</v>
      </c>
    </row>
    <row r="983" spans="1:15" x14ac:dyDescent="0.3">
      <c r="A983" s="1" t="s">
        <v>3413</v>
      </c>
      <c r="B983" s="2">
        <v>45373</v>
      </c>
      <c r="C983" s="1" t="s">
        <v>6668</v>
      </c>
      <c r="D983" s="1" t="s">
        <v>15</v>
      </c>
      <c r="E983">
        <v>2024</v>
      </c>
      <c r="F983" s="1" t="s">
        <v>499</v>
      </c>
      <c r="G983" s="1" t="s">
        <v>3414</v>
      </c>
      <c r="H983" s="1" t="s">
        <v>1782</v>
      </c>
      <c r="I983" s="1" t="s">
        <v>3415</v>
      </c>
      <c r="J983" s="1" t="s">
        <v>20</v>
      </c>
      <c r="K983" s="3">
        <v>17.079999999999998</v>
      </c>
      <c r="L983">
        <v>5</v>
      </c>
      <c r="M983" s="3">
        <v>85.4</v>
      </c>
      <c r="N983" s="1" t="s">
        <v>88</v>
      </c>
      <c r="O983" s="1" t="s">
        <v>22</v>
      </c>
    </row>
    <row r="984" spans="1:15" x14ac:dyDescent="0.3">
      <c r="A984" s="1" t="s">
        <v>3416</v>
      </c>
      <c r="B984" s="2">
        <v>45195</v>
      </c>
      <c r="C984" s="1" t="s">
        <v>6671</v>
      </c>
      <c r="D984" s="1" t="s">
        <v>60</v>
      </c>
      <c r="E984">
        <v>2023</v>
      </c>
      <c r="F984" s="1" t="s">
        <v>3417</v>
      </c>
      <c r="G984" s="1" t="s">
        <v>3418</v>
      </c>
      <c r="H984" s="1" t="s">
        <v>572</v>
      </c>
      <c r="I984" s="1" t="s">
        <v>3170</v>
      </c>
      <c r="J984" s="1" t="s">
        <v>20</v>
      </c>
      <c r="K984" s="3">
        <v>6.7</v>
      </c>
      <c r="L984">
        <v>3</v>
      </c>
      <c r="M984" s="3">
        <v>20.100000000000001</v>
      </c>
      <c r="N984" s="1" t="s">
        <v>21</v>
      </c>
      <c r="O984" s="1" t="s">
        <v>30</v>
      </c>
    </row>
    <row r="985" spans="1:15" x14ac:dyDescent="0.3">
      <c r="A985" s="1" t="s">
        <v>3419</v>
      </c>
      <c r="B985" s="2">
        <v>45654</v>
      </c>
      <c r="C985" s="1" t="s">
        <v>6673</v>
      </c>
      <c r="D985" s="1" t="s">
        <v>107</v>
      </c>
      <c r="E985">
        <v>2024</v>
      </c>
      <c r="F985" s="1" t="s">
        <v>1168</v>
      </c>
      <c r="G985" s="1" t="s">
        <v>1169</v>
      </c>
      <c r="H985" s="1" t="s">
        <v>302</v>
      </c>
      <c r="I985" s="1" t="s">
        <v>3420</v>
      </c>
      <c r="J985" s="1" t="s">
        <v>70</v>
      </c>
      <c r="K985" s="3">
        <v>8.2200000000000006</v>
      </c>
      <c r="L985">
        <v>5</v>
      </c>
      <c r="M985" s="3">
        <v>41.1</v>
      </c>
      <c r="N985" s="1" t="s">
        <v>29</v>
      </c>
      <c r="O985" s="1" t="s">
        <v>30</v>
      </c>
    </row>
    <row r="986" spans="1:15" x14ac:dyDescent="0.3">
      <c r="A986" s="1" t="s">
        <v>3421</v>
      </c>
      <c r="B986" s="2">
        <v>45224</v>
      </c>
      <c r="C986" s="1" t="s">
        <v>6670</v>
      </c>
      <c r="D986" s="1" t="s">
        <v>133</v>
      </c>
      <c r="E986">
        <v>2023</v>
      </c>
      <c r="F986" s="1" t="s">
        <v>3422</v>
      </c>
      <c r="G986" s="1" t="s">
        <v>3423</v>
      </c>
      <c r="H986" s="1" t="s">
        <v>370</v>
      </c>
      <c r="I986" s="1" t="s">
        <v>902</v>
      </c>
      <c r="J986" s="1" t="s">
        <v>87</v>
      </c>
      <c r="K986" s="3">
        <v>21.77</v>
      </c>
      <c r="L986">
        <v>3</v>
      </c>
      <c r="M986" s="3">
        <v>65.31</v>
      </c>
      <c r="N986" s="1" t="s">
        <v>21</v>
      </c>
      <c r="O986" s="1" t="s">
        <v>95</v>
      </c>
    </row>
    <row r="987" spans="1:15" x14ac:dyDescent="0.3">
      <c r="A987" s="1" t="s">
        <v>3424</v>
      </c>
      <c r="B987" s="2">
        <v>44865</v>
      </c>
      <c r="C987" s="1" t="s">
        <v>6667</v>
      </c>
      <c r="D987" s="1" t="s">
        <v>133</v>
      </c>
      <c r="E987">
        <v>2022</v>
      </c>
      <c r="F987" s="1" t="s">
        <v>1304</v>
      </c>
      <c r="G987" s="1" t="s">
        <v>1865</v>
      </c>
      <c r="H987" s="1" t="s">
        <v>3425</v>
      </c>
      <c r="I987" s="1" t="s">
        <v>3426</v>
      </c>
      <c r="J987" s="1" t="s">
        <v>51</v>
      </c>
      <c r="K987" s="3">
        <v>18.87</v>
      </c>
      <c r="L987">
        <v>2</v>
      </c>
      <c r="M987" s="3">
        <v>37.74</v>
      </c>
      <c r="N987" s="1" t="s">
        <v>6669</v>
      </c>
      <c r="O987" s="1" t="s">
        <v>193</v>
      </c>
    </row>
    <row r="988" spans="1:15" x14ac:dyDescent="0.3">
      <c r="A988" s="1" t="s">
        <v>3427</v>
      </c>
      <c r="B988" s="2">
        <v>45379</v>
      </c>
      <c r="C988" s="1" t="s">
        <v>6672</v>
      </c>
      <c r="D988" s="1" t="s">
        <v>15</v>
      </c>
      <c r="E988">
        <v>2024</v>
      </c>
      <c r="F988" s="1" t="s">
        <v>2799</v>
      </c>
      <c r="G988" s="1" t="s">
        <v>2800</v>
      </c>
      <c r="H988" s="1" t="s">
        <v>1140</v>
      </c>
      <c r="I988" s="1" t="s">
        <v>3193</v>
      </c>
      <c r="J988" s="1" t="s">
        <v>51</v>
      </c>
      <c r="K988" s="3">
        <v>41.74</v>
      </c>
      <c r="L988">
        <v>2</v>
      </c>
      <c r="M988" s="3">
        <v>83.48</v>
      </c>
      <c r="N988" s="1" t="s">
        <v>6669</v>
      </c>
      <c r="O988" s="1" t="s">
        <v>30</v>
      </c>
    </row>
    <row r="989" spans="1:15" x14ac:dyDescent="0.3">
      <c r="A989" s="1" t="s">
        <v>3428</v>
      </c>
      <c r="B989" s="2">
        <v>45470</v>
      </c>
      <c r="C989" s="1" t="s">
        <v>6672</v>
      </c>
      <c r="D989" s="1" t="s">
        <v>24</v>
      </c>
      <c r="E989">
        <v>2024</v>
      </c>
      <c r="F989" s="1" t="s">
        <v>3429</v>
      </c>
      <c r="G989" s="1" t="s">
        <v>3430</v>
      </c>
      <c r="H989" s="1" t="s">
        <v>2213</v>
      </c>
      <c r="I989" s="1" t="s">
        <v>3431</v>
      </c>
      <c r="J989" s="1" t="s">
        <v>70</v>
      </c>
      <c r="K989" s="3">
        <v>32.57</v>
      </c>
      <c r="L989">
        <v>4</v>
      </c>
      <c r="M989" s="3">
        <v>130.28</v>
      </c>
      <c r="N989" s="1" t="s">
        <v>6669</v>
      </c>
      <c r="O989" s="1" t="s">
        <v>37</v>
      </c>
    </row>
    <row r="990" spans="1:15" x14ac:dyDescent="0.3">
      <c r="A990" s="1" t="s">
        <v>3432</v>
      </c>
      <c r="B990" s="2">
        <v>45280</v>
      </c>
      <c r="C990" s="1" t="s">
        <v>6670</v>
      </c>
      <c r="D990" s="1" t="s">
        <v>107</v>
      </c>
      <c r="E990">
        <v>2023</v>
      </c>
      <c r="F990" s="1" t="s">
        <v>3027</v>
      </c>
      <c r="G990" s="1" t="s">
        <v>3028</v>
      </c>
      <c r="H990" s="1" t="s">
        <v>3433</v>
      </c>
      <c r="I990" s="1" t="s">
        <v>3434</v>
      </c>
      <c r="J990" s="1" t="s">
        <v>51</v>
      </c>
      <c r="K990" s="3">
        <v>10.1</v>
      </c>
      <c r="L990">
        <v>2</v>
      </c>
      <c r="M990" s="3">
        <v>20.2</v>
      </c>
      <c r="N990" s="1" t="s">
        <v>21</v>
      </c>
      <c r="O990" s="1" t="s">
        <v>30</v>
      </c>
    </row>
    <row r="991" spans="1:15" x14ac:dyDescent="0.3">
      <c r="A991" s="1" t="s">
        <v>3435</v>
      </c>
      <c r="B991" s="2">
        <v>45234</v>
      </c>
      <c r="C991" s="1" t="s">
        <v>6673</v>
      </c>
      <c r="D991" s="1" t="s">
        <v>54</v>
      </c>
      <c r="E991">
        <v>2023</v>
      </c>
      <c r="F991" s="1" t="s">
        <v>499</v>
      </c>
      <c r="G991" s="1" t="s">
        <v>3414</v>
      </c>
      <c r="H991" s="1" t="s">
        <v>3436</v>
      </c>
      <c r="I991" s="1" t="s">
        <v>3437</v>
      </c>
      <c r="J991" s="1" t="s">
        <v>51</v>
      </c>
      <c r="K991" s="3">
        <v>56.28</v>
      </c>
      <c r="L991">
        <v>3</v>
      </c>
      <c r="M991" s="3">
        <v>168.84</v>
      </c>
      <c r="N991" s="1" t="s">
        <v>6669</v>
      </c>
      <c r="O991" s="1" t="s">
        <v>37</v>
      </c>
    </row>
    <row r="992" spans="1:15" x14ac:dyDescent="0.3">
      <c r="A992" s="1" t="s">
        <v>3438</v>
      </c>
      <c r="B992" s="2">
        <v>45308</v>
      </c>
      <c r="C992" s="1" t="s">
        <v>6670</v>
      </c>
      <c r="D992" s="1" t="s">
        <v>210</v>
      </c>
      <c r="E992">
        <v>2024</v>
      </c>
      <c r="F992" s="1" t="s">
        <v>666</v>
      </c>
      <c r="G992" s="1" t="s">
        <v>3439</v>
      </c>
      <c r="H992" s="1" t="s">
        <v>1798</v>
      </c>
      <c r="I992" s="1" t="s">
        <v>3440</v>
      </c>
      <c r="J992" s="1" t="s">
        <v>70</v>
      </c>
      <c r="K992" s="3">
        <v>44.87</v>
      </c>
      <c r="L992">
        <v>4</v>
      </c>
      <c r="M992" s="3">
        <v>179.48</v>
      </c>
      <c r="N992" s="1" t="s">
        <v>88</v>
      </c>
      <c r="O992" s="1" t="s">
        <v>37</v>
      </c>
    </row>
    <row r="993" spans="1:15" x14ac:dyDescent="0.3">
      <c r="A993" s="1" t="s">
        <v>3441</v>
      </c>
      <c r="B993" s="2">
        <v>45080</v>
      </c>
      <c r="C993" s="1" t="s">
        <v>6673</v>
      </c>
      <c r="D993" s="1" t="s">
        <v>24</v>
      </c>
      <c r="E993">
        <v>2023</v>
      </c>
      <c r="F993" s="1" t="s">
        <v>3442</v>
      </c>
      <c r="G993" s="1" t="s">
        <v>3443</v>
      </c>
      <c r="H993" s="1" t="s">
        <v>1378</v>
      </c>
      <c r="I993" s="1" t="s">
        <v>3444</v>
      </c>
      <c r="J993" s="1" t="s">
        <v>51</v>
      </c>
      <c r="K993" s="3">
        <v>8.18</v>
      </c>
      <c r="L993">
        <v>5</v>
      </c>
      <c r="M993" s="3">
        <v>40.9</v>
      </c>
      <c r="N993" s="1" t="s">
        <v>6669</v>
      </c>
      <c r="O993" s="1" t="s">
        <v>22</v>
      </c>
    </row>
    <row r="994" spans="1:15" x14ac:dyDescent="0.3">
      <c r="A994" s="1" t="s">
        <v>3445</v>
      </c>
      <c r="B994" s="2">
        <v>45380</v>
      </c>
      <c r="C994" s="1" t="s">
        <v>6668</v>
      </c>
      <c r="D994" s="1" t="s">
        <v>15</v>
      </c>
      <c r="E994">
        <v>2024</v>
      </c>
      <c r="F994" s="1" t="s">
        <v>3446</v>
      </c>
      <c r="G994" s="1" t="s">
        <v>3447</v>
      </c>
      <c r="H994" s="1" t="s">
        <v>1158</v>
      </c>
      <c r="I994" s="1" t="s">
        <v>3448</v>
      </c>
      <c r="J994" s="1" t="s">
        <v>20</v>
      </c>
      <c r="K994" s="3">
        <v>16.09</v>
      </c>
      <c r="L994">
        <v>4</v>
      </c>
      <c r="M994" s="3">
        <v>64.36</v>
      </c>
      <c r="N994" s="1" t="s">
        <v>6669</v>
      </c>
      <c r="O994" s="1" t="s">
        <v>30</v>
      </c>
    </row>
    <row r="995" spans="1:15" x14ac:dyDescent="0.3">
      <c r="A995" s="1" t="s">
        <v>3449</v>
      </c>
      <c r="B995" s="2">
        <v>45878</v>
      </c>
      <c r="C995" s="1" t="s">
        <v>6673</v>
      </c>
      <c r="D995" s="1" t="s">
        <v>90</v>
      </c>
      <c r="E995">
        <v>2025</v>
      </c>
      <c r="F995" s="1" t="s">
        <v>2006</v>
      </c>
      <c r="G995" s="1" t="s">
        <v>2007</v>
      </c>
      <c r="H995" s="1" t="s">
        <v>791</v>
      </c>
      <c r="I995" s="1" t="s">
        <v>792</v>
      </c>
      <c r="J995" s="1" t="s">
        <v>51</v>
      </c>
      <c r="K995" s="3">
        <v>33.270000000000003</v>
      </c>
      <c r="L995">
        <v>5</v>
      </c>
      <c r="M995" s="3">
        <v>166.35</v>
      </c>
      <c r="N995" s="1" t="s">
        <v>21</v>
      </c>
      <c r="O995" s="1" t="s">
        <v>37</v>
      </c>
    </row>
    <row r="996" spans="1:15" x14ac:dyDescent="0.3">
      <c r="A996" s="1" t="s">
        <v>3450</v>
      </c>
      <c r="B996" s="2">
        <v>45314</v>
      </c>
      <c r="C996" s="1" t="s">
        <v>6671</v>
      </c>
      <c r="D996" s="1" t="s">
        <v>210</v>
      </c>
      <c r="E996">
        <v>2024</v>
      </c>
      <c r="F996" s="1" t="s">
        <v>728</v>
      </c>
      <c r="G996" s="1" t="s">
        <v>729</v>
      </c>
      <c r="H996" s="1" t="s">
        <v>2268</v>
      </c>
      <c r="I996" s="1" t="s">
        <v>2269</v>
      </c>
      <c r="J996" s="1" t="s">
        <v>20</v>
      </c>
      <c r="K996" s="3">
        <v>42.71</v>
      </c>
      <c r="L996">
        <v>2</v>
      </c>
      <c r="M996" s="3">
        <v>85.42</v>
      </c>
      <c r="N996" s="1" t="s">
        <v>6669</v>
      </c>
      <c r="O996" s="1" t="s">
        <v>37</v>
      </c>
    </row>
    <row r="997" spans="1:15" x14ac:dyDescent="0.3">
      <c r="A997" s="1" t="s">
        <v>3451</v>
      </c>
      <c r="B997" s="2">
        <v>45491</v>
      </c>
      <c r="C997" s="1" t="s">
        <v>6672</v>
      </c>
      <c r="D997" s="1" t="s">
        <v>32</v>
      </c>
      <c r="E997">
        <v>2024</v>
      </c>
      <c r="F997" s="1" t="s">
        <v>626</v>
      </c>
      <c r="G997" s="1" t="s">
        <v>627</v>
      </c>
      <c r="H997" s="1" t="s">
        <v>2438</v>
      </c>
      <c r="I997" s="1" t="s">
        <v>2439</v>
      </c>
      <c r="J997" s="1" t="s">
        <v>20</v>
      </c>
      <c r="K997" s="3">
        <v>11.13</v>
      </c>
      <c r="L997">
        <v>3</v>
      </c>
      <c r="M997" s="3">
        <v>33.39</v>
      </c>
      <c r="N997" s="1" t="s">
        <v>21</v>
      </c>
      <c r="O997" s="1" t="s">
        <v>193</v>
      </c>
    </row>
    <row r="998" spans="1:15" x14ac:dyDescent="0.3">
      <c r="A998" s="1" t="s">
        <v>3452</v>
      </c>
      <c r="B998" s="2">
        <v>45112</v>
      </c>
      <c r="C998" s="1" t="s">
        <v>6670</v>
      </c>
      <c r="D998" s="1" t="s">
        <v>32</v>
      </c>
      <c r="E998">
        <v>2023</v>
      </c>
      <c r="F998" s="1" t="s">
        <v>732</v>
      </c>
      <c r="G998" s="1" t="s">
        <v>2520</v>
      </c>
      <c r="H998" s="1" t="s">
        <v>416</v>
      </c>
      <c r="I998" s="1" t="s">
        <v>2297</v>
      </c>
      <c r="J998" s="1" t="s">
        <v>20</v>
      </c>
      <c r="K998" s="3">
        <v>20.34</v>
      </c>
      <c r="L998">
        <v>5</v>
      </c>
      <c r="M998" s="3">
        <v>101.7</v>
      </c>
      <c r="N998" s="1" t="s">
        <v>6669</v>
      </c>
      <c r="O998" s="1" t="s">
        <v>193</v>
      </c>
    </row>
    <row r="999" spans="1:15" x14ac:dyDescent="0.3">
      <c r="A999" s="1" t="s">
        <v>3453</v>
      </c>
      <c r="B999" s="2">
        <v>45610</v>
      </c>
      <c r="C999" s="1" t="s">
        <v>6672</v>
      </c>
      <c r="D999" s="1" t="s">
        <v>54</v>
      </c>
      <c r="E999">
        <v>2024</v>
      </c>
      <c r="F999" s="1" t="s">
        <v>1680</v>
      </c>
      <c r="G999" s="1" t="s">
        <v>1681</v>
      </c>
      <c r="H999" s="1" t="s">
        <v>3149</v>
      </c>
      <c r="I999" s="1" t="s">
        <v>3454</v>
      </c>
      <c r="J999" s="1" t="s">
        <v>87</v>
      </c>
      <c r="K999" s="3">
        <v>29</v>
      </c>
      <c r="L999">
        <v>4</v>
      </c>
      <c r="M999" s="3">
        <v>116</v>
      </c>
      <c r="N999" s="1" t="s">
        <v>6669</v>
      </c>
      <c r="O999" s="1" t="s">
        <v>37</v>
      </c>
    </row>
    <row r="1000" spans="1:15" x14ac:dyDescent="0.3">
      <c r="A1000" s="1" t="s">
        <v>3455</v>
      </c>
      <c r="B1000" s="2">
        <v>45636</v>
      </c>
      <c r="C1000" s="1" t="s">
        <v>6671</v>
      </c>
      <c r="D1000" s="1" t="s">
        <v>107</v>
      </c>
      <c r="E1000">
        <v>2024</v>
      </c>
      <c r="F1000" s="1" t="s">
        <v>3152</v>
      </c>
      <c r="G1000" s="1" t="s">
        <v>3456</v>
      </c>
      <c r="H1000" s="1" t="s">
        <v>518</v>
      </c>
      <c r="I1000" s="1" t="s">
        <v>3457</v>
      </c>
      <c r="J1000" s="1" t="s">
        <v>70</v>
      </c>
      <c r="K1000" s="3">
        <v>42.94</v>
      </c>
      <c r="L1000">
        <v>5</v>
      </c>
      <c r="M1000" s="3">
        <v>214.7</v>
      </c>
      <c r="N1000" s="1" t="s">
        <v>29</v>
      </c>
      <c r="O1000" s="1" t="s">
        <v>193</v>
      </c>
    </row>
    <row r="1001" spans="1:15" x14ac:dyDescent="0.3">
      <c r="A1001" s="1" t="s">
        <v>3458</v>
      </c>
      <c r="B1001" s="2">
        <v>45825</v>
      </c>
      <c r="C1001" s="1" t="s">
        <v>6671</v>
      </c>
      <c r="D1001" s="1" t="s">
        <v>24</v>
      </c>
      <c r="E1001">
        <v>2025</v>
      </c>
      <c r="F1001" s="1" t="s">
        <v>3459</v>
      </c>
      <c r="G1001" s="1" t="s">
        <v>3460</v>
      </c>
      <c r="H1001" s="1" t="s">
        <v>2396</v>
      </c>
      <c r="I1001" s="1" t="s">
        <v>2397</v>
      </c>
      <c r="J1001" s="1" t="s">
        <v>51</v>
      </c>
      <c r="K1001" s="3">
        <v>22.47</v>
      </c>
      <c r="L1001">
        <v>4</v>
      </c>
      <c r="M1001" s="3">
        <v>89.88</v>
      </c>
      <c r="N1001" s="1" t="s">
        <v>21</v>
      </c>
      <c r="O1001" s="1" t="s">
        <v>80</v>
      </c>
    </row>
    <row r="1002" spans="1:15" x14ac:dyDescent="0.3">
      <c r="A1002" s="1" t="s">
        <v>3461</v>
      </c>
      <c r="B1002" s="2">
        <v>44955</v>
      </c>
      <c r="C1002" s="1" t="s">
        <v>6666</v>
      </c>
      <c r="D1002" s="1" t="s">
        <v>210</v>
      </c>
      <c r="E1002">
        <v>2023</v>
      </c>
      <c r="F1002" s="1" t="s">
        <v>1388</v>
      </c>
      <c r="G1002" s="1" t="s">
        <v>3376</v>
      </c>
      <c r="H1002" s="1" t="s">
        <v>197</v>
      </c>
      <c r="I1002" s="1" t="s">
        <v>3070</v>
      </c>
      <c r="J1002" s="1" t="s">
        <v>20</v>
      </c>
      <c r="K1002" s="3">
        <v>49.73</v>
      </c>
      <c r="L1002">
        <v>2</v>
      </c>
      <c r="M1002" s="3">
        <v>99.46</v>
      </c>
      <c r="N1002" s="1" t="s">
        <v>21</v>
      </c>
      <c r="O1002" s="1" t="s">
        <v>44</v>
      </c>
    </row>
    <row r="1003" spans="1:15" x14ac:dyDescent="0.3">
      <c r="A1003" s="1" t="s">
        <v>3462</v>
      </c>
      <c r="B1003" s="2">
        <v>45036</v>
      </c>
      <c r="C1003" s="1" t="s">
        <v>6672</v>
      </c>
      <c r="D1003" s="1" t="s">
        <v>82</v>
      </c>
      <c r="E1003">
        <v>2023</v>
      </c>
      <c r="F1003" s="1" t="s">
        <v>3463</v>
      </c>
      <c r="G1003" s="1" t="s">
        <v>3464</v>
      </c>
      <c r="H1003" s="1" t="s">
        <v>2053</v>
      </c>
      <c r="I1003" s="1" t="s">
        <v>2054</v>
      </c>
      <c r="J1003" s="1" t="s">
        <v>70</v>
      </c>
      <c r="K1003" s="3">
        <v>56.76</v>
      </c>
      <c r="L1003">
        <v>1</v>
      </c>
      <c r="M1003" s="3">
        <v>56.76</v>
      </c>
      <c r="N1003" s="1" t="s">
        <v>21</v>
      </c>
      <c r="O1003" s="1" t="s">
        <v>95</v>
      </c>
    </row>
    <row r="1004" spans="1:15" x14ac:dyDescent="0.3">
      <c r="A1004" s="1" t="s">
        <v>3465</v>
      </c>
      <c r="B1004" s="2">
        <v>45593</v>
      </c>
      <c r="C1004" s="1" t="s">
        <v>6667</v>
      </c>
      <c r="D1004" s="1" t="s">
        <v>133</v>
      </c>
      <c r="E1004">
        <v>2024</v>
      </c>
      <c r="F1004" s="1" t="s">
        <v>1524</v>
      </c>
      <c r="G1004" s="1" t="s">
        <v>1525</v>
      </c>
      <c r="H1004" s="1" t="s">
        <v>588</v>
      </c>
      <c r="I1004" s="1" t="s">
        <v>3466</v>
      </c>
      <c r="J1004" s="1" t="s">
        <v>51</v>
      </c>
      <c r="K1004" s="3">
        <v>6.43</v>
      </c>
      <c r="L1004">
        <v>5</v>
      </c>
      <c r="M1004" s="3">
        <v>32.15</v>
      </c>
      <c r="N1004" s="1" t="s">
        <v>21</v>
      </c>
      <c r="O1004" s="1" t="s">
        <v>80</v>
      </c>
    </row>
    <row r="1005" spans="1:15" x14ac:dyDescent="0.3">
      <c r="A1005" s="1" t="s">
        <v>3467</v>
      </c>
      <c r="B1005" s="2">
        <v>45541</v>
      </c>
      <c r="C1005" s="1" t="s">
        <v>6668</v>
      </c>
      <c r="D1005" s="1" t="s">
        <v>60</v>
      </c>
      <c r="E1005">
        <v>2024</v>
      </c>
      <c r="F1005" s="1" t="s">
        <v>829</v>
      </c>
      <c r="G1005" s="1" t="s">
        <v>830</v>
      </c>
      <c r="H1005" s="1" t="s">
        <v>3468</v>
      </c>
      <c r="I1005" s="1" t="s">
        <v>3469</v>
      </c>
      <c r="J1005" s="1" t="s">
        <v>87</v>
      </c>
      <c r="K1005" s="3">
        <v>17.649999999999999</v>
      </c>
      <c r="L1005">
        <v>5</v>
      </c>
      <c r="M1005" s="3">
        <v>88.25</v>
      </c>
      <c r="N1005" s="1" t="s">
        <v>88</v>
      </c>
      <c r="O1005" s="1" t="s">
        <v>193</v>
      </c>
    </row>
    <row r="1006" spans="1:15" x14ac:dyDescent="0.3">
      <c r="A1006" s="1" t="s">
        <v>3470</v>
      </c>
      <c r="B1006" s="2">
        <v>45444</v>
      </c>
      <c r="C1006" s="1" t="s">
        <v>6673</v>
      </c>
      <c r="D1006" s="1" t="s">
        <v>24</v>
      </c>
      <c r="E1006">
        <v>2024</v>
      </c>
      <c r="F1006" s="1" t="s">
        <v>3471</v>
      </c>
      <c r="G1006" s="1" t="s">
        <v>3472</v>
      </c>
      <c r="H1006" s="1" t="s">
        <v>93</v>
      </c>
      <c r="I1006" s="1" t="s">
        <v>3473</v>
      </c>
      <c r="J1006" s="1" t="s">
        <v>87</v>
      </c>
      <c r="K1006" s="3">
        <v>22.72</v>
      </c>
      <c r="L1006">
        <v>3</v>
      </c>
      <c r="M1006" s="3">
        <v>68.16</v>
      </c>
      <c r="N1006" s="1" t="s">
        <v>21</v>
      </c>
      <c r="O1006" s="1" t="s">
        <v>37</v>
      </c>
    </row>
    <row r="1007" spans="1:15" x14ac:dyDescent="0.3">
      <c r="A1007" s="1" t="s">
        <v>3474</v>
      </c>
      <c r="B1007" s="2">
        <v>45478</v>
      </c>
      <c r="C1007" s="1" t="s">
        <v>6668</v>
      </c>
      <c r="D1007" s="1" t="s">
        <v>32</v>
      </c>
      <c r="E1007">
        <v>2024</v>
      </c>
      <c r="F1007" s="1" t="s">
        <v>3475</v>
      </c>
      <c r="G1007" s="1" t="s">
        <v>3476</v>
      </c>
      <c r="H1007" s="1" t="s">
        <v>2396</v>
      </c>
      <c r="I1007" s="1" t="s">
        <v>3477</v>
      </c>
      <c r="J1007" s="1" t="s">
        <v>70</v>
      </c>
      <c r="K1007" s="3">
        <v>28.38</v>
      </c>
      <c r="L1007">
        <v>4</v>
      </c>
      <c r="M1007" s="3">
        <v>113.52</v>
      </c>
      <c r="N1007" s="1" t="s">
        <v>21</v>
      </c>
      <c r="O1007" s="1" t="s">
        <v>44</v>
      </c>
    </row>
    <row r="1008" spans="1:15" x14ac:dyDescent="0.3">
      <c r="A1008" s="1" t="s">
        <v>3478</v>
      </c>
      <c r="B1008" s="2">
        <v>45519</v>
      </c>
      <c r="C1008" s="1" t="s">
        <v>6672</v>
      </c>
      <c r="D1008" s="1" t="s">
        <v>90</v>
      </c>
      <c r="E1008">
        <v>2024</v>
      </c>
      <c r="F1008" s="1" t="s">
        <v>3033</v>
      </c>
      <c r="G1008" s="1" t="s">
        <v>3034</v>
      </c>
      <c r="H1008" s="1" t="s">
        <v>572</v>
      </c>
      <c r="I1008" s="1" t="s">
        <v>1273</v>
      </c>
      <c r="J1008" s="1" t="s">
        <v>87</v>
      </c>
      <c r="K1008" s="3">
        <v>41.5</v>
      </c>
      <c r="L1008">
        <v>5</v>
      </c>
      <c r="M1008" s="3">
        <v>207.5</v>
      </c>
      <c r="N1008" s="1" t="s">
        <v>6669</v>
      </c>
      <c r="O1008" s="1" t="s">
        <v>22</v>
      </c>
    </row>
    <row r="1009" spans="1:15" x14ac:dyDescent="0.3">
      <c r="A1009" s="1" t="s">
        <v>3479</v>
      </c>
      <c r="B1009" s="2">
        <v>45208</v>
      </c>
      <c r="C1009" s="1" t="s">
        <v>6667</v>
      </c>
      <c r="D1009" s="1" t="s">
        <v>133</v>
      </c>
      <c r="E1009">
        <v>2023</v>
      </c>
      <c r="F1009" s="1" t="s">
        <v>3480</v>
      </c>
      <c r="G1009" s="1" t="s">
        <v>3481</v>
      </c>
      <c r="H1009" s="1" t="s">
        <v>836</v>
      </c>
      <c r="I1009" s="1" t="s">
        <v>837</v>
      </c>
      <c r="J1009" s="1" t="s">
        <v>70</v>
      </c>
      <c r="K1009" s="3">
        <v>42.01</v>
      </c>
      <c r="L1009">
        <v>3</v>
      </c>
      <c r="M1009" s="3">
        <v>126.03</v>
      </c>
      <c r="N1009" s="1" t="s">
        <v>6669</v>
      </c>
      <c r="O1009" s="1" t="s">
        <v>44</v>
      </c>
    </row>
    <row r="1010" spans="1:15" x14ac:dyDescent="0.3">
      <c r="A1010" s="1" t="s">
        <v>3482</v>
      </c>
      <c r="B1010" s="2">
        <v>44812</v>
      </c>
      <c r="C1010" s="1" t="s">
        <v>6672</v>
      </c>
      <c r="D1010" s="1" t="s">
        <v>60</v>
      </c>
      <c r="E1010">
        <v>2022</v>
      </c>
      <c r="F1010" s="1" t="s">
        <v>1188</v>
      </c>
      <c r="G1010" s="1" t="s">
        <v>1189</v>
      </c>
      <c r="H1010" s="1" t="s">
        <v>508</v>
      </c>
      <c r="I1010" s="1" t="s">
        <v>509</v>
      </c>
      <c r="J1010" s="1" t="s">
        <v>87</v>
      </c>
      <c r="K1010" s="3">
        <v>21.9</v>
      </c>
      <c r="L1010">
        <v>5</v>
      </c>
      <c r="M1010" s="3">
        <v>109.5</v>
      </c>
      <c r="N1010" s="1" t="s">
        <v>21</v>
      </c>
      <c r="O1010" s="1" t="s">
        <v>44</v>
      </c>
    </row>
    <row r="1011" spans="1:15" x14ac:dyDescent="0.3">
      <c r="A1011" s="1" t="s">
        <v>3483</v>
      </c>
      <c r="B1011" s="2">
        <v>44972</v>
      </c>
      <c r="C1011" s="1" t="s">
        <v>6670</v>
      </c>
      <c r="D1011" s="1" t="s">
        <v>39</v>
      </c>
      <c r="E1011">
        <v>2023</v>
      </c>
      <c r="F1011" s="1" t="s">
        <v>3484</v>
      </c>
      <c r="G1011" s="1" t="s">
        <v>3485</v>
      </c>
      <c r="H1011" s="1" t="s">
        <v>1050</v>
      </c>
      <c r="I1011" s="1" t="s">
        <v>3486</v>
      </c>
      <c r="J1011" s="1" t="s">
        <v>51</v>
      </c>
      <c r="K1011" s="3">
        <v>25.67</v>
      </c>
      <c r="L1011">
        <v>4</v>
      </c>
      <c r="M1011" s="3">
        <v>102.68</v>
      </c>
      <c r="N1011" s="1" t="s">
        <v>6669</v>
      </c>
      <c r="O1011" s="1" t="s">
        <v>30</v>
      </c>
    </row>
    <row r="1012" spans="1:15" x14ac:dyDescent="0.3">
      <c r="A1012" s="1" t="s">
        <v>3487</v>
      </c>
      <c r="B1012" s="2">
        <v>45082</v>
      </c>
      <c r="C1012" s="1" t="s">
        <v>6667</v>
      </c>
      <c r="D1012" s="1" t="s">
        <v>24</v>
      </c>
      <c r="E1012">
        <v>2023</v>
      </c>
      <c r="F1012" s="1" t="s">
        <v>476</v>
      </c>
      <c r="G1012" s="1" t="s">
        <v>477</v>
      </c>
      <c r="H1012" s="1" t="s">
        <v>2872</v>
      </c>
      <c r="I1012" s="1" t="s">
        <v>3488</v>
      </c>
      <c r="J1012" s="1" t="s">
        <v>51</v>
      </c>
      <c r="K1012" s="3">
        <v>54.46</v>
      </c>
      <c r="L1012">
        <v>1</v>
      </c>
      <c r="M1012" s="3">
        <v>54.46</v>
      </c>
      <c r="N1012" s="1" t="s">
        <v>21</v>
      </c>
      <c r="O1012" s="1" t="s">
        <v>22</v>
      </c>
    </row>
    <row r="1013" spans="1:15" x14ac:dyDescent="0.3">
      <c r="A1013" s="1" t="s">
        <v>3489</v>
      </c>
      <c r="B1013" s="2">
        <v>45048</v>
      </c>
      <c r="C1013" s="1" t="s">
        <v>6671</v>
      </c>
      <c r="D1013" s="1" t="s">
        <v>46</v>
      </c>
      <c r="E1013">
        <v>2023</v>
      </c>
      <c r="F1013" s="1" t="s">
        <v>3490</v>
      </c>
      <c r="G1013" s="1" t="s">
        <v>3491</v>
      </c>
      <c r="H1013" s="1" t="s">
        <v>1337</v>
      </c>
      <c r="I1013" s="1" t="s">
        <v>1338</v>
      </c>
      <c r="J1013" s="1" t="s">
        <v>20</v>
      </c>
      <c r="K1013" s="3">
        <v>13.72</v>
      </c>
      <c r="L1013">
        <v>5</v>
      </c>
      <c r="M1013" s="3">
        <v>68.599999999999994</v>
      </c>
      <c r="N1013" s="1" t="s">
        <v>21</v>
      </c>
      <c r="O1013" s="1" t="s">
        <v>37</v>
      </c>
    </row>
    <row r="1014" spans="1:15" x14ac:dyDescent="0.3">
      <c r="A1014" s="1" t="s">
        <v>3492</v>
      </c>
      <c r="B1014" s="2">
        <v>45375</v>
      </c>
      <c r="C1014" s="1" t="s">
        <v>6666</v>
      </c>
      <c r="D1014" s="1" t="s">
        <v>15</v>
      </c>
      <c r="E1014">
        <v>2024</v>
      </c>
      <c r="F1014" s="1" t="s">
        <v>3493</v>
      </c>
      <c r="G1014" s="1" t="s">
        <v>3494</v>
      </c>
      <c r="H1014" s="1" t="s">
        <v>324</v>
      </c>
      <c r="I1014" s="1" t="s">
        <v>3495</v>
      </c>
      <c r="J1014" s="1" t="s">
        <v>70</v>
      </c>
      <c r="K1014" s="3">
        <v>36.71</v>
      </c>
      <c r="L1014">
        <v>3</v>
      </c>
      <c r="M1014" s="3">
        <v>110.13</v>
      </c>
      <c r="N1014" s="1" t="s">
        <v>21</v>
      </c>
      <c r="O1014" s="1" t="s">
        <v>44</v>
      </c>
    </row>
    <row r="1015" spans="1:15" x14ac:dyDescent="0.3">
      <c r="A1015" s="1" t="s">
        <v>3496</v>
      </c>
      <c r="B1015" s="2">
        <v>45213</v>
      </c>
      <c r="C1015" s="1" t="s">
        <v>6673</v>
      </c>
      <c r="D1015" s="1" t="s">
        <v>133</v>
      </c>
      <c r="E1015">
        <v>2023</v>
      </c>
      <c r="F1015" s="1" t="s">
        <v>205</v>
      </c>
      <c r="G1015" s="1" t="s">
        <v>3497</v>
      </c>
      <c r="H1015" s="1" t="s">
        <v>1251</v>
      </c>
      <c r="I1015" s="1" t="s">
        <v>1252</v>
      </c>
      <c r="J1015" s="1" t="s">
        <v>87</v>
      </c>
      <c r="K1015" s="3">
        <v>38.909999999999997</v>
      </c>
      <c r="L1015">
        <v>4</v>
      </c>
      <c r="M1015" s="3">
        <v>155.63999999999999</v>
      </c>
      <c r="N1015" s="1" t="s">
        <v>88</v>
      </c>
      <c r="O1015" s="1" t="s">
        <v>44</v>
      </c>
    </row>
    <row r="1016" spans="1:15" x14ac:dyDescent="0.3">
      <c r="A1016" s="1" t="s">
        <v>3498</v>
      </c>
      <c r="B1016" s="2">
        <v>45139</v>
      </c>
      <c r="C1016" s="1" t="s">
        <v>6671</v>
      </c>
      <c r="D1016" s="1" t="s">
        <v>90</v>
      </c>
      <c r="E1016">
        <v>2023</v>
      </c>
      <c r="F1016" s="1" t="s">
        <v>2022</v>
      </c>
      <c r="G1016" s="1" t="s">
        <v>3499</v>
      </c>
      <c r="H1016" s="1" t="s">
        <v>1557</v>
      </c>
      <c r="I1016" s="1" t="s">
        <v>3500</v>
      </c>
      <c r="J1016" s="1" t="s">
        <v>87</v>
      </c>
      <c r="K1016" s="3">
        <v>5.81</v>
      </c>
      <c r="L1016">
        <v>5</v>
      </c>
      <c r="M1016" s="3">
        <v>29.05</v>
      </c>
      <c r="N1016" s="1" t="s">
        <v>6669</v>
      </c>
      <c r="O1016" s="1" t="s">
        <v>193</v>
      </c>
    </row>
    <row r="1017" spans="1:15" x14ac:dyDescent="0.3">
      <c r="A1017" s="1" t="s">
        <v>3501</v>
      </c>
      <c r="B1017" s="2">
        <v>45601</v>
      </c>
      <c r="C1017" s="1" t="s">
        <v>6671</v>
      </c>
      <c r="D1017" s="1" t="s">
        <v>54</v>
      </c>
      <c r="E1017">
        <v>2024</v>
      </c>
      <c r="F1017" s="1" t="s">
        <v>91</v>
      </c>
      <c r="G1017" s="1" t="s">
        <v>1457</v>
      </c>
      <c r="H1017" s="1" t="s">
        <v>3355</v>
      </c>
      <c r="I1017" s="1" t="s">
        <v>3356</v>
      </c>
      <c r="J1017" s="1" t="s">
        <v>87</v>
      </c>
      <c r="K1017" s="3">
        <v>30.9</v>
      </c>
      <c r="L1017">
        <v>3</v>
      </c>
      <c r="M1017" s="3">
        <v>92.7</v>
      </c>
      <c r="N1017" s="1" t="s">
        <v>21</v>
      </c>
      <c r="O1017" s="1" t="s">
        <v>44</v>
      </c>
    </row>
    <row r="1018" spans="1:15" x14ac:dyDescent="0.3">
      <c r="A1018" s="1" t="s">
        <v>3502</v>
      </c>
      <c r="B1018" s="2">
        <v>44824</v>
      </c>
      <c r="C1018" s="1" t="s">
        <v>6671</v>
      </c>
      <c r="D1018" s="1" t="s">
        <v>60</v>
      </c>
      <c r="E1018">
        <v>2022</v>
      </c>
      <c r="F1018" s="1" t="s">
        <v>3503</v>
      </c>
      <c r="G1018" s="1" t="s">
        <v>3504</v>
      </c>
      <c r="H1018" s="1" t="s">
        <v>3505</v>
      </c>
      <c r="I1018" s="1" t="s">
        <v>3506</v>
      </c>
      <c r="J1018" s="1" t="s">
        <v>51</v>
      </c>
      <c r="K1018" s="3">
        <v>23.47</v>
      </c>
      <c r="L1018">
        <v>4</v>
      </c>
      <c r="M1018" s="3">
        <v>93.88</v>
      </c>
      <c r="N1018" s="1" t="s">
        <v>21</v>
      </c>
      <c r="O1018" s="1" t="s">
        <v>37</v>
      </c>
    </row>
    <row r="1019" spans="1:15" x14ac:dyDescent="0.3">
      <c r="A1019" s="1" t="s">
        <v>3507</v>
      </c>
      <c r="B1019" s="2">
        <v>45677</v>
      </c>
      <c r="C1019" s="1" t="s">
        <v>6667</v>
      </c>
      <c r="D1019" s="1" t="s">
        <v>210</v>
      </c>
      <c r="E1019">
        <v>2025</v>
      </c>
      <c r="F1019" s="1" t="s">
        <v>1906</v>
      </c>
      <c r="G1019" s="1" t="s">
        <v>2271</v>
      </c>
      <c r="H1019" s="1" t="s">
        <v>1365</v>
      </c>
      <c r="I1019" s="1" t="s">
        <v>2264</v>
      </c>
      <c r="J1019" s="1" t="s">
        <v>20</v>
      </c>
      <c r="K1019" s="3">
        <v>39.93</v>
      </c>
      <c r="L1019">
        <v>3</v>
      </c>
      <c r="M1019" s="3">
        <v>119.79</v>
      </c>
      <c r="N1019" s="1" t="s">
        <v>6669</v>
      </c>
      <c r="O1019" s="1" t="s">
        <v>95</v>
      </c>
    </row>
    <row r="1020" spans="1:15" x14ac:dyDescent="0.3">
      <c r="A1020" s="1" t="s">
        <v>3508</v>
      </c>
      <c r="B1020" s="2">
        <v>45251</v>
      </c>
      <c r="C1020" s="1" t="s">
        <v>6671</v>
      </c>
      <c r="D1020" s="1" t="s">
        <v>54</v>
      </c>
      <c r="E1020">
        <v>2023</v>
      </c>
      <c r="F1020" s="1" t="s">
        <v>1649</v>
      </c>
      <c r="G1020" s="1" t="s">
        <v>1650</v>
      </c>
      <c r="H1020" s="1" t="s">
        <v>923</v>
      </c>
      <c r="I1020" s="1" t="s">
        <v>924</v>
      </c>
      <c r="J1020" s="1" t="s">
        <v>70</v>
      </c>
      <c r="K1020" s="3">
        <v>33.47</v>
      </c>
      <c r="L1020">
        <v>5</v>
      </c>
      <c r="M1020" s="3">
        <v>167.35</v>
      </c>
      <c r="N1020" s="1" t="s">
        <v>21</v>
      </c>
      <c r="O1020" s="1" t="s">
        <v>80</v>
      </c>
    </row>
    <row r="1021" spans="1:15" x14ac:dyDescent="0.3">
      <c r="A1021" s="1" t="s">
        <v>3509</v>
      </c>
      <c r="B1021" s="2">
        <v>45051</v>
      </c>
      <c r="C1021" s="1" t="s">
        <v>6668</v>
      </c>
      <c r="D1021" s="1" t="s">
        <v>46</v>
      </c>
      <c r="E1021">
        <v>2023</v>
      </c>
      <c r="F1021" s="1" t="s">
        <v>396</v>
      </c>
      <c r="G1021" s="1" t="s">
        <v>397</v>
      </c>
      <c r="H1021" s="1" t="s">
        <v>228</v>
      </c>
      <c r="I1021" s="1" t="s">
        <v>3510</v>
      </c>
      <c r="J1021" s="1" t="s">
        <v>87</v>
      </c>
      <c r="K1021" s="3">
        <v>30.18</v>
      </c>
      <c r="L1021">
        <v>2</v>
      </c>
      <c r="M1021" s="3">
        <v>60.36</v>
      </c>
      <c r="N1021" s="1" t="s">
        <v>88</v>
      </c>
      <c r="O1021" s="1" t="s">
        <v>30</v>
      </c>
    </row>
    <row r="1022" spans="1:15" x14ac:dyDescent="0.3">
      <c r="A1022" s="1" t="s">
        <v>3511</v>
      </c>
      <c r="B1022" s="2">
        <v>45138</v>
      </c>
      <c r="C1022" s="1" t="s">
        <v>6667</v>
      </c>
      <c r="D1022" s="1" t="s">
        <v>32</v>
      </c>
      <c r="E1022">
        <v>2023</v>
      </c>
      <c r="F1022" s="1" t="s">
        <v>1500</v>
      </c>
      <c r="G1022" s="1" t="s">
        <v>1501</v>
      </c>
      <c r="H1022" s="1" t="s">
        <v>603</v>
      </c>
      <c r="I1022" s="1" t="s">
        <v>3512</v>
      </c>
      <c r="J1022" s="1" t="s">
        <v>87</v>
      </c>
      <c r="K1022" s="3">
        <v>19.66</v>
      </c>
      <c r="L1022">
        <v>2</v>
      </c>
      <c r="M1022" s="3">
        <v>39.32</v>
      </c>
      <c r="N1022" s="1" t="s">
        <v>6669</v>
      </c>
      <c r="O1022" s="1" t="s">
        <v>44</v>
      </c>
    </row>
    <row r="1023" spans="1:15" x14ac:dyDescent="0.3">
      <c r="A1023" s="1" t="s">
        <v>3513</v>
      </c>
      <c r="B1023" s="2">
        <v>45338</v>
      </c>
      <c r="C1023" s="1" t="s">
        <v>6668</v>
      </c>
      <c r="D1023" s="1" t="s">
        <v>39</v>
      </c>
      <c r="E1023">
        <v>2024</v>
      </c>
      <c r="F1023" s="1" t="s">
        <v>414</v>
      </c>
      <c r="G1023" s="1" t="s">
        <v>1824</v>
      </c>
      <c r="H1023" s="1" t="s">
        <v>2779</v>
      </c>
      <c r="I1023" s="1" t="s">
        <v>3514</v>
      </c>
      <c r="J1023" s="1" t="s">
        <v>20</v>
      </c>
      <c r="K1023" s="3">
        <v>15.97</v>
      </c>
      <c r="L1023">
        <v>5</v>
      </c>
      <c r="M1023" s="3">
        <v>79.849999999999994</v>
      </c>
      <c r="N1023" s="1" t="s">
        <v>29</v>
      </c>
      <c r="O1023" s="1" t="s">
        <v>95</v>
      </c>
    </row>
    <row r="1024" spans="1:15" x14ac:dyDescent="0.3">
      <c r="A1024" s="1" t="s">
        <v>3515</v>
      </c>
      <c r="B1024" s="2">
        <v>45399</v>
      </c>
      <c r="C1024" s="1" t="s">
        <v>6670</v>
      </c>
      <c r="D1024" s="1" t="s">
        <v>82</v>
      </c>
      <c r="E1024">
        <v>2024</v>
      </c>
      <c r="F1024" s="1" t="s">
        <v>2353</v>
      </c>
      <c r="G1024" s="1" t="s">
        <v>2354</v>
      </c>
      <c r="H1024" s="1" t="s">
        <v>608</v>
      </c>
      <c r="I1024" s="1" t="s">
        <v>3516</v>
      </c>
      <c r="J1024" s="1" t="s">
        <v>70</v>
      </c>
      <c r="K1024" s="3">
        <v>34.43</v>
      </c>
      <c r="L1024">
        <v>5</v>
      </c>
      <c r="M1024" s="3">
        <v>172.15</v>
      </c>
      <c r="N1024" s="1" t="s">
        <v>21</v>
      </c>
      <c r="O1024" s="1" t="s">
        <v>37</v>
      </c>
    </row>
    <row r="1025" spans="1:15" x14ac:dyDescent="0.3">
      <c r="A1025" s="1" t="s">
        <v>3517</v>
      </c>
      <c r="B1025" s="2">
        <v>45800</v>
      </c>
      <c r="C1025" s="1" t="s">
        <v>6668</v>
      </c>
      <c r="D1025" s="1" t="s">
        <v>46</v>
      </c>
      <c r="E1025">
        <v>2025</v>
      </c>
      <c r="F1025" s="1" t="s">
        <v>3518</v>
      </c>
      <c r="G1025" s="1" t="s">
        <v>3519</v>
      </c>
      <c r="H1025" s="1" t="s">
        <v>2174</v>
      </c>
      <c r="I1025" s="1" t="s">
        <v>3520</v>
      </c>
      <c r="J1025" s="1" t="s">
        <v>20</v>
      </c>
      <c r="K1025" s="3">
        <v>30.78</v>
      </c>
      <c r="L1025">
        <v>2</v>
      </c>
      <c r="M1025" s="3">
        <v>61.56</v>
      </c>
      <c r="N1025" s="1" t="s">
        <v>6669</v>
      </c>
      <c r="O1025" s="1" t="s">
        <v>80</v>
      </c>
    </row>
    <row r="1026" spans="1:15" x14ac:dyDescent="0.3">
      <c r="A1026" s="1" t="s">
        <v>3521</v>
      </c>
      <c r="B1026" s="2">
        <v>45403</v>
      </c>
      <c r="C1026" s="1" t="s">
        <v>6666</v>
      </c>
      <c r="D1026" s="1" t="s">
        <v>82</v>
      </c>
      <c r="E1026">
        <v>2024</v>
      </c>
      <c r="F1026" s="1" t="s">
        <v>305</v>
      </c>
      <c r="G1026" s="1" t="s">
        <v>2841</v>
      </c>
      <c r="H1026" s="1" t="s">
        <v>1282</v>
      </c>
      <c r="I1026" s="1" t="s">
        <v>2601</v>
      </c>
      <c r="J1026" s="1" t="s">
        <v>70</v>
      </c>
      <c r="K1026" s="3">
        <v>16.100000000000001</v>
      </c>
      <c r="L1026">
        <v>5</v>
      </c>
      <c r="M1026" s="3">
        <v>80.5</v>
      </c>
      <c r="N1026" s="1" t="s">
        <v>29</v>
      </c>
      <c r="O1026" s="1" t="s">
        <v>22</v>
      </c>
    </row>
    <row r="1027" spans="1:15" x14ac:dyDescent="0.3">
      <c r="A1027" s="1" t="s">
        <v>3522</v>
      </c>
      <c r="B1027" s="2">
        <v>44868</v>
      </c>
      <c r="C1027" s="1" t="s">
        <v>6672</v>
      </c>
      <c r="D1027" s="1" t="s">
        <v>54</v>
      </c>
      <c r="E1027">
        <v>2022</v>
      </c>
      <c r="F1027" s="1" t="s">
        <v>3523</v>
      </c>
      <c r="G1027" s="1" t="s">
        <v>3524</v>
      </c>
      <c r="H1027" s="1" t="s">
        <v>3525</v>
      </c>
      <c r="I1027" s="1" t="s">
        <v>3526</v>
      </c>
      <c r="J1027" s="1" t="s">
        <v>20</v>
      </c>
      <c r="K1027" s="3">
        <v>19.579999999999998</v>
      </c>
      <c r="L1027">
        <v>5</v>
      </c>
      <c r="M1027" s="3">
        <v>97.9</v>
      </c>
      <c r="N1027" s="1" t="s">
        <v>6669</v>
      </c>
      <c r="O1027" s="1" t="s">
        <v>37</v>
      </c>
    </row>
    <row r="1028" spans="1:15" x14ac:dyDescent="0.3">
      <c r="A1028" s="1" t="s">
        <v>3527</v>
      </c>
      <c r="B1028" s="2">
        <v>45005</v>
      </c>
      <c r="C1028" s="1" t="s">
        <v>6667</v>
      </c>
      <c r="D1028" s="1" t="s">
        <v>15</v>
      </c>
      <c r="E1028">
        <v>2023</v>
      </c>
      <c r="F1028" s="1" t="s">
        <v>2345</v>
      </c>
      <c r="G1028" s="1" t="s">
        <v>2346</v>
      </c>
      <c r="H1028" s="1" t="s">
        <v>2234</v>
      </c>
      <c r="I1028" s="1" t="s">
        <v>2235</v>
      </c>
      <c r="J1028" s="1" t="s">
        <v>70</v>
      </c>
      <c r="K1028" s="3">
        <v>8.42</v>
      </c>
      <c r="L1028">
        <v>5</v>
      </c>
      <c r="M1028" s="3">
        <v>42.1</v>
      </c>
      <c r="N1028" s="1" t="s">
        <v>6669</v>
      </c>
      <c r="O1028" s="1" t="s">
        <v>44</v>
      </c>
    </row>
    <row r="1029" spans="1:15" x14ac:dyDescent="0.3">
      <c r="A1029" s="1" t="s">
        <v>3528</v>
      </c>
      <c r="B1029" s="2">
        <v>45501</v>
      </c>
      <c r="C1029" s="1" t="s">
        <v>6666</v>
      </c>
      <c r="D1029" s="1" t="s">
        <v>32</v>
      </c>
      <c r="E1029">
        <v>2024</v>
      </c>
      <c r="F1029" s="1" t="s">
        <v>3529</v>
      </c>
      <c r="G1029" s="1" t="s">
        <v>3530</v>
      </c>
      <c r="H1029" s="1" t="s">
        <v>3531</v>
      </c>
      <c r="I1029" s="1" t="s">
        <v>3532</v>
      </c>
      <c r="J1029" s="1" t="s">
        <v>20</v>
      </c>
      <c r="K1029" s="3">
        <v>11.1</v>
      </c>
      <c r="L1029">
        <v>5</v>
      </c>
      <c r="M1029" s="3">
        <v>55.5</v>
      </c>
      <c r="N1029" s="1" t="s">
        <v>21</v>
      </c>
      <c r="O1029" s="1" t="s">
        <v>37</v>
      </c>
    </row>
    <row r="1030" spans="1:15" x14ac:dyDescent="0.3">
      <c r="A1030" s="1" t="s">
        <v>3533</v>
      </c>
      <c r="B1030" s="2">
        <v>45155</v>
      </c>
      <c r="C1030" s="1" t="s">
        <v>6672</v>
      </c>
      <c r="D1030" s="1" t="s">
        <v>90</v>
      </c>
      <c r="E1030">
        <v>2023</v>
      </c>
      <c r="F1030" s="1" t="s">
        <v>1063</v>
      </c>
      <c r="G1030" s="1" t="s">
        <v>1064</v>
      </c>
      <c r="H1030" s="1" t="s">
        <v>856</v>
      </c>
      <c r="I1030" s="1" t="s">
        <v>1983</v>
      </c>
      <c r="J1030" s="1" t="s">
        <v>20</v>
      </c>
      <c r="K1030" s="3">
        <v>40.94</v>
      </c>
      <c r="L1030">
        <v>3</v>
      </c>
      <c r="M1030" s="3">
        <v>122.82</v>
      </c>
      <c r="N1030" s="1" t="s">
        <v>6669</v>
      </c>
      <c r="O1030" s="1" t="s">
        <v>95</v>
      </c>
    </row>
    <row r="1031" spans="1:15" x14ac:dyDescent="0.3">
      <c r="A1031" s="1" t="s">
        <v>3534</v>
      </c>
      <c r="B1031" s="2">
        <v>45597</v>
      </c>
      <c r="C1031" s="1" t="s">
        <v>6668</v>
      </c>
      <c r="D1031" s="1" t="s">
        <v>54</v>
      </c>
      <c r="E1031">
        <v>2024</v>
      </c>
      <c r="F1031" s="1" t="s">
        <v>481</v>
      </c>
      <c r="G1031" s="1" t="s">
        <v>482</v>
      </c>
      <c r="H1031" s="1" t="s">
        <v>1939</v>
      </c>
      <c r="I1031" s="1" t="s">
        <v>3535</v>
      </c>
      <c r="J1031" s="1" t="s">
        <v>20</v>
      </c>
      <c r="K1031" s="3">
        <v>21.97</v>
      </c>
      <c r="L1031">
        <v>4</v>
      </c>
      <c r="M1031" s="3">
        <v>87.88</v>
      </c>
      <c r="N1031" s="1" t="s">
        <v>6669</v>
      </c>
      <c r="O1031" s="1" t="s">
        <v>37</v>
      </c>
    </row>
    <row r="1032" spans="1:15" x14ac:dyDescent="0.3">
      <c r="A1032" s="1" t="s">
        <v>3536</v>
      </c>
      <c r="B1032" s="2">
        <v>45173</v>
      </c>
      <c r="C1032" s="1" t="s">
        <v>6667</v>
      </c>
      <c r="D1032" s="1" t="s">
        <v>60</v>
      </c>
      <c r="E1032">
        <v>2023</v>
      </c>
      <c r="F1032" s="1" t="s">
        <v>912</v>
      </c>
      <c r="G1032" s="1" t="s">
        <v>3537</v>
      </c>
      <c r="H1032" s="1" t="s">
        <v>891</v>
      </c>
      <c r="I1032" s="1" t="s">
        <v>3538</v>
      </c>
      <c r="J1032" s="1" t="s">
        <v>20</v>
      </c>
      <c r="K1032" s="3">
        <v>23.65</v>
      </c>
      <c r="L1032">
        <v>1</v>
      </c>
      <c r="M1032" s="3">
        <v>23.65</v>
      </c>
      <c r="N1032" s="1" t="s">
        <v>29</v>
      </c>
      <c r="O1032" s="1" t="s">
        <v>30</v>
      </c>
    </row>
    <row r="1033" spans="1:15" x14ac:dyDescent="0.3">
      <c r="A1033" s="1" t="s">
        <v>3539</v>
      </c>
      <c r="B1033" s="2">
        <v>45246</v>
      </c>
      <c r="C1033" s="1" t="s">
        <v>6672</v>
      </c>
      <c r="D1033" s="1" t="s">
        <v>54</v>
      </c>
      <c r="E1033">
        <v>2023</v>
      </c>
      <c r="F1033" s="1" t="s">
        <v>829</v>
      </c>
      <c r="G1033" s="1" t="s">
        <v>1099</v>
      </c>
      <c r="H1033" s="1" t="s">
        <v>1798</v>
      </c>
      <c r="I1033" s="1" t="s">
        <v>1799</v>
      </c>
      <c r="J1033" s="1" t="s">
        <v>70</v>
      </c>
      <c r="K1033" s="3">
        <v>30.48</v>
      </c>
      <c r="L1033">
        <v>1</v>
      </c>
      <c r="M1033" s="3">
        <v>30.48</v>
      </c>
      <c r="N1033" s="1" t="s">
        <v>88</v>
      </c>
      <c r="O1033" s="1" t="s">
        <v>22</v>
      </c>
    </row>
    <row r="1034" spans="1:15" x14ac:dyDescent="0.3">
      <c r="A1034" s="1" t="s">
        <v>3540</v>
      </c>
      <c r="B1034" s="2">
        <v>45447</v>
      </c>
      <c r="C1034" s="1" t="s">
        <v>6671</v>
      </c>
      <c r="D1034" s="1" t="s">
        <v>24</v>
      </c>
      <c r="E1034">
        <v>2024</v>
      </c>
      <c r="F1034" s="1" t="s">
        <v>3207</v>
      </c>
      <c r="G1034" s="1" t="s">
        <v>3208</v>
      </c>
      <c r="H1034" s="1" t="s">
        <v>1879</v>
      </c>
      <c r="I1034" s="1" t="s">
        <v>1880</v>
      </c>
      <c r="J1034" s="1" t="s">
        <v>20</v>
      </c>
      <c r="K1034" s="3">
        <v>24.63</v>
      </c>
      <c r="L1034">
        <v>2</v>
      </c>
      <c r="M1034" s="3">
        <v>49.26</v>
      </c>
      <c r="N1034" s="1" t="s">
        <v>6669</v>
      </c>
      <c r="O1034" s="1" t="s">
        <v>44</v>
      </c>
    </row>
    <row r="1035" spans="1:15" x14ac:dyDescent="0.3">
      <c r="A1035" s="1" t="s">
        <v>3541</v>
      </c>
      <c r="B1035" s="2">
        <v>45124</v>
      </c>
      <c r="C1035" s="1" t="s">
        <v>6667</v>
      </c>
      <c r="D1035" s="1" t="s">
        <v>32</v>
      </c>
      <c r="E1035">
        <v>2023</v>
      </c>
      <c r="F1035" s="1" t="s">
        <v>47</v>
      </c>
      <c r="G1035" s="1" t="s">
        <v>72</v>
      </c>
      <c r="H1035" s="1" t="s">
        <v>3542</v>
      </c>
      <c r="I1035" s="1" t="s">
        <v>3543</v>
      </c>
      <c r="J1035" s="1" t="s">
        <v>51</v>
      </c>
      <c r="K1035" s="3">
        <v>39.67</v>
      </c>
      <c r="L1035">
        <v>3</v>
      </c>
      <c r="M1035" s="3">
        <v>119.01</v>
      </c>
      <c r="N1035" s="1" t="s">
        <v>21</v>
      </c>
      <c r="O1035" s="1" t="s">
        <v>193</v>
      </c>
    </row>
    <row r="1036" spans="1:15" x14ac:dyDescent="0.3">
      <c r="A1036" s="1" t="s">
        <v>3544</v>
      </c>
      <c r="B1036" s="2">
        <v>44976</v>
      </c>
      <c r="C1036" s="1" t="s">
        <v>6666</v>
      </c>
      <c r="D1036" s="1" t="s">
        <v>39</v>
      </c>
      <c r="E1036">
        <v>2023</v>
      </c>
      <c r="F1036" s="1" t="s">
        <v>616</v>
      </c>
      <c r="G1036" s="1" t="s">
        <v>3545</v>
      </c>
      <c r="H1036" s="1" t="s">
        <v>678</v>
      </c>
      <c r="I1036" s="1" t="s">
        <v>2599</v>
      </c>
      <c r="J1036" s="1" t="s">
        <v>51</v>
      </c>
      <c r="K1036" s="3">
        <v>10.28</v>
      </c>
      <c r="L1036">
        <v>5</v>
      </c>
      <c r="M1036" s="3">
        <v>51.4</v>
      </c>
      <c r="N1036" s="1" t="s">
        <v>21</v>
      </c>
      <c r="O1036" s="1" t="s">
        <v>44</v>
      </c>
    </row>
    <row r="1037" spans="1:15" x14ac:dyDescent="0.3">
      <c r="A1037" s="1" t="s">
        <v>3546</v>
      </c>
      <c r="B1037" s="2">
        <v>45038</v>
      </c>
      <c r="C1037" s="1" t="s">
        <v>6673</v>
      </c>
      <c r="D1037" s="1" t="s">
        <v>82</v>
      </c>
      <c r="E1037">
        <v>2023</v>
      </c>
      <c r="F1037" s="1" t="s">
        <v>2014</v>
      </c>
      <c r="G1037" s="1" t="s">
        <v>2015</v>
      </c>
      <c r="H1037" s="1" t="s">
        <v>984</v>
      </c>
      <c r="I1037" s="1" t="s">
        <v>1711</v>
      </c>
      <c r="J1037" s="1" t="s">
        <v>20</v>
      </c>
      <c r="K1037" s="3">
        <v>23.53</v>
      </c>
      <c r="L1037">
        <v>2</v>
      </c>
      <c r="M1037" s="3">
        <v>47.06</v>
      </c>
      <c r="N1037" s="1" t="s">
        <v>6669</v>
      </c>
      <c r="O1037" s="1" t="s">
        <v>193</v>
      </c>
    </row>
    <row r="1038" spans="1:15" x14ac:dyDescent="0.3">
      <c r="A1038" s="1" t="s">
        <v>3547</v>
      </c>
      <c r="B1038" s="2">
        <v>44821</v>
      </c>
      <c r="C1038" s="1" t="s">
        <v>6673</v>
      </c>
      <c r="D1038" s="1" t="s">
        <v>60</v>
      </c>
      <c r="E1038">
        <v>2022</v>
      </c>
      <c r="F1038" s="1" t="s">
        <v>2154</v>
      </c>
      <c r="G1038" s="1" t="s">
        <v>3548</v>
      </c>
      <c r="H1038" s="1" t="s">
        <v>1381</v>
      </c>
      <c r="I1038" s="1" t="s">
        <v>1382</v>
      </c>
      <c r="J1038" s="1" t="s">
        <v>70</v>
      </c>
      <c r="K1038" s="3">
        <v>31.77</v>
      </c>
      <c r="L1038">
        <v>4</v>
      </c>
      <c r="M1038" s="3">
        <v>127.08</v>
      </c>
      <c r="N1038" s="1" t="s">
        <v>6669</v>
      </c>
      <c r="O1038" s="1" t="s">
        <v>44</v>
      </c>
    </row>
    <row r="1039" spans="1:15" x14ac:dyDescent="0.3">
      <c r="A1039" s="1" t="s">
        <v>3549</v>
      </c>
      <c r="B1039" s="2">
        <v>45132</v>
      </c>
      <c r="C1039" s="1" t="s">
        <v>6671</v>
      </c>
      <c r="D1039" s="1" t="s">
        <v>32</v>
      </c>
      <c r="E1039">
        <v>2023</v>
      </c>
      <c r="F1039" s="1" t="s">
        <v>1942</v>
      </c>
      <c r="G1039" s="1" t="s">
        <v>3399</v>
      </c>
      <c r="H1039" s="1" t="s">
        <v>2356</v>
      </c>
      <c r="I1039" s="1" t="s">
        <v>2547</v>
      </c>
      <c r="J1039" s="1" t="s">
        <v>70</v>
      </c>
      <c r="K1039" s="3">
        <v>25.13</v>
      </c>
      <c r="L1039">
        <v>2</v>
      </c>
      <c r="M1039" s="3">
        <v>50.26</v>
      </c>
      <c r="N1039" s="1" t="s">
        <v>29</v>
      </c>
      <c r="O1039" s="1" t="s">
        <v>52</v>
      </c>
    </row>
    <row r="1040" spans="1:15" x14ac:dyDescent="0.3">
      <c r="A1040" s="1" t="s">
        <v>3550</v>
      </c>
      <c r="B1040" s="2">
        <v>45523</v>
      </c>
      <c r="C1040" s="1" t="s">
        <v>6667</v>
      </c>
      <c r="D1040" s="1" t="s">
        <v>90</v>
      </c>
      <c r="E1040">
        <v>2024</v>
      </c>
      <c r="F1040" s="1" t="s">
        <v>1254</v>
      </c>
      <c r="G1040" s="1" t="s">
        <v>3551</v>
      </c>
      <c r="H1040" s="1" t="s">
        <v>3235</v>
      </c>
      <c r="I1040" s="1" t="s">
        <v>3236</v>
      </c>
      <c r="J1040" s="1" t="s">
        <v>20</v>
      </c>
      <c r="K1040" s="3">
        <v>33.18</v>
      </c>
      <c r="L1040">
        <v>4</v>
      </c>
      <c r="M1040" s="3">
        <v>132.72</v>
      </c>
      <c r="N1040" s="1" t="s">
        <v>6669</v>
      </c>
      <c r="O1040" s="1" t="s">
        <v>22</v>
      </c>
    </row>
    <row r="1041" spans="1:15" x14ac:dyDescent="0.3">
      <c r="A1041" s="1" t="s">
        <v>3552</v>
      </c>
      <c r="B1041" s="2">
        <v>45815</v>
      </c>
      <c r="C1041" s="1" t="s">
        <v>6673</v>
      </c>
      <c r="D1041" s="1" t="s">
        <v>24</v>
      </c>
      <c r="E1041">
        <v>2025</v>
      </c>
      <c r="F1041" s="1" t="s">
        <v>3553</v>
      </c>
      <c r="G1041" s="1" t="s">
        <v>3554</v>
      </c>
      <c r="H1041" s="1" t="s">
        <v>2356</v>
      </c>
      <c r="I1041" s="1" t="s">
        <v>2357</v>
      </c>
      <c r="J1041" s="1" t="s">
        <v>70</v>
      </c>
      <c r="K1041" s="3">
        <v>27.45</v>
      </c>
      <c r="L1041">
        <v>4</v>
      </c>
      <c r="M1041" s="3">
        <v>109.8</v>
      </c>
      <c r="N1041" s="1" t="s">
        <v>6669</v>
      </c>
      <c r="O1041" s="1" t="s">
        <v>22</v>
      </c>
    </row>
    <row r="1042" spans="1:15" x14ac:dyDescent="0.3">
      <c r="A1042" s="1" t="s">
        <v>3555</v>
      </c>
      <c r="B1042" s="2">
        <v>44859</v>
      </c>
      <c r="C1042" s="1" t="s">
        <v>6671</v>
      </c>
      <c r="D1042" s="1" t="s">
        <v>133</v>
      </c>
      <c r="E1042">
        <v>2022</v>
      </c>
      <c r="F1042" s="1" t="s">
        <v>1422</v>
      </c>
      <c r="G1042" s="1" t="s">
        <v>1423</v>
      </c>
      <c r="H1042" s="1" t="s">
        <v>1398</v>
      </c>
      <c r="I1042" s="1" t="s">
        <v>1399</v>
      </c>
      <c r="J1042" s="1" t="s">
        <v>20</v>
      </c>
      <c r="K1042" s="3">
        <v>43.02</v>
      </c>
      <c r="L1042">
        <v>2</v>
      </c>
      <c r="M1042" s="3">
        <v>86.04</v>
      </c>
      <c r="N1042" s="1" t="s">
        <v>6669</v>
      </c>
      <c r="O1042" s="1" t="s">
        <v>37</v>
      </c>
    </row>
    <row r="1043" spans="1:15" x14ac:dyDescent="0.3">
      <c r="A1043" s="1" t="s">
        <v>3556</v>
      </c>
      <c r="B1043" s="2">
        <v>45317</v>
      </c>
      <c r="C1043" s="1" t="s">
        <v>6668</v>
      </c>
      <c r="D1043" s="1" t="s">
        <v>210</v>
      </c>
      <c r="E1043">
        <v>2024</v>
      </c>
      <c r="F1043" s="1" t="s">
        <v>2477</v>
      </c>
      <c r="G1043" s="1" t="s">
        <v>2478</v>
      </c>
      <c r="H1043" s="1" t="s">
        <v>3557</v>
      </c>
      <c r="I1043" s="1" t="s">
        <v>3558</v>
      </c>
      <c r="J1043" s="1" t="s">
        <v>20</v>
      </c>
      <c r="K1043" s="3">
        <v>23.25</v>
      </c>
      <c r="L1043">
        <v>1</v>
      </c>
      <c r="M1043" s="3">
        <v>23.25</v>
      </c>
      <c r="N1043" s="1" t="s">
        <v>21</v>
      </c>
      <c r="O1043" s="1" t="s">
        <v>22</v>
      </c>
    </row>
    <row r="1044" spans="1:15" x14ac:dyDescent="0.3">
      <c r="A1044" s="1" t="s">
        <v>3559</v>
      </c>
      <c r="B1044" s="2">
        <v>45606</v>
      </c>
      <c r="C1044" s="1" t="s">
        <v>6666</v>
      </c>
      <c r="D1044" s="1" t="s">
        <v>54</v>
      </c>
      <c r="E1044">
        <v>2024</v>
      </c>
      <c r="F1044" s="1" t="s">
        <v>1215</v>
      </c>
      <c r="G1044" s="1" t="s">
        <v>3560</v>
      </c>
      <c r="H1044" s="1" t="s">
        <v>2115</v>
      </c>
      <c r="I1044" s="1" t="s">
        <v>2116</v>
      </c>
      <c r="J1044" s="1" t="s">
        <v>70</v>
      </c>
      <c r="K1044" s="3">
        <v>29.91</v>
      </c>
      <c r="L1044">
        <v>4</v>
      </c>
      <c r="M1044" s="3">
        <v>119.64</v>
      </c>
      <c r="N1044" s="1" t="s">
        <v>6669</v>
      </c>
      <c r="O1044" s="1" t="s">
        <v>193</v>
      </c>
    </row>
    <row r="1045" spans="1:15" x14ac:dyDescent="0.3">
      <c r="A1045" s="1" t="s">
        <v>3561</v>
      </c>
      <c r="B1045" s="2">
        <v>45088</v>
      </c>
      <c r="C1045" s="1" t="s">
        <v>6666</v>
      </c>
      <c r="D1045" s="1" t="s">
        <v>24</v>
      </c>
      <c r="E1045">
        <v>2023</v>
      </c>
      <c r="F1045" s="1" t="s">
        <v>1549</v>
      </c>
      <c r="G1045" s="1" t="s">
        <v>3312</v>
      </c>
      <c r="H1045" s="1" t="s">
        <v>3562</v>
      </c>
      <c r="I1045" s="1" t="s">
        <v>3563</v>
      </c>
      <c r="J1045" s="1" t="s">
        <v>70</v>
      </c>
      <c r="K1045" s="3">
        <v>49.4</v>
      </c>
      <c r="L1045">
        <v>5</v>
      </c>
      <c r="M1045" s="3">
        <v>247</v>
      </c>
      <c r="N1045" s="1" t="s">
        <v>6669</v>
      </c>
      <c r="O1045" s="1" t="s">
        <v>193</v>
      </c>
    </row>
    <row r="1046" spans="1:15" x14ac:dyDescent="0.3">
      <c r="A1046" s="1" t="s">
        <v>3564</v>
      </c>
      <c r="B1046" s="2">
        <v>45512</v>
      </c>
      <c r="C1046" s="1" t="s">
        <v>6672</v>
      </c>
      <c r="D1046" s="1" t="s">
        <v>90</v>
      </c>
      <c r="E1046">
        <v>2024</v>
      </c>
      <c r="F1046" s="1" t="s">
        <v>3395</v>
      </c>
      <c r="G1046" s="1" t="s">
        <v>3396</v>
      </c>
      <c r="H1046" s="1" t="s">
        <v>3565</v>
      </c>
      <c r="I1046" s="1" t="s">
        <v>3566</v>
      </c>
      <c r="J1046" s="1" t="s">
        <v>20</v>
      </c>
      <c r="K1046" s="3">
        <v>28.7</v>
      </c>
      <c r="L1046">
        <v>3</v>
      </c>
      <c r="M1046" s="3">
        <v>86.1</v>
      </c>
      <c r="N1046" s="1" t="s">
        <v>29</v>
      </c>
      <c r="O1046" s="1" t="s">
        <v>80</v>
      </c>
    </row>
    <row r="1047" spans="1:15" x14ac:dyDescent="0.3">
      <c r="A1047" s="1" t="s">
        <v>3567</v>
      </c>
      <c r="B1047" s="2">
        <v>45186</v>
      </c>
      <c r="C1047" s="1" t="s">
        <v>6666</v>
      </c>
      <c r="D1047" s="1" t="s">
        <v>60</v>
      </c>
      <c r="E1047">
        <v>2023</v>
      </c>
      <c r="F1047" s="1" t="s">
        <v>2051</v>
      </c>
      <c r="G1047" s="1" t="s">
        <v>3568</v>
      </c>
      <c r="H1047" s="1" t="s">
        <v>1410</v>
      </c>
      <c r="I1047" s="1" t="s">
        <v>3569</v>
      </c>
      <c r="J1047" s="1" t="s">
        <v>70</v>
      </c>
      <c r="K1047" s="3">
        <v>27.98</v>
      </c>
      <c r="L1047">
        <v>2</v>
      </c>
      <c r="M1047" s="3">
        <v>55.96</v>
      </c>
      <c r="N1047" s="1" t="s">
        <v>6669</v>
      </c>
      <c r="O1047" s="1" t="s">
        <v>30</v>
      </c>
    </row>
    <row r="1048" spans="1:15" x14ac:dyDescent="0.3">
      <c r="A1048" s="1" t="s">
        <v>3570</v>
      </c>
      <c r="B1048" s="2">
        <v>45624</v>
      </c>
      <c r="C1048" s="1" t="s">
        <v>6672</v>
      </c>
      <c r="D1048" s="1" t="s">
        <v>54</v>
      </c>
      <c r="E1048">
        <v>2024</v>
      </c>
      <c r="F1048" s="1" t="s">
        <v>1040</v>
      </c>
      <c r="G1048" s="1" t="s">
        <v>3571</v>
      </c>
      <c r="H1048" s="1" t="s">
        <v>1108</v>
      </c>
      <c r="I1048" s="1" t="s">
        <v>1109</v>
      </c>
      <c r="J1048" s="1" t="s">
        <v>70</v>
      </c>
      <c r="K1048" s="3">
        <v>31.28</v>
      </c>
      <c r="L1048">
        <v>1</v>
      </c>
      <c r="M1048" s="3">
        <v>31.28</v>
      </c>
      <c r="N1048" s="1" t="s">
        <v>21</v>
      </c>
      <c r="O1048" s="1" t="s">
        <v>95</v>
      </c>
    </row>
    <row r="1049" spans="1:15" x14ac:dyDescent="0.3">
      <c r="A1049" s="1" t="s">
        <v>3572</v>
      </c>
      <c r="B1049" s="2">
        <v>44903</v>
      </c>
      <c r="C1049" s="1" t="s">
        <v>6672</v>
      </c>
      <c r="D1049" s="1" t="s">
        <v>107</v>
      </c>
      <c r="E1049">
        <v>2022</v>
      </c>
      <c r="F1049" s="1" t="s">
        <v>2399</v>
      </c>
      <c r="G1049" s="1" t="s">
        <v>2400</v>
      </c>
      <c r="H1049" s="1" t="s">
        <v>3573</v>
      </c>
      <c r="I1049" s="1" t="s">
        <v>3574</v>
      </c>
      <c r="J1049" s="1" t="s">
        <v>20</v>
      </c>
      <c r="K1049" s="3">
        <v>31.74</v>
      </c>
      <c r="L1049">
        <v>2</v>
      </c>
      <c r="M1049" s="3">
        <v>63.48</v>
      </c>
      <c r="N1049" s="1" t="s">
        <v>29</v>
      </c>
      <c r="O1049" s="1" t="s">
        <v>193</v>
      </c>
    </row>
    <row r="1050" spans="1:15" x14ac:dyDescent="0.3">
      <c r="A1050" s="1" t="s">
        <v>3575</v>
      </c>
      <c r="B1050" s="2">
        <v>44800</v>
      </c>
      <c r="C1050" s="1" t="s">
        <v>6673</v>
      </c>
      <c r="D1050" s="1" t="s">
        <v>90</v>
      </c>
      <c r="E1050">
        <v>2022</v>
      </c>
      <c r="F1050" s="1" t="s">
        <v>676</v>
      </c>
      <c r="G1050" s="1" t="s">
        <v>677</v>
      </c>
      <c r="H1050" s="1" t="s">
        <v>104</v>
      </c>
      <c r="I1050" s="1" t="s">
        <v>2445</v>
      </c>
      <c r="J1050" s="1" t="s">
        <v>70</v>
      </c>
      <c r="K1050" s="3">
        <v>12.39</v>
      </c>
      <c r="L1050">
        <v>3</v>
      </c>
      <c r="M1050" s="3">
        <v>37.17</v>
      </c>
      <c r="N1050" s="1" t="s">
        <v>6669</v>
      </c>
      <c r="O1050" s="1" t="s">
        <v>44</v>
      </c>
    </row>
    <row r="1051" spans="1:15" x14ac:dyDescent="0.3">
      <c r="A1051" s="1" t="s">
        <v>3576</v>
      </c>
      <c r="B1051" s="2">
        <v>45089</v>
      </c>
      <c r="C1051" s="1" t="s">
        <v>6667</v>
      </c>
      <c r="D1051" s="1" t="s">
        <v>24</v>
      </c>
      <c r="E1051">
        <v>2023</v>
      </c>
      <c r="F1051" s="1" t="s">
        <v>2192</v>
      </c>
      <c r="G1051" s="1" t="s">
        <v>3577</v>
      </c>
      <c r="H1051" s="1" t="s">
        <v>580</v>
      </c>
      <c r="I1051" s="1" t="s">
        <v>3578</v>
      </c>
      <c r="J1051" s="1" t="s">
        <v>51</v>
      </c>
      <c r="K1051" s="3">
        <v>9.68</v>
      </c>
      <c r="L1051">
        <v>4</v>
      </c>
      <c r="M1051" s="3">
        <v>38.72</v>
      </c>
      <c r="N1051" s="1" t="s">
        <v>88</v>
      </c>
      <c r="O1051" s="1" t="s">
        <v>193</v>
      </c>
    </row>
    <row r="1052" spans="1:15" x14ac:dyDescent="0.3">
      <c r="A1052" s="1" t="s">
        <v>3579</v>
      </c>
      <c r="B1052" s="2">
        <v>45068</v>
      </c>
      <c r="C1052" s="1" t="s">
        <v>6667</v>
      </c>
      <c r="D1052" s="1" t="s">
        <v>46</v>
      </c>
      <c r="E1052">
        <v>2023</v>
      </c>
      <c r="F1052" s="1" t="s">
        <v>1264</v>
      </c>
      <c r="G1052" s="1" t="s">
        <v>1333</v>
      </c>
      <c r="H1052" s="1" t="s">
        <v>1194</v>
      </c>
      <c r="I1052" s="1" t="s">
        <v>3580</v>
      </c>
      <c r="J1052" s="1" t="s">
        <v>70</v>
      </c>
      <c r="K1052" s="3">
        <v>20.54</v>
      </c>
      <c r="L1052">
        <v>2</v>
      </c>
      <c r="M1052" s="3">
        <v>41.08</v>
      </c>
      <c r="N1052" s="1" t="s">
        <v>29</v>
      </c>
      <c r="O1052" s="1" t="s">
        <v>95</v>
      </c>
    </row>
    <row r="1053" spans="1:15" x14ac:dyDescent="0.3">
      <c r="A1053" s="1" t="s">
        <v>3581</v>
      </c>
      <c r="B1053" s="2">
        <v>45321</v>
      </c>
      <c r="C1053" s="1" t="s">
        <v>6671</v>
      </c>
      <c r="D1053" s="1" t="s">
        <v>210</v>
      </c>
      <c r="E1053">
        <v>2024</v>
      </c>
      <c r="F1053" s="1" t="s">
        <v>1700</v>
      </c>
      <c r="G1053" s="1" t="s">
        <v>1701</v>
      </c>
      <c r="H1053" s="1" t="s">
        <v>2403</v>
      </c>
      <c r="I1053" s="1" t="s">
        <v>3582</v>
      </c>
      <c r="J1053" s="1" t="s">
        <v>51</v>
      </c>
      <c r="K1053" s="3">
        <v>37.67</v>
      </c>
      <c r="L1053">
        <v>3</v>
      </c>
      <c r="M1053" s="3">
        <v>113.01</v>
      </c>
      <c r="N1053" s="1" t="s">
        <v>6669</v>
      </c>
      <c r="O1053" s="1" t="s">
        <v>37</v>
      </c>
    </row>
    <row r="1054" spans="1:15" x14ac:dyDescent="0.3">
      <c r="A1054" s="1" t="s">
        <v>3583</v>
      </c>
      <c r="B1054" s="2">
        <v>45038</v>
      </c>
      <c r="C1054" s="1" t="s">
        <v>6673</v>
      </c>
      <c r="D1054" s="1" t="s">
        <v>82</v>
      </c>
      <c r="E1054">
        <v>2023</v>
      </c>
      <c r="F1054" s="1" t="s">
        <v>3584</v>
      </c>
      <c r="G1054" s="1" t="s">
        <v>3585</v>
      </c>
      <c r="H1054" s="1" t="s">
        <v>540</v>
      </c>
      <c r="I1054" s="1" t="s">
        <v>2631</v>
      </c>
      <c r="J1054" s="1" t="s">
        <v>51</v>
      </c>
      <c r="K1054" s="3">
        <v>46.66</v>
      </c>
      <c r="L1054">
        <v>1</v>
      </c>
      <c r="M1054" s="3">
        <v>46.66</v>
      </c>
      <c r="N1054" s="1" t="s">
        <v>88</v>
      </c>
      <c r="O1054" s="1" t="s">
        <v>52</v>
      </c>
    </row>
    <row r="1055" spans="1:15" x14ac:dyDescent="0.3">
      <c r="A1055" s="1" t="s">
        <v>3586</v>
      </c>
      <c r="B1055" s="2">
        <v>45328</v>
      </c>
      <c r="C1055" s="1" t="s">
        <v>6671</v>
      </c>
      <c r="D1055" s="1" t="s">
        <v>39</v>
      </c>
      <c r="E1055">
        <v>2024</v>
      </c>
      <c r="F1055" s="1" t="s">
        <v>1596</v>
      </c>
      <c r="G1055" s="1" t="s">
        <v>2630</v>
      </c>
      <c r="H1055" s="1" t="s">
        <v>2174</v>
      </c>
      <c r="I1055" s="1" t="s">
        <v>3048</v>
      </c>
      <c r="J1055" s="1" t="s">
        <v>20</v>
      </c>
      <c r="K1055" s="3">
        <v>17.329999999999998</v>
      </c>
      <c r="L1055">
        <v>5</v>
      </c>
      <c r="M1055" s="3">
        <v>86.65</v>
      </c>
      <c r="N1055" s="1" t="s">
        <v>29</v>
      </c>
      <c r="O1055" s="1" t="s">
        <v>44</v>
      </c>
    </row>
    <row r="1056" spans="1:15" x14ac:dyDescent="0.3">
      <c r="A1056" s="1" t="s">
        <v>3587</v>
      </c>
      <c r="B1056" s="2">
        <v>45779</v>
      </c>
      <c r="C1056" s="1" t="s">
        <v>6668</v>
      </c>
      <c r="D1056" s="1" t="s">
        <v>46</v>
      </c>
      <c r="E1056">
        <v>2025</v>
      </c>
      <c r="F1056" s="1" t="s">
        <v>245</v>
      </c>
      <c r="G1056" s="1" t="s">
        <v>1534</v>
      </c>
      <c r="H1056" s="1" t="s">
        <v>1541</v>
      </c>
      <c r="I1056" s="1" t="s">
        <v>1542</v>
      </c>
      <c r="J1056" s="1" t="s">
        <v>51</v>
      </c>
      <c r="K1056" s="3">
        <v>24.54</v>
      </c>
      <c r="L1056">
        <v>1</v>
      </c>
      <c r="M1056" s="3">
        <v>24.54</v>
      </c>
      <c r="N1056" s="1" t="s">
        <v>21</v>
      </c>
      <c r="O1056" s="1" t="s">
        <v>95</v>
      </c>
    </row>
    <row r="1057" spans="1:15" x14ac:dyDescent="0.3">
      <c r="A1057" s="1" t="s">
        <v>3588</v>
      </c>
      <c r="B1057" s="2">
        <v>45350</v>
      </c>
      <c r="C1057" s="1" t="s">
        <v>6670</v>
      </c>
      <c r="D1057" s="1" t="s">
        <v>39</v>
      </c>
      <c r="E1057">
        <v>2024</v>
      </c>
      <c r="F1057" s="1" t="s">
        <v>495</v>
      </c>
      <c r="G1057" s="1" t="s">
        <v>3589</v>
      </c>
      <c r="H1057" s="1" t="s">
        <v>1100</v>
      </c>
      <c r="I1057" s="1" t="s">
        <v>1101</v>
      </c>
      <c r="J1057" s="1" t="s">
        <v>20</v>
      </c>
      <c r="K1057" s="3">
        <v>7.33</v>
      </c>
      <c r="L1057">
        <v>2</v>
      </c>
      <c r="M1057" s="3">
        <v>14.66</v>
      </c>
      <c r="N1057" s="1" t="s">
        <v>88</v>
      </c>
      <c r="O1057" s="1" t="s">
        <v>44</v>
      </c>
    </row>
    <row r="1058" spans="1:15" x14ac:dyDescent="0.3">
      <c r="A1058" s="1" t="s">
        <v>3590</v>
      </c>
      <c r="B1058" s="2">
        <v>45552</v>
      </c>
      <c r="C1058" s="1" t="s">
        <v>6671</v>
      </c>
      <c r="D1058" s="1" t="s">
        <v>60</v>
      </c>
      <c r="E1058">
        <v>2024</v>
      </c>
      <c r="F1058" s="1" t="s">
        <v>3136</v>
      </c>
      <c r="G1058" s="1" t="s">
        <v>3137</v>
      </c>
      <c r="H1058" s="1" t="s">
        <v>2106</v>
      </c>
      <c r="I1058" s="1" t="s">
        <v>3591</v>
      </c>
      <c r="J1058" s="1" t="s">
        <v>87</v>
      </c>
      <c r="K1058" s="3">
        <v>35.68</v>
      </c>
      <c r="L1058">
        <v>5</v>
      </c>
      <c r="M1058" s="3">
        <v>178.4</v>
      </c>
      <c r="N1058" s="1" t="s">
        <v>21</v>
      </c>
      <c r="O1058" s="1" t="s">
        <v>44</v>
      </c>
    </row>
    <row r="1059" spans="1:15" x14ac:dyDescent="0.3">
      <c r="A1059" s="1" t="s">
        <v>3592</v>
      </c>
      <c r="B1059" s="2">
        <v>44934</v>
      </c>
      <c r="C1059" s="1" t="s">
        <v>6666</v>
      </c>
      <c r="D1059" s="1" t="s">
        <v>210</v>
      </c>
      <c r="E1059">
        <v>2023</v>
      </c>
      <c r="F1059" s="1" t="s">
        <v>1254</v>
      </c>
      <c r="G1059" s="1" t="s">
        <v>3593</v>
      </c>
      <c r="H1059" s="1" t="s">
        <v>3594</v>
      </c>
      <c r="I1059" s="1" t="s">
        <v>3595</v>
      </c>
      <c r="J1059" s="1" t="s">
        <v>70</v>
      </c>
      <c r="K1059" s="3">
        <v>27.41</v>
      </c>
      <c r="L1059">
        <v>2</v>
      </c>
      <c r="M1059" s="3">
        <v>54.82</v>
      </c>
      <c r="N1059" s="1" t="s">
        <v>88</v>
      </c>
      <c r="O1059" s="1" t="s">
        <v>193</v>
      </c>
    </row>
    <row r="1060" spans="1:15" x14ac:dyDescent="0.3">
      <c r="A1060" s="1" t="s">
        <v>3596</v>
      </c>
      <c r="B1060" s="2">
        <v>45227</v>
      </c>
      <c r="C1060" s="1" t="s">
        <v>6673</v>
      </c>
      <c r="D1060" s="1" t="s">
        <v>133</v>
      </c>
      <c r="E1060">
        <v>2023</v>
      </c>
      <c r="F1060" s="1" t="s">
        <v>992</v>
      </c>
      <c r="G1060" s="1" t="s">
        <v>993</v>
      </c>
      <c r="H1060" s="1" t="s">
        <v>3597</v>
      </c>
      <c r="I1060" s="1" t="s">
        <v>3598</v>
      </c>
      <c r="J1060" s="1" t="s">
        <v>20</v>
      </c>
      <c r="K1060" s="3">
        <v>48.84</v>
      </c>
      <c r="L1060">
        <v>4</v>
      </c>
      <c r="M1060" s="3">
        <v>195.36</v>
      </c>
      <c r="N1060" s="1" t="s">
        <v>6669</v>
      </c>
      <c r="O1060" s="1" t="s">
        <v>80</v>
      </c>
    </row>
    <row r="1061" spans="1:15" x14ac:dyDescent="0.3">
      <c r="A1061" s="1" t="s">
        <v>3599</v>
      </c>
      <c r="B1061" s="2">
        <v>45439</v>
      </c>
      <c r="C1061" s="1" t="s">
        <v>6667</v>
      </c>
      <c r="D1061" s="1" t="s">
        <v>46</v>
      </c>
      <c r="E1061">
        <v>2024</v>
      </c>
      <c r="F1061" s="1" t="s">
        <v>1680</v>
      </c>
      <c r="G1061" s="1" t="s">
        <v>3600</v>
      </c>
      <c r="H1061" s="1" t="s">
        <v>752</v>
      </c>
      <c r="I1061" s="1" t="s">
        <v>3601</v>
      </c>
      <c r="J1061" s="1" t="s">
        <v>87</v>
      </c>
      <c r="K1061" s="3">
        <v>12.71</v>
      </c>
      <c r="L1061">
        <v>5</v>
      </c>
      <c r="M1061" s="3">
        <v>63.55</v>
      </c>
      <c r="N1061" s="1" t="s">
        <v>88</v>
      </c>
      <c r="O1061" s="1" t="s">
        <v>52</v>
      </c>
    </row>
    <row r="1062" spans="1:15" x14ac:dyDescent="0.3">
      <c r="A1062" s="1" t="s">
        <v>3602</v>
      </c>
      <c r="B1062" s="2">
        <v>45292</v>
      </c>
      <c r="C1062" s="1" t="s">
        <v>6667</v>
      </c>
      <c r="D1062" s="1" t="s">
        <v>210</v>
      </c>
      <c r="E1062">
        <v>2024</v>
      </c>
      <c r="F1062" s="1" t="s">
        <v>471</v>
      </c>
      <c r="G1062" s="1" t="s">
        <v>472</v>
      </c>
      <c r="H1062" s="1" t="s">
        <v>3425</v>
      </c>
      <c r="I1062" s="1" t="s">
        <v>3603</v>
      </c>
      <c r="J1062" s="1" t="s">
        <v>51</v>
      </c>
      <c r="K1062" s="3">
        <v>19.14</v>
      </c>
      <c r="L1062">
        <v>1</v>
      </c>
      <c r="M1062" s="3">
        <v>19.14</v>
      </c>
      <c r="N1062" s="1" t="s">
        <v>21</v>
      </c>
      <c r="O1062" s="1" t="s">
        <v>44</v>
      </c>
    </row>
    <row r="1063" spans="1:15" x14ac:dyDescent="0.3">
      <c r="A1063" s="1" t="s">
        <v>3604</v>
      </c>
      <c r="B1063" s="2">
        <v>45545</v>
      </c>
      <c r="C1063" s="1" t="s">
        <v>6671</v>
      </c>
      <c r="D1063" s="1" t="s">
        <v>60</v>
      </c>
      <c r="E1063">
        <v>2024</v>
      </c>
      <c r="F1063" s="1" t="s">
        <v>3605</v>
      </c>
      <c r="G1063" s="1" t="s">
        <v>3606</v>
      </c>
      <c r="H1063" s="1" t="s">
        <v>1243</v>
      </c>
      <c r="I1063" s="1" t="s">
        <v>2087</v>
      </c>
      <c r="J1063" s="1" t="s">
        <v>70</v>
      </c>
      <c r="K1063" s="3">
        <v>35.630000000000003</v>
      </c>
      <c r="L1063">
        <v>4</v>
      </c>
      <c r="M1063" s="3">
        <v>142.52000000000001</v>
      </c>
      <c r="N1063" s="1" t="s">
        <v>29</v>
      </c>
      <c r="O1063" s="1" t="s">
        <v>37</v>
      </c>
    </row>
    <row r="1064" spans="1:15" x14ac:dyDescent="0.3">
      <c r="A1064" s="1" t="s">
        <v>3607</v>
      </c>
      <c r="B1064" s="2">
        <v>45255</v>
      </c>
      <c r="C1064" s="1" t="s">
        <v>6673</v>
      </c>
      <c r="D1064" s="1" t="s">
        <v>54</v>
      </c>
      <c r="E1064">
        <v>2023</v>
      </c>
      <c r="F1064" s="1" t="s">
        <v>118</v>
      </c>
      <c r="G1064" s="1" t="s">
        <v>2431</v>
      </c>
      <c r="H1064" s="1" t="s">
        <v>1530</v>
      </c>
      <c r="I1064" s="1" t="s">
        <v>3608</v>
      </c>
      <c r="J1064" s="1" t="s">
        <v>20</v>
      </c>
      <c r="K1064" s="3">
        <v>35.01</v>
      </c>
      <c r="L1064">
        <v>1</v>
      </c>
      <c r="M1064" s="3">
        <v>35.01</v>
      </c>
      <c r="N1064" s="1" t="s">
        <v>29</v>
      </c>
      <c r="O1064" s="1" t="s">
        <v>193</v>
      </c>
    </row>
    <row r="1065" spans="1:15" x14ac:dyDescent="0.3">
      <c r="A1065" s="1" t="s">
        <v>3609</v>
      </c>
      <c r="B1065" s="2">
        <v>45838</v>
      </c>
      <c r="C1065" s="1" t="s">
        <v>6667</v>
      </c>
      <c r="D1065" s="1" t="s">
        <v>24</v>
      </c>
      <c r="E1065">
        <v>2025</v>
      </c>
      <c r="F1065" s="1" t="s">
        <v>91</v>
      </c>
      <c r="G1065" s="1" t="s">
        <v>562</v>
      </c>
      <c r="H1065" s="1" t="s">
        <v>3133</v>
      </c>
      <c r="I1065" s="1" t="s">
        <v>3134</v>
      </c>
      <c r="J1065" s="1" t="s">
        <v>87</v>
      </c>
      <c r="K1065" s="3">
        <v>46.98</v>
      </c>
      <c r="L1065">
        <v>2</v>
      </c>
      <c r="M1065" s="3">
        <v>93.96</v>
      </c>
      <c r="N1065" s="1" t="s">
        <v>21</v>
      </c>
      <c r="O1065" s="1" t="s">
        <v>37</v>
      </c>
    </row>
    <row r="1066" spans="1:15" x14ac:dyDescent="0.3">
      <c r="A1066" s="1" t="s">
        <v>3610</v>
      </c>
      <c r="B1066" s="2">
        <v>45717</v>
      </c>
      <c r="C1066" s="1" t="s">
        <v>6673</v>
      </c>
      <c r="D1066" s="1" t="s">
        <v>15</v>
      </c>
      <c r="E1066">
        <v>2025</v>
      </c>
      <c r="F1066" s="1" t="s">
        <v>123</v>
      </c>
      <c r="G1066" s="1" t="s">
        <v>3611</v>
      </c>
      <c r="H1066" s="1" t="s">
        <v>645</v>
      </c>
      <c r="I1066" s="1" t="s">
        <v>646</v>
      </c>
      <c r="J1066" s="1" t="s">
        <v>70</v>
      </c>
      <c r="K1066" s="3">
        <v>45.48</v>
      </c>
      <c r="L1066">
        <v>2</v>
      </c>
      <c r="M1066" s="3">
        <v>90.96</v>
      </c>
      <c r="N1066" s="1" t="s">
        <v>21</v>
      </c>
      <c r="O1066" s="1" t="s">
        <v>22</v>
      </c>
    </row>
    <row r="1067" spans="1:15" x14ac:dyDescent="0.3">
      <c r="A1067" s="1" t="s">
        <v>3612</v>
      </c>
      <c r="B1067" s="2">
        <v>45487</v>
      </c>
      <c r="C1067" s="1" t="s">
        <v>6666</v>
      </c>
      <c r="D1067" s="1" t="s">
        <v>32</v>
      </c>
      <c r="E1067">
        <v>2024</v>
      </c>
      <c r="F1067" s="1" t="s">
        <v>944</v>
      </c>
      <c r="G1067" s="1" t="s">
        <v>3613</v>
      </c>
      <c r="H1067" s="1" t="s">
        <v>2886</v>
      </c>
      <c r="I1067" s="1" t="s">
        <v>2887</v>
      </c>
      <c r="J1067" s="1" t="s">
        <v>87</v>
      </c>
      <c r="K1067" s="3">
        <v>16.11</v>
      </c>
      <c r="L1067">
        <v>3</v>
      </c>
      <c r="M1067" s="3">
        <v>48.33</v>
      </c>
      <c r="N1067" s="1" t="s">
        <v>88</v>
      </c>
      <c r="O1067" s="1" t="s">
        <v>52</v>
      </c>
    </row>
    <row r="1068" spans="1:15" x14ac:dyDescent="0.3">
      <c r="A1068" s="1" t="s">
        <v>3614</v>
      </c>
      <c r="B1068" s="2">
        <v>45543</v>
      </c>
      <c r="C1068" s="1" t="s">
        <v>6666</v>
      </c>
      <c r="D1068" s="1" t="s">
        <v>60</v>
      </c>
      <c r="E1068">
        <v>2024</v>
      </c>
      <c r="F1068" s="1" t="s">
        <v>2372</v>
      </c>
      <c r="G1068" s="1" t="s">
        <v>3615</v>
      </c>
      <c r="H1068" s="1" t="s">
        <v>1158</v>
      </c>
      <c r="I1068" s="1" t="s">
        <v>3448</v>
      </c>
      <c r="J1068" s="1" t="s">
        <v>70</v>
      </c>
      <c r="K1068" s="3">
        <v>17.399999999999999</v>
      </c>
      <c r="L1068">
        <v>2</v>
      </c>
      <c r="M1068" s="3">
        <v>34.799999999999997</v>
      </c>
      <c r="N1068" s="1" t="s">
        <v>21</v>
      </c>
      <c r="O1068" s="1" t="s">
        <v>22</v>
      </c>
    </row>
    <row r="1069" spans="1:15" x14ac:dyDescent="0.3">
      <c r="A1069" s="1" t="s">
        <v>3616</v>
      </c>
      <c r="B1069" s="2">
        <v>45231</v>
      </c>
      <c r="C1069" s="1" t="s">
        <v>6670</v>
      </c>
      <c r="D1069" s="1" t="s">
        <v>54</v>
      </c>
      <c r="E1069">
        <v>2023</v>
      </c>
      <c r="F1069" s="1" t="s">
        <v>2406</v>
      </c>
      <c r="G1069" s="1" t="s">
        <v>2407</v>
      </c>
      <c r="H1069" s="1" t="s">
        <v>950</v>
      </c>
      <c r="I1069" s="1" t="s">
        <v>3617</v>
      </c>
      <c r="J1069" s="1" t="s">
        <v>70</v>
      </c>
      <c r="K1069" s="3">
        <v>48.81</v>
      </c>
      <c r="L1069">
        <v>3</v>
      </c>
      <c r="M1069" s="3">
        <v>146.43</v>
      </c>
      <c r="N1069" s="1" t="s">
        <v>6669</v>
      </c>
      <c r="O1069" s="1" t="s">
        <v>37</v>
      </c>
    </row>
    <row r="1070" spans="1:15" x14ac:dyDescent="0.3">
      <c r="A1070" s="1" t="s">
        <v>3618</v>
      </c>
      <c r="B1070" s="2">
        <v>45555</v>
      </c>
      <c r="C1070" s="1" t="s">
        <v>6668</v>
      </c>
      <c r="D1070" s="1" t="s">
        <v>60</v>
      </c>
      <c r="E1070">
        <v>2024</v>
      </c>
      <c r="F1070" s="1" t="s">
        <v>658</v>
      </c>
      <c r="G1070" s="1" t="s">
        <v>3619</v>
      </c>
      <c r="H1070" s="1" t="s">
        <v>3620</v>
      </c>
      <c r="I1070" s="1" t="s">
        <v>3621</v>
      </c>
      <c r="J1070" s="1" t="s">
        <v>70</v>
      </c>
      <c r="K1070" s="3">
        <v>10.35</v>
      </c>
      <c r="L1070">
        <v>5</v>
      </c>
      <c r="M1070" s="3">
        <v>51.75</v>
      </c>
      <c r="N1070" s="1" t="s">
        <v>6669</v>
      </c>
      <c r="O1070" s="1" t="s">
        <v>37</v>
      </c>
    </row>
    <row r="1071" spans="1:15" x14ac:dyDescent="0.3">
      <c r="A1071" s="1" t="s">
        <v>3622</v>
      </c>
      <c r="B1071" s="2">
        <v>45206</v>
      </c>
      <c r="C1071" s="1" t="s">
        <v>6673</v>
      </c>
      <c r="D1071" s="1" t="s">
        <v>133</v>
      </c>
      <c r="E1071">
        <v>2023</v>
      </c>
      <c r="F1071" s="1" t="s">
        <v>755</v>
      </c>
      <c r="G1071" s="1" t="s">
        <v>756</v>
      </c>
      <c r="H1071" s="1" t="s">
        <v>2658</v>
      </c>
      <c r="I1071" s="1" t="s">
        <v>3623</v>
      </c>
      <c r="J1071" s="1" t="s">
        <v>20</v>
      </c>
      <c r="K1071" s="3">
        <v>20.82</v>
      </c>
      <c r="L1071">
        <v>2</v>
      </c>
      <c r="M1071" s="3">
        <v>41.64</v>
      </c>
      <c r="N1071" s="1" t="s">
        <v>6669</v>
      </c>
      <c r="O1071" s="1" t="s">
        <v>44</v>
      </c>
    </row>
    <row r="1072" spans="1:15" x14ac:dyDescent="0.3">
      <c r="A1072" s="1" t="s">
        <v>3624</v>
      </c>
      <c r="B1072" s="2">
        <v>45188</v>
      </c>
      <c r="C1072" s="1" t="s">
        <v>6671</v>
      </c>
      <c r="D1072" s="1" t="s">
        <v>60</v>
      </c>
      <c r="E1072">
        <v>2023</v>
      </c>
      <c r="F1072" s="1" t="s">
        <v>3625</v>
      </c>
      <c r="G1072" s="1" t="s">
        <v>3626</v>
      </c>
      <c r="H1072" s="1" t="s">
        <v>2604</v>
      </c>
      <c r="I1072" s="1" t="s">
        <v>2605</v>
      </c>
      <c r="J1072" s="1" t="s">
        <v>51</v>
      </c>
      <c r="K1072" s="3">
        <v>46.79</v>
      </c>
      <c r="L1072">
        <v>3</v>
      </c>
      <c r="M1072" s="3">
        <v>140.37</v>
      </c>
      <c r="N1072" s="1" t="s">
        <v>88</v>
      </c>
      <c r="O1072" s="1" t="s">
        <v>44</v>
      </c>
    </row>
    <row r="1073" spans="1:15" x14ac:dyDescent="0.3">
      <c r="A1073" s="1" t="s">
        <v>3627</v>
      </c>
      <c r="B1073" s="2">
        <v>45217</v>
      </c>
      <c r="C1073" s="1" t="s">
        <v>6670</v>
      </c>
      <c r="D1073" s="1" t="s">
        <v>133</v>
      </c>
      <c r="E1073">
        <v>2023</v>
      </c>
      <c r="F1073" s="1" t="s">
        <v>1280</v>
      </c>
      <c r="G1073" s="1" t="s">
        <v>1281</v>
      </c>
      <c r="H1073" s="1" t="s">
        <v>3573</v>
      </c>
      <c r="I1073" s="1" t="s">
        <v>3628</v>
      </c>
      <c r="J1073" s="1" t="s">
        <v>20</v>
      </c>
      <c r="K1073" s="3">
        <v>38.81</v>
      </c>
      <c r="L1073">
        <v>2</v>
      </c>
      <c r="M1073" s="3">
        <v>77.62</v>
      </c>
      <c r="N1073" s="1" t="s">
        <v>88</v>
      </c>
      <c r="O1073" s="1" t="s">
        <v>22</v>
      </c>
    </row>
    <row r="1074" spans="1:15" x14ac:dyDescent="0.3">
      <c r="A1074" s="1" t="s">
        <v>3629</v>
      </c>
      <c r="B1074" s="2">
        <v>45195</v>
      </c>
      <c r="C1074" s="1" t="s">
        <v>6671</v>
      </c>
      <c r="D1074" s="1" t="s">
        <v>60</v>
      </c>
      <c r="E1074">
        <v>2023</v>
      </c>
      <c r="F1074" s="1" t="s">
        <v>755</v>
      </c>
      <c r="G1074" s="1" t="s">
        <v>3630</v>
      </c>
      <c r="H1074" s="1" t="s">
        <v>593</v>
      </c>
      <c r="I1074" s="1" t="s">
        <v>2923</v>
      </c>
      <c r="J1074" s="1" t="s">
        <v>20</v>
      </c>
      <c r="K1074" s="3">
        <v>46.25</v>
      </c>
      <c r="L1074">
        <v>3</v>
      </c>
      <c r="M1074" s="3">
        <v>138.75</v>
      </c>
      <c r="N1074" s="1" t="s">
        <v>6669</v>
      </c>
      <c r="O1074" s="1" t="s">
        <v>52</v>
      </c>
    </row>
    <row r="1075" spans="1:15" x14ac:dyDescent="0.3">
      <c r="A1075" s="1" t="s">
        <v>3631</v>
      </c>
      <c r="B1075" s="2">
        <v>45833</v>
      </c>
      <c r="C1075" s="1" t="s">
        <v>6670</v>
      </c>
      <c r="D1075" s="1" t="s">
        <v>24</v>
      </c>
      <c r="E1075">
        <v>2025</v>
      </c>
      <c r="F1075" s="1" t="s">
        <v>3632</v>
      </c>
      <c r="G1075" s="1" t="s">
        <v>3633</v>
      </c>
      <c r="H1075" s="1" t="s">
        <v>2374</v>
      </c>
      <c r="I1075" s="1" t="s">
        <v>2375</v>
      </c>
      <c r="J1075" s="1" t="s">
        <v>70</v>
      </c>
      <c r="K1075" s="3">
        <v>6.6</v>
      </c>
      <c r="L1075">
        <v>1</v>
      </c>
      <c r="M1075" s="3">
        <v>6.6</v>
      </c>
      <c r="N1075" s="1" t="s">
        <v>6669</v>
      </c>
      <c r="O1075" s="1" t="s">
        <v>95</v>
      </c>
    </row>
    <row r="1076" spans="1:15" x14ac:dyDescent="0.3">
      <c r="A1076" s="1" t="s">
        <v>3634</v>
      </c>
      <c r="B1076" s="2">
        <v>44983</v>
      </c>
      <c r="C1076" s="1" t="s">
        <v>6666</v>
      </c>
      <c r="D1076" s="1" t="s">
        <v>39</v>
      </c>
      <c r="E1076">
        <v>2023</v>
      </c>
      <c r="F1076" s="1" t="s">
        <v>839</v>
      </c>
      <c r="G1076" s="1" t="s">
        <v>1161</v>
      </c>
      <c r="H1076" s="1" t="s">
        <v>68</v>
      </c>
      <c r="I1076" s="1" t="s">
        <v>3635</v>
      </c>
      <c r="J1076" s="1" t="s">
        <v>87</v>
      </c>
      <c r="K1076" s="3">
        <v>23.23</v>
      </c>
      <c r="L1076">
        <v>3</v>
      </c>
      <c r="M1076" s="3">
        <v>69.69</v>
      </c>
      <c r="N1076" s="1" t="s">
        <v>29</v>
      </c>
      <c r="O1076" s="1" t="s">
        <v>30</v>
      </c>
    </row>
    <row r="1077" spans="1:15" x14ac:dyDescent="0.3">
      <c r="A1077" s="1" t="s">
        <v>3636</v>
      </c>
      <c r="B1077" s="2">
        <v>45492</v>
      </c>
      <c r="C1077" s="1" t="s">
        <v>6668</v>
      </c>
      <c r="D1077" s="1" t="s">
        <v>32</v>
      </c>
      <c r="E1077">
        <v>2024</v>
      </c>
      <c r="F1077" s="1" t="s">
        <v>448</v>
      </c>
      <c r="G1077" s="1" t="s">
        <v>3637</v>
      </c>
      <c r="H1077" s="1" t="s">
        <v>3638</v>
      </c>
      <c r="I1077" s="1" t="s">
        <v>3639</v>
      </c>
      <c r="J1077" s="1" t="s">
        <v>70</v>
      </c>
      <c r="K1077" s="3">
        <v>27.75</v>
      </c>
      <c r="L1077">
        <v>1</v>
      </c>
      <c r="M1077" s="3">
        <v>27.75</v>
      </c>
      <c r="N1077" s="1" t="s">
        <v>6669</v>
      </c>
      <c r="O1077" s="1" t="s">
        <v>37</v>
      </c>
    </row>
    <row r="1078" spans="1:15" x14ac:dyDescent="0.3">
      <c r="A1078" s="1" t="s">
        <v>3640</v>
      </c>
      <c r="B1078" s="2">
        <v>45222</v>
      </c>
      <c r="C1078" s="1" t="s">
        <v>6667</v>
      </c>
      <c r="D1078" s="1" t="s">
        <v>133</v>
      </c>
      <c r="E1078">
        <v>2023</v>
      </c>
      <c r="F1078" s="1" t="s">
        <v>591</v>
      </c>
      <c r="G1078" s="1" t="s">
        <v>3641</v>
      </c>
      <c r="H1078" s="1" t="s">
        <v>712</v>
      </c>
      <c r="I1078" s="1" t="s">
        <v>3642</v>
      </c>
      <c r="J1078" s="1" t="s">
        <v>70</v>
      </c>
      <c r="K1078" s="3">
        <v>32.6</v>
      </c>
      <c r="L1078">
        <v>2</v>
      </c>
      <c r="M1078" s="3">
        <v>65.2</v>
      </c>
      <c r="N1078" s="1" t="s">
        <v>88</v>
      </c>
      <c r="O1078" s="1" t="s">
        <v>52</v>
      </c>
    </row>
    <row r="1079" spans="1:15" x14ac:dyDescent="0.3">
      <c r="A1079" s="1" t="s">
        <v>3643</v>
      </c>
      <c r="B1079" s="2">
        <v>45031</v>
      </c>
      <c r="C1079" s="1" t="s">
        <v>6673</v>
      </c>
      <c r="D1079" s="1" t="s">
        <v>82</v>
      </c>
      <c r="E1079">
        <v>2023</v>
      </c>
      <c r="F1079" s="1" t="s">
        <v>1290</v>
      </c>
      <c r="G1079" s="1" t="s">
        <v>3644</v>
      </c>
      <c r="H1079" s="1" t="s">
        <v>3645</v>
      </c>
      <c r="I1079" s="1" t="s">
        <v>3646</v>
      </c>
      <c r="J1079" s="1" t="s">
        <v>20</v>
      </c>
      <c r="K1079" s="3">
        <v>15.99</v>
      </c>
      <c r="L1079">
        <v>3</v>
      </c>
      <c r="M1079" s="3">
        <v>47.97</v>
      </c>
      <c r="N1079" s="1" t="s">
        <v>29</v>
      </c>
      <c r="O1079" s="1" t="s">
        <v>193</v>
      </c>
    </row>
    <row r="1080" spans="1:15" x14ac:dyDescent="0.3">
      <c r="A1080" s="1" t="s">
        <v>3647</v>
      </c>
      <c r="B1080" s="2">
        <v>45536</v>
      </c>
      <c r="C1080" s="1" t="s">
        <v>6666</v>
      </c>
      <c r="D1080" s="1" t="s">
        <v>60</v>
      </c>
      <c r="E1080">
        <v>2024</v>
      </c>
      <c r="F1080" s="1" t="s">
        <v>2143</v>
      </c>
      <c r="G1080" s="1" t="s">
        <v>2657</v>
      </c>
      <c r="H1080" s="1" t="s">
        <v>3648</v>
      </c>
      <c r="I1080" s="1" t="s">
        <v>3649</v>
      </c>
      <c r="J1080" s="1" t="s">
        <v>51</v>
      </c>
      <c r="K1080" s="3">
        <v>46.29</v>
      </c>
      <c r="L1080">
        <v>2</v>
      </c>
      <c r="M1080" s="3">
        <v>92.58</v>
      </c>
      <c r="N1080" s="1" t="s">
        <v>6669</v>
      </c>
      <c r="O1080" s="1" t="s">
        <v>30</v>
      </c>
    </row>
    <row r="1081" spans="1:15" x14ac:dyDescent="0.3">
      <c r="A1081" s="1" t="s">
        <v>3650</v>
      </c>
      <c r="B1081" s="2">
        <v>44879</v>
      </c>
      <c r="C1081" s="1" t="s">
        <v>6667</v>
      </c>
      <c r="D1081" s="1" t="s">
        <v>54</v>
      </c>
      <c r="E1081">
        <v>2022</v>
      </c>
      <c r="F1081" s="1" t="s">
        <v>1203</v>
      </c>
      <c r="G1081" s="1" t="s">
        <v>3651</v>
      </c>
      <c r="H1081" s="1" t="s">
        <v>821</v>
      </c>
      <c r="I1081" s="1" t="s">
        <v>822</v>
      </c>
      <c r="J1081" s="1" t="s">
        <v>20</v>
      </c>
      <c r="K1081" s="3">
        <v>9.83</v>
      </c>
      <c r="L1081">
        <v>2</v>
      </c>
      <c r="M1081" s="3">
        <v>19.66</v>
      </c>
      <c r="N1081" s="1" t="s">
        <v>6669</v>
      </c>
      <c r="O1081" s="1" t="s">
        <v>37</v>
      </c>
    </row>
    <row r="1082" spans="1:15" x14ac:dyDescent="0.3">
      <c r="A1082" s="1" t="s">
        <v>3652</v>
      </c>
      <c r="B1082" s="2">
        <v>45099</v>
      </c>
      <c r="C1082" s="1" t="s">
        <v>6672</v>
      </c>
      <c r="D1082" s="1" t="s">
        <v>24</v>
      </c>
      <c r="E1082">
        <v>2023</v>
      </c>
      <c r="F1082" s="1" t="s">
        <v>3653</v>
      </c>
      <c r="G1082" s="1" t="s">
        <v>3654</v>
      </c>
      <c r="H1082" s="1" t="s">
        <v>1990</v>
      </c>
      <c r="I1082" s="1" t="s">
        <v>3655</v>
      </c>
      <c r="J1082" s="1" t="s">
        <v>51</v>
      </c>
      <c r="K1082" s="3">
        <v>13.73</v>
      </c>
      <c r="L1082">
        <v>3</v>
      </c>
      <c r="M1082" s="3">
        <v>41.19</v>
      </c>
      <c r="N1082" s="1" t="s">
        <v>29</v>
      </c>
      <c r="O1082" s="1" t="s">
        <v>22</v>
      </c>
    </row>
    <row r="1083" spans="1:15" x14ac:dyDescent="0.3">
      <c r="A1083" s="1" t="s">
        <v>3656</v>
      </c>
      <c r="B1083" s="2">
        <v>45575</v>
      </c>
      <c r="C1083" s="1" t="s">
        <v>6672</v>
      </c>
      <c r="D1083" s="1" t="s">
        <v>133</v>
      </c>
      <c r="E1083">
        <v>2024</v>
      </c>
      <c r="F1083" s="1" t="s">
        <v>728</v>
      </c>
      <c r="G1083" s="1" t="s">
        <v>3657</v>
      </c>
      <c r="H1083" s="1" t="s">
        <v>1251</v>
      </c>
      <c r="I1083" s="1" t="s">
        <v>3658</v>
      </c>
      <c r="J1083" s="1" t="s">
        <v>87</v>
      </c>
      <c r="K1083" s="3">
        <v>15.95</v>
      </c>
      <c r="L1083">
        <v>5</v>
      </c>
      <c r="M1083" s="3">
        <v>79.75</v>
      </c>
      <c r="N1083" s="1" t="s">
        <v>6669</v>
      </c>
      <c r="O1083" s="1" t="s">
        <v>30</v>
      </c>
    </row>
    <row r="1084" spans="1:15" x14ac:dyDescent="0.3">
      <c r="A1084" s="1" t="s">
        <v>3659</v>
      </c>
      <c r="B1084" s="2">
        <v>45791</v>
      </c>
      <c r="C1084" s="1" t="s">
        <v>6670</v>
      </c>
      <c r="D1084" s="1" t="s">
        <v>46</v>
      </c>
      <c r="E1084">
        <v>2025</v>
      </c>
      <c r="F1084" s="1" t="s">
        <v>2813</v>
      </c>
      <c r="G1084" s="1" t="s">
        <v>3660</v>
      </c>
      <c r="H1084" s="1" t="s">
        <v>104</v>
      </c>
      <c r="I1084" s="1" t="s">
        <v>105</v>
      </c>
      <c r="J1084" s="1" t="s">
        <v>70</v>
      </c>
      <c r="K1084" s="3">
        <v>34.26</v>
      </c>
      <c r="L1084">
        <v>4</v>
      </c>
      <c r="M1084" s="3">
        <v>137.04</v>
      </c>
      <c r="N1084" s="1" t="s">
        <v>6669</v>
      </c>
      <c r="O1084" s="1" t="s">
        <v>80</v>
      </c>
    </row>
    <row r="1085" spans="1:15" x14ac:dyDescent="0.3">
      <c r="A1085" s="1" t="s">
        <v>3661</v>
      </c>
      <c r="B1085" s="2">
        <v>45570</v>
      </c>
      <c r="C1085" s="1" t="s">
        <v>6673</v>
      </c>
      <c r="D1085" s="1" t="s">
        <v>133</v>
      </c>
      <c r="E1085">
        <v>2024</v>
      </c>
      <c r="F1085" s="1" t="s">
        <v>3262</v>
      </c>
      <c r="G1085" s="1" t="s">
        <v>3662</v>
      </c>
      <c r="H1085" s="1" t="s">
        <v>3663</v>
      </c>
      <c r="I1085" s="1" t="s">
        <v>3664</v>
      </c>
      <c r="J1085" s="1" t="s">
        <v>51</v>
      </c>
      <c r="K1085" s="3">
        <v>18.34</v>
      </c>
      <c r="L1085">
        <v>1</v>
      </c>
      <c r="M1085" s="3">
        <v>18.34</v>
      </c>
      <c r="N1085" s="1" t="s">
        <v>29</v>
      </c>
      <c r="O1085" s="1" t="s">
        <v>193</v>
      </c>
    </row>
    <row r="1086" spans="1:15" x14ac:dyDescent="0.3">
      <c r="A1086" s="1" t="s">
        <v>3665</v>
      </c>
      <c r="B1086" s="2">
        <v>45569</v>
      </c>
      <c r="C1086" s="1" t="s">
        <v>6668</v>
      </c>
      <c r="D1086" s="1" t="s">
        <v>133</v>
      </c>
      <c r="E1086">
        <v>2024</v>
      </c>
      <c r="F1086" s="1" t="s">
        <v>819</v>
      </c>
      <c r="G1086" s="1" t="s">
        <v>1118</v>
      </c>
      <c r="H1086" s="1" t="s">
        <v>3666</v>
      </c>
      <c r="I1086" s="1" t="s">
        <v>3667</v>
      </c>
      <c r="J1086" s="1" t="s">
        <v>70</v>
      </c>
      <c r="K1086" s="3">
        <v>55.84</v>
      </c>
      <c r="L1086">
        <v>5</v>
      </c>
      <c r="M1086" s="3">
        <v>279.2</v>
      </c>
      <c r="N1086" s="1" t="s">
        <v>29</v>
      </c>
      <c r="O1086" s="1" t="s">
        <v>37</v>
      </c>
    </row>
    <row r="1087" spans="1:15" x14ac:dyDescent="0.3">
      <c r="A1087" s="1" t="s">
        <v>3668</v>
      </c>
      <c r="B1087" s="2">
        <v>45606</v>
      </c>
      <c r="C1087" s="1" t="s">
        <v>6666</v>
      </c>
      <c r="D1087" s="1" t="s">
        <v>54</v>
      </c>
      <c r="E1087">
        <v>2024</v>
      </c>
      <c r="F1087" s="1" t="s">
        <v>3669</v>
      </c>
      <c r="G1087" s="1" t="s">
        <v>3670</v>
      </c>
      <c r="H1087" s="1" t="s">
        <v>478</v>
      </c>
      <c r="I1087" s="1" t="s">
        <v>3671</v>
      </c>
      <c r="J1087" s="1" t="s">
        <v>20</v>
      </c>
      <c r="K1087" s="3">
        <v>49.51</v>
      </c>
      <c r="L1087">
        <v>2</v>
      </c>
      <c r="M1087" s="3">
        <v>99.02</v>
      </c>
      <c r="N1087" s="1" t="s">
        <v>21</v>
      </c>
      <c r="O1087" s="1" t="s">
        <v>52</v>
      </c>
    </row>
    <row r="1088" spans="1:15" x14ac:dyDescent="0.3">
      <c r="A1088" s="1" t="s">
        <v>3672</v>
      </c>
      <c r="B1088" s="2">
        <v>45600</v>
      </c>
      <c r="C1088" s="1" t="s">
        <v>6667</v>
      </c>
      <c r="D1088" s="1" t="s">
        <v>54</v>
      </c>
      <c r="E1088">
        <v>2024</v>
      </c>
      <c r="F1088" s="1" t="s">
        <v>2799</v>
      </c>
      <c r="G1088" s="1" t="s">
        <v>2800</v>
      </c>
      <c r="H1088" s="1" t="s">
        <v>3573</v>
      </c>
      <c r="I1088" s="1" t="s">
        <v>3628</v>
      </c>
      <c r="J1088" s="1" t="s">
        <v>70</v>
      </c>
      <c r="K1088" s="3">
        <v>39.619999999999997</v>
      </c>
      <c r="L1088">
        <v>1</v>
      </c>
      <c r="M1088" s="3">
        <v>39.619999999999997</v>
      </c>
      <c r="N1088" s="1" t="s">
        <v>21</v>
      </c>
      <c r="O1088" s="1" t="s">
        <v>193</v>
      </c>
    </row>
    <row r="1089" spans="1:15" x14ac:dyDescent="0.3">
      <c r="A1089" s="1" t="s">
        <v>3673</v>
      </c>
      <c r="B1089" s="2">
        <v>44827</v>
      </c>
      <c r="C1089" s="1" t="s">
        <v>6668</v>
      </c>
      <c r="D1089" s="1" t="s">
        <v>60</v>
      </c>
      <c r="E1089">
        <v>2022</v>
      </c>
      <c r="F1089" s="1" t="s">
        <v>1691</v>
      </c>
      <c r="G1089" s="1" t="s">
        <v>3674</v>
      </c>
      <c r="H1089" s="1" t="s">
        <v>508</v>
      </c>
      <c r="I1089" s="1" t="s">
        <v>509</v>
      </c>
      <c r="J1089" s="1" t="s">
        <v>70</v>
      </c>
      <c r="K1089" s="3">
        <v>20.77</v>
      </c>
      <c r="L1089">
        <v>3</v>
      </c>
      <c r="M1089" s="3">
        <v>62.31</v>
      </c>
      <c r="N1089" s="1" t="s">
        <v>21</v>
      </c>
      <c r="O1089" s="1" t="s">
        <v>22</v>
      </c>
    </row>
    <row r="1090" spans="1:15" x14ac:dyDescent="0.3">
      <c r="A1090" s="1" t="s">
        <v>3675</v>
      </c>
      <c r="B1090" s="2">
        <v>45528</v>
      </c>
      <c r="C1090" s="1" t="s">
        <v>6673</v>
      </c>
      <c r="D1090" s="1" t="s">
        <v>90</v>
      </c>
      <c r="E1090">
        <v>2024</v>
      </c>
      <c r="F1090" s="1" t="s">
        <v>636</v>
      </c>
      <c r="G1090" s="1" t="s">
        <v>1213</v>
      </c>
      <c r="H1090" s="1" t="s">
        <v>3676</v>
      </c>
      <c r="I1090" s="1" t="s">
        <v>3677</v>
      </c>
      <c r="J1090" s="1" t="s">
        <v>70</v>
      </c>
      <c r="K1090" s="3">
        <v>6.34</v>
      </c>
      <c r="L1090">
        <v>5</v>
      </c>
      <c r="M1090" s="3">
        <v>31.7</v>
      </c>
      <c r="N1090" s="1" t="s">
        <v>29</v>
      </c>
      <c r="O1090" s="1" t="s">
        <v>193</v>
      </c>
    </row>
    <row r="1091" spans="1:15" x14ac:dyDescent="0.3">
      <c r="A1091" s="1" t="s">
        <v>3678</v>
      </c>
      <c r="B1091" s="2">
        <v>45557</v>
      </c>
      <c r="C1091" s="1" t="s">
        <v>6666</v>
      </c>
      <c r="D1091" s="1" t="s">
        <v>60</v>
      </c>
      <c r="E1091">
        <v>2024</v>
      </c>
      <c r="F1091" s="1" t="s">
        <v>1819</v>
      </c>
      <c r="G1091" s="1" t="s">
        <v>3679</v>
      </c>
      <c r="H1091" s="1" t="s">
        <v>218</v>
      </c>
      <c r="I1091" s="1" t="s">
        <v>219</v>
      </c>
      <c r="J1091" s="1" t="s">
        <v>20</v>
      </c>
      <c r="K1091" s="3">
        <v>15.14</v>
      </c>
      <c r="L1091">
        <v>5</v>
      </c>
      <c r="M1091" s="3">
        <v>75.7</v>
      </c>
      <c r="N1091" s="1" t="s">
        <v>6669</v>
      </c>
      <c r="O1091" s="1" t="s">
        <v>22</v>
      </c>
    </row>
    <row r="1092" spans="1:15" x14ac:dyDescent="0.3">
      <c r="A1092" s="1" t="s">
        <v>3680</v>
      </c>
      <c r="B1092" s="2">
        <v>44859</v>
      </c>
      <c r="C1092" s="1" t="s">
        <v>6671</v>
      </c>
      <c r="D1092" s="1" t="s">
        <v>133</v>
      </c>
      <c r="E1092">
        <v>2022</v>
      </c>
      <c r="F1092" s="1" t="s">
        <v>2593</v>
      </c>
      <c r="G1092" s="1" t="s">
        <v>2594</v>
      </c>
      <c r="H1092" s="1" t="s">
        <v>42</v>
      </c>
      <c r="I1092" s="1" t="s">
        <v>43</v>
      </c>
      <c r="J1092" s="1" t="s">
        <v>70</v>
      </c>
      <c r="K1092" s="3">
        <v>30.79</v>
      </c>
      <c r="L1092">
        <v>4</v>
      </c>
      <c r="M1092" s="3">
        <v>123.16</v>
      </c>
      <c r="N1092" s="1" t="s">
        <v>29</v>
      </c>
      <c r="O1092" s="1" t="s">
        <v>37</v>
      </c>
    </row>
    <row r="1093" spans="1:15" x14ac:dyDescent="0.3">
      <c r="A1093" s="1" t="s">
        <v>3681</v>
      </c>
      <c r="B1093" s="2">
        <v>44950</v>
      </c>
      <c r="C1093" s="1" t="s">
        <v>6671</v>
      </c>
      <c r="D1093" s="1" t="s">
        <v>210</v>
      </c>
      <c r="E1093">
        <v>2023</v>
      </c>
      <c r="F1093" s="1" t="s">
        <v>3682</v>
      </c>
      <c r="G1093" s="1" t="s">
        <v>3683</v>
      </c>
      <c r="H1093" s="1" t="s">
        <v>955</v>
      </c>
      <c r="I1093" s="1" t="s">
        <v>956</v>
      </c>
      <c r="J1093" s="1" t="s">
        <v>70</v>
      </c>
      <c r="K1093" s="3">
        <v>5.89</v>
      </c>
      <c r="L1093">
        <v>5</v>
      </c>
      <c r="M1093" s="3">
        <v>29.45</v>
      </c>
      <c r="N1093" s="1" t="s">
        <v>21</v>
      </c>
      <c r="O1093" s="1" t="s">
        <v>44</v>
      </c>
    </row>
    <row r="1094" spans="1:15" x14ac:dyDescent="0.3">
      <c r="A1094" s="1" t="s">
        <v>3684</v>
      </c>
      <c r="B1094" s="2">
        <v>45587</v>
      </c>
      <c r="C1094" s="1" t="s">
        <v>6671</v>
      </c>
      <c r="D1094" s="1" t="s">
        <v>133</v>
      </c>
      <c r="E1094">
        <v>2024</v>
      </c>
      <c r="F1094" s="1" t="s">
        <v>3685</v>
      </c>
      <c r="G1094" s="1" t="s">
        <v>3686</v>
      </c>
      <c r="H1094" s="1" t="s">
        <v>3687</v>
      </c>
      <c r="I1094" s="1" t="s">
        <v>3688</v>
      </c>
      <c r="J1094" s="1" t="s">
        <v>87</v>
      </c>
      <c r="K1094" s="3">
        <v>19.190000000000001</v>
      </c>
      <c r="L1094">
        <v>4</v>
      </c>
      <c r="M1094" s="3">
        <v>76.760000000000005</v>
      </c>
      <c r="N1094" s="1" t="s">
        <v>21</v>
      </c>
      <c r="O1094" s="1" t="s">
        <v>37</v>
      </c>
    </row>
    <row r="1095" spans="1:15" x14ac:dyDescent="0.3">
      <c r="A1095" s="1" t="s">
        <v>3689</v>
      </c>
      <c r="B1095" s="2">
        <v>45011</v>
      </c>
      <c r="C1095" s="1" t="s">
        <v>6666</v>
      </c>
      <c r="D1095" s="1" t="s">
        <v>15</v>
      </c>
      <c r="E1095">
        <v>2023</v>
      </c>
      <c r="F1095" s="1" t="s">
        <v>3690</v>
      </c>
      <c r="G1095" s="1" t="s">
        <v>3691</v>
      </c>
      <c r="H1095" s="1" t="s">
        <v>2106</v>
      </c>
      <c r="I1095" s="1" t="s">
        <v>2107</v>
      </c>
      <c r="J1095" s="1" t="s">
        <v>87</v>
      </c>
      <c r="K1095" s="3">
        <v>7.47</v>
      </c>
      <c r="L1095">
        <v>3</v>
      </c>
      <c r="M1095" s="3">
        <v>22.41</v>
      </c>
      <c r="N1095" s="1" t="s">
        <v>21</v>
      </c>
      <c r="O1095" s="1" t="s">
        <v>95</v>
      </c>
    </row>
    <row r="1096" spans="1:15" x14ac:dyDescent="0.3">
      <c r="A1096" s="1" t="s">
        <v>3692</v>
      </c>
      <c r="B1096" s="2">
        <v>45603</v>
      </c>
      <c r="C1096" s="1" t="s">
        <v>6672</v>
      </c>
      <c r="D1096" s="1" t="s">
        <v>54</v>
      </c>
      <c r="E1096">
        <v>2024</v>
      </c>
      <c r="F1096" s="1" t="s">
        <v>3693</v>
      </c>
      <c r="G1096" s="1" t="s">
        <v>3694</v>
      </c>
      <c r="H1096" s="1" t="s">
        <v>156</v>
      </c>
      <c r="I1096" s="1" t="s">
        <v>157</v>
      </c>
      <c r="J1096" s="1" t="s">
        <v>20</v>
      </c>
      <c r="K1096" s="3">
        <v>29.96</v>
      </c>
      <c r="L1096">
        <v>4</v>
      </c>
      <c r="M1096" s="3">
        <v>119.84</v>
      </c>
      <c r="N1096" s="1" t="s">
        <v>88</v>
      </c>
      <c r="O1096" s="1" t="s">
        <v>52</v>
      </c>
    </row>
    <row r="1097" spans="1:15" x14ac:dyDescent="0.3">
      <c r="A1097" s="1" t="s">
        <v>3695</v>
      </c>
      <c r="B1097" s="2">
        <v>45439</v>
      </c>
      <c r="C1097" s="1" t="s">
        <v>6667</v>
      </c>
      <c r="D1097" s="1" t="s">
        <v>46</v>
      </c>
      <c r="E1097">
        <v>2024</v>
      </c>
      <c r="F1097" s="1" t="s">
        <v>481</v>
      </c>
      <c r="G1097" s="1" t="s">
        <v>2275</v>
      </c>
      <c r="H1097" s="1" t="s">
        <v>1677</v>
      </c>
      <c r="I1097" s="1" t="s">
        <v>3696</v>
      </c>
      <c r="J1097" s="1" t="s">
        <v>20</v>
      </c>
      <c r="K1097" s="3">
        <v>41.05</v>
      </c>
      <c r="L1097">
        <v>4</v>
      </c>
      <c r="M1097" s="3">
        <v>164.2</v>
      </c>
      <c r="N1097" s="1" t="s">
        <v>21</v>
      </c>
      <c r="O1097" s="1" t="s">
        <v>37</v>
      </c>
    </row>
    <row r="1098" spans="1:15" x14ac:dyDescent="0.3">
      <c r="A1098" s="1" t="s">
        <v>3697</v>
      </c>
      <c r="B1098" s="2">
        <v>45798</v>
      </c>
      <c r="C1098" s="1" t="s">
        <v>6670</v>
      </c>
      <c r="D1098" s="1" t="s">
        <v>46</v>
      </c>
      <c r="E1098">
        <v>2025</v>
      </c>
      <c r="F1098" s="1" t="s">
        <v>3698</v>
      </c>
      <c r="G1098" s="1" t="s">
        <v>3699</v>
      </c>
      <c r="H1098" s="1" t="s">
        <v>2074</v>
      </c>
      <c r="I1098" s="1" t="s">
        <v>3700</v>
      </c>
      <c r="J1098" s="1" t="s">
        <v>70</v>
      </c>
      <c r="K1098" s="3">
        <v>21.87</v>
      </c>
      <c r="L1098">
        <v>5</v>
      </c>
      <c r="M1098" s="3">
        <v>109.35</v>
      </c>
      <c r="N1098" s="1" t="s">
        <v>21</v>
      </c>
      <c r="O1098" s="1" t="s">
        <v>37</v>
      </c>
    </row>
    <row r="1099" spans="1:15" x14ac:dyDescent="0.3">
      <c r="A1099" s="1" t="s">
        <v>3701</v>
      </c>
      <c r="B1099" s="2">
        <v>45287</v>
      </c>
      <c r="C1099" s="1" t="s">
        <v>6670</v>
      </c>
      <c r="D1099" s="1" t="s">
        <v>107</v>
      </c>
      <c r="E1099">
        <v>2023</v>
      </c>
      <c r="F1099" s="1" t="s">
        <v>1906</v>
      </c>
      <c r="G1099" s="1" t="s">
        <v>1907</v>
      </c>
      <c r="H1099" s="1" t="s">
        <v>2604</v>
      </c>
      <c r="I1099" s="1" t="s">
        <v>3702</v>
      </c>
      <c r="J1099" s="1" t="s">
        <v>70</v>
      </c>
      <c r="K1099" s="3">
        <v>32.82</v>
      </c>
      <c r="L1099">
        <v>1</v>
      </c>
      <c r="M1099" s="3">
        <v>32.82</v>
      </c>
      <c r="N1099" s="1" t="s">
        <v>6669</v>
      </c>
      <c r="O1099" s="1" t="s">
        <v>44</v>
      </c>
    </row>
    <row r="1100" spans="1:15" x14ac:dyDescent="0.3">
      <c r="A1100" s="1" t="s">
        <v>3703</v>
      </c>
      <c r="B1100" s="2">
        <v>45665</v>
      </c>
      <c r="C1100" s="1" t="s">
        <v>6670</v>
      </c>
      <c r="D1100" s="1" t="s">
        <v>210</v>
      </c>
      <c r="E1100">
        <v>2025</v>
      </c>
      <c r="F1100" s="1" t="s">
        <v>2515</v>
      </c>
      <c r="G1100" s="1" t="s">
        <v>2516</v>
      </c>
      <c r="H1100" s="1" t="s">
        <v>478</v>
      </c>
      <c r="I1100" s="1" t="s">
        <v>3704</v>
      </c>
      <c r="J1100" s="1" t="s">
        <v>20</v>
      </c>
      <c r="K1100" s="3">
        <v>13.14</v>
      </c>
      <c r="L1100">
        <v>4</v>
      </c>
      <c r="M1100" s="3">
        <v>52.56</v>
      </c>
      <c r="N1100" s="1" t="s">
        <v>29</v>
      </c>
      <c r="O1100" s="1" t="s">
        <v>37</v>
      </c>
    </row>
    <row r="1101" spans="1:15" x14ac:dyDescent="0.3">
      <c r="A1101" s="1" t="s">
        <v>3705</v>
      </c>
      <c r="B1101" s="2">
        <v>45535</v>
      </c>
      <c r="C1101" s="1" t="s">
        <v>6673</v>
      </c>
      <c r="D1101" s="1" t="s">
        <v>90</v>
      </c>
      <c r="E1101">
        <v>2024</v>
      </c>
      <c r="F1101" s="1" t="s">
        <v>3706</v>
      </c>
      <c r="G1101" s="1" t="s">
        <v>3707</v>
      </c>
      <c r="H1101" s="1" t="s">
        <v>650</v>
      </c>
      <c r="I1101" s="1" t="s">
        <v>651</v>
      </c>
      <c r="J1101" s="1" t="s">
        <v>70</v>
      </c>
      <c r="K1101" s="3">
        <v>38.71</v>
      </c>
      <c r="L1101">
        <v>1</v>
      </c>
      <c r="M1101" s="3">
        <v>38.71</v>
      </c>
      <c r="N1101" s="1" t="s">
        <v>21</v>
      </c>
      <c r="O1101" s="1" t="s">
        <v>44</v>
      </c>
    </row>
    <row r="1102" spans="1:15" x14ac:dyDescent="0.3">
      <c r="A1102" s="1" t="s">
        <v>3708</v>
      </c>
      <c r="B1102" s="2">
        <v>45287</v>
      </c>
      <c r="C1102" s="1" t="s">
        <v>6670</v>
      </c>
      <c r="D1102" s="1" t="s">
        <v>107</v>
      </c>
      <c r="E1102">
        <v>2023</v>
      </c>
      <c r="F1102" s="1" t="s">
        <v>285</v>
      </c>
      <c r="G1102" s="1" t="s">
        <v>3709</v>
      </c>
      <c r="H1102" s="1" t="s">
        <v>2177</v>
      </c>
      <c r="I1102" s="1" t="s">
        <v>2178</v>
      </c>
      <c r="J1102" s="1" t="s">
        <v>87</v>
      </c>
      <c r="K1102" s="3">
        <v>16.28</v>
      </c>
      <c r="L1102">
        <v>4</v>
      </c>
      <c r="M1102" s="3">
        <v>65.12</v>
      </c>
      <c r="N1102" s="1" t="s">
        <v>6669</v>
      </c>
      <c r="O1102" s="1" t="s">
        <v>193</v>
      </c>
    </row>
    <row r="1103" spans="1:15" x14ac:dyDescent="0.3">
      <c r="A1103" s="1" t="s">
        <v>3710</v>
      </c>
      <c r="B1103" s="2">
        <v>44930</v>
      </c>
      <c r="C1103" s="1" t="s">
        <v>6670</v>
      </c>
      <c r="D1103" s="1" t="s">
        <v>210</v>
      </c>
      <c r="E1103">
        <v>2023</v>
      </c>
      <c r="F1103" s="1" t="s">
        <v>200</v>
      </c>
      <c r="G1103" s="1" t="s">
        <v>201</v>
      </c>
      <c r="H1103" s="1" t="s">
        <v>861</v>
      </c>
      <c r="I1103" s="1" t="s">
        <v>862</v>
      </c>
      <c r="J1103" s="1" t="s">
        <v>20</v>
      </c>
      <c r="K1103" s="3">
        <v>17.690000000000001</v>
      </c>
      <c r="L1103">
        <v>4</v>
      </c>
      <c r="M1103" s="3">
        <v>70.760000000000005</v>
      </c>
      <c r="N1103" s="1" t="s">
        <v>21</v>
      </c>
      <c r="O1103" s="1" t="s">
        <v>37</v>
      </c>
    </row>
    <row r="1104" spans="1:15" x14ac:dyDescent="0.3">
      <c r="A1104" s="1" t="s">
        <v>3711</v>
      </c>
      <c r="B1104" s="2">
        <v>45626</v>
      </c>
      <c r="C1104" s="1" t="s">
        <v>6673</v>
      </c>
      <c r="D1104" s="1" t="s">
        <v>54</v>
      </c>
      <c r="E1104">
        <v>2024</v>
      </c>
      <c r="F1104" s="1" t="s">
        <v>3712</v>
      </c>
      <c r="G1104" s="1" t="s">
        <v>3713</v>
      </c>
      <c r="H1104" s="1" t="s">
        <v>3149</v>
      </c>
      <c r="I1104" s="1" t="s">
        <v>3454</v>
      </c>
      <c r="J1104" s="1" t="s">
        <v>87</v>
      </c>
      <c r="K1104" s="3">
        <v>28.52</v>
      </c>
      <c r="L1104">
        <v>5</v>
      </c>
      <c r="M1104" s="3">
        <v>142.6</v>
      </c>
      <c r="N1104" s="1" t="s">
        <v>21</v>
      </c>
      <c r="O1104" s="1" t="s">
        <v>37</v>
      </c>
    </row>
    <row r="1105" spans="1:15" x14ac:dyDescent="0.3">
      <c r="A1105" s="1" t="s">
        <v>3714</v>
      </c>
      <c r="B1105" s="2">
        <v>45378</v>
      </c>
      <c r="C1105" s="1" t="s">
        <v>6670</v>
      </c>
      <c r="D1105" s="1" t="s">
        <v>15</v>
      </c>
      <c r="E1105">
        <v>2024</v>
      </c>
      <c r="F1105" s="1" t="s">
        <v>305</v>
      </c>
      <c r="G1105" s="1" t="s">
        <v>306</v>
      </c>
      <c r="H1105" s="1" t="s">
        <v>2627</v>
      </c>
      <c r="I1105" s="1" t="s">
        <v>3715</v>
      </c>
      <c r="J1105" s="1" t="s">
        <v>70</v>
      </c>
      <c r="K1105" s="3">
        <v>48.26</v>
      </c>
      <c r="L1105">
        <v>5</v>
      </c>
      <c r="M1105" s="3">
        <v>241.3</v>
      </c>
      <c r="N1105" s="1" t="s">
        <v>6669</v>
      </c>
      <c r="O1105" s="1" t="s">
        <v>30</v>
      </c>
    </row>
    <row r="1106" spans="1:15" x14ac:dyDescent="0.3">
      <c r="A1106" s="1" t="s">
        <v>3716</v>
      </c>
      <c r="B1106" s="2">
        <v>44960</v>
      </c>
      <c r="C1106" s="1" t="s">
        <v>6668</v>
      </c>
      <c r="D1106" s="1" t="s">
        <v>39</v>
      </c>
      <c r="E1106">
        <v>2023</v>
      </c>
      <c r="F1106" s="1" t="s">
        <v>2932</v>
      </c>
      <c r="G1106" s="1" t="s">
        <v>3341</v>
      </c>
      <c r="H1106" s="1" t="s">
        <v>806</v>
      </c>
      <c r="I1106" s="1" t="s">
        <v>3717</v>
      </c>
      <c r="J1106" s="1" t="s">
        <v>20</v>
      </c>
      <c r="K1106" s="3">
        <v>6.41</v>
      </c>
      <c r="L1106">
        <v>4</v>
      </c>
      <c r="M1106" s="3">
        <v>25.64</v>
      </c>
      <c r="N1106" s="1" t="s">
        <v>6669</v>
      </c>
      <c r="O1106" s="1" t="s">
        <v>193</v>
      </c>
    </row>
    <row r="1107" spans="1:15" x14ac:dyDescent="0.3">
      <c r="A1107" s="1" t="s">
        <v>3718</v>
      </c>
      <c r="B1107" s="2">
        <v>45563</v>
      </c>
      <c r="C1107" s="1" t="s">
        <v>6673</v>
      </c>
      <c r="D1107" s="1" t="s">
        <v>60</v>
      </c>
      <c r="E1107">
        <v>2024</v>
      </c>
      <c r="F1107" s="1" t="s">
        <v>490</v>
      </c>
      <c r="G1107" s="1" t="s">
        <v>3719</v>
      </c>
      <c r="H1107" s="1" t="s">
        <v>2521</v>
      </c>
      <c r="I1107" s="1" t="s">
        <v>2522</v>
      </c>
      <c r="J1107" s="1" t="s">
        <v>87</v>
      </c>
      <c r="K1107" s="3">
        <v>19.7</v>
      </c>
      <c r="L1107">
        <v>5</v>
      </c>
      <c r="M1107" s="3">
        <v>98.5</v>
      </c>
      <c r="N1107" s="1" t="s">
        <v>21</v>
      </c>
      <c r="O1107" s="1" t="s">
        <v>52</v>
      </c>
    </row>
    <row r="1108" spans="1:15" x14ac:dyDescent="0.3">
      <c r="A1108" s="1" t="s">
        <v>3720</v>
      </c>
      <c r="B1108" s="2">
        <v>45080</v>
      </c>
      <c r="C1108" s="1" t="s">
        <v>6673</v>
      </c>
      <c r="D1108" s="1" t="s">
        <v>24</v>
      </c>
      <c r="E1108">
        <v>2023</v>
      </c>
      <c r="F1108" s="1" t="s">
        <v>1043</v>
      </c>
      <c r="G1108" s="1" t="s">
        <v>1493</v>
      </c>
      <c r="H1108" s="1" t="s">
        <v>777</v>
      </c>
      <c r="I1108" s="1" t="s">
        <v>3721</v>
      </c>
      <c r="J1108" s="1" t="s">
        <v>51</v>
      </c>
      <c r="K1108" s="3">
        <v>35.17</v>
      </c>
      <c r="L1108">
        <v>3</v>
      </c>
      <c r="M1108" s="3">
        <v>105.51</v>
      </c>
      <c r="N1108" s="1" t="s">
        <v>21</v>
      </c>
      <c r="O1108" s="1" t="s">
        <v>37</v>
      </c>
    </row>
    <row r="1109" spans="1:15" x14ac:dyDescent="0.3">
      <c r="A1109" s="1" t="s">
        <v>3722</v>
      </c>
      <c r="B1109" s="2">
        <v>45700</v>
      </c>
      <c r="C1109" s="1" t="s">
        <v>6670</v>
      </c>
      <c r="D1109" s="1" t="s">
        <v>39</v>
      </c>
      <c r="E1109">
        <v>2025</v>
      </c>
      <c r="F1109" s="1" t="s">
        <v>2123</v>
      </c>
      <c r="G1109" s="1" t="s">
        <v>2124</v>
      </c>
      <c r="H1109" s="1" t="s">
        <v>1314</v>
      </c>
      <c r="I1109" s="1" t="s">
        <v>3723</v>
      </c>
      <c r="J1109" s="1" t="s">
        <v>51</v>
      </c>
      <c r="K1109" s="3">
        <v>46.41</v>
      </c>
      <c r="L1109">
        <v>3</v>
      </c>
      <c r="M1109" s="3">
        <v>139.22999999999999</v>
      </c>
      <c r="N1109" s="1" t="s">
        <v>29</v>
      </c>
      <c r="O1109" s="1" t="s">
        <v>193</v>
      </c>
    </row>
    <row r="1110" spans="1:15" x14ac:dyDescent="0.3">
      <c r="A1110" s="1" t="s">
        <v>3724</v>
      </c>
      <c r="B1110" s="2">
        <v>44856</v>
      </c>
      <c r="C1110" s="1" t="s">
        <v>6673</v>
      </c>
      <c r="D1110" s="1" t="s">
        <v>133</v>
      </c>
      <c r="E1110">
        <v>2022</v>
      </c>
      <c r="F1110" s="1" t="s">
        <v>1680</v>
      </c>
      <c r="G1110" s="1" t="s">
        <v>3725</v>
      </c>
      <c r="H1110" s="1" t="s">
        <v>1037</v>
      </c>
      <c r="I1110" s="1" t="s">
        <v>3090</v>
      </c>
      <c r="J1110" s="1" t="s">
        <v>20</v>
      </c>
      <c r="K1110" s="3">
        <v>36.53</v>
      </c>
      <c r="L1110">
        <v>4</v>
      </c>
      <c r="M1110" s="3">
        <v>146.12</v>
      </c>
      <c r="N1110" s="1" t="s">
        <v>29</v>
      </c>
      <c r="O1110" s="1" t="s">
        <v>37</v>
      </c>
    </row>
    <row r="1111" spans="1:15" x14ac:dyDescent="0.3">
      <c r="A1111" s="1" t="s">
        <v>3726</v>
      </c>
      <c r="B1111" s="2">
        <v>45120</v>
      </c>
      <c r="C1111" s="1" t="s">
        <v>6672</v>
      </c>
      <c r="D1111" s="1" t="s">
        <v>32</v>
      </c>
      <c r="E1111">
        <v>2023</v>
      </c>
      <c r="F1111" s="1" t="s">
        <v>1418</v>
      </c>
      <c r="G1111" s="1" t="s">
        <v>2402</v>
      </c>
      <c r="H1111" s="1" t="s">
        <v>3145</v>
      </c>
      <c r="I1111" s="1" t="s">
        <v>3146</v>
      </c>
      <c r="J1111" s="1" t="s">
        <v>70</v>
      </c>
      <c r="K1111" s="3">
        <v>9.23</v>
      </c>
      <c r="L1111">
        <v>4</v>
      </c>
      <c r="M1111" s="3">
        <v>36.92</v>
      </c>
      <c r="N1111" s="1" t="s">
        <v>21</v>
      </c>
      <c r="O1111" s="1" t="s">
        <v>37</v>
      </c>
    </row>
    <row r="1112" spans="1:15" x14ac:dyDescent="0.3">
      <c r="A1112" s="1" t="s">
        <v>3727</v>
      </c>
      <c r="B1112" s="2">
        <v>45031</v>
      </c>
      <c r="C1112" s="1" t="s">
        <v>6673</v>
      </c>
      <c r="D1112" s="1" t="s">
        <v>82</v>
      </c>
      <c r="E1112">
        <v>2023</v>
      </c>
      <c r="F1112" s="1" t="s">
        <v>1043</v>
      </c>
      <c r="G1112" s="1" t="s">
        <v>1493</v>
      </c>
      <c r="H1112" s="1" t="s">
        <v>2101</v>
      </c>
      <c r="I1112" s="1" t="s">
        <v>2102</v>
      </c>
      <c r="J1112" s="1" t="s">
        <v>51</v>
      </c>
      <c r="K1112" s="3">
        <v>32.35</v>
      </c>
      <c r="L1112">
        <v>1</v>
      </c>
      <c r="M1112" s="3">
        <v>32.35</v>
      </c>
      <c r="N1112" s="1" t="s">
        <v>21</v>
      </c>
      <c r="O1112" s="1" t="s">
        <v>37</v>
      </c>
    </row>
    <row r="1113" spans="1:15" x14ac:dyDescent="0.3">
      <c r="A1113" s="1" t="s">
        <v>3728</v>
      </c>
      <c r="B1113" s="2">
        <v>45475</v>
      </c>
      <c r="C1113" s="1" t="s">
        <v>6671</v>
      </c>
      <c r="D1113" s="1" t="s">
        <v>32</v>
      </c>
      <c r="E1113">
        <v>2024</v>
      </c>
      <c r="F1113" s="1" t="s">
        <v>690</v>
      </c>
      <c r="G1113" s="1" t="s">
        <v>691</v>
      </c>
      <c r="H1113" s="1" t="s">
        <v>1050</v>
      </c>
      <c r="I1113" s="1" t="s">
        <v>3486</v>
      </c>
      <c r="J1113" s="1" t="s">
        <v>70</v>
      </c>
      <c r="K1113" s="3">
        <v>26.32</v>
      </c>
      <c r="L1113">
        <v>2</v>
      </c>
      <c r="M1113" s="3">
        <v>52.64</v>
      </c>
      <c r="N1113" s="1" t="s">
        <v>29</v>
      </c>
      <c r="O1113" s="1" t="s">
        <v>95</v>
      </c>
    </row>
    <row r="1114" spans="1:15" x14ac:dyDescent="0.3">
      <c r="A1114" s="1" t="s">
        <v>3729</v>
      </c>
      <c r="B1114" s="2">
        <v>44812</v>
      </c>
      <c r="C1114" s="1" t="s">
        <v>6672</v>
      </c>
      <c r="D1114" s="1" t="s">
        <v>60</v>
      </c>
      <c r="E1114">
        <v>2022</v>
      </c>
      <c r="F1114" s="1" t="s">
        <v>3395</v>
      </c>
      <c r="G1114" s="1" t="s">
        <v>3730</v>
      </c>
      <c r="H1114" s="1" t="s">
        <v>836</v>
      </c>
      <c r="I1114" s="1" t="s">
        <v>837</v>
      </c>
      <c r="J1114" s="1" t="s">
        <v>20</v>
      </c>
      <c r="K1114" s="3">
        <v>50.1</v>
      </c>
      <c r="L1114">
        <v>3</v>
      </c>
      <c r="M1114" s="3">
        <v>150.30000000000001</v>
      </c>
      <c r="N1114" s="1" t="s">
        <v>21</v>
      </c>
      <c r="O1114" s="1" t="s">
        <v>22</v>
      </c>
    </row>
    <row r="1115" spans="1:15" x14ac:dyDescent="0.3">
      <c r="A1115" s="1" t="s">
        <v>3731</v>
      </c>
      <c r="B1115" s="2">
        <v>44965</v>
      </c>
      <c r="C1115" s="1" t="s">
        <v>6670</v>
      </c>
      <c r="D1115" s="1" t="s">
        <v>39</v>
      </c>
      <c r="E1115">
        <v>2023</v>
      </c>
      <c r="F1115" s="1" t="s">
        <v>3493</v>
      </c>
      <c r="G1115" s="1" t="s">
        <v>3732</v>
      </c>
      <c r="H1115" s="1" t="s">
        <v>3733</v>
      </c>
      <c r="I1115" s="1" t="s">
        <v>3734</v>
      </c>
      <c r="J1115" s="1" t="s">
        <v>70</v>
      </c>
      <c r="K1115" s="3">
        <v>17.399999999999999</v>
      </c>
      <c r="L1115">
        <v>2</v>
      </c>
      <c r="M1115" s="3">
        <v>34.799999999999997</v>
      </c>
      <c r="N1115" s="1" t="s">
        <v>6669</v>
      </c>
      <c r="O1115" s="1" t="s">
        <v>22</v>
      </c>
    </row>
    <row r="1116" spans="1:15" x14ac:dyDescent="0.3">
      <c r="A1116" s="1" t="s">
        <v>3735</v>
      </c>
      <c r="B1116" s="2">
        <v>45108</v>
      </c>
      <c r="C1116" s="1" t="s">
        <v>6673</v>
      </c>
      <c r="D1116" s="1" t="s">
        <v>32</v>
      </c>
      <c r="E1116">
        <v>2023</v>
      </c>
      <c r="F1116" s="1" t="s">
        <v>516</v>
      </c>
      <c r="G1116" s="1" t="s">
        <v>3736</v>
      </c>
      <c r="H1116" s="1" t="s">
        <v>1665</v>
      </c>
      <c r="I1116" s="1" t="s">
        <v>3737</v>
      </c>
      <c r="J1116" s="1" t="s">
        <v>70</v>
      </c>
      <c r="K1116" s="3">
        <v>43.85</v>
      </c>
      <c r="L1116">
        <v>2</v>
      </c>
      <c r="M1116" s="3">
        <v>87.7</v>
      </c>
      <c r="N1116" s="1" t="s">
        <v>21</v>
      </c>
      <c r="O1116" s="1" t="s">
        <v>193</v>
      </c>
    </row>
    <row r="1117" spans="1:15" x14ac:dyDescent="0.3">
      <c r="A1117" s="1" t="s">
        <v>3738</v>
      </c>
      <c r="B1117" s="2">
        <v>45388</v>
      </c>
      <c r="C1117" s="1" t="s">
        <v>6673</v>
      </c>
      <c r="D1117" s="1" t="s">
        <v>82</v>
      </c>
      <c r="E1117">
        <v>2024</v>
      </c>
      <c r="F1117" s="1" t="s">
        <v>1877</v>
      </c>
      <c r="G1117" s="1" t="s">
        <v>3739</v>
      </c>
      <c r="H1117" s="1" t="s">
        <v>3172</v>
      </c>
      <c r="I1117" s="1" t="s">
        <v>3173</v>
      </c>
      <c r="J1117" s="1" t="s">
        <v>87</v>
      </c>
      <c r="K1117" s="3">
        <v>9.33</v>
      </c>
      <c r="L1117">
        <v>2</v>
      </c>
      <c r="M1117" s="3">
        <v>18.66</v>
      </c>
      <c r="N1117" s="1" t="s">
        <v>6669</v>
      </c>
      <c r="O1117" s="1" t="s">
        <v>193</v>
      </c>
    </row>
    <row r="1118" spans="1:15" x14ac:dyDescent="0.3">
      <c r="A1118" s="1" t="s">
        <v>3740</v>
      </c>
      <c r="B1118" s="2">
        <v>45109</v>
      </c>
      <c r="C1118" s="1" t="s">
        <v>6666</v>
      </c>
      <c r="D1118" s="1" t="s">
        <v>32</v>
      </c>
      <c r="E1118">
        <v>2023</v>
      </c>
      <c r="F1118" s="1" t="s">
        <v>1588</v>
      </c>
      <c r="G1118" s="1" t="s">
        <v>3741</v>
      </c>
      <c r="H1118" s="1" t="s">
        <v>421</v>
      </c>
      <c r="I1118" s="1" t="s">
        <v>3742</v>
      </c>
      <c r="J1118" s="1" t="s">
        <v>20</v>
      </c>
      <c r="K1118" s="3">
        <v>9.0500000000000007</v>
      </c>
      <c r="L1118">
        <v>4</v>
      </c>
      <c r="M1118" s="3">
        <v>36.200000000000003</v>
      </c>
      <c r="N1118" s="1" t="s">
        <v>6669</v>
      </c>
      <c r="O1118" s="1" t="s">
        <v>22</v>
      </c>
    </row>
    <row r="1119" spans="1:15" x14ac:dyDescent="0.3">
      <c r="A1119" s="1" t="s">
        <v>3743</v>
      </c>
      <c r="B1119" s="2">
        <v>45355</v>
      </c>
      <c r="C1119" s="1" t="s">
        <v>6667</v>
      </c>
      <c r="D1119" s="1" t="s">
        <v>15</v>
      </c>
      <c r="E1119">
        <v>2024</v>
      </c>
      <c r="F1119" s="1" t="s">
        <v>529</v>
      </c>
      <c r="G1119" s="1" t="s">
        <v>530</v>
      </c>
      <c r="H1119" s="1" t="s">
        <v>2229</v>
      </c>
      <c r="I1119" s="1" t="s">
        <v>3050</v>
      </c>
      <c r="J1119" s="1" t="s">
        <v>51</v>
      </c>
      <c r="K1119" s="3">
        <v>50.36</v>
      </c>
      <c r="L1119">
        <v>5</v>
      </c>
      <c r="M1119" s="3">
        <v>251.8</v>
      </c>
      <c r="N1119" s="1" t="s">
        <v>21</v>
      </c>
      <c r="O1119" s="1" t="s">
        <v>193</v>
      </c>
    </row>
    <row r="1120" spans="1:15" x14ac:dyDescent="0.3">
      <c r="A1120" s="1" t="s">
        <v>3744</v>
      </c>
      <c r="B1120" s="2">
        <v>44820</v>
      </c>
      <c r="C1120" s="1" t="s">
        <v>6668</v>
      </c>
      <c r="D1120" s="1" t="s">
        <v>60</v>
      </c>
      <c r="E1120">
        <v>2022</v>
      </c>
      <c r="F1120" s="1" t="s">
        <v>2919</v>
      </c>
      <c r="G1120" s="1" t="s">
        <v>3745</v>
      </c>
      <c r="H1120" s="1" t="s">
        <v>851</v>
      </c>
      <c r="I1120" s="1" t="s">
        <v>2218</v>
      </c>
      <c r="J1120" s="1" t="s">
        <v>70</v>
      </c>
      <c r="K1120" s="3">
        <v>49.92</v>
      </c>
      <c r="L1120">
        <v>2</v>
      </c>
      <c r="M1120" s="3">
        <v>99.84</v>
      </c>
      <c r="N1120" s="1" t="s">
        <v>21</v>
      </c>
      <c r="O1120" s="1" t="s">
        <v>37</v>
      </c>
    </row>
    <row r="1121" spans="1:15" x14ac:dyDescent="0.3">
      <c r="A1121" s="1" t="s">
        <v>3746</v>
      </c>
      <c r="B1121" s="2">
        <v>44952</v>
      </c>
      <c r="C1121" s="1" t="s">
        <v>6672</v>
      </c>
      <c r="D1121" s="1" t="s">
        <v>210</v>
      </c>
      <c r="E1121">
        <v>2023</v>
      </c>
      <c r="F1121" s="1" t="s">
        <v>2301</v>
      </c>
      <c r="G1121" s="1" t="s">
        <v>2302</v>
      </c>
      <c r="H1121" s="1" t="s">
        <v>3747</v>
      </c>
      <c r="I1121" s="1" t="s">
        <v>3748</v>
      </c>
      <c r="J1121" s="1" t="s">
        <v>70</v>
      </c>
      <c r="K1121" s="3">
        <v>52.53</v>
      </c>
      <c r="L1121">
        <v>1</v>
      </c>
      <c r="M1121" s="3">
        <v>52.53</v>
      </c>
      <c r="N1121" s="1" t="s">
        <v>6669</v>
      </c>
      <c r="O1121" s="1" t="s">
        <v>37</v>
      </c>
    </row>
    <row r="1122" spans="1:15" x14ac:dyDescent="0.3">
      <c r="A1122" s="1" t="s">
        <v>3749</v>
      </c>
      <c r="B1122" s="2">
        <v>44891</v>
      </c>
      <c r="C1122" s="1" t="s">
        <v>6673</v>
      </c>
      <c r="D1122" s="1" t="s">
        <v>54</v>
      </c>
      <c r="E1122">
        <v>2022</v>
      </c>
      <c r="F1122" s="1" t="s">
        <v>930</v>
      </c>
      <c r="G1122" s="1" t="s">
        <v>931</v>
      </c>
      <c r="H1122" s="1" t="s">
        <v>836</v>
      </c>
      <c r="I1122" s="1" t="s">
        <v>3750</v>
      </c>
      <c r="J1122" s="1" t="s">
        <v>70</v>
      </c>
      <c r="K1122" s="3">
        <v>49.12</v>
      </c>
      <c r="L1122">
        <v>4</v>
      </c>
      <c r="M1122" s="3">
        <v>196.48</v>
      </c>
      <c r="N1122" s="1" t="s">
        <v>6669</v>
      </c>
      <c r="O1122" s="1" t="s">
        <v>44</v>
      </c>
    </row>
    <row r="1123" spans="1:15" x14ac:dyDescent="0.3">
      <c r="A1123" s="1" t="s">
        <v>3751</v>
      </c>
      <c r="B1123" s="2">
        <v>45492</v>
      </c>
      <c r="C1123" s="1" t="s">
        <v>6668</v>
      </c>
      <c r="D1123" s="1" t="s">
        <v>32</v>
      </c>
      <c r="E1123">
        <v>2024</v>
      </c>
      <c r="F1123" s="1" t="s">
        <v>3752</v>
      </c>
      <c r="G1123" s="1" t="s">
        <v>3753</v>
      </c>
      <c r="H1123" s="1" t="s">
        <v>886</v>
      </c>
      <c r="I1123" s="1" t="s">
        <v>3111</v>
      </c>
      <c r="J1123" s="1" t="s">
        <v>20</v>
      </c>
      <c r="K1123" s="3">
        <v>25.88</v>
      </c>
      <c r="L1123">
        <v>1</v>
      </c>
      <c r="M1123" s="3">
        <v>25.88</v>
      </c>
      <c r="N1123" s="1" t="s">
        <v>21</v>
      </c>
      <c r="O1123" s="1" t="s">
        <v>44</v>
      </c>
    </row>
    <row r="1124" spans="1:15" x14ac:dyDescent="0.3">
      <c r="A1124" s="1" t="s">
        <v>3754</v>
      </c>
      <c r="B1124" s="2">
        <v>45505</v>
      </c>
      <c r="C1124" s="1" t="s">
        <v>6672</v>
      </c>
      <c r="D1124" s="1" t="s">
        <v>90</v>
      </c>
      <c r="E1124">
        <v>2024</v>
      </c>
      <c r="F1124" s="1" t="s">
        <v>1439</v>
      </c>
      <c r="G1124" s="1" t="s">
        <v>1440</v>
      </c>
      <c r="H1124" s="1" t="s">
        <v>3755</v>
      </c>
      <c r="I1124" s="1" t="s">
        <v>3756</v>
      </c>
      <c r="J1124" s="1" t="s">
        <v>20</v>
      </c>
      <c r="K1124" s="3">
        <v>14.49</v>
      </c>
      <c r="L1124">
        <v>4</v>
      </c>
      <c r="M1124" s="3">
        <v>57.96</v>
      </c>
      <c r="N1124" s="1" t="s">
        <v>21</v>
      </c>
      <c r="O1124" s="1" t="s">
        <v>37</v>
      </c>
    </row>
    <row r="1125" spans="1:15" x14ac:dyDescent="0.3">
      <c r="A1125" s="1" t="s">
        <v>3757</v>
      </c>
      <c r="B1125" s="2">
        <v>45332</v>
      </c>
      <c r="C1125" s="1" t="s">
        <v>6673</v>
      </c>
      <c r="D1125" s="1" t="s">
        <v>39</v>
      </c>
      <c r="E1125">
        <v>2024</v>
      </c>
      <c r="F1125" s="1" t="s">
        <v>3758</v>
      </c>
      <c r="G1125" s="1" t="s">
        <v>3759</v>
      </c>
      <c r="H1125" s="1" t="s">
        <v>3663</v>
      </c>
      <c r="I1125" s="1" t="s">
        <v>3760</v>
      </c>
      <c r="J1125" s="1" t="s">
        <v>20</v>
      </c>
      <c r="K1125" s="3">
        <v>44.8</v>
      </c>
      <c r="L1125">
        <v>5</v>
      </c>
      <c r="M1125" s="3">
        <v>224</v>
      </c>
      <c r="N1125" s="1" t="s">
        <v>6669</v>
      </c>
      <c r="O1125" s="1" t="s">
        <v>30</v>
      </c>
    </row>
    <row r="1126" spans="1:15" x14ac:dyDescent="0.3">
      <c r="A1126" s="1" t="s">
        <v>3761</v>
      </c>
      <c r="B1126" s="2">
        <v>45190</v>
      </c>
      <c r="C1126" s="1" t="s">
        <v>6672</v>
      </c>
      <c r="D1126" s="1" t="s">
        <v>60</v>
      </c>
      <c r="E1126">
        <v>2023</v>
      </c>
      <c r="F1126" s="1" t="s">
        <v>490</v>
      </c>
      <c r="G1126" s="1" t="s">
        <v>3719</v>
      </c>
      <c r="H1126" s="1" t="s">
        <v>3762</v>
      </c>
      <c r="I1126" s="1" t="s">
        <v>3763</v>
      </c>
      <c r="J1126" s="1" t="s">
        <v>20</v>
      </c>
      <c r="K1126" s="3">
        <v>52.68</v>
      </c>
      <c r="L1126">
        <v>1</v>
      </c>
      <c r="M1126" s="3">
        <v>52.68</v>
      </c>
      <c r="N1126" s="1" t="s">
        <v>21</v>
      </c>
      <c r="O1126" s="1" t="s">
        <v>44</v>
      </c>
    </row>
    <row r="1127" spans="1:15" x14ac:dyDescent="0.3">
      <c r="A1127" s="1" t="s">
        <v>3764</v>
      </c>
      <c r="B1127" s="2">
        <v>45146</v>
      </c>
      <c r="C1127" s="1" t="s">
        <v>6671</v>
      </c>
      <c r="D1127" s="1" t="s">
        <v>90</v>
      </c>
      <c r="E1127">
        <v>2023</v>
      </c>
      <c r="F1127" s="1" t="s">
        <v>2014</v>
      </c>
      <c r="G1127" s="1" t="s">
        <v>2073</v>
      </c>
      <c r="H1127" s="1" t="s">
        <v>747</v>
      </c>
      <c r="I1127" s="1" t="s">
        <v>748</v>
      </c>
      <c r="J1127" s="1" t="s">
        <v>70</v>
      </c>
      <c r="K1127" s="3">
        <v>10.130000000000001</v>
      </c>
      <c r="L1127">
        <v>2</v>
      </c>
      <c r="M1127" s="3">
        <v>20.260000000000002</v>
      </c>
      <c r="N1127" s="1" t="s">
        <v>21</v>
      </c>
      <c r="O1127" s="1" t="s">
        <v>193</v>
      </c>
    </row>
    <row r="1128" spans="1:15" x14ac:dyDescent="0.3">
      <c r="A1128" s="1" t="s">
        <v>3765</v>
      </c>
      <c r="B1128" s="2">
        <v>45088</v>
      </c>
      <c r="C1128" s="1" t="s">
        <v>6666</v>
      </c>
      <c r="D1128" s="1" t="s">
        <v>24</v>
      </c>
      <c r="E1128">
        <v>2023</v>
      </c>
      <c r="F1128" s="1" t="s">
        <v>2848</v>
      </c>
      <c r="G1128" s="1" t="s">
        <v>2849</v>
      </c>
      <c r="H1128" s="1" t="s">
        <v>568</v>
      </c>
      <c r="I1128" s="1" t="s">
        <v>3766</v>
      </c>
      <c r="J1128" s="1" t="s">
        <v>87</v>
      </c>
      <c r="K1128" s="3">
        <v>33.86</v>
      </c>
      <c r="L1128">
        <v>2</v>
      </c>
      <c r="M1128" s="3">
        <v>67.72</v>
      </c>
      <c r="N1128" s="1" t="s">
        <v>29</v>
      </c>
      <c r="O1128" s="1" t="s">
        <v>52</v>
      </c>
    </row>
    <row r="1129" spans="1:15" x14ac:dyDescent="0.3">
      <c r="A1129" s="1" t="s">
        <v>3767</v>
      </c>
      <c r="B1129" s="2">
        <v>45393</v>
      </c>
      <c r="C1129" s="1" t="s">
        <v>6672</v>
      </c>
      <c r="D1129" s="1" t="s">
        <v>82</v>
      </c>
      <c r="E1129">
        <v>2024</v>
      </c>
      <c r="F1129" s="1" t="s">
        <v>3057</v>
      </c>
      <c r="G1129" s="1" t="s">
        <v>3058</v>
      </c>
      <c r="H1129" s="1" t="s">
        <v>588</v>
      </c>
      <c r="I1129" s="1" t="s">
        <v>3466</v>
      </c>
      <c r="J1129" s="1" t="s">
        <v>20</v>
      </c>
      <c r="K1129" s="3">
        <v>7.05</v>
      </c>
      <c r="L1129">
        <v>4</v>
      </c>
      <c r="M1129" s="3">
        <v>28.2</v>
      </c>
      <c r="N1129" s="1" t="s">
        <v>6669</v>
      </c>
      <c r="O1129" s="1" t="s">
        <v>30</v>
      </c>
    </row>
    <row r="1130" spans="1:15" x14ac:dyDescent="0.3">
      <c r="A1130" s="1" t="s">
        <v>3768</v>
      </c>
      <c r="B1130" s="2">
        <v>44917</v>
      </c>
      <c r="C1130" s="1" t="s">
        <v>6672</v>
      </c>
      <c r="D1130" s="1" t="s">
        <v>107</v>
      </c>
      <c r="E1130">
        <v>2022</v>
      </c>
      <c r="F1130" s="1" t="s">
        <v>1465</v>
      </c>
      <c r="G1130" s="1" t="s">
        <v>1882</v>
      </c>
      <c r="H1130" s="1" t="s">
        <v>1974</v>
      </c>
      <c r="I1130" s="1" t="s">
        <v>1975</v>
      </c>
      <c r="J1130" s="1" t="s">
        <v>70</v>
      </c>
      <c r="K1130" s="3">
        <v>31.9</v>
      </c>
      <c r="L1130">
        <v>2</v>
      </c>
      <c r="M1130" s="3">
        <v>63.8</v>
      </c>
      <c r="N1130" s="1" t="s">
        <v>29</v>
      </c>
      <c r="O1130" s="1" t="s">
        <v>44</v>
      </c>
    </row>
    <row r="1131" spans="1:15" x14ac:dyDescent="0.3">
      <c r="A1131" s="1" t="s">
        <v>3769</v>
      </c>
      <c r="B1131" s="2">
        <v>45413</v>
      </c>
      <c r="C1131" s="1" t="s">
        <v>6670</v>
      </c>
      <c r="D1131" s="1" t="s">
        <v>46</v>
      </c>
      <c r="E1131">
        <v>2024</v>
      </c>
      <c r="F1131" s="1" t="s">
        <v>1691</v>
      </c>
      <c r="G1131" s="1" t="s">
        <v>3674</v>
      </c>
      <c r="H1131" s="1" t="s">
        <v>730</v>
      </c>
      <c r="I1131" s="1" t="s">
        <v>731</v>
      </c>
      <c r="J1131" s="1" t="s">
        <v>87</v>
      </c>
      <c r="K1131" s="3">
        <v>36.549999999999997</v>
      </c>
      <c r="L1131">
        <v>3</v>
      </c>
      <c r="M1131" s="3">
        <v>109.65</v>
      </c>
      <c r="N1131" s="1" t="s">
        <v>21</v>
      </c>
      <c r="O1131" s="1" t="s">
        <v>193</v>
      </c>
    </row>
    <row r="1132" spans="1:15" x14ac:dyDescent="0.3">
      <c r="A1132" s="1" t="s">
        <v>3770</v>
      </c>
      <c r="B1132" s="2">
        <v>45127</v>
      </c>
      <c r="C1132" s="1" t="s">
        <v>6672</v>
      </c>
      <c r="D1132" s="1" t="s">
        <v>32</v>
      </c>
      <c r="E1132">
        <v>2023</v>
      </c>
      <c r="F1132" s="1" t="s">
        <v>728</v>
      </c>
      <c r="G1132" s="1" t="s">
        <v>3771</v>
      </c>
      <c r="H1132" s="1" t="s">
        <v>27</v>
      </c>
      <c r="I1132" s="1" t="s">
        <v>3772</v>
      </c>
      <c r="J1132" s="1" t="s">
        <v>51</v>
      </c>
      <c r="K1132" s="3">
        <v>6.56</v>
      </c>
      <c r="L1132">
        <v>3</v>
      </c>
      <c r="M1132" s="3">
        <v>19.68</v>
      </c>
      <c r="N1132" s="1" t="s">
        <v>88</v>
      </c>
      <c r="O1132" s="1" t="s">
        <v>44</v>
      </c>
    </row>
    <row r="1133" spans="1:15" x14ac:dyDescent="0.3">
      <c r="A1133" s="1" t="s">
        <v>3773</v>
      </c>
      <c r="B1133" s="2">
        <v>45289</v>
      </c>
      <c r="C1133" s="1" t="s">
        <v>6668</v>
      </c>
      <c r="D1133" s="1" t="s">
        <v>107</v>
      </c>
      <c r="E1133">
        <v>2023</v>
      </c>
      <c r="F1133" s="1" t="s">
        <v>3207</v>
      </c>
      <c r="G1133" s="1" t="s">
        <v>3208</v>
      </c>
      <c r="H1133" s="1" t="s">
        <v>3573</v>
      </c>
      <c r="I1133" s="1" t="s">
        <v>3628</v>
      </c>
      <c r="J1133" s="1" t="s">
        <v>51</v>
      </c>
      <c r="K1133" s="3">
        <v>43.33</v>
      </c>
      <c r="L1133">
        <v>4</v>
      </c>
      <c r="M1133" s="3">
        <v>173.32</v>
      </c>
      <c r="N1133" s="1" t="s">
        <v>6669</v>
      </c>
      <c r="O1133" s="1" t="s">
        <v>95</v>
      </c>
    </row>
    <row r="1134" spans="1:15" x14ac:dyDescent="0.3">
      <c r="A1134" s="1" t="s">
        <v>3774</v>
      </c>
      <c r="B1134" s="2">
        <v>45580</v>
      </c>
      <c r="C1134" s="1" t="s">
        <v>6671</v>
      </c>
      <c r="D1134" s="1" t="s">
        <v>133</v>
      </c>
      <c r="E1134">
        <v>2024</v>
      </c>
      <c r="F1134" s="1" t="s">
        <v>2295</v>
      </c>
      <c r="G1134" s="1" t="s">
        <v>3775</v>
      </c>
      <c r="H1134" s="1" t="s">
        <v>717</v>
      </c>
      <c r="I1134" s="1" t="s">
        <v>3776</v>
      </c>
      <c r="J1134" s="1" t="s">
        <v>70</v>
      </c>
      <c r="K1134" s="3">
        <v>10.050000000000001</v>
      </c>
      <c r="L1134">
        <v>4</v>
      </c>
      <c r="M1134" s="3">
        <v>40.200000000000003</v>
      </c>
      <c r="N1134" s="1" t="s">
        <v>6669</v>
      </c>
      <c r="O1134" s="1" t="s">
        <v>44</v>
      </c>
    </row>
    <row r="1135" spans="1:15" x14ac:dyDescent="0.3">
      <c r="A1135" s="1" t="s">
        <v>3777</v>
      </c>
      <c r="B1135" s="2">
        <v>44927</v>
      </c>
      <c r="C1135" s="1" t="s">
        <v>6666</v>
      </c>
      <c r="D1135" s="1" t="s">
        <v>210</v>
      </c>
      <c r="E1135">
        <v>2023</v>
      </c>
      <c r="F1135" s="1" t="s">
        <v>854</v>
      </c>
      <c r="G1135" s="1" t="s">
        <v>855</v>
      </c>
      <c r="H1135" s="1" t="s">
        <v>3778</v>
      </c>
      <c r="I1135" s="1" t="s">
        <v>3779</v>
      </c>
      <c r="J1135" s="1" t="s">
        <v>20</v>
      </c>
      <c r="K1135" s="3">
        <v>10.63</v>
      </c>
      <c r="L1135">
        <v>4</v>
      </c>
      <c r="M1135" s="3">
        <v>42.52</v>
      </c>
      <c r="N1135" s="1" t="s">
        <v>21</v>
      </c>
      <c r="O1135" s="1" t="s">
        <v>44</v>
      </c>
    </row>
    <row r="1136" spans="1:15" x14ac:dyDescent="0.3">
      <c r="A1136" s="1" t="s">
        <v>3780</v>
      </c>
      <c r="B1136" s="2">
        <v>45810</v>
      </c>
      <c r="C1136" s="1" t="s">
        <v>6667</v>
      </c>
      <c r="D1136" s="1" t="s">
        <v>24</v>
      </c>
      <c r="E1136">
        <v>2025</v>
      </c>
      <c r="F1136" s="1" t="s">
        <v>3781</v>
      </c>
      <c r="G1136" s="1" t="s">
        <v>3782</v>
      </c>
      <c r="H1136" s="1" t="s">
        <v>752</v>
      </c>
      <c r="I1136" s="1" t="s">
        <v>1838</v>
      </c>
      <c r="J1136" s="1" t="s">
        <v>20</v>
      </c>
      <c r="K1136" s="3">
        <v>23.12</v>
      </c>
      <c r="L1136">
        <v>3</v>
      </c>
      <c r="M1136" s="3">
        <v>69.36</v>
      </c>
      <c r="N1136" s="1" t="s">
        <v>6669</v>
      </c>
      <c r="O1136" s="1" t="s">
        <v>193</v>
      </c>
    </row>
    <row r="1137" spans="1:15" x14ac:dyDescent="0.3">
      <c r="A1137" s="1" t="s">
        <v>3783</v>
      </c>
      <c r="B1137" s="2">
        <v>45651</v>
      </c>
      <c r="C1137" s="1" t="s">
        <v>6670</v>
      </c>
      <c r="D1137" s="1" t="s">
        <v>107</v>
      </c>
      <c r="E1137">
        <v>2024</v>
      </c>
      <c r="F1137" s="1" t="s">
        <v>25</v>
      </c>
      <c r="G1137" s="1" t="s">
        <v>26</v>
      </c>
      <c r="H1137" s="1" t="s">
        <v>287</v>
      </c>
      <c r="I1137" s="1" t="s">
        <v>1562</v>
      </c>
      <c r="J1137" s="1" t="s">
        <v>20</v>
      </c>
      <c r="K1137" s="3">
        <v>12.03</v>
      </c>
      <c r="L1137">
        <v>2</v>
      </c>
      <c r="M1137" s="3">
        <v>24.06</v>
      </c>
      <c r="N1137" s="1" t="s">
        <v>21</v>
      </c>
      <c r="O1137" s="1" t="s">
        <v>22</v>
      </c>
    </row>
    <row r="1138" spans="1:15" x14ac:dyDescent="0.3">
      <c r="A1138" s="1" t="s">
        <v>3784</v>
      </c>
      <c r="B1138" s="2">
        <v>45843</v>
      </c>
      <c r="C1138" s="1" t="s">
        <v>6673</v>
      </c>
      <c r="D1138" s="1" t="s">
        <v>32</v>
      </c>
      <c r="E1138">
        <v>2025</v>
      </c>
      <c r="F1138" s="1" t="s">
        <v>552</v>
      </c>
      <c r="G1138" s="1" t="s">
        <v>553</v>
      </c>
      <c r="H1138" s="1" t="s">
        <v>3785</v>
      </c>
      <c r="I1138" s="1" t="s">
        <v>3786</v>
      </c>
      <c r="J1138" s="1" t="s">
        <v>20</v>
      </c>
      <c r="K1138" s="3">
        <v>7.69</v>
      </c>
      <c r="L1138">
        <v>5</v>
      </c>
      <c r="M1138" s="3">
        <v>38.450000000000003</v>
      </c>
      <c r="N1138" s="1" t="s">
        <v>29</v>
      </c>
      <c r="O1138" s="1" t="s">
        <v>193</v>
      </c>
    </row>
    <row r="1139" spans="1:15" x14ac:dyDescent="0.3">
      <c r="A1139" s="1" t="s">
        <v>3787</v>
      </c>
      <c r="B1139" s="2">
        <v>44856</v>
      </c>
      <c r="C1139" s="1" t="s">
        <v>6673</v>
      </c>
      <c r="D1139" s="1" t="s">
        <v>133</v>
      </c>
      <c r="E1139">
        <v>2022</v>
      </c>
      <c r="F1139" s="1" t="s">
        <v>676</v>
      </c>
      <c r="G1139" s="1" t="s">
        <v>677</v>
      </c>
      <c r="H1139" s="1" t="s">
        <v>2130</v>
      </c>
      <c r="I1139" s="1" t="s">
        <v>3788</v>
      </c>
      <c r="J1139" s="1" t="s">
        <v>51</v>
      </c>
      <c r="K1139" s="3">
        <v>28.11</v>
      </c>
      <c r="L1139">
        <v>1</v>
      </c>
      <c r="M1139" s="3">
        <v>28.11</v>
      </c>
      <c r="N1139" s="1" t="s">
        <v>29</v>
      </c>
      <c r="O1139" s="1" t="s">
        <v>22</v>
      </c>
    </row>
    <row r="1140" spans="1:15" x14ac:dyDescent="0.3">
      <c r="A1140" s="1" t="s">
        <v>3789</v>
      </c>
      <c r="B1140" s="2">
        <v>45205</v>
      </c>
      <c r="C1140" s="1" t="s">
        <v>6668</v>
      </c>
      <c r="D1140" s="1" t="s">
        <v>133</v>
      </c>
      <c r="E1140">
        <v>2023</v>
      </c>
      <c r="F1140" s="1" t="s">
        <v>195</v>
      </c>
      <c r="G1140" s="1" t="s">
        <v>3790</v>
      </c>
      <c r="H1140" s="1" t="s">
        <v>3791</v>
      </c>
      <c r="I1140" s="1" t="s">
        <v>3792</v>
      </c>
      <c r="J1140" s="1" t="s">
        <v>51</v>
      </c>
      <c r="K1140" s="3">
        <v>51.42</v>
      </c>
      <c r="L1140">
        <v>4</v>
      </c>
      <c r="M1140" s="3">
        <v>205.68</v>
      </c>
      <c r="N1140" s="1" t="s">
        <v>29</v>
      </c>
      <c r="O1140" s="1" t="s">
        <v>37</v>
      </c>
    </row>
    <row r="1141" spans="1:15" x14ac:dyDescent="0.3">
      <c r="A1141" s="1" t="s">
        <v>3793</v>
      </c>
      <c r="B1141" s="2">
        <v>44932</v>
      </c>
      <c r="C1141" s="1" t="s">
        <v>6668</v>
      </c>
      <c r="D1141" s="1" t="s">
        <v>210</v>
      </c>
      <c r="E1141">
        <v>2023</v>
      </c>
      <c r="F1141" s="1" t="s">
        <v>1733</v>
      </c>
      <c r="G1141" s="1" t="s">
        <v>2109</v>
      </c>
      <c r="H1141" s="1" t="s">
        <v>580</v>
      </c>
      <c r="I1141" s="1" t="s">
        <v>581</v>
      </c>
      <c r="J1141" s="1" t="s">
        <v>70</v>
      </c>
      <c r="K1141" s="3">
        <v>8.9700000000000006</v>
      </c>
      <c r="L1141">
        <v>5</v>
      </c>
      <c r="M1141" s="3">
        <v>44.85</v>
      </c>
      <c r="N1141" s="1" t="s">
        <v>21</v>
      </c>
      <c r="O1141" s="1" t="s">
        <v>22</v>
      </c>
    </row>
    <row r="1142" spans="1:15" x14ac:dyDescent="0.3">
      <c r="A1142" s="1" t="s">
        <v>3794</v>
      </c>
      <c r="B1142" s="2">
        <v>45800</v>
      </c>
      <c r="C1142" s="1" t="s">
        <v>6668</v>
      </c>
      <c r="D1142" s="1" t="s">
        <v>46</v>
      </c>
      <c r="E1142">
        <v>2025</v>
      </c>
      <c r="F1142" s="1" t="s">
        <v>453</v>
      </c>
      <c r="G1142" s="1" t="s">
        <v>454</v>
      </c>
      <c r="H1142" s="1" t="s">
        <v>2488</v>
      </c>
      <c r="I1142" s="1" t="s">
        <v>2489</v>
      </c>
      <c r="J1142" s="1" t="s">
        <v>70</v>
      </c>
      <c r="K1142" s="3">
        <v>20.43</v>
      </c>
      <c r="L1142">
        <v>5</v>
      </c>
      <c r="M1142" s="3">
        <v>102.15</v>
      </c>
      <c r="N1142" s="1" t="s">
        <v>21</v>
      </c>
      <c r="O1142" s="1" t="s">
        <v>37</v>
      </c>
    </row>
    <row r="1143" spans="1:15" x14ac:dyDescent="0.3">
      <c r="A1143" s="1" t="s">
        <v>3795</v>
      </c>
      <c r="B1143" s="2">
        <v>45350</v>
      </c>
      <c r="C1143" s="1" t="s">
        <v>6670</v>
      </c>
      <c r="D1143" s="1" t="s">
        <v>39</v>
      </c>
      <c r="E1143">
        <v>2024</v>
      </c>
      <c r="F1143" s="1" t="s">
        <v>3796</v>
      </c>
      <c r="G1143" s="1" t="s">
        <v>3797</v>
      </c>
      <c r="H1143" s="1" t="s">
        <v>3798</v>
      </c>
      <c r="I1143" s="1" t="s">
        <v>3799</v>
      </c>
      <c r="J1143" s="1" t="s">
        <v>20</v>
      </c>
      <c r="K1143" s="3">
        <v>44.66</v>
      </c>
      <c r="L1143">
        <v>2</v>
      </c>
      <c r="M1143" s="3">
        <v>89.32</v>
      </c>
      <c r="N1143" s="1" t="s">
        <v>88</v>
      </c>
      <c r="O1143" s="1" t="s">
        <v>37</v>
      </c>
    </row>
    <row r="1144" spans="1:15" x14ac:dyDescent="0.3">
      <c r="A1144" s="1" t="s">
        <v>3800</v>
      </c>
      <c r="B1144" s="2">
        <v>45740</v>
      </c>
      <c r="C1144" s="1" t="s">
        <v>6667</v>
      </c>
      <c r="D1144" s="1" t="s">
        <v>15</v>
      </c>
      <c r="E1144">
        <v>2025</v>
      </c>
      <c r="F1144" s="1" t="s">
        <v>742</v>
      </c>
      <c r="G1144" s="1" t="s">
        <v>743</v>
      </c>
      <c r="H1144" s="1" t="s">
        <v>1394</v>
      </c>
      <c r="I1144" s="1" t="s">
        <v>3801</v>
      </c>
      <c r="J1144" s="1" t="s">
        <v>70</v>
      </c>
      <c r="K1144" s="3">
        <v>18.82</v>
      </c>
      <c r="L1144">
        <v>3</v>
      </c>
      <c r="M1144" s="3">
        <v>56.46</v>
      </c>
      <c r="N1144" s="1" t="s">
        <v>6669</v>
      </c>
      <c r="O1144" s="1" t="s">
        <v>95</v>
      </c>
    </row>
    <row r="1145" spans="1:15" x14ac:dyDescent="0.3">
      <c r="A1145" s="1" t="s">
        <v>3802</v>
      </c>
      <c r="B1145" s="2">
        <v>45397</v>
      </c>
      <c r="C1145" s="1" t="s">
        <v>6667</v>
      </c>
      <c r="D1145" s="1" t="s">
        <v>82</v>
      </c>
      <c r="E1145">
        <v>2024</v>
      </c>
      <c r="F1145" s="1" t="s">
        <v>666</v>
      </c>
      <c r="G1145" s="1" t="s">
        <v>3335</v>
      </c>
      <c r="H1145" s="1" t="s">
        <v>370</v>
      </c>
      <c r="I1145" s="1" t="s">
        <v>902</v>
      </c>
      <c r="J1145" s="1" t="s">
        <v>70</v>
      </c>
      <c r="K1145" s="3">
        <v>19.920000000000002</v>
      </c>
      <c r="L1145">
        <v>2</v>
      </c>
      <c r="M1145" s="3">
        <v>39.840000000000003</v>
      </c>
      <c r="N1145" s="1" t="s">
        <v>29</v>
      </c>
      <c r="O1145" s="1" t="s">
        <v>80</v>
      </c>
    </row>
    <row r="1146" spans="1:15" x14ac:dyDescent="0.3">
      <c r="A1146" s="1" t="s">
        <v>3803</v>
      </c>
      <c r="B1146" s="2">
        <v>45153</v>
      </c>
      <c r="C1146" s="1" t="s">
        <v>6671</v>
      </c>
      <c r="D1146" s="1" t="s">
        <v>90</v>
      </c>
      <c r="E1146">
        <v>2023</v>
      </c>
      <c r="F1146" s="1" t="s">
        <v>3804</v>
      </c>
      <c r="G1146" s="1" t="s">
        <v>2109</v>
      </c>
      <c r="H1146" s="1" t="s">
        <v>1373</v>
      </c>
      <c r="I1146" s="1" t="s">
        <v>3805</v>
      </c>
      <c r="J1146" s="1" t="s">
        <v>20</v>
      </c>
      <c r="K1146" s="3">
        <v>38.5</v>
      </c>
      <c r="L1146">
        <v>1</v>
      </c>
      <c r="M1146" s="3">
        <v>38.5</v>
      </c>
      <c r="N1146" s="1" t="s">
        <v>6669</v>
      </c>
      <c r="O1146" s="1" t="s">
        <v>30</v>
      </c>
    </row>
    <row r="1147" spans="1:15" x14ac:dyDescent="0.3">
      <c r="A1147" s="1" t="s">
        <v>3806</v>
      </c>
      <c r="B1147" s="2">
        <v>44923</v>
      </c>
      <c r="C1147" s="1" t="s">
        <v>6670</v>
      </c>
      <c r="D1147" s="1" t="s">
        <v>107</v>
      </c>
      <c r="E1147">
        <v>2022</v>
      </c>
      <c r="F1147" s="1" t="s">
        <v>1846</v>
      </c>
      <c r="G1147" s="1" t="s">
        <v>1847</v>
      </c>
      <c r="H1147" s="1" t="s">
        <v>136</v>
      </c>
      <c r="I1147" s="1" t="s">
        <v>137</v>
      </c>
      <c r="J1147" s="1" t="s">
        <v>20</v>
      </c>
      <c r="K1147" s="3">
        <v>39.840000000000003</v>
      </c>
      <c r="L1147">
        <v>5</v>
      </c>
      <c r="M1147" s="3">
        <v>199.2</v>
      </c>
      <c r="N1147" s="1" t="s">
        <v>6669</v>
      </c>
      <c r="O1147" s="1" t="s">
        <v>44</v>
      </c>
    </row>
    <row r="1148" spans="1:15" x14ac:dyDescent="0.3">
      <c r="A1148" s="1" t="s">
        <v>3807</v>
      </c>
      <c r="B1148" s="2">
        <v>45064</v>
      </c>
      <c r="C1148" s="1" t="s">
        <v>6672</v>
      </c>
      <c r="D1148" s="1" t="s">
        <v>46</v>
      </c>
      <c r="E1148">
        <v>2023</v>
      </c>
      <c r="F1148" s="1" t="s">
        <v>3085</v>
      </c>
      <c r="G1148" s="1" t="s">
        <v>3086</v>
      </c>
      <c r="H1148" s="1" t="s">
        <v>1602</v>
      </c>
      <c r="I1148" s="1" t="s">
        <v>3808</v>
      </c>
      <c r="J1148" s="1" t="s">
        <v>70</v>
      </c>
      <c r="K1148" s="3">
        <v>25.55</v>
      </c>
      <c r="L1148">
        <v>2</v>
      </c>
      <c r="M1148" s="3">
        <v>51.1</v>
      </c>
      <c r="N1148" s="1" t="s">
        <v>21</v>
      </c>
      <c r="O1148" s="1" t="s">
        <v>30</v>
      </c>
    </row>
    <row r="1149" spans="1:15" x14ac:dyDescent="0.3">
      <c r="A1149" s="1" t="s">
        <v>3809</v>
      </c>
      <c r="B1149" s="2">
        <v>44957</v>
      </c>
      <c r="C1149" s="1" t="s">
        <v>6671</v>
      </c>
      <c r="D1149" s="1" t="s">
        <v>210</v>
      </c>
      <c r="E1149">
        <v>2023</v>
      </c>
      <c r="F1149" s="1" t="s">
        <v>930</v>
      </c>
      <c r="G1149" s="1" t="s">
        <v>931</v>
      </c>
      <c r="H1149" s="1" t="s">
        <v>3666</v>
      </c>
      <c r="I1149" s="1" t="s">
        <v>3667</v>
      </c>
      <c r="J1149" s="1" t="s">
        <v>70</v>
      </c>
      <c r="K1149" s="3">
        <v>56.4</v>
      </c>
      <c r="L1149">
        <v>4</v>
      </c>
      <c r="M1149" s="3">
        <v>225.6</v>
      </c>
      <c r="N1149" s="1" t="s">
        <v>6669</v>
      </c>
      <c r="O1149" s="1" t="s">
        <v>95</v>
      </c>
    </row>
    <row r="1150" spans="1:15" x14ac:dyDescent="0.3">
      <c r="A1150" s="1" t="s">
        <v>3810</v>
      </c>
      <c r="B1150" s="2">
        <v>45564</v>
      </c>
      <c r="C1150" s="1" t="s">
        <v>6666</v>
      </c>
      <c r="D1150" s="1" t="s">
        <v>60</v>
      </c>
      <c r="E1150">
        <v>2024</v>
      </c>
      <c r="F1150" s="1" t="s">
        <v>419</v>
      </c>
      <c r="G1150" s="1" t="s">
        <v>2512</v>
      </c>
      <c r="H1150" s="1" t="s">
        <v>1602</v>
      </c>
      <c r="I1150" s="1" t="s">
        <v>1740</v>
      </c>
      <c r="J1150" s="1" t="s">
        <v>20</v>
      </c>
      <c r="K1150" s="3">
        <v>22.43</v>
      </c>
      <c r="L1150">
        <v>1</v>
      </c>
      <c r="M1150" s="3">
        <v>22.43</v>
      </c>
      <c r="N1150" s="1" t="s">
        <v>6669</v>
      </c>
      <c r="O1150" s="1" t="s">
        <v>193</v>
      </c>
    </row>
    <row r="1151" spans="1:15" x14ac:dyDescent="0.3">
      <c r="A1151" s="1" t="s">
        <v>3811</v>
      </c>
      <c r="B1151" s="2">
        <v>44977</v>
      </c>
      <c r="C1151" s="1" t="s">
        <v>6667</v>
      </c>
      <c r="D1151" s="1" t="s">
        <v>39</v>
      </c>
      <c r="E1151">
        <v>2023</v>
      </c>
      <c r="F1151" s="1" t="s">
        <v>123</v>
      </c>
      <c r="G1151" s="1" t="s">
        <v>3812</v>
      </c>
      <c r="H1151" s="1" t="s">
        <v>3813</v>
      </c>
      <c r="I1151" s="1" t="s">
        <v>3814</v>
      </c>
      <c r="J1151" s="1" t="s">
        <v>87</v>
      </c>
      <c r="K1151" s="3">
        <v>21.52</v>
      </c>
      <c r="L1151">
        <v>5</v>
      </c>
      <c r="M1151" s="3">
        <v>107.6</v>
      </c>
      <c r="N1151" s="1" t="s">
        <v>6669</v>
      </c>
      <c r="O1151" s="1" t="s">
        <v>37</v>
      </c>
    </row>
    <row r="1152" spans="1:15" x14ac:dyDescent="0.3">
      <c r="A1152" s="1" t="s">
        <v>3815</v>
      </c>
      <c r="B1152" s="2">
        <v>44932</v>
      </c>
      <c r="C1152" s="1" t="s">
        <v>6668</v>
      </c>
      <c r="D1152" s="1" t="s">
        <v>210</v>
      </c>
      <c r="E1152">
        <v>2023</v>
      </c>
      <c r="F1152" s="1" t="s">
        <v>3098</v>
      </c>
      <c r="G1152" s="1" t="s">
        <v>3099</v>
      </c>
      <c r="H1152" s="1" t="s">
        <v>2070</v>
      </c>
      <c r="I1152" s="1" t="s">
        <v>2928</v>
      </c>
      <c r="J1152" s="1" t="s">
        <v>87</v>
      </c>
      <c r="K1152" s="3">
        <v>39.200000000000003</v>
      </c>
      <c r="L1152">
        <v>3</v>
      </c>
      <c r="M1152" s="3">
        <v>117.6</v>
      </c>
      <c r="N1152" s="1" t="s">
        <v>21</v>
      </c>
      <c r="O1152" s="1" t="s">
        <v>193</v>
      </c>
    </row>
    <row r="1153" spans="1:15" x14ac:dyDescent="0.3">
      <c r="A1153" s="1" t="s">
        <v>3816</v>
      </c>
      <c r="B1153" s="2">
        <v>44888</v>
      </c>
      <c r="C1153" s="1" t="s">
        <v>6670</v>
      </c>
      <c r="D1153" s="1" t="s">
        <v>54</v>
      </c>
      <c r="E1153">
        <v>2022</v>
      </c>
      <c r="F1153" s="1" t="s">
        <v>2220</v>
      </c>
      <c r="G1153" s="1" t="s">
        <v>2221</v>
      </c>
      <c r="H1153" s="1" t="s">
        <v>504</v>
      </c>
      <c r="I1153" s="1" t="s">
        <v>3817</v>
      </c>
      <c r="J1153" s="1" t="s">
        <v>20</v>
      </c>
      <c r="K1153" s="3">
        <v>29.55</v>
      </c>
      <c r="L1153">
        <v>1</v>
      </c>
      <c r="M1153" s="3">
        <v>29.55</v>
      </c>
      <c r="N1153" s="1" t="s">
        <v>21</v>
      </c>
      <c r="O1153" s="1" t="s">
        <v>37</v>
      </c>
    </row>
    <row r="1154" spans="1:15" x14ac:dyDescent="0.3">
      <c r="A1154" s="1" t="s">
        <v>3818</v>
      </c>
      <c r="B1154" s="2">
        <v>45078</v>
      </c>
      <c r="C1154" s="1" t="s">
        <v>6672</v>
      </c>
      <c r="D1154" s="1" t="s">
        <v>24</v>
      </c>
      <c r="E1154">
        <v>2023</v>
      </c>
      <c r="F1154" s="1" t="s">
        <v>169</v>
      </c>
      <c r="G1154" s="1" t="s">
        <v>170</v>
      </c>
      <c r="H1154" s="1" t="s">
        <v>501</v>
      </c>
      <c r="I1154" s="1" t="s">
        <v>3214</v>
      </c>
      <c r="J1154" s="1" t="s">
        <v>70</v>
      </c>
      <c r="K1154" s="3">
        <v>40.369999999999997</v>
      </c>
      <c r="L1154">
        <v>3</v>
      </c>
      <c r="M1154" s="3">
        <v>121.11</v>
      </c>
      <c r="N1154" s="1" t="s">
        <v>6669</v>
      </c>
      <c r="O1154" s="1" t="s">
        <v>37</v>
      </c>
    </row>
    <row r="1155" spans="1:15" x14ac:dyDescent="0.3">
      <c r="A1155" s="1" t="s">
        <v>3819</v>
      </c>
      <c r="B1155" s="2">
        <v>45552</v>
      </c>
      <c r="C1155" s="1" t="s">
        <v>6671</v>
      </c>
      <c r="D1155" s="1" t="s">
        <v>60</v>
      </c>
      <c r="E1155">
        <v>2024</v>
      </c>
      <c r="F1155" s="1" t="s">
        <v>3238</v>
      </c>
      <c r="G1155" s="1" t="s">
        <v>3239</v>
      </c>
      <c r="H1155" s="1" t="s">
        <v>416</v>
      </c>
      <c r="I1155" s="1" t="s">
        <v>3820</v>
      </c>
      <c r="J1155" s="1" t="s">
        <v>20</v>
      </c>
      <c r="K1155" s="3">
        <v>33.22</v>
      </c>
      <c r="L1155">
        <v>5</v>
      </c>
      <c r="M1155" s="3">
        <v>166.1</v>
      </c>
      <c r="N1155" s="1" t="s">
        <v>21</v>
      </c>
      <c r="O1155" s="1" t="s">
        <v>37</v>
      </c>
    </row>
    <row r="1156" spans="1:15" x14ac:dyDescent="0.3">
      <c r="A1156" s="1" t="s">
        <v>3821</v>
      </c>
      <c r="B1156" s="2">
        <v>45847</v>
      </c>
      <c r="C1156" s="1" t="s">
        <v>6670</v>
      </c>
      <c r="D1156" s="1" t="s">
        <v>32</v>
      </c>
      <c r="E1156">
        <v>2025</v>
      </c>
      <c r="F1156" s="1" t="s">
        <v>1819</v>
      </c>
      <c r="G1156" s="1" t="s">
        <v>3679</v>
      </c>
      <c r="H1156" s="1" t="s">
        <v>2650</v>
      </c>
      <c r="I1156" s="1" t="s">
        <v>3822</v>
      </c>
      <c r="J1156" s="1" t="s">
        <v>20</v>
      </c>
      <c r="K1156" s="3">
        <v>39.43</v>
      </c>
      <c r="L1156">
        <v>4</v>
      </c>
      <c r="M1156" s="3">
        <v>157.72</v>
      </c>
      <c r="N1156" s="1" t="s">
        <v>6669</v>
      </c>
      <c r="O1156" s="1" t="s">
        <v>95</v>
      </c>
    </row>
    <row r="1157" spans="1:15" x14ac:dyDescent="0.3">
      <c r="A1157" s="1" t="s">
        <v>3823</v>
      </c>
      <c r="B1157" s="2">
        <v>44889</v>
      </c>
      <c r="C1157" s="1" t="s">
        <v>6672</v>
      </c>
      <c r="D1157" s="1" t="s">
        <v>54</v>
      </c>
      <c r="E1157">
        <v>2022</v>
      </c>
      <c r="F1157" s="1" t="s">
        <v>3824</v>
      </c>
      <c r="G1157" s="1" t="s">
        <v>3825</v>
      </c>
      <c r="H1157" s="1" t="s">
        <v>2872</v>
      </c>
      <c r="I1157" s="1" t="s">
        <v>3826</v>
      </c>
      <c r="J1157" s="1" t="s">
        <v>20</v>
      </c>
      <c r="K1157" s="3">
        <v>12.08</v>
      </c>
      <c r="L1157">
        <v>3</v>
      </c>
      <c r="M1157" s="3">
        <v>36.24</v>
      </c>
      <c r="N1157" s="1" t="s">
        <v>6669</v>
      </c>
      <c r="O1157" s="1" t="s">
        <v>22</v>
      </c>
    </row>
    <row r="1158" spans="1:15" x14ac:dyDescent="0.3">
      <c r="A1158" s="1" t="s">
        <v>3827</v>
      </c>
      <c r="B1158" s="2">
        <v>45122</v>
      </c>
      <c r="C1158" s="1" t="s">
        <v>6673</v>
      </c>
      <c r="D1158" s="1" t="s">
        <v>32</v>
      </c>
      <c r="E1158">
        <v>2023</v>
      </c>
      <c r="F1158" s="1" t="s">
        <v>40</v>
      </c>
      <c r="G1158" s="1" t="s">
        <v>3828</v>
      </c>
      <c r="H1158" s="1" t="s">
        <v>3829</v>
      </c>
      <c r="I1158" s="1" t="s">
        <v>3830</v>
      </c>
      <c r="J1158" s="1" t="s">
        <v>70</v>
      </c>
      <c r="K1158" s="3">
        <v>14.6</v>
      </c>
      <c r="L1158">
        <v>5</v>
      </c>
      <c r="M1158" s="3">
        <v>73</v>
      </c>
      <c r="N1158" s="1" t="s">
        <v>29</v>
      </c>
      <c r="O1158" s="1" t="s">
        <v>95</v>
      </c>
    </row>
    <row r="1159" spans="1:15" x14ac:dyDescent="0.3">
      <c r="A1159" s="1" t="s">
        <v>3831</v>
      </c>
      <c r="B1159" s="2">
        <v>45818</v>
      </c>
      <c r="C1159" s="1" t="s">
        <v>6671</v>
      </c>
      <c r="D1159" s="1" t="s">
        <v>24</v>
      </c>
      <c r="E1159">
        <v>2025</v>
      </c>
      <c r="F1159" s="1" t="s">
        <v>3832</v>
      </c>
      <c r="G1159" s="1" t="s">
        <v>3833</v>
      </c>
      <c r="H1159" s="1" t="s">
        <v>3834</v>
      </c>
      <c r="I1159" s="1" t="s">
        <v>3835</v>
      </c>
      <c r="J1159" s="1" t="s">
        <v>51</v>
      </c>
      <c r="K1159" s="3">
        <v>52.68</v>
      </c>
      <c r="L1159">
        <v>1</v>
      </c>
      <c r="M1159" s="3">
        <v>52.68</v>
      </c>
      <c r="N1159" s="1" t="s">
        <v>21</v>
      </c>
      <c r="O1159" s="1" t="s">
        <v>30</v>
      </c>
    </row>
    <row r="1160" spans="1:15" x14ac:dyDescent="0.3">
      <c r="A1160" s="1" t="s">
        <v>3836</v>
      </c>
      <c r="B1160" s="2">
        <v>45557</v>
      </c>
      <c r="C1160" s="1" t="s">
        <v>6666</v>
      </c>
      <c r="D1160" s="1" t="s">
        <v>60</v>
      </c>
      <c r="E1160">
        <v>2024</v>
      </c>
      <c r="F1160" s="1" t="s">
        <v>3837</v>
      </c>
      <c r="G1160" s="1" t="s">
        <v>3838</v>
      </c>
      <c r="H1160" s="1" t="s">
        <v>2678</v>
      </c>
      <c r="I1160" s="1" t="s">
        <v>2679</v>
      </c>
      <c r="J1160" s="1" t="s">
        <v>20</v>
      </c>
      <c r="K1160" s="3">
        <v>44.14</v>
      </c>
      <c r="L1160">
        <v>2</v>
      </c>
      <c r="M1160" s="3">
        <v>88.28</v>
      </c>
      <c r="N1160" s="1" t="s">
        <v>21</v>
      </c>
      <c r="O1160" s="1" t="s">
        <v>37</v>
      </c>
    </row>
    <row r="1161" spans="1:15" x14ac:dyDescent="0.3">
      <c r="A1161" s="1" t="s">
        <v>3839</v>
      </c>
      <c r="B1161" s="2">
        <v>45073</v>
      </c>
      <c r="C1161" s="1" t="s">
        <v>6673</v>
      </c>
      <c r="D1161" s="1" t="s">
        <v>46</v>
      </c>
      <c r="E1161">
        <v>2023</v>
      </c>
      <c r="F1161" s="1" t="s">
        <v>2330</v>
      </c>
      <c r="G1161" s="1" t="s">
        <v>2331</v>
      </c>
      <c r="H1161" s="1" t="s">
        <v>328</v>
      </c>
      <c r="I1161" s="1" t="s">
        <v>3840</v>
      </c>
      <c r="J1161" s="1" t="s">
        <v>70</v>
      </c>
      <c r="K1161" s="3">
        <v>9.3800000000000008</v>
      </c>
      <c r="L1161">
        <v>5</v>
      </c>
      <c r="M1161" s="3">
        <v>46.9</v>
      </c>
      <c r="N1161" s="1" t="s">
        <v>29</v>
      </c>
      <c r="O1161" s="1" t="s">
        <v>22</v>
      </c>
    </row>
    <row r="1162" spans="1:15" x14ac:dyDescent="0.3">
      <c r="A1162" s="1" t="s">
        <v>3841</v>
      </c>
      <c r="B1162" s="2">
        <v>45161</v>
      </c>
      <c r="C1162" s="1" t="s">
        <v>6670</v>
      </c>
      <c r="D1162" s="1" t="s">
        <v>90</v>
      </c>
      <c r="E1162">
        <v>2023</v>
      </c>
      <c r="F1162" s="1" t="s">
        <v>255</v>
      </c>
      <c r="G1162" s="1" t="s">
        <v>3842</v>
      </c>
      <c r="H1162" s="1" t="s">
        <v>535</v>
      </c>
      <c r="I1162" s="1" t="s">
        <v>536</v>
      </c>
      <c r="J1162" s="1" t="s">
        <v>51</v>
      </c>
      <c r="K1162" s="3">
        <v>7.63</v>
      </c>
      <c r="L1162">
        <v>5</v>
      </c>
      <c r="M1162" s="3">
        <v>38.15</v>
      </c>
      <c r="N1162" s="1" t="s">
        <v>88</v>
      </c>
      <c r="O1162" s="1" t="s">
        <v>37</v>
      </c>
    </row>
    <row r="1163" spans="1:15" x14ac:dyDescent="0.3">
      <c r="A1163" s="1" t="s">
        <v>3843</v>
      </c>
      <c r="B1163" s="2">
        <v>45420</v>
      </c>
      <c r="C1163" s="1" t="s">
        <v>6670</v>
      </c>
      <c r="D1163" s="1" t="s">
        <v>46</v>
      </c>
      <c r="E1163">
        <v>2024</v>
      </c>
      <c r="F1163" s="1" t="s">
        <v>1015</v>
      </c>
      <c r="G1163" s="1" t="s">
        <v>1016</v>
      </c>
      <c r="H1163" s="1" t="s">
        <v>93</v>
      </c>
      <c r="I1163" s="1" t="s">
        <v>3844</v>
      </c>
      <c r="J1163" s="1" t="s">
        <v>20</v>
      </c>
      <c r="K1163" s="3">
        <v>34.99</v>
      </c>
      <c r="L1163">
        <v>3</v>
      </c>
      <c r="M1163" s="3">
        <v>104.97</v>
      </c>
      <c r="N1163" s="1" t="s">
        <v>6669</v>
      </c>
      <c r="O1163" s="1" t="s">
        <v>52</v>
      </c>
    </row>
    <row r="1164" spans="1:15" x14ac:dyDescent="0.3">
      <c r="A1164" s="1" t="s">
        <v>3845</v>
      </c>
      <c r="B1164" s="2">
        <v>45543</v>
      </c>
      <c r="C1164" s="1" t="s">
        <v>6666</v>
      </c>
      <c r="D1164" s="1" t="s">
        <v>60</v>
      </c>
      <c r="E1164">
        <v>2024</v>
      </c>
      <c r="F1164" s="1" t="s">
        <v>1235</v>
      </c>
      <c r="G1164" s="1" t="s">
        <v>1576</v>
      </c>
      <c r="H1164" s="1" t="s">
        <v>865</v>
      </c>
      <c r="I1164" s="1" t="s">
        <v>866</v>
      </c>
      <c r="J1164" s="1" t="s">
        <v>87</v>
      </c>
      <c r="K1164" s="3">
        <v>38.200000000000003</v>
      </c>
      <c r="L1164">
        <v>2</v>
      </c>
      <c r="M1164" s="3">
        <v>76.400000000000006</v>
      </c>
      <c r="N1164" s="1" t="s">
        <v>6669</v>
      </c>
      <c r="O1164" s="1" t="s">
        <v>37</v>
      </c>
    </row>
    <row r="1165" spans="1:15" x14ac:dyDescent="0.3">
      <c r="A1165" s="1" t="s">
        <v>3846</v>
      </c>
      <c r="B1165" s="2">
        <v>44964</v>
      </c>
      <c r="C1165" s="1" t="s">
        <v>6671</v>
      </c>
      <c r="D1165" s="1" t="s">
        <v>39</v>
      </c>
      <c r="E1165">
        <v>2023</v>
      </c>
      <c r="F1165" s="1" t="s">
        <v>3847</v>
      </c>
      <c r="G1165" s="1" t="s">
        <v>3848</v>
      </c>
      <c r="H1165" s="1" t="s">
        <v>282</v>
      </c>
      <c r="I1165" s="1" t="s">
        <v>1577</v>
      </c>
      <c r="J1165" s="1" t="s">
        <v>51</v>
      </c>
      <c r="K1165" s="3">
        <v>29.78</v>
      </c>
      <c r="L1165">
        <v>5</v>
      </c>
      <c r="M1165" s="3">
        <v>148.9</v>
      </c>
      <c r="N1165" s="1" t="s">
        <v>88</v>
      </c>
      <c r="O1165" s="1" t="s">
        <v>193</v>
      </c>
    </row>
    <row r="1166" spans="1:15" x14ac:dyDescent="0.3">
      <c r="A1166" s="1" t="s">
        <v>3849</v>
      </c>
      <c r="B1166" s="2">
        <v>45050</v>
      </c>
      <c r="C1166" s="1" t="s">
        <v>6672</v>
      </c>
      <c r="D1166" s="1" t="s">
        <v>46</v>
      </c>
      <c r="E1166">
        <v>2023</v>
      </c>
      <c r="F1166" s="1" t="s">
        <v>2149</v>
      </c>
      <c r="G1166" s="1" t="s">
        <v>2916</v>
      </c>
      <c r="H1166" s="1" t="s">
        <v>3850</v>
      </c>
      <c r="I1166" s="1" t="s">
        <v>3851</v>
      </c>
      <c r="J1166" s="1" t="s">
        <v>20</v>
      </c>
      <c r="K1166" s="3">
        <v>39.090000000000003</v>
      </c>
      <c r="L1166">
        <v>2</v>
      </c>
      <c r="M1166" s="3">
        <v>78.180000000000007</v>
      </c>
      <c r="N1166" s="1" t="s">
        <v>29</v>
      </c>
      <c r="O1166" s="1" t="s">
        <v>37</v>
      </c>
    </row>
    <row r="1167" spans="1:15" x14ac:dyDescent="0.3">
      <c r="A1167" s="1" t="s">
        <v>3852</v>
      </c>
      <c r="B1167" s="2">
        <v>45059</v>
      </c>
      <c r="C1167" s="1" t="s">
        <v>6673</v>
      </c>
      <c r="D1167" s="1" t="s">
        <v>46</v>
      </c>
      <c r="E1167">
        <v>2023</v>
      </c>
      <c r="F1167" s="1" t="s">
        <v>1146</v>
      </c>
      <c r="G1167" s="1" t="s">
        <v>1147</v>
      </c>
      <c r="H1167" s="1" t="s">
        <v>42</v>
      </c>
      <c r="I1167" s="1" t="s">
        <v>233</v>
      </c>
      <c r="J1167" s="1" t="s">
        <v>70</v>
      </c>
      <c r="K1167" s="3">
        <v>32.46</v>
      </c>
      <c r="L1167">
        <v>4</v>
      </c>
      <c r="M1167" s="3">
        <v>129.84</v>
      </c>
      <c r="N1167" s="1" t="s">
        <v>21</v>
      </c>
      <c r="O1167" s="1" t="s">
        <v>22</v>
      </c>
    </row>
    <row r="1168" spans="1:15" x14ac:dyDescent="0.3">
      <c r="A1168" s="1" t="s">
        <v>3853</v>
      </c>
      <c r="B1168" s="2">
        <v>45329</v>
      </c>
      <c r="C1168" s="1" t="s">
        <v>6670</v>
      </c>
      <c r="D1168" s="1" t="s">
        <v>39</v>
      </c>
      <c r="E1168">
        <v>2024</v>
      </c>
      <c r="F1168" s="1" t="s">
        <v>2473</v>
      </c>
      <c r="G1168" s="1" t="s">
        <v>2474</v>
      </c>
      <c r="H1168" s="1" t="s">
        <v>2356</v>
      </c>
      <c r="I1168" s="1" t="s">
        <v>3010</v>
      </c>
      <c r="J1168" s="1" t="s">
        <v>51</v>
      </c>
      <c r="K1168" s="3">
        <v>21.77</v>
      </c>
      <c r="L1168">
        <v>3</v>
      </c>
      <c r="M1168" s="3">
        <v>65.31</v>
      </c>
      <c r="N1168" s="1" t="s">
        <v>21</v>
      </c>
      <c r="O1168" s="1" t="s">
        <v>95</v>
      </c>
    </row>
    <row r="1169" spans="1:15" x14ac:dyDescent="0.3">
      <c r="A1169" s="1" t="s">
        <v>3854</v>
      </c>
      <c r="B1169" s="2">
        <v>45438</v>
      </c>
      <c r="C1169" s="1" t="s">
        <v>6666</v>
      </c>
      <c r="D1169" s="1" t="s">
        <v>46</v>
      </c>
      <c r="E1169">
        <v>2024</v>
      </c>
      <c r="F1169" s="1" t="s">
        <v>3126</v>
      </c>
      <c r="G1169" s="1" t="s">
        <v>3127</v>
      </c>
      <c r="H1169" s="1" t="s">
        <v>2913</v>
      </c>
      <c r="I1169" s="1" t="s">
        <v>3855</v>
      </c>
      <c r="J1169" s="1" t="s">
        <v>51</v>
      </c>
      <c r="K1169" s="3">
        <v>23.65</v>
      </c>
      <c r="L1169">
        <v>2</v>
      </c>
      <c r="M1169" s="3">
        <v>47.3</v>
      </c>
      <c r="N1169" s="1" t="s">
        <v>21</v>
      </c>
      <c r="O1169" s="1" t="s">
        <v>37</v>
      </c>
    </row>
    <row r="1170" spans="1:15" x14ac:dyDescent="0.3">
      <c r="A1170" s="1" t="s">
        <v>3856</v>
      </c>
      <c r="B1170" s="2">
        <v>45567</v>
      </c>
      <c r="C1170" s="1" t="s">
        <v>6670</v>
      </c>
      <c r="D1170" s="1" t="s">
        <v>133</v>
      </c>
      <c r="E1170">
        <v>2024</v>
      </c>
      <c r="F1170" s="1" t="s">
        <v>91</v>
      </c>
      <c r="G1170" s="1" t="s">
        <v>1457</v>
      </c>
      <c r="H1170" s="1" t="s">
        <v>559</v>
      </c>
      <c r="I1170" s="1" t="s">
        <v>1598</v>
      </c>
      <c r="J1170" s="1" t="s">
        <v>51</v>
      </c>
      <c r="K1170" s="3">
        <v>44.23</v>
      </c>
      <c r="L1170">
        <v>1</v>
      </c>
      <c r="M1170" s="3">
        <v>44.23</v>
      </c>
      <c r="N1170" s="1" t="s">
        <v>6669</v>
      </c>
      <c r="O1170" s="1" t="s">
        <v>37</v>
      </c>
    </row>
    <row r="1171" spans="1:15" x14ac:dyDescent="0.3">
      <c r="A1171" s="1" t="s">
        <v>3857</v>
      </c>
      <c r="B1171" s="2">
        <v>45354</v>
      </c>
      <c r="C1171" s="1" t="s">
        <v>6666</v>
      </c>
      <c r="D1171" s="1" t="s">
        <v>15</v>
      </c>
      <c r="E1171">
        <v>2024</v>
      </c>
      <c r="F1171" s="1" t="s">
        <v>438</v>
      </c>
      <c r="G1171" s="1" t="s">
        <v>1088</v>
      </c>
      <c r="H1171" s="1" t="s">
        <v>125</v>
      </c>
      <c r="I1171" s="1" t="s">
        <v>3858</v>
      </c>
      <c r="J1171" s="1" t="s">
        <v>87</v>
      </c>
      <c r="K1171" s="3">
        <v>39.93</v>
      </c>
      <c r="L1171">
        <v>5</v>
      </c>
      <c r="M1171" s="3">
        <v>199.65</v>
      </c>
      <c r="N1171" s="1" t="s">
        <v>88</v>
      </c>
      <c r="O1171" s="1" t="s">
        <v>52</v>
      </c>
    </row>
    <row r="1172" spans="1:15" x14ac:dyDescent="0.3">
      <c r="A1172" s="1" t="s">
        <v>3859</v>
      </c>
      <c r="B1172" s="2">
        <v>45638</v>
      </c>
      <c r="C1172" s="1" t="s">
        <v>6672</v>
      </c>
      <c r="D1172" s="1" t="s">
        <v>107</v>
      </c>
      <c r="E1172">
        <v>2024</v>
      </c>
      <c r="F1172" s="1" t="s">
        <v>260</v>
      </c>
      <c r="G1172" s="1" t="s">
        <v>261</v>
      </c>
      <c r="H1172" s="1" t="s">
        <v>2575</v>
      </c>
      <c r="I1172" s="1" t="s">
        <v>2576</v>
      </c>
      <c r="J1172" s="1" t="s">
        <v>51</v>
      </c>
      <c r="K1172" s="3">
        <v>19.54</v>
      </c>
      <c r="L1172">
        <v>5</v>
      </c>
      <c r="M1172" s="3">
        <v>97.7</v>
      </c>
      <c r="N1172" s="1" t="s">
        <v>21</v>
      </c>
      <c r="O1172" s="1" t="s">
        <v>37</v>
      </c>
    </row>
    <row r="1173" spans="1:15" x14ac:dyDescent="0.3">
      <c r="A1173" s="1" t="s">
        <v>3860</v>
      </c>
      <c r="B1173" s="2">
        <v>45434</v>
      </c>
      <c r="C1173" s="1" t="s">
        <v>6670</v>
      </c>
      <c r="D1173" s="1" t="s">
        <v>46</v>
      </c>
      <c r="E1173">
        <v>2024</v>
      </c>
      <c r="F1173" s="1" t="s">
        <v>2477</v>
      </c>
      <c r="G1173" s="1" t="s">
        <v>3861</v>
      </c>
      <c r="H1173" s="1" t="s">
        <v>3505</v>
      </c>
      <c r="I1173" s="1" t="s">
        <v>3862</v>
      </c>
      <c r="J1173" s="1" t="s">
        <v>51</v>
      </c>
      <c r="K1173" s="3">
        <v>5.68</v>
      </c>
      <c r="L1173">
        <v>4</v>
      </c>
      <c r="M1173" s="3">
        <v>22.72</v>
      </c>
      <c r="N1173" s="1" t="s">
        <v>6669</v>
      </c>
      <c r="O1173" s="1" t="s">
        <v>37</v>
      </c>
    </row>
    <row r="1174" spans="1:15" x14ac:dyDescent="0.3">
      <c r="A1174" s="1" t="s">
        <v>3863</v>
      </c>
      <c r="B1174" s="2">
        <v>45336</v>
      </c>
      <c r="C1174" s="1" t="s">
        <v>6670</v>
      </c>
      <c r="D1174" s="1" t="s">
        <v>39</v>
      </c>
      <c r="E1174">
        <v>2024</v>
      </c>
      <c r="F1174" s="1" t="s">
        <v>2035</v>
      </c>
      <c r="G1174" s="1" t="s">
        <v>3864</v>
      </c>
      <c r="H1174" s="1" t="s">
        <v>1227</v>
      </c>
      <c r="I1174" s="1" t="s">
        <v>3392</v>
      </c>
      <c r="J1174" s="1" t="s">
        <v>51</v>
      </c>
      <c r="K1174" s="3">
        <v>32.85</v>
      </c>
      <c r="L1174">
        <v>1</v>
      </c>
      <c r="M1174" s="3">
        <v>32.85</v>
      </c>
      <c r="N1174" s="1" t="s">
        <v>6669</v>
      </c>
      <c r="O1174" s="1" t="s">
        <v>193</v>
      </c>
    </row>
    <row r="1175" spans="1:15" x14ac:dyDescent="0.3">
      <c r="A1175" s="1" t="s">
        <v>3865</v>
      </c>
      <c r="B1175" s="2">
        <v>44856</v>
      </c>
      <c r="C1175" s="1" t="s">
        <v>6673</v>
      </c>
      <c r="D1175" s="1" t="s">
        <v>133</v>
      </c>
      <c r="E1175">
        <v>2022</v>
      </c>
      <c r="F1175" s="1" t="s">
        <v>898</v>
      </c>
      <c r="G1175" s="1" t="s">
        <v>899</v>
      </c>
      <c r="H1175" s="1" t="s">
        <v>1361</v>
      </c>
      <c r="I1175" s="1" t="s">
        <v>3328</v>
      </c>
      <c r="J1175" s="1" t="s">
        <v>70</v>
      </c>
      <c r="K1175" s="3">
        <v>46.05</v>
      </c>
      <c r="L1175">
        <v>1</v>
      </c>
      <c r="M1175" s="3">
        <v>46.05</v>
      </c>
      <c r="N1175" s="1" t="s">
        <v>21</v>
      </c>
      <c r="O1175" s="1" t="s">
        <v>44</v>
      </c>
    </row>
    <row r="1176" spans="1:15" x14ac:dyDescent="0.3">
      <c r="A1176" s="1" t="s">
        <v>3866</v>
      </c>
      <c r="B1176" s="2">
        <v>45831</v>
      </c>
      <c r="C1176" s="1" t="s">
        <v>6667</v>
      </c>
      <c r="D1176" s="1" t="s">
        <v>24</v>
      </c>
      <c r="E1176">
        <v>2025</v>
      </c>
      <c r="F1176" s="1" t="s">
        <v>1010</v>
      </c>
      <c r="G1176" s="1" t="s">
        <v>3867</v>
      </c>
      <c r="H1176" s="1" t="s">
        <v>905</v>
      </c>
      <c r="I1176" s="1" t="s">
        <v>3868</v>
      </c>
      <c r="J1176" s="1" t="s">
        <v>70</v>
      </c>
      <c r="K1176" s="3">
        <v>21.9</v>
      </c>
      <c r="L1176">
        <v>1</v>
      </c>
      <c r="M1176" s="3">
        <v>21.9</v>
      </c>
      <c r="N1176" s="1" t="s">
        <v>21</v>
      </c>
      <c r="O1176" s="1" t="s">
        <v>193</v>
      </c>
    </row>
    <row r="1177" spans="1:15" x14ac:dyDescent="0.3">
      <c r="A1177" s="1" t="s">
        <v>3869</v>
      </c>
      <c r="B1177" s="2">
        <v>45750</v>
      </c>
      <c r="C1177" s="1" t="s">
        <v>6672</v>
      </c>
      <c r="D1177" s="1" t="s">
        <v>82</v>
      </c>
      <c r="E1177">
        <v>2025</v>
      </c>
      <c r="F1177" s="1" t="s">
        <v>2884</v>
      </c>
      <c r="G1177" s="1" t="s">
        <v>3870</v>
      </c>
      <c r="H1177" s="1" t="s">
        <v>1518</v>
      </c>
      <c r="I1177" s="1" t="s">
        <v>2946</v>
      </c>
      <c r="J1177" s="1" t="s">
        <v>20</v>
      </c>
      <c r="K1177" s="3">
        <v>48.64</v>
      </c>
      <c r="L1177">
        <v>5</v>
      </c>
      <c r="M1177" s="3">
        <v>243.2</v>
      </c>
      <c r="N1177" s="1" t="s">
        <v>21</v>
      </c>
      <c r="O1177" s="1" t="s">
        <v>80</v>
      </c>
    </row>
    <row r="1178" spans="1:15" x14ac:dyDescent="0.3">
      <c r="A1178" s="1" t="s">
        <v>3871</v>
      </c>
      <c r="B1178" s="2">
        <v>44848</v>
      </c>
      <c r="C1178" s="1" t="s">
        <v>6668</v>
      </c>
      <c r="D1178" s="1" t="s">
        <v>133</v>
      </c>
      <c r="E1178">
        <v>2022</v>
      </c>
      <c r="F1178" s="1" t="s">
        <v>139</v>
      </c>
      <c r="G1178" s="1" t="s">
        <v>140</v>
      </c>
      <c r="H1178" s="1" t="s">
        <v>2877</v>
      </c>
      <c r="I1178" s="1" t="s">
        <v>3872</v>
      </c>
      <c r="J1178" s="1" t="s">
        <v>20</v>
      </c>
      <c r="K1178" s="3">
        <v>21.6</v>
      </c>
      <c r="L1178">
        <v>2</v>
      </c>
      <c r="M1178" s="3">
        <v>43.2</v>
      </c>
      <c r="N1178" s="1" t="s">
        <v>6669</v>
      </c>
      <c r="O1178" s="1" t="s">
        <v>30</v>
      </c>
    </row>
    <row r="1179" spans="1:15" x14ac:dyDescent="0.3">
      <c r="A1179" s="1" t="s">
        <v>3873</v>
      </c>
      <c r="B1179" s="2">
        <v>45014</v>
      </c>
      <c r="C1179" s="1" t="s">
        <v>6670</v>
      </c>
      <c r="D1179" s="1" t="s">
        <v>15</v>
      </c>
      <c r="E1179">
        <v>2023</v>
      </c>
      <c r="F1179" s="1" t="s">
        <v>548</v>
      </c>
      <c r="G1179" s="1" t="s">
        <v>3874</v>
      </c>
      <c r="H1179" s="1" t="s">
        <v>950</v>
      </c>
      <c r="I1179" s="1" t="s">
        <v>3875</v>
      </c>
      <c r="J1179" s="1" t="s">
        <v>20</v>
      </c>
      <c r="K1179" s="3">
        <v>19.920000000000002</v>
      </c>
      <c r="L1179">
        <v>4</v>
      </c>
      <c r="M1179" s="3">
        <v>79.680000000000007</v>
      </c>
      <c r="N1179" s="1" t="s">
        <v>6669</v>
      </c>
      <c r="O1179" s="1" t="s">
        <v>44</v>
      </c>
    </row>
    <row r="1180" spans="1:15" x14ac:dyDescent="0.3">
      <c r="A1180" s="1" t="s">
        <v>3876</v>
      </c>
      <c r="B1180" s="2">
        <v>45794</v>
      </c>
      <c r="C1180" s="1" t="s">
        <v>6673</v>
      </c>
      <c r="D1180" s="1" t="s">
        <v>46</v>
      </c>
      <c r="E1180">
        <v>2025</v>
      </c>
      <c r="F1180" s="1" t="s">
        <v>2661</v>
      </c>
      <c r="G1180" s="1" t="s">
        <v>3877</v>
      </c>
      <c r="H1180" s="1" t="s">
        <v>3878</v>
      </c>
      <c r="I1180" s="1" t="s">
        <v>3879</v>
      </c>
      <c r="J1180" s="1" t="s">
        <v>87</v>
      </c>
      <c r="K1180" s="3">
        <v>13.36</v>
      </c>
      <c r="L1180">
        <v>1</v>
      </c>
      <c r="M1180" s="3">
        <v>13.36</v>
      </c>
      <c r="N1180" s="1" t="s">
        <v>21</v>
      </c>
      <c r="O1180" s="1" t="s">
        <v>37</v>
      </c>
    </row>
    <row r="1181" spans="1:15" x14ac:dyDescent="0.3">
      <c r="A1181" s="1" t="s">
        <v>3880</v>
      </c>
      <c r="B1181" s="2">
        <v>45509</v>
      </c>
      <c r="C1181" s="1" t="s">
        <v>6667</v>
      </c>
      <c r="D1181" s="1" t="s">
        <v>90</v>
      </c>
      <c r="E1181">
        <v>2024</v>
      </c>
      <c r="F1181" s="1" t="s">
        <v>3881</v>
      </c>
      <c r="G1181" s="1" t="s">
        <v>3882</v>
      </c>
      <c r="H1181" s="1" t="s">
        <v>1301</v>
      </c>
      <c r="I1181" s="1" t="s">
        <v>3883</v>
      </c>
      <c r="J1181" s="1" t="s">
        <v>70</v>
      </c>
      <c r="K1181" s="3">
        <v>11.87</v>
      </c>
      <c r="L1181">
        <v>3</v>
      </c>
      <c r="M1181" s="3">
        <v>35.61</v>
      </c>
      <c r="N1181" s="1" t="s">
        <v>6669</v>
      </c>
      <c r="O1181" s="1" t="s">
        <v>52</v>
      </c>
    </row>
    <row r="1182" spans="1:15" x14ac:dyDescent="0.3">
      <c r="A1182" s="1" t="s">
        <v>3884</v>
      </c>
      <c r="B1182" s="2">
        <v>44900</v>
      </c>
      <c r="C1182" s="1" t="s">
        <v>6667</v>
      </c>
      <c r="D1182" s="1" t="s">
        <v>107</v>
      </c>
      <c r="E1182">
        <v>2022</v>
      </c>
      <c r="F1182" s="1" t="s">
        <v>3885</v>
      </c>
      <c r="G1182" s="1" t="s">
        <v>3886</v>
      </c>
      <c r="H1182" s="1" t="s">
        <v>633</v>
      </c>
      <c r="I1182" s="1" t="s">
        <v>634</v>
      </c>
      <c r="J1182" s="1" t="s">
        <v>20</v>
      </c>
      <c r="K1182" s="3">
        <v>10.86</v>
      </c>
      <c r="L1182">
        <v>3</v>
      </c>
      <c r="M1182" s="3">
        <v>32.58</v>
      </c>
      <c r="N1182" s="1" t="s">
        <v>6669</v>
      </c>
      <c r="O1182" s="1" t="s">
        <v>22</v>
      </c>
    </row>
    <row r="1183" spans="1:15" x14ac:dyDescent="0.3">
      <c r="A1183" s="1" t="s">
        <v>3887</v>
      </c>
      <c r="B1183" s="2">
        <v>45135</v>
      </c>
      <c r="C1183" s="1" t="s">
        <v>6668</v>
      </c>
      <c r="D1183" s="1" t="s">
        <v>32</v>
      </c>
      <c r="E1183">
        <v>2023</v>
      </c>
      <c r="F1183" s="1" t="s">
        <v>3888</v>
      </c>
      <c r="G1183" s="1" t="s">
        <v>3889</v>
      </c>
      <c r="H1183" s="1" t="s">
        <v>989</v>
      </c>
      <c r="I1183" s="1" t="s">
        <v>990</v>
      </c>
      <c r="J1183" s="1" t="s">
        <v>70</v>
      </c>
      <c r="K1183" s="3">
        <v>21.4</v>
      </c>
      <c r="L1183">
        <v>3</v>
      </c>
      <c r="M1183" s="3">
        <v>64.2</v>
      </c>
      <c r="N1183" s="1" t="s">
        <v>21</v>
      </c>
      <c r="O1183" s="1" t="s">
        <v>193</v>
      </c>
    </row>
    <row r="1184" spans="1:15" x14ac:dyDescent="0.3">
      <c r="A1184" s="1" t="s">
        <v>3890</v>
      </c>
      <c r="B1184" s="2">
        <v>45219</v>
      </c>
      <c r="C1184" s="1" t="s">
        <v>6668</v>
      </c>
      <c r="D1184" s="1" t="s">
        <v>133</v>
      </c>
      <c r="E1184">
        <v>2023</v>
      </c>
      <c r="F1184" s="1" t="s">
        <v>2006</v>
      </c>
      <c r="G1184" s="1" t="s">
        <v>3891</v>
      </c>
      <c r="H1184" s="1" t="s">
        <v>1862</v>
      </c>
      <c r="I1184" s="1" t="s">
        <v>1863</v>
      </c>
      <c r="J1184" s="1" t="s">
        <v>51</v>
      </c>
      <c r="K1184" s="3">
        <v>42.72</v>
      </c>
      <c r="L1184">
        <v>3</v>
      </c>
      <c r="M1184" s="3">
        <v>128.16</v>
      </c>
      <c r="N1184" s="1" t="s">
        <v>88</v>
      </c>
      <c r="O1184" s="1" t="s">
        <v>30</v>
      </c>
    </row>
    <row r="1185" spans="1:15" x14ac:dyDescent="0.3">
      <c r="A1185" s="1" t="s">
        <v>3894</v>
      </c>
      <c r="B1185" s="2">
        <v>45800</v>
      </c>
      <c r="C1185" s="1" t="s">
        <v>6668</v>
      </c>
      <c r="D1185" s="1" t="s">
        <v>46</v>
      </c>
      <c r="E1185">
        <v>2025</v>
      </c>
      <c r="F1185" s="1" t="s">
        <v>2285</v>
      </c>
      <c r="G1185" s="1" t="s">
        <v>2720</v>
      </c>
      <c r="H1185" s="1" t="s">
        <v>1812</v>
      </c>
      <c r="I1185" s="1" t="s">
        <v>1813</v>
      </c>
      <c r="J1185" s="1" t="s">
        <v>70</v>
      </c>
      <c r="K1185" s="3">
        <v>40.130000000000003</v>
      </c>
      <c r="L1185">
        <v>2</v>
      </c>
      <c r="M1185" s="3">
        <v>80.260000000000005</v>
      </c>
      <c r="N1185" s="1" t="s">
        <v>6669</v>
      </c>
      <c r="O1185" s="1" t="s">
        <v>193</v>
      </c>
    </row>
    <row r="1186" spans="1:15" x14ac:dyDescent="0.3">
      <c r="A1186" s="1" t="s">
        <v>3895</v>
      </c>
      <c r="B1186" s="2">
        <v>45374</v>
      </c>
      <c r="C1186" s="1" t="s">
        <v>6673</v>
      </c>
      <c r="D1186" s="1" t="s">
        <v>15</v>
      </c>
      <c r="E1186">
        <v>2024</v>
      </c>
      <c r="F1186" s="1" t="s">
        <v>211</v>
      </c>
      <c r="G1186" s="1" t="s">
        <v>212</v>
      </c>
      <c r="H1186" s="1" t="s">
        <v>166</v>
      </c>
      <c r="I1186" s="1" t="s">
        <v>167</v>
      </c>
      <c r="J1186" s="1" t="s">
        <v>20</v>
      </c>
      <c r="K1186" s="3">
        <v>47.44</v>
      </c>
      <c r="L1186">
        <v>2</v>
      </c>
      <c r="M1186" s="3">
        <v>94.88</v>
      </c>
      <c r="N1186" s="1" t="s">
        <v>6669</v>
      </c>
      <c r="O1186" s="1" t="s">
        <v>22</v>
      </c>
    </row>
    <row r="1187" spans="1:15" x14ac:dyDescent="0.3">
      <c r="A1187" s="1" t="s">
        <v>3896</v>
      </c>
      <c r="B1187" s="2">
        <v>45024</v>
      </c>
      <c r="C1187" s="1" t="s">
        <v>6673</v>
      </c>
      <c r="D1187" s="1" t="s">
        <v>82</v>
      </c>
      <c r="E1187">
        <v>2023</v>
      </c>
      <c r="F1187" s="1" t="s">
        <v>3897</v>
      </c>
      <c r="G1187" s="1" t="s">
        <v>3898</v>
      </c>
      <c r="H1187" s="1" t="s">
        <v>393</v>
      </c>
      <c r="I1187" s="1" t="s">
        <v>3184</v>
      </c>
      <c r="J1187" s="1" t="s">
        <v>20</v>
      </c>
      <c r="K1187" s="3">
        <v>42.42</v>
      </c>
      <c r="L1187">
        <v>2</v>
      </c>
      <c r="M1187" s="3">
        <v>84.84</v>
      </c>
      <c r="N1187" s="1" t="s">
        <v>6669</v>
      </c>
      <c r="O1187" s="1" t="s">
        <v>193</v>
      </c>
    </row>
    <row r="1188" spans="1:15" x14ac:dyDescent="0.3">
      <c r="A1188" s="1" t="s">
        <v>3899</v>
      </c>
      <c r="B1188" s="2">
        <v>45576</v>
      </c>
      <c r="C1188" s="1" t="s">
        <v>6668</v>
      </c>
      <c r="D1188" s="1" t="s">
        <v>133</v>
      </c>
      <c r="E1188">
        <v>2024</v>
      </c>
      <c r="F1188" s="1" t="s">
        <v>260</v>
      </c>
      <c r="G1188" s="1" t="s">
        <v>261</v>
      </c>
      <c r="H1188" s="1" t="s">
        <v>411</v>
      </c>
      <c r="I1188" s="1" t="s">
        <v>412</v>
      </c>
      <c r="J1188" s="1" t="s">
        <v>87</v>
      </c>
      <c r="K1188" s="3">
        <v>36.729999999999997</v>
      </c>
      <c r="L1188">
        <v>4</v>
      </c>
      <c r="M1188" s="3">
        <v>146.91999999999999</v>
      </c>
      <c r="N1188" s="1" t="s">
        <v>21</v>
      </c>
      <c r="O1188" s="1" t="s">
        <v>37</v>
      </c>
    </row>
    <row r="1189" spans="1:15" x14ac:dyDescent="0.3">
      <c r="A1189" s="1" t="s">
        <v>3900</v>
      </c>
      <c r="B1189" s="2">
        <v>45472</v>
      </c>
      <c r="C1189" s="1" t="s">
        <v>6673</v>
      </c>
      <c r="D1189" s="1" t="s">
        <v>24</v>
      </c>
      <c r="E1189">
        <v>2024</v>
      </c>
      <c r="F1189" s="1" t="s">
        <v>666</v>
      </c>
      <c r="G1189" s="1" t="s">
        <v>3335</v>
      </c>
      <c r="H1189" s="1" t="s">
        <v>3258</v>
      </c>
      <c r="I1189" s="1" t="s">
        <v>3259</v>
      </c>
      <c r="J1189" s="1" t="s">
        <v>87</v>
      </c>
      <c r="K1189" s="3">
        <v>41.51</v>
      </c>
      <c r="L1189">
        <v>1</v>
      </c>
      <c r="M1189" s="3">
        <v>41.51</v>
      </c>
      <c r="N1189" s="1" t="s">
        <v>29</v>
      </c>
      <c r="O1189" s="1" t="s">
        <v>30</v>
      </c>
    </row>
    <row r="1190" spans="1:15" x14ac:dyDescent="0.3">
      <c r="A1190" s="1" t="s">
        <v>3901</v>
      </c>
      <c r="B1190" s="2">
        <v>45351</v>
      </c>
      <c r="C1190" s="1" t="s">
        <v>6672</v>
      </c>
      <c r="D1190" s="1" t="s">
        <v>39</v>
      </c>
      <c r="E1190">
        <v>2024</v>
      </c>
      <c r="F1190" s="1" t="s">
        <v>1691</v>
      </c>
      <c r="G1190" s="1" t="s">
        <v>1692</v>
      </c>
      <c r="H1190" s="1" t="s">
        <v>2272</v>
      </c>
      <c r="I1190" s="1" t="s">
        <v>3902</v>
      </c>
      <c r="J1190" s="1" t="s">
        <v>20</v>
      </c>
      <c r="K1190" s="3">
        <v>29.1</v>
      </c>
      <c r="L1190">
        <v>2</v>
      </c>
      <c r="M1190" s="3">
        <v>58.2</v>
      </c>
      <c r="N1190" s="1" t="s">
        <v>6669</v>
      </c>
      <c r="O1190" s="1" t="s">
        <v>22</v>
      </c>
    </row>
    <row r="1191" spans="1:15" x14ac:dyDescent="0.3">
      <c r="A1191" s="1" t="s">
        <v>3903</v>
      </c>
      <c r="B1191" s="2">
        <v>45806</v>
      </c>
      <c r="C1191" s="1" t="s">
        <v>6672</v>
      </c>
      <c r="D1191" s="1" t="s">
        <v>46</v>
      </c>
      <c r="E1191">
        <v>2025</v>
      </c>
      <c r="F1191" s="1" t="s">
        <v>982</v>
      </c>
      <c r="G1191" s="1" t="s">
        <v>3013</v>
      </c>
      <c r="H1191" s="1" t="s">
        <v>2019</v>
      </c>
      <c r="I1191" s="1" t="s">
        <v>2917</v>
      </c>
      <c r="J1191" s="1" t="s">
        <v>51</v>
      </c>
      <c r="K1191" s="3">
        <v>40.9</v>
      </c>
      <c r="L1191">
        <v>5</v>
      </c>
      <c r="M1191" s="3">
        <v>204.5</v>
      </c>
      <c r="N1191" s="1" t="s">
        <v>29</v>
      </c>
      <c r="O1191" s="1" t="s">
        <v>37</v>
      </c>
    </row>
    <row r="1192" spans="1:15" x14ac:dyDescent="0.3">
      <c r="A1192" s="1" t="s">
        <v>3904</v>
      </c>
      <c r="B1192" s="2">
        <v>45450</v>
      </c>
      <c r="C1192" s="1" t="s">
        <v>6668</v>
      </c>
      <c r="D1192" s="1" t="s">
        <v>24</v>
      </c>
      <c r="E1192">
        <v>2024</v>
      </c>
      <c r="F1192" s="1" t="s">
        <v>961</v>
      </c>
      <c r="G1192" s="1" t="s">
        <v>962</v>
      </c>
      <c r="H1192" s="1" t="s">
        <v>3905</v>
      </c>
      <c r="I1192" s="1" t="s">
        <v>3906</v>
      </c>
      <c r="J1192" s="1" t="s">
        <v>20</v>
      </c>
      <c r="K1192" s="3">
        <v>11.61</v>
      </c>
      <c r="L1192">
        <v>1</v>
      </c>
      <c r="M1192" s="3">
        <v>11.61</v>
      </c>
      <c r="N1192" s="1" t="s">
        <v>21</v>
      </c>
      <c r="O1192" s="1" t="s">
        <v>22</v>
      </c>
    </row>
    <row r="1193" spans="1:15" x14ac:dyDescent="0.3">
      <c r="A1193" s="1" t="s">
        <v>3907</v>
      </c>
      <c r="B1193" s="2">
        <v>45095</v>
      </c>
      <c r="C1193" s="1" t="s">
        <v>6666</v>
      </c>
      <c r="D1193" s="1" t="s">
        <v>24</v>
      </c>
      <c r="E1193">
        <v>2023</v>
      </c>
      <c r="F1193" s="1" t="s">
        <v>611</v>
      </c>
      <c r="G1193" s="1" t="s">
        <v>3119</v>
      </c>
      <c r="H1193" s="1" t="s">
        <v>3425</v>
      </c>
      <c r="I1193" s="1" t="s">
        <v>3603</v>
      </c>
      <c r="J1193" s="1" t="s">
        <v>51</v>
      </c>
      <c r="K1193" s="3">
        <v>19.46</v>
      </c>
      <c r="L1193">
        <v>3</v>
      </c>
      <c r="M1193" s="3">
        <v>58.38</v>
      </c>
      <c r="N1193" s="1" t="s">
        <v>21</v>
      </c>
      <c r="O1193" s="1" t="s">
        <v>37</v>
      </c>
    </row>
    <row r="1194" spans="1:15" x14ac:dyDescent="0.3">
      <c r="A1194" s="1" t="s">
        <v>3908</v>
      </c>
      <c r="B1194" s="2">
        <v>45119</v>
      </c>
      <c r="C1194" s="1" t="s">
        <v>6670</v>
      </c>
      <c r="D1194" s="1" t="s">
        <v>32</v>
      </c>
      <c r="E1194">
        <v>2023</v>
      </c>
      <c r="F1194" s="1" t="s">
        <v>335</v>
      </c>
      <c r="G1194" s="1" t="s">
        <v>1811</v>
      </c>
      <c r="H1194" s="1" t="s">
        <v>2697</v>
      </c>
      <c r="I1194" s="1" t="s">
        <v>2939</v>
      </c>
      <c r="J1194" s="1" t="s">
        <v>51</v>
      </c>
      <c r="K1194" s="3">
        <v>14.26</v>
      </c>
      <c r="L1194">
        <v>4</v>
      </c>
      <c r="M1194" s="3">
        <v>57.04</v>
      </c>
      <c r="N1194" s="1" t="s">
        <v>21</v>
      </c>
      <c r="O1194" s="1" t="s">
        <v>95</v>
      </c>
    </row>
    <row r="1195" spans="1:15" x14ac:dyDescent="0.3">
      <c r="A1195" s="1" t="s">
        <v>3909</v>
      </c>
      <c r="B1195" s="2">
        <v>45597</v>
      </c>
      <c r="C1195" s="1" t="s">
        <v>6668</v>
      </c>
      <c r="D1195" s="1" t="s">
        <v>54</v>
      </c>
      <c r="E1195">
        <v>2024</v>
      </c>
      <c r="F1195" s="1" t="s">
        <v>1043</v>
      </c>
      <c r="G1195" s="1" t="s">
        <v>1044</v>
      </c>
      <c r="H1195" s="1" t="s">
        <v>3149</v>
      </c>
      <c r="I1195" s="1" t="s">
        <v>3150</v>
      </c>
      <c r="J1195" s="1" t="s">
        <v>70</v>
      </c>
      <c r="K1195" s="3">
        <v>21.61</v>
      </c>
      <c r="L1195">
        <v>5</v>
      </c>
      <c r="M1195" s="3">
        <v>108.05</v>
      </c>
      <c r="N1195" s="1" t="s">
        <v>88</v>
      </c>
      <c r="O1195" s="1" t="s">
        <v>30</v>
      </c>
    </row>
    <row r="1196" spans="1:15" x14ac:dyDescent="0.3">
      <c r="A1196" s="1" t="s">
        <v>3910</v>
      </c>
      <c r="B1196" s="2">
        <v>45481</v>
      </c>
      <c r="C1196" s="1" t="s">
        <v>6667</v>
      </c>
      <c r="D1196" s="1" t="s">
        <v>32</v>
      </c>
      <c r="E1196">
        <v>2024</v>
      </c>
      <c r="F1196" s="1" t="s">
        <v>2277</v>
      </c>
      <c r="G1196" s="1" t="s">
        <v>2278</v>
      </c>
      <c r="H1196" s="1" t="s">
        <v>3597</v>
      </c>
      <c r="I1196" s="1" t="s">
        <v>3598</v>
      </c>
      <c r="J1196" s="1" t="s">
        <v>20</v>
      </c>
      <c r="K1196" s="3">
        <v>42.24</v>
      </c>
      <c r="L1196">
        <v>2</v>
      </c>
      <c r="M1196" s="3">
        <v>84.48</v>
      </c>
      <c r="N1196" s="1" t="s">
        <v>21</v>
      </c>
      <c r="O1196" s="1" t="s">
        <v>22</v>
      </c>
    </row>
    <row r="1197" spans="1:15" x14ac:dyDescent="0.3">
      <c r="A1197" s="1" t="s">
        <v>3911</v>
      </c>
      <c r="B1197" s="2">
        <v>45822</v>
      </c>
      <c r="C1197" s="1" t="s">
        <v>6673</v>
      </c>
      <c r="D1197" s="1" t="s">
        <v>24</v>
      </c>
      <c r="E1197">
        <v>2025</v>
      </c>
      <c r="F1197" s="1" t="s">
        <v>992</v>
      </c>
      <c r="G1197" s="1" t="s">
        <v>2569</v>
      </c>
      <c r="H1197" s="1" t="s">
        <v>3912</v>
      </c>
      <c r="I1197" s="1" t="s">
        <v>3913</v>
      </c>
      <c r="J1197" s="1" t="s">
        <v>20</v>
      </c>
      <c r="K1197" s="3">
        <v>15.94</v>
      </c>
      <c r="L1197">
        <v>5</v>
      </c>
      <c r="M1197" s="3">
        <v>79.7</v>
      </c>
      <c r="N1197" s="1" t="s">
        <v>6669</v>
      </c>
      <c r="O1197" s="1" t="s">
        <v>80</v>
      </c>
    </row>
    <row r="1198" spans="1:15" x14ac:dyDescent="0.3">
      <c r="A1198" s="1" t="s">
        <v>3914</v>
      </c>
      <c r="B1198" s="2">
        <v>45114</v>
      </c>
      <c r="C1198" s="1" t="s">
        <v>6668</v>
      </c>
      <c r="D1198" s="1" t="s">
        <v>32</v>
      </c>
      <c r="E1198">
        <v>2023</v>
      </c>
      <c r="F1198" s="1" t="s">
        <v>3915</v>
      </c>
      <c r="G1198" s="1" t="s">
        <v>3916</v>
      </c>
      <c r="H1198" s="1" t="s">
        <v>1856</v>
      </c>
      <c r="I1198" s="1" t="s">
        <v>3917</v>
      </c>
      <c r="J1198" s="1" t="s">
        <v>20</v>
      </c>
      <c r="K1198" s="3">
        <v>28.3</v>
      </c>
      <c r="L1198">
        <v>3</v>
      </c>
      <c r="M1198" s="3">
        <v>84.9</v>
      </c>
      <c r="N1198" s="1" t="s">
        <v>29</v>
      </c>
      <c r="O1198" s="1" t="s">
        <v>22</v>
      </c>
    </row>
    <row r="1199" spans="1:15" x14ac:dyDescent="0.3">
      <c r="A1199" s="1" t="s">
        <v>3918</v>
      </c>
      <c r="B1199" s="2">
        <v>45492</v>
      </c>
      <c r="C1199" s="1" t="s">
        <v>6668</v>
      </c>
      <c r="D1199" s="1" t="s">
        <v>32</v>
      </c>
      <c r="E1199">
        <v>2024</v>
      </c>
      <c r="F1199" s="1" t="s">
        <v>3919</v>
      </c>
      <c r="G1199" s="1" t="s">
        <v>3920</v>
      </c>
      <c r="H1199" s="1" t="s">
        <v>905</v>
      </c>
      <c r="I1199" s="1" t="s">
        <v>3868</v>
      </c>
      <c r="J1199" s="1" t="s">
        <v>51</v>
      </c>
      <c r="K1199" s="3">
        <v>21.4</v>
      </c>
      <c r="L1199">
        <v>1</v>
      </c>
      <c r="M1199" s="3">
        <v>21.4</v>
      </c>
      <c r="N1199" s="1" t="s">
        <v>21</v>
      </c>
      <c r="O1199" s="1" t="s">
        <v>44</v>
      </c>
    </row>
    <row r="1200" spans="1:15" x14ac:dyDescent="0.3">
      <c r="A1200" s="1" t="s">
        <v>3921</v>
      </c>
      <c r="B1200" s="2">
        <v>45534</v>
      </c>
      <c r="C1200" s="1" t="s">
        <v>6668</v>
      </c>
      <c r="D1200" s="1" t="s">
        <v>90</v>
      </c>
      <c r="E1200">
        <v>2024</v>
      </c>
      <c r="F1200" s="1" t="s">
        <v>2143</v>
      </c>
      <c r="G1200" s="1" t="s">
        <v>2657</v>
      </c>
      <c r="H1200" s="1" t="s">
        <v>3791</v>
      </c>
      <c r="I1200" s="1" t="s">
        <v>3922</v>
      </c>
      <c r="J1200" s="1" t="s">
        <v>20</v>
      </c>
      <c r="K1200" s="3">
        <v>11.14</v>
      </c>
      <c r="L1200">
        <v>2</v>
      </c>
      <c r="M1200" s="3">
        <v>22.28</v>
      </c>
      <c r="N1200" s="1" t="s">
        <v>6669</v>
      </c>
      <c r="O1200" s="1" t="s">
        <v>80</v>
      </c>
    </row>
    <row r="1201" spans="1:15" x14ac:dyDescent="0.3">
      <c r="A1201" s="1" t="s">
        <v>3923</v>
      </c>
      <c r="B1201" s="2">
        <v>44812</v>
      </c>
      <c r="C1201" s="1" t="s">
        <v>6672</v>
      </c>
      <c r="D1201" s="1" t="s">
        <v>60</v>
      </c>
      <c r="E1201">
        <v>2022</v>
      </c>
      <c r="F1201" s="1" t="s">
        <v>3924</v>
      </c>
      <c r="G1201" s="1" t="s">
        <v>3925</v>
      </c>
      <c r="H1201" s="1" t="s">
        <v>1243</v>
      </c>
      <c r="I1201" s="1" t="s">
        <v>2087</v>
      </c>
      <c r="J1201" s="1" t="s">
        <v>87</v>
      </c>
      <c r="K1201" s="3">
        <v>37.93</v>
      </c>
      <c r="L1201">
        <v>4</v>
      </c>
      <c r="M1201" s="3">
        <v>151.72</v>
      </c>
      <c r="N1201" s="1" t="s">
        <v>6669</v>
      </c>
      <c r="O1201" s="1" t="s">
        <v>80</v>
      </c>
    </row>
    <row r="1202" spans="1:15" x14ac:dyDescent="0.3">
      <c r="A1202" s="1" t="s">
        <v>3926</v>
      </c>
      <c r="B1202" s="2">
        <v>45508</v>
      </c>
      <c r="C1202" s="1" t="s">
        <v>6666</v>
      </c>
      <c r="D1202" s="1" t="s">
        <v>90</v>
      </c>
      <c r="E1202">
        <v>2024</v>
      </c>
      <c r="F1202" s="1" t="s">
        <v>226</v>
      </c>
      <c r="G1202" s="1" t="s">
        <v>3927</v>
      </c>
      <c r="H1202" s="1" t="s">
        <v>851</v>
      </c>
      <c r="I1202" s="1" t="s">
        <v>3928</v>
      </c>
      <c r="J1202" s="1" t="s">
        <v>20</v>
      </c>
      <c r="K1202" s="3">
        <v>32.700000000000003</v>
      </c>
      <c r="L1202">
        <v>1</v>
      </c>
      <c r="M1202" s="3">
        <v>32.700000000000003</v>
      </c>
      <c r="N1202" s="1" t="s">
        <v>21</v>
      </c>
      <c r="O1202" s="1" t="s">
        <v>37</v>
      </c>
    </row>
    <row r="1203" spans="1:15" x14ac:dyDescent="0.3">
      <c r="A1203" s="1" t="s">
        <v>3929</v>
      </c>
      <c r="B1203" s="2">
        <v>45324</v>
      </c>
      <c r="C1203" s="1" t="s">
        <v>6668</v>
      </c>
      <c r="D1203" s="1" t="s">
        <v>39</v>
      </c>
      <c r="E1203">
        <v>2024</v>
      </c>
      <c r="F1203" s="1" t="s">
        <v>458</v>
      </c>
      <c r="G1203" s="1" t="s">
        <v>459</v>
      </c>
      <c r="H1203" s="1" t="s">
        <v>3930</v>
      </c>
      <c r="I1203" s="1" t="s">
        <v>3931</v>
      </c>
      <c r="J1203" s="1" t="s">
        <v>20</v>
      </c>
      <c r="K1203" s="3">
        <v>23.52</v>
      </c>
      <c r="L1203">
        <v>1</v>
      </c>
      <c r="M1203" s="3">
        <v>23.52</v>
      </c>
      <c r="N1203" s="1" t="s">
        <v>6669</v>
      </c>
      <c r="O1203" s="1" t="s">
        <v>22</v>
      </c>
    </row>
    <row r="1204" spans="1:15" x14ac:dyDescent="0.3">
      <c r="A1204" s="1" t="s">
        <v>3932</v>
      </c>
      <c r="B1204" s="2">
        <v>45575</v>
      </c>
      <c r="C1204" s="1" t="s">
        <v>6672</v>
      </c>
      <c r="D1204" s="1" t="s">
        <v>133</v>
      </c>
      <c r="E1204">
        <v>2024</v>
      </c>
      <c r="F1204" s="1" t="s">
        <v>260</v>
      </c>
      <c r="G1204" s="1" t="s">
        <v>261</v>
      </c>
      <c r="H1204" s="1" t="s">
        <v>3933</v>
      </c>
      <c r="I1204" s="1" t="s">
        <v>3934</v>
      </c>
      <c r="J1204" s="1" t="s">
        <v>20</v>
      </c>
      <c r="K1204" s="3">
        <v>45.57</v>
      </c>
      <c r="L1204">
        <v>2</v>
      </c>
      <c r="M1204" s="3">
        <v>91.14</v>
      </c>
      <c r="N1204" s="1" t="s">
        <v>6669</v>
      </c>
      <c r="O1204" s="1" t="s">
        <v>44</v>
      </c>
    </row>
    <row r="1205" spans="1:15" x14ac:dyDescent="0.3">
      <c r="A1205" s="1" t="s">
        <v>3935</v>
      </c>
      <c r="B1205" s="2">
        <v>45588</v>
      </c>
      <c r="C1205" s="1" t="s">
        <v>6670</v>
      </c>
      <c r="D1205" s="1" t="s">
        <v>133</v>
      </c>
      <c r="E1205">
        <v>2024</v>
      </c>
      <c r="F1205" s="1" t="s">
        <v>433</v>
      </c>
      <c r="G1205" s="1" t="s">
        <v>3936</v>
      </c>
      <c r="H1205" s="1" t="s">
        <v>2096</v>
      </c>
      <c r="I1205" s="1" t="s">
        <v>2097</v>
      </c>
      <c r="J1205" s="1" t="s">
        <v>20</v>
      </c>
      <c r="K1205" s="3">
        <v>15.24</v>
      </c>
      <c r="L1205">
        <v>3</v>
      </c>
      <c r="M1205" s="3">
        <v>45.72</v>
      </c>
      <c r="N1205" s="1" t="s">
        <v>6669</v>
      </c>
      <c r="O1205" s="1" t="s">
        <v>80</v>
      </c>
    </row>
    <row r="1206" spans="1:15" x14ac:dyDescent="0.3">
      <c r="A1206" s="1" t="s">
        <v>3937</v>
      </c>
      <c r="B1206" s="2">
        <v>45387</v>
      </c>
      <c r="C1206" s="1" t="s">
        <v>6668</v>
      </c>
      <c r="D1206" s="1" t="s">
        <v>82</v>
      </c>
      <c r="E1206">
        <v>2024</v>
      </c>
      <c r="F1206" s="1" t="s">
        <v>1035</v>
      </c>
      <c r="G1206" s="1" t="s">
        <v>1924</v>
      </c>
      <c r="H1206" s="1" t="s">
        <v>2079</v>
      </c>
      <c r="I1206" s="1" t="s">
        <v>2080</v>
      </c>
      <c r="J1206" s="1" t="s">
        <v>51</v>
      </c>
      <c r="K1206" s="3">
        <v>21.46</v>
      </c>
      <c r="L1206">
        <v>2</v>
      </c>
      <c r="M1206" s="3">
        <v>42.92</v>
      </c>
      <c r="N1206" s="1" t="s">
        <v>29</v>
      </c>
      <c r="O1206" s="1" t="s">
        <v>30</v>
      </c>
    </row>
    <row r="1207" spans="1:15" x14ac:dyDescent="0.3">
      <c r="A1207" s="1" t="s">
        <v>3938</v>
      </c>
      <c r="B1207" s="2">
        <v>45641</v>
      </c>
      <c r="C1207" s="1" t="s">
        <v>6666</v>
      </c>
      <c r="D1207" s="1" t="s">
        <v>107</v>
      </c>
      <c r="E1207">
        <v>2024</v>
      </c>
      <c r="F1207" s="1" t="s">
        <v>1942</v>
      </c>
      <c r="G1207" s="1" t="s">
        <v>3939</v>
      </c>
      <c r="H1207" s="1" t="s">
        <v>1755</v>
      </c>
      <c r="I1207" s="1" t="s">
        <v>3940</v>
      </c>
      <c r="J1207" s="1" t="s">
        <v>20</v>
      </c>
      <c r="K1207" s="3">
        <v>23.93</v>
      </c>
      <c r="L1207">
        <v>5</v>
      </c>
      <c r="M1207" s="3">
        <v>119.65</v>
      </c>
      <c r="N1207" s="1" t="s">
        <v>88</v>
      </c>
      <c r="O1207" s="1" t="s">
        <v>30</v>
      </c>
    </row>
    <row r="1208" spans="1:15" x14ac:dyDescent="0.3">
      <c r="A1208" s="1" t="s">
        <v>3941</v>
      </c>
      <c r="B1208" s="2">
        <v>45310</v>
      </c>
      <c r="C1208" s="1" t="s">
        <v>6668</v>
      </c>
      <c r="D1208" s="1" t="s">
        <v>210</v>
      </c>
      <c r="E1208">
        <v>2024</v>
      </c>
      <c r="F1208" s="1" t="s">
        <v>3942</v>
      </c>
      <c r="G1208" s="1" t="s">
        <v>3943</v>
      </c>
      <c r="H1208" s="1" t="s">
        <v>1879</v>
      </c>
      <c r="I1208" s="1" t="s">
        <v>1880</v>
      </c>
      <c r="J1208" s="1" t="s">
        <v>70</v>
      </c>
      <c r="K1208" s="3">
        <v>20.41</v>
      </c>
      <c r="L1208">
        <v>4</v>
      </c>
      <c r="M1208" s="3">
        <v>81.64</v>
      </c>
      <c r="N1208" s="1" t="s">
        <v>21</v>
      </c>
      <c r="O1208" s="1" t="s">
        <v>80</v>
      </c>
    </row>
    <row r="1209" spans="1:15" x14ac:dyDescent="0.3">
      <c r="A1209" s="1" t="s">
        <v>3944</v>
      </c>
      <c r="B1209" s="2">
        <v>44840</v>
      </c>
      <c r="C1209" s="1" t="s">
        <v>6672</v>
      </c>
      <c r="D1209" s="1" t="s">
        <v>133</v>
      </c>
      <c r="E1209">
        <v>2022</v>
      </c>
      <c r="F1209" s="1" t="s">
        <v>2477</v>
      </c>
      <c r="G1209" s="1" t="s">
        <v>2478</v>
      </c>
      <c r="H1209" s="1" t="s">
        <v>2382</v>
      </c>
      <c r="I1209" s="1" t="s">
        <v>2383</v>
      </c>
      <c r="J1209" s="1" t="s">
        <v>70</v>
      </c>
      <c r="K1209" s="3">
        <v>40.06</v>
      </c>
      <c r="L1209">
        <v>2</v>
      </c>
      <c r="M1209" s="3">
        <v>80.12</v>
      </c>
      <c r="N1209" s="1" t="s">
        <v>21</v>
      </c>
      <c r="O1209" s="1" t="s">
        <v>80</v>
      </c>
    </row>
    <row r="1210" spans="1:15" x14ac:dyDescent="0.3">
      <c r="A1210" s="1" t="s">
        <v>3945</v>
      </c>
      <c r="B1210" s="2">
        <v>45100</v>
      </c>
      <c r="C1210" s="1" t="s">
        <v>6668</v>
      </c>
      <c r="D1210" s="1" t="s">
        <v>24</v>
      </c>
      <c r="E1210">
        <v>2023</v>
      </c>
      <c r="F1210" s="1" t="s">
        <v>732</v>
      </c>
      <c r="G1210" s="1" t="s">
        <v>2520</v>
      </c>
      <c r="H1210" s="1" t="s">
        <v>1953</v>
      </c>
      <c r="I1210" s="1" t="s">
        <v>1954</v>
      </c>
      <c r="J1210" s="1" t="s">
        <v>87</v>
      </c>
      <c r="K1210" s="3">
        <v>40.28</v>
      </c>
      <c r="L1210">
        <v>2</v>
      </c>
      <c r="M1210" s="3">
        <v>80.56</v>
      </c>
      <c r="N1210" s="1" t="s">
        <v>21</v>
      </c>
      <c r="O1210" s="1" t="s">
        <v>95</v>
      </c>
    </row>
    <row r="1211" spans="1:15" x14ac:dyDescent="0.3">
      <c r="A1211" s="1" t="s">
        <v>3946</v>
      </c>
      <c r="B1211" s="2">
        <v>44998</v>
      </c>
      <c r="C1211" s="1" t="s">
        <v>6667</v>
      </c>
      <c r="D1211" s="1" t="s">
        <v>15</v>
      </c>
      <c r="E1211">
        <v>2023</v>
      </c>
      <c r="F1211" s="1" t="s">
        <v>3033</v>
      </c>
      <c r="G1211" s="1" t="s">
        <v>3391</v>
      </c>
      <c r="H1211" s="1" t="s">
        <v>146</v>
      </c>
      <c r="I1211" s="1" t="s">
        <v>147</v>
      </c>
      <c r="J1211" s="1" t="s">
        <v>87</v>
      </c>
      <c r="K1211" s="3">
        <v>47.33</v>
      </c>
      <c r="L1211">
        <v>4</v>
      </c>
      <c r="M1211" s="3">
        <v>189.32</v>
      </c>
      <c r="N1211" s="1" t="s">
        <v>88</v>
      </c>
      <c r="O1211" s="1" t="s">
        <v>44</v>
      </c>
    </row>
    <row r="1212" spans="1:15" x14ac:dyDescent="0.3">
      <c r="A1212" s="1" t="s">
        <v>3947</v>
      </c>
      <c r="B1212" s="2">
        <v>45783</v>
      </c>
      <c r="C1212" s="1" t="s">
        <v>6671</v>
      </c>
      <c r="D1212" s="1" t="s">
        <v>46</v>
      </c>
      <c r="E1212">
        <v>2025</v>
      </c>
      <c r="F1212" s="1" t="s">
        <v>3262</v>
      </c>
      <c r="G1212" s="1" t="s">
        <v>3662</v>
      </c>
      <c r="H1212" s="1" t="s">
        <v>3250</v>
      </c>
      <c r="I1212" s="1" t="s">
        <v>3251</v>
      </c>
      <c r="J1212" s="1" t="s">
        <v>20</v>
      </c>
      <c r="K1212" s="3">
        <v>28.64</v>
      </c>
      <c r="L1212">
        <v>4</v>
      </c>
      <c r="M1212" s="3">
        <v>114.56</v>
      </c>
      <c r="N1212" s="1" t="s">
        <v>21</v>
      </c>
      <c r="O1212" s="1" t="s">
        <v>37</v>
      </c>
    </row>
    <row r="1213" spans="1:15" x14ac:dyDescent="0.3">
      <c r="A1213" s="1" t="s">
        <v>3948</v>
      </c>
      <c r="B1213" s="2">
        <v>45612</v>
      </c>
      <c r="C1213" s="1" t="s">
        <v>6673</v>
      </c>
      <c r="D1213" s="1" t="s">
        <v>54</v>
      </c>
      <c r="E1213">
        <v>2024</v>
      </c>
      <c r="F1213" s="1" t="s">
        <v>3584</v>
      </c>
      <c r="G1213" s="1" t="s">
        <v>3585</v>
      </c>
      <c r="H1213" s="1" t="s">
        <v>811</v>
      </c>
      <c r="I1213" s="1" t="s">
        <v>3949</v>
      </c>
      <c r="J1213" s="1" t="s">
        <v>70</v>
      </c>
      <c r="K1213" s="3">
        <v>24.02</v>
      </c>
      <c r="L1213">
        <v>1</v>
      </c>
      <c r="M1213" s="3">
        <v>24.02</v>
      </c>
      <c r="N1213" s="1" t="s">
        <v>21</v>
      </c>
      <c r="O1213" s="1" t="s">
        <v>80</v>
      </c>
    </row>
    <row r="1214" spans="1:15" x14ac:dyDescent="0.3">
      <c r="A1214" s="1" t="s">
        <v>3950</v>
      </c>
      <c r="B1214" s="2">
        <v>45245</v>
      </c>
      <c r="C1214" s="1" t="s">
        <v>6670</v>
      </c>
      <c r="D1214" s="1" t="s">
        <v>54</v>
      </c>
      <c r="E1214">
        <v>2023</v>
      </c>
      <c r="F1214" s="1" t="s">
        <v>3109</v>
      </c>
      <c r="G1214" s="1" t="s">
        <v>3951</v>
      </c>
      <c r="H1214" s="1" t="s">
        <v>3952</v>
      </c>
      <c r="I1214" s="1" t="s">
        <v>3953</v>
      </c>
      <c r="J1214" s="1" t="s">
        <v>20</v>
      </c>
      <c r="K1214" s="3">
        <v>43.57</v>
      </c>
      <c r="L1214">
        <v>2</v>
      </c>
      <c r="M1214" s="3">
        <v>87.14</v>
      </c>
      <c r="N1214" s="1" t="s">
        <v>29</v>
      </c>
      <c r="O1214" s="1" t="s">
        <v>22</v>
      </c>
    </row>
    <row r="1215" spans="1:15" x14ac:dyDescent="0.3">
      <c r="A1215" s="1" t="s">
        <v>3954</v>
      </c>
      <c r="B1215" s="2">
        <v>45693</v>
      </c>
      <c r="C1215" s="1" t="s">
        <v>6670</v>
      </c>
      <c r="D1215" s="1" t="s">
        <v>39</v>
      </c>
      <c r="E1215">
        <v>2025</v>
      </c>
      <c r="F1215" s="1" t="s">
        <v>690</v>
      </c>
      <c r="G1215" s="1" t="s">
        <v>3955</v>
      </c>
      <c r="H1215" s="1" t="s">
        <v>3253</v>
      </c>
      <c r="I1215" s="1" t="s">
        <v>3254</v>
      </c>
      <c r="J1215" s="1" t="s">
        <v>70</v>
      </c>
      <c r="K1215" s="3">
        <v>22.09</v>
      </c>
      <c r="L1215">
        <v>4</v>
      </c>
      <c r="M1215" s="3">
        <v>88.36</v>
      </c>
      <c r="N1215" s="1" t="s">
        <v>29</v>
      </c>
      <c r="O1215" s="1" t="s">
        <v>37</v>
      </c>
    </row>
    <row r="1216" spans="1:15" x14ac:dyDescent="0.3">
      <c r="A1216" s="1" t="s">
        <v>3956</v>
      </c>
      <c r="B1216" s="2">
        <v>44961</v>
      </c>
      <c r="C1216" s="1" t="s">
        <v>6673</v>
      </c>
      <c r="D1216" s="1" t="s">
        <v>39</v>
      </c>
      <c r="E1216">
        <v>2023</v>
      </c>
      <c r="F1216" s="1" t="s">
        <v>2422</v>
      </c>
      <c r="G1216" s="1" t="s">
        <v>2423</v>
      </c>
      <c r="H1216" s="1" t="s">
        <v>2900</v>
      </c>
      <c r="I1216" s="1" t="s">
        <v>2901</v>
      </c>
      <c r="J1216" s="1" t="s">
        <v>70</v>
      </c>
      <c r="K1216" s="3">
        <v>21.07</v>
      </c>
      <c r="L1216">
        <v>1</v>
      </c>
      <c r="M1216" s="3">
        <v>21.07</v>
      </c>
      <c r="N1216" s="1" t="s">
        <v>29</v>
      </c>
      <c r="O1216" s="1" t="s">
        <v>37</v>
      </c>
    </row>
    <row r="1217" spans="1:15" x14ac:dyDescent="0.3">
      <c r="A1217" s="1" t="s">
        <v>3957</v>
      </c>
      <c r="B1217" s="2">
        <v>45129</v>
      </c>
      <c r="C1217" s="1" t="s">
        <v>6673</v>
      </c>
      <c r="D1217" s="1" t="s">
        <v>32</v>
      </c>
      <c r="E1217">
        <v>2023</v>
      </c>
      <c r="F1217" s="1" t="s">
        <v>3958</v>
      </c>
      <c r="G1217" s="1" t="s">
        <v>3959</v>
      </c>
      <c r="H1217" s="1" t="s">
        <v>2252</v>
      </c>
      <c r="I1217" s="1" t="s">
        <v>2253</v>
      </c>
      <c r="J1217" s="1" t="s">
        <v>20</v>
      </c>
      <c r="K1217" s="3">
        <v>25.14</v>
      </c>
      <c r="L1217">
        <v>3</v>
      </c>
      <c r="M1217" s="3">
        <v>75.42</v>
      </c>
      <c r="N1217" s="1" t="s">
        <v>21</v>
      </c>
      <c r="O1217" s="1" t="s">
        <v>37</v>
      </c>
    </row>
    <row r="1218" spans="1:15" x14ac:dyDescent="0.3">
      <c r="A1218" s="1" t="s">
        <v>3960</v>
      </c>
      <c r="B1218" s="2">
        <v>45006</v>
      </c>
      <c r="C1218" s="1" t="s">
        <v>6671</v>
      </c>
      <c r="D1218" s="1" t="s">
        <v>15</v>
      </c>
      <c r="E1218">
        <v>2023</v>
      </c>
      <c r="F1218" s="1" t="s">
        <v>40</v>
      </c>
      <c r="G1218" s="1" t="s">
        <v>41</v>
      </c>
      <c r="H1218" s="1" t="s">
        <v>2697</v>
      </c>
      <c r="I1218" s="1" t="s">
        <v>2698</v>
      </c>
      <c r="J1218" s="1" t="s">
        <v>70</v>
      </c>
      <c r="K1218" s="3">
        <v>34.5</v>
      </c>
      <c r="L1218">
        <v>4</v>
      </c>
      <c r="M1218" s="3">
        <v>138</v>
      </c>
      <c r="N1218" s="1" t="s">
        <v>6669</v>
      </c>
      <c r="O1218" s="1" t="s">
        <v>193</v>
      </c>
    </row>
    <row r="1219" spans="1:15" x14ac:dyDescent="0.3">
      <c r="A1219" s="1" t="s">
        <v>3961</v>
      </c>
      <c r="B1219" s="2">
        <v>45385</v>
      </c>
      <c r="C1219" s="1" t="s">
        <v>6670</v>
      </c>
      <c r="D1219" s="1" t="s">
        <v>82</v>
      </c>
      <c r="E1219">
        <v>2024</v>
      </c>
      <c r="F1219" s="1" t="s">
        <v>1123</v>
      </c>
      <c r="G1219" s="1" t="s">
        <v>1222</v>
      </c>
      <c r="H1219" s="1" t="s">
        <v>3962</v>
      </c>
      <c r="I1219" s="1" t="s">
        <v>3963</v>
      </c>
      <c r="J1219" s="1" t="s">
        <v>70</v>
      </c>
      <c r="K1219" s="3">
        <v>16.32</v>
      </c>
      <c r="L1219">
        <v>5</v>
      </c>
      <c r="M1219" s="3">
        <v>81.599999999999994</v>
      </c>
      <c r="N1219" s="1" t="s">
        <v>21</v>
      </c>
      <c r="O1219" s="1" t="s">
        <v>37</v>
      </c>
    </row>
    <row r="1220" spans="1:15" x14ac:dyDescent="0.3">
      <c r="A1220" s="1" t="s">
        <v>3964</v>
      </c>
      <c r="B1220" s="2">
        <v>44975</v>
      </c>
      <c r="C1220" s="1" t="s">
        <v>6673</v>
      </c>
      <c r="D1220" s="1" t="s">
        <v>39</v>
      </c>
      <c r="E1220">
        <v>2023</v>
      </c>
      <c r="F1220" s="1" t="s">
        <v>666</v>
      </c>
      <c r="G1220" s="1" t="s">
        <v>3439</v>
      </c>
      <c r="H1220" s="1" t="s">
        <v>218</v>
      </c>
      <c r="I1220" s="1" t="s">
        <v>219</v>
      </c>
      <c r="J1220" s="1" t="s">
        <v>20</v>
      </c>
      <c r="K1220" s="3">
        <v>12.73</v>
      </c>
      <c r="L1220">
        <v>3</v>
      </c>
      <c r="M1220" s="3">
        <v>38.19</v>
      </c>
      <c r="N1220" s="1" t="s">
        <v>21</v>
      </c>
      <c r="O1220" s="1" t="s">
        <v>22</v>
      </c>
    </row>
    <row r="1221" spans="1:15" x14ac:dyDescent="0.3">
      <c r="A1221" s="1" t="s">
        <v>3965</v>
      </c>
      <c r="B1221" s="2">
        <v>45413</v>
      </c>
      <c r="C1221" s="1" t="s">
        <v>6670</v>
      </c>
      <c r="D1221" s="1" t="s">
        <v>46</v>
      </c>
      <c r="E1221">
        <v>2024</v>
      </c>
      <c r="F1221" s="1" t="s">
        <v>1083</v>
      </c>
      <c r="G1221" s="1" t="s">
        <v>3966</v>
      </c>
      <c r="H1221" s="1" t="s">
        <v>1029</v>
      </c>
      <c r="I1221" s="1" t="s">
        <v>1030</v>
      </c>
      <c r="J1221" s="1" t="s">
        <v>87</v>
      </c>
      <c r="K1221" s="3">
        <v>33.369999999999997</v>
      </c>
      <c r="L1221">
        <v>4</v>
      </c>
      <c r="M1221" s="3">
        <v>133.47999999999999</v>
      </c>
      <c r="N1221" s="1" t="s">
        <v>21</v>
      </c>
      <c r="O1221" s="1" t="s">
        <v>80</v>
      </c>
    </row>
    <row r="1222" spans="1:15" x14ac:dyDescent="0.3">
      <c r="A1222" s="1" t="s">
        <v>3967</v>
      </c>
      <c r="B1222" s="2">
        <v>45534</v>
      </c>
      <c r="C1222" s="1" t="s">
        <v>6668</v>
      </c>
      <c r="D1222" s="1" t="s">
        <v>90</v>
      </c>
      <c r="E1222">
        <v>2024</v>
      </c>
      <c r="F1222" s="1" t="s">
        <v>1680</v>
      </c>
      <c r="G1222" s="1" t="s">
        <v>3968</v>
      </c>
      <c r="H1222" s="1" t="s">
        <v>337</v>
      </c>
      <c r="I1222" s="1" t="s">
        <v>3969</v>
      </c>
      <c r="J1222" s="1" t="s">
        <v>20</v>
      </c>
      <c r="K1222" s="3">
        <v>45.44</v>
      </c>
      <c r="L1222">
        <v>4</v>
      </c>
      <c r="M1222" s="3">
        <v>181.76</v>
      </c>
      <c r="N1222" s="1" t="s">
        <v>6669</v>
      </c>
      <c r="O1222" s="1" t="s">
        <v>193</v>
      </c>
    </row>
    <row r="1223" spans="1:15" x14ac:dyDescent="0.3">
      <c r="A1223" s="1" t="s">
        <v>3970</v>
      </c>
      <c r="B1223" s="2">
        <v>45142</v>
      </c>
      <c r="C1223" s="1" t="s">
        <v>6668</v>
      </c>
      <c r="D1223" s="1" t="s">
        <v>90</v>
      </c>
      <c r="E1223">
        <v>2023</v>
      </c>
      <c r="F1223" s="1" t="s">
        <v>732</v>
      </c>
      <c r="G1223" s="1" t="s">
        <v>1927</v>
      </c>
      <c r="H1223" s="1" t="s">
        <v>3971</v>
      </c>
      <c r="I1223" s="1" t="s">
        <v>3972</v>
      </c>
      <c r="J1223" s="1" t="s">
        <v>70</v>
      </c>
      <c r="K1223" s="3">
        <v>14.1</v>
      </c>
      <c r="L1223">
        <v>5</v>
      </c>
      <c r="M1223" s="3">
        <v>70.5</v>
      </c>
      <c r="N1223" s="1" t="s">
        <v>21</v>
      </c>
      <c r="O1223" s="1" t="s">
        <v>37</v>
      </c>
    </row>
    <row r="1224" spans="1:15" x14ac:dyDescent="0.3">
      <c r="A1224" s="1" t="s">
        <v>3973</v>
      </c>
      <c r="B1224" s="2">
        <v>45161</v>
      </c>
      <c r="C1224" s="1" t="s">
        <v>6670</v>
      </c>
      <c r="D1224" s="1" t="s">
        <v>90</v>
      </c>
      <c r="E1224">
        <v>2023</v>
      </c>
      <c r="F1224" s="1" t="s">
        <v>3832</v>
      </c>
      <c r="G1224" s="1" t="s">
        <v>3833</v>
      </c>
      <c r="H1224" s="1" t="s">
        <v>1246</v>
      </c>
      <c r="I1224" s="1" t="s">
        <v>1247</v>
      </c>
      <c r="J1224" s="1" t="s">
        <v>51</v>
      </c>
      <c r="K1224" s="3">
        <v>9.08</v>
      </c>
      <c r="L1224">
        <v>3</v>
      </c>
      <c r="M1224" s="3">
        <v>27.24</v>
      </c>
      <c r="N1224" s="1" t="s">
        <v>6669</v>
      </c>
      <c r="O1224" s="1" t="s">
        <v>30</v>
      </c>
    </row>
    <row r="1225" spans="1:15" x14ac:dyDescent="0.3">
      <c r="A1225" s="1" t="s">
        <v>3974</v>
      </c>
      <c r="B1225" s="2">
        <v>45446</v>
      </c>
      <c r="C1225" s="1" t="s">
        <v>6667</v>
      </c>
      <c r="D1225" s="1" t="s">
        <v>24</v>
      </c>
      <c r="E1225">
        <v>2024</v>
      </c>
      <c r="F1225" s="1" t="s">
        <v>3584</v>
      </c>
      <c r="G1225" s="1" t="s">
        <v>3975</v>
      </c>
      <c r="H1225" s="1" t="s">
        <v>811</v>
      </c>
      <c r="I1225" s="1" t="s">
        <v>3949</v>
      </c>
      <c r="J1225" s="1" t="s">
        <v>51</v>
      </c>
      <c r="K1225" s="3">
        <v>21.68</v>
      </c>
      <c r="L1225">
        <v>4</v>
      </c>
      <c r="M1225" s="3">
        <v>86.72</v>
      </c>
      <c r="N1225" s="1" t="s">
        <v>6669</v>
      </c>
      <c r="O1225" s="1" t="s">
        <v>22</v>
      </c>
    </row>
    <row r="1226" spans="1:15" x14ac:dyDescent="0.3">
      <c r="A1226" s="1" t="s">
        <v>3976</v>
      </c>
      <c r="B1226" s="2">
        <v>45299</v>
      </c>
      <c r="C1226" s="1" t="s">
        <v>6667</v>
      </c>
      <c r="D1226" s="1" t="s">
        <v>210</v>
      </c>
      <c r="E1226">
        <v>2024</v>
      </c>
      <c r="F1226" s="1" t="s">
        <v>1877</v>
      </c>
      <c r="G1226" s="1" t="s">
        <v>1878</v>
      </c>
      <c r="H1226" s="1" t="s">
        <v>1024</v>
      </c>
      <c r="I1226" s="1" t="s">
        <v>1904</v>
      </c>
      <c r="J1226" s="1" t="s">
        <v>70</v>
      </c>
      <c r="K1226" s="3">
        <v>28.31</v>
      </c>
      <c r="L1226">
        <v>5</v>
      </c>
      <c r="M1226" s="3">
        <v>141.55000000000001</v>
      </c>
      <c r="N1226" s="1" t="s">
        <v>21</v>
      </c>
      <c r="O1226" s="1" t="s">
        <v>95</v>
      </c>
    </row>
    <row r="1227" spans="1:15" x14ac:dyDescent="0.3">
      <c r="A1227" s="1" t="s">
        <v>3977</v>
      </c>
      <c r="B1227" s="2">
        <v>45236</v>
      </c>
      <c r="C1227" s="1" t="s">
        <v>6667</v>
      </c>
      <c r="D1227" s="1" t="s">
        <v>54</v>
      </c>
      <c r="E1227">
        <v>2023</v>
      </c>
      <c r="F1227" s="1" t="s">
        <v>3978</v>
      </c>
      <c r="G1227" s="1" t="s">
        <v>3979</v>
      </c>
      <c r="H1227" s="1" t="s">
        <v>861</v>
      </c>
      <c r="I1227" s="1" t="s">
        <v>862</v>
      </c>
      <c r="J1227" s="1" t="s">
        <v>20</v>
      </c>
      <c r="K1227" s="3">
        <v>18.25</v>
      </c>
      <c r="L1227">
        <v>4</v>
      </c>
      <c r="M1227" s="3">
        <v>73</v>
      </c>
      <c r="N1227" s="1" t="s">
        <v>21</v>
      </c>
      <c r="O1227" s="1" t="s">
        <v>44</v>
      </c>
    </row>
    <row r="1228" spans="1:15" x14ac:dyDescent="0.3">
      <c r="A1228" s="1" t="s">
        <v>3980</v>
      </c>
      <c r="B1228" s="2">
        <v>45471</v>
      </c>
      <c r="C1228" s="1" t="s">
        <v>6668</v>
      </c>
      <c r="D1228" s="1" t="s">
        <v>24</v>
      </c>
      <c r="E1228">
        <v>2024</v>
      </c>
      <c r="F1228" s="1" t="s">
        <v>755</v>
      </c>
      <c r="G1228" s="1" t="s">
        <v>3981</v>
      </c>
      <c r="H1228" s="1" t="s">
        <v>93</v>
      </c>
      <c r="I1228" s="1" t="s">
        <v>94</v>
      </c>
      <c r="J1228" s="1" t="s">
        <v>87</v>
      </c>
      <c r="K1228" s="3">
        <v>26.38</v>
      </c>
      <c r="L1228">
        <v>4</v>
      </c>
      <c r="M1228" s="3">
        <v>105.52</v>
      </c>
      <c r="N1228" s="1" t="s">
        <v>88</v>
      </c>
      <c r="O1228" s="1" t="s">
        <v>30</v>
      </c>
    </row>
    <row r="1229" spans="1:15" x14ac:dyDescent="0.3">
      <c r="A1229" s="1" t="s">
        <v>3982</v>
      </c>
      <c r="B1229" s="2">
        <v>44941</v>
      </c>
      <c r="C1229" s="1" t="s">
        <v>6666</v>
      </c>
      <c r="D1229" s="1" t="s">
        <v>210</v>
      </c>
      <c r="E1229">
        <v>2023</v>
      </c>
      <c r="F1229" s="1" t="s">
        <v>1917</v>
      </c>
      <c r="G1229" s="1" t="s">
        <v>3983</v>
      </c>
      <c r="H1229" s="1" t="s">
        <v>1713</v>
      </c>
      <c r="I1229" s="1" t="s">
        <v>3984</v>
      </c>
      <c r="J1229" s="1" t="s">
        <v>70</v>
      </c>
      <c r="K1229" s="3">
        <v>25.28</v>
      </c>
      <c r="L1229">
        <v>3</v>
      </c>
      <c r="M1229" s="3">
        <v>75.84</v>
      </c>
      <c r="N1229" s="1" t="s">
        <v>29</v>
      </c>
      <c r="O1229" s="1" t="s">
        <v>37</v>
      </c>
    </row>
    <row r="1230" spans="1:15" x14ac:dyDescent="0.3">
      <c r="A1230" s="1" t="s">
        <v>3986</v>
      </c>
      <c r="B1230" s="2">
        <v>45021</v>
      </c>
      <c r="C1230" s="1" t="s">
        <v>6670</v>
      </c>
      <c r="D1230" s="1" t="s">
        <v>82</v>
      </c>
      <c r="E1230">
        <v>2023</v>
      </c>
      <c r="F1230" s="1" t="s">
        <v>3987</v>
      </c>
      <c r="G1230" s="1" t="s">
        <v>3988</v>
      </c>
      <c r="H1230" s="1" t="s">
        <v>2872</v>
      </c>
      <c r="I1230" s="1" t="s">
        <v>3488</v>
      </c>
      <c r="J1230" s="1" t="s">
        <v>20</v>
      </c>
      <c r="K1230" s="3">
        <v>42.41</v>
      </c>
      <c r="L1230">
        <v>2</v>
      </c>
      <c r="M1230" s="3">
        <v>84.82</v>
      </c>
      <c r="N1230" s="1" t="s">
        <v>21</v>
      </c>
      <c r="O1230" s="1" t="s">
        <v>37</v>
      </c>
    </row>
    <row r="1231" spans="1:15" x14ac:dyDescent="0.3">
      <c r="A1231" s="1" t="s">
        <v>3989</v>
      </c>
      <c r="B1231" s="2">
        <v>45364</v>
      </c>
      <c r="C1231" s="1" t="s">
        <v>6670</v>
      </c>
      <c r="D1231" s="1" t="s">
        <v>15</v>
      </c>
      <c r="E1231">
        <v>2024</v>
      </c>
      <c r="F1231" s="1" t="s">
        <v>3990</v>
      </c>
      <c r="G1231" s="1" t="s">
        <v>3991</v>
      </c>
      <c r="H1231" s="1" t="s">
        <v>3992</v>
      </c>
      <c r="I1231" s="1" t="s">
        <v>3993</v>
      </c>
      <c r="J1231" s="1" t="s">
        <v>70</v>
      </c>
      <c r="K1231" s="3">
        <v>43.99</v>
      </c>
      <c r="L1231">
        <v>2</v>
      </c>
      <c r="M1231" s="3">
        <v>87.98</v>
      </c>
      <c r="N1231" s="1" t="s">
        <v>88</v>
      </c>
      <c r="O1231" s="1" t="s">
        <v>22</v>
      </c>
    </row>
    <row r="1232" spans="1:15" x14ac:dyDescent="0.3">
      <c r="A1232" s="1" t="s">
        <v>3994</v>
      </c>
      <c r="B1232" s="2">
        <v>45012</v>
      </c>
      <c r="C1232" s="1" t="s">
        <v>6667</v>
      </c>
      <c r="D1232" s="1" t="s">
        <v>15</v>
      </c>
      <c r="E1232">
        <v>2023</v>
      </c>
      <c r="F1232" s="1" t="s">
        <v>2919</v>
      </c>
      <c r="G1232" s="1" t="s">
        <v>2920</v>
      </c>
      <c r="H1232" s="1" t="s">
        <v>1331</v>
      </c>
      <c r="I1232" s="1" t="s">
        <v>1332</v>
      </c>
      <c r="J1232" s="1" t="s">
        <v>51</v>
      </c>
      <c r="K1232" s="3">
        <v>19.600000000000001</v>
      </c>
      <c r="L1232">
        <v>1</v>
      </c>
      <c r="M1232" s="3">
        <v>19.600000000000001</v>
      </c>
      <c r="N1232" s="1" t="s">
        <v>21</v>
      </c>
      <c r="O1232" s="1" t="s">
        <v>193</v>
      </c>
    </row>
    <row r="1233" spans="1:15" x14ac:dyDescent="0.3">
      <c r="A1233" s="1" t="s">
        <v>3995</v>
      </c>
      <c r="B1233" s="2">
        <v>45632</v>
      </c>
      <c r="C1233" s="1" t="s">
        <v>6668</v>
      </c>
      <c r="D1233" s="1" t="s">
        <v>107</v>
      </c>
      <c r="E1233">
        <v>2024</v>
      </c>
      <c r="F1233" s="1" t="s">
        <v>616</v>
      </c>
      <c r="G1233" s="1" t="s">
        <v>3996</v>
      </c>
      <c r="H1233" s="1" t="s">
        <v>955</v>
      </c>
      <c r="I1233" s="1" t="s">
        <v>3997</v>
      </c>
      <c r="J1233" s="1" t="s">
        <v>70</v>
      </c>
      <c r="K1233" s="3">
        <v>37.869999999999997</v>
      </c>
      <c r="L1233">
        <v>1</v>
      </c>
      <c r="M1233" s="3">
        <v>37.869999999999997</v>
      </c>
      <c r="N1233" s="1" t="s">
        <v>29</v>
      </c>
      <c r="O1233" s="1" t="s">
        <v>52</v>
      </c>
    </row>
    <row r="1234" spans="1:15" x14ac:dyDescent="0.3">
      <c r="A1234" s="1" t="s">
        <v>3998</v>
      </c>
      <c r="B1234" s="2">
        <v>45210</v>
      </c>
      <c r="C1234" s="1" t="s">
        <v>6670</v>
      </c>
      <c r="D1234" s="1" t="s">
        <v>133</v>
      </c>
      <c r="E1234">
        <v>2023</v>
      </c>
      <c r="F1234" s="1" t="s">
        <v>3429</v>
      </c>
      <c r="G1234" s="1" t="s">
        <v>3430</v>
      </c>
      <c r="H1234" s="1" t="s">
        <v>3999</v>
      </c>
      <c r="I1234" s="1" t="s">
        <v>4000</v>
      </c>
      <c r="J1234" s="1" t="s">
        <v>70</v>
      </c>
      <c r="K1234" s="3">
        <v>20.92</v>
      </c>
      <c r="L1234">
        <v>1</v>
      </c>
      <c r="M1234" s="3">
        <v>20.92</v>
      </c>
      <c r="N1234" s="1" t="s">
        <v>6669</v>
      </c>
      <c r="O1234" s="1" t="s">
        <v>30</v>
      </c>
    </row>
    <row r="1235" spans="1:15" x14ac:dyDescent="0.3">
      <c r="A1235" s="1" t="s">
        <v>4001</v>
      </c>
      <c r="B1235" s="2">
        <v>45018</v>
      </c>
      <c r="C1235" s="1" t="s">
        <v>6666</v>
      </c>
      <c r="D1235" s="1" t="s">
        <v>82</v>
      </c>
      <c r="E1235">
        <v>2023</v>
      </c>
      <c r="F1235" s="1" t="s">
        <v>4002</v>
      </c>
      <c r="G1235" s="1" t="s">
        <v>4003</v>
      </c>
      <c r="H1235" s="1" t="s">
        <v>2120</v>
      </c>
      <c r="I1235" s="1" t="s">
        <v>2121</v>
      </c>
      <c r="J1235" s="1" t="s">
        <v>70</v>
      </c>
      <c r="K1235" s="3">
        <v>34.630000000000003</v>
      </c>
      <c r="L1235">
        <v>2</v>
      </c>
      <c r="M1235" s="3">
        <v>69.260000000000005</v>
      </c>
      <c r="N1235" s="1" t="s">
        <v>6669</v>
      </c>
      <c r="O1235" s="1" t="s">
        <v>37</v>
      </c>
    </row>
    <row r="1236" spans="1:15" x14ac:dyDescent="0.3">
      <c r="A1236" s="1" t="s">
        <v>4004</v>
      </c>
      <c r="B1236" s="2">
        <v>45684</v>
      </c>
      <c r="C1236" s="1" t="s">
        <v>6667</v>
      </c>
      <c r="D1236" s="1" t="s">
        <v>210</v>
      </c>
      <c r="E1236">
        <v>2025</v>
      </c>
      <c r="F1236" s="1" t="s">
        <v>636</v>
      </c>
      <c r="G1236" s="1" t="s">
        <v>637</v>
      </c>
      <c r="H1236" s="1" t="s">
        <v>1787</v>
      </c>
      <c r="I1236" s="1" t="s">
        <v>1788</v>
      </c>
      <c r="J1236" s="1" t="s">
        <v>70</v>
      </c>
      <c r="K1236" s="3">
        <v>48.04</v>
      </c>
      <c r="L1236">
        <v>3</v>
      </c>
      <c r="M1236" s="3">
        <v>144.12</v>
      </c>
      <c r="N1236" s="1" t="s">
        <v>21</v>
      </c>
      <c r="O1236" s="1" t="s">
        <v>95</v>
      </c>
    </row>
    <row r="1237" spans="1:15" x14ac:dyDescent="0.3">
      <c r="A1237" s="1" t="s">
        <v>4005</v>
      </c>
      <c r="B1237" s="2">
        <v>45694</v>
      </c>
      <c r="C1237" s="1" t="s">
        <v>6672</v>
      </c>
      <c r="D1237" s="1" t="s">
        <v>39</v>
      </c>
      <c r="E1237">
        <v>2025</v>
      </c>
      <c r="F1237" s="1" t="s">
        <v>255</v>
      </c>
      <c r="G1237" s="1" t="s">
        <v>4006</v>
      </c>
      <c r="H1237" s="1" t="s">
        <v>1251</v>
      </c>
      <c r="I1237" s="1" t="s">
        <v>3658</v>
      </c>
      <c r="J1237" s="1" t="s">
        <v>20</v>
      </c>
      <c r="K1237" s="3">
        <v>16.13</v>
      </c>
      <c r="L1237">
        <v>3</v>
      </c>
      <c r="M1237" s="3">
        <v>48.39</v>
      </c>
      <c r="N1237" s="1" t="s">
        <v>6669</v>
      </c>
      <c r="O1237" s="1" t="s">
        <v>37</v>
      </c>
    </row>
    <row r="1238" spans="1:15" x14ac:dyDescent="0.3">
      <c r="A1238" s="1" t="s">
        <v>4007</v>
      </c>
      <c r="B1238" s="2">
        <v>45427</v>
      </c>
      <c r="C1238" s="1" t="s">
        <v>6670</v>
      </c>
      <c r="D1238" s="1" t="s">
        <v>46</v>
      </c>
      <c r="E1238">
        <v>2024</v>
      </c>
      <c r="F1238" s="1" t="s">
        <v>4008</v>
      </c>
      <c r="G1238" s="1" t="s">
        <v>4009</v>
      </c>
      <c r="H1238" s="1" t="s">
        <v>4010</v>
      </c>
      <c r="I1238" s="1" t="s">
        <v>4011</v>
      </c>
      <c r="J1238" s="1" t="s">
        <v>20</v>
      </c>
      <c r="K1238" s="3">
        <v>24.52</v>
      </c>
      <c r="L1238">
        <v>4</v>
      </c>
      <c r="M1238" s="3">
        <v>98.08</v>
      </c>
      <c r="N1238" s="1" t="s">
        <v>21</v>
      </c>
      <c r="O1238" s="1" t="s">
        <v>37</v>
      </c>
    </row>
    <row r="1239" spans="1:15" x14ac:dyDescent="0.3">
      <c r="A1239" s="1" t="s">
        <v>4012</v>
      </c>
      <c r="B1239" s="2">
        <v>45250</v>
      </c>
      <c r="C1239" s="1" t="s">
        <v>6667</v>
      </c>
      <c r="D1239" s="1" t="s">
        <v>54</v>
      </c>
      <c r="E1239">
        <v>2023</v>
      </c>
      <c r="F1239" s="1" t="s">
        <v>4013</v>
      </c>
      <c r="G1239" s="1" t="s">
        <v>4014</v>
      </c>
      <c r="H1239" s="1" t="s">
        <v>2787</v>
      </c>
      <c r="I1239" s="1" t="s">
        <v>2788</v>
      </c>
      <c r="J1239" s="1" t="s">
        <v>87</v>
      </c>
      <c r="K1239" s="3">
        <v>18.510000000000002</v>
      </c>
      <c r="L1239">
        <v>5</v>
      </c>
      <c r="M1239" s="3">
        <v>92.55</v>
      </c>
      <c r="N1239" s="1" t="s">
        <v>29</v>
      </c>
      <c r="O1239" s="1" t="s">
        <v>37</v>
      </c>
    </row>
    <row r="1240" spans="1:15" x14ac:dyDescent="0.3">
      <c r="A1240" s="1" t="s">
        <v>4015</v>
      </c>
      <c r="B1240" s="2">
        <v>45236</v>
      </c>
      <c r="C1240" s="1" t="s">
        <v>6667</v>
      </c>
      <c r="D1240" s="1" t="s">
        <v>54</v>
      </c>
      <c r="E1240">
        <v>2023</v>
      </c>
      <c r="F1240" s="1" t="s">
        <v>681</v>
      </c>
      <c r="G1240" s="1" t="s">
        <v>4016</v>
      </c>
      <c r="H1240" s="1" t="s">
        <v>2539</v>
      </c>
      <c r="I1240" s="1" t="s">
        <v>4017</v>
      </c>
      <c r="J1240" s="1" t="s">
        <v>87</v>
      </c>
      <c r="K1240" s="3">
        <v>45.69</v>
      </c>
      <c r="L1240">
        <v>5</v>
      </c>
      <c r="M1240" s="3">
        <v>228.45</v>
      </c>
      <c r="N1240" s="1" t="s">
        <v>21</v>
      </c>
      <c r="O1240" s="1" t="s">
        <v>22</v>
      </c>
    </row>
    <row r="1241" spans="1:15" x14ac:dyDescent="0.3">
      <c r="A1241" s="1" t="s">
        <v>4018</v>
      </c>
      <c r="B1241" s="2">
        <v>45180</v>
      </c>
      <c r="C1241" s="1" t="s">
        <v>6667</v>
      </c>
      <c r="D1241" s="1" t="s">
        <v>60</v>
      </c>
      <c r="E1241">
        <v>2023</v>
      </c>
      <c r="F1241" s="1" t="s">
        <v>433</v>
      </c>
      <c r="G1241" s="1" t="s">
        <v>3936</v>
      </c>
      <c r="H1241" s="1" t="s">
        <v>93</v>
      </c>
      <c r="I1241" s="1" t="s">
        <v>4019</v>
      </c>
      <c r="J1241" s="1" t="s">
        <v>87</v>
      </c>
      <c r="K1241" s="3">
        <v>22.6</v>
      </c>
      <c r="L1241">
        <v>5</v>
      </c>
      <c r="M1241" s="3">
        <v>113</v>
      </c>
      <c r="N1241" s="1" t="s">
        <v>21</v>
      </c>
      <c r="O1241" s="1" t="s">
        <v>30</v>
      </c>
    </row>
    <row r="1242" spans="1:15" x14ac:dyDescent="0.3">
      <c r="A1242" s="1" t="s">
        <v>4020</v>
      </c>
      <c r="B1242" s="2">
        <v>45637</v>
      </c>
      <c r="C1242" s="1" t="s">
        <v>6670</v>
      </c>
      <c r="D1242" s="1" t="s">
        <v>107</v>
      </c>
      <c r="E1242">
        <v>2024</v>
      </c>
      <c r="F1242" s="1" t="s">
        <v>770</v>
      </c>
      <c r="G1242" s="1" t="s">
        <v>771</v>
      </c>
      <c r="H1242" s="1" t="s">
        <v>1908</v>
      </c>
      <c r="I1242" s="1" t="s">
        <v>1909</v>
      </c>
      <c r="J1242" s="1" t="s">
        <v>51</v>
      </c>
      <c r="K1242" s="3">
        <v>45.47</v>
      </c>
      <c r="L1242">
        <v>1</v>
      </c>
      <c r="M1242" s="3">
        <v>45.47</v>
      </c>
      <c r="N1242" s="1" t="s">
        <v>29</v>
      </c>
      <c r="O1242" s="1" t="s">
        <v>22</v>
      </c>
    </row>
    <row r="1243" spans="1:15" x14ac:dyDescent="0.3">
      <c r="A1243" s="1" t="s">
        <v>4021</v>
      </c>
      <c r="B1243" s="2">
        <v>44947</v>
      </c>
      <c r="C1243" s="1" t="s">
        <v>6673</v>
      </c>
      <c r="D1243" s="1" t="s">
        <v>210</v>
      </c>
      <c r="E1243">
        <v>2023</v>
      </c>
      <c r="F1243" s="1" t="s">
        <v>3350</v>
      </c>
      <c r="G1243" s="1" t="s">
        <v>3351</v>
      </c>
      <c r="H1243" s="1" t="s">
        <v>292</v>
      </c>
      <c r="I1243" s="1" t="s">
        <v>293</v>
      </c>
      <c r="J1243" s="1" t="s">
        <v>20</v>
      </c>
      <c r="K1243" s="3">
        <v>12.09</v>
      </c>
      <c r="L1243">
        <v>4</v>
      </c>
      <c r="M1243" s="3">
        <v>48.36</v>
      </c>
      <c r="N1243" s="1" t="s">
        <v>88</v>
      </c>
      <c r="O1243" s="1" t="s">
        <v>22</v>
      </c>
    </row>
    <row r="1244" spans="1:15" x14ac:dyDescent="0.3">
      <c r="A1244" s="1" t="s">
        <v>4022</v>
      </c>
      <c r="B1244" s="2">
        <v>45092</v>
      </c>
      <c r="C1244" s="1" t="s">
        <v>6672</v>
      </c>
      <c r="D1244" s="1" t="s">
        <v>24</v>
      </c>
      <c r="E1244">
        <v>2023</v>
      </c>
      <c r="F1244" s="1" t="s">
        <v>4023</v>
      </c>
      <c r="G1244" s="1" t="s">
        <v>4024</v>
      </c>
      <c r="H1244" s="1" t="s">
        <v>2493</v>
      </c>
      <c r="I1244" s="1" t="s">
        <v>4025</v>
      </c>
      <c r="J1244" s="1" t="s">
        <v>20</v>
      </c>
      <c r="K1244" s="3">
        <v>30.81</v>
      </c>
      <c r="L1244">
        <v>5</v>
      </c>
      <c r="M1244" s="3">
        <v>154.05000000000001</v>
      </c>
      <c r="N1244" s="1" t="s">
        <v>29</v>
      </c>
      <c r="O1244" s="1" t="s">
        <v>22</v>
      </c>
    </row>
    <row r="1245" spans="1:15" x14ac:dyDescent="0.3">
      <c r="A1245" s="1" t="s">
        <v>4026</v>
      </c>
      <c r="B1245" s="2">
        <v>44887</v>
      </c>
      <c r="C1245" s="1" t="s">
        <v>6671</v>
      </c>
      <c r="D1245" s="1" t="s">
        <v>54</v>
      </c>
      <c r="E1245">
        <v>2022</v>
      </c>
      <c r="F1245" s="1" t="s">
        <v>1569</v>
      </c>
      <c r="G1245" s="1" t="s">
        <v>1570</v>
      </c>
      <c r="H1245" s="1" t="s">
        <v>292</v>
      </c>
      <c r="I1245" s="1" t="s">
        <v>293</v>
      </c>
      <c r="J1245" s="1" t="s">
        <v>70</v>
      </c>
      <c r="K1245" s="3">
        <v>11.39</v>
      </c>
      <c r="L1245">
        <v>5</v>
      </c>
      <c r="M1245" s="3">
        <v>56.95</v>
      </c>
      <c r="N1245" s="1" t="s">
        <v>21</v>
      </c>
      <c r="O1245" s="1" t="s">
        <v>30</v>
      </c>
    </row>
    <row r="1246" spans="1:15" x14ac:dyDescent="0.3">
      <c r="A1246" s="1" t="s">
        <v>4027</v>
      </c>
      <c r="B1246" s="2">
        <v>45326</v>
      </c>
      <c r="C1246" s="1" t="s">
        <v>6666</v>
      </c>
      <c r="D1246" s="1" t="s">
        <v>39</v>
      </c>
      <c r="E1246">
        <v>2024</v>
      </c>
      <c r="F1246" s="1" t="s">
        <v>4028</v>
      </c>
      <c r="G1246" s="1" t="s">
        <v>4029</v>
      </c>
      <c r="H1246" s="1" t="s">
        <v>2579</v>
      </c>
      <c r="I1246" s="1" t="s">
        <v>2580</v>
      </c>
      <c r="J1246" s="1" t="s">
        <v>51</v>
      </c>
      <c r="K1246" s="3">
        <v>10.37</v>
      </c>
      <c r="L1246">
        <v>4</v>
      </c>
      <c r="M1246" s="3">
        <v>41.48</v>
      </c>
      <c r="N1246" s="1" t="s">
        <v>6669</v>
      </c>
      <c r="O1246" s="1" t="s">
        <v>37</v>
      </c>
    </row>
    <row r="1247" spans="1:15" x14ac:dyDescent="0.3">
      <c r="A1247" s="1" t="s">
        <v>4030</v>
      </c>
      <c r="B1247" s="2">
        <v>45715</v>
      </c>
      <c r="C1247" s="1" t="s">
        <v>6672</v>
      </c>
      <c r="D1247" s="1" t="s">
        <v>39</v>
      </c>
      <c r="E1247">
        <v>2025</v>
      </c>
      <c r="F1247" s="1" t="s">
        <v>2128</v>
      </c>
      <c r="G1247" s="1" t="s">
        <v>2129</v>
      </c>
      <c r="H1247" s="1" t="s">
        <v>3221</v>
      </c>
      <c r="I1247" s="1" t="s">
        <v>3222</v>
      </c>
      <c r="J1247" s="1" t="s">
        <v>51</v>
      </c>
      <c r="K1247" s="3">
        <v>37.14</v>
      </c>
      <c r="L1247">
        <v>4</v>
      </c>
      <c r="M1247" s="3">
        <v>148.56</v>
      </c>
      <c r="N1247" s="1" t="s">
        <v>6669</v>
      </c>
      <c r="O1247" s="1" t="s">
        <v>37</v>
      </c>
    </row>
    <row r="1248" spans="1:15" x14ac:dyDescent="0.3">
      <c r="A1248" s="1" t="s">
        <v>4031</v>
      </c>
      <c r="B1248" s="2">
        <v>44809</v>
      </c>
      <c r="C1248" s="1" t="s">
        <v>6667</v>
      </c>
      <c r="D1248" s="1" t="s">
        <v>60</v>
      </c>
      <c r="E1248">
        <v>2022</v>
      </c>
      <c r="F1248" s="1" t="s">
        <v>4032</v>
      </c>
      <c r="G1248" s="1" t="s">
        <v>4033</v>
      </c>
      <c r="H1248" s="1" t="s">
        <v>3116</v>
      </c>
      <c r="I1248" s="1" t="s">
        <v>3117</v>
      </c>
      <c r="J1248" s="1" t="s">
        <v>70</v>
      </c>
      <c r="K1248" s="3">
        <v>22.55</v>
      </c>
      <c r="L1248">
        <v>2</v>
      </c>
      <c r="M1248" s="3">
        <v>45.1</v>
      </c>
      <c r="N1248" s="1" t="s">
        <v>21</v>
      </c>
      <c r="O1248" s="1" t="s">
        <v>193</v>
      </c>
    </row>
    <row r="1249" spans="1:15" x14ac:dyDescent="0.3">
      <c r="A1249" s="1" t="s">
        <v>4034</v>
      </c>
      <c r="B1249" s="2">
        <v>45263</v>
      </c>
      <c r="C1249" s="1" t="s">
        <v>6666</v>
      </c>
      <c r="D1249" s="1" t="s">
        <v>107</v>
      </c>
      <c r="E1249">
        <v>2023</v>
      </c>
      <c r="F1249" s="1" t="s">
        <v>1439</v>
      </c>
      <c r="G1249" s="1" t="s">
        <v>4035</v>
      </c>
      <c r="H1249" s="1" t="s">
        <v>4036</v>
      </c>
      <c r="I1249" s="1" t="s">
        <v>4037</v>
      </c>
      <c r="J1249" s="1" t="s">
        <v>20</v>
      </c>
      <c r="K1249" s="3">
        <v>13.99</v>
      </c>
      <c r="L1249">
        <v>2</v>
      </c>
      <c r="M1249" s="3">
        <v>27.98</v>
      </c>
      <c r="N1249" s="1" t="s">
        <v>6669</v>
      </c>
      <c r="O1249" s="1" t="s">
        <v>44</v>
      </c>
    </row>
    <row r="1250" spans="1:15" x14ac:dyDescent="0.3">
      <c r="A1250" s="1" t="s">
        <v>4038</v>
      </c>
      <c r="B1250" s="2">
        <v>45677</v>
      </c>
      <c r="C1250" s="1" t="s">
        <v>6667</v>
      </c>
      <c r="D1250" s="1" t="s">
        <v>210</v>
      </c>
      <c r="E1250">
        <v>2025</v>
      </c>
      <c r="F1250" s="1" t="s">
        <v>322</v>
      </c>
      <c r="G1250" s="1" t="s">
        <v>323</v>
      </c>
      <c r="H1250" s="1" t="s">
        <v>1762</v>
      </c>
      <c r="I1250" s="1" t="s">
        <v>2961</v>
      </c>
      <c r="J1250" s="1" t="s">
        <v>70</v>
      </c>
      <c r="K1250" s="3">
        <v>44.68</v>
      </c>
      <c r="L1250">
        <v>1</v>
      </c>
      <c r="M1250" s="3">
        <v>44.68</v>
      </c>
      <c r="N1250" s="1" t="s">
        <v>6669</v>
      </c>
      <c r="O1250" s="1" t="s">
        <v>193</v>
      </c>
    </row>
    <row r="1251" spans="1:15" x14ac:dyDescent="0.3">
      <c r="A1251" s="1" t="s">
        <v>4039</v>
      </c>
      <c r="B1251" s="2">
        <v>45494</v>
      </c>
      <c r="C1251" s="1" t="s">
        <v>6666</v>
      </c>
      <c r="D1251" s="1" t="s">
        <v>32</v>
      </c>
      <c r="E1251">
        <v>2024</v>
      </c>
      <c r="F1251" s="1" t="s">
        <v>3490</v>
      </c>
      <c r="G1251" s="1" t="s">
        <v>4040</v>
      </c>
      <c r="H1251" s="1" t="s">
        <v>1037</v>
      </c>
      <c r="I1251" s="1" t="s">
        <v>3090</v>
      </c>
      <c r="J1251" s="1" t="s">
        <v>51</v>
      </c>
      <c r="K1251" s="3">
        <v>42.42</v>
      </c>
      <c r="L1251">
        <v>3</v>
      </c>
      <c r="M1251" s="3">
        <v>127.26</v>
      </c>
      <c r="N1251" s="1" t="s">
        <v>88</v>
      </c>
      <c r="O1251" s="1" t="s">
        <v>30</v>
      </c>
    </row>
    <row r="1252" spans="1:15" x14ac:dyDescent="0.3">
      <c r="A1252" s="1" t="s">
        <v>4041</v>
      </c>
      <c r="B1252" s="2">
        <v>45413</v>
      </c>
      <c r="C1252" s="1" t="s">
        <v>6670</v>
      </c>
      <c r="D1252" s="1" t="s">
        <v>46</v>
      </c>
      <c r="E1252">
        <v>2024</v>
      </c>
      <c r="F1252" s="1" t="s">
        <v>4042</v>
      </c>
      <c r="G1252" s="1" t="s">
        <v>4043</v>
      </c>
      <c r="H1252" s="1" t="s">
        <v>1415</v>
      </c>
      <c r="I1252" s="1" t="s">
        <v>1416</v>
      </c>
      <c r="J1252" s="1" t="s">
        <v>20</v>
      </c>
      <c r="K1252" s="3">
        <v>17.899999999999999</v>
      </c>
      <c r="L1252">
        <v>3</v>
      </c>
      <c r="M1252" s="3">
        <v>53.7</v>
      </c>
      <c r="N1252" s="1" t="s">
        <v>6669</v>
      </c>
      <c r="O1252" s="1" t="s">
        <v>193</v>
      </c>
    </row>
    <row r="1253" spans="1:15" x14ac:dyDescent="0.3">
      <c r="A1253" s="1" t="s">
        <v>4044</v>
      </c>
      <c r="B1253" s="2">
        <v>45123</v>
      </c>
      <c r="C1253" s="1" t="s">
        <v>6666</v>
      </c>
      <c r="D1253" s="1" t="s">
        <v>32</v>
      </c>
      <c r="E1253">
        <v>2023</v>
      </c>
      <c r="F1253" s="1" t="s">
        <v>4045</v>
      </c>
      <c r="G1253" s="1" t="s">
        <v>4046</v>
      </c>
      <c r="H1253" s="1" t="s">
        <v>3267</v>
      </c>
      <c r="I1253" s="1" t="s">
        <v>3268</v>
      </c>
      <c r="J1253" s="1" t="s">
        <v>70</v>
      </c>
      <c r="K1253" s="3">
        <v>17.04</v>
      </c>
      <c r="L1253">
        <v>3</v>
      </c>
      <c r="M1253" s="3">
        <v>51.12</v>
      </c>
      <c r="N1253" s="1" t="s">
        <v>21</v>
      </c>
      <c r="O1253" s="1" t="s">
        <v>37</v>
      </c>
    </row>
    <row r="1254" spans="1:15" x14ac:dyDescent="0.3">
      <c r="A1254" s="1" t="s">
        <v>4047</v>
      </c>
      <c r="B1254" s="2">
        <v>45484</v>
      </c>
      <c r="C1254" s="1" t="s">
        <v>6672</v>
      </c>
      <c r="D1254" s="1" t="s">
        <v>32</v>
      </c>
      <c r="E1254">
        <v>2024</v>
      </c>
      <c r="F1254" s="1" t="s">
        <v>676</v>
      </c>
      <c r="G1254" s="1" t="s">
        <v>2414</v>
      </c>
      <c r="H1254" s="1" t="s">
        <v>1197</v>
      </c>
      <c r="I1254" s="1" t="s">
        <v>1198</v>
      </c>
      <c r="J1254" s="1" t="s">
        <v>51</v>
      </c>
      <c r="K1254" s="3">
        <v>48.78</v>
      </c>
      <c r="L1254">
        <v>1</v>
      </c>
      <c r="M1254" s="3">
        <v>48.78</v>
      </c>
      <c r="N1254" s="1" t="s">
        <v>21</v>
      </c>
      <c r="O1254" s="1" t="s">
        <v>52</v>
      </c>
    </row>
    <row r="1255" spans="1:15" x14ac:dyDescent="0.3">
      <c r="A1255" s="1" t="s">
        <v>4048</v>
      </c>
      <c r="B1255" s="2">
        <v>45616</v>
      </c>
      <c r="C1255" s="1" t="s">
        <v>6670</v>
      </c>
      <c r="D1255" s="1" t="s">
        <v>54</v>
      </c>
      <c r="E1255">
        <v>2024</v>
      </c>
      <c r="F1255" s="1" t="s">
        <v>690</v>
      </c>
      <c r="G1255" s="1" t="s">
        <v>3955</v>
      </c>
      <c r="H1255" s="1" t="s">
        <v>932</v>
      </c>
      <c r="I1255" s="1" t="s">
        <v>2936</v>
      </c>
      <c r="J1255" s="1" t="s">
        <v>20</v>
      </c>
      <c r="K1255" s="3">
        <v>40.020000000000003</v>
      </c>
      <c r="L1255">
        <v>4</v>
      </c>
      <c r="M1255" s="3">
        <v>160.08000000000001</v>
      </c>
      <c r="N1255" s="1" t="s">
        <v>29</v>
      </c>
      <c r="O1255" s="1" t="s">
        <v>30</v>
      </c>
    </row>
    <row r="1256" spans="1:15" x14ac:dyDescent="0.3">
      <c r="A1256" s="1" t="s">
        <v>4049</v>
      </c>
      <c r="B1256" s="2">
        <v>45004</v>
      </c>
      <c r="C1256" s="1" t="s">
        <v>6666</v>
      </c>
      <c r="D1256" s="1" t="s">
        <v>15</v>
      </c>
      <c r="E1256">
        <v>2023</v>
      </c>
      <c r="F1256" s="1" t="s">
        <v>481</v>
      </c>
      <c r="G1256" s="1" t="s">
        <v>482</v>
      </c>
      <c r="H1256" s="1" t="s">
        <v>460</v>
      </c>
      <c r="I1256" s="1" t="s">
        <v>4050</v>
      </c>
      <c r="J1256" s="1" t="s">
        <v>70</v>
      </c>
      <c r="K1256" s="3">
        <v>41.74</v>
      </c>
      <c r="L1256">
        <v>3</v>
      </c>
      <c r="M1256" s="3">
        <v>125.22</v>
      </c>
      <c r="N1256" s="1" t="s">
        <v>29</v>
      </c>
      <c r="O1256" s="1" t="s">
        <v>44</v>
      </c>
    </row>
    <row r="1257" spans="1:15" x14ac:dyDescent="0.3">
      <c r="A1257" s="1" t="s">
        <v>4051</v>
      </c>
      <c r="B1257" s="2">
        <v>44983</v>
      </c>
      <c r="C1257" s="1" t="s">
        <v>6666</v>
      </c>
      <c r="D1257" s="1" t="s">
        <v>39</v>
      </c>
      <c r="E1257">
        <v>2023</v>
      </c>
      <c r="F1257" s="1" t="s">
        <v>4052</v>
      </c>
      <c r="G1257" s="1" t="s">
        <v>4053</v>
      </c>
      <c r="H1257" s="1" t="s">
        <v>4054</v>
      </c>
      <c r="I1257" s="1" t="s">
        <v>4055</v>
      </c>
      <c r="J1257" s="1" t="s">
        <v>70</v>
      </c>
      <c r="K1257" s="3">
        <v>5.42</v>
      </c>
      <c r="L1257">
        <v>2</v>
      </c>
      <c r="M1257" s="3">
        <v>10.84</v>
      </c>
      <c r="N1257" s="1" t="s">
        <v>29</v>
      </c>
      <c r="O1257" s="1" t="s">
        <v>44</v>
      </c>
    </row>
    <row r="1258" spans="1:15" x14ac:dyDescent="0.3">
      <c r="A1258" s="1" t="s">
        <v>4056</v>
      </c>
      <c r="B1258" s="2">
        <v>45154</v>
      </c>
      <c r="C1258" s="1" t="s">
        <v>6670</v>
      </c>
      <c r="D1258" s="1" t="s">
        <v>90</v>
      </c>
      <c r="E1258">
        <v>2023</v>
      </c>
      <c r="F1258" s="1" t="s">
        <v>1048</v>
      </c>
      <c r="G1258" s="1" t="s">
        <v>1049</v>
      </c>
      <c r="H1258" s="1" t="s">
        <v>287</v>
      </c>
      <c r="I1258" s="1" t="s">
        <v>1562</v>
      </c>
      <c r="J1258" s="1" t="s">
        <v>51</v>
      </c>
      <c r="K1258" s="3">
        <v>10.24</v>
      </c>
      <c r="L1258">
        <v>4</v>
      </c>
      <c r="M1258" s="3">
        <v>40.96</v>
      </c>
      <c r="N1258" s="1" t="s">
        <v>88</v>
      </c>
      <c r="O1258" s="1" t="s">
        <v>44</v>
      </c>
    </row>
    <row r="1259" spans="1:15" x14ac:dyDescent="0.3">
      <c r="A1259" s="1" t="s">
        <v>4057</v>
      </c>
      <c r="B1259" s="2">
        <v>45422</v>
      </c>
      <c r="C1259" s="1" t="s">
        <v>6668</v>
      </c>
      <c r="D1259" s="1" t="s">
        <v>46</v>
      </c>
      <c r="E1259">
        <v>2024</v>
      </c>
      <c r="F1259" s="1" t="s">
        <v>1680</v>
      </c>
      <c r="G1259" s="1" t="s">
        <v>4058</v>
      </c>
      <c r="H1259" s="1" t="s">
        <v>1021</v>
      </c>
      <c r="I1259" s="1" t="s">
        <v>1022</v>
      </c>
      <c r="J1259" s="1" t="s">
        <v>70</v>
      </c>
      <c r="K1259" s="3">
        <v>23.22</v>
      </c>
      <c r="L1259">
        <v>2</v>
      </c>
      <c r="M1259" s="3">
        <v>46.44</v>
      </c>
      <c r="N1259" s="1" t="s">
        <v>29</v>
      </c>
      <c r="O1259" s="1" t="s">
        <v>37</v>
      </c>
    </row>
    <row r="1260" spans="1:15" x14ac:dyDescent="0.3">
      <c r="A1260" s="1" t="s">
        <v>4059</v>
      </c>
      <c r="B1260" s="2">
        <v>45112</v>
      </c>
      <c r="C1260" s="1" t="s">
        <v>6670</v>
      </c>
      <c r="D1260" s="1" t="s">
        <v>32</v>
      </c>
      <c r="E1260">
        <v>2023</v>
      </c>
      <c r="F1260" s="1" t="s">
        <v>715</v>
      </c>
      <c r="G1260" s="1" t="s">
        <v>716</v>
      </c>
      <c r="H1260" s="1" t="s">
        <v>717</v>
      </c>
      <c r="I1260" s="1" t="s">
        <v>4060</v>
      </c>
      <c r="J1260" s="1" t="s">
        <v>20</v>
      </c>
      <c r="K1260" s="3">
        <v>20.46</v>
      </c>
      <c r="L1260">
        <v>5</v>
      </c>
      <c r="M1260" s="3">
        <v>102.3</v>
      </c>
      <c r="N1260" s="1" t="s">
        <v>29</v>
      </c>
      <c r="O1260" s="1" t="s">
        <v>37</v>
      </c>
    </row>
    <row r="1261" spans="1:15" x14ac:dyDescent="0.3">
      <c r="A1261" s="1" t="s">
        <v>4061</v>
      </c>
      <c r="B1261" s="2">
        <v>45487</v>
      </c>
      <c r="C1261" s="1" t="s">
        <v>6666</v>
      </c>
      <c r="D1261" s="1" t="s">
        <v>32</v>
      </c>
      <c r="E1261">
        <v>2024</v>
      </c>
      <c r="F1261" s="1" t="s">
        <v>4062</v>
      </c>
      <c r="G1261" s="1" t="s">
        <v>4063</v>
      </c>
      <c r="H1261" s="1" t="s">
        <v>2374</v>
      </c>
      <c r="I1261" s="1" t="s">
        <v>4064</v>
      </c>
      <c r="J1261" s="1" t="s">
        <v>70</v>
      </c>
      <c r="K1261" s="3">
        <v>7.9</v>
      </c>
      <c r="L1261">
        <v>1</v>
      </c>
      <c r="M1261" s="3">
        <v>7.9</v>
      </c>
      <c r="N1261" s="1" t="s">
        <v>6669</v>
      </c>
      <c r="O1261" s="1" t="s">
        <v>44</v>
      </c>
    </row>
    <row r="1262" spans="1:15" x14ac:dyDescent="0.3">
      <c r="A1262" s="1" t="s">
        <v>4065</v>
      </c>
      <c r="B1262" s="2">
        <v>45271</v>
      </c>
      <c r="C1262" s="1" t="s">
        <v>6667</v>
      </c>
      <c r="D1262" s="1" t="s">
        <v>107</v>
      </c>
      <c r="E1262">
        <v>2023</v>
      </c>
      <c r="F1262" s="1" t="s">
        <v>1993</v>
      </c>
      <c r="G1262" s="1" t="s">
        <v>2434</v>
      </c>
      <c r="H1262" s="1" t="s">
        <v>2365</v>
      </c>
      <c r="I1262" s="1" t="s">
        <v>4066</v>
      </c>
      <c r="J1262" s="1" t="s">
        <v>20</v>
      </c>
      <c r="K1262" s="3">
        <v>40.64</v>
      </c>
      <c r="L1262">
        <v>2</v>
      </c>
      <c r="M1262" s="3">
        <v>81.28</v>
      </c>
      <c r="N1262" s="1" t="s">
        <v>88</v>
      </c>
      <c r="O1262" s="1" t="s">
        <v>52</v>
      </c>
    </row>
    <row r="1263" spans="1:15" x14ac:dyDescent="0.3">
      <c r="A1263" s="1" t="s">
        <v>4067</v>
      </c>
      <c r="B1263" s="2">
        <v>45237</v>
      </c>
      <c r="C1263" s="1" t="s">
        <v>6671</v>
      </c>
      <c r="D1263" s="1" t="s">
        <v>54</v>
      </c>
      <c r="E1263">
        <v>2023</v>
      </c>
      <c r="F1263" s="1" t="s">
        <v>1294</v>
      </c>
      <c r="G1263" s="1" t="s">
        <v>4068</v>
      </c>
      <c r="H1263" s="1" t="s">
        <v>302</v>
      </c>
      <c r="I1263" s="1" t="s">
        <v>3420</v>
      </c>
      <c r="J1263" s="1" t="s">
        <v>20</v>
      </c>
      <c r="K1263" s="3">
        <v>9.7100000000000009</v>
      </c>
      <c r="L1263">
        <v>4</v>
      </c>
      <c r="M1263" s="3">
        <v>38.840000000000003</v>
      </c>
      <c r="N1263" s="1" t="s">
        <v>88</v>
      </c>
      <c r="O1263" s="1" t="s">
        <v>30</v>
      </c>
    </row>
    <row r="1264" spans="1:15" x14ac:dyDescent="0.3">
      <c r="A1264" s="1" t="s">
        <v>4069</v>
      </c>
      <c r="B1264" s="2">
        <v>44854</v>
      </c>
      <c r="C1264" s="1" t="s">
        <v>6672</v>
      </c>
      <c r="D1264" s="1" t="s">
        <v>133</v>
      </c>
      <c r="E1264">
        <v>2022</v>
      </c>
      <c r="F1264" s="1" t="s">
        <v>3106</v>
      </c>
      <c r="G1264" s="1" t="s">
        <v>3107</v>
      </c>
      <c r="H1264" s="1" t="s">
        <v>4070</v>
      </c>
      <c r="I1264" s="1" t="s">
        <v>4071</v>
      </c>
      <c r="J1264" s="1" t="s">
        <v>70</v>
      </c>
      <c r="K1264" s="3">
        <v>5.0199999999999996</v>
      </c>
      <c r="L1264">
        <v>3</v>
      </c>
      <c r="M1264" s="3">
        <v>15.06</v>
      </c>
      <c r="N1264" s="1" t="s">
        <v>29</v>
      </c>
      <c r="O1264" s="1" t="s">
        <v>30</v>
      </c>
    </row>
    <row r="1265" spans="1:15" x14ac:dyDescent="0.3">
      <c r="A1265" s="1" t="s">
        <v>4072</v>
      </c>
      <c r="B1265" s="2">
        <v>45276</v>
      </c>
      <c r="C1265" s="1" t="s">
        <v>6673</v>
      </c>
      <c r="D1265" s="1" t="s">
        <v>107</v>
      </c>
      <c r="E1265">
        <v>2023</v>
      </c>
      <c r="F1265" s="1" t="s">
        <v>3442</v>
      </c>
      <c r="G1265" s="1" t="s">
        <v>4073</v>
      </c>
      <c r="H1265" s="1" t="s">
        <v>4074</v>
      </c>
      <c r="I1265" s="1" t="s">
        <v>4075</v>
      </c>
      <c r="J1265" s="1" t="s">
        <v>70</v>
      </c>
      <c r="K1265" s="3">
        <v>12.6</v>
      </c>
      <c r="L1265">
        <v>2</v>
      </c>
      <c r="M1265" s="3">
        <v>25.2</v>
      </c>
      <c r="N1265" s="1" t="s">
        <v>21</v>
      </c>
      <c r="O1265" s="1" t="s">
        <v>37</v>
      </c>
    </row>
    <row r="1266" spans="1:15" x14ac:dyDescent="0.3">
      <c r="A1266" s="1" t="s">
        <v>4076</v>
      </c>
      <c r="B1266" s="2">
        <v>45261</v>
      </c>
      <c r="C1266" s="1" t="s">
        <v>6668</v>
      </c>
      <c r="D1266" s="1" t="s">
        <v>107</v>
      </c>
      <c r="E1266">
        <v>2023</v>
      </c>
      <c r="F1266" s="1" t="s">
        <v>1249</v>
      </c>
      <c r="G1266" s="1" t="s">
        <v>4077</v>
      </c>
      <c r="H1266" s="1" t="s">
        <v>692</v>
      </c>
      <c r="I1266" s="1" t="s">
        <v>4078</v>
      </c>
      <c r="J1266" s="1" t="s">
        <v>70</v>
      </c>
      <c r="K1266" s="3">
        <v>48.46</v>
      </c>
      <c r="L1266">
        <v>4</v>
      </c>
      <c r="M1266" s="3">
        <v>193.84</v>
      </c>
      <c r="N1266" s="1" t="s">
        <v>21</v>
      </c>
      <c r="O1266" s="1" t="s">
        <v>30</v>
      </c>
    </row>
    <row r="1267" spans="1:15" x14ac:dyDescent="0.3">
      <c r="A1267" s="1" t="s">
        <v>4079</v>
      </c>
      <c r="B1267" s="2">
        <v>45629</v>
      </c>
      <c r="C1267" s="1" t="s">
        <v>6671</v>
      </c>
      <c r="D1267" s="1" t="s">
        <v>107</v>
      </c>
      <c r="E1267">
        <v>2024</v>
      </c>
      <c r="F1267" s="1" t="s">
        <v>1053</v>
      </c>
      <c r="G1267" s="1" t="s">
        <v>4080</v>
      </c>
      <c r="H1267" s="1" t="s">
        <v>4081</v>
      </c>
      <c r="I1267" s="1" t="s">
        <v>4082</v>
      </c>
      <c r="J1267" s="1" t="s">
        <v>20</v>
      </c>
      <c r="K1267" s="3">
        <v>33.200000000000003</v>
      </c>
      <c r="L1267">
        <v>2</v>
      </c>
      <c r="M1267" s="3">
        <v>66.400000000000006</v>
      </c>
      <c r="N1267" s="1" t="s">
        <v>6669</v>
      </c>
      <c r="O1267" s="1" t="s">
        <v>44</v>
      </c>
    </row>
    <row r="1268" spans="1:15" x14ac:dyDescent="0.3">
      <c r="A1268" s="1" t="s">
        <v>4083</v>
      </c>
      <c r="B1268" s="2">
        <v>44958</v>
      </c>
      <c r="C1268" s="1" t="s">
        <v>6670</v>
      </c>
      <c r="D1268" s="1" t="s">
        <v>39</v>
      </c>
      <c r="E1268">
        <v>2023</v>
      </c>
      <c r="F1268" s="1" t="s">
        <v>1668</v>
      </c>
      <c r="G1268" s="1" t="s">
        <v>1669</v>
      </c>
      <c r="H1268" s="1" t="s">
        <v>1029</v>
      </c>
      <c r="I1268" s="1" t="s">
        <v>1030</v>
      </c>
      <c r="J1268" s="1" t="s">
        <v>20</v>
      </c>
      <c r="K1268" s="3">
        <v>27.73</v>
      </c>
      <c r="L1268">
        <v>3</v>
      </c>
      <c r="M1268" s="3">
        <v>83.19</v>
      </c>
      <c r="N1268" s="1" t="s">
        <v>21</v>
      </c>
      <c r="O1268" s="1" t="s">
        <v>37</v>
      </c>
    </row>
    <row r="1269" spans="1:15" x14ac:dyDescent="0.3">
      <c r="A1269" s="1" t="s">
        <v>4084</v>
      </c>
      <c r="B1269" s="2">
        <v>45178</v>
      </c>
      <c r="C1269" s="1" t="s">
        <v>6673</v>
      </c>
      <c r="D1269" s="1" t="s">
        <v>60</v>
      </c>
      <c r="E1269">
        <v>2023</v>
      </c>
      <c r="F1269" s="1" t="s">
        <v>3186</v>
      </c>
      <c r="G1269" s="1" t="s">
        <v>3187</v>
      </c>
      <c r="H1269" s="1" t="s">
        <v>4085</v>
      </c>
      <c r="I1269" s="1" t="s">
        <v>4086</v>
      </c>
      <c r="J1269" s="1" t="s">
        <v>70</v>
      </c>
      <c r="K1269" s="3">
        <v>24.92</v>
      </c>
      <c r="L1269">
        <v>3</v>
      </c>
      <c r="M1269" s="3">
        <v>74.760000000000005</v>
      </c>
      <c r="N1269" s="1" t="s">
        <v>6669</v>
      </c>
      <c r="O1269" s="1" t="s">
        <v>44</v>
      </c>
    </row>
    <row r="1270" spans="1:15" x14ac:dyDescent="0.3">
      <c r="A1270" s="1" t="s">
        <v>4087</v>
      </c>
      <c r="B1270" s="2">
        <v>45849</v>
      </c>
      <c r="C1270" s="1" t="s">
        <v>6668</v>
      </c>
      <c r="D1270" s="1" t="s">
        <v>32</v>
      </c>
      <c r="E1270">
        <v>2025</v>
      </c>
      <c r="F1270" s="1" t="s">
        <v>1203</v>
      </c>
      <c r="G1270" s="1" t="s">
        <v>1204</v>
      </c>
      <c r="H1270" s="1" t="s">
        <v>2658</v>
      </c>
      <c r="I1270" s="1" t="s">
        <v>3623</v>
      </c>
      <c r="J1270" s="1" t="s">
        <v>20</v>
      </c>
      <c r="K1270" s="3">
        <v>16.47</v>
      </c>
      <c r="L1270">
        <v>3</v>
      </c>
      <c r="M1270" s="3">
        <v>49.41</v>
      </c>
      <c r="N1270" s="1" t="s">
        <v>6669</v>
      </c>
      <c r="O1270" s="1" t="s">
        <v>30</v>
      </c>
    </row>
    <row r="1271" spans="1:15" x14ac:dyDescent="0.3">
      <c r="A1271" s="1" t="s">
        <v>4088</v>
      </c>
      <c r="B1271" s="2">
        <v>45210</v>
      </c>
      <c r="C1271" s="1" t="s">
        <v>6670</v>
      </c>
      <c r="D1271" s="1" t="s">
        <v>133</v>
      </c>
      <c r="E1271">
        <v>2023</v>
      </c>
      <c r="F1271" s="1" t="s">
        <v>3446</v>
      </c>
      <c r="G1271" s="1" t="s">
        <v>3447</v>
      </c>
      <c r="H1271" s="1" t="s">
        <v>2174</v>
      </c>
      <c r="I1271" s="1" t="s">
        <v>2712</v>
      </c>
      <c r="J1271" s="1" t="s">
        <v>51</v>
      </c>
      <c r="K1271" s="3">
        <v>13.44</v>
      </c>
      <c r="L1271">
        <v>3</v>
      </c>
      <c r="M1271" s="3">
        <v>40.32</v>
      </c>
      <c r="N1271" s="1" t="s">
        <v>6669</v>
      </c>
      <c r="O1271" s="1" t="s">
        <v>193</v>
      </c>
    </row>
    <row r="1272" spans="1:15" x14ac:dyDescent="0.3">
      <c r="A1272" s="1" t="s">
        <v>4089</v>
      </c>
      <c r="B1272" s="2">
        <v>45247</v>
      </c>
      <c r="C1272" s="1" t="s">
        <v>6668</v>
      </c>
      <c r="D1272" s="1" t="s">
        <v>54</v>
      </c>
      <c r="E1272">
        <v>2023</v>
      </c>
      <c r="F1272" s="1" t="s">
        <v>918</v>
      </c>
      <c r="G1272" s="1" t="s">
        <v>4090</v>
      </c>
      <c r="H1272" s="1" t="s">
        <v>836</v>
      </c>
      <c r="I1272" s="1" t="s">
        <v>837</v>
      </c>
      <c r="J1272" s="1" t="s">
        <v>51</v>
      </c>
      <c r="K1272" s="3">
        <v>49.17</v>
      </c>
      <c r="L1272">
        <v>5</v>
      </c>
      <c r="M1272" s="3">
        <v>245.85</v>
      </c>
      <c r="N1272" s="1" t="s">
        <v>21</v>
      </c>
      <c r="O1272" s="1" t="s">
        <v>37</v>
      </c>
    </row>
    <row r="1273" spans="1:15" x14ac:dyDescent="0.3">
      <c r="A1273" s="1" t="s">
        <v>4091</v>
      </c>
      <c r="B1273" s="2">
        <v>44885</v>
      </c>
      <c r="C1273" s="1" t="s">
        <v>6666</v>
      </c>
      <c r="D1273" s="1" t="s">
        <v>54</v>
      </c>
      <c r="E1273">
        <v>2022</v>
      </c>
      <c r="F1273" s="1" t="s">
        <v>1203</v>
      </c>
      <c r="G1273" s="1" t="s">
        <v>3651</v>
      </c>
      <c r="H1273" s="1" t="s">
        <v>598</v>
      </c>
      <c r="I1273" s="1" t="s">
        <v>599</v>
      </c>
      <c r="J1273" s="1" t="s">
        <v>20</v>
      </c>
      <c r="K1273" s="3">
        <v>45.96</v>
      </c>
      <c r="L1273">
        <v>3</v>
      </c>
      <c r="M1273" s="3">
        <v>137.88</v>
      </c>
      <c r="N1273" s="1" t="s">
        <v>29</v>
      </c>
      <c r="O1273" s="1" t="s">
        <v>22</v>
      </c>
    </row>
    <row r="1274" spans="1:15" x14ac:dyDescent="0.3">
      <c r="A1274" s="1" t="s">
        <v>4092</v>
      </c>
      <c r="B1274" s="2">
        <v>45047</v>
      </c>
      <c r="C1274" s="1" t="s">
        <v>6667</v>
      </c>
      <c r="D1274" s="1" t="s">
        <v>46</v>
      </c>
      <c r="E1274">
        <v>2023</v>
      </c>
      <c r="F1274" s="1" t="s">
        <v>1966</v>
      </c>
      <c r="G1274" s="1" t="s">
        <v>4093</v>
      </c>
      <c r="H1274" s="1" t="s">
        <v>1919</v>
      </c>
      <c r="I1274" s="1" t="s">
        <v>1920</v>
      </c>
      <c r="J1274" s="1" t="s">
        <v>51</v>
      </c>
      <c r="K1274" s="3">
        <v>26.97</v>
      </c>
      <c r="L1274">
        <v>2</v>
      </c>
      <c r="M1274" s="3">
        <v>53.94</v>
      </c>
      <c r="N1274" s="1" t="s">
        <v>88</v>
      </c>
      <c r="O1274" s="1" t="s">
        <v>37</v>
      </c>
    </row>
    <row r="1275" spans="1:15" x14ac:dyDescent="0.3">
      <c r="A1275" s="1" t="s">
        <v>4094</v>
      </c>
      <c r="B1275" s="2">
        <v>45291</v>
      </c>
      <c r="C1275" s="1" t="s">
        <v>6666</v>
      </c>
      <c r="D1275" s="1" t="s">
        <v>107</v>
      </c>
      <c r="E1275">
        <v>2023</v>
      </c>
      <c r="F1275" s="1" t="s">
        <v>108</v>
      </c>
      <c r="G1275" s="1" t="s">
        <v>109</v>
      </c>
      <c r="H1275" s="1" t="s">
        <v>767</v>
      </c>
      <c r="I1275" s="1" t="s">
        <v>2904</v>
      </c>
      <c r="J1275" s="1" t="s">
        <v>20</v>
      </c>
      <c r="K1275" s="3">
        <v>35.35</v>
      </c>
      <c r="L1275">
        <v>5</v>
      </c>
      <c r="M1275" s="3">
        <v>176.75</v>
      </c>
      <c r="N1275" s="1" t="s">
        <v>21</v>
      </c>
      <c r="O1275" s="1" t="s">
        <v>30</v>
      </c>
    </row>
    <row r="1276" spans="1:15" x14ac:dyDescent="0.3">
      <c r="A1276" s="1" t="s">
        <v>4095</v>
      </c>
      <c r="B1276" s="2">
        <v>45239</v>
      </c>
      <c r="C1276" s="1" t="s">
        <v>6672</v>
      </c>
      <c r="D1276" s="1" t="s">
        <v>54</v>
      </c>
      <c r="E1276">
        <v>2023</v>
      </c>
      <c r="F1276" s="1" t="s">
        <v>3837</v>
      </c>
      <c r="G1276" s="1" t="s">
        <v>3838</v>
      </c>
      <c r="H1276" s="1" t="s">
        <v>1370</v>
      </c>
      <c r="I1276" s="1" t="s">
        <v>1371</v>
      </c>
      <c r="J1276" s="1" t="s">
        <v>87</v>
      </c>
      <c r="K1276" s="3">
        <v>16.12</v>
      </c>
      <c r="L1276">
        <v>1</v>
      </c>
      <c r="M1276" s="3">
        <v>16.12</v>
      </c>
      <c r="N1276" s="1" t="s">
        <v>6669</v>
      </c>
      <c r="O1276" s="1" t="s">
        <v>22</v>
      </c>
    </row>
    <row r="1277" spans="1:15" x14ac:dyDescent="0.3">
      <c r="A1277" s="1" t="s">
        <v>4096</v>
      </c>
      <c r="B1277" s="2">
        <v>44921</v>
      </c>
      <c r="C1277" s="1" t="s">
        <v>6667</v>
      </c>
      <c r="D1277" s="1" t="s">
        <v>107</v>
      </c>
      <c r="E1277">
        <v>2022</v>
      </c>
      <c r="F1277" s="1" t="s">
        <v>211</v>
      </c>
      <c r="G1277" s="1" t="s">
        <v>212</v>
      </c>
      <c r="H1277" s="1" t="s">
        <v>2766</v>
      </c>
      <c r="I1277" s="1" t="s">
        <v>2767</v>
      </c>
      <c r="J1277" s="1" t="s">
        <v>20</v>
      </c>
      <c r="K1277" s="3">
        <v>19.010000000000002</v>
      </c>
      <c r="L1277">
        <v>1</v>
      </c>
      <c r="M1277" s="3">
        <v>19.010000000000002</v>
      </c>
      <c r="N1277" s="1" t="s">
        <v>21</v>
      </c>
      <c r="O1277" s="1" t="s">
        <v>37</v>
      </c>
    </row>
    <row r="1278" spans="1:15" x14ac:dyDescent="0.3">
      <c r="A1278" s="1" t="s">
        <v>4097</v>
      </c>
      <c r="B1278" s="2">
        <v>45884</v>
      </c>
      <c r="C1278" s="1" t="s">
        <v>6668</v>
      </c>
      <c r="D1278" s="1" t="s">
        <v>90</v>
      </c>
      <c r="E1278">
        <v>2025</v>
      </c>
      <c r="F1278" s="1" t="s">
        <v>1993</v>
      </c>
      <c r="G1278" s="1" t="s">
        <v>2819</v>
      </c>
      <c r="H1278" s="1" t="s">
        <v>1856</v>
      </c>
      <c r="I1278" s="1" t="s">
        <v>2276</v>
      </c>
      <c r="J1278" s="1" t="s">
        <v>70</v>
      </c>
      <c r="K1278" s="3">
        <v>18.82</v>
      </c>
      <c r="L1278">
        <v>3</v>
      </c>
      <c r="M1278" s="3">
        <v>56.46</v>
      </c>
      <c r="N1278" s="1" t="s">
        <v>29</v>
      </c>
      <c r="O1278" s="1" t="s">
        <v>30</v>
      </c>
    </row>
    <row r="1279" spans="1:15" x14ac:dyDescent="0.3">
      <c r="A1279" s="1" t="s">
        <v>4098</v>
      </c>
      <c r="B1279" s="2">
        <v>45709</v>
      </c>
      <c r="C1279" s="1" t="s">
        <v>6668</v>
      </c>
      <c r="D1279" s="1" t="s">
        <v>39</v>
      </c>
      <c r="E1279">
        <v>2025</v>
      </c>
      <c r="F1279" s="1" t="s">
        <v>443</v>
      </c>
      <c r="G1279" s="1" t="s">
        <v>444</v>
      </c>
      <c r="H1279" s="1" t="s">
        <v>247</v>
      </c>
      <c r="I1279" s="1" t="s">
        <v>4099</v>
      </c>
      <c r="J1279" s="1" t="s">
        <v>70</v>
      </c>
      <c r="K1279" s="3">
        <v>41.66</v>
      </c>
      <c r="L1279">
        <v>1</v>
      </c>
      <c r="M1279" s="3">
        <v>41.66</v>
      </c>
      <c r="N1279" s="1" t="s">
        <v>21</v>
      </c>
      <c r="O1279" s="1" t="s">
        <v>30</v>
      </c>
    </row>
    <row r="1280" spans="1:15" x14ac:dyDescent="0.3">
      <c r="A1280" s="1" t="s">
        <v>4100</v>
      </c>
      <c r="B1280" s="2">
        <v>45098</v>
      </c>
      <c r="C1280" s="1" t="s">
        <v>6670</v>
      </c>
      <c r="D1280" s="1" t="s">
        <v>24</v>
      </c>
      <c r="E1280">
        <v>2023</v>
      </c>
      <c r="F1280" s="1" t="s">
        <v>4101</v>
      </c>
      <c r="G1280" s="1" t="s">
        <v>4102</v>
      </c>
      <c r="H1280" s="1" t="s">
        <v>4103</v>
      </c>
      <c r="I1280" s="1" t="s">
        <v>4104</v>
      </c>
      <c r="J1280" s="1" t="s">
        <v>70</v>
      </c>
      <c r="K1280" s="3">
        <v>48.08</v>
      </c>
      <c r="L1280">
        <v>3</v>
      </c>
      <c r="M1280" s="3">
        <v>144.24</v>
      </c>
      <c r="N1280" s="1" t="s">
        <v>21</v>
      </c>
      <c r="O1280" s="1" t="s">
        <v>30</v>
      </c>
    </row>
    <row r="1281" spans="1:15" x14ac:dyDescent="0.3">
      <c r="A1281" s="1" t="s">
        <v>4105</v>
      </c>
      <c r="B1281" s="2">
        <v>45134</v>
      </c>
      <c r="C1281" s="1" t="s">
        <v>6672</v>
      </c>
      <c r="D1281" s="1" t="s">
        <v>32</v>
      </c>
      <c r="E1281">
        <v>2023</v>
      </c>
      <c r="F1281" s="1" t="s">
        <v>3233</v>
      </c>
      <c r="G1281" s="1" t="s">
        <v>3234</v>
      </c>
      <c r="H1281" s="1" t="s">
        <v>4106</v>
      </c>
      <c r="I1281" s="1" t="s">
        <v>4107</v>
      </c>
      <c r="J1281" s="1" t="s">
        <v>87</v>
      </c>
      <c r="K1281" s="3">
        <v>46.48</v>
      </c>
      <c r="L1281">
        <v>5</v>
      </c>
      <c r="M1281" s="3">
        <v>232.4</v>
      </c>
      <c r="N1281" s="1" t="s">
        <v>29</v>
      </c>
      <c r="O1281" s="1" t="s">
        <v>52</v>
      </c>
    </row>
    <row r="1282" spans="1:15" x14ac:dyDescent="0.3">
      <c r="A1282" s="1" t="s">
        <v>4108</v>
      </c>
      <c r="B1282" s="2">
        <v>45239</v>
      </c>
      <c r="C1282" s="1" t="s">
        <v>6672</v>
      </c>
      <c r="D1282" s="1" t="s">
        <v>54</v>
      </c>
      <c r="E1282">
        <v>2023</v>
      </c>
      <c r="F1282" s="1" t="s">
        <v>2149</v>
      </c>
      <c r="G1282" s="1" t="s">
        <v>2916</v>
      </c>
      <c r="H1282" s="1" t="s">
        <v>4109</v>
      </c>
      <c r="I1282" s="1" t="s">
        <v>4110</v>
      </c>
      <c r="J1282" s="1" t="s">
        <v>51</v>
      </c>
      <c r="K1282" s="3">
        <v>42.52</v>
      </c>
      <c r="L1282">
        <v>1</v>
      </c>
      <c r="M1282" s="3">
        <v>42.52</v>
      </c>
      <c r="N1282" s="1" t="s">
        <v>88</v>
      </c>
      <c r="O1282" s="1" t="s">
        <v>52</v>
      </c>
    </row>
    <row r="1283" spans="1:15" x14ac:dyDescent="0.3">
      <c r="A1283" s="1" t="s">
        <v>4111</v>
      </c>
      <c r="B1283" s="2">
        <v>45728</v>
      </c>
      <c r="C1283" s="1" t="s">
        <v>6670</v>
      </c>
      <c r="D1283" s="1" t="s">
        <v>15</v>
      </c>
      <c r="E1283">
        <v>2025</v>
      </c>
      <c r="F1283" s="1" t="s">
        <v>829</v>
      </c>
      <c r="G1283" s="1" t="s">
        <v>830</v>
      </c>
      <c r="H1283" s="1" t="s">
        <v>2438</v>
      </c>
      <c r="I1283" s="1" t="s">
        <v>2439</v>
      </c>
      <c r="J1283" s="1" t="s">
        <v>20</v>
      </c>
      <c r="K1283" s="3">
        <v>11.52</v>
      </c>
      <c r="L1283">
        <v>2</v>
      </c>
      <c r="M1283" s="3">
        <v>23.04</v>
      </c>
      <c r="N1283" s="1" t="s">
        <v>21</v>
      </c>
      <c r="O1283" s="1" t="s">
        <v>37</v>
      </c>
    </row>
    <row r="1284" spans="1:15" x14ac:dyDescent="0.3">
      <c r="A1284" s="1" t="s">
        <v>4112</v>
      </c>
      <c r="B1284" s="2">
        <v>45601</v>
      </c>
      <c r="C1284" s="1" t="s">
        <v>6671</v>
      </c>
      <c r="D1284" s="1" t="s">
        <v>54</v>
      </c>
      <c r="E1284">
        <v>2024</v>
      </c>
      <c r="F1284" s="1" t="s">
        <v>2919</v>
      </c>
      <c r="G1284" s="1" t="s">
        <v>2920</v>
      </c>
      <c r="H1284" s="1" t="s">
        <v>2003</v>
      </c>
      <c r="I1284" s="1" t="s">
        <v>2194</v>
      </c>
      <c r="J1284" s="1" t="s">
        <v>70</v>
      </c>
      <c r="K1284" s="3">
        <v>44.74</v>
      </c>
      <c r="L1284">
        <v>5</v>
      </c>
      <c r="M1284" s="3">
        <v>223.7</v>
      </c>
      <c r="N1284" s="1" t="s">
        <v>21</v>
      </c>
      <c r="O1284" s="1" t="s">
        <v>22</v>
      </c>
    </row>
    <row r="1285" spans="1:15" x14ac:dyDescent="0.3">
      <c r="A1285" s="1" t="s">
        <v>4113</v>
      </c>
      <c r="B1285" s="2">
        <v>44980</v>
      </c>
      <c r="C1285" s="1" t="s">
        <v>6672</v>
      </c>
      <c r="D1285" s="1" t="s">
        <v>39</v>
      </c>
      <c r="E1285">
        <v>2023</v>
      </c>
      <c r="F1285" s="1" t="s">
        <v>4114</v>
      </c>
      <c r="G1285" s="1" t="s">
        <v>4115</v>
      </c>
      <c r="H1285" s="1" t="s">
        <v>292</v>
      </c>
      <c r="I1285" s="1" t="s">
        <v>4116</v>
      </c>
      <c r="J1285" s="1" t="s">
        <v>51</v>
      </c>
      <c r="K1285" s="3">
        <v>23.66</v>
      </c>
      <c r="L1285">
        <v>3</v>
      </c>
      <c r="M1285" s="3">
        <v>70.98</v>
      </c>
      <c r="N1285" s="1" t="s">
        <v>21</v>
      </c>
      <c r="O1285" s="1" t="s">
        <v>193</v>
      </c>
    </row>
    <row r="1286" spans="1:15" x14ac:dyDescent="0.3">
      <c r="A1286" s="1" t="s">
        <v>4117</v>
      </c>
      <c r="B1286" s="2">
        <v>45530</v>
      </c>
      <c r="C1286" s="1" t="s">
        <v>6667</v>
      </c>
      <c r="D1286" s="1" t="s">
        <v>90</v>
      </c>
      <c r="E1286">
        <v>2024</v>
      </c>
      <c r="F1286" s="1" t="s">
        <v>977</v>
      </c>
      <c r="G1286" s="1" t="s">
        <v>978</v>
      </c>
      <c r="H1286" s="1" t="s">
        <v>1256</v>
      </c>
      <c r="I1286" s="1" t="s">
        <v>1257</v>
      </c>
      <c r="J1286" s="1" t="s">
        <v>20</v>
      </c>
      <c r="K1286" s="3">
        <v>17.989999999999998</v>
      </c>
      <c r="L1286">
        <v>3</v>
      </c>
      <c r="M1286" s="3">
        <v>53.97</v>
      </c>
      <c r="N1286" s="1" t="s">
        <v>6669</v>
      </c>
      <c r="O1286" s="1" t="s">
        <v>44</v>
      </c>
    </row>
    <row r="1287" spans="1:15" x14ac:dyDescent="0.3">
      <c r="A1287" s="1" t="s">
        <v>4118</v>
      </c>
      <c r="B1287" s="2">
        <v>44936</v>
      </c>
      <c r="C1287" s="1" t="s">
        <v>6671</v>
      </c>
      <c r="D1287" s="1" t="s">
        <v>210</v>
      </c>
      <c r="E1287">
        <v>2023</v>
      </c>
      <c r="F1287" s="1" t="s">
        <v>4119</v>
      </c>
      <c r="G1287" s="1" t="s">
        <v>4120</v>
      </c>
      <c r="H1287" s="1" t="s">
        <v>3893</v>
      </c>
      <c r="I1287" s="1" t="s">
        <v>4121</v>
      </c>
      <c r="J1287" s="1" t="s">
        <v>70</v>
      </c>
      <c r="K1287" s="3">
        <v>40.57</v>
      </c>
      <c r="L1287">
        <v>1</v>
      </c>
      <c r="M1287" s="3">
        <v>40.57</v>
      </c>
      <c r="N1287" s="1" t="s">
        <v>6669</v>
      </c>
      <c r="O1287" s="1" t="s">
        <v>52</v>
      </c>
    </row>
    <row r="1288" spans="1:15" x14ac:dyDescent="0.3">
      <c r="A1288" s="1" t="s">
        <v>4122</v>
      </c>
      <c r="B1288" s="2">
        <v>45326</v>
      </c>
      <c r="C1288" s="1" t="s">
        <v>6666</v>
      </c>
      <c r="D1288" s="1" t="s">
        <v>39</v>
      </c>
      <c r="E1288">
        <v>2024</v>
      </c>
      <c r="F1288" s="1" t="s">
        <v>578</v>
      </c>
      <c r="G1288" s="1" t="s">
        <v>1872</v>
      </c>
      <c r="H1288" s="1" t="s">
        <v>3666</v>
      </c>
      <c r="I1288" s="1" t="s">
        <v>4123</v>
      </c>
      <c r="J1288" s="1" t="s">
        <v>70</v>
      </c>
      <c r="K1288" s="3">
        <v>38.89</v>
      </c>
      <c r="L1288">
        <v>5</v>
      </c>
      <c r="M1288" s="3">
        <v>194.45</v>
      </c>
      <c r="N1288" s="1" t="s">
        <v>6669</v>
      </c>
      <c r="O1288" s="1" t="s">
        <v>80</v>
      </c>
    </row>
    <row r="1289" spans="1:15" x14ac:dyDescent="0.3">
      <c r="A1289" s="1" t="s">
        <v>4124</v>
      </c>
      <c r="B1289" s="2">
        <v>44872</v>
      </c>
      <c r="C1289" s="1" t="s">
        <v>6667</v>
      </c>
      <c r="D1289" s="1" t="s">
        <v>54</v>
      </c>
      <c r="E1289">
        <v>2022</v>
      </c>
      <c r="F1289" s="1" t="s">
        <v>686</v>
      </c>
      <c r="G1289" s="1" t="s">
        <v>1696</v>
      </c>
      <c r="H1289" s="1" t="s">
        <v>2161</v>
      </c>
      <c r="I1289" s="1" t="s">
        <v>2162</v>
      </c>
      <c r="J1289" s="1" t="s">
        <v>87</v>
      </c>
      <c r="K1289" s="3">
        <v>28.5</v>
      </c>
      <c r="L1289">
        <v>2</v>
      </c>
      <c r="M1289" s="3">
        <v>57</v>
      </c>
      <c r="N1289" s="1" t="s">
        <v>21</v>
      </c>
      <c r="O1289" s="1" t="s">
        <v>95</v>
      </c>
    </row>
    <row r="1290" spans="1:15" x14ac:dyDescent="0.3">
      <c r="A1290" s="1" t="s">
        <v>4125</v>
      </c>
      <c r="B1290" s="2">
        <v>45721</v>
      </c>
      <c r="C1290" s="1" t="s">
        <v>6670</v>
      </c>
      <c r="D1290" s="1" t="s">
        <v>15</v>
      </c>
      <c r="E1290">
        <v>2025</v>
      </c>
      <c r="F1290" s="1" t="s">
        <v>139</v>
      </c>
      <c r="G1290" s="1" t="s">
        <v>140</v>
      </c>
      <c r="H1290" s="1" t="s">
        <v>836</v>
      </c>
      <c r="I1290" s="1" t="s">
        <v>837</v>
      </c>
      <c r="J1290" s="1" t="s">
        <v>51</v>
      </c>
      <c r="K1290" s="3">
        <v>47.49</v>
      </c>
      <c r="L1290">
        <v>4</v>
      </c>
      <c r="M1290" s="3">
        <v>189.96</v>
      </c>
      <c r="N1290" s="1" t="s">
        <v>21</v>
      </c>
      <c r="O1290" s="1" t="s">
        <v>44</v>
      </c>
    </row>
    <row r="1291" spans="1:15" x14ac:dyDescent="0.3">
      <c r="A1291" s="1" t="s">
        <v>4126</v>
      </c>
      <c r="B1291" s="2">
        <v>45298</v>
      </c>
      <c r="C1291" s="1" t="s">
        <v>6666</v>
      </c>
      <c r="D1291" s="1" t="s">
        <v>210</v>
      </c>
      <c r="E1291">
        <v>2024</v>
      </c>
      <c r="F1291" s="1" t="s">
        <v>1482</v>
      </c>
      <c r="G1291" s="1" t="s">
        <v>1483</v>
      </c>
      <c r="H1291" s="1" t="s">
        <v>1613</v>
      </c>
      <c r="I1291" s="1" t="s">
        <v>1614</v>
      </c>
      <c r="J1291" s="1" t="s">
        <v>51</v>
      </c>
      <c r="K1291" s="3">
        <v>45.75</v>
      </c>
      <c r="L1291">
        <v>5</v>
      </c>
      <c r="M1291" s="3">
        <v>228.75</v>
      </c>
      <c r="N1291" s="1" t="s">
        <v>88</v>
      </c>
      <c r="O1291" s="1" t="s">
        <v>22</v>
      </c>
    </row>
    <row r="1292" spans="1:15" x14ac:dyDescent="0.3">
      <c r="A1292" s="1" t="s">
        <v>4127</v>
      </c>
      <c r="B1292" s="2">
        <v>45126</v>
      </c>
      <c r="C1292" s="1" t="s">
        <v>6670</v>
      </c>
      <c r="D1292" s="1" t="s">
        <v>32</v>
      </c>
      <c r="E1292">
        <v>2023</v>
      </c>
      <c r="F1292" s="1" t="s">
        <v>4128</v>
      </c>
      <c r="G1292" s="1" t="s">
        <v>4129</v>
      </c>
      <c r="H1292" s="1" t="s">
        <v>1055</v>
      </c>
      <c r="I1292" s="1" t="s">
        <v>4130</v>
      </c>
      <c r="J1292" s="1" t="s">
        <v>20</v>
      </c>
      <c r="K1292" s="3">
        <v>9.56</v>
      </c>
      <c r="L1292">
        <v>5</v>
      </c>
      <c r="M1292" s="3">
        <v>47.8</v>
      </c>
      <c r="N1292" s="1" t="s">
        <v>29</v>
      </c>
      <c r="O1292" s="1" t="s">
        <v>22</v>
      </c>
    </row>
    <row r="1293" spans="1:15" x14ac:dyDescent="0.3">
      <c r="A1293" s="1" t="s">
        <v>4131</v>
      </c>
      <c r="B1293" s="2">
        <v>45249</v>
      </c>
      <c r="C1293" s="1" t="s">
        <v>6666</v>
      </c>
      <c r="D1293" s="1" t="s">
        <v>54</v>
      </c>
      <c r="E1293">
        <v>2023</v>
      </c>
      <c r="F1293" s="1" t="s">
        <v>2113</v>
      </c>
      <c r="G1293" s="1" t="s">
        <v>2114</v>
      </c>
      <c r="H1293" s="1" t="s">
        <v>4132</v>
      </c>
      <c r="I1293" s="1" t="s">
        <v>4133</v>
      </c>
      <c r="J1293" s="1" t="s">
        <v>70</v>
      </c>
      <c r="K1293" s="3">
        <v>28.8</v>
      </c>
      <c r="L1293">
        <v>4</v>
      </c>
      <c r="M1293" s="3">
        <v>115.2</v>
      </c>
      <c r="N1293" s="1" t="s">
        <v>29</v>
      </c>
      <c r="O1293" s="1" t="s">
        <v>30</v>
      </c>
    </row>
    <row r="1294" spans="1:15" x14ac:dyDescent="0.3">
      <c r="A1294" s="1" t="s">
        <v>4134</v>
      </c>
      <c r="B1294" s="2">
        <v>45396</v>
      </c>
      <c r="C1294" s="1" t="s">
        <v>6666</v>
      </c>
      <c r="D1294" s="1" t="s">
        <v>82</v>
      </c>
      <c r="E1294">
        <v>2024</v>
      </c>
      <c r="F1294" s="1" t="s">
        <v>643</v>
      </c>
      <c r="G1294" s="1" t="s">
        <v>644</v>
      </c>
      <c r="H1294" s="1" t="s">
        <v>3531</v>
      </c>
      <c r="I1294" s="1" t="s">
        <v>4135</v>
      </c>
      <c r="J1294" s="1" t="s">
        <v>87</v>
      </c>
      <c r="K1294" s="3">
        <v>21.57</v>
      </c>
      <c r="L1294">
        <v>1</v>
      </c>
      <c r="M1294" s="3">
        <v>21.57</v>
      </c>
      <c r="N1294" s="1" t="s">
        <v>88</v>
      </c>
      <c r="O1294" s="1" t="s">
        <v>30</v>
      </c>
    </row>
    <row r="1295" spans="1:15" x14ac:dyDescent="0.3">
      <c r="A1295" s="1" t="s">
        <v>4136</v>
      </c>
      <c r="B1295" s="2">
        <v>45148</v>
      </c>
      <c r="C1295" s="1" t="s">
        <v>6672</v>
      </c>
      <c r="D1295" s="1" t="s">
        <v>90</v>
      </c>
      <c r="E1295">
        <v>2023</v>
      </c>
      <c r="F1295" s="1" t="s">
        <v>1452</v>
      </c>
      <c r="G1295" s="1" t="s">
        <v>4137</v>
      </c>
      <c r="H1295" s="1" t="s">
        <v>3149</v>
      </c>
      <c r="I1295" s="1" t="s">
        <v>4138</v>
      </c>
      <c r="J1295" s="1" t="s">
        <v>87</v>
      </c>
      <c r="K1295" s="3">
        <v>11.23</v>
      </c>
      <c r="L1295">
        <v>3</v>
      </c>
      <c r="M1295" s="3">
        <v>33.69</v>
      </c>
      <c r="N1295" s="1" t="s">
        <v>21</v>
      </c>
      <c r="O1295" s="1" t="s">
        <v>52</v>
      </c>
    </row>
    <row r="1296" spans="1:15" x14ac:dyDescent="0.3">
      <c r="A1296" s="1" t="s">
        <v>4139</v>
      </c>
      <c r="B1296" s="2">
        <v>45279</v>
      </c>
      <c r="C1296" s="1" t="s">
        <v>6671</v>
      </c>
      <c r="D1296" s="1" t="s">
        <v>107</v>
      </c>
      <c r="E1296">
        <v>2023</v>
      </c>
      <c r="F1296" s="1" t="s">
        <v>404</v>
      </c>
      <c r="G1296" s="1" t="s">
        <v>405</v>
      </c>
      <c r="H1296" s="1" t="s">
        <v>2229</v>
      </c>
      <c r="I1296" s="1" t="s">
        <v>2230</v>
      </c>
      <c r="J1296" s="1" t="s">
        <v>20</v>
      </c>
      <c r="K1296" s="3">
        <v>48.16</v>
      </c>
      <c r="L1296">
        <v>4</v>
      </c>
      <c r="M1296" s="3">
        <v>192.64</v>
      </c>
      <c r="N1296" s="1" t="s">
        <v>88</v>
      </c>
      <c r="O1296" s="1" t="s">
        <v>52</v>
      </c>
    </row>
    <row r="1297" spans="1:15" x14ac:dyDescent="0.3">
      <c r="A1297" s="1" t="s">
        <v>4140</v>
      </c>
      <c r="B1297" s="2">
        <v>45782</v>
      </c>
      <c r="C1297" s="1" t="s">
        <v>6667</v>
      </c>
      <c r="D1297" s="1" t="s">
        <v>46</v>
      </c>
      <c r="E1297">
        <v>2025</v>
      </c>
      <c r="F1297" s="1" t="s">
        <v>414</v>
      </c>
      <c r="G1297" s="1" t="s">
        <v>415</v>
      </c>
      <c r="H1297" s="1" t="s">
        <v>1306</v>
      </c>
      <c r="I1297" s="1" t="s">
        <v>1307</v>
      </c>
      <c r="J1297" s="1" t="s">
        <v>70</v>
      </c>
      <c r="K1297" s="3">
        <v>36.56</v>
      </c>
      <c r="L1297">
        <v>1</v>
      </c>
      <c r="M1297" s="3">
        <v>36.56</v>
      </c>
      <c r="N1297" s="1" t="s">
        <v>6669</v>
      </c>
      <c r="O1297" s="1" t="s">
        <v>37</v>
      </c>
    </row>
    <row r="1298" spans="1:15" x14ac:dyDescent="0.3">
      <c r="A1298" s="1" t="s">
        <v>4141</v>
      </c>
      <c r="B1298" s="2">
        <v>45591</v>
      </c>
      <c r="C1298" s="1" t="s">
        <v>6673</v>
      </c>
      <c r="D1298" s="1" t="s">
        <v>133</v>
      </c>
      <c r="E1298">
        <v>2024</v>
      </c>
      <c r="F1298" s="1" t="s">
        <v>583</v>
      </c>
      <c r="G1298" s="1" t="s">
        <v>3000</v>
      </c>
      <c r="H1298" s="1" t="s">
        <v>1398</v>
      </c>
      <c r="I1298" s="1" t="s">
        <v>1399</v>
      </c>
      <c r="J1298" s="1" t="s">
        <v>20</v>
      </c>
      <c r="K1298" s="3">
        <v>39.64</v>
      </c>
      <c r="L1298">
        <v>2</v>
      </c>
      <c r="M1298" s="3">
        <v>79.28</v>
      </c>
      <c r="N1298" s="1" t="s">
        <v>88</v>
      </c>
      <c r="O1298" s="1" t="s">
        <v>193</v>
      </c>
    </row>
    <row r="1299" spans="1:15" x14ac:dyDescent="0.3">
      <c r="A1299" s="1" t="s">
        <v>4142</v>
      </c>
      <c r="B1299" s="2">
        <v>45415</v>
      </c>
      <c r="C1299" s="1" t="s">
        <v>6668</v>
      </c>
      <c r="D1299" s="1" t="s">
        <v>46</v>
      </c>
      <c r="E1299">
        <v>2024</v>
      </c>
      <c r="F1299" s="1" t="s">
        <v>4143</v>
      </c>
      <c r="G1299" s="1" t="s">
        <v>4144</v>
      </c>
      <c r="H1299" s="1" t="s">
        <v>3280</v>
      </c>
      <c r="I1299" s="1" t="s">
        <v>3281</v>
      </c>
      <c r="J1299" s="1" t="s">
        <v>20</v>
      </c>
      <c r="K1299" s="3">
        <v>40.83</v>
      </c>
      <c r="L1299">
        <v>3</v>
      </c>
      <c r="M1299" s="3">
        <v>122.49</v>
      </c>
      <c r="N1299" s="1" t="s">
        <v>21</v>
      </c>
      <c r="O1299" s="1" t="s">
        <v>37</v>
      </c>
    </row>
    <row r="1300" spans="1:15" x14ac:dyDescent="0.3">
      <c r="A1300" s="1" t="s">
        <v>4145</v>
      </c>
      <c r="B1300" s="2">
        <v>44876</v>
      </c>
      <c r="C1300" s="1" t="s">
        <v>6668</v>
      </c>
      <c r="D1300" s="1" t="s">
        <v>54</v>
      </c>
      <c r="E1300">
        <v>2022</v>
      </c>
      <c r="F1300" s="1" t="s">
        <v>2327</v>
      </c>
      <c r="G1300" s="1" t="s">
        <v>4146</v>
      </c>
      <c r="H1300" s="1" t="s">
        <v>3829</v>
      </c>
      <c r="I1300" s="1" t="s">
        <v>3830</v>
      </c>
      <c r="J1300" s="1" t="s">
        <v>51</v>
      </c>
      <c r="K1300" s="3">
        <v>18.13</v>
      </c>
      <c r="L1300">
        <v>4</v>
      </c>
      <c r="M1300" s="3">
        <v>72.52</v>
      </c>
      <c r="N1300" s="1" t="s">
        <v>6669</v>
      </c>
      <c r="O1300" s="1" t="s">
        <v>37</v>
      </c>
    </row>
    <row r="1301" spans="1:15" x14ac:dyDescent="0.3">
      <c r="A1301" s="1" t="s">
        <v>4147</v>
      </c>
      <c r="B1301" s="2">
        <v>45840</v>
      </c>
      <c r="C1301" s="1" t="s">
        <v>6670</v>
      </c>
      <c r="D1301" s="1" t="s">
        <v>32</v>
      </c>
      <c r="E1301">
        <v>2025</v>
      </c>
      <c r="F1301" s="1" t="s">
        <v>134</v>
      </c>
      <c r="G1301" s="1" t="s">
        <v>135</v>
      </c>
      <c r="H1301" s="1" t="s">
        <v>4148</v>
      </c>
      <c r="I1301" s="1" t="s">
        <v>4149</v>
      </c>
      <c r="J1301" s="1" t="s">
        <v>20</v>
      </c>
      <c r="K1301" s="3">
        <v>24.03</v>
      </c>
      <c r="L1301">
        <v>1</v>
      </c>
      <c r="M1301" s="3">
        <v>24.03</v>
      </c>
      <c r="N1301" s="1" t="s">
        <v>21</v>
      </c>
      <c r="O1301" s="1" t="s">
        <v>30</v>
      </c>
    </row>
    <row r="1302" spans="1:15" x14ac:dyDescent="0.3">
      <c r="A1302" s="1" t="s">
        <v>4150</v>
      </c>
      <c r="B1302" s="2">
        <v>44900</v>
      </c>
      <c r="C1302" s="1" t="s">
        <v>6667</v>
      </c>
      <c r="D1302" s="1" t="s">
        <v>107</v>
      </c>
      <c r="E1302">
        <v>2022</v>
      </c>
      <c r="F1302" s="1" t="s">
        <v>511</v>
      </c>
      <c r="G1302" s="1" t="s">
        <v>4151</v>
      </c>
      <c r="H1302" s="1" t="s">
        <v>2650</v>
      </c>
      <c r="I1302" s="1" t="s">
        <v>2651</v>
      </c>
      <c r="J1302" s="1" t="s">
        <v>20</v>
      </c>
      <c r="K1302" s="3">
        <v>12.67</v>
      </c>
      <c r="L1302">
        <v>4</v>
      </c>
      <c r="M1302" s="3">
        <v>50.68</v>
      </c>
      <c r="N1302" s="1" t="s">
        <v>6669</v>
      </c>
      <c r="O1302" s="1" t="s">
        <v>95</v>
      </c>
    </row>
    <row r="1303" spans="1:15" x14ac:dyDescent="0.3">
      <c r="A1303" s="1" t="s">
        <v>4152</v>
      </c>
      <c r="B1303" s="2">
        <v>45449</v>
      </c>
      <c r="C1303" s="1" t="s">
        <v>6672</v>
      </c>
      <c r="D1303" s="1" t="s">
        <v>24</v>
      </c>
      <c r="E1303">
        <v>2024</v>
      </c>
      <c r="F1303" s="1" t="s">
        <v>3057</v>
      </c>
      <c r="G1303" s="1" t="s">
        <v>3058</v>
      </c>
      <c r="H1303" s="1" t="s">
        <v>4153</v>
      </c>
      <c r="I1303" s="1" t="s">
        <v>4154</v>
      </c>
      <c r="J1303" s="1" t="s">
        <v>70</v>
      </c>
      <c r="K1303" s="3">
        <v>48.8</v>
      </c>
      <c r="L1303">
        <v>4</v>
      </c>
      <c r="M1303" s="3">
        <v>195.2</v>
      </c>
      <c r="N1303" s="1" t="s">
        <v>21</v>
      </c>
      <c r="O1303" s="1" t="s">
        <v>193</v>
      </c>
    </row>
    <row r="1304" spans="1:15" x14ac:dyDescent="0.3">
      <c r="A1304" s="1" t="s">
        <v>4155</v>
      </c>
      <c r="B1304" s="2">
        <v>44912</v>
      </c>
      <c r="C1304" s="1" t="s">
        <v>6673</v>
      </c>
      <c r="D1304" s="1" t="s">
        <v>107</v>
      </c>
      <c r="E1304">
        <v>2022</v>
      </c>
      <c r="F1304" s="1" t="s">
        <v>200</v>
      </c>
      <c r="G1304" s="1" t="s">
        <v>1967</v>
      </c>
      <c r="H1304" s="1" t="s">
        <v>2174</v>
      </c>
      <c r="I1304" s="1" t="s">
        <v>3048</v>
      </c>
      <c r="J1304" s="1" t="s">
        <v>20</v>
      </c>
      <c r="K1304" s="3">
        <v>14.87</v>
      </c>
      <c r="L1304">
        <v>5</v>
      </c>
      <c r="M1304" s="3">
        <v>74.349999999999994</v>
      </c>
      <c r="N1304" s="1" t="s">
        <v>21</v>
      </c>
      <c r="O1304" s="1" t="s">
        <v>30</v>
      </c>
    </row>
    <row r="1305" spans="1:15" x14ac:dyDescent="0.3">
      <c r="A1305" s="1" t="s">
        <v>4156</v>
      </c>
      <c r="B1305" s="2">
        <v>45380</v>
      </c>
      <c r="C1305" s="1" t="s">
        <v>6668</v>
      </c>
      <c r="D1305" s="1" t="s">
        <v>15</v>
      </c>
      <c r="E1305">
        <v>2024</v>
      </c>
      <c r="F1305" s="1" t="s">
        <v>3990</v>
      </c>
      <c r="G1305" s="1" t="s">
        <v>4157</v>
      </c>
      <c r="H1305" s="1" t="s">
        <v>4036</v>
      </c>
      <c r="I1305" s="1" t="s">
        <v>4037</v>
      </c>
      <c r="J1305" s="1" t="s">
        <v>87</v>
      </c>
      <c r="K1305" s="3">
        <v>15.95</v>
      </c>
      <c r="L1305">
        <v>5</v>
      </c>
      <c r="M1305" s="3">
        <v>79.75</v>
      </c>
      <c r="N1305" s="1" t="s">
        <v>6669</v>
      </c>
      <c r="O1305" s="1" t="s">
        <v>22</v>
      </c>
    </row>
    <row r="1306" spans="1:15" x14ac:dyDescent="0.3">
      <c r="A1306" s="1" t="s">
        <v>4158</v>
      </c>
      <c r="B1306" s="2">
        <v>45298</v>
      </c>
      <c r="C1306" s="1" t="s">
        <v>6666</v>
      </c>
      <c r="D1306" s="1" t="s">
        <v>210</v>
      </c>
      <c r="E1306">
        <v>2024</v>
      </c>
      <c r="F1306" s="1" t="s">
        <v>2932</v>
      </c>
      <c r="G1306" s="1" t="s">
        <v>2200</v>
      </c>
      <c r="H1306" s="1" t="s">
        <v>2796</v>
      </c>
      <c r="I1306" s="1" t="s">
        <v>4159</v>
      </c>
      <c r="J1306" s="1" t="s">
        <v>87</v>
      </c>
      <c r="K1306" s="3">
        <v>43.11</v>
      </c>
      <c r="L1306">
        <v>4</v>
      </c>
      <c r="M1306" s="3">
        <v>172.44</v>
      </c>
      <c r="N1306" s="1" t="s">
        <v>6669</v>
      </c>
      <c r="O1306" s="1" t="s">
        <v>22</v>
      </c>
    </row>
    <row r="1307" spans="1:15" x14ac:dyDescent="0.3">
      <c r="A1307" s="1" t="s">
        <v>4160</v>
      </c>
      <c r="B1307" s="2">
        <v>45610</v>
      </c>
      <c r="C1307" s="1" t="s">
        <v>6672</v>
      </c>
      <c r="D1307" s="1" t="s">
        <v>54</v>
      </c>
      <c r="E1307">
        <v>2024</v>
      </c>
      <c r="F1307" s="1" t="s">
        <v>1326</v>
      </c>
      <c r="G1307" s="1" t="s">
        <v>4161</v>
      </c>
      <c r="H1307" s="1" t="s">
        <v>1287</v>
      </c>
      <c r="I1307" s="1" t="s">
        <v>1288</v>
      </c>
      <c r="J1307" s="1" t="s">
        <v>70</v>
      </c>
      <c r="K1307" s="3">
        <v>13.2</v>
      </c>
      <c r="L1307">
        <v>3</v>
      </c>
      <c r="M1307" s="3">
        <v>39.6</v>
      </c>
      <c r="N1307" s="1" t="s">
        <v>21</v>
      </c>
      <c r="O1307" s="1" t="s">
        <v>37</v>
      </c>
    </row>
    <row r="1308" spans="1:15" x14ac:dyDescent="0.3">
      <c r="A1308" s="1" t="s">
        <v>4162</v>
      </c>
      <c r="B1308" s="2">
        <v>45460</v>
      </c>
      <c r="C1308" s="1" t="s">
        <v>6667</v>
      </c>
      <c r="D1308" s="1" t="s">
        <v>24</v>
      </c>
      <c r="E1308">
        <v>2024</v>
      </c>
      <c r="F1308" s="1" t="s">
        <v>1840</v>
      </c>
      <c r="G1308" s="1" t="s">
        <v>4163</v>
      </c>
      <c r="H1308" s="1" t="s">
        <v>1487</v>
      </c>
      <c r="I1308" s="1" t="s">
        <v>1488</v>
      </c>
      <c r="J1308" s="1" t="s">
        <v>20</v>
      </c>
      <c r="K1308" s="3">
        <v>48.74</v>
      </c>
      <c r="L1308">
        <v>4</v>
      </c>
      <c r="M1308" s="3">
        <v>194.96</v>
      </c>
      <c r="N1308" s="1" t="s">
        <v>21</v>
      </c>
      <c r="O1308" s="1" t="s">
        <v>37</v>
      </c>
    </row>
    <row r="1309" spans="1:15" x14ac:dyDescent="0.3">
      <c r="A1309" s="1" t="s">
        <v>4164</v>
      </c>
      <c r="B1309" s="2">
        <v>45557</v>
      </c>
      <c r="C1309" s="1" t="s">
        <v>6666</v>
      </c>
      <c r="D1309" s="1" t="s">
        <v>60</v>
      </c>
      <c r="E1309">
        <v>2024</v>
      </c>
      <c r="F1309" s="1" t="s">
        <v>2014</v>
      </c>
      <c r="G1309" s="1" t="s">
        <v>2073</v>
      </c>
      <c r="H1309" s="1" t="s">
        <v>1431</v>
      </c>
      <c r="I1309" s="1" t="s">
        <v>1432</v>
      </c>
      <c r="J1309" s="1" t="s">
        <v>20</v>
      </c>
      <c r="K1309" s="3">
        <v>24.66</v>
      </c>
      <c r="L1309">
        <v>1</v>
      </c>
      <c r="M1309" s="3">
        <v>24.66</v>
      </c>
      <c r="N1309" s="1" t="s">
        <v>21</v>
      </c>
      <c r="O1309" s="1" t="s">
        <v>37</v>
      </c>
    </row>
    <row r="1310" spans="1:15" x14ac:dyDescent="0.3">
      <c r="A1310" s="1" t="s">
        <v>4165</v>
      </c>
      <c r="B1310" s="2">
        <v>44906</v>
      </c>
      <c r="C1310" s="1" t="s">
        <v>6666</v>
      </c>
      <c r="D1310" s="1" t="s">
        <v>107</v>
      </c>
      <c r="E1310">
        <v>2022</v>
      </c>
      <c r="F1310" s="1" t="s">
        <v>1326</v>
      </c>
      <c r="G1310" s="1" t="s">
        <v>1327</v>
      </c>
      <c r="H1310" s="1" t="s">
        <v>4166</v>
      </c>
      <c r="I1310" s="1" t="s">
        <v>4167</v>
      </c>
      <c r="J1310" s="1" t="s">
        <v>51</v>
      </c>
      <c r="K1310" s="3">
        <v>54.78</v>
      </c>
      <c r="L1310">
        <v>5</v>
      </c>
      <c r="M1310" s="3">
        <v>273.89999999999998</v>
      </c>
      <c r="N1310" s="1" t="s">
        <v>21</v>
      </c>
      <c r="O1310" s="1" t="s">
        <v>44</v>
      </c>
    </row>
    <row r="1311" spans="1:15" x14ac:dyDescent="0.3">
      <c r="A1311" s="1" t="s">
        <v>4168</v>
      </c>
      <c r="B1311" s="2">
        <v>45073</v>
      </c>
      <c r="C1311" s="1" t="s">
        <v>6673</v>
      </c>
      <c r="D1311" s="1" t="s">
        <v>46</v>
      </c>
      <c r="E1311">
        <v>2023</v>
      </c>
      <c r="F1311" s="1" t="s">
        <v>4008</v>
      </c>
      <c r="G1311" s="1" t="s">
        <v>4009</v>
      </c>
      <c r="H1311" s="1" t="s">
        <v>3258</v>
      </c>
      <c r="I1311" s="1" t="s">
        <v>4169</v>
      </c>
      <c r="J1311" s="1" t="s">
        <v>20</v>
      </c>
      <c r="K1311" s="3">
        <v>30.38</v>
      </c>
      <c r="L1311">
        <v>1</v>
      </c>
      <c r="M1311" s="3">
        <v>30.38</v>
      </c>
      <c r="N1311" s="1" t="s">
        <v>88</v>
      </c>
      <c r="O1311" s="1" t="s">
        <v>22</v>
      </c>
    </row>
    <row r="1312" spans="1:15" x14ac:dyDescent="0.3">
      <c r="A1312" s="1" t="s">
        <v>4170</v>
      </c>
      <c r="B1312" s="2">
        <v>45534</v>
      </c>
      <c r="C1312" s="1" t="s">
        <v>6668</v>
      </c>
      <c r="D1312" s="1" t="s">
        <v>90</v>
      </c>
      <c r="E1312">
        <v>2024</v>
      </c>
      <c r="F1312" s="1" t="s">
        <v>3262</v>
      </c>
      <c r="G1312" s="1" t="s">
        <v>4171</v>
      </c>
      <c r="H1312" s="1" t="s">
        <v>3531</v>
      </c>
      <c r="I1312" s="1" t="s">
        <v>3532</v>
      </c>
      <c r="J1312" s="1" t="s">
        <v>51</v>
      </c>
      <c r="K1312" s="3">
        <v>13.86</v>
      </c>
      <c r="L1312">
        <v>3</v>
      </c>
      <c r="M1312" s="3">
        <v>41.58</v>
      </c>
      <c r="N1312" s="1" t="s">
        <v>88</v>
      </c>
      <c r="O1312" s="1" t="s">
        <v>44</v>
      </c>
    </row>
    <row r="1313" spans="1:15" x14ac:dyDescent="0.3">
      <c r="A1313" s="1" t="s">
        <v>4172</v>
      </c>
      <c r="B1313" s="2">
        <v>45526</v>
      </c>
      <c r="C1313" s="1" t="s">
        <v>6672</v>
      </c>
      <c r="D1313" s="1" t="s">
        <v>90</v>
      </c>
      <c r="E1313">
        <v>2024</v>
      </c>
      <c r="F1313" s="1" t="s">
        <v>982</v>
      </c>
      <c r="G1313" s="1" t="s">
        <v>4173</v>
      </c>
      <c r="H1313" s="1" t="s">
        <v>4174</v>
      </c>
      <c r="I1313" s="1" t="s">
        <v>4175</v>
      </c>
      <c r="J1313" s="1" t="s">
        <v>51</v>
      </c>
      <c r="K1313" s="3">
        <v>40</v>
      </c>
      <c r="L1313">
        <v>3</v>
      </c>
      <c r="M1313" s="3">
        <v>120</v>
      </c>
      <c r="N1313" s="1" t="s">
        <v>88</v>
      </c>
      <c r="O1313" s="1" t="s">
        <v>30</v>
      </c>
    </row>
    <row r="1314" spans="1:15" x14ac:dyDescent="0.3">
      <c r="A1314" s="1" t="s">
        <v>4176</v>
      </c>
      <c r="B1314" s="2">
        <v>45452</v>
      </c>
      <c r="C1314" s="1" t="s">
        <v>6666</v>
      </c>
      <c r="D1314" s="1" t="s">
        <v>24</v>
      </c>
      <c r="E1314">
        <v>2024</v>
      </c>
      <c r="F1314" s="1" t="s">
        <v>2688</v>
      </c>
      <c r="G1314" s="1" t="s">
        <v>2689</v>
      </c>
      <c r="H1314" s="1" t="s">
        <v>2287</v>
      </c>
      <c r="I1314" s="1" t="s">
        <v>2288</v>
      </c>
      <c r="J1314" s="1" t="s">
        <v>20</v>
      </c>
      <c r="K1314" s="3">
        <v>57.03</v>
      </c>
      <c r="L1314">
        <v>2</v>
      </c>
      <c r="M1314" s="3">
        <v>114.06</v>
      </c>
      <c r="N1314" s="1" t="s">
        <v>21</v>
      </c>
      <c r="O1314" s="1" t="s">
        <v>37</v>
      </c>
    </row>
    <row r="1315" spans="1:15" x14ac:dyDescent="0.3">
      <c r="A1315" s="1" t="s">
        <v>4177</v>
      </c>
      <c r="B1315" s="2">
        <v>45471</v>
      </c>
      <c r="C1315" s="1" t="s">
        <v>6668</v>
      </c>
      <c r="D1315" s="1" t="s">
        <v>24</v>
      </c>
      <c r="E1315">
        <v>2024</v>
      </c>
      <c r="F1315" s="1" t="s">
        <v>2045</v>
      </c>
      <c r="G1315" s="1" t="s">
        <v>4178</v>
      </c>
      <c r="H1315" s="1" t="s">
        <v>213</v>
      </c>
      <c r="I1315" s="1" t="s">
        <v>214</v>
      </c>
      <c r="J1315" s="1" t="s">
        <v>70</v>
      </c>
      <c r="K1315" s="3">
        <v>18.48</v>
      </c>
      <c r="L1315">
        <v>4</v>
      </c>
      <c r="M1315" s="3">
        <v>73.92</v>
      </c>
      <c r="N1315" s="1" t="s">
        <v>6669</v>
      </c>
      <c r="O1315" s="1" t="s">
        <v>193</v>
      </c>
    </row>
    <row r="1316" spans="1:15" x14ac:dyDescent="0.3">
      <c r="A1316" s="1" t="s">
        <v>4179</v>
      </c>
      <c r="B1316" s="2">
        <v>45208</v>
      </c>
      <c r="C1316" s="1" t="s">
        <v>6667</v>
      </c>
      <c r="D1316" s="1" t="s">
        <v>133</v>
      </c>
      <c r="E1316">
        <v>2023</v>
      </c>
      <c r="F1316" s="1" t="s">
        <v>216</v>
      </c>
      <c r="G1316" s="1" t="s">
        <v>3201</v>
      </c>
      <c r="H1316" s="1" t="s">
        <v>1602</v>
      </c>
      <c r="I1316" s="1" t="s">
        <v>1603</v>
      </c>
      <c r="J1316" s="1" t="s">
        <v>87</v>
      </c>
      <c r="K1316" s="3">
        <v>22.37</v>
      </c>
      <c r="L1316">
        <v>1</v>
      </c>
      <c r="M1316" s="3">
        <v>22.37</v>
      </c>
      <c r="N1316" s="1" t="s">
        <v>6669</v>
      </c>
      <c r="O1316" s="1" t="s">
        <v>95</v>
      </c>
    </row>
    <row r="1317" spans="1:15" x14ac:dyDescent="0.3">
      <c r="A1317" s="1" t="s">
        <v>4180</v>
      </c>
      <c r="B1317" s="2">
        <v>45050</v>
      </c>
      <c r="C1317" s="1" t="s">
        <v>6672</v>
      </c>
      <c r="D1317" s="1" t="s">
        <v>46</v>
      </c>
      <c r="E1317">
        <v>2023</v>
      </c>
      <c r="F1317" s="1" t="s">
        <v>270</v>
      </c>
      <c r="G1317" s="1" t="s">
        <v>1268</v>
      </c>
      <c r="H1317" s="1" t="s">
        <v>4181</v>
      </c>
      <c r="I1317" s="1" t="s">
        <v>4182</v>
      </c>
      <c r="J1317" s="1" t="s">
        <v>51</v>
      </c>
      <c r="K1317" s="3">
        <v>44.19</v>
      </c>
      <c r="L1317">
        <v>3</v>
      </c>
      <c r="M1317" s="3">
        <v>132.57</v>
      </c>
      <c r="N1317" s="1" t="s">
        <v>6669</v>
      </c>
      <c r="O1317" s="1" t="s">
        <v>44</v>
      </c>
    </row>
    <row r="1318" spans="1:15" x14ac:dyDescent="0.3">
      <c r="A1318" s="1" t="s">
        <v>4183</v>
      </c>
      <c r="B1318" s="2">
        <v>44840</v>
      </c>
      <c r="C1318" s="1" t="s">
        <v>6672</v>
      </c>
      <c r="D1318" s="1" t="s">
        <v>133</v>
      </c>
      <c r="E1318">
        <v>2022</v>
      </c>
      <c r="F1318" s="1" t="s">
        <v>1376</v>
      </c>
      <c r="G1318" s="1" t="s">
        <v>1377</v>
      </c>
      <c r="H1318" s="1" t="s">
        <v>2796</v>
      </c>
      <c r="I1318" s="1" t="s">
        <v>2797</v>
      </c>
      <c r="J1318" s="1" t="s">
        <v>70</v>
      </c>
      <c r="K1318" s="3">
        <v>29.68</v>
      </c>
      <c r="L1318">
        <v>1</v>
      </c>
      <c r="M1318" s="3">
        <v>29.68</v>
      </c>
      <c r="N1318" s="1" t="s">
        <v>21</v>
      </c>
      <c r="O1318" s="1" t="s">
        <v>22</v>
      </c>
    </row>
    <row r="1319" spans="1:15" x14ac:dyDescent="0.3">
      <c r="A1319" s="1" t="s">
        <v>4184</v>
      </c>
      <c r="B1319" s="2">
        <v>45856</v>
      </c>
      <c r="C1319" s="1" t="s">
        <v>6668</v>
      </c>
      <c r="D1319" s="1" t="s">
        <v>32</v>
      </c>
      <c r="E1319">
        <v>2025</v>
      </c>
      <c r="F1319" s="1" t="s">
        <v>4185</v>
      </c>
      <c r="G1319" s="1" t="s">
        <v>4186</v>
      </c>
      <c r="H1319" s="1" t="s">
        <v>628</v>
      </c>
      <c r="I1319" s="1" t="s">
        <v>629</v>
      </c>
      <c r="J1319" s="1" t="s">
        <v>20</v>
      </c>
      <c r="K1319" s="3">
        <v>35.69</v>
      </c>
      <c r="L1319">
        <v>2</v>
      </c>
      <c r="M1319" s="3">
        <v>71.38</v>
      </c>
      <c r="N1319" s="1" t="s">
        <v>21</v>
      </c>
      <c r="O1319" s="1" t="s">
        <v>44</v>
      </c>
    </row>
    <row r="1320" spans="1:15" x14ac:dyDescent="0.3">
      <c r="A1320" s="1" t="s">
        <v>4187</v>
      </c>
      <c r="B1320" s="2">
        <v>44891</v>
      </c>
      <c r="C1320" s="1" t="s">
        <v>6673</v>
      </c>
      <c r="D1320" s="1" t="s">
        <v>54</v>
      </c>
      <c r="E1320">
        <v>2022</v>
      </c>
      <c r="F1320" s="1" t="s">
        <v>1449</v>
      </c>
      <c r="G1320" s="1" t="s">
        <v>2436</v>
      </c>
      <c r="H1320" s="1" t="s">
        <v>3377</v>
      </c>
      <c r="I1320" s="1" t="s">
        <v>3378</v>
      </c>
      <c r="J1320" s="1" t="s">
        <v>20</v>
      </c>
      <c r="K1320" s="3">
        <v>33.68</v>
      </c>
      <c r="L1320">
        <v>1</v>
      </c>
      <c r="M1320" s="3">
        <v>33.68</v>
      </c>
      <c r="N1320" s="1" t="s">
        <v>6669</v>
      </c>
      <c r="O1320" s="1" t="s">
        <v>95</v>
      </c>
    </row>
    <row r="1321" spans="1:15" x14ac:dyDescent="0.3">
      <c r="A1321" s="1" t="s">
        <v>4188</v>
      </c>
      <c r="B1321" s="2">
        <v>45795</v>
      </c>
      <c r="C1321" s="1" t="s">
        <v>6666</v>
      </c>
      <c r="D1321" s="1" t="s">
        <v>46</v>
      </c>
      <c r="E1321">
        <v>2025</v>
      </c>
      <c r="F1321" s="1" t="s">
        <v>123</v>
      </c>
      <c r="G1321" s="1" t="s">
        <v>3812</v>
      </c>
      <c r="H1321" s="1" t="s">
        <v>4189</v>
      </c>
      <c r="I1321" s="1" t="s">
        <v>4190</v>
      </c>
      <c r="J1321" s="1" t="s">
        <v>20</v>
      </c>
      <c r="K1321" s="3">
        <v>42.31</v>
      </c>
      <c r="L1321">
        <v>2</v>
      </c>
      <c r="M1321" s="3">
        <v>84.62</v>
      </c>
      <c r="N1321" s="1" t="s">
        <v>21</v>
      </c>
      <c r="O1321" s="1" t="s">
        <v>30</v>
      </c>
    </row>
    <row r="1322" spans="1:15" x14ac:dyDescent="0.3">
      <c r="A1322" s="1" t="s">
        <v>4191</v>
      </c>
      <c r="B1322" s="2">
        <v>45227</v>
      </c>
      <c r="C1322" s="1" t="s">
        <v>6673</v>
      </c>
      <c r="D1322" s="1" t="s">
        <v>133</v>
      </c>
      <c r="E1322">
        <v>2023</v>
      </c>
      <c r="F1322" s="1" t="s">
        <v>4192</v>
      </c>
      <c r="G1322" s="1" t="s">
        <v>4193</v>
      </c>
      <c r="H1322" s="1" t="s">
        <v>1365</v>
      </c>
      <c r="I1322" s="1" t="s">
        <v>1366</v>
      </c>
      <c r="J1322" s="1" t="s">
        <v>70</v>
      </c>
      <c r="K1322" s="3">
        <v>16.63</v>
      </c>
      <c r="L1322">
        <v>2</v>
      </c>
      <c r="M1322" s="3">
        <v>33.26</v>
      </c>
      <c r="N1322" s="1" t="s">
        <v>21</v>
      </c>
      <c r="O1322" s="1" t="s">
        <v>44</v>
      </c>
    </row>
    <row r="1323" spans="1:15" x14ac:dyDescent="0.3">
      <c r="A1323" s="1" t="s">
        <v>4194</v>
      </c>
      <c r="B1323" s="2">
        <v>45262</v>
      </c>
      <c r="C1323" s="1" t="s">
        <v>6673</v>
      </c>
      <c r="D1323" s="1" t="s">
        <v>107</v>
      </c>
      <c r="E1323">
        <v>2023</v>
      </c>
      <c r="F1323" s="1" t="s">
        <v>1569</v>
      </c>
      <c r="G1323" s="1" t="s">
        <v>1698</v>
      </c>
      <c r="H1323" s="1" t="s">
        <v>2509</v>
      </c>
      <c r="I1323" s="1" t="s">
        <v>4195</v>
      </c>
      <c r="J1323" s="1" t="s">
        <v>51</v>
      </c>
      <c r="K1323" s="3">
        <v>34.97</v>
      </c>
      <c r="L1323">
        <v>2</v>
      </c>
      <c r="M1323" s="3">
        <v>69.94</v>
      </c>
      <c r="N1323" s="1" t="s">
        <v>29</v>
      </c>
      <c r="O1323" s="1" t="s">
        <v>37</v>
      </c>
    </row>
    <row r="1324" spans="1:15" x14ac:dyDescent="0.3">
      <c r="A1324" s="1" t="s">
        <v>4196</v>
      </c>
      <c r="B1324" s="2">
        <v>45030</v>
      </c>
      <c r="C1324" s="1" t="s">
        <v>6668</v>
      </c>
      <c r="D1324" s="1" t="s">
        <v>82</v>
      </c>
      <c r="E1324">
        <v>2023</v>
      </c>
      <c r="F1324" s="1" t="s">
        <v>1180</v>
      </c>
      <c r="G1324" s="1" t="s">
        <v>1181</v>
      </c>
      <c r="H1324" s="1" t="s">
        <v>886</v>
      </c>
      <c r="I1324" s="1" t="s">
        <v>887</v>
      </c>
      <c r="J1324" s="1" t="s">
        <v>20</v>
      </c>
      <c r="K1324" s="3">
        <v>38.53</v>
      </c>
      <c r="L1324">
        <v>2</v>
      </c>
      <c r="M1324" s="3">
        <v>77.06</v>
      </c>
      <c r="N1324" s="1" t="s">
        <v>29</v>
      </c>
      <c r="O1324" s="1" t="s">
        <v>30</v>
      </c>
    </row>
    <row r="1325" spans="1:15" x14ac:dyDescent="0.3">
      <c r="A1325" s="1" t="s">
        <v>4197</v>
      </c>
      <c r="B1325" s="2">
        <v>44850</v>
      </c>
      <c r="C1325" s="1" t="s">
        <v>6666</v>
      </c>
      <c r="D1325" s="1" t="s">
        <v>133</v>
      </c>
      <c r="E1325">
        <v>2022</v>
      </c>
      <c r="F1325" s="1" t="s">
        <v>1588</v>
      </c>
      <c r="G1325" s="1" t="s">
        <v>4198</v>
      </c>
      <c r="H1325" s="1" t="s">
        <v>618</v>
      </c>
      <c r="I1325" s="1" t="s">
        <v>619</v>
      </c>
      <c r="J1325" s="1" t="s">
        <v>51</v>
      </c>
      <c r="K1325" s="3">
        <v>44.38</v>
      </c>
      <c r="L1325">
        <v>1</v>
      </c>
      <c r="M1325" s="3">
        <v>44.38</v>
      </c>
      <c r="N1325" s="1" t="s">
        <v>6669</v>
      </c>
      <c r="O1325" s="1" t="s">
        <v>30</v>
      </c>
    </row>
    <row r="1326" spans="1:15" x14ac:dyDescent="0.3">
      <c r="A1326" s="1" t="s">
        <v>4199</v>
      </c>
      <c r="B1326" s="2">
        <v>45496</v>
      </c>
      <c r="C1326" s="1" t="s">
        <v>6671</v>
      </c>
      <c r="D1326" s="1" t="s">
        <v>32</v>
      </c>
      <c r="E1326">
        <v>2024</v>
      </c>
      <c r="F1326" s="1" t="s">
        <v>4200</v>
      </c>
      <c r="G1326" s="1" t="s">
        <v>4201</v>
      </c>
      <c r="H1326" s="1" t="s">
        <v>2174</v>
      </c>
      <c r="I1326" s="1" t="s">
        <v>4202</v>
      </c>
      <c r="J1326" s="1" t="s">
        <v>70</v>
      </c>
      <c r="K1326" s="3">
        <v>30.65</v>
      </c>
      <c r="L1326">
        <v>4</v>
      </c>
      <c r="M1326" s="3">
        <v>122.6</v>
      </c>
      <c r="N1326" s="1" t="s">
        <v>29</v>
      </c>
      <c r="O1326" s="1" t="s">
        <v>44</v>
      </c>
    </row>
    <row r="1327" spans="1:15" x14ac:dyDescent="0.3">
      <c r="A1327" s="1" t="s">
        <v>4203</v>
      </c>
      <c r="B1327" s="2">
        <v>45412</v>
      </c>
      <c r="C1327" s="1" t="s">
        <v>6671</v>
      </c>
      <c r="D1327" s="1" t="s">
        <v>82</v>
      </c>
      <c r="E1327">
        <v>2024</v>
      </c>
      <c r="F1327" s="1" t="s">
        <v>1092</v>
      </c>
      <c r="G1327" s="1" t="s">
        <v>4204</v>
      </c>
      <c r="H1327" s="1" t="s">
        <v>2796</v>
      </c>
      <c r="I1327" s="1" t="s">
        <v>2797</v>
      </c>
      <c r="J1327" s="1" t="s">
        <v>20</v>
      </c>
      <c r="K1327" s="3">
        <v>28.06</v>
      </c>
      <c r="L1327">
        <v>2</v>
      </c>
      <c r="M1327" s="3">
        <v>56.12</v>
      </c>
      <c r="N1327" s="1" t="s">
        <v>21</v>
      </c>
      <c r="O1327" s="1" t="s">
        <v>22</v>
      </c>
    </row>
    <row r="1328" spans="1:15" x14ac:dyDescent="0.3">
      <c r="A1328" s="1" t="s">
        <v>4205</v>
      </c>
      <c r="B1328" s="2">
        <v>45177</v>
      </c>
      <c r="C1328" s="1" t="s">
        <v>6668</v>
      </c>
      <c r="D1328" s="1" t="s">
        <v>60</v>
      </c>
      <c r="E1328">
        <v>2023</v>
      </c>
      <c r="F1328" s="1" t="s">
        <v>1418</v>
      </c>
      <c r="G1328" s="1" t="s">
        <v>2402</v>
      </c>
      <c r="H1328" s="1" t="s">
        <v>176</v>
      </c>
      <c r="I1328" s="1" t="s">
        <v>4206</v>
      </c>
      <c r="J1328" s="1" t="s">
        <v>20</v>
      </c>
      <c r="K1328" s="3">
        <v>20.16</v>
      </c>
      <c r="L1328">
        <v>3</v>
      </c>
      <c r="M1328" s="3">
        <v>60.48</v>
      </c>
      <c r="N1328" s="1" t="s">
        <v>6669</v>
      </c>
      <c r="O1328" s="1" t="s">
        <v>37</v>
      </c>
    </row>
    <row r="1329" spans="1:15" x14ac:dyDescent="0.3">
      <c r="A1329" s="1" t="s">
        <v>4207</v>
      </c>
      <c r="B1329" s="2">
        <v>45505</v>
      </c>
      <c r="C1329" s="1" t="s">
        <v>6672</v>
      </c>
      <c r="D1329" s="1" t="s">
        <v>90</v>
      </c>
      <c r="E1329">
        <v>2024</v>
      </c>
      <c r="F1329" s="1" t="s">
        <v>1254</v>
      </c>
      <c r="G1329" s="1" t="s">
        <v>1340</v>
      </c>
      <c r="H1329" s="1" t="s">
        <v>487</v>
      </c>
      <c r="I1329" s="1" t="s">
        <v>488</v>
      </c>
      <c r="J1329" s="1" t="s">
        <v>20</v>
      </c>
      <c r="K1329" s="3">
        <v>47.48</v>
      </c>
      <c r="L1329">
        <v>3</v>
      </c>
      <c r="M1329" s="3">
        <v>142.44</v>
      </c>
      <c r="N1329" s="1" t="s">
        <v>21</v>
      </c>
      <c r="O1329" s="1" t="s">
        <v>80</v>
      </c>
    </row>
    <row r="1330" spans="1:15" x14ac:dyDescent="0.3">
      <c r="A1330" s="1" t="s">
        <v>4208</v>
      </c>
      <c r="B1330" s="2">
        <v>45602</v>
      </c>
      <c r="C1330" s="1" t="s">
        <v>6670</v>
      </c>
      <c r="D1330" s="1" t="s">
        <v>54</v>
      </c>
      <c r="E1330">
        <v>2024</v>
      </c>
      <c r="F1330" s="1" t="s">
        <v>2317</v>
      </c>
      <c r="G1330" s="1" t="s">
        <v>2318</v>
      </c>
      <c r="H1330" s="1" t="s">
        <v>2093</v>
      </c>
      <c r="I1330" s="1" t="s">
        <v>2094</v>
      </c>
      <c r="J1330" s="1" t="s">
        <v>20</v>
      </c>
      <c r="K1330" s="3">
        <v>5.85</v>
      </c>
      <c r="L1330">
        <v>2</v>
      </c>
      <c r="M1330" s="3">
        <v>11.7</v>
      </c>
      <c r="N1330" s="1" t="s">
        <v>21</v>
      </c>
      <c r="O1330" s="1" t="s">
        <v>37</v>
      </c>
    </row>
    <row r="1331" spans="1:15" x14ac:dyDescent="0.3">
      <c r="A1331" s="1" t="s">
        <v>4209</v>
      </c>
      <c r="B1331" s="2">
        <v>45252</v>
      </c>
      <c r="C1331" s="1" t="s">
        <v>6670</v>
      </c>
      <c r="D1331" s="1" t="s">
        <v>54</v>
      </c>
      <c r="E1331">
        <v>2023</v>
      </c>
      <c r="F1331" s="1" t="s">
        <v>4210</v>
      </c>
      <c r="G1331" s="1" t="s">
        <v>4211</v>
      </c>
      <c r="H1331" s="1" t="s">
        <v>836</v>
      </c>
      <c r="I1331" s="1" t="s">
        <v>4212</v>
      </c>
      <c r="J1331" s="1" t="s">
        <v>70</v>
      </c>
      <c r="K1331" s="3">
        <v>6.52</v>
      </c>
      <c r="L1331">
        <v>2</v>
      </c>
      <c r="M1331" s="3">
        <v>13.04</v>
      </c>
      <c r="N1331" s="1" t="s">
        <v>29</v>
      </c>
      <c r="O1331" s="1" t="s">
        <v>37</v>
      </c>
    </row>
    <row r="1332" spans="1:15" x14ac:dyDescent="0.3">
      <c r="A1332" s="1" t="s">
        <v>4213</v>
      </c>
      <c r="B1332" s="2">
        <v>45289</v>
      </c>
      <c r="C1332" s="1" t="s">
        <v>6668</v>
      </c>
      <c r="D1332" s="1" t="s">
        <v>107</v>
      </c>
      <c r="E1332">
        <v>2023</v>
      </c>
      <c r="F1332" s="1" t="s">
        <v>3712</v>
      </c>
      <c r="G1332" s="1" t="s">
        <v>3713</v>
      </c>
      <c r="H1332" s="1" t="s">
        <v>1378</v>
      </c>
      <c r="I1332" s="1" t="s">
        <v>3444</v>
      </c>
      <c r="J1332" s="1" t="s">
        <v>70</v>
      </c>
      <c r="K1332" s="3">
        <v>9.52</v>
      </c>
      <c r="L1332">
        <v>3</v>
      </c>
      <c r="M1332" s="3">
        <v>28.56</v>
      </c>
      <c r="N1332" s="1" t="s">
        <v>21</v>
      </c>
      <c r="O1332" s="1" t="s">
        <v>22</v>
      </c>
    </row>
    <row r="1333" spans="1:15" x14ac:dyDescent="0.3">
      <c r="A1333" s="1" t="s">
        <v>4214</v>
      </c>
      <c r="B1333" s="2">
        <v>45714</v>
      </c>
      <c r="C1333" s="1" t="s">
        <v>6670</v>
      </c>
      <c r="D1333" s="1" t="s">
        <v>39</v>
      </c>
      <c r="E1333">
        <v>2025</v>
      </c>
      <c r="F1333" s="1" t="s">
        <v>205</v>
      </c>
      <c r="G1333" s="1" t="s">
        <v>4215</v>
      </c>
      <c r="H1333" s="1" t="s">
        <v>2900</v>
      </c>
      <c r="I1333" s="1" t="s">
        <v>2901</v>
      </c>
      <c r="J1333" s="1" t="s">
        <v>70</v>
      </c>
      <c r="K1333" s="3">
        <v>20.3</v>
      </c>
      <c r="L1333">
        <v>3</v>
      </c>
      <c r="M1333" s="3">
        <v>60.9</v>
      </c>
      <c r="N1333" s="1" t="s">
        <v>21</v>
      </c>
      <c r="O1333" s="1" t="s">
        <v>193</v>
      </c>
    </row>
    <row r="1334" spans="1:15" x14ac:dyDescent="0.3">
      <c r="A1334" s="1" t="s">
        <v>4216</v>
      </c>
      <c r="B1334" s="2">
        <v>45822</v>
      </c>
      <c r="C1334" s="1" t="s">
        <v>6673</v>
      </c>
      <c r="D1334" s="1" t="s">
        <v>24</v>
      </c>
      <c r="E1334">
        <v>2025</v>
      </c>
      <c r="F1334" s="1" t="s">
        <v>4217</v>
      </c>
      <c r="G1334" s="1" t="s">
        <v>4218</v>
      </c>
      <c r="H1334" s="1" t="s">
        <v>2969</v>
      </c>
      <c r="I1334" s="1" t="s">
        <v>2970</v>
      </c>
      <c r="J1334" s="1" t="s">
        <v>70</v>
      </c>
      <c r="K1334" s="3">
        <v>26.82</v>
      </c>
      <c r="L1334">
        <v>4</v>
      </c>
      <c r="M1334" s="3">
        <v>107.28</v>
      </c>
      <c r="N1334" s="1" t="s">
        <v>21</v>
      </c>
      <c r="O1334" s="1" t="s">
        <v>30</v>
      </c>
    </row>
    <row r="1335" spans="1:15" x14ac:dyDescent="0.3">
      <c r="A1335" s="1" t="s">
        <v>4219</v>
      </c>
      <c r="B1335" s="2">
        <v>45474</v>
      </c>
      <c r="C1335" s="1" t="s">
        <v>6667</v>
      </c>
      <c r="D1335" s="1" t="s">
        <v>32</v>
      </c>
      <c r="E1335">
        <v>2024</v>
      </c>
      <c r="F1335" s="1" t="s">
        <v>1700</v>
      </c>
      <c r="G1335" s="1" t="s">
        <v>1701</v>
      </c>
      <c r="H1335" s="1" t="s">
        <v>4220</v>
      </c>
      <c r="I1335" s="1" t="s">
        <v>4221</v>
      </c>
      <c r="J1335" s="1" t="s">
        <v>70</v>
      </c>
      <c r="K1335" s="3">
        <v>17.010000000000002</v>
      </c>
      <c r="L1335">
        <v>5</v>
      </c>
      <c r="M1335" s="3">
        <v>85.05</v>
      </c>
      <c r="N1335" s="1" t="s">
        <v>21</v>
      </c>
      <c r="O1335" s="1" t="s">
        <v>193</v>
      </c>
    </row>
    <row r="1336" spans="1:15" x14ac:dyDescent="0.3">
      <c r="A1336" s="1" t="s">
        <v>4222</v>
      </c>
      <c r="B1336" s="2">
        <v>45523</v>
      </c>
      <c r="C1336" s="1" t="s">
        <v>6667</v>
      </c>
      <c r="D1336" s="1" t="s">
        <v>90</v>
      </c>
      <c r="E1336">
        <v>2024</v>
      </c>
      <c r="F1336" s="1" t="s">
        <v>326</v>
      </c>
      <c r="G1336" s="1" t="s">
        <v>4223</v>
      </c>
      <c r="H1336" s="1" t="s">
        <v>4224</v>
      </c>
      <c r="I1336" s="1" t="s">
        <v>4225</v>
      </c>
      <c r="J1336" s="1" t="s">
        <v>51</v>
      </c>
      <c r="K1336" s="3">
        <v>25.04</v>
      </c>
      <c r="L1336">
        <v>1</v>
      </c>
      <c r="M1336" s="3">
        <v>25.04</v>
      </c>
      <c r="N1336" s="1" t="s">
        <v>6669</v>
      </c>
      <c r="O1336" s="1" t="s">
        <v>52</v>
      </c>
    </row>
    <row r="1337" spans="1:15" x14ac:dyDescent="0.3">
      <c r="A1337" s="1" t="s">
        <v>4226</v>
      </c>
      <c r="B1337" s="2">
        <v>45204</v>
      </c>
      <c r="C1337" s="1" t="s">
        <v>6672</v>
      </c>
      <c r="D1337" s="1" t="s">
        <v>133</v>
      </c>
      <c r="E1337">
        <v>2023</v>
      </c>
      <c r="F1337" s="1" t="s">
        <v>1452</v>
      </c>
      <c r="G1337" s="1" t="s">
        <v>1453</v>
      </c>
      <c r="H1337" s="1" t="s">
        <v>191</v>
      </c>
      <c r="I1337" s="1" t="s">
        <v>2545</v>
      </c>
      <c r="J1337" s="1" t="s">
        <v>87</v>
      </c>
      <c r="K1337" s="3">
        <v>36.82</v>
      </c>
      <c r="L1337">
        <v>3</v>
      </c>
      <c r="M1337" s="3">
        <v>110.46</v>
      </c>
      <c r="N1337" s="1" t="s">
        <v>6669</v>
      </c>
      <c r="O1337" s="1" t="s">
        <v>193</v>
      </c>
    </row>
    <row r="1338" spans="1:15" x14ac:dyDescent="0.3">
      <c r="A1338" s="1" t="s">
        <v>4227</v>
      </c>
      <c r="B1338" s="2">
        <v>45193</v>
      </c>
      <c r="C1338" s="1" t="s">
        <v>6666</v>
      </c>
      <c r="D1338" s="1" t="s">
        <v>60</v>
      </c>
      <c r="E1338">
        <v>2023</v>
      </c>
      <c r="F1338" s="1" t="s">
        <v>471</v>
      </c>
      <c r="G1338" s="1" t="s">
        <v>472</v>
      </c>
      <c r="H1338" s="1" t="s">
        <v>3149</v>
      </c>
      <c r="I1338" s="1" t="s">
        <v>4228</v>
      </c>
      <c r="J1338" s="1" t="s">
        <v>87</v>
      </c>
      <c r="K1338" s="3">
        <v>15.37</v>
      </c>
      <c r="L1338">
        <v>1</v>
      </c>
      <c r="M1338" s="3">
        <v>15.37</v>
      </c>
      <c r="N1338" s="1" t="s">
        <v>21</v>
      </c>
      <c r="O1338" s="1" t="s">
        <v>37</v>
      </c>
    </row>
    <row r="1339" spans="1:15" x14ac:dyDescent="0.3">
      <c r="A1339" s="1" t="s">
        <v>4229</v>
      </c>
      <c r="B1339" s="2">
        <v>45598</v>
      </c>
      <c r="C1339" s="1" t="s">
        <v>6673</v>
      </c>
      <c r="D1339" s="1" t="s">
        <v>54</v>
      </c>
      <c r="E1339">
        <v>2024</v>
      </c>
      <c r="F1339" s="1" t="s">
        <v>690</v>
      </c>
      <c r="G1339" s="1" t="s">
        <v>691</v>
      </c>
      <c r="H1339" s="1" t="s">
        <v>1045</v>
      </c>
      <c r="I1339" s="1" t="s">
        <v>4230</v>
      </c>
      <c r="J1339" s="1" t="s">
        <v>20</v>
      </c>
      <c r="K1339" s="3">
        <v>21.94</v>
      </c>
      <c r="L1339">
        <v>1</v>
      </c>
      <c r="M1339" s="3">
        <v>21.94</v>
      </c>
      <c r="N1339" s="1" t="s">
        <v>88</v>
      </c>
      <c r="O1339" s="1" t="s">
        <v>22</v>
      </c>
    </row>
    <row r="1340" spans="1:15" x14ac:dyDescent="0.3">
      <c r="A1340" s="1" t="s">
        <v>4231</v>
      </c>
      <c r="B1340" s="2">
        <v>45713</v>
      </c>
      <c r="C1340" s="1" t="s">
        <v>6671</v>
      </c>
      <c r="D1340" s="1" t="s">
        <v>39</v>
      </c>
      <c r="E1340">
        <v>2025</v>
      </c>
      <c r="F1340" s="1" t="s">
        <v>1819</v>
      </c>
      <c r="G1340" s="1" t="s">
        <v>1820</v>
      </c>
      <c r="H1340" s="1" t="s">
        <v>1373</v>
      </c>
      <c r="I1340" s="1" t="s">
        <v>1374</v>
      </c>
      <c r="J1340" s="1" t="s">
        <v>87</v>
      </c>
      <c r="K1340" s="3">
        <v>31.44</v>
      </c>
      <c r="L1340">
        <v>1</v>
      </c>
      <c r="M1340" s="3">
        <v>31.44</v>
      </c>
      <c r="N1340" s="1" t="s">
        <v>21</v>
      </c>
      <c r="O1340" s="1" t="s">
        <v>22</v>
      </c>
    </row>
    <row r="1341" spans="1:15" x14ac:dyDescent="0.3">
      <c r="A1341" s="1" t="s">
        <v>4232</v>
      </c>
      <c r="B1341" s="2">
        <v>45679</v>
      </c>
      <c r="C1341" s="1" t="s">
        <v>6670</v>
      </c>
      <c r="D1341" s="1" t="s">
        <v>210</v>
      </c>
      <c r="E1341">
        <v>2025</v>
      </c>
      <c r="F1341" s="1" t="s">
        <v>438</v>
      </c>
      <c r="G1341" s="1" t="s">
        <v>1088</v>
      </c>
      <c r="H1341" s="1" t="s">
        <v>4233</v>
      </c>
      <c r="I1341" s="1" t="s">
        <v>4234</v>
      </c>
      <c r="J1341" s="1" t="s">
        <v>87</v>
      </c>
      <c r="K1341" s="3">
        <v>26.74</v>
      </c>
      <c r="L1341">
        <v>3</v>
      </c>
      <c r="M1341" s="3">
        <v>80.22</v>
      </c>
      <c r="N1341" s="1" t="s">
        <v>29</v>
      </c>
      <c r="O1341" s="1" t="s">
        <v>44</v>
      </c>
    </row>
    <row r="1342" spans="1:15" x14ac:dyDescent="0.3">
      <c r="A1342" s="1" t="s">
        <v>4235</v>
      </c>
      <c r="B1342" s="2">
        <v>44811</v>
      </c>
      <c r="C1342" s="1" t="s">
        <v>6670</v>
      </c>
      <c r="D1342" s="1" t="s">
        <v>60</v>
      </c>
      <c r="E1342">
        <v>2022</v>
      </c>
      <c r="F1342" s="1" t="s">
        <v>1249</v>
      </c>
      <c r="G1342" s="1" t="s">
        <v>1723</v>
      </c>
      <c r="H1342" s="1" t="s">
        <v>27</v>
      </c>
      <c r="I1342" s="1" t="s">
        <v>28</v>
      </c>
      <c r="J1342" s="1" t="s">
        <v>87</v>
      </c>
      <c r="K1342" s="3">
        <v>23.53</v>
      </c>
      <c r="L1342">
        <v>2</v>
      </c>
      <c r="M1342" s="3">
        <v>47.06</v>
      </c>
      <c r="N1342" s="1" t="s">
        <v>21</v>
      </c>
      <c r="O1342" s="1" t="s">
        <v>22</v>
      </c>
    </row>
    <row r="1343" spans="1:15" x14ac:dyDescent="0.3">
      <c r="A1343" s="1" t="s">
        <v>4236</v>
      </c>
      <c r="B1343" s="2">
        <v>45835</v>
      </c>
      <c r="C1343" s="1" t="s">
        <v>6668</v>
      </c>
      <c r="D1343" s="1" t="s">
        <v>24</v>
      </c>
      <c r="E1343">
        <v>2025</v>
      </c>
      <c r="F1343" s="1" t="s">
        <v>83</v>
      </c>
      <c r="G1343" s="1" t="s">
        <v>84</v>
      </c>
      <c r="H1343" s="1" t="s">
        <v>1497</v>
      </c>
      <c r="I1343" s="1" t="s">
        <v>2341</v>
      </c>
      <c r="J1343" s="1" t="s">
        <v>20</v>
      </c>
      <c r="K1343" s="3">
        <v>37.770000000000003</v>
      </c>
      <c r="L1343">
        <v>1</v>
      </c>
      <c r="M1343" s="3">
        <v>37.770000000000003</v>
      </c>
      <c r="N1343" s="1" t="s">
        <v>21</v>
      </c>
      <c r="O1343" s="1" t="s">
        <v>37</v>
      </c>
    </row>
    <row r="1344" spans="1:15" x14ac:dyDescent="0.3">
      <c r="A1344" s="1" t="s">
        <v>4237</v>
      </c>
      <c r="B1344" s="2">
        <v>45139</v>
      </c>
      <c r="C1344" s="1" t="s">
        <v>6671</v>
      </c>
      <c r="D1344" s="1" t="s">
        <v>90</v>
      </c>
      <c r="E1344">
        <v>2023</v>
      </c>
      <c r="F1344" s="1" t="s">
        <v>2199</v>
      </c>
      <c r="G1344" s="1" t="s">
        <v>2200</v>
      </c>
      <c r="H1344" s="1" t="s">
        <v>63</v>
      </c>
      <c r="I1344" s="1" t="s">
        <v>4238</v>
      </c>
      <c r="J1344" s="1" t="s">
        <v>51</v>
      </c>
      <c r="K1344" s="3">
        <v>32.04</v>
      </c>
      <c r="L1344">
        <v>3</v>
      </c>
      <c r="M1344" s="3">
        <v>96.12</v>
      </c>
      <c r="N1344" s="1" t="s">
        <v>21</v>
      </c>
      <c r="O1344" s="1" t="s">
        <v>44</v>
      </c>
    </row>
    <row r="1345" spans="1:15" x14ac:dyDescent="0.3">
      <c r="A1345" s="1" t="s">
        <v>4239</v>
      </c>
      <c r="B1345" s="2">
        <v>45770</v>
      </c>
      <c r="C1345" s="1" t="s">
        <v>6670</v>
      </c>
      <c r="D1345" s="1" t="s">
        <v>82</v>
      </c>
      <c r="E1345">
        <v>2025</v>
      </c>
      <c r="F1345" s="1" t="s">
        <v>2045</v>
      </c>
      <c r="G1345" s="1" t="s">
        <v>4240</v>
      </c>
      <c r="H1345" s="1" t="s">
        <v>1155</v>
      </c>
      <c r="I1345" s="1" t="s">
        <v>1828</v>
      </c>
      <c r="J1345" s="1" t="s">
        <v>20</v>
      </c>
      <c r="K1345" s="3">
        <v>41.68</v>
      </c>
      <c r="L1345">
        <v>5</v>
      </c>
      <c r="M1345" s="3">
        <v>208.4</v>
      </c>
      <c r="N1345" s="1" t="s">
        <v>21</v>
      </c>
      <c r="O1345" s="1" t="s">
        <v>30</v>
      </c>
    </row>
    <row r="1346" spans="1:15" x14ac:dyDescent="0.3">
      <c r="A1346" s="1" t="s">
        <v>4241</v>
      </c>
      <c r="B1346" s="2">
        <v>45551</v>
      </c>
      <c r="C1346" s="1" t="s">
        <v>6667</v>
      </c>
      <c r="D1346" s="1" t="s">
        <v>60</v>
      </c>
      <c r="E1346">
        <v>2024</v>
      </c>
      <c r="F1346" s="1" t="s">
        <v>3685</v>
      </c>
      <c r="G1346" s="1" t="s">
        <v>4242</v>
      </c>
      <c r="H1346" s="1" t="s">
        <v>580</v>
      </c>
      <c r="I1346" s="1" t="s">
        <v>4243</v>
      </c>
      <c r="J1346" s="1" t="s">
        <v>87</v>
      </c>
      <c r="K1346" s="3">
        <v>6.71</v>
      </c>
      <c r="L1346">
        <v>2</v>
      </c>
      <c r="M1346" s="3">
        <v>13.42</v>
      </c>
      <c r="N1346" s="1" t="s">
        <v>88</v>
      </c>
      <c r="O1346" s="1" t="s">
        <v>30</v>
      </c>
    </row>
    <row r="1347" spans="1:15" x14ac:dyDescent="0.3">
      <c r="A1347" s="1" t="s">
        <v>4244</v>
      </c>
      <c r="B1347" s="2">
        <v>45266</v>
      </c>
      <c r="C1347" s="1" t="s">
        <v>6670</v>
      </c>
      <c r="D1347" s="1" t="s">
        <v>107</v>
      </c>
      <c r="E1347">
        <v>2023</v>
      </c>
      <c r="F1347" s="1" t="s">
        <v>295</v>
      </c>
      <c r="G1347" s="1" t="s">
        <v>4245</v>
      </c>
      <c r="H1347" s="1" t="s">
        <v>1200</v>
      </c>
      <c r="I1347" s="1" t="s">
        <v>1445</v>
      </c>
      <c r="J1347" s="1" t="s">
        <v>70</v>
      </c>
      <c r="K1347" s="3">
        <v>36.869999999999997</v>
      </c>
      <c r="L1347">
        <v>2</v>
      </c>
      <c r="M1347" s="3">
        <v>73.739999999999995</v>
      </c>
      <c r="N1347" s="1" t="s">
        <v>29</v>
      </c>
      <c r="O1347" s="1" t="s">
        <v>37</v>
      </c>
    </row>
    <row r="1348" spans="1:15" x14ac:dyDescent="0.3">
      <c r="A1348" s="1" t="s">
        <v>4246</v>
      </c>
      <c r="B1348" s="2">
        <v>45394</v>
      </c>
      <c r="C1348" s="1" t="s">
        <v>6668</v>
      </c>
      <c r="D1348" s="1" t="s">
        <v>82</v>
      </c>
      <c r="E1348">
        <v>2024</v>
      </c>
      <c r="F1348" s="1" t="s">
        <v>3605</v>
      </c>
      <c r="G1348" s="1" t="s">
        <v>3606</v>
      </c>
      <c r="H1348" s="1" t="s">
        <v>247</v>
      </c>
      <c r="I1348" s="1" t="s">
        <v>4099</v>
      </c>
      <c r="J1348" s="1" t="s">
        <v>20</v>
      </c>
      <c r="K1348" s="3">
        <v>43.45</v>
      </c>
      <c r="L1348">
        <v>2</v>
      </c>
      <c r="M1348" s="3">
        <v>86.9</v>
      </c>
      <c r="N1348" s="1" t="s">
        <v>21</v>
      </c>
      <c r="O1348" s="1" t="s">
        <v>44</v>
      </c>
    </row>
    <row r="1349" spans="1:15" x14ac:dyDescent="0.3">
      <c r="A1349" s="1" t="s">
        <v>4247</v>
      </c>
      <c r="B1349" s="2">
        <v>45494</v>
      </c>
      <c r="C1349" s="1" t="s">
        <v>6666</v>
      </c>
      <c r="D1349" s="1" t="s">
        <v>32</v>
      </c>
      <c r="E1349">
        <v>2024</v>
      </c>
      <c r="F1349" s="1" t="s">
        <v>1271</v>
      </c>
      <c r="G1349" s="1" t="s">
        <v>1272</v>
      </c>
      <c r="H1349" s="1" t="s">
        <v>1538</v>
      </c>
      <c r="I1349" s="1" t="s">
        <v>1539</v>
      </c>
      <c r="J1349" s="1" t="s">
        <v>51</v>
      </c>
      <c r="K1349" s="3">
        <v>29.66</v>
      </c>
      <c r="L1349">
        <v>2</v>
      </c>
      <c r="M1349" s="3">
        <v>59.32</v>
      </c>
      <c r="N1349" s="1" t="s">
        <v>6669</v>
      </c>
      <c r="O1349" s="1" t="s">
        <v>22</v>
      </c>
    </row>
    <row r="1350" spans="1:15" x14ac:dyDescent="0.3">
      <c r="A1350" s="1" t="s">
        <v>4248</v>
      </c>
      <c r="B1350" s="2">
        <v>44980</v>
      </c>
      <c r="C1350" s="1" t="s">
        <v>6672</v>
      </c>
      <c r="D1350" s="1" t="s">
        <v>39</v>
      </c>
      <c r="E1350">
        <v>2023</v>
      </c>
      <c r="F1350" s="1" t="s">
        <v>1203</v>
      </c>
      <c r="G1350" s="1" t="s">
        <v>3651</v>
      </c>
      <c r="H1350" s="1" t="s">
        <v>4249</v>
      </c>
      <c r="I1350" s="1" t="s">
        <v>4250</v>
      </c>
      <c r="J1350" s="1" t="s">
        <v>51</v>
      </c>
      <c r="K1350" s="3">
        <v>24.6</v>
      </c>
      <c r="L1350">
        <v>2</v>
      </c>
      <c r="M1350" s="3">
        <v>49.2</v>
      </c>
      <c r="N1350" s="1" t="s">
        <v>88</v>
      </c>
      <c r="O1350" s="1" t="s">
        <v>193</v>
      </c>
    </row>
    <row r="1351" spans="1:15" x14ac:dyDescent="0.3">
      <c r="A1351" s="1" t="s">
        <v>4251</v>
      </c>
      <c r="B1351" s="2">
        <v>44995</v>
      </c>
      <c r="C1351" s="1" t="s">
        <v>6668</v>
      </c>
      <c r="D1351" s="1" t="s">
        <v>15</v>
      </c>
      <c r="E1351">
        <v>2023</v>
      </c>
      <c r="F1351" s="1" t="s">
        <v>216</v>
      </c>
      <c r="G1351" s="1" t="s">
        <v>217</v>
      </c>
      <c r="H1351" s="1" t="s">
        <v>3317</v>
      </c>
      <c r="I1351" s="1" t="s">
        <v>3318</v>
      </c>
      <c r="J1351" s="1" t="s">
        <v>70</v>
      </c>
      <c r="K1351" s="3">
        <v>47.69</v>
      </c>
      <c r="L1351">
        <v>4</v>
      </c>
      <c r="M1351" s="3">
        <v>190.76</v>
      </c>
      <c r="N1351" s="1" t="s">
        <v>29</v>
      </c>
      <c r="O1351" s="1" t="s">
        <v>37</v>
      </c>
    </row>
    <row r="1352" spans="1:15" x14ac:dyDescent="0.3">
      <c r="A1352" s="1" t="s">
        <v>4252</v>
      </c>
      <c r="B1352" s="2">
        <v>45453</v>
      </c>
      <c r="C1352" s="1" t="s">
        <v>6667</v>
      </c>
      <c r="D1352" s="1" t="s">
        <v>24</v>
      </c>
      <c r="E1352">
        <v>2024</v>
      </c>
      <c r="F1352" s="1" t="s">
        <v>1123</v>
      </c>
      <c r="G1352" s="1" t="s">
        <v>1222</v>
      </c>
      <c r="H1352" s="1" t="s">
        <v>4253</v>
      </c>
      <c r="I1352" s="1" t="s">
        <v>4254</v>
      </c>
      <c r="J1352" s="1" t="s">
        <v>51</v>
      </c>
      <c r="K1352" s="3">
        <v>10.07</v>
      </c>
      <c r="L1352">
        <v>1</v>
      </c>
      <c r="M1352" s="3">
        <v>10.07</v>
      </c>
      <c r="N1352" s="1" t="s">
        <v>29</v>
      </c>
      <c r="O1352" s="1" t="s">
        <v>80</v>
      </c>
    </row>
    <row r="1353" spans="1:15" x14ac:dyDescent="0.3">
      <c r="A1353" s="1" t="s">
        <v>4255</v>
      </c>
      <c r="B1353" s="2">
        <v>45067</v>
      </c>
      <c r="C1353" s="1" t="s">
        <v>6666</v>
      </c>
      <c r="D1353" s="1" t="s">
        <v>46</v>
      </c>
      <c r="E1353">
        <v>2023</v>
      </c>
      <c r="F1353" s="1" t="s">
        <v>1241</v>
      </c>
      <c r="G1353" s="1" t="s">
        <v>1242</v>
      </c>
      <c r="H1353" s="1" t="s">
        <v>1398</v>
      </c>
      <c r="I1353" s="1" t="s">
        <v>4256</v>
      </c>
      <c r="J1353" s="1" t="s">
        <v>20</v>
      </c>
      <c r="K1353" s="3">
        <v>45.83</v>
      </c>
      <c r="L1353">
        <v>5</v>
      </c>
      <c r="M1353" s="3">
        <v>229.15</v>
      </c>
      <c r="N1353" s="1" t="s">
        <v>21</v>
      </c>
      <c r="O1353" s="1" t="s">
        <v>193</v>
      </c>
    </row>
    <row r="1354" spans="1:15" x14ac:dyDescent="0.3">
      <c r="A1354" s="1" t="s">
        <v>4257</v>
      </c>
      <c r="B1354" s="2">
        <v>45041</v>
      </c>
      <c r="C1354" s="1" t="s">
        <v>6671</v>
      </c>
      <c r="D1354" s="1" t="s">
        <v>82</v>
      </c>
      <c r="E1354">
        <v>2023</v>
      </c>
      <c r="F1354" s="1" t="s">
        <v>55</v>
      </c>
      <c r="G1354" s="1" t="s">
        <v>56</v>
      </c>
      <c r="H1354" s="1" t="s">
        <v>93</v>
      </c>
      <c r="I1354" s="1" t="s">
        <v>94</v>
      </c>
      <c r="J1354" s="1" t="s">
        <v>20</v>
      </c>
      <c r="K1354" s="3">
        <v>23.21</v>
      </c>
      <c r="L1354">
        <v>4</v>
      </c>
      <c r="M1354" s="3">
        <v>92.84</v>
      </c>
      <c r="N1354" s="1" t="s">
        <v>6669</v>
      </c>
      <c r="O1354" s="1" t="s">
        <v>80</v>
      </c>
    </row>
    <row r="1355" spans="1:15" x14ac:dyDescent="0.3">
      <c r="A1355" s="1" t="s">
        <v>4258</v>
      </c>
      <c r="B1355" s="2">
        <v>45061</v>
      </c>
      <c r="C1355" s="1" t="s">
        <v>6667</v>
      </c>
      <c r="D1355" s="1" t="s">
        <v>46</v>
      </c>
      <c r="E1355">
        <v>2023</v>
      </c>
      <c r="F1355" s="1" t="s">
        <v>1449</v>
      </c>
      <c r="G1355" s="1" t="s">
        <v>2436</v>
      </c>
      <c r="H1355" s="1" t="s">
        <v>2497</v>
      </c>
      <c r="I1355" s="1" t="s">
        <v>2769</v>
      </c>
      <c r="J1355" s="1" t="s">
        <v>70</v>
      </c>
      <c r="K1355" s="3">
        <v>39.799999999999997</v>
      </c>
      <c r="L1355">
        <v>4</v>
      </c>
      <c r="M1355" s="3">
        <v>159.19999999999999</v>
      </c>
      <c r="N1355" s="1" t="s">
        <v>21</v>
      </c>
      <c r="O1355" s="1" t="s">
        <v>37</v>
      </c>
    </row>
    <row r="1356" spans="1:15" x14ac:dyDescent="0.3">
      <c r="A1356" s="1" t="s">
        <v>4259</v>
      </c>
      <c r="B1356" s="2">
        <v>45765</v>
      </c>
      <c r="C1356" s="1" t="s">
        <v>6668</v>
      </c>
      <c r="D1356" s="1" t="s">
        <v>82</v>
      </c>
      <c r="E1356">
        <v>2025</v>
      </c>
      <c r="F1356" s="1" t="s">
        <v>174</v>
      </c>
      <c r="G1356" s="1" t="s">
        <v>2694</v>
      </c>
      <c r="H1356" s="1" t="s">
        <v>650</v>
      </c>
      <c r="I1356" s="1" t="s">
        <v>651</v>
      </c>
      <c r="J1356" s="1" t="s">
        <v>20</v>
      </c>
      <c r="K1356" s="3">
        <v>48.9</v>
      </c>
      <c r="L1356">
        <v>2</v>
      </c>
      <c r="M1356" s="3">
        <v>97.8</v>
      </c>
      <c r="N1356" s="1" t="s">
        <v>21</v>
      </c>
      <c r="O1356" s="1" t="s">
        <v>37</v>
      </c>
    </row>
    <row r="1357" spans="1:15" x14ac:dyDescent="0.3">
      <c r="A1357" s="1" t="s">
        <v>4260</v>
      </c>
      <c r="B1357" s="2">
        <v>45181</v>
      </c>
      <c r="C1357" s="1" t="s">
        <v>6671</v>
      </c>
      <c r="D1357" s="1" t="s">
        <v>60</v>
      </c>
      <c r="E1357">
        <v>2023</v>
      </c>
      <c r="F1357" s="1" t="s">
        <v>4261</v>
      </c>
      <c r="G1357" s="1" t="s">
        <v>4262</v>
      </c>
      <c r="H1357" s="1" t="s">
        <v>947</v>
      </c>
      <c r="I1357" s="1" t="s">
        <v>2283</v>
      </c>
      <c r="J1357" s="1" t="s">
        <v>87</v>
      </c>
      <c r="K1357" s="3">
        <v>49.93</v>
      </c>
      <c r="L1357">
        <v>4</v>
      </c>
      <c r="M1357" s="3">
        <v>199.72</v>
      </c>
      <c r="N1357" s="1" t="s">
        <v>21</v>
      </c>
      <c r="O1357" s="1" t="s">
        <v>52</v>
      </c>
    </row>
    <row r="1358" spans="1:15" x14ac:dyDescent="0.3">
      <c r="A1358" s="1" t="s">
        <v>4263</v>
      </c>
      <c r="B1358" s="2">
        <v>45509</v>
      </c>
      <c r="C1358" s="1" t="s">
        <v>6667</v>
      </c>
      <c r="D1358" s="1" t="s">
        <v>90</v>
      </c>
      <c r="E1358">
        <v>2024</v>
      </c>
      <c r="F1358" s="1" t="s">
        <v>3529</v>
      </c>
      <c r="G1358" s="1" t="s">
        <v>3530</v>
      </c>
      <c r="H1358" s="1" t="s">
        <v>2125</v>
      </c>
      <c r="I1358" s="1" t="s">
        <v>4264</v>
      </c>
      <c r="J1358" s="1" t="s">
        <v>20</v>
      </c>
      <c r="K1358" s="3">
        <v>6.69</v>
      </c>
      <c r="L1358">
        <v>4</v>
      </c>
      <c r="M1358" s="3">
        <v>26.76</v>
      </c>
      <c r="N1358" s="1" t="s">
        <v>29</v>
      </c>
      <c r="O1358" s="1" t="s">
        <v>30</v>
      </c>
    </row>
    <row r="1359" spans="1:15" x14ac:dyDescent="0.3">
      <c r="A1359" s="1" t="s">
        <v>4265</v>
      </c>
      <c r="B1359" s="2">
        <v>45496</v>
      </c>
      <c r="C1359" s="1" t="s">
        <v>6671</v>
      </c>
      <c r="D1359" s="1" t="s">
        <v>32</v>
      </c>
      <c r="E1359">
        <v>2024</v>
      </c>
      <c r="F1359" s="1" t="s">
        <v>686</v>
      </c>
      <c r="G1359" s="1" t="s">
        <v>1696</v>
      </c>
      <c r="H1359" s="1" t="s">
        <v>4266</v>
      </c>
      <c r="I1359" s="1" t="s">
        <v>4267</v>
      </c>
      <c r="J1359" s="1" t="s">
        <v>70</v>
      </c>
      <c r="K1359" s="3">
        <v>40.9</v>
      </c>
      <c r="L1359">
        <v>2</v>
      </c>
      <c r="M1359" s="3">
        <v>81.8</v>
      </c>
      <c r="N1359" s="1" t="s">
        <v>6669</v>
      </c>
      <c r="O1359" s="1" t="s">
        <v>44</v>
      </c>
    </row>
    <row r="1360" spans="1:15" x14ac:dyDescent="0.3">
      <c r="A1360" s="1" t="s">
        <v>4268</v>
      </c>
      <c r="B1360" s="2">
        <v>45766</v>
      </c>
      <c r="C1360" s="1" t="s">
        <v>6673</v>
      </c>
      <c r="D1360" s="1" t="s">
        <v>82</v>
      </c>
      <c r="E1360">
        <v>2025</v>
      </c>
      <c r="F1360" s="1" t="s">
        <v>2644</v>
      </c>
      <c r="G1360" s="1" t="s">
        <v>3316</v>
      </c>
      <c r="H1360" s="1" t="s">
        <v>4269</v>
      </c>
      <c r="I1360" s="1" t="s">
        <v>4270</v>
      </c>
      <c r="J1360" s="1" t="s">
        <v>20</v>
      </c>
      <c r="K1360" s="3">
        <v>36.76</v>
      </c>
      <c r="L1360">
        <v>2</v>
      </c>
      <c r="M1360" s="3">
        <v>73.52</v>
      </c>
      <c r="N1360" s="1" t="s">
        <v>21</v>
      </c>
      <c r="O1360" s="1" t="s">
        <v>80</v>
      </c>
    </row>
    <row r="1361" spans="1:15" x14ac:dyDescent="0.3">
      <c r="A1361" s="1" t="s">
        <v>4271</v>
      </c>
      <c r="B1361" s="2">
        <v>45053</v>
      </c>
      <c r="C1361" s="1" t="s">
        <v>6666</v>
      </c>
      <c r="D1361" s="1" t="s">
        <v>46</v>
      </c>
      <c r="E1361">
        <v>2023</v>
      </c>
      <c r="F1361" s="1" t="s">
        <v>139</v>
      </c>
      <c r="G1361" s="1" t="s">
        <v>140</v>
      </c>
      <c r="H1361" s="1" t="s">
        <v>4272</v>
      </c>
      <c r="I1361" s="1" t="s">
        <v>4273</v>
      </c>
      <c r="J1361" s="1" t="s">
        <v>87</v>
      </c>
      <c r="K1361" s="3">
        <v>19.53</v>
      </c>
      <c r="L1361">
        <v>3</v>
      </c>
      <c r="M1361" s="3">
        <v>58.59</v>
      </c>
      <c r="N1361" s="1" t="s">
        <v>88</v>
      </c>
      <c r="O1361" s="1" t="s">
        <v>37</v>
      </c>
    </row>
    <row r="1362" spans="1:15" x14ac:dyDescent="0.3">
      <c r="A1362" s="1" t="s">
        <v>4274</v>
      </c>
      <c r="B1362" s="2">
        <v>45799</v>
      </c>
      <c r="C1362" s="1" t="s">
        <v>6672</v>
      </c>
      <c r="D1362" s="1" t="s">
        <v>46</v>
      </c>
      <c r="E1362">
        <v>2025</v>
      </c>
      <c r="F1362" s="1" t="s">
        <v>548</v>
      </c>
      <c r="G1362" s="1" t="s">
        <v>3874</v>
      </c>
      <c r="H1362" s="1" t="s">
        <v>1100</v>
      </c>
      <c r="I1362" s="1" t="s">
        <v>1101</v>
      </c>
      <c r="J1362" s="1" t="s">
        <v>87</v>
      </c>
      <c r="K1362" s="3">
        <v>7.44</v>
      </c>
      <c r="L1362">
        <v>1</v>
      </c>
      <c r="M1362" s="3">
        <v>7.44</v>
      </c>
      <c r="N1362" s="1" t="s">
        <v>21</v>
      </c>
      <c r="O1362" s="1" t="s">
        <v>37</v>
      </c>
    </row>
    <row r="1363" spans="1:15" x14ac:dyDescent="0.3">
      <c r="A1363" s="1" t="s">
        <v>4275</v>
      </c>
      <c r="B1363" s="2">
        <v>44967</v>
      </c>
      <c r="C1363" s="1" t="s">
        <v>6668</v>
      </c>
      <c r="D1363" s="1" t="s">
        <v>39</v>
      </c>
      <c r="E1363">
        <v>2023</v>
      </c>
      <c r="F1363" s="1" t="s">
        <v>3503</v>
      </c>
      <c r="G1363" s="1" t="s">
        <v>3504</v>
      </c>
      <c r="H1363" s="1" t="s">
        <v>4276</v>
      </c>
      <c r="I1363" s="1" t="s">
        <v>4277</v>
      </c>
      <c r="J1363" s="1" t="s">
        <v>70</v>
      </c>
      <c r="K1363" s="3">
        <v>28.52</v>
      </c>
      <c r="L1363">
        <v>4</v>
      </c>
      <c r="M1363" s="3">
        <v>114.08</v>
      </c>
      <c r="N1363" s="1" t="s">
        <v>29</v>
      </c>
      <c r="O1363" s="1" t="s">
        <v>52</v>
      </c>
    </row>
    <row r="1364" spans="1:15" x14ac:dyDescent="0.3">
      <c r="A1364" s="1" t="s">
        <v>4278</v>
      </c>
      <c r="B1364" s="2">
        <v>45562</v>
      </c>
      <c r="C1364" s="1" t="s">
        <v>6668</v>
      </c>
      <c r="D1364" s="1" t="s">
        <v>60</v>
      </c>
      <c r="E1364">
        <v>2024</v>
      </c>
      <c r="F1364" s="1" t="s">
        <v>490</v>
      </c>
      <c r="G1364" s="1" t="s">
        <v>4279</v>
      </c>
      <c r="H1364" s="1" t="s">
        <v>4233</v>
      </c>
      <c r="I1364" s="1" t="s">
        <v>4234</v>
      </c>
      <c r="J1364" s="1" t="s">
        <v>51</v>
      </c>
      <c r="K1364" s="3">
        <v>24.9</v>
      </c>
      <c r="L1364">
        <v>3</v>
      </c>
      <c r="M1364" s="3">
        <v>74.7</v>
      </c>
      <c r="N1364" s="1" t="s">
        <v>6669</v>
      </c>
      <c r="O1364" s="1" t="s">
        <v>30</v>
      </c>
    </row>
    <row r="1365" spans="1:15" x14ac:dyDescent="0.3">
      <c r="A1365" s="1" t="s">
        <v>4280</v>
      </c>
      <c r="B1365" s="2">
        <v>45330</v>
      </c>
      <c r="C1365" s="1" t="s">
        <v>6672</v>
      </c>
      <c r="D1365" s="1" t="s">
        <v>39</v>
      </c>
      <c r="E1365">
        <v>2024</v>
      </c>
      <c r="F1365" s="1" t="s">
        <v>1434</v>
      </c>
      <c r="G1365" s="1" t="s">
        <v>1435</v>
      </c>
      <c r="H1365" s="1" t="s">
        <v>115</v>
      </c>
      <c r="I1365" s="1" t="s">
        <v>116</v>
      </c>
      <c r="J1365" s="1" t="s">
        <v>87</v>
      </c>
      <c r="K1365" s="3">
        <v>37.03</v>
      </c>
      <c r="L1365">
        <v>2</v>
      </c>
      <c r="M1365" s="3">
        <v>74.06</v>
      </c>
      <c r="N1365" s="1" t="s">
        <v>21</v>
      </c>
      <c r="O1365" s="1" t="s">
        <v>95</v>
      </c>
    </row>
    <row r="1366" spans="1:15" x14ac:dyDescent="0.3">
      <c r="A1366" s="1" t="s">
        <v>4281</v>
      </c>
      <c r="B1366" s="2">
        <v>45435</v>
      </c>
      <c r="C1366" s="1" t="s">
        <v>6672</v>
      </c>
      <c r="D1366" s="1" t="s">
        <v>46</v>
      </c>
      <c r="E1366">
        <v>2024</v>
      </c>
      <c r="F1366" s="1" t="s">
        <v>2813</v>
      </c>
      <c r="G1366" s="1" t="s">
        <v>3660</v>
      </c>
      <c r="H1366" s="1" t="s">
        <v>406</v>
      </c>
      <c r="I1366" s="1" t="s">
        <v>407</v>
      </c>
      <c r="J1366" s="1" t="s">
        <v>51</v>
      </c>
      <c r="K1366" s="3">
        <v>32.270000000000003</v>
      </c>
      <c r="L1366">
        <v>2</v>
      </c>
      <c r="M1366" s="3">
        <v>64.540000000000006</v>
      </c>
      <c r="N1366" s="1" t="s">
        <v>29</v>
      </c>
      <c r="O1366" s="1" t="s">
        <v>30</v>
      </c>
    </row>
    <row r="1367" spans="1:15" x14ac:dyDescent="0.3">
      <c r="A1367" s="1" t="s">
        <v>4282</v>
      </c>
      <c r="B1367" s="2">
        <v>45656</v>
      </c>
      <c r="C1367" s="1" t="s">
        <v>6667</v>
      </c>
      <c r="D1367" s="1" t="s">
        <v>107</v>
      </c>
      <c r="E1367">
        <v>2024</v>
      </c>
      <c r="F1367" s="1" t="s">
        <v>700</v>
      </c>
      <c r="G1367" s="1" t="s">
        <v>4283</v>
      </c>
      <c r="H1367" s="1" t="s">
        <v>989</v>
      </c>
      <c r="I1367" s="1" t="s">
        <v>990</v>
      </c>
      <c r="J1367" s="1" t="s">
        <v>20</v>
      </c>
      <c r="K1367" s="3">
        <v>18.25</v>
      </c>
      <c r="L1367">
        <v>2</v>
      </c>
      <c r="M1367" s="3">
        <v>36.5</v>
      </c>
      <c r="N1367" s="1" t="s">
        <v>21</v>
      </c>
      <c r="O1367" s="1" t="s">
        <v>22</v>
      </c>
    </row>
    <row r="1368" spans="1:15" x14ac:dyDescent="0.3">
      <c r="A1368" s="1" t="s">
        <v>4284</v>
      </c>
      <c r="B1368" s="2">
        <v>45356</v>
      </c>
      <c r="C1368" s="1" t="s">
        <v>6671</v>
      </c>
      <c r="D1368" s="1" t="s">
        <v>15</v>
      </c>
      <c r="E1368">
        <v>2024</v>
      </c>
      <c r="F1368" s="1" t="s">
        <v>2813</v>
      </c>
      <c r="G1368" s="1" t="s">
        <v>2814</v>
      </c>
      <c r="H1368" s="1" t="s">
        <v>2171</v>
      </c>
      <c r="I1368" s="1" t="s">
        <v>4285</v>
      </c>
      <c r="J1368" s="1" t="s">
        <v>51</v>
      </c>
      <c r="K1368" s="3">
        <v>29.93</v>
      </c>
      <c r="L1368">
        <v>5</v>
      </c>
      <c r="M1368" s="3">
        <v>149.65</v>
      </c>
      <c r="N1368" s="1" t="s">
        <v>21</v>
      </c>
      <c r="O1368" s="1" t="s">
        <v>44</v>
      </c>
    </row>
    <row r="1369" spans="1:15" x14ac:dyDescent="0.3">
      <c r="A1369" s="1" t="s">
        <v>4286</v>
      </c>
      <c r="B1369" s="2">
        <v>45807</v>
      </c>
      <c r="C1369" s="1" t="s">
        <v>6668</v>
      </c>
      <c r="D1369" s="1" t="s">
        <v>46</v>
      </c>
      <c r="E1369">
        <v>2025</v>
      </c>
      <c r="F1369" s="1" t="s">
        <v>4143</v>
      </c>
      <c r="G1369" s="1" t="s">
        <v>4144</v>
      </c>
      <c r="H1369" s="1" t="s">
        <v>568</v>
      </c>
      <c r="I1369" s="1" t="s">
        <v>3766</v>
      </c>
      <c r="J1369" s="1" t="s">
        <v>20</v>
      </c>
      <c r="K1369" s="3">
        <v>31.95</v>
      </c>
      <c r="L1369">
        <v>4</v>
      </c>
      <c r="M1369" s="3">
        <v>127.8</v>
      </c>
      <c r="N1369" s="1" t="s">
        <v>6669</v>
      </c>
      <c r="O1369" s="1" t="s">
        <v>37</v>
      </c>
    </row>
    <row r="1370" spans="1:15" x14ac:dyDescent="0.3">
      <c r="A1370" s="1" t="s">
        <v>4287</v>
      </c>
      <c r="B1370" s="2">
        <v>44927</v>
      </c>
      <c r="C1370" s="1" t="s">
        <v>6666</v>
      </c>
      <c r="D1370" s="1" t="s">
        <v>210</v>
      </c>
      <c r="E1370">
        <v>2023</v>
      </c>
      <c r="F1370" s="1" t="s">
        <v>700</v>
      </c>
      <c r="G1370" s="1" t="s">
        <v>1401</v>
      </c>
      <c r="H1370" s="1" t="s">
        <v>3113</v>
      </c>
      <c r="I1370" s="1" t="s">
        <v>3114</v>
      </c>
      <c r="J1370" s="1" t="s">
        <v>20</v>
      </c>
      <c r="K1370" s="3">
        <v>23.75</v>
      </c>
      <c r="L1370">
        <v>5</v>
      </c>
      <c r="M1370" s="3">
        <v>118.75</v>
      </c>
      <c r="N1370" s="1" t="s">
        <v>29</v>
      </c>
      <c r="O1370" s="1" t="s">
        <v>22</v>
      </c>
    </row>
    <row r="1371" spans="1:15" x14ac:dyDescent="0.3">
      <c r="A1371" s="1" t="s">
        <v>4288</v>
      </c>
      <c r="B1371" s="2">
        <v>45770</v>
      </c>
      <c r="C1371" s="1" t="s">
        <v>6670</v>
      </c>
      <c r="D1371" s="1" t="s">
        <v>82</v>
      </c>
      <c r="E1371">
        <v>2025</v>
      </c>
      <c r="F1371" s="1" t="s">
        <v>3109</v>
      </c>
      <c r="G1371" s="1" t="s">
        <v>4289</v>
      </c>
      <c r="H1371" s="1" t="s">
        <v>1487</v>
      </c>
      <c r="I1371" s="1" t="s">
        <v>1488</v>
      </c>
      <c r="J1371" s="1" t="s">
        <v>87</v>
      </c>
      <c r="K1371" s="3">
        <v>44.97</v>
      </c>
      <c r="L1371">
        <v>5</v>
      </c>
      <c r="M1371" s="3">
        <v>224.85</v>
      </c>
      <c r="N1371" s="1" t="s">
        <v>21</v>
      </c>
      <c r="O1371" s="1" t="s">
        <v>80</v>
      </c>
    </row>
    <row r="1372" spans="1:15" x14ac:dyDescent="0.3">
      <c r="A1372" s="1" t="s">
        <v>4290</v>
      </c>
      <c r="B1372" s="2">
        <v>44887</v>
      </c>
      <c r="C1372" s="1" t="s">
        <v>6671</v>
      </c>
      <c r="D1372" s="1" t="s">
        <v>54</v>
      </c>
      <c r="E1372">
        <v>2022</v>
      </c>
      <c r="F1372" s="1" t="s">
        <v>631</v>
      </c>
      <c r="G1372" s="1" t="s">
        <v>632</v>
      </c>
      <c r="H1372" s="1" t="s">
        <v>2590</v>
      </c>
      <c r="I1372" s="1" t="s">
        <v>4291</v>
      </c>
      <c r="J1372" s="1" t="s">
        <v>51</v>
      </c>
      <c r="K1372" s="3">
        <v>45.19</v>
      </c>
      <c r="L1372">
        <v>1</v>
      </c>
      <c r="M1372" s="3">
        <v>45.19</v>
      </c>
      <c r="N1372" s="1" t="s">
        <v>29</v>
      </c>
      <c r="O1372" s="1" t="s">
        <v>37</v>
      </c>
    </row>
    <row r="1373" spans="1:15" x14ac:dyDescent="0.3">
      <c r="A1373" s="1" t="s">
        <v>4292</v>
      </c>
      <c r="B1373" s="2">
        <v>44856</v>
      </c>
      <c r="C1373" s="1" t="s">
        <v>6673</v>
      </c>
      <c r="D1373" s="1" t="s">
        <v>133</v>
      </c>
      <c r="E1373">
        <v>2022</v>
      </c>
      <c r="F1373" s="1" t="s">
        <v>235</v>
      </c>
      <c r="G1373" s="1" t="s">
        <v>2427</v>
      </c>
      <c r="H1373" s="1" t="s">
        <v>161</v>
      </c>
      <c r="I1373" s="1" t="s">
        <v>1693</v>
      </c>
      <c r="J1373" s="1" t="s">
        <v>20</v>
      </c>
      <c r="K1373" s="3">
        <v>29.13</v>
      </c>
      <c r="L1373">
        <v>4</v>
      </c>
      <c r="M1373" s="3">
        <v>116.52</v>
      </c>
      <c r="N1373" s="1" t="s">
        <v>6669</v>
      </c>
      <c r="O1373" s="1" t="s">
        <v>22</v>
      </c>
    </row>
    <row r="1374" spans="1:15" x14ac:dyDescent="0.3">
      <c r="A1374" s="1" t="s">
        <v>4293</v>
      </c>
      <c r="B1374" s="2">
        <v>45318</v>
      </c>
      <c r="C1374" s="1" t="s">
        <v>6673</v>
      </c>
      <c r="D1374" s="1" t="s">
        <v>210</v>
      </c>
      <c r="E1374">
        <v>2024</v>
      </c>
      <c r="F1374" s="1" t="s">
        <v>4294</v>
      </c>
      <c r="G1374" s="1" t="s">
        <v>4295</v>
      </c>
      <c r="H1374" s="1" t="s">
        <v>191</v>
      </c>
      <c r="I1374" s="1" t="s">
        <v>4296</v>
      </c>
      <c r="J1374" s="1" t="s">
        <v>20</v>
      </c>
      <c r="K1374" s="3">
        <v>20.149999999999999</v>
      </c>
      <c r="L1374">
        <v>1</v>
      </c>
      <c r="M1374" s="3">
        <v>20.149999999999999</v>
      </c>
      <c r="N1374" s="1" t="s">
        <v>6669</v>
      </c>
      <c r="O1374" s="1" t="s">
        <v>30</v>
      </c>
    </row>
    <row r="1375" spans="1:15" x14ac:dyDescent="0.3">
      <c r="A1375" s="1" t="s">
        <v>4297</v>
      </c>
      <c r="B1375" s="2">
        <v>45432</v>
      </c>
      <c r="C1375" s="1" t="s">
        <v>6667</v>
      </c>
      <c r="D1375" s="1" t="s">
        <v>46</v>
      </c>
      <c r="E1375">
        <v>2024</v>
      </c>
      <c r="F1375" s="1" t="s">
        <v>2615</v>
      </c>
      <c r="G1375" s="1" t="s">
        <v>4298</v>
      </c>
      <c r="H1375" s="1" t="s">
        <v>4189</v>
      </c>
      <c r="I1375" s="1" t="s">
        <v>4299</v>
      </c>
      <c r="J1375" s="1" t="s">
        <v>87</v>
      </c>
      <c r="K1375" s="3">
        <v>36.6</v>
      </c>
      <c r="L1375">
        <v>4</v>
      </c>
      <c r="M1375" s="3">
        <v>146.4</v>
      </c>
      <c r="N1375" s="1" t="s">
        <v>88</v>
      </c>
      <c r="O1375" s="1" t="s">
        <v>52</v>
      </c>
    </row>
    <row r="1376" spans="1:15" x14ac:dyDescent="0.3">
      <c r="A1376" s="1" t="s">
        <v>4300</v>
      </c>
      <c r="B1376" s="2">
        <v>45642</v>
      </c>
      <c r="C1376" s="1" t="s">
        <v>6667</v>
      </c>
      <c r="D1376" s="1" t="s">
        <v>107</v>
      </c>
      <c r="E1376">
        <v>2024</v>
      </c>
      <c r="F1376" s="1" t="s">
        <v>4301</v>
      </c>
      <c r="G1376" s="1" t="s">
        <v>4302</v>
      </c>
      <c r="H1376" s="1" t="s">
        <v>4303</v>
      </c>
      <c r="I1376" s="1" t="s">
        <v>4304</v>
      </c>
      <c r="J1376" s="1" t="s">
        <v>51</v>
      </c>
      <c r="K1376" s="3">
        <v>44.42</v>
      </c>
      <c r="L1376">
        <v>4</v>
      </c>
      <c r="M1376" s="3">
        <v>177.68</v>
      </c>
      <c r="N1376" s="1" t="s">
        <v>29</v>
      </c>
      <c r="O1376" s="1" t="s">
        <v>37</v>
      </c>
    </row>
    <row r="1377" spans="1:15" x14ac:dyDescent="0.3">
      <c r="A1377" s="1" t="s">
        <v>4305</v>
      </c>
      <c r="B1377" s="2">
        <v>45536</v>
      </c>
      <c r="C1377" s="1" t="s">
        <v>6666</v>
      </c>
      <c r="D1377" s="1" t="s">
        <v>60</v>
      </c>
      <c r="E1377">
        <v>2024</v>
      </c>
      <c r="F1377" s="1" t="s">
        <v>3353</v>
      </c>
      <c r="G1377" s="1" t="s">
        <v>4306</v>
      </c>
      <c r="H1377" s="1" t="s">
        <v>4307</v>
      </c>
      <c r="I1377" s="1" t="s">
        <v>4308</v>
      </c>
      <c r="J1377" s="1" t="s">
        <v>87</v>
      </c>
      <c r="K1377" s="3">
        <v>38.32</v>
      </c>
      <c r="L1377">
        <v>2</v>
      </c>
      <c r="M1377" s="3">
        <v>76.64</v>
      </c>
      <c r="N1377" s="1" t="s">
        <v>88</v>
      </c>
      <c r="O1377" s="1" t="s">
        <v>52</v>
      </c>
    </row>
    <row r="1378" spans="1:15" x14ac:dyDescent="0.3">
      <c r="A1378" s="1" t="s">
        <v>4309</v>
      </c>
      <c r="B1378" s="2">
        <v>45637</v>
      </c>
      <c r="C1378" s="1" t="s">
        <v>6670</v>
      </c>
      <c r="D1378" s="1" t="s">
        <v>107</v>
      </c>
      <c r="E1378">
        <v>2024</v>
      </c>
      <c r="F1378" s="1" t="s">
        <v>611</v>
      </c>
      <c r="G1378" s="1" t="s">
        <v>3119</v>
      </c>
      <c r="H1378" s="1" t="s">
        <v>1546</v>
      </c>
      <c r="I1378" s="1" t="s">
        <v>1547</v>
      </c>
      <c r="J1378" s="1" t="s">
        <v>70</v>
      </c>
      <c r="K1378" s="3">
        <v>15.84</v>
      </c>
      <c r="L1378">
        <v>3</v>
      </c>
      <c r="M1378" s="3">
        <v>47.52</v>
      </c>
      <c r="N1378" s="1" t="s">
        <v>6669</v>
      </c>
      <c r="O1378" s="1" t="s">
        <v>52</v>
      </c>
    </row>
    <row r="1379" spans="1:15" x14ac:dyDescent="0.3">
      <c r="A1379" s="1" t="s">
        <v>4310</v>
      </c>
      <c r="B1379" s="2">
        <v>45115</v>
      </c>
      <c r="C1379" s="1" t="s">
        <v>6673</v>
      </c>
      <c r="D1379" s="1" t="s">
        <v>32</v>
      </c>
      <c r="E1379">
        <v>2023</v>
      </c>
      <c r="F1379" s="1" t="s">
        <v>1264</v>
      </c>
      <c r="G1379" s="1" t="s">
        <v>4311</v>
      </c>
      <c r="H1379" s="1" t="s">
        <v>1205</v>
      </c>
      <c r="I1379" s="1" t="s">
        <v>4312</v>
      </c>
      <c r="J1379" s="1" t="s">
        <v>87</v>
      </c>
      <c r="K1379" s="3">
        <v>34.409999999999997</v>
      </c>
      <c r="L1379">
        <v>2</v>
      </c>
      <c r="M1379" s="3">
        <v>68.819999999999993</v>
      </c>
      <c r="N1379" s="1" t="s">
        <v>21</v>
      </c>
      <c r="O1379" s="1" t="s">
        <v>193</v>
      </c>
    </row>
    <row r="1380" spans="1:15" x14ac:dyDescent="0.3">
      <c r="A1380" s="1" t="s">
        <v>4313</v>
      </c>
      <c r="B1380" s="2">
        <v>45369</v>
      </c>
      <c r="C1380" s="1" t="s">
        <v>6667</v>
      </c>
      <c r="D1380" s="1" t="s">
        <v>15</v>
      </c>
      <c r="E1380">
        <v>2024</v>
      </c>
      <c r="F1380" s="1" t="s">
        <v>3781</v>
      </c>
      <c r="G1380" s="1" t="s">
        <v>3782</v>
      </c>
      <c r="H1380" s="1" t="s">
        <v>2796</v>
      </c>
      <c r="I1380" s="1" t="s">
        <v>4314</v>
      </c>
      <c r="J1380" s="1" t="s">
        <v>20</v>
      </c>
      <c r="K1380" s="3">
        <v>34.200000000000003</v>
      </c>
      <c r="L1380">
        <v>2</v>
      </c>
      <c r="M1380" s="3">
        <v>68.400000000000006</v>
      </c>
      <c r="N1380" s="1" t="s">
        <v>29</v>
      </c>
      <c r="O1380" s="1" t="s">
        <v>22</v>
      </c>
    </row>
    <row r="1381" spans="1:15" x14ac:dyDescent="0.3">
      <c r="A1381" s="1" t="s">
        <v>4315</v>
      </c>
      <c r="B1381" s="2">
        <v>45519</v>
      </c>
      <c r="C1381" s="1" t="s">
        <v>6672</v>
      </c>
      <c r="D1381" s="1" t="s">
        <v>90</v>
      </c>
      <c r="E1381">
        <v>2024</v>
      </c>
      <c r="F1381" s="1" t="s">
        <v>4316</v>
      </c>
      <c r="G1381" s="1" t="s">
        <v>4317</v>
      </c>
      <c r="H1381" s="1" t="s">
        <v>878</v>
      </c>
      <c r="I1381" s="1" t="s">
        <v>879</v>
      </c>
      <c r="J1381" s="1" t="s">
        <v>51</v>
      </c>
      <c r="K1381" s="3">
        <v>32</v>
      </c>
      <c r="L1381">
        <v>2</v>
      </c>
      <c r="M1381" s="3">
        <v>64</v>
      </c>
      <c r="N1381" s="1" t="s">
        <v>21</v>
      </c>
      <c r="O1381" s="1" t="s">
        <v>95</v>
      </c>
    </row>
    <row r="1382" spans="1:15" x14ac:dyDescent="0.3">
      <c r="A1382" s="1" t="s">
        <v>4318</v>
      </c>
      <c r="B1382" s="2">
        <v>45015</v>
      </c>
      <c r="C1382" s="1" t="s">
        <v>6672</v>
      </c>
      <c r="D1382" s="1" t="s">
        <v>15</v>
      </c>
      <c r="E1382">
        <v>2023</v>
      </c>
      <c r="F1382" s="1" t="s">
        <v>102</v>
      </c>
      <c r="G1382" s="1" t="s">
        <v>4319</v>
      </c>
      <c r="H1382" s="1" t="s">
        <v>1029</v>
      </c>
      <c r="I1382" s="1" t="s">
        <v>1030</v>
      </c>
      <c r="J1382" s="1" t="s">
        <v>70</v>
      </c>
      <c r="K1382" s="3">
        <v>26.86</v>
      </c>
      <c r="L1382">
        <v>2</v>
      </c>
      <c r="M1382" s="3">
        <v>53.72</v>
      </c>
      <c r="N1382" s="1" t="s">
        <v>21</v>
      </c>
      <c r="O1382" s="1" t="s">
        <v>22</v>
      </c>
    </row>
    <row r="1383" spans="1:15" x14ac:dyDescent="0.3">
      <c r="A1383" s="1" t="s">
        <v>4320</v>
      </c>
      <c r="B1383" s="2">
        <v>45560</v>
      </c>
      <c r="C1383" s="1" t="s">
        <v>6670</v>
      </c>
      <c r="D1383" s="1" t="s">
        <v>60</v>
      </c>
      <c r="E1383">
        <v>2024</v>
      </c>
      <c r="F1383" s="1" t="s">
        <v>4321</v>
      </c>
      <c r="G1383" s="1" t="s">
        <v>4322</v>
      </c>
      <c r="H1383" s="1" t="s">
        <v>3425</v>
      </c>
      <c r="I1383" s="1" t="s">
        <v>3426</v>
      </c>
      <c r="J1383" s="1" t="s">
        <v>51</v>
      </c>
      <c r="K1383" s="3">
        <v>17.079999999999998</v>
      </c>
      <c r="L1383">
        <v>1</v>
      </c>
      <c r="M1383" s="3">
        <v>17.079999999999998</v>
      </c>
      <c r="N1383" s="1" t="s">
        <v>29</v>
      </c>
      <c r="O1383" s="1" t="s">
        <v>52</v>
      </c>
    </row>
    <row r="1384" spans="1:15" x14ac:dyDescent="0.3">
      <c r="A1384" s="1" t="s">
        <v>4323</v>
      </c>
      <c r="B1384" s="2">
        <v>45638</v>
      </c>
      <c r="C1384" s="1" t="s">
        <v>6672</v>
      </c>
      <c r="D1384" s="1" t="s">
        <v>107</v>
      </c>
      <c r="E1384">
        <v>2024</v>
      </c>
      <c r="F1384" s="1" t="s">
        <v>4324</v>
      </c>
      <c r="G1384" s="1" t="s">
        <v>4325</v>
      </c>
      <c r="H1384" s="1" t="s">
        <v>4326</v>
      </c>
      <c r="I1384" s="1" t="s">
        <v>4327</v>
      </c>
      <c r="J1384" s="1" t="s">
        <v>20</v>
      </c>
      <c r="K1384" s="3">
        <v>42.34</v>
      </c>
      <c r="L1384">
        <v>4</v>
      </c>
      <c r="M1384" s="3">
        <v>169.36</v>
      </c>
      <c r="N1384" s="1" t="s">
        <v>6669</v>
      </c>
      <c r="O1384" s="1" t="s">
        <v>44</v>
      </c>
    </row>
    <row r="1385" spans="1:15" x14ac:dyDescent="0.3">
      <c r="A1385" s="1" t="s">
        <v>4328</v>
      </c>
      <c r="B1385" s="2">
        <v>45054</v>
      </c>
      <c r="C1385" s="1" t="s">
        <v>6667</v>
      </c>
      <c r="D1385" s="1" t="s">
        <v>46</v>
      </c>
      <c r="E1385">
        <v>2023</v>
      </c>
      <c r="F1385" s="1" t="s">
        <v>705</v>
      </c>
      <c r="G1385" s="1" t="s">
        <v>706</v>
      </c>
      <c r="H1385" s="1" t="s">
        <v>1314</v>
      </c>
      <c r="I1385" s="1" t="s">
        <v>3723</v>
      </c>
      <c r="J1385" s="1" t="s">
        <v>20</v>
      </c>
      <c r="K1385" s="3">
        <v>43.71</v>
      </c>
      <c r="L1385">
        <v>1</v>
      </c>
      <c r="M1385" s="3">
        <v>43.71</v>
      </c>
      <c r="N1385" s="1" t="s">
        <v>6669</v>
      </c>
      <c r="O1385" s="1" t="s">
        <v>22</v>
      </c>
    </row>
    <row r="1386" spans="1:15" x14ac:dyDescent="0.3">
      <c r="A1386" s="1" t="s">
        <v>4329</v>
      </c>
      <c r="B1386" s="2">
        <v>45649</v>
      </c>
      <c r="C1386" s="1" t="s">
        <v>6667</v>
      </c>
      <c r="D1386" s="1" t="s">
        <v>107</v>
      </c>
      <c r="E1386">
        <v>2024</v>
      </c>
      <c r="F1386" s="1" t="s">
        <v>1388</v>
      </c>
      <c r="G1386" s="1" t="s">
        <v>3376</v>
      </c>
      <c r="H1386" s="1" t="s">
        <v>1158</v>
      </c>
      <c r="I1386" s="1" t="s">
        <v>3448</v>
      </c>
      <c r="J1386" s="1" t="s">
        <v>20</v>
      </c>
      <c r="K1386" s="3">
        <v>14.55</v>
      </c>
      <c r="L1386">
        <v>3</v>
      </c>
      <c r="M1386" s="3">
        <v>43.65</v>
      </c>
      <c r="N1386" s="1" t="s">
        <v>21</v>
      </c>
      <c r="O1386" s="1" t="s">
        <v>44</v>
      </c>
    </row>
    <row r="1387" spans="1:15" x14ac:dyDescent="0.3">
      <c r="A1387" s="1" t="s">
        <v>4330</v>
      </c>
      <c r="B1387" s="2">
        <v>45308</v>
      </c>
      <c r="C1387" s="1" t="s">
        <v>6670</v>
      </c>
      <c r="D1387" s="1" t="s">
        <v>210</v>
      </c>
      <c r="E1387">
        <v>2024</v>
      </c>
      <c r="F1387" s="1" t="s">
        <v>2870</v>
      </c>
      <c r="G1387" s="1" t="s">
        <v>2871</v>
      </c>
      <c r="H1387" s="1" t="s">
        <v>1762</v>
      </c>
      <c r="I1387" s="1" t="s">
        <v>1763</v>
      </c>
      <c r="J1387" s="1" t="s">
        <v>51</v>
      </c>
      <c r="K1387" s="3">
        <v>5.08</v>
      </c>
      <c r="L1387">
        <v>4</v>
      </c>
      <c r="M1387" s="3">
        <v>20.32</v>
      </c>
      <c r="N1387" s="1" t="s">
        <v>21</v>
      </c>
      <c r="O1387" s="1" t="s">
        <v>44</v>
      </c>
    </row>
    <row r="1388" spans="1:15" x14ac:dyDescent="0.3">
      <c r="A1388" s="1" t="s">
        <v>4331</v>
      </c>
      <c r="B1388" s="2">
        <v>45014</v>
      </c>
      <c r="C1388" s="1" t="s">
        <v>6670</v>
      </c>
      <c r="D1388" s="1" t="s">
        <v>15</v>
      </c>
      <c r="E1388">
        <v>2023</v>
      </c>
      <c r="F1388" s="1" t="s">
        <v>3493</v>
      </c>
      <c r="G1388" s="1" t="s">
        <v>4332</v>
      </c>
      <c r="H1388" s="1" t="s">
        <v>4333</v>
      </c>
      <c r="I1388" s="1" t="s">
        <v>4334</v>
      </c>
      <c r="J1388" s="1" t="s">
        <v>70</v>
      </c>
      <c r="K1388" s="3">
        <v>16.45</v>
      </c>
      <c r="L1388">
        <v>1</v>
      </c>
      <c r="M1388" s="3">
        <v>16.45</v>
      </c>
      <c r="N1388" s="1" t="s">
        <v>29</v>
      </c>
      <c r="O1388" s="1" t="s">
        <v>52</v>
      </c>
    </row>
    <row r="1389" spans="1:15" x14ac:dyDescent="0.3">
      <c r="A1389" s="1" t="s">
        <v>4335</v>
      </c>
      <c r="B1389" s="2">
        <v>45572</v>
      </c>
      <c r="C1389" s="1" t="s">
        <v>6667</v>
      </c>
      <c r="D1389" s="1" t="s">
        <v>133</v>
      </c>
      <c r="E1389">
        <v>2024</v>
      </c>
      <c r="F1389" s="1" t="s">
        <v>47</v>
      </c>
      <c r="G1389" s="1" t="s">
        <v>48</v>
      </c>
      <c r="H1389" s="1" t="s">
        <v>936</v>
      </c>
      <c r="I1389" s="1" t="s">
        <v>1292</v>
      </c>
      <c r="J1389" s="1" t="s">
        <v>20</v>
      </c>
      <c r="K1389" s="3">
        <v>23.41</v>
      </c>
      <c r="L1389">
        <v>2</v>
      </c>
      <c r="M1389" s="3">
        <v>46.82</v>
      </c>
      <c r="N1389" s="1" t="s">
        <v>6669</v>
      </c>
      <c r="O1389" s="1" t="s">
        <v>30</v>
      </c>
    </row>
    <row r="1390" spans="1:15" x14ac:dyDescent="0.3">
      <c r="A1390" s="1" t="s">
        <v>4336</v>
      </c>
      <c r="B1390" s="2">
        <v>45096</v>
      </c>
      <c r="C1390" s="1" t="s">
        <v>6667</v>
      </c>
      <c r="D1390" s="1" t="s">
        <v>24</v>
      </c>
      <c r="E1390">
        <v>2023</v>
      </c>
      <c r="F1390" s="1" t="s">
        <v>898</v>
      </c>
      <c r="G1390" s="1" t="s">
        <v>899</v>
      </c>
      <c r="H1390" s="1" t="s">
        <v>1948</v>
      </c>
      <c r="I1390" s="1" t="s">
        <v>3292</v>
      </c>
      <c r="J1390" s="1" t="s">
        <v>20</v>
      </c>
      <c r="K1390" s="3">
        <v>20.66</v>
      </c>
      <c r="L1390">
        <v>1</v>
      </c>
      <c r="M1390" s="3">
        <v>20.66</v>
      </c>
      <c r="N1390" s="1" t="s">
        <v>29</v>
      </c>
      <c r="O1390" s="1" t="s">
        <v>30</v>
      </c>
    </row>
    <row r="1391" spans="1:15" x14ac:dyDescent="0.3">
      <c r="A1391" s="1" t="s">
        <v>4337</v>
      </c>
      <c r="B1391" s="2">
        <v>45253</v>
      </c>
      <c r="C1391" s="1" t="s">
        <v>6672</v>
      </c>
      <c r="D1391" s="1" t="s">
        <v>54</v>
      </c>
      <c r="E1391">
        <v>2023</v>
      </c>
      <c r="F1391" s="1" t="s">
        <v>1600</v>
      </c>
      <c r="G1391" s="1" t="s">
        <v>1601</v>
      </c>
      <c r="H1391" s="1" t="s">
        <v>4338</v>
      </c>
      <c r="I1391" s="1" t="s">
        <v>4339</v>
      </c>
      <c r="J1391" s="1" t="s">
        <v>51</v>
      </c>
      <c r="K1391" s="3">
        <v>8.26</v>
      </c>
      <c r="L1391">
        <v>2</v>
      </c>
      <c r="M1391" s="3">
        <v>16.52</v>
      </c>
      <c r="N1391" s="1" t="s">
        <v>21</v>
      </c>
      <c r="O1391" s="1" t="s">
        <v>193</v>
      </c>
    </row>
    <row r="1392" spans="1:15" x14ac:dyDescent="0.3">
      <c r="A1392" s="1" t="s">
        <v>4340</v>
      </c>
      <c r="B1392" s="2">
        <v>45632</v>
      </c>
      <c r="C1392" s="1" t="s">
        <v>6668</v>
      </c>
      <c r="D1392" s="1" t="s">
        <v>107</v>
      </c>
      <c r="E1392">
        <v>2024</v>
      </c>
      <c r="F1392" s="1" t="s">
        <v>715</v>
      </c>
      <c r="G1392" s="1" t="s">
        <v>4341</v>
      </c>
      <c r="H1392" s="1" t="s">
        <v>3645</v>
      </c>
      <c r="I1392" s="1" t="s">
        <v>3646</v>
      </c>
      <c r="J1392" s="1" t="s">
        <v>51</v>
      </c>
      <c r="K1392" s="3">
        <v>17.78</v>
      </c>
      <c r="L1392">
        <v>1</v>
      </c>
      <c r="M1392" s="3">
        <v>17.78</v>
      </c>
      <c r="N1392" s="1" t="s">
        <v>6669</v>
      </c>
      <c r="O1392" s="1" t="s">
        <v>52</v>
      </c>
    </row>
    <row r="1393" spans="1:15" x14ac:dyDescent="0.3">
      <c r="A1393" s="1" t="s">
        <v>4342</v>
      </c>
      <c r="B1393" s="2">
        <v>45697</v>
      </c>
      <c r="C1393" s="1" t="s">
        <v>6666</v>
      </c>
      <c r="D1393" s="1" t="s">
        <v>39</v>
      </c>
      <c r="E1393">
        <v>2025</v>
      </c>
      <c r="F1393" s="1" t="s">
        <v>368</v>
      </c>
      <c r="G1393" s="1" t="s">
        <v>369</v>
      </c>
      <c r="H1393" s="1" t="s">
        <v>393</v>
      </c>
      <c r="I1393" s="1" t="s">
        <v>3184</v>
      </c>
      <c r="J1393" s="1" t="s">
        <v>20</v>
      </c>
      <c r="K1393" s="3">
        <v>40.42</v>
      </c>
      <c r="L1393">
        <v>5</v>
      </c>
      <c r="M1393" s="3">
        <v>202.1</v>
      </c>
      <c r="N1393" s="1" t="s">
        <v>6669</v>
      </c>
      <c r="O1393" s="1" t="s">
        <v>95</v>
      </c>
    </row>
    <row r="1394" spans="1:15" x14ac:dyDescent="0.3">
      <c r="A1394" s="1" t="s">
        <v>4343</v>
      </c>
      <c r="B1394" s="2">
        <v>45240</v>
      </c>
      <c r="C1394" s="1" t="s">
        <v>6668</v>
      </c>
      <c r="D1394" s="1" t="s">
        <v>54</v>
      </c>
      <c r="E1394">
        <v>2023</v>
      </c>
      <c r="F1394" s="1" t="s">
        <v>285</v>
      </c>
      <c r="G1394" s="1" t="s">
        <v>3709</v>
      </c>
      <c r="H1394" s="1" t="s">
        <v>923</v>
      </c>
      <c r="I1394" s="1" t="s">
        <v>4344</v>
      </c>
      <c r="J1394" s="1" t="s">
        <v>70</v>
      </c>
      <c r="K1394" s="3">
        <v>39.840000000000003</v>
      </c>
      <c r="L1394">
        <v>2</v>
      </c>
      <c r="M1394" s="3">
        <v>79.680000000000007</v>
      </c>
      <c r="N1394" s="1" t="s">
        <v>21</v>
      </c>
      <c r="O1394" s="1" t="s">
        <v>80</v>
      </c>
    </row>
    <row r="1395" spans="1:15" x14ac:dyDescent="0.3">
      <c r="A1395" s="1" t="s">
        <v>4345</v>
      </c>
      <c r="B1395" s="2">
        <v>45636</v>
      </c>
      <c r="C1395" s="1" t="s">
        <v>6671</v>
      </c>
      <c r="D1395" s="1" t="s">
        <v>107</v>
      </c>
      <c r="E1395">
        <v>2024</v>
      </c>
      <c r="F1395" s="1" t="s">
        <v>2295</v>
      </c>
      <c r="G1395" s="1" t="s">
        <v>2296</v>
      </c>
      <c r="H1395" s="1" t="s">
        <v>4346</v>
      </c>
      <c r="I1395" s="1" t="s">
        <v>4347</v>
      </c>
      <c r="J1395" s="1" t="s">
        <v>70</v>
      </c>
      <c r="K1395" s="3">
        <v>15.79</v>
      </c>
      <c r="L1395">
        <v>2</v>
      </c>
      <c r="M1395" s="3">
        <v>31.58</v>
      </c>
      <c r="N1395" s="1" t="s">
        <v>6669</v>
      </c>
      <c r="O1395" s="1" t="s">
        <v>22</v>
      </c>
    </row>
    <row r="1396" spans="1:15" x14ac:dyDescent="0.3">
      <c r="A1396" s="1" t="s">
        <v>4348</v>
      </c>
      <c r="B1396" s="2">
        <v>44849</v>
      </c>
      <c r="C1396" s="1" t="s">
        <v>6673</v>
      </c>
      <c r="D1396" s="1" t="s">
        <v>133</v>
      </c>
      <c r="E1396">
        <v>2022</v>
      </c>
      <c r="F1396" s="1" t="s">
        <v>1616</v>
      </c>
      <c r="G1396" s="1" t="s">
        <v>1617</v>
      </c>
      <c r="H1396" s="1" t="s">
        <v>4266</v>
      </c>
      <c r="I1396" s="1" t="s">
        <v>4349</v>
      </c>
      <c r="J1396" s="1" t="s">
        <v>20</v>
      </c>
      <c r="K1396" s="3">
        <v>6.57</v>
      </c>
      <c r="L1396">
        <v>1</v>
      </c>
      <c r="M1396" s="3">
        <v>6.57</v>
      </c>
      <c r="N1396" s="1" t="s">
        <v>6669</v>
      </c>
      <c r="O1396" s="1" t="s">
        <v>22</v>
      </c>
    </row>
    <row r="1397" spans="1:15" x14ac:dyDescent="0.3">
      <c r="A1397" s="1" t="s">
        <v>4350</v>
      </c>
      <c r="B1397" s="2">
        <v>45505</v>
      </c>
      <c r="C1397" s="1" t="s">
        <v>6672</v>
      </c>
      <c r="D1397" s="1" t="s">
        <v>90</v>
      </c>
      <c r="E1397">
        <v>2024</v>
      </c>
      <c r="F1397" s="1" t="s">
        <v>1095</v>
      </c>
      <c r="G1397" s="1" t="s">
        <v>1096</v>
      </c>
      <c r="H1397" s="1" t="s">
        <v>1899</v>
      </c>
      <c r="I1397" s="1" t="s">
        <v>1900</v>
      </c>
      <c r="J1397" s="1" t="s">
        <v>70</v>
      </c>
      <c r="K1397" s="3">
        <v>16.07</v>
      </c>
      <c r="L1397">
        <v>3</v>
      </c>
      <c r="M1397" s="3">
        <v>48.21</v>
      </c>
      <c r="N1397" s="1" t="s">
        <v>21</v>
      </c>
      <c r="O1397" s="1" t="s">
        <v>95</v>
      </c>
    </row>
    <row r="1398" spans="1:15" x14ac:dyDescent="0.3">
      <c r="A1398" s="1" t="s">
        <v>4351</v>
      </c>
      <c r="B1398" s="2">
        <v>45346</v>
      </c>
      <c r="C1398" s="1" t="s">
        <v>6673</v>
      </c>
      <c r="D1398" s="1" t="s">
        <v>39</v>
      </c>
      <c r="E1398">
        <v>2024</v>
      </c>
      <c r="F1398" s="1" t="s">
        <v>1465</v>
      </c>
      <c r="G1398" s="1" t="s">
        <v>4352</v>
      </c>
      <c r="H1398" s="1" t="s">
        <v>2234</v>
      </c>
      <c r="I1398" s="1" t="s">
        <v>4353</v>
      </c>
      <c r="J1398" s="1" t="s">
        <v>51</v>
      </c>
      <c r="K1398" s="3">
        <v>9.31</v>
      </c>
      <c r="L1398">
        <v>1</v>
      </c>
      <c r="M1398" s="3">
        <v>9.31</v>
      </c>
      <c r="N1398" s="1" t="s">
        <v>88</v>
      </c>
      <c r="O1398" s="1" t="s">
        <v>22</v>
      </c>
    </row>
    <row r="1399" spans="1:15" x14ac:dyDescent="0.3">
      <c r="A1399" s="1" t="s">
        <v>4354</v>
      </c>
      <c r="B1399" s="2">
        <v>45284</v>
      </c>
      <c r="C1399" s="1" t="s">
        <v>6666</v>
      </c>
      <c r="D1399" s="1" t="s">
        <v>107</v>
      </c>
      <c r="E1399">
        <v>2023</v>
      </c>
      <c r="F1399" s="1" t="s">
        <v>737</v>
      </c>
      <c r="G1399" s="1" t="s">
        <v>1629</v>
      </c>
      <c r="H1399" s="1" t="s">
        <v>4355</v>
      </c>
      <c r="I1399" s="1" t="s">
        <v>4356</v>
      </c>
      <c r="J1399" s="1" t="s">
        <v>20</v>
      </c>
      <c r="K1399" s="3">
        <v>34.58</v>
      </c>
      <c r="L1399">
        <v>1</v>
      </c>
      <c r="M1399" s="3">
        <v>34.58</v>
      </c>
      <c r="N1399" s="1" t="s">
        <v>6669</v>
      </c>
      <c r="O1399" s="1" t="s">
        <v>22</v>
      </c>
    </row>
    <row r="1400" spans="1:15" x14ac:dyDescent="0.3">
      <c r="A1400" s="1" t="s">
        <v>4357</v>
      </c>
      <c r="B1400" s="2">
        <v>44963</v>
      </c>
      <c r="C1400" s="1" t="s">
        <v>6667</v>
      </c>
      <c r="D1400" s="1" t="s">
        <v>39</v>
      </c>
      <c r="E1400">
        <v>2023</v>
      </c>
      <c r="F1400" s="1" t="s">
        <v>997</v>
      </c>
      <c r="G1400" s="1" t="s">
        <v>998</v>
      </c>
      <c r="H1400" s="1" t="s">
        <v>1825</v>
      </c>
      <c r="I1400" s="1" t="s">
        <v>4358</v>
      </c>
      <c r="J1400" s="1" t="s">
        <v>70</v>
      </c>
      <c r="K1400" s="3">
        <v>48.76</v>
      </c>
      <c r="L1400">
        <v>4</v>
      </c>
      <c r="M1400" s="3">
        <v>195.04</v>
      </c>
      <c r="N1400" s="1" t="s">
        <v>29</v>
      </c>
      <c r="O1400" s="1" t="s">
        <v>44</v>
      </c>
    </row>
    <row r="1401" spans="1:15" x14ac:dyDescent="0.3">
      <c r="A1401" s="1" t="s">
        <v>4359</v>
      </c>
      <c r="B1401" s="2">
        <v>45286</v>
      </c>
      <c r="C1401" s="1" t="s">
        <v>6671</v>
      </c>
      <c r="D1401" s="1" t="s">
        <v>107</v>
      </c>
      <c r="E1401">
        <v>2023</v>
      </c>
      <c r="F1401" s="1" t="s">
        <v>3553</v>
      </c>
      <c r="G1401" s="1" t="s">
        <v>3554</v>
      </c>
      <c r="H1401" s="1" t="s">
        <v>1004</v>
      </c>
      <c r="I1401" s="1" t="s">
        <v>1005</v>
      </c>
      <c r="J1401" s="1" t="s">
        <v>20</v>
      </c>
      <c r="K1401" s="3">
        <v>25.19</v>
      </c>
      <c r="L1401">
        <v>5</v>
      </c>
      <c r="M1401" s="3">
        <v>125.95</v>
      </c>
      <c r="N1401" s="1" t="s">
        <v>29</v>
      </c>
      <c r="O1401" s="1" t="s">
        <v>22</v>
      </c>
    </row>
    <row r="1402" spans="1:15" x14ac:dyDescent="0.3">
      <c r="A1402" s="1" t="s">
        <v>4360</v>
      </c>
      <c r="B1402" s="2">
        <v>44827</v>
      </c>
      <c r="C1402" s="1" t="s">
        <v>6668</v>
      </c>
      <c r="D1402" s="1" t="s">
        <v>60</v>
      </c>
      <c r="E1402">
        <v>2022</v>
      </c>
      <c r="F1402" s="1" t="s">
        <v>404</v>
      </c>
      <c r="G1402" s="1" t="s">
        <v>405</v>
      </c>
      <c r="H1402" s="1" t="s">
        <v>2151</v>
      </c>
      <c r="I1402" s="1" t="s">
        <v>2152</v>
      </c>
      <c r="J1402" s="1" t="s">
        <v>20</v>
      </c>
      <c r="K1402" s="3">
        <v>29.27</v>
      </c>
      <c r="L1402">
        <v>5</v>
      </c>
      <c r="M1402" s="3">
        <v>146.35</v>
      </c>
      <c r="N1402" s="1" t="s">
        <v>29</v>
      </c>
      <c r="O1402" s="1" t="s">
        <v>22</v>
      </c>
    </row>
    <row r="1403" spans="1:15" x14ac:dyDescent="0.3">
      <c r="A1403" s="1" t="s">
        <v>4361</v>
      </c>
      <c r="B1403" s="2">
        <v>45204</v>
      </c>
      <c r="C1403" s="1" t="s">
        <v>6672</v>
      </c>
      <c r="D1403" s="1" t="s">
        <v>133</v>
      </c>
      <c r="E1403">
        <v>2023</v>
      </c>
      <c r="F1403" s="1" t="s">
        <v>4362</v>
      </c>
      <c r="G1403" s="1" t="s">
        <v>4363</v>
      </c>
      <c r="H1403" s="1" t="s">
        <v>1007</v>
      </c>
      <c r="I1403" s="1" t="s">
        <v>1635</v>
      </c>
      <c r="J1403" s="1" t="s">
        <v>70</v>
      </c>
      <c r="K1403" s="3">
        <v>18.57</v>
      </c>
      <c r="L1403">
        <v>1</v>
      </c>
      <c r="M1403" s="3">
        <v>18.57</v>
      </c>
      <c r="N1403" s="1" t="s">
        <v>6669</v>
      </c>
      <c r="O1403" s="1" t="s">
        <v>37</v>
      </c>
    </row>
    <row r="1404" spans="1:15" x14ac:dyDescent="0.3">
      <c r="A1404" s="1" t="s">
        <v>4364</v>
      </c>
      <c r="B1404" s="2">
        <v>45515</v>
      </c>
      <c r="C1404" s="1" t="s">
        <v>6666</v>
      </c>
      <c r="D1404" s="1" t="s">
        <v>90</v>
      </c>
      <c r="E1404">
        <v>2024</v>
      </c>
      <c r="F1404" s="1" t="s">
        <v>1106</v>
      </c>
      <c r="G1404" s="1" t="s">
        <v>1107</v>
      </c>
      <c r="H1404" s="1" t="s">
        <v>4365</v>
      </c>
      <c r="I1404" s="1" t="s">
        <v>4366</v>
      </c>
      <c r="J1404" s="1" t="s">
        <v>70</v>
      </c>
      <c r="K1404" s="3">
        <v>43.85</v>
      </c>
      <c r="L1404">
        <v>3</v>
      </c>
      <c r="M1404" s="3">
        <v>131.55000000000001</v>
      </c>
      <c r="N1404" s="1" t="s">
        <v>29</v>
      </c>
      <c r="O1404" s="1" t="s">
        <v>80</v>
      </c>
    </row>
    <row r="1405" spans="1:15" x14ac:dyDescent="0.3">
      <c r="A1405" s="1" t="s">
        <v>4367</v>
      </c>
      <c r="B1405" s="2">
        <v>45203</v>
      </c>
      <c r="C1405" s="1" t="s">
        <v>6670</v>
      </c>
      <c r="D1405" s="1" t="s">
        <v>133</v>
      </c>
      <c r="E1405">
        <v>2023</v>
      </c>
      <c r="F1405" s="1" t="s">
        <v>912</v>
      </c>
      <c r="G1405" s="1" t="s">
        <v>913</v>
      </c>
      <c r="H1405" s="1" t="s">
        <v>223</v>
      </c>
      <c r="I1405" s="1" t="s">
        <v>224</v>
      </c>
      <c r="J1405" s="1" t="s">
        <v>20</v>
      </c>
      <c r="K1405" s="3">
        <v>30.91</v>
      </c>
      <c r="L1405">
        <v>5</v>
      </c>
      <c r="M1405" s="3">
        <v>154.55000000000001</v>
      </c>
      <c r="N1405" s="1" t="s">
        <v>6669</v>
      </c>
      <c r="O1405" s="1" t="s">
        <v>44</v>
      </c>
    </row>
    <row r="1406" spans="1:15" x14ac:dyDescent="0.3">
      <c r="A1406" s="1" t="s">
        <v>4368</v>
      </c>
      <c r="B1406" s="2">
        <v>45149</v>
      </c>
      <c r="C1406" s="1" t="s">
        <v>6668</v>
      </c>
      <c r="D1406" s="1" t="s">
        <v>90</v>
      </c>
      <c r="E1406">
        <v>2023</v>
      </c>
      <c r="F1406" s="1" t="s">
        <v>1449</v>
      </c>
      <c r="G1406" s="1" t="s">
        <v>4369</v>
      </c>
      <c r="H1406" s="1" t="s">
        <v>1428</v>
      </c>
      <c r="I1406" s="1" t="s">
        <v>1429</v>
      </c>
      <c r="J1406" s="1" t="s">
        <v>20</v>
      </c>
      <c r="K1406" s="3">
        <v>30.29</v>
      </c>
      <c r="L1406">
        <v>1</v>
      </c>
      <c r="M1406" s="3">
        <v>30.29</v>
      </c>
      <c r="N1406" s="1" t="s">
        <v>21</v>
      </c>
      <c r="O1406" s="1" t="s">
        <v>22</v>
      </c>
    </row>
    <row r="1407" spans="1:15" x14ac:dyDescent="0.3">
      <c r="A1407" s="1" t="s">
        <v>4370</v>
      </c>
      <c r="B1407" s="2">
        <v>45250</v>
      </c>
      <c r="C1407" s="1" t="s">
        <v>6667</v>
      </c>
      <c r="D1407" s="1" t="s">
        <v>54</v>
      </c>
      <c r="E1407">
        <v>2023</v>
      </c>
      <c r="F1407" s="1" t="s">
        <v>3690</v>
      </c>
      <c r="G1407" s="1" t="s">
        <v>3691</v>
      </c>
      <c r="H1407" s="1" t="s">
        <v>342</v>
      </c>
      <c r="I1407" s="1" t="s">
        <v>343</v>
      </c>
      <c r="J1407" s="1" t="s">
        <v>87</v>
      </c>
      <c r="K1407" s="3">
        <v>35.29</v>
      </c>
      <c r="L1407">
        <v>5</v>
      </c>
      <c r="M1407" s="3">
        <v>176.45</v>
      </c>
      <c r="N1407" s="1" t="s">
        <v>6669</v>
      </c>
      <c r="O1407" s="1" t="s">
        <v>80</v>
      </c>
    </row>
    <row r="1408" spans="1:15" x14ac:dyDescent="0.3">
      <c r="A1408" s="1" t="s">
        <v>4371</v>
      </c>
      <c r="B1408" s="2">
        <v>45613</v>
      </c>
      <c r="C1408" s="1" t="s">
        <v>6666</v>
      </c>
      <c r="D1408" s="1" t="s">
        <v>54</v>
      </c>
      <c r="E1408">
        <v>2024</v>
      </c>
      <c r="F1408" s="1" t="s">
        <v>2625</v>
      </c>
      <c r="G1408" s="1" t="s">
        <v>2626</v>
      </c>
      <c r="H1408" s="1" t="s">
        <v>1378</v>
      </c>
      <c r="I1408" s="1" t="s">
        <v>4372</v>
      </c>
      <c r="J1408" s="1" t="s">
        <v>87</v>
      </c>
      <c r="K1408" s="3">
        <v>34.11</v>
      </c>
      <c r="L1408">
        <v>3</v>
      </c>
      <c r="M1408" s="3">
        <v>102.33</v>
      </c>
      <c r="N1408" s="1" t="s">
        <v>21</v>
      </c>
      <c r="O1408" s="1" t="s">
        <v>95</v>
      </c>
    </row>
    <row r="1409" spans="1:15" x14ac:dyDescent="0.3">
      <c r="A1409" s="1" t="s">
        <v>4373</v>
      </c>
      <c r="B1409" s="2">
        <v>44933</v>
      </c>
      <c r="C1409" s="1" t="s">
        <v>6673</v>
      </c>
      <c r="D1409" s="1" t="s">
        <v>210</v>
      </c>
      <c r="E1409">
        <v>2023</v>
      </c>
      <c r="F1409" s="1" t="s">
        <v>4374</v>
      </c>
      <c r="G1409" s="1" t="s">
        <v>4375</v>
      </c>
      <c r="H1409" s="1" t="s">
        <v>4376</v>
      </c>
      <c r="I1409" s="1" t="s">
        <v>4377</v>
      </c>
      <c r="J1409" s="1" t="s">
        <v>70</v>
      </c>
      <c r="K1409" s="3">
        <v>29.26</v>
      </c>
      <c r="L1409">
        <v>2</v>
      </c>
      <c r="M1409" s="3">
        <v>58.52</v>
      </c>
      <c r="N1409" s="1" t="s">
        <v>21</v>
      </c>
      <c r="O1409" s="1" t="s">
        <v>44</v>
      </c>
    </row>
    <row r="1410" spans="1:15" x14ac:dyDescent="0.3">
      <c r="A1410" s="1" t="s">
        <v>4378</v>
      </c>
      <c r="B1410" s="2">
        <v>45584</v>
      </c>
      <c r="C1410" s="1" t="s">
        <v>6673</v>
      </c>
      <c r="D1410" s="1" t="s">
        <v>133</v>
      </c>
      <c r="E1410">
        <v>2024</v>
      </c>
      <c r="F1410" s="1" t="s">
        <v>4379</v>
      </c>
      <c r="G1410" s="1" t="s">
        <v>4380</v>
      </c>
      <c r="H1410" s="1" t="s">
        <v>2779</v>
      </c>
      <c r="I1410" s="1" t="s">
        <v>2780</v>
      </c>
      <c r="J1410" s="1" t="s">
        <v>87</v>
      </c>
      <c r="K1410" s="3">
        <v>28.65</v>
      </c>
      <c r="L1410">
        <v>2</v>
      </c>
      <c r="M1410" s="3">
        <v>57.3</v>
      </c>
      <c r="N1410" s="1" t="s">
        <v>6669</v>
      </c>
      <c r="O1410" s="1" t="s">
        <v>95</v>
      </c>
    </row>
    <row r="1411" spans="1:15" x14ac:dyDescent="0.3">
      <c r="A1411" s="1" t="s">
        <v>4381</v>
      </c>
      <c r="B1411" s="2">
        <v>45620</v>
      </c>
      <c r="C1411" s="1" t="s">
        <v>6666</v>
      </c>
      <c r="D1411" s="1" t="s">
        <v>54</v>
      </c>
      <c r="E1411">
        <v>2024</v>
      </c>
      <c r="F1411" s="1" t="s">
        <v>4382</v>
      </c>
      <c r="G1411" s="1" t="s">
        <v>4383</v>
      </c>
      <c r="H1411" s="1" t="s">
        <v>1243</v>
      </c>
      <c r="I1411" s="1" t="s">
        <v>2087</v>
      </c>
      <c r="J1411" s="1" t="s">
        <v>70</v>
      </c>
      <c r="K1411" s="3">
        <v>35</v>
      </c>
      <c r="L1411">
        <v>2</v>
      </c>
      <c r="M1411" s="3">
        <v>70</v>
      </c>
      <c r="N1411" s="1" t="s">
        <v>29</v>
      </c>
      <c r="O1411" s="1" t="s">
        <v>193</v>
      </c>
    </row>
    <row r="1412" spans="1:15" x14ac:dyDescent="0.3">
      <c r="A1412" s="1" t="s">
        <v>4384</v>
      </c>
      <c r="B1412" s="2">
        <v>45163</v>
      </c>
      <c r="C1412" s="1" t="s">
        <v>6668</v>
      </c>
      <c r="D1412" s="1" t="s">
        <v>90</v>
      </c>
      <c r="E1412">
        <v>2023</v>
      </c>
      <c r="F1412" s="1" t="s">
        <v>3004</v>
      </c>
      <c r="G1412" s="1" t="s">
        <v>3005</v>
      </c>
      <c r="H1412" s="1" t="s">
        <v>247</v>
      </c>
      <c r="I1412" s="1" t="s">
        <v>483</v>
      </c>
      <c r="J1412" s="1" t="s">
        <v>20</v>
      </c>
      <c r="K1412" s="3">
        <v>7.59</v>
      </c>
      <c r="L1412">
        <v>5</v>
      </c>
      <c r="M1412" s="3">
        <v>37.950000000000003</v>
      </c>
      <c r="N1412" s="1" t="s">
        <v>21</v>
      </c>
      <c r="O1412" s="1" t="s">
        <v>37</v>
      </c>
    </row>
    <row r="1413" spans="1:15" x14ac:dyDescent="0.3">
      <c r="A1413" s="1" t="s">
        <v>4385</v>
      </c>
      <c r="B1413" s="2">
        <v>45223</v>
      </c>
      <c r="C1413" s="1" t="s">
        <v>6671</v>
      </c>
      <c r="D1413" s="1" t="s">
        <v>133</v>
      </c>
      <c r="E1413">
        <v>2023</v>
      </c>
      <c r="F1413" s="1" t="s">
        <v>4386</v>
      </c>
      <c r="G1413" s="1" t="s">
        <v>4387</v>
      </c>
      <c r="H1413" s="1" t="s">
        <v>3346</v>
      </c>
      <c r="I1413" s="1" t="s">
        <v>4388</v>
      </c>
      <c r="J1413" s="1" t="s">
        <v>51</v>
      </c>
      <c r="K1413" s="3">
        <v>7.34</v>
      </c>
      <c r="L1413">
        <v>2</v>
      </c>
      <c r="M1413" s="3">
        <v>14.68</v>
      </c>
      <c r="N1413" s="1" t="s">
        <v>6669</v>
      </c>
      <c r="O1413" s="1" t="s">
        <v>22</v>
      </c>
    </row>
    <row r="1414" spans="1:15" x14ac:dyDescent="0.3">
      <c r="A1414" s="1" t="s">
        <v>4389</v>
      </c>
      <c r="B1414" s="2">
        <v>45399</v>
      </c>
      <c r="C1414" s="1" t="s">
        <v>6670</v>
      </c>
      <c r="D1414" s="1" t="s">
        <v>82</v>
      </c>
      <c r="E1414">
        <v>2024</v>
      </c>
      <c r="F1414" s="1" t="s">
        <v>636</v>
      </c>
      <c r="G1414" s="1" t="s">
        <v>4390</v>
      </c>
      <c r="H1414" s="1" t="s">
        <v>1045</v>
      </c>
      <c r="I1414" s="1" t="s">
        <v>1046</v>
      </c>
      <c r="J1414" s="1" t="s">
        <v>51</v>
      </c>
      <c r="K1414" s="3">
        <v>37.01</v>
      </c>
      <c r="L1414">
        <v>3</v>
      </c>
      <c r="M1414" s="3">
        <v>111.03</v>
      </c>
      <c r="N1414" s="1" t="s">
        <v>29</v>
      </c>
      <c r="O1414" s="1" t="s">
        <v>44</v>
      </c>
    </row>
    <row r="1415" spans="1:15" x14ac:dyDescent="0.3">
      <c r="A1415" s="1" t="s">
        <v>4391</v>
      </c>
      <c r="B1415" s="2">
        <v>44986</v>
      </c>
      <c r="C1415" s="1" t="s">
        <v>6670</v>
      </c>
      <c r="D1415" s="1" t="s">
        <v>15</v>
      </c>
      <c r="E1415">
        <v>2023</v>
      </c>
      <c r="F1415" s="1" t="s">
        <v>4392</v>
      </c>
      <c r="G1415" s="1" t="s">
        <v>4393</v>
      </c>
      <c r="H1415" s="1" t="s">
        <v>2374</v>
      </c>
      <c r="I1415" s="1" t="s">
        <v>4064</v>
      </c>
      <c r="J1415" s="1" t="s">
        <v>87</v>
      </c>
      <c r="K1415" s="3">
        <v>9.7899999999999991</v>
      </c>
      <c r="L1415">
        <v>3</v>
      </c>
      <c r="M1415" s="3">
        <v>29.37</v>
      </c>
      <c r="N1415" s="1" t="s">
        <v>88</v>
      </c>
      <c r="O1415" s="1" t="s">
        <v>22</v>
      </c>
    </row>
    <row r="1416" spans="1:15" x14ac:dyDescent="0.3">
      <c r="A1416" s="1" t="s">
        <v>4394</v>
      </c>
      <c r="B1416" s="2">
        <v>44962</v>
      </c>
      <c r="C1416" s="1" t="s">
        <v>6666</v>
      </c>
      <c r="D1416" s="1" t="s">
        <v>39</v>
      </c>
      <c r="E1416">
        <v>2023</v>
      </c>
      <c r="F1416" s="1" t="s">
        <v>2113</v>
      </c>
      <c r="G1416" s="1" t="s">
        <v>4395</v>
      </c>
      <c r="H1416" s="1" t="s">
        <v>197</v>
      </c>
      <c r="I1416" s="1" t="s">
        <v>2634</v>
      </c>
      <c r="J1416" s="1" t="s">
        <v>20</v>
      </c>
      <c r="K1416" s="3">
        <v>16.18</v>
      </c>
      <c r="L1416">
        <v>3</v>
      </c>
      <c r="M1416" s="3">
        <v>48.54</v>
      </c>
      <c r="N1416" s="1" t="s">
        <v>21</v>
      </c>
      <c r="O1416" s="1" t="s">
        <v>22</v>
      </c>
    </row>
    <row r="1417" spans="1:15" x14ac:dyDescent="0.3">
      <c r="A1417" s="1" t="s">
        <v>4396</v>
      </c>
      <c r="B1417" s="2">
        <v>45147</v>
      </c>
      <c r="C1417" s="1" t="s">
        <v>6670</v>
      </c>
      <c r="D1417" s="1" t="s">
        <v>90</v>
      </c>
      <c r="E1417">
        <v>2023</v>
      </c>
      <c r="F1417" s="1" t="s">
        <v>340</v>
      </c>
      <c r="G1417" s="1" t="s">
        <v>341</v>
      </c>
      <c r="H1417" s="1" t="s">
        <v>836</v>
      </c>
      <c r="I1417" s="1" t="s">
        <v>4212</v>
      </c>
      <c r="J1417" s="1" t="s">
        <v>87</v>
      </c>
      <c r="K1417" s="3">
        <v>6.17</v>
      </c>
      <c r="L1417">
        <v>4</v>
      </c>
      <c r="M1417" s="3">
        <v>24.68</v>
      </c>
      <c r="N1417" s="1" t="s">
        <v>21</v>
      </c>
      <c r="O1417" s="1" t="s">
        <v>80</v>
      </c>
    </row>
    <row r="1418" spans="1:15" x14ac:dyDescent="0.3">
      <c r="A1418" s="1" t="s">
        <v>4397</v>
      </c>
      <c r="B1418" s="2">
        <v>45404</v>
      </c>
      <c r="C1418" s="1" t="s">
        <v>6667</v>
      </c>
      <c r="D1418" s="1" t="s">
        <v>82</v>
      </c>
      <c r="E1418">
        <v>2024</v>
      </c>
      <c r="F1418" s="1" t="s">
        <v>4398</v>
      </c>
      <c r="G1418" s="1" t="s">
        <v>4399</v>
      </c>
      <c r="H1418" s="1" t="s">
        <v>739</v>
      </c>
      <c r="I1418" s="1" t="s">
        <v>740</v>
      </c>
      <c r="J1418" s="1" t="s">
        <v>87</v>
      </c>
      <c r="K1418" s="3">
        <v>40.43</v>
      </c>
      <c r="L1418">
        <v>5</v>
      </c>
      <c r="M1418" s="3">
        <v>202.15</v>
      </c>
      <c r="N1418" s="1" t="s">
        <v>29</v>
      </c>
      <c r="O1418" s="1" t="s">
        <v>44</v>
      </c>
    </row>
    <row r="1419" spans="1:15" x14ac:dyDescent="0.3">
      <c r="A1419" s="1" t="s">
        <v>4400</v>
      </c>
      <c r="B1419" s="2">
        <v>45423</v>
      </c>
      <c r="C1419" s="1" t="s">
        <v>6673</v>
      </c>
      <c r="D1419" s="1" t="s">
        <v>46</v>
      </c>
      <c r="E1419">
        <v>2024</v>
      </c>
      <c r="F1419" s="1" t="s">
        <v>4002</v>
      </c>
      <c r="G1419" s="1" t="s">
        <v>4401</v>
      </c>
      <c r="H1419" s="1" t="s">
        <v>49</v>
      </c>
      <c r="I1419" s="1" t="s">
        <v>4402</v>
      </c>
      <c r="J1419" s="1" t="s">
        <v>87</v>
      </c>
      <c r="K1419" s="3">
        <v>7.88</v>
      </c>
      <c r="L1419">
        <v>1</v>
      </c>
      <c r="M1419" s="3">
        <v>7.88</v>
      </c>
      <c r="N1419" s="1" t="s">
        <v>6669</v>
      </c>
      <c r="O1419" s="1" t="s">
        <v>44</v>
      </c>
    </row>
    <row r="1420" spans="1:15" x14ac:dyDescent="0.3">
      <c r="A1420" s="1" t="s">
        <v>4403</v>
      </c>
      <c r="B1420" s="2">
        <v>45286</v>
      </c>
      <c r="C1420" s="1" t="s">
        <v>6671</v>
      </c>
      <c r="D1420" s="1" t="s">
        <v>107</v>
      </c>
      <c r="E1420">
        <v>2023</v>
      </c>
      <c r="F1420" s="1" t="s">
        <v>169</v>
      </c>
      <c r="G1420" s="1" t="s">
        <v>4404</v>
      </c>
      <c r="H1420" s="1" t="s">
        <v>78</v>
      </c>
      <c r="I1420" s="1" t="s">
        <v>79</v>
      </c>
      <c r="J1420" s="1" t="s">
        <v>20</v>
      </c>
      <c r="K1420" s="3">
        <v>44.91</v>
      </c>
      <c r="L1420">
        <v>1</v>
      </c>
      <c r="M1420" s="3">
        <v>44.91</v>
      </c>
      <c r="N1420" s="1" t="s">
        <v>88</v>
      </c>
      <c r="O1420" s="1" t="s">
        <v>22</v>
      </c>
    </row>
    <row r="1421" spans="1:15" x14ac:dyDescent="0.3">
      <c r="A1421" s="1" t="s">
        <v>4405</v>
      </c>
      <c r="B1421" s="2">
        <v>45885</v>
      </c>
      <c r="C1421" s="1" t="s">
        <v>6673</v>
      </c>
      <c r="D1421" s="1" t="s">
        <v>90</v>
      </c>
      <c r="E1421">
        <v>2025</v>
      </c>
      <c r="F1421" s="1" t="s">
        <v>1128</v>
      </c>
      <c r="G1421" s="1" t="s">
        <v>3121</v>
      </c>
      <c r="H1421" s="1" t="s">
        <v>3179</v>
      </c>
      <c r="I1421" s="1" t="s">
        <v>4406</v>
      </c>
      <c r="J1421" s="1" t="s">
        <v>20</v>
      </c>
      <c r="K1421" s="3">
        <v>30.77</v>
      </c>
      <c r="L1421">
        <v>4</v>
      </c>
      <c r="M1421" s="3">
        <v>123.08</v>
      </c>
      <c r="N1421" s="1" t="s">
        <v>6669</v>
      </c>
      <c r="O1421" s="1" t="s">
        <v>22</v>
      </c>
    </row>
    <row r="1422" spans="1:15" x14ac:dyDescent="0.3">
      <c r="A1422" s="1" t="s">
        <v>4407</v>
      </c>
      <c r="B1422" s="2">
        <v>45575</v>
      </c>
      <c r="C1422" s="1" t="s">
        <v>6672</v>
      </c>
      <c r="D1422" s="1" t="s">
        <v>133</v>
      </c>
      <c r="E1422">
        <v>2024</v>
      </c>
      <c r="F1422" s="1" t="s">
        <v>123</v>
      </c>
      <c r="G1422" s="1" t="s">
        <v>341</v>
      </c>
      <c r="H1422" s="1" t="s">
        <v>2730</v>
      </c>
      <c r="I1422" s="1" t="s">
        <v>2731</v>
      </c>
      <c r="J1422" s="1" t="s">
        <v>70</v>
      </c>
      <c r="K1422" s="3">
        <v>46.9</v>
      </c>
      <c r="L1422">
        <v>1</v>
      </c>
      <c r="M1422" s="3">
        <v>46.9</v>
      </c>
      <c r="N1422" s="1" t="s">
        <v>88</v>
      </c>
      <c r="O1422" s="1" t="s">
        <v>193</v>
      </c>
    </row>
    <row r="1423" spans="1:15" x14ac:dyDescent="0.3">
      <c r="A1423" s="1" t="s">
        <v>4408</v>
      </c>
      <c r="B1423" s="2">
        <v>45565</v>
      </c>
      <c r="C1423" s="1" t="s">
        <v>6667</v>
      </c>
      <c r="D1423" s="1" t="s">
        <v>60</v>
      </c>
      <c r="E1423">
        <v>2024</v>
      </c>
      <c r="F1423" s="1" t="s">
        <v>4409</v>
      </c>
      <c r="G1423" s="1" t="s">
        <v>4410</v>
      </c>
      <c r="H1423" s="1" t="s">
        <v>3648</v>
      </c>
      <c r="I1423" s="1" t="s">
        <v>3649</v>
      </c>
      <c r="J1423" s="1" t="s">
        <v>20</v>
      </c>
      <c r="K1423" s="3">
        <v>46.12</v>
      </c>
      <c r="L1423">
        <v>5</v>
      </c>
      <c r="M1423" s="3">
        <v>230.6</v>
      </c>
      <c r="N1423" s="1" t="s">
        <v>21</v>
      </c>
      <c r="O1423" s="1" t="s">
        <v>37</v>
      </c>
    </row>
    <row r="1424" spans="1:15" x14ac:dyDescent="0.3">
      <c r="A1424" s="1" t="s">
        <v>4411</v>
      </c>
      <c r="B1424" s="2">
        <v>45239</v>
      </c>
      <c r="C1424" s="1" t="s">
        <v>6672</v>
      </c>
      <c r="D1424" s="1" t="s">
        <v>54</v>
      </c>
      <c r="E1424">
        <v>2023</v>
      </c>
      <c r="F1424" s="1" t="s">
        <v>1624</v>
      </c>
      <c r="G1424" s="1" t="s">
        <v>1625</v>
      </c>
      <c r="H1424" s="1" t="s">
        <v>1251</v>
      </c>
      <c r="I1424" s="1" t="s">
        <v>3658</v>
      </c>
      <c r="J1424" s="1" t="s">
        <v>70</v>
      </c>
      <c r="K1424" s="3">
        <v>15.86</v>
      </c>
      <c r="L1424">
        <v>2</v>
      </c>
      <c r="M1424" s="3">
        <v>31.72</v>
      </c>
      <c r="N1424" s="1" t="s">
        <v>21</v>
      </c>
      <c r="O1424" s="1" t="s">
        <v>37</v>
      </c>
    </row>
    <row r="1425" spans="1:15" x14ac:dyDescent="0.3">
      <c r="A1425" s="1" t="s">
        <v>4412</v>
      </c>
      <c r="B1425" s="2">
        <v>45360</v>
      </c>
      <c r="C1425" s="1" t="s">
        <v>6673</v>
      </c>
      <c r="D1425" s="1" t="s">
        <v>15</v>
      </c>
      <c r="E1425">
        <v>2024</v>
      </c>
      <c r="F1425" s="1" t="s">
        <v>4413</v>
      </c>
      <c r="G1425" s="1" t="s">
        <v>4414</v>
      </c>
      <c r="H1425" s="1" t="s">
        <v>166</v>
      </c>
      <c r="I1425" s="1" t="s">
        <v>167</v>
      </c>
      <c r="J1425" s="1" t="s">
        <v>87</v>
      </c>
      <c r="K1425" s="3">
        <v>48.4</v>
      </c>
      <c r="L1425">
        <v>2</v>
      </c>
      <c r="M1425" s="3">
        <v>96.8</v>
      </c>
      <c r="N1425" s="1" t="s">
        <v>21</v>
      </c>
      <c r="O1425" s="1" t="s">
        <v>22</v>
      </c>
    </row>
    <row r="1426" spans="1:15" x14ac:dyDescent="0.3">
      <c r="A1426" s="1" t="s">
        <v>4415</v>
      </c>
      <c r="B1426" s="2">
        <v>44976</v>
      </c>
      <c r="C1426" s="1" t="s">
        <v>6666</v>
      </c>
      <c r="D1426" s="1" t="s">
        <v>39</v>
      </c>
      <c r="E1426">
        <v>2023</v>
      </c>
      <c r="F1426" s="1" t="s">
        <v>4416</v>
      </c>
      <c r="G1426" s="1" t="s">
        <v>341</v>
      </c>
      <c r="H1426" s="1" t="s">
        <v>826</v>
      </c>
      <c r="I1426" s="1" t="s">
        <v>2996</v>
      </c>
      <c r="J1426" s="1" t="s">
        <v>51</v>
      </c>
      <c r="K1426" s="3">
        <v>25.27</v>
      </c>
      <c r="L1426">
        <v>5</v>
      </c>
      <c r="M1426" s="3">
        <v>126.35</v>
      </c>
      <c r="N1426" s="1" t="s">
        <v>29</v>
      </c>
      <c r="O1426" s="1" t="s">
        <v>52</v>
      </c>
    </row>
    <row r="1427" spans="1:15" x14ac:dyDescent="0.3">
      <c r="A1427" s="1" t="s">
        <v>4417</v>
      </c>
      <c r="B1427" s="2">
        <v>45582</v>
      </c>
      <c r="C1427" s="1" t="s">
        <v>6672</v>
      </c>
      <c r="D1427" s="1" t="s">
        <v>133</v>
      </c>
      <c r="E1427">
        <v>2024</v>
      </c>
      <c r="F1427" s="1" t="s">
        <v>4418</v>
      </c>
      <c r="G1427" s="1" t="s">
        <v>4419</v>
      </c>
      <c r="H1427" s="1" t="s">
        <v>104</v>
      </c>
      <c r="I1427" s="1" t="s">
        <v>105</v>
      </c>
      <c r="J1427" s="1" t="s">
        <v>20</v>
      </c>
      <c r="K1427" s="3">
        <v>32.53</v>
      </c>
      <c r="L1427">
        <v>4</v>
      </c>
      <c r="M1427" s="3">
        <v>130.12</v>
      </c>
      <c r="N1427" s="1" t="s">
        <v>6669</v>
      </c>
      <c r="O1427" s="1" t="s">
        <v>22</v>
      </c>
    </row>
    <row r="1428" spans="1:15" x14ac:dyDescent="0.3">
      <c r="A1428" s="1" t="s">
        <v>4420</v>
      </c>
      <c r="B1428" s="2">
        <v>44910</v>
      </c>
      <c r="C1428" s="1" t="s">
        <v>6672</v>
      </c>
      <c r="D1428" s="1" t="s">
        <v>107</v>
      </c>
      <c r="E1428">
        <v>2022</v>
      </c>
      <c r="F1428" s="1" t="s">
        <v>1511</v>
      </c>
      <c r="G1428" s="1" t="s">
        <v>1512</v>
      </c>
      <c r="H1428" s="1" t="s">
        <v>1210</v>
      </c>
      <c r="I1428" s="1" t="s">
        <v>1211</v>
      </c>
      <c r="J1428" s="1" t="s">
        <v>20</v>
      </c>
      <c r="K1428" s="3">
        <v>7.07</v>
      </c>
      <c r="L1428">
        <v>2</v>
      </c>
      <c r="M1428" s="3">
        <v>14.14</v>
      </c>
      <c r="N1428" s="1" t="s">
        <v>29</v>
      </c>
      <c r="O1428" s="1" t="s">
        <v>22</v>
      </c>
    </row>
    <row r="1429" spans="1:15" x14ac:dyDescent="0.3">
      <c r="A1429" s="1" t="s">
        <v>4421</v>
      </c>
      <c r="B1429" s="2">
        <v>45426</v>
      </c>
      <c r="C1429" s="1" t="s">
        <v>6671</v>
      </c>
      <c r="D1429" s="1" t="s">
        <v>46</v>
      </c>
      <c r="E1429">
        <v>2024</v>
      </c>
      <c r="F1429" s="1" t="s">
        <v>4422</v>
      </c>
      <c r="G1429" s="1" t="s">
        <v>4423</v>
      </c>
      <c r="H1429" s="1" t="s">
        <v>1530</v>
      </c>
      <c r="I1429" s="1" t="s">
        <v>4424</v>
      </c>
      <c r="J1429" s="1" t="s">
        <v>87</v>
      </c>
      <c r="K1429" s="3">
        <v>44.72</v>
      </c>
      <c r="L1429">
        <v>4</v>
      </c>
      <c r="M1429" s="3">
        <v>178.88</v>
      </c>
      <c r="N1429" s="1" t="s">
        <v>21</v>
      </c>
      <c r="O1429" s="1" t="s">
        <v>44</v>
      </c>
    </row>
    <row r="1430" spans="1:15" x14ac:dyDescent="0.3">
      <c r="A1430" s="1" t="s">
        <v>4425</v>
      </c>
      <c r="B1430" s="2">
        <v>45692</v>
      </c>
      <c r="C1430" s="1" t="s">
        <v>6671</v>
      </c>
      <c r="D1430" s="1" t="s">
        <v>39</v>
      </c>
      <c r="E1430">
        <v>2025</v>
      </c>
      <c r="F1430" s="1" t="s">
        <v>2006</v>
      </c>
      <c r="G1430" s="1" t="s">
        <v>3891</v>
      </c>
      <c r="H1430" s="1" t="s">
        <v>136</v>
      </c>
      <c r="I1430" s="1" t="s">
        <v>4426</v>
      </c>
      <c r="J1430" s="1" t="s">
        <v>20</v>
      </c>
      <c r="K1430" s="3">
        <v>39.17</v>
      </c>
      <c r="L1430">
        <v>5</v>
      </c>
      <c r="M1430" s="3">
        <v>195.85</v>
      </c>
      <c r="N1430" s="1" t="s">
        <v>21</v>
      </c>
      <c r="O1430" s="1" t="s">
        <v>30</v>
      </c>
    </row>
    <row r="1431" spans="1:15" x14ac:dyDescent="0.3">
      <c r="A1431" s="1" t="s">
        <v>4427</v>
      </c>
      <c r="B1431" s="2">
        <v>44828</v>
      </c>
      <c r="C1431" s="1" t="s">
        <v>6673</v>
      </c>
      <c r="D1431" s="1" t="s">
        <v>60</v>
      </c>
      <c r="E1431">
        <v>2022</v>
      </c>
      <c r="F1431" s="1" t="s">
        <v>1326</v>
      </c>
      <c r="G1431" s="1" t="s">
        <v>4161</v>
      </c>
      <c r="H1431" s="1" t="s">
        <v>468</v>
      </c>
      <c r="I1431" s="1" t="s">
        <v>1801</v>
      </c>
      <c r="J1431" s="1" t="s">
        <v>70</v>
      </c>
      <c r="K1431" s="3">
        <v>16.03</v>
      </c>
      <c r="L1431">
        <v>5</v>
      </c>
      <c r="M1431" s="3">
        <v>80.150000000000006</v>
      </c>
      <c r="N1431" s="1" t="s">
        <v>6669</v>
      </c>
      <c r="O1431" s="1" t="s">
        <v>95</v>
      </c>
    </row>
    <row r="1432" spans="1:15" x14ac:dyDescent="0.3">
      <c r="A1432" s="1" t="s">
        <v>4428</v>
      </c>
      <c r="B1432" s="2">
        <v>45837</v>
      </c>
      <c r="C1432" s="1" t="s">
        <v>6666</v>
      </c>
      <c r="D1432" s="1" t="s">
        <v>24</v>
      </c>
      <c r="E1432">
        <v>2025</v>
      </c>
      <c r="F1432" s="1" t="s">
        <v>3302</v>
      </c>
      <c r="G1432" s="1" t="s">
        <v>4429</v>
      </c>
      <c r="H1432" s="1" t="s">
        <v>702</v>
      </c>
      <c r="I1432" s="1" t="s">
        <v>703</v>
      </c>
      <c r="J1432" s="1" t="s">
        <v>70</v>
      </c>
      <c r="K1432" s="3">
        <v>13.78</v>
      </c>
      <c r="L1432">
        <v>4</v>
      </c>
      <c r="M1432" s="3">
        <v>55.12</v>
      </c>
      <c r="N1432" s="1" t="s">
        <v>21</v>
      </c>
      <c r="O1432" s="1" t="s">
        <v>30</v>
      </c>
    </row>
    <row r="1433" spans="1:15" x14ac:dyDescent="0.3">
      <c r="A1433" s="1" t="s">
        <v>4430</v>
      </c>
      <c r="B1433" s="2">
        <v>45139</v>
      </c>
      <c r="C1433" s="1" t="s">
        <v>6671</v>
      </c>
      <c r="D1433" s="1" t="s">
        <v>90</v>
      </c>
      <c r="E1433">
        <v>2023</v>
      </c>
      <c r="F1433" s="1" t="s">
        <v>3409</v>
      </c>
      <c r="G1433" s="1" t="s">
        <v>3410</v>
      </c>
      <c r="H1433" s="1" t="s">
        <v>1974</v>
      </c>
      <c r="I1433" s="1" t="s">
        <v>4431</v>
      </c>
      <c r="J1433" s="1" t="s">
        <v>20</v>
      </c>
      <c r="K1433" s="3">
        <v>13.74</v>
      </c>
      <c r="L1433">
        <v>5</v>
      </c>
      <c r="M1433" s="3">
        <v>68.7</v>
      </c>
      <c r="N1433" s="1" t="s">
        <v>21</v>
      </c>
      <c r="O1433" s="1" t="s">
        <v>52</v>
      </c>
    </row>
    <row r="1434" spans="1:15" x14ac:dyDescent="0.3">
      <c r="A1434" s="1" t="s">
        <v>4432</v>
      </c>
      <c r="B1434" s="2">
        <v>45496</v>
      </c>
      <c r="C1434" s="1" t="s">
        <v>6671</v>
      </c>
      <c r="D1434" s="1" t="s">
        <v>32</v>
      </c>
      <c r="E1434">
        <v>2024</v>
      </c>
      <c r="F1434" s="1" t="s">
        <v>4433</v>
      </c>
      <c r="G1434" s="1" t="s">
        <v>4434</v>
      </c>
      <c r="H1434" s="1" t="s">
        <v>2493</v>
      </c>
      <c r="I1434" s="1" t="s">
        <v>3243</v>
      </c>
      <c r="J1434" s="1" t="s">
        <v>51</v>
      </c>
      <c r="K1434" s="3">
        <v>15.52</v>
      </c>
      <c r="L1434">
        <v>5</v>
      </c>
      <c r="M1434" s="3">
        <v>77.599999999999994</v>
      </c>
      <c r="N1434" s="1" t="s">
        <v>21</v>
      </c>
      <c r="O1434" s="1" t="s">
        <v>193</v>
      </c>
    </row>
    <row r="1435" spans="1:15" x14ac:dyDescent="0.3">
      <c r="A1435" s="1" t="s">
        <v>4435</v>
      </c>
      <c r="B1435" s="2">
        <v>45816</v>
      </c>
      <c r="C1435" s="1" t="s">
        <v>6666</v>
      </c>
      <c r="D1435" s="1" t="s">
        <v>24</v>
      </c>
      <c r="E1435">
        <v>2025</v>
      </c>
      <c r="F1435" s="1" t="s">
        <v>1066</v>
      </c>
      <c r="G1435" s="1" t="s">
        <v>1067</v>
      </c>
      <c r="H1435" s="1" t="s">
        <v>2893</v>
      </c>
      <c r="I1435" s="1" t="s">
        <v>2894</v>
      </c>
      <c r="J1435" s="1" t="s">
        <v>70</v>
      </c>
      <c r="K1435" s="3">
        <v>41.45</v>
      </c>
      <c r="L1435">
        <v>1</v>
      </c>
      <c r="M1435" s="3">
        <v>41.45</v>
      </c>
      <c r="N1435" s="1" t="s">
        <v>6669</v>
      </c>
      <c r="O1435" s="1" t="s">
        <v>22</v>
      </c>
    </row>
    <row r="1436" spans="1:15" x14ac:dyDescent="0.3">
      <c r="A1436" s="1" t="s">
        <v>4436</v>
      </c>
      <c r="B1436" s="2">
        <v>45119</v>
      </c>
      <c r="C1436" s="1" t="s">
        <v>6670</v>
      </c>
      <c r="D1436" s="1" t="s">
        <v>32</v>
      </c>
      <c r="E1436">
        <v>2023</v>
      </c>
      <c r="F1436" s="1" t="s">
        <v>3422</v>
      </c>
      <c r="G1436" s="1" t="s">
        <v>3423</v>
      </c>
      <c r="H1436" s="1" t="s">
        <v>1085</v>
      </c>
      <c r="I1436" s="1" t="s">
        <v>1086</v>
      </c>
      <c r="J1436" s="1" t="s">
        <v>87</v>
      </c>
      <c r="K1436" s="3">
        <v>35.880000000000003</v>
      </c>
      <c r="L1436">
        <v>5</v>
      </c>
      <c r="M1436" s="3">
        <v>179.4</v>
      </c>
      <c r="N1436" s="1" t="s">
        <v>21</v>
      </c>
      <c r="O1436" s="1" t="s">
        <v>22</v>
      </c>
    </row>
    <row r="1437" spans="1:15" x14ac:dyDescent="0.3">
      <c r="A1437" s="1" t="s">
        <v>4437</v>
      </c>
      <c r="B1437" s="2">
        <v>45249</v>
      </c>
      <c r="C1437" s="1" t="s">
        <v>6666</v>
      </c>
      <c r="D1437" s="1" t="s">
        <v>54</v>
      </c>
      <c r="E1437">
        <v>2023</v>
      </c>
      <c r="F1437" s="1" t="s">
        <v>205</v>
      </c>
      <c r="G1437" s="1" t="s">
        <v>206</v>
      </c>
      <c r="H1437" s="1" t="s">
        <v>3360</v>
      </c>
      <c r="I1437" s="1" t="s">
        <v>4438</v>
      </c>
      <c r="J1437" s="1" t="s">
        <v>70</v>
      </c>
      <c r="K1437" s="3">
        <v>39.14</v>
      </c>
      <c r="L1437">
        <v>4</v>
      </c>
      <c r="M1437" s="3">
        <v>156.56</v>
      </c>
      <c r="N1437" s="1" t="s">
        <v>29</v>
      </c>
      <c r="O1437" s="1" t="s">
        <v>193</v>
      </c>
    </row>
    <row r="1438" spans="1:15" x14ac:dyDescent="0.3">
      <c r="A1438" s="1" t="s">
        <v>4439</v>
      </c>
      <c r="B1438" s="2">
        <v>45464</v>
      </c>
      <c r="C1438" s="1" t="s">
        <v>6668</v>
      </c>
      <c r="D1438" s="1" t="s">
        <v>24</v>
      </c>
      <c r="E1438">
        <v>2024</v>
      </c>
      <c r="F1438" s="1" t="s">
        <v>463</v>
      </c>
      <c r="G1438" s="1" t="s">
        <v>2621</v>
      </c>
      <c r="H1438" s="1" t="s">
        <v>365</v>
      </c>
      <c r="I1438" s="1" t="s">
        <v>366</v>
      </c>
      <c r="J1438" s="1" t="s">
        <v>70</v>
      </c>
      <c r="K1438" s="3">
        <v>34.520000000000003</v>
      </c>
      <c r="L1438">
        <v>2</v>
      </c>
      <c r="M1438" s="3">
        <v>69.040000000000006</v>
      </c>
      <c r="N1438" s="1" t="s">
        <v>21</v>
      </c>
      <c r="O1438" s="1" t="s">
        <v>95</v>
      </c>
    </row>
    <row r="1439" spans="1:15" x14ac:dyDescent="0.3">
      <c r="A1439" s="1" t="s">
        <v>4440</v>
      </c>
      <c r="B1439" s="2">
        <v>45435</v>
      </c>
      <c r="C1439" s="1" t="s">
        <v>6672</v>
      </c>
      <c r="D1439" s="1" t="s">
        <v>46</v>
      </c>
      <c r="E1439">
        <v>2024</v>
      </c>
      <c r="F1439" s="1" t="s">
        <v>3350</v>
      </c>
      <c r="G1439" s="1" t="s">
        <v>3351</v>
      </c>
      <c r="H1439" s="1" t="s">
        <v>4441</v>
      </c>
      <c r="I1439" s="1" t="s">
        <v>4442</v>
      </c>
      <c r="J1439" s="1" t="s">
        <v>87</v>
      </c>
      <c r="K1439" s="3">
        <v>7.43</v>
      </c>
      <c r="L1439">
        <v>2</v>
      </c>
      <c r="M1439" s="3">
        <v>14.86</v>
      </c>
      <c r="N1439" s="1" t="s">
        <v>21</v>
      </c>
      <c r="O1439" s="1" t="s">
        <v>37</v>
      </c>
    </row>
    <row r="1440" spans="1:15" x14ac:dyDescent="0.3">
      <c r="A1440" s="1" t="s">
        <v>4443</v>
      </c>
      <c r="B1440" s="2">
        <v>45312</v>
      </c>
      <c r="C1440" s="1" t="s">
        <v>6666</v>
      </c>
      <c r="D1440" s="1" t="s">
        <v>210</v>
      </c>
      <c r="E1440">
        <v>2024</v>
      </c>
      <c r="F1440" s="1" t="s">
        <v>290</v>
      </c>
      <c r="G1440" s="1" t="s">
        <v>291</v>
      </c>
      <c r="H1440" s="1" t="s">
        <v>717</v>
      </c>
      <c r="I1440" s="1" t="s">
        <v>718</v>
      </c>
      <c r="J1440" s="1" t="s">
        <v>20</v>
      </c>
      <c r="K1440" s="3">
        <v>32.799999999999997</v>
      </c>
      <c r="L1440">
        <v>2</v>
      </c>
      <c r="M1440" s="3">
        <v>65.599999999999994</v>
      </c>
      <c r="N1440" s="1" t="s">
        <v>6669</v>
      </c>
      <c r="O1440" s="1" t="s">
        <v>37</v>
      </c>
    </row>
    <row r="1441" spans="1:15" x14ac:dyDescent="0.3">
      <c r="A1441" s="1" t="s">
        <v>4444</v>
      </c>
      <c r="B1441" s="2">
        <v>45382</v>
      </c>
      <c r="C1441" s="1" t="s">
        <v>6666</v>
      </c>
      <c r="D1441" s="1" t="s">
        <v>15</v>
      </c>
      <c r="E1441">
        <v>2024</v>
      </c>
      <c r="F1441" s="1" t="s">
        <v>552</v>
      </c>
      <c r="G1441" s="1" t="s">
        <v>2293</v>
      </c>
      <c r="H1441" s="1" t="s">
        <v>2171</v>
      </c>
      <c r="I1441" s="1" t="s">
        <v>4445</v>
      </c>
      <c r="J1441" s="1" t="s">
        <v>20</v>
      </c>
      <c r="K1441" s="3">
        <v>9.8699999999999992</v>
      </c>
      <c r="L1441">
        <v>2</v>
      </c>
      <c r="M1441" s="3">
        <v>19.739999999999998</v>
      </c>
      <c r="N1441" s="1" t="s">
        <v>21</v>
      </c>
      <c r="O1441" s="1" t="s">
        <v>37</v>
      </c>
    </row>
    <row r="1442" spans="1:15" x14ac:dyDescent="0.3">
      <c r="A1442" s="1" t="s">
        <v>4446</v>
      </c>
      <c r="B1442" s="2">
        <v>45398</v>
      </c>
      <c r="C1442" s="1" t="s">
        <v>6671</v>
      </c>
      <c r="D1442" s="1" t="s">
        <v>82</v>
      </c>
      <c r="E1442">
        <v>2024</v>
      </c>
      <c r="F1442" s="1" t="s">
        <v>3422</v>
      </c>
      <c r="G1442" s="1" t="s">
        <v>3423</v>
      </c>
      <c r="H1442" s="1" t="s">
        <v>2213</v>
      </c>
      <c r="I1442" s="1" t="s">
        <v>4447</v>
      </c>
      <c r="J1442" s="1" t="s">
        <v>70</v>
      </c>
      <c r="K1442" s="3">
        <v>39.11</v>
      </c>
      <c r="L1442">
        <v>4</v>
      </c>
      <c r="M1442" s="3">
        <v>156.44</v>
      </c>
      <c r="N1442" s="1" t="s">
        <v>21</v>
      </c>
      <c r="O1442" s="1" t="s">
        <v>37</v>
      </c>
    </row>
    <row r="1443" spans="1:15" x14ac:dyDescent="0.3">
      <c r="A1443" s="1" t="s">
        <v>4448</v>
      </c>
      <c r="B1443" s="2">
        <v>45223</v>
      </c>
      <c r="C1443" s="1" t="s">
        <v>6671</v>
      </c>
      <c r="D1443" s="1" t="s">
        <v>133</v>
      </c>
      <c r="E1443">
        <v>2023</v>
      </c>
      <c r="F1443" s="1" t="s">
        <v>404</v>
      </c>
      <c r="G1443" s="1" t="s">
        <v>1074</v>
      </c>
      <c r="H1443" s="1" t="s">
        <v>2096</v>
      </c>
      <c r="I1443" s="1" t="s">
        <v>2097</v>
      </c>
      <c r="J1443" s="1" t="s">
        <v>70</v>
      </c>
      <c r="K1443" s="3">
        <v>12.36</v>
      </c>
      <c r="L1443">
        <v>5</v>
      </c>
      <c r="M1443" s="3">
        <v>61.8</v>
      </c>
      <c r="N1443" s="1" t="s">
        <v>6669</v>
      </c>
      <c r="O1443" s="1" t="s">
        <v>22</v>
      </c>
    </row>
    <row r="1444" spans="1:15" x14ac:dyDescent="0.3">
      <c r="A1444" s="1" t="s">
        <v>4449</v>
      </c>
      <c r="B1444" s="2">
        <v>45423</v>
      </c>
      <c r="C1444" s="1" t="s">
        <v>6673</v>
      </c>
      <c r="D1444" s="1" t="s">
        <v>46</v>
      </c>
      <c r="E1444">
        <v>2024</v>
      </c>
      <c r="F1444" s="1" t="s">
        <v>2615</v>
      </c>
      <c r="G1444" s="1" t="s">
        <v>2616</v>
      </c>
      <c r="H1444" s="1" t="s">
        <v>2065</v>
      </c>
      <c r="I1444" s="1" t="s">
        <v>2066</v>
      </c>
      <c r="J1444" s="1" t="s">
        <v>20</v>
      </c>
      <c r="K1444" s="3">
        <v>34.409999999999997</v>
      </c>
      <c r="L1444">
        <v>5</v>
      </c>
      <c r="M1444" s="3">
        <v>172.05</v>
      </c>
      <c r="N1444" s="1" t="s">
        <v>21</v>
      </c>
      <c r="O1444" s="1" t="s">
        <v>44</v>
      </c>
    </row>
    <row r="1445" spans="1:15" x14ac:dyDescent="0.3">
      <c r="A1445" s="1" t="s">
        <v>4450</v>
      </c>
      <c r="B1445" s="2">
        <v>45167</v>
      </c>
      <c r="C1445" s="1" t="s">
        <v>6671</v>
      </c>
      <c r="D1445" s="1" t="s">
        <v>90</v>
      </c>
      <c r="E1445">
        <v>2023</v>
      </c>
      <c r="F1445" s="1" t="s">
        <v>912</v>
      </c>
      <c r="G1445" s="1" t="s">
        <v>4451</v>
      </c>
      <c r="H1445" s="1" t="s">
        <v>4452</v>
      </c>
      <c r="I1445" s="1" t="s">
        <v>4453</v>
      </c>
      <c r="J1445" s="1" t="s">
        <v>87</v>
      </c>
      <c r="K1445" s="3">
        <v>26.41</v>
      </c>
      <c r="L1445">
        <v>3</v>
      </c>
      <c r="M1445" s="3">
        <v>79.23</v>
      </c>
      <c r="N1445" s="1" t="s">
        <v>6669</v>
      </c>
      <c r="O1445" s="1" t="s">
        <v>30</v>
      </c>
    </row>
    <row r="1446" spans="1:15" x14ac:dyDescent="0.3">
      <c r="A1446" s="1" t="s">
        <v>4454</v>
      </c>
      <c r="B1446" s="2">
        <v>45124</v>
      </c>
      <c r="C1446" s="1" t="s">
        <v>6667</v>
      </c>
      <c r="D1446" s="1" t="s">
        <v>32</v>
      </c>
      <c r="E1446">
        <v>2023</v>
      </c>
      <c r="F1446" s="1" t="s">
        <v>250</v>
      </c>
      <c r="G1446" s="1" t="s">
        <v>3892</v>
      </c>
      <c r="H1446" s="1" t="s">
        <v>3747</v>
      </c>
      <c r="I1446" s="1" t="s">
        <v>3748</v>
      </c>
      <c r="J1446" s="1" t="s">
        <v>20</v>
      </c>
      <c r="K1446" s="3">
        <v>47.73</v>
      </c>
      <c r="L1446">
        <v>3</v>
      </c>
      <c r="M1446" s="3">
        <v>143.19</v>
      </c>
      <c r="N1446" s="1" t="s">
        <v>21</v>
      </c>
      <c r="O1446" s="1" t="s">
        <v>22</v>
      </c>
    </row>
    <row r="1447" spans="1:15" x14ac:dyDescent="0.3">
      <c r="A1447" s="1" t="s">
        <v>4455</v>
      </c>
      <c r="B1447" s="2">
        <v>45100</v>
      </c>
      <c r="C1447" s="1" t="s">
        <v>6668</v>
      </c>
      <c r="D1447" s="1" t="s">
        <v>24</v>
      </c>
      <c r="E1447">
        <v>2023</v>
      </c>
      <c r="F1447" s="1" t="s">
        <v>4456</v>
      </c>
      <c r="G1447" s="1" t="s">
        <v>4457</v>
      </c>
      <c r="H1447" s="1" t="s">
        <v>673</v>
      </c>
      <c r="I1447" s="1" t="s">
        <v>4458</v>
      </c>
      <c r="J1447" s="1" t="s">
        <v>70</v>
      </c>
      <c r="K1447" s="3">
        <v>22.28</v>
      </c>
      <c r="L1447">
        <v>5</v>
      </c>
      <c r="M1447" s="3">
        <v>111.4</v>
      </c>
      <c r="N1447" s="1" t="s">
        <v>6669</v>
      </c>
      <c r="O1447" s="1" t="s">
        <v>44</v>
      </c>
    </row>
    <row r="1448" spans="1:15" x14ac:dyDescent="0.3">
      <c r="A1448" s="1" t="s">
        <v>4459</v>
      </c>
      <c r="B1448" s="2">
        <v>45375</v>
      </c>
      <c r="C1448" s="1" t="s">
        <v>6666</v>
      </c>
      <c r="D1448" s="1" t="s">
        <v>15</v>
      </c>
      <c r="E1448">
        <v>2024</v>
      </c>
      <c r="F1448" s="1" t="s">
        <v>596</v>
      </c>
      <c r="G1448" s="1" t="s">
        <v>597</v>
      </c>
      <c r="H1448" s="1" t="s">
        <v>2309</v>
      </c>
      <c r="I1448" s="1" t="s">
        <v>2310</v>
      </c>
      <c r="J1448" s="1" t="s">
        <v>51</v>
      </c>
      <c r="K1448" s="3">
        <v>44.02</v>
      </c>
      <c r="L1448">
        <v>5</v>
      </c>
      <c r="M1448" s="3">
        <v>220.1</v>
      </c>
      <c r="N1448" s="1" t="s">
        <v>21</v>
      </c>
      <c r="O1448" s="1" t="s">
        <v>37</v>
      </c>
    </row>
    <row r="1449" spans="1:15" x14ac:dyDescent="0.3">
      <c r="A1449" s="1" t="s">
        <v>4460</v>
      </c>
      <c r="B1449" s="2">
        <v>45635</v>
      </c>
      <c r="C1449" s="1" t="s">
        <v>6667</v>
      </c>
      <c r="D1449" s="1" t="s">
        <v>107</v>
      </c>
      <c r="E1449">
        <v>2024</v>
      </c>
      <c r="F1449" s="1" t="s">
        <v>2932</v>
      </c>
      <c r="G1449" s="1" t="s">
        <v>2933</v>
      </c>
      <c r="H1449" s="1" t="s">
        <v>310</v>
      </c>
      <c r="I1449" s="1" t="s">
        <v>744</v>
      </c>
      <c r="J1449" s="1" t="s">
        <v>70</v>
      </c>
      <c r="K1449" s="3">
        <v>29.68</v>
      </c>
      <c r="L1449">
        <v>5</v>
      </c>
      <c r="M1449" s="3">
        <v>148.4</v>
      </c>
      <c r="N1449" s="1" t="s">
        <v>29</v>
      </c>
      <c r="O1449" s="1" t="s">
        <v>22</v>
      </c>
    </row>
    <row r="1450" spans="1:15" x14ac:dyDescent="0.3">
      <c r="A1450" s="1" t="s">
        <v>4461</v>
      </c>
      <c r="B1450" s="2">
        <v>45567</v>
      </c>
      <c r="C1450" s="1" t="s">
        <v>6670</v>
      </c>
      <c r="D1450" s="1" t="s">
        <v>133</v>
      </c>
      <c r="E1450">
        <v>2024</v>
      </c>
      <c r="F1450" s="1" t="s">
        <v>1249</v>
      </c>
      <c r="G1450" s="1" t="s">
        <v>4077</v>
      </c>
      <c r="H1450" s="1" t="s">
        <v>811</v>
      </c>
      <c r="I1450" s="1" t="s">
        <v>1441</v>
      </c>
      <c r="J1450" s="1" t="s">
        <v>87</v>
      </c>
      <c r="K1450" s="3">
        <v>32.69</v>
      </c>
      <c r="L1450">
        <v>4</v>
      </c>
      <c r="M1450" s="3">
        <v>130.76</v>
      </c>
      <c r="N1450" s="1" t="s">
        <v>21</v>
      </c>
      <c r="O1450" s="1" t="s">
        <v>37</v>
      </c>
    </row>
    <row r="1451" spans="1:15" x14ac:dyDescent="0.3">
      <c r="A1451" s="1" t="s">
        <v>4462</v>
      </c>
      <c r="B1451" s="2">
        <v>45299</v>
      </c>
      <c r="C1451" s="1" t="s">
        <v>6667</v>
      </c>
      <c r="D1451" s="1" t="s">
        <v>210</v>
      </c>
      <c r="E1451">
        <v>2024</v>
      </c>
      <c r="F1451" s="1" t="s">
        <v>1819</v>
      </c>
      <c r="G1451" s="1" t="s">
        <v>2941</v>
      </c>
      <c r="H1451" s="1" t="s">
        <v>1566</v>
      </c>
      <c r="I1451" s="1" t="s">
        <v>1567</v>
      </c>
      <c r="J1451" s="1" t="s">
        <v>87</v>
      </c>
      <c r="K1451" s="3">
        <v>10.63</v>
      </c>
      <c r="L1451">
        <v>4</v>
      </c>
      <c r="M1451" s="3">
        <v>42.52</v>
      </c>
      <c r="N1451" s="1" t="s">
        <v>21</v>
      </c>
      <c r="O1451" s="1" t="s">
        <v>52</v>
      </c>
    </row>
    <row r="1452" spans="1:15" x14ac:dyDescent="0.3">
      <c r="A1452" s="1" t="s">
        <v>4463</v>
      </c>
      <c r="B1452" s="2">
        <v>45691</v>
      </c>
      <c r="C1452" s="1" t="s">
        <v>6667</v>
      </c>
      <c r="D1452" s="1" t="s">
        <v>39</v>
      </c>
      <c r="E1452">
        <v>2025</v>
      </c>
      <c r="F1452" s="1" t="s">
        <v>2455</v>
      </c>
      <c r="G1452" s="1" t="s">
        <v>2456</v>
      </c>
      <c r="H1452" s="1" t="s">
        <v>752</v>
      </c>
      <c r="I1452" s="1" t="s">
        <v>4464</v>
      </c>
      <c r="J1452" s="1" t="s">
        <v>70</v>
      </c>
      <c r="K1452" s="3">
        <v>30.02</v>
      </c>
      <c r="L1452">
        <v>3</v>
      </c>
      <c r="M1452" s="3">
        <v>90.06</v>
      </c>
      <c r="N1452" s="1" t="s">
        <v>21</v>
      </c>
      <c r="O1452" s="1" t="s">
        <v>37</v>
      </c>
    </row>
    <row r="1453" spans="1:15" x14ac:dyDescent="0.3">
      <c r="A1453" s="1" t="s">
        <v>4465</v>
      </c>
      <c r="B1453" s="2">
        <v>45522</v>
      </c>
      <c r="C1453" s="1" t="s">
        <v>6666</v>
      </c>
      <c r="D1453" s="1" t="s">
        <v>90</v>
      </c>
      <c r="E1453">
        <v>2024</v>
      </c>
      <c r="F1453" s="1" t="s">
        <v>4466</v>
      </c>
      <c r="G1453" s="1" t="s">
        <v>4467</v>
      </c>
      <c r="H1453" s="1" t="s">
        <v>3436</v>
      </c>
      <c r="I1453" s="1" t="s">
        <v>4468</v>
      </c>
      <c r="J1453" s="1" t="s">
        <v>70</v>
      </c>
      <c r="K1453" s="3">
        <v>24.82</v>
      </c>
      <c r="L1453">
        <v>5</v>
      </c>
      <c r="M1453" s="3">
        <v>124.1</v>
      </c>
      <c r="N1453" s="1" t="s">
        <v>6669</v>
      </c>
      <c r="O1453" s="1" t="s">
        <v>22</v>
      </c>
    </row>
    <row r="1454" spans="1:15" x14ac:dyDescent="0.3">
      <c r="A1454" s="1" t="s">
        <v>4469</v>
      </c>
      <c r="B1454" s="2">
        <v>45091</v>
      </c>
      <c r="C1454" s="1" t="s">
        <v>6670</v>
      </c>
      <c r="D1454" s="1" t="s">
        <v>24</v>
      </c>
      <c r="E1454">
        <v>2023</v>
      </c>
      <c r="F1454" s="1" t="s">
        <v>3033</v>
      </c>
      <c r="G1454" s="1" t="s">
        <v>3391</v>
      </c>
      <c r="H1454" s="1" t="s">
        <v>572</v>
      </c>
      <c r="I1454" s="1" t="s">
        <v>3170</v>
      </c>
      <c r="J1454" s="1" t="s">
        <v>20</v>
      </c>
      <c r="K1454" s="3">
        <v>7.03</v>
      </c>
      <c r="L1454">
        <v>3</v>
      </c>
      <c r="M1454" s="3">
        <v>21.09</v>
      </c>
      <c r="N1454" s="1" t="s">
        <v>21</v>
      </c>
      <c r="O1454" s="1" t="s">
        <v>37</v>
      </c>
    </row>
    <row r="1455" spans="1:15" x14ac:dyDescent="0.3">
      <c r="A1455" s="1" t="s">
        <v>4470</v>
      </c>
      <c r="B1455" s="2">
        <v>45850</v>
      </c>
      <c r="C1455" s="1" t="s">
        <v>6673</v>
      </c>
      <c r="D1455" s="1" t="s">
        <v>32</v>
      </c>
      <c r="E1455">
        <v>2025</v>
      </c>
      <c r="F1455" s="1" t="s">
        <v>1040</v>
      </c>
      <c r="G1455" s="1" t="s">
        <v>1041</v>
      </c>
      <c r="H1455" s="1" t="s">
        <v>2796</v>
      </c>
      <c r="I1455" s="1" t="s">
        <v>4314</v>
      </c>
      <c r="J1455" s="1" t="s">
        <v>87</v>
      </c>
      <c r="K1455" s="3">
        <v>37.85</v>
      </c>
      <c r="L1455">
        <v>1</v>
      </c>
      <c r="M1455" s="3">
        <v>37.85</v>
      </c>
      <c r="N1455" s="1" t="s">
        <v>6669</v>
      </c>
      <c r="O1455" s="1" t="s">
        <v>22</v>
      </c>
    </row>
    <row r="1456" spans="1:15" x14ac:dyDescent="0.3">
      <c r="A1456" s="1" t="s">
        <v>4471</v>
      </c>
      <c r="B1456" s="2">
        <v>45509</v>
      </c>
      <c r="C1456" s="1" t="s">
        <v>6667</v>
      </c>
      <c r="D1456" s="1" t="s">
        <v>90</v>
      </c>
      <c r="E1456">
        <v>2024</v>
      </c>
      <c r="F1456" s="1" t="s">
        <v>643</v>
      </c>
      <c r="G1456" s="1" t="s">
        <v>644</v>
      </c>
      <c r="H1456" s="1" t="s">
        <v>846</v>
      </c>
      <c r="I1456" s="1" t="s">
        <v>847</v>
      </c>
      <c r="J1456" s="1" t="s">
        <v>70</v>
      </c>
      <c r="K1456" s="3">
        <v>40.590000000000003</v>
      </c>
      <c r="L1456">
        <v>2</v>
      </c>
      <c r="M1456" s="3">
        <v>81.180000000000007</v>
      </c>
      <c r="N1456" s="1" t="s">
        <v>21</v>
      </c>
      <c r="O1456" s="1" t="s">
        <v>193</v>
      </c>
    </row>
    <row r="1457" spans="1:15" x14ac:dyDescent="0.3">
      <c r="A1457" s="1" t="s">
        <v>4472</v>
      </c>
      <c r="B1457" s="2">
        <v>44984</v>
      </c>
      <c r="C1457" s="1" t="s">
        <v>6667</v>
      </c>
      <c r="D1457" s="1" t="s">
        <v>39</v>
      </c>
      <c r="E1457">
        <v>2023</v>
      </c>
      <c r="F1457" s="1" t="s">
        <v>1516</v>
      </c>
      <c r="G1457" s="1" t="s">
        <v>4473</v>
      </c>
      <c r="H1457" s="1" t="s">
        <v>4474</v>
      </c>
      <c r="I1457" s="1" t="s">
        <v>4475</v>
      </c>
      <c r="J1457" s="1" t="s">
        <v>20</v>
      </c>
      <c r="K1457" s="3">
        <v>18.96</v>
      </c>
      <c r="L1457">
        <v>3</v>
      </c>
      <c r="M1457" s="3">
        <v>56.88</v>
      </c>
      <c r="N1457" s="1" t="s">
        <v>21</v>
      </c>
      <c r="O1457" s="1" t="s">
        <v>44</v>
      </c>
    </row>
    <row r="1458" spans="1:15" x14ac:dyDescent="0.3">
      <c r="A1458" s="1" t="s">
        <v>4476</v>
      </c>
      <c r="B1458" s="2">
        <v>45534</v>
      </c>
      <c r="C1458" s="1" t="s">
        <v>6668</v>
      </c>
      <c r="D1458" s="1" t="s">
        <v>90</v>
      </c>
      <c r="E1458">
        <v>2024</v>
      </c>
      <c r="F1458" s="1" t="s">
        <v>921</v>
      </c>
      <c r="G1458" s="1" t="s">
        <v>922</v>
      </c>
      <c r="H1458" s="1" t="s">
        <v>1974</v>
      </c>
      <c r="I1458" s="1" t="s">
        <v>2339</v>
      </c>
      <c r="J1458" s="1" t="s">
        <v>70</v>
      </c>
      <c r="K1458" s="3">
        <v>13.14</v>
      </c>
      <c r="L1458">
        <v>4</v>
      </c>
      <c r="M1458" s="3">
        <v>52.56</v>
      </c>
      <c r="N1458" s="1" t="s">
        <v>21</v>
      </c>
      <c r="O1458" s="1" t="s">
        <v>44</v>
      </c>
    </row>
    <row r="1459" spans="1:15" x14ac:dyDescent="0.3">
      <c r="A1459" s="1" t="s">
        <v>4477</v>
      </c>
      <c r="B1459" s="2">
        <v>45216</v>
      </c>
      <c r="C1459" s="1" t="s">
        <v>6671</v>
      </c>
      <c r="D1459" s="1" t="s">
        <v>133</v>
      </c>
      <c r="E1459">
        <v>2023</v>
      </c>
      <c r="F1459" s="1" t="s">
        <v>621</v>
      </c>
      <c r="G1459" s="1" t="s">
        <v>622</v>
      </c>
      <c r="H1459" s="1" t="s">
        <v>1497</v>
      </c>
      <c r="I1459" s="1" t="s">
        <v>1498</v>
      </c>
      <c r="J1459" s="1" t="s">
        <v>70</v>
      </c>
      <c r="K1459" s="3">
        <v>42.89</v>
      </c>
      <c r="L1459">
        <v>4</v>
      </c>
      <c r="M1459" s="3">
        <v>171.56</v>
      </c>
      <c r="N1459" s="1" t="s">
        <v>21</v>
      </c>
      <c r="O1459" s="1" t="s">
        <v>30</v>
      </c>
    </row>
    <row r="1460" spans="1:15" x14ac:dyDescent="0.3">
      <c r="A1460" s="1" t="s">
        <v>4478</v>
      </c>
      <c r="B1460" s="2">
        <v>45598</v>
      </c>
      <c r="C1460" s="1" t="s">
        <v>6673</v>
      </c>
      <c r="D1460" s="1" t="s">
        <v>54</v>
      </c>
      <c r="E1460">
        <v>2024</v>
      </c>
      <c r="F1460" s="1" t="s">
        <v>1906</v>
      </c>
      <c r="G1460" s="1" t="s">
        <v>2667</v>
      </c>
      <c r="H1460" s="1" t="s">
        <v>4479</v>
      </c>
      <c r="I1460" s="1" t="s">
        <v>4480</v>
      </c>
      <c r="J1460" s="1" t="s">
        <v>87</v>
      </c>
      <c r="K1460" s="3">
        <v>39.369999999999997</v>
      </c>
      <c r="L1460">
        <v>4</v>
      </c>
      <c r="M1460" s="3">
        <v>157.47999999999999</v>
      </c>
      <c r="N1460" s="1" t="s">
        <v>29</v>
      </c>
      <c r="O1460" s="1" t="s">
        <v>30</v>
      </c>
    </row>
    <row r="1461" spans="1:15" x14ac:dyDescent="0.3">
      <c r="A1461" s="1" t="s">
        <v>4481</v>
      </c>
      <c r="B1461" s="2">
        <v>45820</v>
      </c>
      <c r="C1461" s="1" t="s">
        <v>6672</v>
      </c>
      <c r="D1461" s="1" t="s">
        <v>24</v>
      </c>
      <c r="E1461">
        <v>2025</v>
      </c>
      <c r="F1461" s="1" t="s">
        <v>939</v>
      </c>
      <c r="G1461" s="1" t="s">
        <v>4482</v>
      </c>
      <c r="H1461" s="1" t="s">
        <v>1618</v>
      </c>
      <c r="I1461" s="1" t="s">
        <v>1619</v>
      </c>
      <c r="J1461" s="1" t="s">
        <v>20</v>
      </c>
      <c r="K1461" s="3">
        <v>28.08</v>
      </c>
      <c r="L1461">
        <v>5</v>
      </c>
      <c r="M1461" s="3">
        <v>140.4</v>
      </c>
      <c r="N1461" s="1" t="s">
        <v>21</v>
      </c>
      <c r="O1461" s="1" t="s">
        <v>95</v>
      </c>
    </row>
    <row r="1462" spans="1:15" x14ac:dyDescent="0.3">
      <c r="A1462" s="1" t="s">
        <v>4483</v>
      </c>
      <c r="B1462" s="2">
        <v>45259</v>
      </c>
      <c r="C1462" s="1" t="s">
        <v>6670</v>
      </c>
      <c r="D1462" s="1" t="s">
        <v>54</v>
      </c>
      <c r="E1462">
        <v>2023</v>
      </c>
      <c r="F1462" s="1" t="s">
        <v>322</v>
      </c>
      <c r="G1462" s="1" t="s">
        <v>1397</v>
      </c>
      <c r="H1462" s="1" t="s">
        <v>2650</v>
      </c>
      <c r="I1462" s="1" t="s">
        <v>3822</v>
      </c>
      <c r="J1462" s="1" t="s">
        <v>70</v>
      </c>
      <c r="K1462" s="3">
        <v>48.39</v>
      </c>
      <c r="L1462">
        <v>4</v>
      </c>
      <c r="M1462" s="3">
        <v>193.56</v>
      </c>
      <c r="N1462" s="1" t="s">
        <v>88</v>
      </c>
      <c r="O1462" s="1" t="s">
        <v>22</v>
      </c>
    </row>
    <row r="1463" spans="1:15" x14ac:dyDescent="0.3">
      <c r="A1463" s="1" t="s">
        <v>4484</v>
      </c>
      <c r="B1463" s="2">
        <v>45849</v>
      </c>
      <c r="C1463" s="1" t="s">
        <v>6668</v>
      </c>
      <c r="D1463" s="1" t="s">
        <v>32</v>
      </c>
      <c r="E1463">
        <v>2025</v>
      </c>
      <c r="F1463" s="1" t="s">
        <v>295</v>
      </c>
      <c r="G1463" s="1" t="s">
        <v>3383</v>
      </c>
      <c r="H1463" s="1" t="s">
        <v>4485</v>
      </c>
      <c r="I1463" s="1" t="s">
        <v>4486</v>
      </c>
      <c r="J1463" s="1" t="s">
        <v>87</v>
      </c>
      <c r="K1463" s="3">
        <v>9.31</v>
      </c>
      <c r="L1463">
        <v>4</v>
      </c>
      <c r="M1463" s="3">
        <v>37.24</v>
      </c>
      <c r="N1463" s="1" t="s">
        <v>6669</v>
      </c>
      <c r="O1463" s="1" t="s">
        <v>44</v>
      </c>
    </row>
    <row r="1464" spans="1:15" x14ac:dyDescent="0.3">
      <c r="A1464" s="1" t="s">
        <v>4487</v>
      </c>
      <c r="B1464" s="2">
        <v>45516</v>
      </c>
      <c r="C1464" s="1" t="s">
        <v>6667</v>
      </c>
      <c r="D1464" s="1" t="s">
        <v>90</v>
      </c>
      <c r="E1464">
        <v>2024</v>
      </c>
      <c r="F1464" s="1" t="s">
        <v>648</v>
      </c>
      <c r="G1464" s="1" t="s">
        <v>649</v>
      </c>
      <c r="H1464" s="1" t="s">
        <v>171</v>
      </c>
      <c r="I1464" s="1" t="s">
        <v>172</v>
      </c>
      <c r="J1464" s="1" t="s">
        <v>20</v>
      </c>
      <c r="K1464" s="3">
        <v>7.38</v>
      </c>
      <c r="L1464">
        <v>4</v>
      </c>
      <c r="M1464" s="3">
        <v>29.52</v>
      </c>
      <c r="N1464" s="1" t="s">
        <v>29</v>
      </c>
      <c r="O1464" s="1" t="s">
        <v>193</v>
      </c>
    </row>
    <row r="1465" spans="1:15" x14ac:dyDescent="0.3">
      <c r="A1465" s="1" t="s">
        <v>4488</v>
      </c>
      <c r="B1465" s="2">
        <v>45342</v>
      </c>
      <c r="C1465" s="1" t="s">
        <v>6671</v>
      </c>
      <c r="D1465" s="1" t="s">
        <v>39</v>
      </c>
      <c r="E1465">
        <v>2024</v>
      </c>
      <c r="F1465" s="1" t="s">
        <v>139</v>
      </c>
      <c r="G1465" s="1" t="s">
        <v>4489</v>
      </c>
      <c r="H1465" s="1" t="s">
        <v>2025</v>
      </c>
      <c r="I1465" s="1" t="s">
        <v>2026</v>
      </c>
      <c r="J1465" s="1" t="s">
        <v>70</v>
      </c>
      <c r="K1465" s="3">
        <v>43.27</v>
      </c>
      <c r="L1465">
        <v>5</v>
      </c>
      <c r="M1465" s="3">
        <v>216.35</v>
      </c>
      <c r="N1465" s="1" t="s">
        <v>6669</v>
      </c>
      <c r="O1465" s="1" t="s">
        <v>22</v>
      </c>
    </row>
    <row r="1466" spans="1:15" x14ac:dyDescent="0.3">
      <c r="A1466" s="1" t="s">
        <v>4490</v>
      </c>
      <c r="B1466" s="2">
        <v>45358</v>
      </c>
      <c r="C1466" s="1" t="s">
        <v>6672</v>
      </c>
      <c r="D1466" s="1" t="s">
        <v>15</v>
      </c>
      <c r="E1466">
        <v>2024</v>
      </c>
      <c r="F1466" s="1" t="s">
        <v>829</v>
      </c>
      <c r="G1466" s="1" t="s">
        <v>3213</v>
      </c>
      <c r="H1466" s="1" t="s">
        <v>104</v>
      </c>
      <c r="I1466" s="1" t="s">
        <v>105</v>
      </c>
      <c r="J1466" s="1" t="s">
        <v>70</v>
      </c>
      <c r="K1466" s="3">
        <v>31.88</v>
      </c>
      <c r="L1466">
        <v>1</v>
      </c>
      <c r="M1466" s="3">
        <v>31.88</v>
      </c>
      <c r="N1466" s="1" t="s">
        <v>21</v>
      </c>
      <c r="O1466" s="1" t="s">
        <v>44</v>
      </c>
    </row>
    <row r="1467" spans="1:15" x14ac:dyDescent="0.3">
      <c r="A1467" s="1" t="s">
        <v>4491</v>
      </c>
      <c r="B1467" s="2">
        <v>45622</v>
      </c>
      <c r="C1467" s="1" t="s">
        <v>6671</v>
      </c>
      <c r="D1467" s="1" t="s">
        <v>54</v>
      </c>
      <c r="E1467">
        <v>2024</v>
      </c>
      <c r="F1467" s="1" t="s">
        <v>326</v>
      </c>
      <c r="G1467" s="1" t="s">
        <v>1851</v>
      </c>
      <c r="H1467" s="1" t="s">
        <v>4492</v>
      </c>
      <c r="I1467" s="1" t="s">
        <v>4493</v>
      </c>
      <c r="J1467" s="1" t="s">
        <v>87</v>
      </c>
      <c r="K1467" s="3">
        <v>40.29</v>
      </c>
      <c r="L1467">
        <v>2</v>
      </c>
      <c r="M1467" s="3">
        <v>80.58</v>
      </c>
      <c r="N1467" s="1" t="s">
        <v>21</v>
      </c>
      <c r="O1467" s="1" t="s">
        <v>95</v>
      </c>
    </row>
    <row r="1468" spans="1:15" x14ac:dyDescent="0.3">
      <c r="A1468" s="1" t="s">
        <v>4494</v>
      </c>
      <c r="B1468" s="2">
        <v>45598</v>
      </c>
      <c r="C1468" s="1" t="s">
        <v>6673</v>
      </c>
      <c r="D1468" s="1" t="s">
        <v>54</v>
      </c>
      <c r="E1468">
        <v>2024</v>
      </c>
      <c r="F1468" s="1" t="s">
        <v>1459</v>
      </c>
      <c r="G1468" s="1" t="s">
        <v>4495</v>
      </c>
      <c r="H1468" s="1" t="s">
        <v>2171</v>
      </c>
      <c r="I1468" s="1" t="s">
        <v>4445</v>
      </c>
      <c r="J1468" s="1" t="s">
        <v>51</v>
      </c>
      <c r="K1468" s="3">
        <v>12.02</v>
      </c>
      <c r="L1468">
        <v>5</v>
      </c>
      <c r="M1468" s="3">
        <v>60.1</v>
      </c>
      <c r="N1468" s="1" t="s">
        <v>21</v>
      </c>
      <c r="O1468" s="1" t="s">
        <v>22</v>
      </c>
    </row>
    <row r="1469" spans="1:15" x14ac:dyDescent="0.3">
      <c r="A1469" s="1" t="s">
        <v>4496</v>
      </c>
      <c r="B1469" s="2">
        <v>45774</v>
      </c>
      <c r="C1469" s="1" t="s">
        <v>6666</v>
      </c>
      <c r="D1469" s="1" t="s">
        <v>82</v>
      </c>
      <c r="E1469">
        <v>2025</v>
      </c>
      <c r="F1469" s="1" t="s">
        <v>2671</v>
      </c>
      <c r="G1469" s="1" t="s">
        <v>2672</v>
      </c>
      <c r="H1469" s="1" t="s">
        <v>3277</v>
      </c>
      <c r="I1469" s="1" t="s">
        <v>3278</v>
      </c>
      <c r="J1469" s="1" t="s">
        <v>70</v>
      </c>
      <c r="K1469" s="3">
        <v>15.29</v>
      </c>
      <c r="L1469">
        <v>2</v>
      </c>
      <c r="M1469" s="3">
        <v>30.58</v>
      </c>
      <c r="N1469" s="1" t="s">
        <v>6669</v>
      </c>
      <c r="O1469" s="1" t="s">
        <v>37</v>
      </c>
    </row>
    <row r="1470" spans="1:15" x14ac:dyDescent="0.3">
      <c r="A1470" s="1" t="s">
        <v>4497</v>
      </c>
      <c r="B1470" s="2">
        <v>45449</v>
      </c>
      <c r="C1470" s="1" t="s">
        <v>6672</v>
      </c>
      <c r="D1470" s="1" t="s">
        <v>24</v>
      </c>
      <c r="E1470">
        <v>2024</v>
      </c>
      <c r="F1470" s="1" t="s">
        <v>2380</v>
      </c>
      <c r="G1470" s="1" t="s">
        <v>2381</v>
      </c>
      <c r="H1470" s="1" t="s">
        <v>974</v>
      </c>
      <c r="I1470" s="1" t="s">
        <v>975</v>
      </c>
      <c r="J1470" s="1" t="s">
        <v>70</v>
      </c>
      <c r="K1470" s="3">
        <v>20.96</v>
      </c>
      <c r="L1470">
        <v>4</v>
      </c>
      <c r="M1470" s="3">
        <v>83.84</v>
      </c>
      <c r="N1470" s="1" t="s">
        <v>6669</v>
      </c>
      <c r="O1470" s="1" t="s">
        <v>37</v>
      </c>
    </row>
    <row r="1471" spans="1:15" x14ac:dyDescent="0.3">
      <c r="A1471" s="1" t="s">
        <v>4498</v>
      </c>
      <c r="B1471" s="2">
        <v>45098</v>
      </c>
      <c r="C1471" s="1" t="s">
        <v>6670</v>
      </c>
      <c r="D1471" s="1" t="s">
        <v>24</v>
      </c>
      <c r="E1471">
        <v>2023</v>
      </c>
      <c r="F1471" s="1" t="s">
        <v>76</v>
      </c>
      <c r="G1471" s="1" t="s">
        <v>341</v>
      </c>
      <c r="H1471" s="1" t="s">
        <v>1410</v>
      </c>
      <c r="I1471" s="1" t="s">
        <v>1411</v>
      </c>
      <c r="J1471" s="1" t="s">
        <v>70</v>
      </c>
      <c r="K1471" s="3">
        <v>22.84</v>
      </c>
      <c r="L1471">
        <v>2</v>
      </c>
      <c r="M1471" s="3">
        <v>45.68</v>
      </c>
      <c r="N1471" s="1" t="s">
        <v>88</v>
      </c>
      <c r="O1471" s="1" t="s">
        <v>52</v>
      </c>
    </row>
    <row r="1472" spans="1:15" x14ac:dyDescent="0.3">
      <c r="A1472" s="1" t="s">
        <v>4499</v>
      </c>
      <c r="B1472" s="2">
        <v>45597</v>
      </c>
      <c r="C1472" s="1" t="s">
        <v>6668</v>
      </c>
      <c r="D1472" s="1" t="s">
        <v>54</v>
      </c>
      <c r="E1472">
        <v>2024</v>
      </c>
      <c r="F1472" s="1" t="s">
        <v>1840</v>
      </c>
      <c r="G1472" s="1" t="s">
        <v>1841</v>
      </c>
      <c r="H1472" s="1" t="s">
        <v>623</v>
      </c>
      <c r="I1472" s="1" t="s">
        <v>624</v>
      </c>
      <c r="J1472" s="1" t="s">
        <v>20</v>
      </c>
      <c r="K1472" s="3">
        <v>49.17</v>
      </c>
      <c r="L1472">
        <v>1</v>
      </c>
      <c r="M1472" s="3">
        <v>49.17</v>
      </c>
      <c r="N1472" s="1" t="s">
        <v>6669</v>
      </c>
      <c r="O1472" s="1" t="s">
        <v>37</v>
      </c>
    </row>
    <row r="1473" spans="1:15" x14ac:dyDescent="0.3">
      <c r="A1473" s="1" t="s">
        <v>4500</v>
      </c>
      <c r="B1473" s="2">
        <v>45305</v>
      </c>
      <c r="C1473" s="1" t="s">
        <v>6666</v>
      </c>
      <c r="D1473" s="1" t="s">
        <v>210</v>
      </c>
      <c r="E1473">
        <v>2024</v>
      </c>
      <c r="F1473" s="1" t="s">
        <v>750</v>
      </c>
      <c r="G1473" s="1" t="s">
        <v>4501</v>
      </c>
      <c r="H1473" s="1" t="s">
        <v>2527</v>
      </c>
      <c r="I1473" s="1" t="s">
        <v>4502</v>
      </c>
      <c r="J1473" s="1" t="s">
        <v>51</v>
      </c>
      <c r="K1473" s="3">
        <v>22.94</v>
      </c>
      <c r="L1473">
        <v>4</v>
      </c>
      <c r="M1473" s="3">
        <v>91.76</v>
      </c>
      <c r="N1473" s="1" t="s">
        <v>29</v>
      </c>
      <c r="O1473" s="1" t="s">
        <v>44</v>
      </c>
    </row>
    <row r="1474" spans="1:15" x14ac:dyDescent="0.3">
      <c r="A1474" s="1" t="s">
        <v>4503</v>
      </c>
      <c r="B1474" s="2">
        <v>45855</v>
      </c>
      <c r="C1474" s="1" t="s">
        <v>6672</v>
      </c>
      <c r="D1474" s="1" t="s">
        <v>32</v>
      </c>
      <c r="E1474">
        <v>2025</v>
      </c>
      <c r="F1474" s="1" t="s">
        <v>4028</v>
      </c>
      <c r="G1474" s="1" t="s">
        <v>4029</v>
      </c>
      <c r="H1474" s="1" t="s">
        <v>4504</v>
      </c>
      <c r="I1474" s="1" t="s">
        <v>4505</v>
      </c>
      <c r="J1474" s="1" t="s">
        <v>20</v>
      </c>
      <c r="K1474" s="3">
        <v>40.619999999999997</v>
      </c>
      <c r="L1474">
        <v>4</v>
      </c>
      <c r="M1474" s="3">
        <v>162.47999999999999</v>
      </c>
      <c r="N1474" s="1" t="s">
        <v>21</v>
      </c>
      <c r="O1474" s="1" t="s">
        <v>193</v>
      </c>
    </row>
    <row r="1475" spans="1:15" x14ac:dyDescent="0.3">
      <c r="A1475" s="1" t="s">
        <v>4506</v>
      </c>
      <c r="B1475" s="2">
        <v>45626</v>
      </c>
      <c r="C1475" s="1" t="s">
        <v>6673</v>
      </c>
      <c r="D1475" s="1" t="s">
        <v>54</v>
      </c>
      <c r="E1475">
        <v>2024</v>
      </c>
      <c r="F1475" s="1" t="s">
        <v>658</v>
      </c>
      <c r="G1475" s="1" t="s">
        <v>4507</v>
      </c>
      <c r="H1475" s="1" t="s">
        <v>1848</v>
      </c>
      <c r="I1475" s="1" t="s">
        <v>1849</v>
      </c>
      <c r="J1475" s="1" t="s">
        <v>70</v>
      </c>
      <c r="K1475" s="3">
        <v>11.69</v>
      </c>
      <c r="L1475">
        <v>3</v>
      </c>
      <c r="M1475" s="3">
        <v>35.07</v>
      </c>
      <c r="N1475" s="1" t="s">
        <v>21</v>
      </c>
      <c r="O1475" s="1" t="s">
        <v>22</v>
      </c>
    </row>
    <row r="1476" spans="1:15" x14ac:dyDescent="0.3">
      <c r="A1476" s="1" t="s">
        <v>4508</v>
      </c>
      <c r="B1476" s="2">
        <v>45473</v>
      </c>
      <c r="C1476" s="1" t="s">
        <v>6666</v>
      </c>
      <c r="D1476" s="1" t="s">
        <v>24</v>
      </c>
      <c r="E1476">
        <v>2024</v>
      </c>
      <c r="F1476" s="1" t="s">
        <v>3106</v>
      </c>
      <c r="G1476" s="1" t="s">
        <v>3107</v>
      </c>
      <c r="H1476" s="1" t="s">
        <v>1158</v>
      </c>
      <c r="I1476" s="1" t="s">
        <v>3448</v>
      </c>
      <c r="J1476" s="1" t="s">
        <v>70</v>
      </c>
      <c r="K1476" s="3">
        <v>19.43</v>
      </c>
      <c r="L1476">
        <v>4</v>
      </c>
      <c r="M1476" s="3">
        <v>77.72</v>
      </c>
      <c r="N1476" s="1" t="s">
        <v>6669</v>
      </c>
      <c r="O1476" s="1" t="s">
        <v>22</v>
      </c>
    </row>
    <row r="1477" spans="1:15" x14ac:dyDescent="0.3">
      <c r="A1477" s="1" t="s">
        <v>4509</v>
      </c>
      <c r="B1477" s="2">
        <v>45387</v>
      </c>
      <c r="C1477" s="1" t="s">
        <v>6668</v>
      </c>
      <c r="D1477" s="1" t="s">
        <v>82</v>
      </c>
      <c r="E1477">
        <v>2024</v>
      </c>
      <c r="F1477" s="1" t="s">
        <v>4510</v>
      </c>
      <c r="G1477" s="1" t="s">
        <v>4511</v>
      </c>
      <c r="H1477" s="1" t="s">
        <v>4189</v>
      </c>
      <c r="I1477" s="1" t="s">
        <v>4190</v>
      </c>
      <c r="J1477" s="1" t="s">
        <v>70</v>
      </c>
      <c r="K1477" s="3">
        <v>48.23</v>
      </c>
      <c r="L1477">
        <v>1</v>
      </c>
      <c r="M1477" s="3">
        <v>48.23</v>
      </c>
      <c r="N1477" s="1" t="s">
        <v>29</v>
      </c>
      <c r="O1477" s="1" t="s">
        <v>22</v>
      </c>
    </row>
    <row r="1478" spans="1:15" x14ac:dyDescent="0.3">
      <c r="A1478" s="1" t="s">
        <v>4512</v>
      </c>
      <c r="B1478" s="2">
        <v>44968</v>
      </c>
      <c r="C1478" s="1" t="s">
        <v>6673</v>
      </c>
      <c r="D1478" s="1" t="s">
        <v>39</v>
      </c>
      <c r="E1478">
        <v>2023</v>
      </c>
      <c r="F1478" s="1" t="s">
        <v>939</v>
      </c>
      <c r="G1478" s="1" t="s">
        <v>1893</v>
      </c>
      <c r="H1478" s="1" t="s">
        <v>393</v>
      </c>
      <c r="I1478" s="1" t="s">
        <v>394</v>
      </c>
      <c r="J1478" s="1" t="s">
        <v>51</v>
      </c>
      <c r="K1478" s="3">
        <v>35.159999999999997</v>
      </c>
      <c r="L1478">
        <v>3</v>
      </c>
      <c r="M1478" s="3">
        <v>105.48</v>
      </c>
      <c r="N1478" s="1" t="s">
        <v>6669</v>
      </c>
      <c r="O1478" s="1" t="s">
        <v>80</v>
      </c>
    </row>
    <row r="1479" spans="1:15" x14ac:dyDescent="0.3">
      <c r="A1479" s="1" t="s">
        <v>4513</v>
      </c>
      <c r="B1479" s="2">
        <v>45295</v>
      </c>
      <c r="C1479" s="1" t="s">
        <v>6672</v>
      </c>
      <c r="D1479" s="1" t="s">
        <v>210</v>
      </c>
      <c r="E1479">
        <v>2024</v>
      </c>
      <c r="F1479" s="1" t="s">
        <v>205</v>
      </c>
      <c r="G1479" s="1" t="s">
        <v>1574</v>
      </c>
      <c r="H1479" s="1" t="s">
        <v>598</v>
      </c>
      <c r="I1479" s="1" t="s">
        <v>2432</v>
      </c>
      <c r="J1479" s="1" t="s">
        <v>87</v>
      </c>
      <c r="K1479" s="3">
        <v>40.61</v>
      </c>
      <c r="L1479">
        <v>2</v>
      </c>
      <c r="M1479" s="3">
        <v>81.22</v>
      </c>
      <c r="N1479" s="1" t="s">
        <v>21</v>
      </c>
      <c r="O1479" s="1" t="s">
        <v>193</v>
      </c>
    </row>
    <row r="1480" spans="1:15" x14ac:dyDescent="0.3">
      <c r="A1480" s="1" t="s">
        <v>4514</v>
      </c>
      <c r="B1480" s="2">
        <v>45498</v>
      </c>
      <c r="C1480" s="1" t="s">
        <v>6672</v>
      </c>
      <c r="D1480" s="1" t="s">
        <v>32</v>
      </c>
      <c r="E1480">
        <v>2024</v>
      </c>
      <c r="F1480" s="1" t="s">
        <v>2855</v>
      </c>
      <c r="G1480" s="1" t="s">
        <v>2856</v>
      </c>
      <c r="H1480" s="1" t="s">
        <v>1959</v>
      </c>
      <c r="I1480" s="1" t="s">
        <v>4515</v>
      </c>
      <c r="J1480" s="1" t="s">
        <v>87</v>
      </c>
      <c r="K1480" s="3">
        <v>10.25</v>
      </c>
      <c r="L1480">
        <v>5</v>
      </c>
      <c r="M1480" s="3">
        <v>51.25</v>
      </c>
      <c r="N1480" s="1" t="s">
        <v>88</v>
      </c>
      <c r="O1480" s="1" t="s">
        <v>37</v>
      </c>
    </row>
    <row r="1481" spans="1:15" x14ac:dyDescent="0.3">
      <c r="A1481" s="1" t="s">
        <v>4516</v>
      </c>
      <c r="B1481" s="2">
        <v>45621</v>
      </c>
      <c r="C1481" s="1" t="s">
        <v>6667</v>
      </c>
      <c r="D1481" s="1" t="s">
        <v>54</v>
      </c>
      <c r="E1481">
        <v>2024</v>
      </c>
      <c r="F1481" s="1" t="s">
        <v>358</v>
      </c>
      <c r="G1481" s="1" t="s">
        <v>2132</v>
      </c>
      <c r="H1481" s="1" t="s">
        <v>1210</v>
      </c>
      <c r="I1481" s="1" t="s">
        <v>1211</v>
      </c>
      <c r="J1481" s="1" t="s">
        <v>20</v>
      </c>
      <c r="K1481" s="3">
        <v>7.78</v>
      </c>
      <c r="L1481">
        <v>5</v>
      </c>
      <c r="M1481" s="3">
        <v>38.9</v>
      </c>
      <c r="N1481" s="1" t="s">
        <v>21</v>
      </c>
      <c r="O1481" s="1" t="s">
        <v>30</v>
      </c>
    </row>
    <row r="1482" spans="1:15" x14ac:dyDescent="0.3">
      <c r="A1482" s="1" t="s">
        <v>4517</v>
      </c>
      <c r="B1482" s="2">
        <v>45200</v>
      </c>
      <c r="C1482" s="1" t="s">
        <v>6666</v>
      </c>
      <c r="D1482" s="1" t="s">
        <v>133</v>
      </c>
      <c r="E1482">
        <v>2023</v>
      </c>
      <c r="F1482" s="1" t="s">
        <v>1176</v>
      </c>
      <c r="G1482" s="1" t="s">
        <v>1177</v>
      </c>
      <c r="H1482" s="1" t="s">
        <v>554</v>
      </c>
      <c r="I1482" s="1" t="s">
        <v>4518</v>
      </c>
      <c r="J1482" s="1" t="s">
        <v>20</v>
      </c>
      <c r="K1482" s="3">
        <v>6.12</v>
      </c>
      <c r="L1482">
        <v>3</v>
      </c>
      <c r="M1482" s="3">
        <v>18.36</v>
      </c>
      <c r="N1482" s="1" t="s">
        <v>6669</v>
      </c>
      <c r="O1482" s="1" t="s">
        <v>52</v>
      </c>
    </row>
    <row r="1483" spans="1:15" x14ac:dyDescent="0.3">
      <c r="A1483" s="1" t="s">
        <v>4519</v>
      </c>
      <c r="B1483" s="2">
        <v>45243</v>
      </c>
      <c r="C1483" s="1" t="s">
        <v>6667</v>
      </c>
      <c r="D1483" s="1" t="s">
        <v>54</v>
      </c>
      <c r="E1483">
        <v>2023</v>
      </c>
      <c r="F1483" s="1" t="s">
        <v>139</v>
      </c>
      <c r="G1483" s="1" t="s">
        <v>4489</v>
      </c>
      <c r="H1483" s="1" t="s">
        <v>950</v>
      </c>
      <c r="I1483" s="1" t="s">
        <v>3617</v>
      </c>
      <c r="J1483" s="1" t="s">
        <v>51</v>
      </c>
      <c r="K1483" s="3">
        <v>45.59</v>
      </c>
      <c r="L1483">
        <v>1</v>
      </c>
      <c r="M1483" s="3">
        <v>45.59</v>
      </c>
      <c r="N1483" s="1" t="s">
        <v>29</v>
      </c>
      <c r="O1483" s="1" t="s">
        <v>22</v>
      </c>
    </row>
    <row r="1484" spans="1:15" x14ac:dyDescent="0.3">
      <c r="A1484" s="1" t="s">
        <v>4520</v>
      </c>
      <c r="B1484" s="2">
        <v>45280</v>
      </c>
      <c r="C1484" s="1" t="s">
        <v>6670</v>
      </c>
      <c r="D1484" s="1" t="s">
        <v>107</v>
      </c>
      <c r="E1484">
        <v>2023</v>
      </c>
      <c r="F1484" s="1" t="s">
        <v>1259</v>
      </c>
      <c r="G1484" s="1" t="s">
        <v>4521</v>
      </c>
      <c r="H1484" s="1" t="s">
        <v>136</v>
      </c>
      <c r="I1484" s="1" t="s">
        <v>137</v>
      </c>
      <c r="J1484" s="1" t="s">
        <v>20</v>
      </c>
      <c r="K1484" s="3">
        <v>37.68</v>
      </c>
      <c r="L1484">
        <v>3</v>
      </c>
      <c r="M1484" s="3">
        <v>113.04</v>
      </c>
      <c r="N1484" s="1" t="s">
        <v>29</v>
      </c>
      <c r="O1484" s="1" t="s">
        <v>37</v>
      </c>
    </row>
    <row r="1485" spans="1:15" x14ac:dyDescent="0.3">
      <c r="A1485" s="1" t="s">
        <v>4522</v>
      </c>
      <c r="B1485" s="2">
        <v>45365</v>
      </c>
      <c r="C1485" s="1" t="s">
        <v>6672</v>
      </c>
      <c r="D1485" s="1" t="s">
        <v>15</v>
      </c>
      <c r="E1485">
        <v>2024</v>
      </c>
      <c r="F1485" s="1" t="s">
        <v>1215</v>
      </c>
      <c r="G1485" s="1" t="s">
        <v>1977</v>
      </c>
      <c r="H1485" s="1" t="s">
        <v>3253</v>
      </c>
      <c r="I1485" s="1" t="s">
        <v>3254</v>
      </c>
      <c r="J1485" s="1" t="s">
        <v>51</v>
      </c>
      <c r="K1485" s="3">
        <v>22.41</v>
      </c>
      <c r="L1485">
        <v>5</v>
      </c>
      <c r="M1485" s="3">
        <v>112.05</v>
      </c>
      <c r="N1485" s="1" t="s">
        <v>29</v>
      </c>
      <c r="O1485" s="1" t="s">
        <v>37</v>
      </c>
    </row>
    <row r="1486" spans="1:15" x14ac:dyDescent="0.3">
      <c r="A1486" s="1" t="s">
        <v>4523</v>
      </c>
      <c r="B1486" s="2">
        <v>45214</v>
      </c>
      <c r="C1486" s="1" t="s">
        <v>6666</v>
      </c>
      <c r="D1486" s="1" t="s">
        <v>133</v>
      </c>
      <c r="E1486">
        <v>2023</v>
      </c>
      <c r="F1486" s="1" t="s">
        <v>1114</v>
      </c>
      <c r="G1486" s="1" t="s">
        <v>4524</v>
      </c>
      <c r="H1486" s="1" t="s">
        <v>2969</v>
      </c>
      <c r="I1486" s="1" t="s">
        <v>4525</v>
      </c>
      <c r="J1486" s="1" t="s">
        <v>51</v>
      </c>
      <c r="K1486" s="3">
        <v>49.73</v>
      </c>
      <c r="L1486">
        <v>5</v>
      </c>
      <c r="M1486" s="3">
        <v>248.65</v>
      </c>
      <c r="N1486" s="1" t="s">
        <v>88</v>
      </c>
      <c r="O1486" s="1" t="s">
        <v>37</v>
      </c>
    </row>
    <row r="1487" spans="1:15" x14ac:dyDescent="0.3">
      <c r="A1487" s="1" t="s">
        <v>4526</v>
      </c>
      <c r="B1487" s="2">
        <v>45442</v>
      </c>
      <c r="C1487" s="1" t="s">
        <v>6672</v>
      </c>
      <c r="D1487" s="1" t="s">
        <v>46</v>
      </c>
      <c r="E1487">
        <v>2024</v>
      </c>
      <c r="F1487" s="1" t="s">
        <v>2146</v>
      </c>
      <c r="G1487" s="1" t="s">
        <v>2564</v>
      </c>
      <c r="H1487" s="1" t="s">
        <v>4527</v>
      </c>
      <c r="I1487" s="1" t="s">
        <v>4528</v>
      </c>
      <c r="J1487" s="1" t="s">
        <v>87</v>
      </c>
      <c r="K1487" s="3">
        <v>40.119999999999997</v>
      </c>
      <c r="L1487">
        <v>3</v>
      </c>
      <c r="M1487" s="3">
        <v>120.36</v>
      </c>
      <c r="N1487" s="1" t="s">
        <v>29</v>
      </c>
      <c r="O1487" s="1" t="s">
        <v>52</v>
      </c>
    </row>
    <row r="1488" spans="1:15" x14ac:dyDescent="0.3">
      <c r="A1488" s="1" t="s">
        <v>4529</v>
      </c>
      <c r="B1488" s="2">
        <v>45197</v>
      </c>
      <c r="C1488" s="1" t="s">
        <v>6672</v>
      </c>
      <c r="D1488" s="1" t="s">
        <v>60</v>
      </c>
      <c r="E1488">
        <v>2023</v>
      </c>
      <c r="F1488" s="1" t="s">
        <v>1235</v>
      </c>
      <c r="G1488" s="1" t="s">
        <v>1576</v>
      </c>
      <c r="H1488" s="1" t="s">
        <v>1071</v>
      </c>
      <c r="I1488" s="1" t="s">
        <v>1072</v>
      </c>
      <c r="J1488" s="1" t="s">
        <v>20</v>
      </c>
      <c r="K1488" s="3">
        <v>41.06</v>
      </c>
      <c r="L1488">
        <v>2</v>
      </c>
      <c r="M1488" s="3">
        <v>82.12</v>
      </c>
      <c r="N1488" s="1" t="s">
        <v>88</v>
      </c>
      <c r="O1488" s="1" t="s">
        <v>30</v>
      </c>
    </row>
    <row r="1489" spans="1:15" x14ac:dyDescent="0.3">
      <c r="A1489" s="1" t="s">
        <v>4530</v>
      </c>
      <c r="B1489" s="2">
        <v>45044</v>
      </c>
      <c r="C1489" s="1" t="s">
        <v>6668</v>
      </c>
      <c r="D1489" s="1" t="s">
        <v>82</v>
      </c>
      <c r="E1489">
        <v>2023</v>
      </c>
      <c r="F1489" s="1" t="s">
        <v>499</v>
      </c>
      <c r="G1489" s="1" t="s">
        <v>500</v>
      </c>
      <c r="H1489" s="1" t="s">
        <v>1825</v>
      </c>
      <c r="I1489" s="1" t="s">
        <v>4358</v>
      </c>
      <c r="J1489" s="1" t="s">
        <v>20</v>
      </c>
      <c r="K1489" s="3">
        <v>40.96</v>
      </c>
      <c r="L1489">
        <v>3</v>
      </c>
      <c r="M1489" s="3">
        <v>122.88</v>
      </c>
      <c r="N1489" s="1" t="s">
        <v>29</v>
      </c>
      <c r="O1489" s="1" t="s">
        <v>37</v>
      </c>
    </row>
    <row r="1490" spans="1:15" x14ac:dyDescent="0.3">
      <c r="A1490" s="1" t="s">
        <v>4531</v>
      </c>
      <c r="B1490" s="2">
        <v>44962</v>
      </c>
      <c r="C1490" s="1" t="s">
        <v>6666</v>
      </c>
      <c r="D1490" s="1" t="s">
        <v>39</v>
      </c>
      <c r="E1490">
        <v>2023</v>
      </c>
      <c r="F1490" s="1" t="s">
        <v>285</v>
      </c>
      <c r="G1490" s="1" t="s">
        <v>286</v>
      </c>
      <c r="H1490" s="1" t="s">
        <v>78</v>
      </c>
      <c r="I1490" s="1" t="s">
        <v>79</v>
      </c>
      <c r="J1490" s="1" t="s">
        <v>70</v>
      </c>
      <c r="K1490" s="3">
        <v>36.17</v>
      </c>
      <c r="L1490">
        <v>1</v>
      </c>
      <c r="M1490" s="3">
        <v>36.17</v>
      </c>
      <c r="N1490" s="1" t="s">
        <v>21</v>
      </c>
      <c r="O1490" s="1" t="s">
        <v>80</v>
      </c>
    </row>
    <row r="1491" spans="1:15" x14ac:dyDescent="0.3">
      <c r="A1491" s="1" t="s">
        <v>4532</v>
      </c>
      <c r="B1491" s="2">
        <v>45126</v>
      </c>
      <c r="C1491" s="1" t="s">
        <v>6670</v>
      </c>
      <c r="D1491" s="1" t="s">
        <v>32</v>
      </c>
      <c r="E1491">
        <v>2023</v>
      </c>
      <c r="F1491" s="1" t="s">
        <v>4533</v>
      </c>
      <c r="G1491" s="1" t="s">
        <v>4534</v>
      </c>
      <c r="H1491" s="1" t="s">
        <v>2382</v>
      </c>
      <c r="I1491" s="1" t="s">
        <v>4535</v>
      </c>
      <c r="J1491" s="1" t="s">
        <v>87</v>
      </c>
      <c r="K1491" s="3">
        <v>14.91</v>
      </c>
      <c r="L1491">
        <v>5</v>
      </c>
      <c r="M1491" s="3">
        <v>74.55</v>
      </c>
      <c r="N1491" s="1" t="s">
        <v>6669</v>
      </c>
      <c r="O1491" s="1" t="s">
        <v>44</v>
      </c>
    </row>
    <row r="1492" spans="1:15" x14ac:dyDescent="0.3">
      <c r="A1492" s="1" t="s">
        <v>4536</v>
      </c>
      <c r="B1492" s="2">
        <v>45492</v>
      </c>
      <c r="C1492" s="1" t="s">
        <v>6668</v>
      </c>
      <c r="D1492" s="1" t="s">
        <v>32</v>
      </c>
      <c r="E1492">
        <v>2024</v>
      </c>
      <c r="F1492" s="1" t="s">
        <v>189</v>
      </c>
      <c r="G1492" s="1" t="s">
        <v>190</v>
      </c>
      <c r="H1492" s="1" t="s">
        <v>2174</v>
      </c>
      <c r="I1492" s="1" t="s">
        <v>3048</v>
      </c>
      <c r="J1492" s="1" t="s">
        <v>51</v>
      </c>
      <c r="K1492" s="3">
        <v>16.43</v>
      </c>
      <c r="L1492">
        <v>1</v>
      </c>
      <c r="M1492" s="3">
        <v>16.43</v>
      </c>
      <c r="N1492" s="1" t="s">
        <v>21</v>
      </c>
      <c r="O1492" s="1" t="s">
        <v>44</v>
      </c>
    </row>
    <row r="1493" spans="1:15" x14ac:dyDescent="0.3">
      <c r="A1493" s="1" t="s">
        <v>4537</v>
      </c>
      <c r="B1493" s="2">
        <v>45718</v>
      </c>
      <c r="C1493" s="1" t="s">
        <v>6666</v>
      </c>
      <c r="D1493" s="1" t="s">
        <v>15</v>
      </c>
      <c r="E1493">
        <v>2025</v>
      </c>
      <c r="F1493" s="1" t="s">
        <v>2099</v>
      </c>
      <c r="G1493" s="1" t="s">
        <v>2995</v>
      </c>
      <c r="H1493" s="1" t="s">
        <v>120</v>
      </c>
      <c r="I1493" s="1" t="s">
        <v>121</v>
      </c>
      <c r="J1493" s="1" t="s">
        <v>51</v>
      </c>
      <c r="K1493" s="3">
        <v>33.79</v>
      </c>
      <c r="L1493">
        <v>4</v>
      </c>
      <c r="M1493" s="3">
        <v>135.16</v>
      </c>
      <c r="N1493" s="1" t="s">
        <v>6669</v>
      </c>
      <c r="O1493" s="1" t="s">
        <v>80</v>
      </c>
    </row>
    <row r="1494" spans="1:15" x14ac:dyDescent="0.3">
      <c r="A1494" s="1" t="s">
        <v>4538</v>
      </c>
      <c r="B1494" s="2">
        <v>45660</v>
      </c>
      <c r="C1494" s="1" t="s">
        <v>6668</v>
      </c>
      <c r="D1494" s="1" t="s">
        <v>210</v>
      </c>
      <c r="E1494">
        <v>2025</v>
      </c>
      <c r="F1494" s="1" t="s">
        <v>3358</v>
      </c>
      <c r="G1494" s="1" t="s">
        <v>3359</v>
      </c>
      <c r="H1494" s="1" t="s">
        <v>1012</v>
      </c>
      <c r="I1494" s="1" t="s">
        <v>2322</v>
      </c>
      <c r="J1494" s="1" t="s">
        <v>87</v>
      </c>
      <c r="K1494" s="3">
        <v>9.26</v>
      </c>
      <c r="L1494">
        <v>3</v>
      </c>
      <c r="M1494" s="3">
        <v>27.78</v>
      </c>
      <c r="N1494" s="1" t="s">
        <v>29</v>
      </c>
      <c r="O1494" s="1" t="s">
        <v>37</v>
      </c>
    </row>
    <row r="1495" spans="1:15" x14ac:dyDescent="0.3">
      <c r="A1495" s="1" t="s">
        <v>4539</v>
      </c>
      <c r="B1495" s="2">
        <v>45446</v>
      </c>
      <c r="C1495" s="1" t="s">
        <v>6667</v>
      </c>
      <c r="D1495" s="1" t="s">
        <v>24</v>
      </c>
      <c r="E1495">
        <v>2024</v>
      </c>
      <c r="F1495" s="1" t="s">
        <v>3958</v>
      </c>
      <c r="G1495" s="1" t="s">
        <v>3959</v>
      </c>
      <c r="H1495" s="1" t="s">
        <v>2658</v>
      </c>
      <c r="I1495" s="1" t="s">
        <v>2659</v>
      </c>
      <c r="J1495" s="1" t="s">
        <v>20</v>
      </c>
      <c r="K1495" s="3">
        <v>5.75</v>
      </c>
      <c r="L1495">
        <v>3</v>
      </c>
      <c r="M1495" s="3">
        <v>17.25</v>
      </c>
      <c r="N1495" s="1" t="s">
        <v>21</v>
      </c>
      <c r="O1495" s="1" t="s">
        <v>193</v>
      </c>
    </row>
    <row r="1496" spans="1:15" x14ac:dyDescent="0.3">
      <c r="A1496" s="1" t="s">
        <v>4540</v>
      </c>
      <c r="B1496" s="2">
        <v>45257</v>
      </c>
      <c r="C1496" s="1" t="s">
        <v>6667</v>
      </c>
      <c r="D1496" s="1" t="s">
        <v>54</v>
      </c>
      <c r="E1496">
        <v>2023</v>
      </c>
      <c r="F1496" s="1" t="s">
        <v>2317</v>
      </c>
      <c r="G1496" s="1" t="s">
        <v>2318</v>
      </c>
      <c r="H1496" s="1" t="s">
        <v>4541</v>
      </c>
      <c r="I1496" s="1" t="s">
        <v>4542</v>
      </c>
      <c r="J1496" s="1" t="s">
        <v>87</v>
      </c>
      <c r="K1496" s="3">
        <v>6.74</v>
      </c>
      <c r="L1496">
        <v>1</v>
      </c>
      <c r="M1496" s="3">
        <v>6.74</v>
      </c>
      <c r="N1496" s="1" t="s">
        <v>21</v>
      </c>
      <c r="O1496" s="1" t="s">
        <v>193</v>
      </c>
    </row>
    <row r="1497" spans="1:15" x14ac:dyDescent="0.3">
      <c r="A1497" s="1" t="s">
        <v>4543</v>
      </c>
      <c r="B1497" s="2">
        <v>45469</v>
      </c>
      <c r="C1497" s="1" t="s">
        <v>6670</v>
      </c>
      <c r="D1497" s="1" t="s">
        <v>24</v>
      </c>
      <c r="E1497">
        <v>2024</v>
      </c>
      <c r="F1497" s="1" t="s">
        <v>1230</v>
      </c>
      <c r="G1497" s="1" t="s">
        <v>1231</v>
      </c>
      <c r="H1497" s="1" t="s">
        <v>1436</v>
      </c>
      <c r="I1497" s="1" t="s">
        <v>4544</v>
      </c>
      <c r="J1497" s="1" t="s">
        <v>87</v>
      </c>
      <c r="K1497" s="3">
        <v>39.72</v>
      </c>
      <c r="L1497">
        <v>2</v>
      </c>
      <c r="M1497" s="3">
        <v>79.44</v>
      </c>
      <c r="N1497" s="1" t="s">
        <v>21</v>
      </c>
      <c r="O1497" s="1" t="s">
        <v>44</v>
      </c>
    </row>
    <row r="1498" spans="1:15" x14ac:dyDescent="0.3">
      <c r="A1498" s="1" t="s">
        <v>4545</v>
      </c>
      <c r="B1498" s="2">
        <v>45483</v>
      </c>
      <c r="C1498" s="1" t="s">
        <v>6670</v>
      </c>
      <c r="D1498" s="1" t="s">
        <v>32</v>
      </c>
      <c r="E1498">
        <v>2024</v>
      </c>
      <c r="F1498" s="1" t="s">
        <v>4546</v>
      </c>
      <c r="G1498" s="1" t="s">
        <v>4547</v>
      </c>
      <c r="H1498" s="1" t="s">
        <v>1205</v>
      </c>
      <c r="I1498" s="1" t="s">
        <v>4548</v>
      </c>
      <c r="J1498" s="1" t="s">
        <v>87</v>
      </c>
      <c r="K1498" s="3">
        <v>32.69</v>
      </c>
      <c r="L1498">
        <v>2</v>
      </c>
      <c r="M1498" s="3">
        <v>65.38</v>
      </c>
      <c r="N1498" s="1" t="s">
        <v>29</v>
      </c>
      <c r="O1498" s="1" t="s">
        <v>22</v>
      </c>
    </row>
    <row r="1499" spans="1:15" x14ac:dyDescent="0.3">
      <c r="A1499" s="1" t="s">
        <v>4549</v>
      </c>
      <c r="B1499" s="2">
        <v>45224</v>
      </c>
      <c r="C1499" s="1" t="s">
        <v>6670</v>
      </c>
      <c r="D1499" s="1" t="s">
        <v>133</v>
      </c>
      <c r="E1499">
        <v>2023</v>
      </c>
      <c r="F1499" s="1" t="s">
        <v>2761</v>
      </c>
      <c r="G1499" s="1" t="s">
        <v>2803</v>
      </c>
      <c r="H1499" s="1" t="s">
        <v>2872</v>
      </c>
      <c r="I1499" s="1" t="s">
        <v>4550</v>
      </c>
      <c r="J1499" s="1" t="s">
        <v>70</v>
      </c>
      <c r="K1499" s="3">
        <v>31.66</v>
      </c>
      <c r="L1499">
        <v>2</v>
      </c>
      <c r="M1499" s="3">
        <v>63.32</v>
      </c>
      <c r="N1499" s="1" t="s">
        <v>6669</v>
      </c>
      <c r="O1499" s="1" t="s">
        <v>44</v>
      </c>
    </row>
    <row r="1500" spans="1:15" x14ac:dyDescent="0.3">
      <c r="A1500" s="1" t="s">
        <v>4551</v>
      </c>
      <c r="B1500" s="2">
        <v>44949</v>
      </c>
      <c r="C1500" s="1" t="s">
        <v>6667</v>
      </c>
      <c r="D1500" s="1" t="s">
        <v>210</v>
      </c>
      <c r="E1500">
        <v>2023</v>
      </c>
      <c r="F1500" s="1" t="s">
        <v>2761</v>
      </c>
      <c r="G1500" s="1" t="s">
        <v>2803</v>
      </c>
      <c r="H1500" s="1" t="s">
        <v>1890</v>
      </c>
      <c r="I1500" s="1" t="s">
        <v>1891</v>
      </c>
      <c r="J1500" s="1" t="s">
        <v>20</v>
      </c>
      <c r="K1500" s="3">
        <v>20.8</v>
      </c>
      <c r="L1500">
        <v>5</v>
      </c>
      <c r="M1500" s="3">
        <v>104</v>
      </c>
      <c r="N1500" s="1" t="s">
        <v>6669</v>
      </c>
      <c r="O1500" s="1" t="s">
        <v>95</v>
      </c>
    </row>
    <row r="1501" spans="1:15" x14ac:dyDescent="0.3">
      <c r="A1501" s="1" t="s">
        <v>4552</v>
      </c>
      <c r="B1501" s="2">
        <v>45320</v>
      </c>
      <c r="C1501" s="1" t="s">
        <v>6667</v>
      </c>
      <c r="D1501" s="1" t="s">
        <v>210</v>
      </c>
      <c r="E1501">
        <v>2024</v>
      </c>
      <c r="F1501" s="1" t="s">
        <v>548</v>
      </c>
      <c r="G1501" s="1" t="s">
        <v>3231</v>
      </c>
      <c r="H1501" s="1" t="s">
        <v>4553</v>
      </c>
      <c r="I1501" s="1" t="s">
        <v>4554</v>
      </c>
      <c r="J1501" s="1" t="s">
        <v>51</v>
      </c>
      <c r="K1501" s="3">
        <v>11.43</v>
      </c>
      <c r="L1501">
        <v>3</v>
      </c>
      <c r="M1501" s="3">
        <v>34.29</v>
      </c>
      <c r="N1501" s="1" t="s">
        <v>6669</v>
      </c>
      <c r="O1501" s="1" t="s">
        <v>37</v>
      </c>
    </row>
    <row r="1502" spans="1:15" x14ac:dyDescent="0.3">
      <c r="A1502" s="1" t="s">
        <v>4555</v>
      </c>
      <c r="B1502" s="2">
        <v>45047</v>
      </c>
      <c r="C1502" s="1" t="s">
        <v>6667</v>
      </c>
      <c r="D1502" s="1" t="s">
        <v>46</v>
      </c>
      <c r="E1502">
        <v>2023</v>
      </c>
      <c r="F1502" s="1" t="s">
        <v>794</v>
      </c>
      <c r="G1502" s="1" t="s">
        <v>795</v>
      </c>
      <c r="H1502" s="1" t="s">
        <v>2079</v>
      </c>
      <c r="I1502" s="1" t="s">
        <v>4556</v>
      </c>
      <c r="J1502" s="1" t="s">
        <v>87</v>
      </c>
      <c r="K1502" s="3">
        <v>18.27</v>
      </c>
      <c r="L1502">
        <v>3</v>
      </c>
      <c r="M1502" s="3">
        <v>54.81</v>
      </c>
      <c r="N1502" s="1" t="s">
        <v>21</v>
      </c>
      <c r="O1502" s="1" t="s">
        <v>37</v>
      </c>
    </row>
    <row r="1503" spans="1:15" x14ac:dyDescent="0.3">
      <c r="A1503" s="1" t="s">
        <v>4557</v>
      </c>
      <c r="B1503" s="2">
        <v>45721</v>
      </c>
      <c r="C1503" s="1" t="s">
        <v>6670</v>
      </c>
      <c r="D1503" s="1" t="s">
        <v>15</v>
      </c>
      <c r="E1503">
        <v>2025</v>
      </c>
      <c r="F1503" s="1" t="s">
        <v>1902</v>
      </c>
      <c r="G1503" s="1" t="s">
        <v>1903</v>
      </c>
      <c r="H1503" s="1" t="s">
        <v>3542</v>
      </c>
      <c r="I1503" s="1" t="s">
        <v>3543</v>
      </c>
      <c r="J1503" s="1" t="s">
        <v>51</v>
      </c>
      <c r="K1503" s="3">
        <v>39.14</v>
      </c>
      <c r="L1503">
        <v>4</v>
      </c>
      <c r="M1503" s="3">
        <v>156.56</v>
      </c>
      <c r="N1503" s="1" t="s">
        <v>6669</v>
      </c>
      <c r="O1503" s="1" t="s">
        <v>95</v>
      </c>
    </row>
    <row r="1504" spans="1:15" x14ac:dyDescent="0.3">
      <c r="A1504" s="1" t="s">
        <v>4558</v>
      </c>
      <c r="B1504" s="2">
        <v>45259</v>
      </c>
      <c r="C1504" s="1" t="s">
        <v>6670</v>
      </c>
      <c r="D1504" s="1" t="s">
        <v>54</v>
      </c>
      <c r="E1504">
        <v>2023</v>
      </c>
      <c r="F1504" s="1" t="s">
        <v>2089</v>
      </c>
      <c r="G1504" s="1" t="s">
        <v>2649</v>
      </c>
      <c r="H1504" s="1" t="s">
        <v>223</v>
      </c>
      <c r="I1504" s="1" t="s">
        <v>4559</v>
      </c>
      <c r="J1504" s="1" t="s">
        <v>20</v>
      </c>
      <c r="K1504" s="3">
        <v>26.72</v>
      </c>
      <c r="L1504">
        <v>5</v>
      </c>
      <c r="M1504" s="3">
        <v>133.6</v>
      </c>
      <c r="N1504" s="1" t="s">
        <v>29</v>
      </c>
      <c r="O1504" s="1" t="s">
        <v>22</v>
      </c>
    </row>
    <row r="1505" spans="1:15" x14ac:dyDescent="0.3">
      <c r="A1505" s="1" t="s">
        <v>4560</v>
      </c>
      <c r="B1505" s="2">
        <v>45244</v>
      </c>
      <c r="C1505" s="1" t="s">
        <v>6671</v>
      </c>
      <c r="D1505" s="1" t="s">
        <v>54</v>
      </c>
      <c r="E1505">
        <v>2023</v>
      </c>
      <c r="F1505" s="1" t="s">
        <v>2422</v>
      </c>
      <c r="G1505" s="1" t="s">
        <v>4561</v>
      </c>
      <c r="H1505" s="1" t="s">
        <v>2470</v>
      </c>
      <c r="I1505" s="1" t="s">
        <v>4562</v>
      </c>
      <c r="J1505" s="1" t="s">
        <v>20</v>
      </c>
      <c r="K1505" s="3">
        <v>33.03</v>
      </c>
      <c r="L1505">
        <v>4</v>
      </c>
      <c r="M1505" s="3">
        <v>132.12</v>
      </c>
      <c r="N1505" s="1" t="s">
        <v>88</v>
      </c>
      <c r="O1505" s="1" t="s">
        <v>193</v>
      </c>
    </row>
    <row r="1506" spans="1:15" x14ac:dyDescent="0.3">
      <c r="A1506" s="1" t="s">
        <v>4563</v>
      </c>
      <c r="B1506" s="2">
        <v>45607</v>
      </c>
      <c r="C1506" s="1" t="s">
        <v>6667</v>
      </c>
      <c r="D1506" s="1" t="s">
        <v>54</v>
      </c>
      <c r="E1506">
        <v>2024</v>
      </c>
      <c r="F1506" s="1" t="s">
        <v>921</v>
      </c>
      <c r="G1506" s="1" t="s">
        <v>922</v>
      </c>
      <c r="H1506" s="1" t="s">
        <v>950</v>
      </c>
      <c r="I1506" s="1" t="s">
        <v>3617</v>
      </c>
      <c r="J1506" s="1" t="s">
        <v>20</v>
      </c>
      <c r="K1506" s="3">
        <v>46.16</v>
      </c>
      <c r="L1506">
        <v>4</v>
      </c>
      <c r="M1506" s="3">
        <v>184.64</v>
      </c>
      <c r="N1506" s="1" t="s">
        <v>29</v>
      </c>
      <c r="O1506" s="1" t="s">
        <v>22</v>
      </c>
    </row>
    <row r="1507" spans="1:15" x14ac:dyDescent="0.3">
      <c r="A1507" s="1" t="s">
        <v>4564</v>
      </c>
      <c r="B1507" s="2">
        <v>44934</v>
      </c>
      <c r="C1507" s="1" t="s">
        <v>6666</v>
      </c>
      <c r="D1507" s="1" t="s">
        <v>210</v>
      </c>
      <c r="E1507">
        <v>2023</v>
      </c>
      <c r="F1507" s="1" t="s">
        <v>378</v>
      </c>
      <c r="G1507" s="1" t="s">
        <v>4565</v>
      </c>
      <c r="H1507" s="1" t="s">
        <v>3156</v>
      </c>
      <c r="I1507" s="1" t="s">
        <v>3157</v>
      </c>
      <c r="J1507" s="1" t="s">
        <v>51</v>
      </c>
      <c r="K1507" s="3">
        <v>22.45</v>
      </c>
      <c r="L1507">
        <v>1</v>
      </c>
      <c r="M1507" s="3">
        <v>22.45</v>
      </c>
      <c r="N1507" s="1" t="s">
        <v>29</v>
      </c>
      <c r="O1507" s="1" t="s">
        <v>52</v>
      </c>
    </row>
    <row r="1508" spans="1:15" x14ac:dyDescent="0.3">
      <c r="A1508" s="1" t="s">
        <v>4566</v>
      </c>
      <c r="B1508" s="2">
        <v>45436</v>
      </c>
      <c r="C1508" s="1" t="s">
        <v>6668</v>
      </c>
      <c r="D1508" s="1" t="s">
        <v>46</v>
      </c>
      <c r="E1508">
        <v>2024</v>
      </c>
      <c r="F1508" s="1" t="s">
        <v>4567</v>
      </c>
      <c r="G1508" s="1" t="s">
        <v>4568</v>
      </c>
      <c r="H1508" s="1" t="s">
        <v>1859</v>
      </c>
      <c r="I1508" s="1" t="s">
        <v>4569</v>
      </c>
      <c r="J1508" s="1" t="s">
        <v>70</v>
      </c>
      <c r="K1508" s="3">
        <v>37.159999999999997</v>
      </c>
      <c r="L1508">
        <v>2</v>
      </c>
      <c r="M1508" s="3">
        <v>74.319999999999993</v>
      </c>
      <c r="N1508" s="1" t="s">
        <v>6669</v>
      </c>
      <c r="O1508" s="1" t="s">
        <v>95</v>
      </c>
    </row>
    <row r="1509" spans="1:15" x14ac:dyDescent="0.3">
      <c r="A1509" s="1" t="s">
        <v>4570</v>
      </c>
      <c r="B1509" s="2">
        <v>45030</v>
      </c>
      <c r="C1509" s="1" t="s">
        <v>6668</v>
      </c>
      <c r="D1509" s="1" t="s">
        <v>82</v>
      </c>
      <c r="E1509">
        <v>2023</v>
      </c>
      <c r="F1509" s="1" t="s">
        <v>4571</v>
      </c>
      <c r="G1509" s="1" t="s">
        <v>4572</v>
      </c>
      <c r="H1509" s="1" t="s">
        <v>2319</v>
      </c>
      <c r="I1509" s="1" t="s">
        <v>2332</v>
      </c>
      <c r="J1509" s="1" t="s">
        <v>70</v>
      </c>
      <c r="K1509" s="3">
        <v>43.37</v>
      </c>
      <c r="L1509">
        <v>4</v>
      </c>
      <c r="M1509" s="3">
        <v>173.48</v>
      </c>
      <c r="N1509" s="1" t="s">
        <v>29</v>
      </c>
      <c r="O1509" s="1" t="s">
        <v>37</v>
      </c>
    </row>
    <row r="1510" spans="1:15" x14ac:dyDescent="0.3">
      <c r="A1510" s="1" t="s">
        <v>4573</v>
      </c>
      <c r="B1510" s="2">
        <v>45379</v>
      </c>
      <c r="C1510" s="1" t="s">
        <v>6672</v>
      </c>
      <c r="D1510" s="1" t="s">
        <v>15</v>
      </c>
      <c r="E1510">
        <v>2024</v>
      </c>
      <c r="F1510" s="1" t="s">
        <v>1040</v>
      </c>
      <c r="G1510" s="1" t="s">
        <v>1041</v>
      </c>
      <c r="H1510" s="1" t="s">
        <v>2208</v>
      </c>
      <c r="I1510" s="1" t="s">
        <v>2209</v>
      </c>
      <c r="J1510" s="1" t="s">
        <v>20</v>
      </c>
      <c r="K1510" s="3">
        <v>34.92</v>
      </c>
      <c r="L1510">
        <v>1</v>
      </c>
      <c r="M1510" s="3">
        <v>34.92</v>
      </c>
      <c r="N1510" s="1" t="s">
        <v>29</v>
      </c>
      <c r="O1510" s="1" t="s">
        <v>95</v>
      </c>
    </row>
    <row r="1511" spans="1:15" x14ac:dyDescent="0.3">
      <c r="A1511" s="1" t="s">
        <v>4574</v>
      </c>
      <c r="B1511" s="2">
        <v>45497</v>
      </c>
      <c r="C1511" s="1" t="s">
        <v>6670</v>
      </c>
      <c r="D1511" s="1" t="s">
        <v>32</v>
      </c>
      <c r="E1511">
        <v>2024</v>
      </c>
      <c r="F1511" s="1" t="s">
        <v>2216</v>
      </c>
      <c r="G1511" s="1" t="s">
        <v>2217</v>
      </c>
      <c r="H1511" s="1" t="s">
        <v>3299</v>
      </c>
      <c r="I1511" s="1" t="s">
        <v>3300</v>
      </c>
      <c r="J1511" s="1" t="s">
        <v>87</v>
      </c>
      <c r="K1511" s="3">
        <v>14.99</v>
      </c>
      <c r="L1511">
        <v>3</v>
      </c>
      <c r="M1511" s="3">
        <v>44.97</v>
      </c>
      <c r="N1511" s="1" t="s">
        <v>88</v>
      </c>
      <c r="O1511" s="1" t="s">
        <v>22</v>
      </c>
    </row>
    <row r="1512" spans="1:15" x14ac:dyDescent="0.3">
      <c r="A1512" s="1" t="s">
        <v>4575</v>
      </c>
      <c r="B1512" s="2">
        <v>45490</v>
      </c>
      <c r="C1512" s="1" t="s">
        <v>6670</v>
      </c>
      <c r="D1512" s="1" t="s">
        <v>32</v>
      </c>
      <c r="E1512">
        <v>2024</v>
      </c>
      <c r="F1512" s="1" t="s">
        <v>2164</v>
      </c>
      <c r="G1512" s="1" t="s">
        <v>2165</v>
      </c>
      <c r="H1512" s="1" t="s">
        <v>4576</v>
      </c>
      <c r="I1512" s="1" t="s">
        <v>4577</v>
      </c>
      <c r="J1512" s="1" t="s">
        <v>51</v>
      </c>
      <c r="K1512" s="3">
        <v>10.24</v>
      </c>
      <c r="L1512">
        <v>2</v>
      </c>
      <c r="M1512" s="3">
        <v>20.48</v>
      </c>
      <c r="N1512" s="1" t="s">
        <v>29</v>
      </c>
      <c r="O1512" s="1" t="s">
        <v>22</v>
      </c>
    </row>
    <row r="1513" spans="1:15" x14ac:dyDescent="0.3">
      <c r="A1513" s="1" t="s">
        <v>4578</v>
      </c>
      <c r="B1513" s="2">
        <v>44960</v>
      </c>
      <c r="C1513" s="1" t="s">
        <v>6668</v>
      </c>
      <c r="D1513" s="1" t="s">
        <v>39</v>
      </c>
      <c r="E1513">
        <v>2023</v>
      </c>
      <c r="F1513" s="1" t="s">
        <v>1271</v>
      </c>
      <c r="G1513" s="1" t="s">
        <v>4579</v>
      </c>
      <c r="H1513" s="1" t="s">
        <v>1513</v>
      </c>
      <c r="I1513" s="1" t="s">
        <v>4580</v>
      </c>
      <c r="J1513" s="1" t="s">
        <v>20</v>
      </c>
      <c r="K1513" s="3">
        <v>27.48</v>
      </c>
      <c r="L1513">
        <v>3</v>
      </c>
      <c r="M1513" s="3">
        <v>82.44</v>
      </c>
      <c r="N1513" s="1" t="s">
        <v>88</v>
      </c>
      <c r="O1513" s="1" t="s">
        <v>37</v>
      </c>
    </row>
    <row r="1514" spans="1:15" x14ac:dyDescent="0.3">
      <c r="A1514" s="1" t="s">
        <v>4581</v>
      </c>
      <c r="B1514" s="2">
        <v>44993</v>
      </c>
      <c r="C1514" s="1" t="s">
        <v>6670</v>
      </c>
      <c r="D1514" s="1" t="s">
        <v>15</v>
      </c>
      <c r="E1514">
        <v>2023</v>
      </c>
      <c r="F1514" s="1" t="s">
        <v>3796</v>
      </c>
      <c r="G1514" s="1" t="s">
        <v>4582</v>
      </c>
      <c r="H1514" s="1" t="s">
        <v>4583</v>
      </c>
      <c r="I1514" s="1" t="s">
        <v>4584</v>
      </c>
      <c r="J1514" s="1" t="s">
        <v>70</v>
      </c>
      <c r="K1514" s="3">
        <v>28.87</v>
      </c>
      <c r="L1514">
        <v>4</v>
      </c>
      <c r="M1514" s="3">
        <v>115.48</v>
      </c>
      <c r="N1514" s="1" t="s">
        <v>6669</v>
      </c>
      <c r="O1514" s="1" t="s">
        <v>22</v>
      </c>
    </row>
    <row r="1515" spans="1:15" x14ac:dyDescent="0.3">
      <c r="A1515" s="1" t="s">
        <v>4585</v>
      </c>
      <c r="B1515" s="2">
        <v>45526</v>
      </c>
      <c r="C1515" s="1" t="s">
        <v>6672</v>
      </c>
      <c r="D1515" s="1" t="s">
        <v>90</v>
      </c>
      <c r="E1515">
        <v>2024</v>
      </c>
      <c r="F1515" s="1" t="s">
        <v>1932</v>
      </c>
      <c r="G1515" s="1" t="s">
        <v>1933</v>
      </c>
      <c r="H1515" s="1" t="s">
        <v>1944</v>
      </c>
      <c r="I1515" s="1" t="s">
        <v>1945</v>
      </c>
      <c r="J1515" s="1" t="s">
        <v>87</v>
      </c>
      <c r="K1515" s="3">
        <v>4.59</v>
      </c>
      <c r="L1515">
        <v>5</v>
      </c>
      <c r="M1515" s="3">
        <v>22.95</v>
      </c>
      <c r="N1515" s="1" t="s">
        <v>21</v>
      </c>
      <c r="O1515" s="1" t="s">
        <v>95</v>
      </c>
    </row>
    <row r="1516" spans="1:15" x14ac:dyDescent="0.3">
      <c r="A1516" s="1" t="s">
        <v>4586</v>
      </c>
      <c r="B1516" s="2">
        <v>45372</v>
      </c>
      <c r="C1516" s="1" t="s">
        <v>6672</v>
      </c>
      <c r="D1516" s="1" t="s">
        <v>15</v>
      </c>
      <c r="E1516">
        <v>2024</v>
      </c>
      <c r="F1516" s="1" t="s">
        <v>750</v>
      </c>
      <c r="G1516" s="1" t="s">
        <v>751</v>
      </c>
      <c r="H1516" s="1" t="s">
        <v>2566</v>
      </c>
      <c r="I1516" s="1" t="s">
        <v>2567</v>
      </c>
      <c r="J1516" s="1" t="s">
        <v>70</v>
      </c>
      <c r="K1516" s="3">
        <v>8.23</v>
      </c>
      <c r="L1516">
        <v>5</v>
      </c>
      <c r="M1516" s="3">
        <v>41.15</v>
      </c>
      <c r="N1516" s="1" t="s">
        <v>21</v>
      </c>
      <c r="O1516" s="1" t="s">
        <v>30</v>
      </c>
    </row>
    <row r="1517" spans="1:15" x14ac:dyDescent="0.3">
      <c r="A1517" s="1" t="s">
        <v>4587</v>
      </c>
      <c r="B1517" s="2">
        <v>45458</v>
      </c>
      <c r="C1517" s="1" t="s">
        <v>6673</v>
      </c>
      <c r="D1517" s="1" t="s">
        <v>24</v>
      </c>
      <c r="E1517">
        <v>2024</v>
      </c>
      <c r="F1517" s="1" t="s">
        <v>839</v>
      </c>
      <c r="G1517" s="1" t="s">
        <v>1161</v>
      </c>
      <c r="H1517" s="1" t="s">
        <v>2566</v>
      </c>
      <c r="I1517" s="1" t="s">
        <v>4588</v>
      </c>
      <c r="J1517" s="1" t="s">
        <v>70</v>
      </c>
      <c r="K1517" s="3">
        <v>48.97</v>
      </c>
      <c r="L1517">
        <v>2</v>
      </c>
      <c r="M1517" s="3">
        <v>97.94</v>
      </c>
      <c r="N1517" s="1" t="s">
        <v>6669</v>
      </c>
      <c r="O1517" s="1" t="s">
        <v>30</v>
      </c>
    </row>
    <row r="1518" spans="1:15" x14ac:dyDescent="0.3">
      <c r="A1518" s="1" t="s">
        <v>4589</v>
      </c>
      <c r="B1518" s="2">
        <v>45273</v>
      </c>
      <c r="C1518" s="1" t="s">
        <v>6670</v>
      </c>
      <c r="D1518" s="1" t="s">
        <v>107</v>
      </c>
      <c r="E1518">
        <v>2023</v>
      </c>
      <c r="F1518" s="1" t="s">
        <v>2507</v>
      </c>
      <c r="G1518" s="1" t="s">
        <v>2508</v>
      </c>
      <c r="H1518" s="1" t="s">
        <v>4590</v>
      </c>
      <c r="I1518" s="1" t="s">
        <v>4591</v>
      </c>
      <c r="J1518" s="1" t="s">
        <v>87</v>
      </c>
      <c r="K1518" s="3">
        <v>28.25</v>
      </c>
      <c r="L1518">
        <v>1</v>
      </c>
      <c r="M1518" s="3">
        <v>28.25</v>
      </c>
      <c r="N1518" s="1" t="s">
        <v>21</v>
      </c>
      <c r="O1518" s="1" t="s">
        <v>22</v>
      </c>
    </row>
    <row r="1519" spans="1:15" x14ac:dyDescent="0.3">
      <c r="A1519" s="1" t="s">
        <v>4592</v>
      </c>
      <c r="B1519" s="2">
        <v>45265</v>
      </c>
      <c r="C1519" s="1" t="s">
        <v>6671</v>
      </c>
      <c r="D1519" s="1" t="s">
        <v>107</v>
      </c>
      <c r="E1519">
        <v>2023</v>
      </c>
      <c r="F1519" s="1" t="s">
        <v>728</v>
      </c>
      <c r="G1519" s="1" t="s">
        <v>1989</v>
      </c>
      <c r="H1519" s="1" t="s">
        <v>806</v>
      </c>
      <c r="I1519" s="1" t="s">
        <v>3717</v>
      </c>
      <c r="J1519" s="1" t="s">
        <v>87</v>
      </c>
      <c r="K1519" s="3">
        <v>6.84</v>
      </c>
      <c r="L1519">
        <v>5</v>
      </c>
      <c r="M1519" s="3">
        <v>34.200000000000003</v>
      </c>
      <c r="N1519" s="1" t="s">
        <v>6669</v>
      </c>
      <c r="O1519" s="1" t="s">
        <v>37</v>
      </c>
    </row>
    <row r="1520" spans="1:15" x14ac:dyDescent="0.3">
      <c r="A1520" s="1" t="s">
        <v>4593</v>
      </c>
      <c r="B1520" s="2">
        <v>45504</v>
      </c>
      <c r="C1520" s="1" t="s">
        <v>6670</v>
      </c>
      <c r="D1520" s="1" t="s">
        <v>32</v>
      </c>
      <c r="E1520">
        <v>2024</v>
      </c>
      <c r="F1520" s="1" t="s">
        <v>4594</v>
      </c>
      <c r="G1520" s="1" t="s">
        <v>4595</v>
      </c>
      <c r="H1520" s="1" t="s">
        <v>1378</v>
      </c>
      <c r="I1520" s="1" t="s">
        <v>4372</v>
      </c>
      <c r="J1520" s="1" t="s">
        <v>20</v>
      </c>
      <c r="K1520" s="3">
        <v>28.01</v>
      </c>
      <c r="L1520">
        <v>3</v>
      </c>
      <c r="M1520" s="3">
        <v>84.03</v>
      </c>
      <c r="N1520" s="1" t="s">
        <v>21</v>
      </c>
      <c r="O1520" s="1" t="s">
        <v>37</v>
      </c>
    </row>
    <row r="1521" spans="1:15" x14ac:dyDescent="0.3">
      <c r="A1521" s="1" t="s">
        <v>4596</v>
      </c>
      <c r="B1521" s="2">
        <v>45802</v>
      </c>
      <c r="C1521" s="1" t="s">
        <v>6666</v>
      </c>
      <c r="D1521" s="1" t="s">
        <v>46</v>
      </c>
      <c r="E1521">
        <v>2025</v>
      </c>
      <c r="F1521" s="1" t="s">
        <v>2089</v>
      </c>
      <c r="G1521" s="1" t="s">
        <v>4597</v>
      </c>
      <c r="H1521" s="1" t="s">
        <v>1251</v>
      </c>
      <c r="I1521" s="1" t="s">
        <v>3658</v>
      </c>
      <c r="J1521" s="1" t="s">
        <v>70</v>
      </c>
      <c r="K1521" s="3">
        <v>18.89</v>
      </c>
      <c r="L1521">
        <v>1</v>
      </c>
      <c r="M1521" s="3">
        <v>18.89</v>
      </c>
      <c r="N1521" s="1" t="s">
        <v>21</v>
      </c>
      <c r="O1521" s="1" t="s">
        <v>22</v>
      </c>
    </row>
    <row r="1522" spans="1:15" x14ac:dyDescent="0.3">
      <c r="A1522" s="1" t="s">
        <v>4598</v>
      </c>
      <c r="B1522" s="2">
        <v>45285</v>
      </c>
      <c r="C1522" s="1" t="s">
        <v>6667</v>
      </c>
      <c r="D1522" s="1" t="s">
        <v>107</v>
      </c>
      <c r="E1522">
        <v>2023</v>
      </c>
      <c r="F1522" s="1" t="s">
        <v>4599</v>
      </c>
      <c r="G1522" s="1" t="s">
        <v>4600</v>
      </c>
      <c r="H1522" s="1" t="s">
        <v>1337</v>
      </c>
      <c r="I1522" s="1" t="s">
        <v>1338</v>
      </c>
      <c r="J1522" s="1" t="s">
        <v>70</v>
      </c>
      <c r="K1522" s="3">
        <v>15.54</v>
      </c>
      <c r="L1522">
        <v>3</v>
      </c>
      <c r="M1522" s="3">
        <v>46.62</v>
      </c>
      <c r="N1522" s="1" t="s">
        <v>21</v>
      </c>
      <c r="O1522" s="1" t="s">
        <v>193</v>
      </c>
    </row>
    <row r="1523" spans="1:15" x14ac:dyDescent="0.3">
      <c r="A1523" s="1" t="s">
        <v>4601</v>
      </c>
      <c r="B1523" s="2">
        <v>45444</v>
      </c>
      <c r="C1523" s="1" t="s">
        <v>6673</v>
      </c>
      <c r="D1523" s="1" t="s">
        <v>24</v>
      </c>
      <c r="E1523">
        <v>2024</v>
      </c>
      <c r="F1523" s="1" t="s">
        <v>765</v>
      </c>
      <c r="G1523" s="1" t="s">
        <v>766</v>
      </c>
      <c r="H1523" s="1" t="s">
        <v>3079</v>
      </c>
      <c r="I1523" s="1" t="s">
        <v>3080</v>
      </c>
      <c r="J1523" s="1" t="s">
        <v>70</v>
      </c>
      <c r="K1523" s="3">
        <v>16.05</v>
      </c>
      <c r="L1523">
        <v>5</v>
      </c>
      <c r="M1523" s="3">
        <v>80.25</v>
      </c>
      <c r="N1523" s="1" t="s">
        <v>21</v>
      </c>
      <c r="O1523" s="1" t="s">
        <v>22</v>
      </c>
    </row>
    <row r="1524" spans="1:15" x14ac:dyDescent="0.3">
      <c r="A1524" s="1" t="s">
        <v>4602</v>
      </c>
      <c r="B1524" s="2">
        <v>45397</v>
      </c>
      <c r="C1524" s="1" t="s">
        <v>6667</v>
      </c>
      <c r="D1524" s="1" t="s">
        <v>82</v>
      </c>
      <c r="E1524">
        <v>2024</v>
      </c>
      <c r="F1524" s="1" t="s">
        <v>226</v>
      </c>
      <c r="G1524" s="1" t="s">
        <v>227</v>
      </c>
      <c r="H1524" s="1" t="s">
        <v>2690</v>
      </c>
      <c r="I1524" s="1" t="s">
        <v>4603</v>
      </c>
      <c r="J1524" s="1" t="s">
        <v>51</v>
      </c>
      <c r="K1524" s="3">
        <v>45.86</v>
      </c>
      <c r="L1524">
        <v>3</v>
      </c>
      <c r="M1524" s="3">
        <v>137.58000000000001</v>
      </c>
      <c r="N1524" s="1" t="s">
        <v>29</v>
      </c>
      <c r="O1524" s="1" t="s">
        <v>44</v>
      </c>
    </row>
    <row r="1525" spans="1:15" x14ac:dyDescent="0.3">
      <c r="A1525" s="1" t="s">
        <v>4604</v>
      </c>
      <c r="B1525" s="2">
        <v>45390</v>
      </c>
      <c r="C1525" s="1" t="s">
        <v>6667</v>
      </c>
      <c r="D1525" s="1" t="s">
        <v>82</v>
      </c>
      <c r="E1525">
        <v>2024</v>
      </c>
      <c r="F1525" s="1" t="s">
        <v>2884</v>
      </c>
      <c r="G1525" s="1" t="s">
        <v>2885</v>
      </c>
      <c r="H1525" s="1" t="s">
        <v>1787</v>
      </c>
      <c r="I1525" s="1" t="s">
        <v>1788</v>
      </c>
      <c r="J1525" s="1" t="s">
        <v>87</v>
      </c>
      <c r="K1525" s="3">
        <v>54.27</v>
      </c>
      <c r="L1525">
        <v>3</v>
      </c>
      <c r="M1525" s="3">
        <v>162.81</v>
      </c>
      <c r="N1525" s="1" t="s">
        <v>29</v>
      </c>
      <c r="O1525" s="1" t="s">
        <v>37</v>
      </c>
    </row>
    <row r="1526" spans="1:15" x14ac:dyDescent="0.3">
      <c r="A1526" s="1" t="s">
        <v>4605</v>
      </c>
      <c r="B1526" s="2">
        <v>45838</v>
      </c>
      <c r="C1526" s="1" t="s">
        <v>6667</v>
      </c>
      <c r="D1526" s="1" t="s">
        <v>24</v>
      </c>
      <c r="E1526">
        <v>2025</v>
      </c>
      <c r="F1526" s="1" t="s">
        <v>2515</v>
      </c>
      <c r="G1526" s="1" t="s">
        <v>2516</v>
      </c>
      <c r="H1526" s="1" t="s">
        <v>197</v>
      </c>
      <c r="I1526" s="1" t="s">
        <v>3070</v>
      </c>
      <c r="J1526" s="1" t="s">
        <v>70</v>
      </c>
      <c r="K1526" s="3">
        <v>52.3</v>
      </c>
      <c r="L1526">
        <v>5</v>
      </c>
      <c r="M1526" s="3">
        <v>261.5</v>
      </c>
      <c r="N1526" s="1" t="s">
        <v>21</v>
      </c>
      <c r="O1526" s="1" t="s">
        <v>44</v>
      </c>
    </row>
    <row r="1527" spans="1:15" x14ac:dyDescent="0.3">
      <c r="A1527" s="1" t="s">
        <v>4606</v>
      </c>
      <c r="B1527" s="2">
        <v>45285</v>
      </c>
      <c r="C1527" s="1" t="s">
        <v>6667</v>
      </c>
      <c r="D1527" s="1" t="s">
        <v>107</v>
      </c>
      <c r="E1527">
        <v>2023</v>
      </c>
      <c r="F1527" s="1" t="s">
        <v>658</v>
      </c>
      <c r="G1527" s="1" t="s">
        <v>659</v>
      </c>
      <c r="H1527" s="1" t="s">
        <v>1602</v>
      </c>
      <c r="I1527" s="1" t="s">
        <v>1740</v>
      </c>
      <c r="J1527" s="1" t="s">
        <v>70</v>
      </c>
      <c r="K1527" s="3">
        <v>26.75</v>
      </c>
      <c r="L1527">
        <v>3</v>
      </c>
      <c r="M1527" s="3">
        <v>80.25</v>
      </c>
      <c r="N1527" s="1" t="s">
        <v>6669</v>
      </c>
      <c r="O1527" s="1" t="s">
        <v>37</v>
      </c>
    </row>
    <row r="1528" spans="1:15" x14ac:dyDescent="0.3">
      <c r="A1528" s="1" t="s">
        <v>4607</v>
      </c>
      <c r="B1528" s="2">
        <v>45617</v>
      </c>
      <c r="C1528" s="1" t="s">
        <v>6672</v>
      </c>
      <c r="D1528" s="1" t="s">
        <v>54</v>
      </c>
      <c r="E1528">
        <v>2024</v>
      </c>
      <c r="F1528" s="1" t="s">
        <v>221</v>
      </c>
      <c r="G1528" s="1" t="s">
        <v>222</v>
      </c>
      <c r="H1528" s="1" t="s">
        <v>4608</v>
      </c>
      <c r="I1528" s="1" t="s">
        <v>4609</v>
      </c>
      <c r="J1528" s="1" t="s">
        <v>51</v>
      </c>
      <c r="K1528" s="3">
        <v>15.37</v>
      </c>
      <c r="L1528">
        <v>4</v>
      </c>
      <c r="M1528" s="3">
        <v>61.48</v>
      </c>
      <c r="N1528" s="1" t="s">
        <v>88</v>
      </c>
      <c r="O1528" s="1" t="s">
        <v>22</v>
      </c>
    </row>
    <row r="1529" spans="1:15" x14ac:dyDescent="0.3">
      <c r="A1529" s="1" t="s">
        <v>4610</v>
      </c>
      <c r="B1529" s="2">
        <v>45439</v>
      </c>
      <c r="C1529" s="1" t="s">
        <v>6667</v>
      </c>
      <c r="D1529" s="1" t="s">
        <v>46</v>
      </c>
      <c r="E1529">
        <v>2024</v>
      </c>
      <c r="F1529" s="1" t="s">
        <v>1465</v>
      </c>
      <c r="G1529" s="1" t="s">
        <v>4352</v>
      </c>
      <c r="H1529" s="1" t="s">
        <v>3172</v>
      </c>
      <c r="I1529" s="1" t="s">
        <v>3173</v>
      </c>
      <c r="J1529" s="1" t="s">
        <v>20</v>
      </c>
      <c r="K1529" s="3">
        <v>11.17</v>
      </c>
      <c r="L1529">
        <v>1</v>
      </c>
      <c r="M1529" s="3">
        <v>11.17</v>
      </c>
      <c r="N1529" s="1" t="s">
        <v>29</v>
      </c>
      <c r="O1529" s="1" t="s">
        <v>80</v>
      </c>
    </row>
    <row r="1530" spans="1:15" x14ac:dyDescent="0.3">
      <c r="A1530" s="1" t="s">
        <v>4613</v>
      </c>
      <c r="B1530" s="2">
        <v>45018</v>
      </c>
      <c r="C1530" s="1" t="s">
        <v>6666</v>
      </c>
      <c r="D1530" s="1" t="s">
        <v>82</v>
      </c>
      <c r="E1530">
        <v>2023</v>
      </c>
      <c r="F1530" s="1" t="s">
        <v>255</v>
      </c>
      <c r="G1530" s="1" t="s">
        <v>4006</v>
      </c>
      <c r="H1530" s="1" t="s">
        <v>2249</v>
      </c>
      <c r="I1530" s="1" t="s">
        <v>4614</v>
      </c>
      <c r="J1530" s="1" t="s">
        <v>20</v>
      </c>
      <c r="K1530" s="3">
        <v>19.73</v>
      </c>
      <c r="L1530">
        <v>3</v>
      </c>
      <c r="M1530" s="3">
        <v>59.19</v>
      </c>
      <c r="N1530" s="1" t="s">
        <v>29</v>
      </c>
      <c r="O1530" s="1" t="s">
        <v>80</v>
      </c>
    </row>
    <row r="1531" spans="1:15" x14ac:dyDescent="0.3">
      <c r="A1531" s="1" t="s">
        <v>4615</v>
      </c>
      <c r="B1531" s="2">
        <v>45558</v>
      </c>
      <c r="C1531" s="1" t="s">
        <v>6667</v>
      </c>
      <c r="D1531" s="1" t="s">
        <v>60</v>
      </c>
      <c r="E1531">
        <v>2024</v>
      </c>
      <c r="F1531" s="1" t="s">
        <v>930</v>
      </c>
      <c r="G1531" s="1" t="s">
        <v>3339</v>
      </c>
      <c r="H1531" s="1" t="s">
        <v>93</v>
      </c>
      <c r="I1531" s="1" t="s">
        <v>3844</v>
      </c>
      <c r="J1531" s="1" t="s">
        <v>20</v>
      </c>
      <c r="K1531" s="3">
        <v>36.840000000000003</v>
      </c>
      <c r="L1531">
        <v>1</v>
      </c>
      <c r="M1531" s="3">
        <v>36.840000000000003</v>
      </c>
      <c r="N1531" s="1" t="s">
        <v>29</v>
      </c>
      <c r="O1531" s="1" t="s">
        <v>44</v>
      </c>
    </row>
    <row r="1532" spans="1:15" x14ac:dyDescent="0.3">
      <c r="A1532" s="1" t="s">
        <v>4616</v>
      </c>
      <c r="B1532" s="2">
        <v>45517</v>
      </c>
      <c r="C1532" s="1" t="s">
        <v>6671</v>
      </c>
      <c r="D1532" s="1" t="s">
        <v>90</v>
      </c>
      <c r="E1532">
        <v>2024</v>
      </c>
      <c r="F1532" s="1" t="s">
        <v>3248</v>
      </c>
      <c r="G1532" s="1" t="s">
        <v>3249</v>
      </c>
      <c r="H1532" s="1" t="s">
        <v>2627</v>
      </c>
      <c r="I1532" s="1" t="s">
        <v>2628</v>
      </c>
      <c r="J1532" s="1" t="s">
        <v>20</v>
      </c>
      <c r="K1532" s="3">
        <v>29.79</v>
      </c>
      <c r="L1532">
        <v>4</v>
      </c>
      <c r="M1532" s="3">
        <v>119.16</v>
      </c>
      <c r="N1532" s="1" t="s">
        <v>6669</v>
      </c>
      <c r="O1532" s="1" t="s">
        <v>37</v>
      </c>
    </row>
    <row r="1533" spans="1:15" x14ac:dyDescent="0.3">
      <c r="A1533" s="1" t="s">
        <v>4617</v>
      </c>
      <c r="B1533" s="2">
        <v>45133</v>
      </c>
      <c r="C1533" s="1" t="s">
        <v>6670</v>
      </c>
      <c r="D1533" s="1" t="s">
        <v>32</v>
      </c>
      <c r="E1533">
        <v>2023</v>
      </c>
      <c r="F1533" s="1" t="s">
        <v>4618</v>
      </c>
      <c r="G1533" s="1" t="s">
        <v>4619</v>
      </c>
      <c r="H1533" s="1" t="s">
        <v>2189</v>
      </c>
      <c r="I1533" s="1" t="s">
        <v>3218</v>
      </c>
      <c r="J1533" s="1" t="s">
        <v>70</v>
      </c>
      <c r="K1533" s="3">
        <v>11.98</v>
      </c>
      <c r="L1533">
        <v>1</v>
      </c>
      <c r="M1533" s="3">
        <v>11.98</v>
      </c>
      <c r="N1533" s="1" t="s">
        <v>88</v>
      </c>
      <c r="O1533" s="1" t="s">
        <v>193</v>
      </c>
    </row>
    <row r="1534" spans="1:15" x14ac:dyDescent="0.3">
      <c r="A1534" s="1" t="s">
        <v>4620</v>
      </c>
      <c r="B1534" s="2">
        <v>45623</v>
      </c>
      <c r="C1534" s="1" t="s">
        <v>6670</v>
      </c>
      <c r="D1534" s="1" t="s">
        <v>54</v>
      </c>
      <c r="E1534">
        <v>2024</v>
      </c>
      <c r="F1534" s="1" t="s">
        <v>2975</v>
      </c>
      <c r="G1534" s="1" t="s">
        <v>2976</v>
      </c>
      <c r="H1534" s="1" t="s">
        <v>762</v>
      </c>
      <c r="I1534" s="1" t="s">
        <v>763</v>
      </c>
      <c r="J1534" s="1" t="s">
        <v>20</v>
      </c>
      <c r="K1534" s="3">
        <v>35.21</v>
      </c>
      <c r="L1534">
        <v>5</v>
      </c>
      <c r="M1534" s="3">
        <v>176.05</v>
      </c>
      <c r="N1534" s="1" t="s">
        <v>6669</v>
      </c>
      <c r="O1534" s="1" t="s">
        <v>22</v>
      </c>
    </row>
    <row r="1535" spans="1:15" x14ac:dyDescent="0.3">
      <c r="A1535" s="1" t="s">
        <v>4621</v>
      </c>
      <c r="B1535" s="2">
        <v>45324</v>
      </c>
      <c r="C1535" s="1" t="s">
        <v>6668</v>
      </c>
      <c r="D1535" s="1" t="s">
        <v>39</v>
      </c>
      <c r="E1535">
        <v>2024</v>
      </c>
      <c r="F1535" s="1" t="s">
        <v>4622</v>
      </c>
      <c r="G1535" s="1" t="s">
        <v>4623</v>
      </c>
      <c r="H1535" s="1" t="s">
        <v>1677</v>
      </c>
      <c r="I1535" s="1" t="s">
        <v>3696</v>
      </c>
      <c r="J1535" s="1" t="s">
        <v>70</v>
      </c>
      <c r="K1535" s="3">
        <v>37.42</v>
      </c>
      <c r="L1535">
        <v>4</v>
      </c>
      <c r="M1535" s="3">
        <v>149.68</v>
      </c>
      <c r="N1535" s="1" t="s">
        <v>21</v>
      </c>
      <c r="O1535" s="1" t="s">
        <v>37</v>
      </c>
    </row>
    <row r="1536" spans="1:15" x14ac:dyDescent="0.3">
      <c r="A1536" s="1" t="s">
        <v>4624</v>
      </c>
      <c r="B1536" s="2">
        <v>45614</v>
      </c>
      <c r="C1536" s="1" t="s">
        <v>6667</v>
      </c>
      <c r="D1536" s="1" t="s">
        <v>54</v>
      </c>
      <c r="E1536">
        <v>2024</v>
      </c>
      <c r="F1536" s="1" t="s">
        <v>2317</v>
      </c>
      <c r="G1536" s="1" t="s">
        <v>4625</v>
      </c>
      <c r="H1536" s="1" t="s">
        <v>2604</v>
      </c>
      <c r="I1536" s="1" t="s">
        <v>4626</v>
      </c>
      <c r="J1536" s="1" t="s">
        <v>20</v>
      </c>
      <c r="K1536" s="3">
        <v>47.37</v>
      </c>
      <c r="L1536">
        <v>1</v>
      </c>
      <c r="M1536" s="3">
        <v>47.37</v>
      </c>
      <c r="N1536" s="1" t="s">
        <v>88</v>
      </c>
      <c r="O1536" s="1" t="s">
        <v>193</v>
      </c>
    </row>
    <row r="1537" spans="1:15" x14ac:dyDescent="0.3">
      <c r="A1537" s="1" t="s">
        <v>4627</v>
      </c>
      <c r="B1537" s="2">
        <v>45723</v>
      </c>
      <c r="C1537" s="1" t="s">
        <v>6668</v>
      </c>
      <c r="D1537" s="1" t="s">
        <v>15</v>
      </c>
      <c r="E1537">
        <v>2025</v>
      </c>
      <c r="F1537" s="1" t="s">
        <v>516</v>
      </c>
      <c r="G1537" s="1" t="s">
        <v>3736</v>
      </c>
      <c r="H1537" s="1" t="s">
        <v>161</v>
      </c>
      <c r="I1537" s="1" t="s">
        <v>162</v>
      </c>
      <c r="J1537" s="1" t="s">
        <v>70</v>
      </c>
      <c r="K1537" s="3">
        <v>41.1</v>
      </c>
      <c r="L1537">
        <v>4</v>
      </c>
      <c r="M1537" s="3">
        <v>164.4</v>
      </c>
      <c r="N1537" s="1" t="s">
        <v>21</v>
      </c>
      <c r="O1537" s="1" t="s">
        <v>193</v>
      </c>
    </row>
    <row r="1538" spans="1:15" x14ac:dyDescent="0.3">
      <c r="A1538" s="1" t="s">
        <v>4628</v>
      </c>
      <c r="B1538" s="2">
        <v>45013</v>
      </c>
      <c r="C1538" s="1" t="s">
        <v>6671</v>
      </c>
      <c r="D1538" s="1" t="s">
        <v>15</v>
      </c>
      <c r="E1538">
        <v>2023</v>
      </c>
      <c r="F1538" s="1" t="s">
        <v>231</v>
      </c>
      <c r="G1538" s="1" t="s">
        <v>2468</v>
      </c>
      <c r="H1538" s="1" t="s">
        <v>757</v>
      </c>
      <c r="I1538" s="1" t="s">
        <v>1172</v>
      </c>
      <c r="J1538" s="1" t="s">
        <v>20</v>
      </c>
      <c r="K1538" s="3">
        <v>41.83</v>
      </c>
      <c r="L1538">
        <v>2</v>
      </c>
      <c r="M1538" s="3">
        <v>83.66</v>
      </c>
      <c r="N1538" s="1" t="s">
        <v>21</v>
      </c>
      <c r="O1538" s="1" t="s">
        <v>52</v>
      </c>
    </row>
    <row r="1539" spans="1:15" x14ac:dyDescent="0.3">
      <c r="A1539" s="1" t="s">
        <v>4629</v>
      </c>
      <c r="B1539" s="2">
        <v>45170</v>
      </c>
      <c r="C1539" s="1" t="s">
        <v>6668</v>
      </c>
      <c r="D1539" s="1" t="s">
        <v>60</v>
      </c>
      <c r="E1539">
        <v>2023</v>
      </c>
      <c r="F1539" s="1" t="s">
        <v>433</v>
      </c>
      <c r="G1539" s="1" t="s">
        <v>4630</v>
      </c>
      <c r="H1539" s="1" t="s">
        <v>3791</v>
      </c>
      <c r="I1539" s="1" t="s">
        <v>3922</v>
      </c>
      <c r="J1539" s="1" t="s">
        <v>20</v>
      </c>
      <c r="K1539" s="3">
        <v>13.46</v>
      </c>
      <c r="L1539">
        <v>3</v>
      </c>
      <c r="M1539" s="3">
        <v>40.380000000000003</v>
      </c>
      <c r="N1539" s="1" t="s">
        <v>6669</v>
      </c>
      <c r="O1539" s="1" t="s">
        <v>22</v>
      </c>
    </row>
    <row r="1540" spans="1:15" x14ac:dyDescent="0.3">
      <c r="A1540" s="1" t="s">
        <v>4631</v>
      </c>
      <c r="B1540" s="2">
        <v>45105</v>
      </c>
      <c r="C1540" s="1" t="s">
        <v>6670</v>
      </c>
      <c r="D1540" s="1" t="s">
        <v>24</v>
      </c>
      <c r="E1540">
        <v>2023</v>
      </c>
      <c r="F1540" s="1" t="s">
        <v>681</v>
      </c>
      <c r="G1540" s="1" t="s">
        <v>4016</v>
      </c>
      <c r="H1540" s="1" t="s">
        <v>4632</v>
      </c>
      <c r="I1540" s="1" t="s">
        <v>4633</v>
      </c>
      <c r="J1540" s="1" t="s">
        <v>70</v>
      </c>
      <c r="K1540" s="3">
        <v>30.53</v>
      </c>
      <c r="L1540">
        <v>4</v>
      </c>
      <c r="M1540" s="3">
        <v>122.12</v>
      </c>
      <c r="N1540" s="1" t="s">
        <v>6669</v>
      </c>
      <c r="O1540" s="1" t="s">
        <v>37</v>
      </c>
    </row>
    <row r="1541" spans="1:15" x14ac:dyDescent="0.3">
      <c r="A1541" s="1" t="s">
        <v>4634</v>
      </c>
      <c r="B1541" s="2">
        <v>45093</v>
      </c>
      <c r="C1541" s="1" t="s">
        <v>6668</v>
      </c>
      <c r="D1541" s="1" t="s">
        <v>24</v>
      </c>
      <c r="E1541">
        <v>2023</v>
      </c>
      <c r="F1541" s="1" t="s">
        <v>401</v>
      </c>
      <c r="G1541" s="1" t="s">
        <v>402</v>
      </c>
      <c r="H1541" s="1" t="s">
        <v>947</v>
      </c>
      <c r="I1541" s="1" t="s">
        <v>948</v>
      </c>
      <c r="J1541" s="1" t="s">
        <v>70</v>
      </c>
      <c r="K1541" s="3">
        <v>9.8699999999999992</v>
      </c>
      <c r="L1541">
        <v>4</v>
      </c>
      <c r="M1541" s="3">
        <v>39.479999999999997</v>
      </c>
      <c r="N1541" s="1" t="s">
        <v>88</v>
      </c>
      <c r="O1541" s="1" t="s">
        <v>37</v>
      </c>
    </row>
    <row r="1542" spans="1:15" x14ac:dyDescent="0.3">
      <c r="A1542" s="1" t="s">
        <v>4635</v>
      </c>
      <c r="B1542" s="2">
        <v>45594</v>
      </c>
      <c r="C1542" s="1" t="s">
        <v>6671</v>
      </c>
      <c r="D1542" s="1" t="s">
        <v>133</v>
      </c>
      <c r="E1542">
        <v>2024</v>
      </c>
      <c r="F1542" s="1" t="s">
        <v>305</v>
      </c>
      <c r="G1542" s="1" t="s">
        <v>306</v>
      </c>
      <c r="H1542" s="1" t="s">
        <v>4636</v>
      </c>
      <c r="I1542" s="1" t="s">
        <v>4637</v>
      </c>
      <c r="J1542" s="1" t="s">
        <v>70</v>
      </c>
      <c r="K1542" s="3">
        <v>10.5</v>
      </c>
      <c r="L1542">
        <v>3</v>
      </c>
      <c r="M1542" s="3">
        <v>31.5</v>
      </c>
      <c r="N1542" s="1" t="s">
        <v>21</v>
      </c>
      <c r="O1542" s="1" t="s">
        <v>95</v>
      </c>
    </row>
    <row r="1543" spans="1:15" x14ac:dyDescent="0.3">
      <c r="A1543" s="1" t="s">
        <v>4638</v>
      </c>
      <c r="B1543" s="2">
        <v>45204</v>
      </c>
      <c r="C1543" s="1" t="s">
        <v>6672</v>
      </c>
      <c r="D1543" s="1" t="s">
        <v>133</v>
      </c>
      <c r="E1543">
        <v>2023</v>
      </c>
      <c r="F1543" s="1" t="s">
        <v>686</v>
      </c>
      <c r="G1543" s="1" t="s">
        <v>4639</v>
      </c>
      <c r="H1543" s="1" t="s">
        <v>2065</v>
      </c>
      <c r="I1543" s="1" t="s">
        <v>4640</v>
      </c>
      <c r="J1543" s="1" t="s">
        <v>20</v>
      </c>
      <c r="K1543" s="3">
        <v>12.07</v>
      </c>
      <c r="L1543">
        <v>5</v>
      </c>
      <c r="M1543" s="3">
        <v>60.35</v>
      </c>
      <c r="N1543" s="1" t="s">
        <v>88</v>
      </c>
      <c r="O1543" s="1" t="s">
        <v>193</v>
      </c>
    </row>
    <row r="1544" spans="1:15" x14ac:dyDescent="0.3">
      <c r="A1544" s="1" t="s">
        <v>4641</v>
      </c>
      <c r="B1544" s="2">
        <v>44978</v>
      </c>
      <c r="C1544" s="1" t="s">
        <v>6671</v>
      </c>
      <c r="D1544" s="1" t="s">
        <v>39</v>
      </c>
      <c r="E1544">
        <v>2023</v>
      </c>
      <c r="F1544" s="1" t="s">
        <v>76</v>
      </c>
      <c r="G1544" s="1" t="s">
        <v>77</v>
      </c>
      <c r="H1544" s="1" t="s">
        <v>1055</v>
      </c>
      <c r="I1544" s="1" t="s">
        <v>1056</v>
      </c>
      <c r="J1544" s="1" t="s">
        <v>51</v>
      </c>
      <c r="K1544" s="3">
        <v>38.08</v>
      </c>
      <c r="L1544">
        <v>3</v>
      </c>
      <c r="M1544" s="3">
        <v>114.24</v>
      </c>
      <c r="N1544" s="1" t="s">
        <v>21</v>
      </c>
      <c r="O1544" s="1" t="s">
        <v>22</v>
      </c>
    </row>
    <row r="1545" spans="1:15" x14ac:dyDescent="0.3">
      <c r="A1545" s="1" t="s">
        <v>4642</v>
      </c>
      <c r="B1545" s="2">
        <v>45159</v>
      </c>
      <c r="C1545" s="1" t="s">
        <v>6667</v>
      </c>
      <c r="D1545" s="1" t="s">
        <v>90</v>
      </c>
      <c r="E1545">
        <v>2023</v>
      </c>
      <c r="F1545" s="1" t="s">
        <v>438</v>
      </c>
      <c r="G1545" s="1" t="s">
        <v>4643</v>
      </c>
      <c r="H1545" s="1" t="s">
        <v>816</v>
      </c>
      <c r="I1545" s="1" t="s">
        <v>4644</v>
      </c>
      <c r="J1545" s="1" t="s">
        <v>87</v>
      </c>
      <c r="K1545" s="3">
        <v>7.26</v>
      </c>
      <c r="L1545">
        <v>1</v>
      </c>
      <c r="M1545" s="3">
        <v>7.26</v>
      </c>
      <c r="N1545" s="1" t="s">
        <v>29</v>
      </c>
      <c r="O1545" s="1" t="s">
        <v>37</v>
      </c>
    </row>
    <row r="1546" spans="1:15" x14ac:dyDescent="0.3">
      <c r="A1546" s="1" t="s">
        <v>4645</v>
      </c>
      <c r="B1546" s="2">
        <v>45359</v>
      </c>
      <c r="C1546" s="1" t="s">
        <v>6668</v>
      </c>
      <c r="D1546" s="1" t="s">
        <v>15</v>
      </c>
      <c r="E1546">
        <v>2024</v>
      </c>
      <c r="F1546" s="1" t="s">
        <v>695</v>
      </c>
      <c r="G1546" s="1" t="s">
        <v>4646</v>
      </c>
      <c r="H1546" s="1" t="s">
        <v>2079</v>
      </c>
      <c r="I1546" s="1" t="s">
        <v>4647</v>
      </c>
      <c r="J1546" s="1" t="s">
        <v>20</v>
      </c>
      <c r="K1546" s="3">
        <v>31.29</v>
      </c>
      <c r="L1546">
        <v>5</v>
      </c>
      <c r="M1546" s="3">
        <v>156.44999999999999</v>
      </c>
      <c r="N1546" s="1" t="s">
        <v>21</v>
      </c>
      <c r="O1546" s="1" t="s">
        <v>22</v>
      </c>
    </row>
    <row r="1547" spans="1:15" x14ac:dyDescent="0.3">
      <c r="A1547" s="1" t="s">
        <v>4648</v>
      </c>
      <c r="B1547" s="2">
        <v>44909</v>
      </c>
      <c r="C1547" s="1" t="s">
        <v>6670</v>
      </c>
      <c r="D1547" s="1" t="s">
        <v>107</v>
      </c>
      <c r="E1547">
        <v>2022</v>
      </c>
      <c r="F1547" s="1" t="s">
        <v>270</v>
      </c>
      <c r="G1547" s="1" t="s">
        <v>1268</v>
      </c>
      <c r="H1547" s="1" t="s">
        <v>979</v>
      </c>
      <c r="I1547" s="1" t="s">
        <v>2299</v>
      </c>
      <c r="J1547" s="1" t="s">
        <v>70</v>
      </c>
      <c r="K1547" s="3">
        <v>37.78</v>
      </c>
      <c r="L1547">
        <v>5</v>
      </c>
      <c r="M1547" s="3">
        <v>188.9</v>
      </c>
      <c r="N1547" s="1" t="s">
        <v>6669</v>
      </c>
      <c r="O1547" s="1" t="s">
        <v>22</v>
      </c>
    </row>
    <row r="1548" spans="1:15" x14ac:dyDescent="0.3">
      <c r="A1548" s="1" t="s">
        <v>4649</v>
      </c>
      <c r="B1548" s="2">
        <v>44883</v>
      </c>
      <c r="C1548" s="1" t="s">
        <v>6668</v>
      </c>
      <c r="D1548" s="1" t="s">
        <v>54</v>
      </c>
      <c r="E1548">
        <v>2022</v>
      </c>
      <c r="F1548" s="1" t="s">
        <v>944</v>
      </c>
      <c r="G1548" s="1" t="s">
        <v>3613</v>
      </c>
      <c r="H1548" s="1" t="s">
        <v>1436</v>
      </c>
      <c r="I1548" s="1" t="s">
        <v>4544</v>
      </c>
      <c r="J1548" s="1" t="s">
        <v>70</v>
      </c>
      <c r="K1548" s="3">
        <v>40.020000000000003</v>
      </c>
      <c r="L1548">
        <v>2</v>
      </c>
      <c r="M1548" s="3">
        <v>80.040000000000006</v>
      </c>
      <c r="N1548" s="1" t="s">
        <v>21</v>
      </c>
      <c r="O1548" s="1" t="s">
        <v>22</v>
      </c>
    </row>
    <row r="1549" spans="1:15" x14ac:dyDescent="0.3">
      <c r="A1549" s="1" t="s">
        <v>4650</v>
      </c>
      <c r="B1549" s="2">
        <v>45870</v>
      </c>
      <c r="C1549" s="1" t="s">
        <v>6668</v>
      </c>
      <c r="D1549" s="1" t="s">
        <v>90</v>
      </c>
      <c r="E1549">
        <v>2025</v>
      </c>
      <c r="F1549" s="1" t="s">
        <v>47</v>
      </c>
      <c r="G1549" s="1" t="s">
        <v>72</v>
      </c>
      <c r="H1549" s="1" t="s">
        <v>1959</v>
      </c>
      <c r="I1549" s="1" t="s">
        <v>4515</v>
      </c>
      <c r="J1549" s="1" t="s">
        <v>20</v>
      </c>
      <c r="K1549" s="3">
        <v>8.5</v>
      </c>
      <c r="L1549">
        <v>1</v>
      </c>
      <c r="M1549" s="3">
        <v>8.5</v>
      </c>
      <c r="N1549" s="1" t="s">
        <v>29</v>
      </c>
      <c r="O1549" s="1" t="s">
        <v>37</v>
      </c>
    </row>
    <row r="1550" spans="1:15" x14ac:dyDescent="0.3">
      <c r="A1550" s="1" t="s">
        <v>4651</v>
      </c>
      <c r="B1550" s="2">
        <v>45140</v>
      </c>
      <c r="C1550" s="1" t="s">
        <v>6670</v>
      </c>
      <c r="D1550" s="1" t="s">
        <v>90</v>
      </c>
      <c r="E1550">
        <v>2023</v>
      </c>
      <c r="F1550" s="1" t="s">
        <v>1095</v>
      </c>
      <c r="G1550" s="1" t="s">
        <v>4652</v>
      </c>
      <c r="H1550" s="1" t="s">
        <v>4452</v>
      </c>
      <c r="I1550" s="1" t="s">
        <v>4453</v>
      </c>
      <c r="J1550" s="1" t="s">
        <v>51</v>
      </c>
      <c r="K1550" s="3">
        <v>24.6</v>
      </c>
      <c r="L1550">
        <v>1</v>
      </c>
      <c r="M1550" s="3">
        <v>24.6</v>
      </c>
      <c r="N1550" s="1" t="s">
        <v>29</v>
      </c>
      <c r="O1550" s="1" t="s">
        <v>44</v>
      </c>
    </row>
    <row r="1551" spans="1:15" x14ac:dyDescent="0.3">
      <c r="A1551" s="1" t="s">
        <v>4653</v>
      </c>
      <c r="B1551" s="2">
        <v>45690</v>
      </c>
      <c r="C1551" s="1" t="s">
        <v>6666</v>
      </c>
      <c r="D1551" s="1" t="s">
        <v>39</v>
      </c>
      <c r="E1551">
        <v>2025</v>
      </c>
      <c r="F1551" s="1" t="s">
        <v>2017</v>
      </c>
      <c r="G1551" s="1" t="s">
        <v>4654</v>
      </c>
      <c r="H1551" s="1" t="s">
        <v>4655</v>
      </c>
      <c r="I1551" s="1" t="s">
        <v>4656</v>
      </c>
      <c r="J1551" s="1" t="s">
        <v>70</v>
      </c>
      <c r="K1551" s="3">
        <v>30.83</v>
      </c>
      <c r="L1551">
        <v>1</v>
      </c>
      <c r="M1551" s="3">
        <v>30.83</v>
      </c>
      <c r="N1551" s="1" t="s">
        <v>6669</v>
      </c>
      <c r="O1551" s="1" t="s">
        <v>193</v>
      </c>
    </row>
    <row r="1552" spans="1:15" x14ac:dyDescent="0.3">
      <c r="A1552" s="1" t="s">
        <v>4657</v>
      </c>
      <c r="B1552" s="2">
        <v>45420</v>
      </c>
      <c r="C1552" s="1" t="s">
        <v>6670</v>
      </c>
      <c r="D1552" s="1" t="s">
        <v>46</v>
      </c>
      <c r="E1552">
        <v>2024</v>
      </c>
      <c r="F1552" s="1" t="s">
        <v>226</v>
      </c>
      <c r="G1552" s="1" t="s">
        <v>227</v>
      </c>
      <c r="H1552" s="1" t="s">
        <v>2872</v>
      </c>
      <c r="I1552" s="1" t="s">
        <v>3826</v>
      </c>
      <c r="J1552" s="1" t="s">
        <v>87</v>
      </c>
      <c r="K1552" s="3">
        <v>12.16</v>
      </c>
      <c r="L1552">
        <v>5</v>
      </c>
      <c r="M1552" s="3">
        <v>60.8</v>
      </c>
      <c r="N1552" s="1" t="s">
        <v>21</v>
      </c>
      <c r="O1552" s="1" t="s">
        <v>22</v>
      </c>
    </row>
    <row r="1553" spans="1:15" x14ac:dyDescent="0.3">
      <c r="A1553" s="1" t="s">
        <v>4658</v>
      </c>
      <c r="B1553" s="2">
        <v>45394</v>
      </c>
      <c r="C1553" s="1" t="s">
        <v>6668</v>
      </c>
      <c r="D1553" s="1" t="s">
        <v>82</v>
      </c>
      <c r="E1553">
        <v>2024</v>
      </c>
      <c r="F1553" s="1" t="s">
        <v>463</v>
      </c>
      <c r="G1553" s="1" t="s">
        <v>464</v>
      </c>
      <c r="H1553" s="1" t="s">
        <v>851</v>
      </c>
      <c r="I1553" s="1" t="s">
        <v>3928</v>
      </c>
      <c r="J1553" s="1" t="s">
        <v>20</v>
      </c>
      <c r="K1553" s="3">
        <v>29.64</v>
      </c>
      <c r="L1553">
        <v>1</v>
      </c>
      <c r="M1553" s="3">
        <v>29.64</v>
      </c>
      <c r="N1553" s="1" t="s">
        <v>21</v>
      </c>
      <c r="O1553" s="1" t="s">
        <v>22</v>
      </c>
    </row>
    <row r="1554" spans="1:15" x14ac:dyDescent="0.3">
      <c r="A1554" s="1" t="s">
        <v>4659</v>
      </c>
      <c r="B1554" s="2">
        <v>45676</v>
      </c>
      <c r="C1554" s="1" t="s">
        <v>6666</v>
      </c>
      <c r="D1554" s="1" t="s">
        <v>210</v>
      </c>
      <c r="E1554">
        <v>2025</v>
      </c>
      <c r="F1554" s="1" t="s">
        <v>695</v>
      </c>
      <c r="G1554" s="1" t="s">
        <v>1393</v>
      </c>
      <c r="H1554" s="1" t="s">
        <v>1428</v>
      </c>
      <c r="I1554" s="1" t="s">
        <v>4660</v>
      </c>
      <c r="J1554" s="1" t="s">
        <v>70</v>
      </c>
      <c r="K1554" s="3">
        <v>26.34</v>
      </c>
      <c r="L1554">
        <v>5</v>
      </c>
      <c r="M1554" s="3">
        <v>131.69999999999999</v>
      </c>
      <c r="N1554" s="1" t="s">
        <v>6669</v>
      </c>
      <c r="O1554" s="1" t="s">
        <v>22</v>
      </c>
    </row>
    <row r="1555" spans="1:15" x14ac:dyDescent="0.3">
      <c r="A1555" s="1" t="s">
        <v>4661</v>
      </c>
      <c r="B1555" s="2">
        <v>45243</v>
      </c>
      <c r="C1555" s="1" t="s">
        <v>6667</v>
      </c>
      <c r="D1555" s="1" t="s">
        <v>54</v>
      </c>
      <c r="E1555">
        <v>2023</v>
      </c>
      <c r="F1555" s="1" t="s">
        <v>216</v>
      </c>
      <c r="G1555" s="1" t="s">
        <v>3201</v>
      </c>
      <c r="H1555" s="1" t="s">
        <v>3332</v>
      </c>
      <c r="I1555" s="1" t="s">
        <v>3333</v>
      </c>
      <c r="J1555" s="1" t="s">
        <v>20</v>
      </c>
      <c r="K1555" s="3">
        <v>26.88</v>
      </c>
      <c r="L1555">
        <v>4</v>
      </c>
      <c r="M1555" s="3">
        <v>107.52</v>
      </c>
      <c r="N1555" s="1" t="s">
        <v>29</v>
      </c>
      <c r="O1555" s="1" t="s">
        <v>22</v>
      </c>
    </row>
    <row r="1556" spans="1:15" x14ac:dyDescent="0.3">
      <c r="A1556" s="1" t="s">
        <v>4662</v>
      </c>
      <c r="B1556" s="2">
        <v>45274</v>
      </c>
      <c r="C1556" s="1" t="s">
        <v>6672</v>
      </c>
      <c r="D1556" s="1" t="s">
        <v>107</v>
      </c>
      <c r="E1556">
        <v>2023</v>
      </c>
      <c r="F1556" s="1" t="s">
        <v>4663</v>
      </c>
      <c r="G1556" s="1" t="s">
        <v>4664</v>
      </c>
      <c r="H1556" s="1" t="s">
        <v>1986</v>
      </c>
      <c r="I1556" s="1" t="s">
        <v>1987</v>
      </c>
      <c r="J1556" s="1" t="s">
        <v>20</v>
      </c>
      <c r="K1556" s="3">
        <v>24.23</v>
      </c>
      <c r="L1556">
        <v>4</v>
      </c>
      <c r="M1556" s="3">
        <v>96.92</v>
      </c>
      <c r="N1556" s="1" t="s">
        <v>6669</v>
      </c>
      <c r="O1556" s="1" t="s">
        <v>80</v>
      </c>
    </row>
    <row r="1557" spans="1:15" x14ac:dyDescent="0.3">
      <c r="A1557" s="1" t="s">
        <v>4665</v>
      </c>
      <c r="B1557" s="2">
        <v>44990</v>
      </c>
      <c r="C1557" s="1" t="s">
        <v>6666</v>
      </c>
      <c r="D1557" s="1" t="s">
        <v>15</v>
      </c>
      <c r="E1557">
        <v>2023</v>
      </c>
      <c r="F1557" s="1" t="s">
        <v>4666</v>
      </c>
      <c r="G1557" s="1" t="s">
        <v>4667</v>
      </c>
      <c r="H1557" s="1" t="s">
        <v>4148</v>
      </c>
      <c r="I1557" s="1" t="s">
        <v>4149</v>
      </c>
      <c r="J1557" s="1" t="s">
        <v>87</v>
      </c>
      <c r="K1557" s="3">
        <v>24.79</v>
      </c>
      <c r="L1557">
        <v>2</v>
      </c>
      <c r="M1557" s="3">
        <v>49.58</v>
      </c>
      <c r="N1557" s="1" t="s">
        <v>29</v>
      </c>
      <c r="O1557" s="1" t="s">
        <v>22</v>
      </c>
    </row>
    <row r="1558" spans="1:15" x14ac:dyDescent="0.3">
      <c r="A1558" s="1" t="s">
        <v>4668</v>
      </c>
      <c r="B1558" s="2">
        <v>45033</v>
      </c>
      <c r="C1558" s="1" t="s">
        <v>6667</v>
      </c>
      <c r="D1558" s="1" t="s">
        <v>82</v>
      </c>
      <c r="E1558">
        <v>2023</v>
      </c>
      <c r="F1558" s="1" t="s">
        <v>195</v>
      </c>
      <c r="G1558" s="1" t="s">
        <v>196</v>
      </c>
      <c r="H1558" s="1" t="s">
        <v>393</v>
      </c>
      <c r="I1558" s="1" t="s">
        <v>394</v>
      </c>
      <c r="J1558" s="1" t="s">
        <v>20</v>
      </c>
      <c r="K1558" s="3">
        <v>45.33</v>
      </c>
      <c r="L1558">
        <v>5</v>
      </c>
      <c r="M1558" s="3">
        <v>226.65</v>
      </c>
      <c r="N1558" s="1" t="s">
        <v>21</v>
      </c>
      <c r="O1558" s="1" t="s">
        <v>30</v>
      </c>
    </row>
    <row r="1559" spans="1:15" x14ac:dyDescent="0.3">
      <c r="A1559" s="1" t="s">
        <v>4669</v>
      </c>
      <c r="B1559" s="2">
        <v>45276</v>
      </c>
      <c r="C1559" s="1" t="s">
        <v>6673</v>
      </c>
      <c r="D1559" s="1" t="s">
        <v>107</v>
      </c>
      <c r="E1559">
        <v>2023</v>
      </c>
      <c r="F1559" s="1" t="s">
        <v>4670</v>
      </c>
      <c r="G1559" s="1" t="s">
        <v>4671</v>
      </c>
      <c r="H1559" s="1" t="s">
        <v>1806</v>
      </c>
      <c r="I1559" s="1" t="s">
        <v>4672</v>
      </c>
      <c r="J1559" s="1" t="s">
        <v>20</v>
      </c>
      <c r="K1559" s="3">
        <v>21.99</v>
      </c>
      <c r="L1559">
        <v>2</v>
      </c>
      <c r="M1559" s="3">
        <v>43.98</v>
      </c>
      <c r="N1559" s="1" t="s">
        <v>21</v>
      </c>
      <c r="O1559" s="1" t="s">
        <v>193</v>
      </c>
    </row>
    <row r="1560" spans="1:15" x14ac:dyDescent="0.3">
      <c r="A1560" s="1" t="s">
        <v>4673</v>
      </c>
      <c r="B1560" s="2">
        <v>44931</v>
      </c>
      <c r="C1560" s="1" t="s">
        <v>6672</v>
      </c>
      <c r="D1560" s="1" t="s">
        <v>210</v>
      </c>
      <c r="E1560">
        <v>2023</v>
      </c>
      <c r="F1560" s="1" t="s">
        <v>4674</v>
      </c>
      <c r="G1560" s="1" t="s">
        <v>4675</v>
      </c>
      <c r="H1560" s="1" t="s">
        <v>3116</v>
      </c>
      <c r="I1560" s="1" t="s">
        <v>3117</v>
      </c>
      <c r="J1560" s="1" t="s">
        <v>87</v>
      </c>
      <c r="K1560" s="3">
        <v>26.2</v>
      </c>
      <c r="L1560">
        <v>1</v>
      </c>
      <c r="M1560" s="3">
        <v>26.2</v>
      </c>
      <c r="N1560" s="1" t="s">
        <v>29</v>
      </c>
      <c r="O1560" s="1" t="s">
        <v>22</v>
      </c>
    </row>
    <row r="1561" spans="1:15" x14ac:dyDescent="0.3">
      <c r="A1561" s="1" t="s">
        <v>4676</v>
      </c>
      <c r="B1561" s="2">
        <v>45555</v>
      </c>
      <c r="C1561" s="1" t="s">
        <v>6668</v>
      </c>
      <c r="D1561" s="1" t="s">
        <v>60</v>
      </c>
      <c r="E1561">
        <v>2024</v>
      </c>
      <c r="F1561" s="1" t="s">
        <v>3233</v>
      </c>
      <c r="G1561" s="1" t="s">
        <v>4677</v>
      </c>
      <c r="H1561" s="1" t="s">
        <v>2415</v>
      </c>
      <c r="I1561" s="1" t="s">
        <v>2416</v>
      </c>
      <c r="J1561" s="1" t="s">
        <v>70</v>
      </c>
      <c r="K1561" s="3">
        <v>39.090000000000003</v>
      </c>
      <c r="L1561">
        <v>1</v>
      </c>
      <c r="M1561" s="3">
        <v>39.090000000000003</v>
      </c>
      <c r="N1561" s="1" t="s">
        <v>29</v>
      </c>
      <c r="O1561" s="1" t="s">
        <v>52</v>
      </c>
    </row>
    <row r="1562" spans="1:15" x14ac:dyDescent="0.3">
      <c r="A1562" s="1" t="s">
        <v>4678</v>
      </c>
      <c r="B1562" s="2">
        <v>45345</v>
      </c>
      <c r="C1562" s="1" t="s">
        <v>6668</v>
      </c>
      <c r="D1562" s="1" t="s">
        <v>39</v>
      </c>
      <c r="E1562">
        <v>2024</v>
      </c>
      <c r="F1562" s="1" t="s">
        <v>2593</v>
      </c>
      <c r="G1562" s="1" t="s">
        <v>2594</v>
      </c>
      <c r="H1562" s="1" t="s">
        <v>430</v>
      </c>
      <c r="I1562" s="1" t="s">
        <v>1925</v>
      </c>
      <c r="J1562" s="1" t="s">
        <v>20</v>
      </c>
      <c r="K1562" s="3">
        <v>21.44</v>
      </c>
      <c r="L1562">
        <v>5</v>
      </c>
      <c r="M1562" s="3">
        <v>107.2</v>
      </c>
      <c r="N1562" s="1" t="s">
        <v>21</v>
      </c>
      <c r="O1562" s="1" t="s">
        <v>52</v>
      </c>
    </row>
    <row r="1563" spans="1:15" x14ac:dyDescent="0.3">
      <c r="A1563" s="1" t="s">
        <v>4679</v>
      </c>
      <c r="B1563" s="2">
        <v>44938</v>
      </c>
      <c r="C1563" s="1" t="s">
        <v>6672</v>
      </c>
      <c r="D1563" s="1" t="s">
        <v>210</v>
      </c>
      <c r="E1563">
        <v>2023</v>
      </c>
      <c r="F1563" s="1" t="s">
        <v>2661</v>
      </c>
      <c r="G1563" s="1" t="s">
        <v>2662</v>
      </c>
      <c r="H1563" s="1" t="s">
        <v>4680</v>
      </c>
      <c r="I1563" s="1" t="s">
        <v>4681</v>
      </c>
      <c r="J1563" s="1" t="s">
        <v>87</v>
      </c>
      <c r="K1563" s="3">
        <v>48.71</v>
      </c>
      <c r="L1563">
        <v>1</v>
      </c>
      <c r="M1563" s="3">
        <v>48.71</v>
      </c>
      <c r="N1563" s="1" t="s">
        <v>6669</v>
      </c>
      <c r="O1563" s="1" t="s">
        <v>44</v>
      </c>
    </row>
    <row r="1564" spans="1:15" x14ac:dyDescent="0.3">
      <c r="A1564" s="1" t="s">
        <v>4682</v>
      </c>
      <c r="B1564" s="2">
        <v>45589</v>
      </c>
      <c r="C1564" s="1" t="s">
        <v>6672</v>
      </c>
      <c r="D1564" s="1" t="s">
        <v>133</v>
      </c>
      <c r="E1564">
        <v>2024</v>
      </c>
      <c r="F1564" s="1" t="s">
        <v>868</v>
      </c>
      <c r="G1564" s="1" t="s">
        <v>4683</v>
      </c>
      <c r="H1564" s="1" t="s">
        <v>2650</v>
      </c>
      <c r="I1564" s="1" t="s">
        <v>2651</v>
      </c>
      <c r="J1564" s="1" t="s">
        <v>20</v>
      </c>
      <c r="K1564" s="3">
        <v>12.34</v>
      </c>
      <c r="L1564">
        <v>5</v>
      </c>
      <c r="M1564" s="3">
        <v>61.7</v>
      </c>
      <c r="N1564" s="1" t="s">
        <v>88</v>
      </c>
      <c r="O1564" s="1" t="s">
        <v>44</v>
      </c>
    </row>
    <row r="1565" spans="1:15" x14ac:dyDescent="0.3">
      <c r="A1565" s="1" t="s">
        <v>4684</v>
      </c>
      <c r="B1565" s="2">
        <v>45510</v>
      </c>
      <c r="C1565" s="1" t="s">
        <v>6671</v>
      </c>
      <c r="D1565" s="1" t="s">
        <v>90</v>
      </c>
      <c r="E1565">
        <v>2024</v>
      </c>
      <c r="F1565" s="1" t="s">
        <v>780</v>
      </c>
      <c r="G1565" s="1" t="s">
        <v>781</v>
      </c>
      <c r="H1565" s="1" t="s">
        <v>2189</v>
      </c>
      <c r="I1565" s="1" t="s">
        <v>3218</v>
      </c>
      <c r="J1565" s="1" t="s">
        <v>70</v>
      </c>
      <c r="K1565" s="3">
        <v>10.27</v>
      </c>
      <c r="L1565">
        <v>5</v>
      </c>
      <c r="M1565" s="3">
        <v>51.35</v>
      </c>
      <c r="N1565" s="1" t="s">
        <v>6669</v>
      </c>
      <c r="O1565" s="1" t="s">
        <v>37</v>
      </c>
    </row>
    <row r="1566" spans="1:15" x14ac:dyDescent="0.3">
      <c r="A1566" s="1" t="s">
        <v>4685</v>
      </c>
      <c r="B1566" s="2">
        <v>45638</v>
      </c>
      <c r="C1566" s="1" t="s">
        <v>6672</v>
      </c>
      <c r="D1566" s="1" t="s">
        <v>107</v>
      </c>
      <c r="E1566">
        <v>2024</v>
      </c>
      <c r="F1566" s="1" t="s">
        <v>4217</v>
      </c>
      <c r="G1566" s="1" t="s">
        <v>4218</v>
      </c>
      <c r="H1566" s="1" t="s">
        <v>197</v>
      </c>
      <c r="I1566" s="1" t="s">
        <v>875</v>
      </c>
      <c r="J1566" s="1" t="s">
        <v>20</v>
      </c>
      <c r="K1566" s="3">
        <v>38.11</v>
      </c>
      <c r="L1566">
        <v>2</v>
      </c>
      <c r="M1566" s="3">
        <v>76.22</v>
      </c>
      <c r="N1566" s="1" t="s">
        <v>88</v>
      </c>
      <c r="O1566" s="1" t="s">
        <v>30</v>
      </c>
    </row>
    <row r="1567" spans="1:15" x14ac:dyDescent="0.3">
      <c r="A1567" s="1" t="s">
        <v>4686</v>
      </c>
      <c r="B1567" s="2">
        <v>45451</v>
      </c>
      <c r="C1567" s="1" t="s">
        <v>6673</v>
      </c>
      <c r="D1567" s="1" t="s">
        <v>24</v>
      </c>
      <c r="E1567">
        <v>2024</v>
      </c>
      <c r="F1567" s="1" t="s">
        <v>695</v>
      </c>
      <c r="G1567" s="1" t="s">
        <v>1393</v>
      </c>
      <c r="H1567" s="1" t="s">
        <v>68</v>
      </c>
      <c r="I1567" s="1" t="s">
        <v>3635</v>
      </c>
      <c r="J1567" s="1" t="s">
        <v>70</v>
      </c>
      <c r="K1567" s="3">
        <v>23.03</v>
      </c>
      <c r="L1567">
        <v>5</v>
      </c>
      <c r="M1567" s="3">
        <v>115.15</v>
      </c>
      <c r="N1567" s="1" t="s">
        <v>6669</v>
      </c>
      <c r="O1567" s="1" t="s">
        <v>22</v>
      </c>
    </row>
    <row r="1568" spans="1:15" x14ac:dyDescent="0.3">
      <c r="A1568" s="1" t="s">
        <v>4687</v>
      </c>
      <c r="B1568" s="2">
        <v>45281</v>
      </c>
      <c r="C1568" s="1" t="s">
        <v>6672</v>
      </c>
      <c r="D1568" s="1" t="s">
        <v>107</v>
      </c>
      <c r="E1568">
        <v>2023</v>
      </c>
      <c r="F1568" s="1" t="s">
        <v>1290</v>
      </c>
      <c r="G1568" s="1" t="s">
        <v>3644</v>
      </c>
      <c r="H1568" s="1" t="s">
        <v>1953</v>
      </c>
      <c r="I1568" s="1" t="s">
        <v>2746</v>
      </c>
      <c r="J1568" s="1" t="s">
        <v>20</v>
      </c>
      <c r="K1568" s="3">
        <v>46.65</v>
      </c>
      <c r="L1568">
        <v>2</v>
      </c>
      <c r="M1568" s="3">
        <v>93.3</v>
      </c>
      <c r="N1568" s="1" t="s">
        <v>29</v>
      </c>
      <c r="O1568" s="1" t="s">
        <v>44</v>
      </c>
    </row>
    <row r="1569" spans="1:15" x14ac:dyDescent="0.3">
      <c r="A1569" s="1" t="s">
        <v>4688</v>
      </c>
      <c r="B1569" s="2">
        <v>45018</v>
      </c>
      <c r="C1569" s="1" t="s">
        <v>6666</v>
      </c>
      <c r="D1569" s="1" t="s">
        <v>82</v>
      </c>
      <c r="E1569">
        <v>2023</v>
      </c>
      <c r="F1569" s="1" t="s">
        <v>2975</v>
      </c>
      <c r="G1569" s="1" t="s">
        <v>4689</v>
      </c>
      <c r="H1569" s="1" t="s">
        <v>2438</v>
      </c>
      <c r="I1569" s="1" t="s">
        <v>4690</v>
      </c>
      <c r="J1569" s="1" t="s">
        <v>87</v>
      </c>
      <c r="K1569" s="3">
        <v>30.91</v>
      </c>
      <c r="L1569">
        <v>4</v>
      </c>
      <c r="M1569" s="3">
        <v>123.64</v>
      </c>
      <c r="N1569" s="1" t="s">
        <v>21</v>
      </c>
      <c r="O1569" s="1" t="s">
        <v>44</v>
      </c>
    </row>
    <row r="1570" spans="1:15" x14ac:dyDescent="0.3">
      <c r="A1570" s="1" t="s">
        <v>4691</v>
      </c>
      <c r="B1570" s="2">
        <v>45405</v>
      </c>
      <c r="C1570" s="1" t="s">
        <v>6671</v>
      </c>
      <c r="D1570" s="1" t="s">
        <v>82</v>
      </c>
      <c r="E1570">
        <v>2024</v>
      </c>
      <c r="F1570" s="1" t="s">
        <v>3698</v>
      </c>
      <c r="G1570" s="1" t="s">
        <v>4692</v>
      </c>
      <c r="H1570" s="1" t="s">
        <v>4036</v>
      </c>
      <c r="I1570" s="1" t="s">
        <v>4693</v>
      </c>
      <c r="J1570" s="1" t="s">
        <v>87</v>
      </c>
      <c r="K1570" s="3">
        <v>29.12</v>
      </c>
      <c r="L1570">
        <v>1</v>
      </c>
      <c r="M1570" s="3">
        <v>29.12</v>
      </c>
      <c r="N1570" s="1" t="s">
        <v>29</v>
      </c>
      <c r="O1570" s="1" t="s">
        <v>22</v>
      </c>
    </row>
    <row r="1571" spans="1:15" x14ac:dyDescent="0.3">
      <c r="A1571" s="1" t="s">
        <v>4694</v>
      </c>
      <c r="B1571" s="2">
        <v>45042</v>
      </c>
      <c r="C1571" s="1" t="s">
        <v>6670</v>
      </c>
      <c r="D1571" s="1" t="s">
        <v>82</v>
      </c>
      <c r="E1571">
        <v>2023</v>
      </c>
      <c r="F1571" s="1" t="s">
        <v>2967</v>
      </c>
      <c r="G1571" s="1" t="s">
        <v>2968</v>
      </c>
      <c r="H1571" s="1" t="s">
        <v>2393</v>
      </c>
      <c r="I1571" s="1" t="s">
        <v>2394</v>
      </c>
      <c r="J1571" s="1" t="s">
        <v>87</v>
      </c>
      <c r="K1571" s="3">
        <v>39.86</v>
      </c>
      <c r="L1571">
        <v>3</v>
      </c>
      <c r="M1571" s="3">
        <v>119.58</v>
      </c>
      <c r="N1571" s="1" t="s">
        <v>6669</v>
      </c>
      <c r="O1571" s="1" t="s">
        <v>37</v>
      </c>
    </row>
    <row r="1572" spans="1:15" x14ac:dyDescent="0.3">
      <c r="A1572" s="1" t="s">
        <v>4695</v>
      </c>
      <c r="B1572" s="2">
        <v>45523</v>
      </c>
      <c r="C1572" s="1" t="s">
        <v>6667</v>
      </c>
      <c r="D1572" s="1" t="s">
        <v>90</v>
      </c>
      <c r="E1572">
        <v>2024</v>
      </c>
      <c r="F1572" s="1" t="s">
        <v>3987</v>
      </c>
      <c r="G1572" s="1" t="s">
        <v>3988</v>
      </c>
      <c r="H1572" s="1" t="s">
        <v>1357</v>
      </c>
      <c r="I1572" s="1" t="s">
        <v>1358</v>
      </c>
      <c r="J1572" s="1" t="s">
        <v>51</v>
      </c>
      <c r="K1572" s="3">
        <v>17.84</v>
      </c>
      <c r="L1572">
        <v>2</v>
      </c>
      <c r="M1572" s="3">
        <v>35.68</v>
      </c>
      <c r="N1572" s="1" t="s">
        <v>88</v>
      </c>
      <c r="O1572" s="1" t="s">
        <v>30</v>
      </c>
    </row>
    <row r="1573" spans="1:15" x14ac:dyDescent="0.3">
      <c r="A1573" s="1" t="s">
        <v>4696</v>
      </c>
      <c r="B1573" s="2">
        <v>45337</v>
      </c>
      <c r="C1573" s="1" t="s">
        <v>6672</v>
      </c>
      <c r="D1573" s="1" t="s">
        <v>39</v>
      </c>
      <c r="E1573">
        <v>2024</v>
      </c>
      <c r="F1573" s="1" t="s">
        <v>174</v>
      </c>
      <c r="G1573" s="1" t="s">
        <v>2694</v>
      </c>
      <c r="H1573" s="1" t="s">
        <v>2872</v>
      </c>
      <c r="I1573" s="1" t="s">
        <v>4550</v>
      </c>
      <c r="J1573" s="1" t="s">
        <v>51</v>
      </c>
      <c r="K1573" s="3">
        <v>35.78</v>
      </c>
      <c r="L1573">
        <v>3</v>
      </c>
      <c r="M1573" s="3">
        <v>107.34</v>
      </c>
      <c r="N1573" s="1" t="s">
        <v>21</v>
      </c>
      <c r="O1573" s="1" t="s">
        <v>37</v>
      </c>
    </row>
    <row r="1574" spans="1:15" x14ac:dyDescent="0.3">
      <c r="A1574" s="1" t="s">
        <v>4697</v>
      </c>
      <c r="B1574" s="2">
        <v>45535</v>
      </c>
      <c r="C1574" s="1" t="s">
        <v>6673</v>
      </c>
      <c r="D1574" s="1" t="s">
        <v>90</v>
      </c>
      <c r="E1574">
        <v>2024</v>
      </c>
      <c r="F1574" s="1" t="s">
        <v>2477</v>
      </c>
      <c r="G1574" s="1" t="s">
        <v>2478</v>
      </c>
      <c r="H1574" s="1" t="s">
        <v>3179</v>
      </c>
      <c r="I1574" s="1" t="s">
        <v>3180</v>
      </c>
      <c r="J1574" s="1" t="s">
        <v>70</v>
      </c>
      <c r="K1574" s="3">
        <v>18.68</v>
      </c>
      <c r="L1574">
        <v>5</v>
      </c>
      <c r="M1574" s="3">
        <v>93.4</v>
      </c>
      <c r="N1574" s="1" t="s">
        <v>6669</v>
      </c>
      <c r="O1574" s="1" t="s">
        <v>44</v>
      </c>
    </row>
    <row r="1575" spans="1:15" x14ac:dyDescent="0.3">
      <c r="A1575" s="1" t="s">
        <v>4698</v>
      </c>
      <c r="B1575" s="2">
        <v>45854</v>
      </c>
      <c r="C1575" s="1" t="s">
        <v>6670</v>
      </c>
      <c r="D1575" s="1" t="s">
        <v>32</v>
      </c>
      <c r="E1575">
        <v>2025</v>
      </c>
      <c r="F1575" s="1" t="s">
        <v>1942</v>
      </c>
      <c r="G1575" s="1" t="s">
        <v>2728</v>
      </c>
      <c r="H1575" s="1" t="s">
        <v>2411</v>
      </c>
      <c r="I1575" s="1" t="s">
        <v>2412</v>
      </c>
      <c r="J1575" s="1" t="s">
        <v>20</v>
      </c>
      <c r="K1575" s="3">
        <v>31.95</v>
      </c>
      <c r="L1575">
        <v>1</v>
      </c>
      <c r="M1575" s="3">
        <v>31.95</v>
      </c>
      <c r="N1575" s="1" t="s">
        <v>6669</v>
      </c>
      <c r="O1575" s="1" t="s">
        <v>37</v>
      </c>
    </row>
    <row r="1576" spans="1:15" x14ac:dyDescent="0.3">
      <c r="A1576" s="1" t="s">
        <v>4699</v>
      </c>
      <c r="B1576" s="2">
        <v>45123</v>
      </c>
      <c r="C1576" s="1" t="s">
        <v>6666</v>
      </c>
      <c r="D1576" s="1" t="s">
        <v>32</v>
      </c>
      <c r="E1576">
        <v>2023</v>
      </c>
      <c r="F1576" s="1" t="s">
        <v>2259</v>
      </c>
      <c r="G1576" s="1" t="s">
        <v>2260</v>
      </c>
      <c r="H1576" s="1" t="s">
        <v>350</v>
      </c>
      <c r="I1576" s="1" t="s">
        <v>351</v>
      </c>
      <c r="J1576" s="1" t="s">
        <v>70</v>
      </c>
      <c r="K1576" s="3">
        <v>35.08</v>
      </c>
      <c r="L1576">
        <v>3</v>
      </c>
      <c r="M1576" s="3">
        <v>105.24</v>
      </c>
      <c r="N1576" s="1" t="s">
        <v>21</v>
      </c>
      <c r="O1576" s="1" t="s">
        <v>22</v>
      </c>
    </row>
    <row r="1577" spans="1:15" x14ac:dyDescent="0.3">
      <c r="A1577" s="1" t="s">
        <v>4700</v>
      </c>
      <c r="B1577" s="2">
        <v>44947</v>
      </c>
      <c r="C1577" s="1" t="s">
        <v>6673</v>
      </c>
      <c r="D1577" s="1" t="s">
        <v>210</v>
      </c>
      <c r="E1577">
        <v>2023</v>
      </c>
      <c r="F1577" s="1" t="s">
        <v>2688</v>
      </c>
      <c r="G1577" s="1" t="s">
        <v>2689</v>
      </c>
      <c r="H1577" s="1" t="s">
        <v>1158</v>
      </c>
      <c r="I1577" s="1" t="s">
        <v>1159</v>
      </c>
      <c r="J1577" s="1" t="s">
        <v>51</v>
      </c>
      <c r="K1577" s="3">
        <v>22.75</v>
      </c>
      <c r="L1577">
        <v>4</v>
      </c>
      <c r="M1577" s="3">
        <v>91</v>
      </c>
      <c r="N1577" s="1" t="s">
        <v>21</v>
      </c>
      <c r="O1577" s="1" t="s">
        <v>37</v>
      </c>
    </row>
    <row r="1578" spans="1:15" x14ac:dyDescent="0.3">
      <c r="A1578" s="1" t="s">
        <v>4701</v>
      </c>
      <c r="B1578" s="2">
        <v>44993</v>
      </c>
      <c r="C1578" s="1" t="s">
        <v>6670</v>
      </c>
      <c r="D1578" s="1" t="s">
        <v>15</v>
      </c>
      <c r="E1578">
        <v>2023</v>
      </c>
      <c r="F1578" s="1" t="s">
        <v>1449</v>
      </c>
      <c r="G1578" s="1" t="s">
        <v>2436</v>
      </c>
      <c r="H1578" s="1" t="s">
        <v>487</v>
      </c>
      <c r="I1578" s="1" t="s">
        <v>2951</v>
      </c>
      <c r="J1578" s="1" t="s">
        <v>70</v>
      </c>
      <c r="K1578" s="3">
        <v>32.99</v>
      </c>
      <c r="L1578">
        <v>5</v>
      </c>
      <c r="M1578" s="3">
        <v>164.95</v>
      </c>
      <c r="N1578" s="1" t="s">
        <v>6669</v>
      </c>
      <c r="O1578" s="1" t="s">
        <v>44</v>
      </c>
    </row>
    <row r="1579" spans="1:15" x14ac:dyDescent="0.3">
      <c r="A1579" s="1" t="s">
        <v>4702</v>
      </c>
      <c r="B1579" s="2">
        <v>45429</v>
      </c>
      <c r="C1579" s="1" t="s">
        <v>6668</v>
      </c>
      <c r="D1579" s="1" t="s">
        <v>46</v>
      </c>
      <c r="E1579">
        <v>2024</v>
      </c>
      <c r="F1579" s="1" t="s">
        <v>939</v>
      </c>
      <c r="G1579" s="1" t="s">
        <v>4703</v>
      </c>
      <c r="H1579" s="1" t="s">
        <v>4704</v>
      </c>
      <c r="I1579" s="1" t="s">
        <v>4705</v>
      </c>
      <c r="J1579" s="1" t="s">
        <v>70</v>
      </c>
      <c r="K1579" s="3">
        <v>12.07</v>
      </c>
      <c r="L1579">
        <v>4</v>
      </c>
      <c r="M1579" s="3">
        <v>48.28</v>
      </c>
      <c r="N1579" s="1" t="s">
        <v>88</v>
      </c>
      <c r="O1579" s="1" t="s">
        <v>52</v>
      </c>
    </row>
    <row r="1580" spans="1:15" x14ac:dyDescent="0.3">
      <c r="A1580" s="1" t="s">
        <v>4706</v>
      </c>
      <c r="B1580" s="2">
        <v>44865</v>
      </c>
      <c r="C1580" s="1" t="s">
        <v>6667</v>
      </c>
      <c r="D1580" s="1" t="s">
        <v>133</v>
      </c>
      <c r="E1580">
        <v>2022</v>
      </c>
      <c r="F1580" s="1" t="s">
        <v>511</v>
      </c>
      <c r="G1580" s="1" t="s">
        <v>512</v>
      </c>
      <c r="H1580" s="1" t="s">
        <v>3264</v>
      </c>
      <c r="I1580" s="1" t="s">
        <v>4707</v>
      </c>
      <c r="J1580" s="1" t="s">
        <v>70</v>
      </c>
      <c r="K1580" s="3">
        <v>19.079999999999998</v>
      </c>
      <c r="L1580">
        <v>1</v>
      </c>
      <c r="M1580" s="3">
        <v>19.079999999999998</v>
      </c>
      <c r="N1580" s="1" t="s">
        <v>21</v>
      </c>
      <c r="O1580" s="1" t="s">
        <v>22</v>
      </c>
    </row>
    <row r="1581" spans="1:15" x14ac:dyDescent="0.3">
      <c r="A1581" s="1" t="s">
        <v>4708</v>
      </c>
      <c r="B1581" s="2">
        <v>45746</v>
      </c>
      <c r="C1581" s="1" t="s">
        <v>6666</v>
      </c>
      <c r="D1581" s="1" t="s">
        <v>15</v>
      </c>
      <c r="E1581">
        <v>2025</v>
      </c>
      <c r="F1581" s="1" t="s">
        <v>2406</v>
      </c>
      <c r="G1581" s="1" t="s">
        <v>2737</v>
      </c>
      <c r="H1581" s="1" t="s">
        <v>4709</v>
      </c>
      <c r="I1581" s="1" t="s">
        <v>4710</v>
      </c>
      <c r="J1581" s="1" t="s">
        <v>70</v>
      </c>
      <c r="K1581" s="3">
        <v>31.14</v>
      </c>
      <c r="L1581">
        <v>2</v>
      </c>
      <c r="M1581" s="3">
        <v>62.28</v>
      </c>
      <c r="N1581" s="1" t="s">
        <v>6669</v>
      </c>
      <c r="O1581" s="1" t="s">
        <v>30</v>
      </c>
    </row>
    <row r="1582" spans="1:15" x14ac:dyDescent="0.3">
      <c r="A1582" s="1" t="s">
        <v>4711</v>
      </c>
      <c r="B1582" s="2">
        <v>45771</v>
      </c>
      <c r="C1582" s="1" t="s">
        <v>6672</v>
      </c>
      <c r="D1582" s="1" t="s">
        <v>82</v>
      </c>
      <c r="E1582">
        <v>2025</v>
      </c>
      <c r="F1582" s="1" t="s">
        <v>378</v>
      </c>
      <c r="G1582" s="1" t="s">
        <v>4712</v>
      </c>
      <c r="H1582" s="1" t="s">
        <v>3542</v>
      </c>
      <c r="I1582" s="1" t="s">
        <v>3543</v>
      </c>
      <c r="J1582" s="1" t="s">
        <v>87</v>
      </c>
      <c r="K1582" s="3">
        <v>39.07</v>
      </c>
      <c r="L1582">
        <v>2</v>
      </c>
      <c r="M1582" s="3">
        <v>78.14</v>
      </c>
      <c r="N1582" s="1" t="s">
        <v>21</v>
      </c>
      <c r="O1582" s="1" t="s">
        <v>44</v>
      </c>
    </row>
    <row r="1583" spans="1:15" x14ac:dyDescent="0.3">
      <c r="A1583" s="1" t="s">
        <v>4713</v>
      </c>
      <c r="B1583" s="2">
        <v>45043</v>
      </c>
      <c r="C1583" s="1" t="s">
        <v>6672</v>
      </c>
      <c r="D1583" s="1" t="s">
        <v>82</v>
      </c>
      <c r="E1583">
        <v>2023</v>
      </c>
      <c r="F1583" s="1" t="s">
        <v>3290</v>
      </c>
      <c r="G1583" s="1" t="s">
        <v>4714</v>
      </c>
      <c r="H1583" s="1" t="s">
        <v>136</v>
      </c>
      <c r="I1583" s="1" t="s">
        <v>4426</v>
      </c>
      <c r="J1583" s="1" t="s">
        <v>87</v>
      </c>
      <c r="K1583" s="3">
        <v>44.71</v>
      </c>
      <c r="L1583">
        <v>4</v>
      </c>
      <c r="M1583" s="3">
        <v>178.84</v>
      </c>
      <c r="N1583" s="1" t="s">
        <v>88</v>
      </c>
      <c r="O1583" s="1" t="s">
        <v>22</v>
      </c>
    </row>
    <row r="1584" spans="1:15" x14ac:dyDescent="0.3">
      <c r="A1584" s="1" t="s">
        <v>4715</v>
      </c>
      <c r="B1584" s="2">
        <v>45176</v>
      </c>
      <c r="C1584" s="1" t="s">
        <v>6672</v>
      </c>
      <c r="D1584" s="1" t="s">
        <v>60</v>
      </c>
      <c r="E1584">
        <v>2023</v>
      </c>
      <c r="F1584" s="1" t="s">
        <v>348</v>
      </c>
      <c r="G1584" s="1" t="s">
        <v>349</v>
      </c>
      <c r="H1584" s="1" t="s">
        <v>1566</v>
      </c>
      <c r="I1584" s="1" t="s">
        <v>2513</v>
      </c>
      <c r="J1584" s="1" t="s">
        <v>70</v>
      </c>
      <c r="K1584" s="3">
        <v>45.03</v>
      </c>
      <c r="L1584">
        <v>1</v>
      </c>
      <c r="M1584" s="3">
        <v>45.03</v>
      </c>
      <c r="N1584" s="1" t="s">
        <v>6669</v>
      </c>
      <c r="O1584" s="1" t="s">
        <v>30</v>
      </c>
    </row>
    <row r="1585" spans="1:15" x14ac:dyDescent="0.3">
      <c r="A1585" s="1" t="s">
        <v>4716</v>
      </c>
      <c r="B1585" s="2">
        <v>45211</v>
      </c>
      <c r="C1585" s="1" t="s">
        <v>6672</v>
      </c>
      <c r="D1585" s="1" t="s">
        <v>133</v>
      </c>
      <c r="E1585">
        <v>2023</v>
      </c>
      <c r="F1585" s="1" t="s">
        <v>2813</v>
      </c>
      <c r="G1585" s="1" t="s">
        <v>3660</v>
      </c>
      <c r="H1585" s="1" t="s">
        <v>4717</v>
      </c>
      <c r="I1585" s="1" t="s">
        <v>4718</v>
      </c>
      <c r="J1585" s="1" t="s">
        <v>51</v>
      </c>
      <c r="K1585" s="3">
        <v>9.61</v>
      </c>
      <c r="L1585">
        <v>3</v>
      </c>
      <c r="M1585" s="3">
        <v>28.83</v>
      </c>
      <c r="N1585" s="1" t="s">
        <v>21</v>
      </c>
      <c r="O1585" s="1" t="s">
        <v>37</v>
      </c>
    </row>
    <row r="1586" spans="1:15" x14ac:dyDescent="0.3">
      <c r="A1586" s="1" t="s">
        <v>4719</v>
      </c>
      <c r="B1586" s="2">
        <v>45132</v>
      </c>
      <c r="C1586" s="1" t="s">
        <v>6671</v>
      </c>
      <c r="D1586" s="1" t="s">
        <v>32</v>
      </c>
      <c r="E1586">
        <v>2023</v>
      </c>
      <c r="F1586" s="1" t="s">
        <v>3409</v>
      </c>
      <c r="G1586" s="1" t="s">
        <v>4720</v>
      </c>
      <c r="H1586" s="1" t="s">
        <v>426</v>
      </c>
      <c r="I1586" s="1" t="s">
        <v>4721</v>
      </c>
      <c r="J1586" s="1" t="s">
        <v>87</v>
      </c>
      <c r="K1586" s="3">
        <v>42.8</v>
      </c>
      <c r="L1586">
        <v>1</v>
      </c>
      <c r="M1586" s="3">
        <v>42.8</v>
      </c>
      <c r="N1586" s="1" t="s">
        <v>21</v>
      </c>
      <c r="O1586" s="1" t="s">
        <v>30</v>
      </c>
    </row>
    <row r="1587" spans="1:15" x14ac:dyDescent="0.3">
      <c r="A1587" s="1" t="s">
        <v>4722</v>
      </c>
      <c r="B1587" s="2">
        <v>45161</v>
      </c>
      <c r="C1587" s="1" t="s">
        <v>6670</v>
      </c>
      <c r="D1587" s="1" t="s">
        <v>90</v>
      </c>
      <c r="E1587">
        <v>2023</v>
      </c>
      <c r="F1587" s="1" t="s">
        <v>2710</v>
      </c>
      <c r="G1587" s="1" t="s">
        <v>2711</v>
      </c>
      <c r="H1587" s="1" t="s">
        <v>1210</v>
      </c>
      <c r="I1587" s="1" t="s">
        <v>4723</v>
      </c>
      <c r="J1587" s="1" t="s">
        <v>20</v>
      </c>
      <c r="K1587" s="3">
        <v>21.55</v>
      </c>
      <c r="L1587">
        <v>3</v>
      </c>
      <c r="M1587" s="3">
        <v>64.650000000000006</v>
      </c>
      <c r="N1587" s="1" t="s">
        <v>29</v>
      </c>
      <c r="O1587" s="1" t="s">
        <v>80</v>
      </c>
    </row>
    <row r="1588" spans="1:15" x14ac:dyDescent="0.3">
      <c r="A1588" s="1" t="s">
        <v>4724</v>
      </c>
      <c r="B1588" s="2">
        <v>45588</v>
      </c>
      <c r="C1588" s="1" t="s">
        <v>6670</v>
      </c>
      <c r="D1588" s="1" t="s">
        <v>133</v>
      </c>
      <c r="E1588">
        <v>2024</v>
      </c>
      <c r="F1588" s="1" t="s">
        <v>308</v>
      </c>
      <c r="G1588" s="1" t="s">
        <v>309</v>
      </c>
      <c r="H1588" s="1" t="s">
        <v>1530</v>
      </c>
      <c r="I1588" s="1" t="s">
        <v>3608</v>
      </c>
      <c r="J1588" s="1" t="s">
        <v>70</v>
      </c>
      <c r="K1588" s="3">
        <v>36.369999999999997</v>
      </c>
      <c r="L1588">
        <v>2</v>
      </c>
      <c r="M1588" s="3">
        <v>72.739999999999995</v>
      </c>
      <c r="N1588" s="1" t="s">
        <v>21</v>
      </c>
      <c r="O1588" s="1" t="s">
        <v>37</v>
      </c>
    </row>
    <row r="1589" spans="1:15" x14ac:dyDescent="0.3">
      <c r="A1589" s="1" t="s">
        <v>4725</v>
      </c>
      <c r="B1589" s="2">
        <v>45261</v>
      </c>
      <c r="C1589" s="1" t="s">
        <v>6668</v>
      </c>
      <c r="D1589" s="1" t="s">
        <v>107</v>
      </c>
      <c r="E1589">
        <v>2023</v>
      </c>
      <c r="F1589" s="1" t="s">
        <v>1544</v>
      </c>
      <c r="G1589" s="1" t="s">
        <v>1545</v>
      </c>
      <c r="H1589" s="1" t="s">
        <v>4726</v>
      </c>
      <c r="I1589" s="1" t="s">
        <v>4727</v>
      </c>
      <c r="J1589" s="1" t="s">
        <v>20</v>
      </c>
      <c r="K1589" s="3">
        <v>13.35</v>
      </c>
      <c r="L1589">
        <v>1</v>
      </c>
      <c r="M1589" s="3">
        <v>13.35</v>
      </c>
      <c r="N1589" s="1" t="s">
        <v>6669</v>
      </c>
      <c r="O1589" s="1" t="s">
        <v>37</v>
      </c>
    </row>
    <row r="1590" spans="1:15" x14ac:dyDescent="0.3">
      <c r="A1590" s="1" t="s">
        <v>4728</v>
      </c>
      <c r="B1590" s="2">
        <v>45247</v>
      </c>
      <c r="C1590" s="1" t="s">
        <v>6668</v>
      </c>
      <c r="D1590" s="1" t="s">
        <v>54</v>
      </c>
      <c r="E1590">
        <v>2023</v>
      </c>
      <c r="F1590" s="1" t="s">
        <v>4409</v>
      </c>
      <c r="G1590" s="1" t="s">
        <v>4410</v>
      </c>
      <c r="H1590" s="1" t="s">
        <v>2120</v>
      </c>
      <c r="I1590" s="1" t="s">
        <v>4729</v>
      </c>
      <c r="J1590" s="1" t="s">
        <v>20</v>
      </c>
      <c r="K1590" s="3">
        <v>37.659999999999997</v>
      </c>
      <c r="L1590">
        <v>1</v>
      </c>
      <c r="M1590" s="3">
        <v>37.659999999999997</v>
      </c>
      <c r="N1590" s="1" t="s">
        <v>6669</v>
      </c>
      <c r="O1590" s="1" t="s">
        <v>37</v>
      </c>
    </row>
    <row r="1591" spans="1:15" x14ac:dyDescent="0.3">
      <c r="A1591" s="1" t="s">
        <v>4730</v>
      </c>
      <c r="B1591" s="2">
        <v>45641</v>
      </c>
      <c r="C1591" s="1" t="s">
        <v>6666</v>
      </c>
      <c r="D1591" s="1" t="s">
        <v>107</v>
      </c>
      <c r="E1591">
        <v>2024</v>
      </c>
      <c r="F1591" s="1" t="s">
        <v>476</v>
      </c>
      <c r="G1591" s="1" t="s">
        <v>477</v>
      </c>
      <c r="H1591" s="1" t="s">
        <v>1798</v>
      </c>
      <c r="I1591" s="1" t="s">
        <v>1799</v>
      </c>
      <c r="J1591" s="1" t="s">
        <v>70</v>
      </c>
      <c r="K1591" s="3">
        <v>30.4</v>
      </c>
      <c r="L1591">
        <v>4</v>
      </c>
      <c r="M1591" s="3">
        <v>121.6</v>
      </c>
      <c r="N1591" s="1" t="s">
        <v>21</v>
      </c>
      <c r="O1591" s="1" t="s">
        <v>95</v>
      </c>
    </row>
    <row r="1592" spans="1:15" x14ac:dyDescent="0.3">
      <c r="A1592" s="1" t="s">
        <v>4731</v>
      </c>
      <c r="B1592" s="2">
        <v>45410</v>
      </c>
      <c r="C1592" s="1" t="s">
        <v>6666</v>
      </c>
      <c r="D1592" s="1" t="s">
        <v>82</v>
      </c>
      <c r="E1592">
        <v>2024</v>
      </c>
      <c r="F1592" s="1" t="s">
        <v>1588</v>
      </c>
      <c r="G1592" s="1" t="s">
        <v>4732</v>
      </c>
      <c r="H1592" s="1" t="s">
        <v>1513</v>
      </c>
      <c r="I1592" s="1" t="s">
        <v>4733</v>
      </c>
      <c r="J1592" s="1" t="s">
        <v>20</v>
      </c>
      <c r="K1592" s="3">
        <v>5.05</v>
      </c>
      <c r="L1592">
        <v>3</v>
      </c>
      <c r="M1592" s="3">
        <v>15.15</v>
      </c>
      <c r="N1592" s="1" t="s">
        <v>21</v>
      </c>
      <c r="O1592" s="1" t="s">
        <v>22</v>
      </c>
    </row>
    <row r="1593" spans="1:15" x14ac:dyDescent="0.3">
      <c r="A1593" s="1" t="s">
        <v>4734</v>
      </c>
      <c r="B1593" s="2">
        <v>45035</v>
      </c>
      <c r="C1593" s="1" t="s">
        <v>6670</v>
      </c>
      <c r="D1593" s="1" t="s">
        <v>82</v>
      </c>
      <c r="E1593">
        <v>2023</v>
      </c>
      <c r="F1593" s="1" t="s">
        <v>4735</v>
      </c>
      <c r="G1593" s="1" t="s">
        <v>4736</v>
      </c>
      <c r="H1593" s="1" t="s">
        <v>4737</v>
      </c>
      <c r="I1593" s="1" t="s">
        <v>4738</v>
      </c>
      <c r="J1593" s="1" t="s">
        <v>51</v>
      </c>
      <c r="K1593" s="3">
        <v>16.239999999999998</v>
      </c>
      <c r="L1593">
        <v>1</v>
      </c>
      <c r="M1593" s="3">
        <v>16.239999999999998</v>
      </c>
      <c r="N1593" s="1" t="s">
        <v>21</v>
      </c>
      <c r="O1593" s="1" t="s">
        <v>193</v>
      </c>
    </row>
    <row r="1594" spans="1:15" x14ac:dyDescent="0.3">
      <c r="A1594" s="1" t="s">
        <v>4739</v>
      </c>
      <c r="B1594" s="2">
        <v>44967</v>
      </c>
      <c r="C1594" s="1" t="s">
        <v>6668</v>
      </c>
      <c r="D1594" s="1" t="s">
        <v>39</v>
      </c>
      <c r="E1594">
        <v>2023</v>
      </c>
      <c r="F1594" s="1" t="s">
        <v>3712</v>
      </c>
      <c r="G1594" s="1" t="s">
        <v>3713</v>
      </c>
      <c r="H1594" s="1" t="s">
        <v>2969</v>
      </c>
      <c r="I1594" s="1" t="s">
        <v>2970</v>
      </c>
      <c r="J1594" s="1" t="s">
        <v>20</v>
      </c>
      <c r="K1594" s="3">
        <v>31.43</v>
      </c>
      <c r="L1594">
        <v>3</v>
      </c>
      <c r="M1594" s="3">
        <v>94.29</v>
      </c>
      <c r="N1594" s="1" t="s">
        <v>21</v>
      </c>
      <c r="O1594" s="1" t="s">
        <v>22</v>
      </c>
    </row>
    <row r="1595" spans="1:15" x14ac:dyDescent="0.3">
      <c r="A1595" s="1" t="s">
        <v>4740</v>
      </c>
      <c r="B1595" s="2">
        <v>45110</v>
      </c>
      <c r="C1595" s="1" t="s">
        <v>6667</v>
      </c>
      <c r="D1595" s="1" t="s">
        <v>32</v>
      </c>
      <c r="E1595">
        <v>2023</v>
      </c>
      <c r="F1595" s="1" t="s">
        <v>583</v>
      </c>
      <c r="G1595" s="1" t="s">
        <v>584</v>
      </c>
      <c r="H1595" s="1" t="s">
        <v>2424</v>
      </c>
      <c r="I1595" s="1" t="s">
        <v>2425</v>
      </c>
      <c r="J1595" s="1" t="s">
        <v>70</v>
      </c>
      <c r="K1595" s="3">
        <v>15.55</v>
      </c>
      <c r="L1595">
        <v>1</v>
      </c>
      <c r="M1595" s="3">
        <v>15.55</v>
      </c>
      <c r="N1595" s="1" t="s">
        <v>21</v>
      </c>
      <c r="O1595" s="1" t="s">
        <v>95</v>
      </c>
    </row>
    <row r="1596" spans="1:15" x14ac:dyDescent="0.3">
      <c r="A1596" s="1" t="s">
        <v>4741</v>
      </c>
      <c r="B1596" s="2">
        <v>45305</v>
      </c>
      <c r="C1596" s="1" t="s">
        <v>6666</v>
      </c>
      <c r="D1596" s="1" t="s">
        <v>210</v>
      </c>
      <c r="E1596">
        <v>2024</v>
      </c>
      <c r="F1596" s="1" t="s">
        <v>290</v>
      </c>
      <c r="G1596" s="1" t="s">
        <v>4742</v>
      </c>
      <c r="H1596" s="1" t="s">
        <v>4376</v>
      </c>
      <c r="I1596" s="1" t="s">
        <v>4377</v>
      </c>
      <c r="J1596" s="1" t="s">
        <v>70</v>
      </c>
      <c r="K1596" s="3">
        <v>33.97</v>
      </c>
      <c r="L1596">
        <v>2</v>
      </c>
      <c r="M1596" s="3">
        <v>67.94</v>
      </c>
      <c r="N1596" s="1" t="s">
        <v>6669</v>
      </c>
      <c r="O1596" s="1" t="s">
        <v>80</v>
      </c>
    </row>
    <row r="1597" spans="1:15" x14ac:dyDescent="0.3">
      <c r="A1597" s="1" t="s">
        <v>4743</v>
      </c>
      <c r="B1597" s="2">
        <v>45590</v>
      </c>
      <c r="C1597" s="1" t="s">
        <v>6668</v>
      </c>
      <c r="D1597" s="1" t="s">
        <v>133</v>
      </c>
      <c r="E1597">
        <v>2024</v>
      </c>
      <c r="F1597" s="1" t="s">
        <v>4571</v>
      </c>
      <c r="G1597" s="1" t="s">
        <v>4572</v>
      </c>
      <c r="H1597" s="1" t="s">
        <v>725</v>
      </c>
      <c r="I1597" s="1" t="s">
        <v>726</v>
      </c>
      <c r="J1597" s="1" t="s">
        <v>87</v>
      </c>
      <c r="K1597" s="3">
        <v>37.630000000000003</v>
      </c>
      <c r="L1597">
        <v>1</v>
      </c>
      <c r="M1597" s="3">
        <v>37.630000000000003</v>
      </c>
      <c r="N1597" s="1" t="s">
        <v>29</v>
      </c>
      <c r="O1597" s="1" t="s">
        <v>37</v>
      </c>
    </row>
    <row r="1598" spans="1:15" x14ac:dyDescent="0.3">
      <c r="A1598" s="1" t="s">
        <v>4744</v>
      </c>
      <c r="B1598" s="2">
        <v>45318</v>
      </c>
      <c r="C1598" s="1" t="s">
        <v>6673</v>
      </c>
      <c r="D1598" s="1" t="s">
        <v>210</v>
      </c>
      <c r="E1598">
        <v>2024</v>
      </c>
      <c r="F1598" s="1" t="s">
        <v>921</v>
      </c>
      <c r="G1598" s="1" t="s">
        <v>2777</v>
      </c>
      <c r="H1598" s="1" t="s">
        <v>1654</v>
      </c>
      <c r="I1598" s="1" t="s">
        <v>1655</v>
      </c>
      <c r="J1598" s="1" t="s">
        <v>20</v>
      </c>
      <c r="K1598" s="3">
        <v>26.89</v>
      </c>
      <c r="L1598">
        <v>4</v>
      </c>
      <c r="M1598" s="3">
        <v>107.56</v>
      </c>
      <c r="N1598" s="1" t="s">
        <v>21</v>
      </c>
      <c r="O1598" s="1" t="s">
        <v>44</v>
      </c>
    </row>
    <row r="1599" spans="1:15" x14ac:dyDescent="0.3">
      <c r="A1599" s="1" t="s">
        <v>4745</v>
      </c>
      <c r="B1599" s="2">
        <v>45591</v>
      </c>
      <c r="C1599" s="1" t="s">
        <v>6673</v>
      </c>
      <c r="D1599" s="1" t="s">
        <v>133</v>
      </c>
      <c r="E1599">
        <v>2024</v>
      </c>
      <c r="F1599" s="1" t="s">
        <v>1192</v>
      </c>
      <c r="G1599" s="1" t="s">
        <v>4746</v>
      </c>
      <c r="H1599" s="1" t="s">
        <v>4747</v>
      </c>
      <c r="I1599" s="1" t="s">
        <v>4748</v>
      </c>
      <c r="J1599" s="1" t="s">
        <v>70</v>
      </c>
      <c r="K1599" s="3">
        <v>49.81</v>
      </c>
      <c r="L1599">
        <v>1</v>
      </c>
      <c r="M1599" s="3">
        <v>49.81</v>
      </c>
      <c r="N1599" s="1" t="s">
        <v>21</v>
      </c>
      <c r="O1599" s="1" t="s">
        <v>30</v>
      </c>
    </row>
    <row r="1600" spans="1:15" x14ac:dyDescent="0.3">
      <c r="A1600" s="1" t="s">
        <v>4749</v>
      </c>
      <c r="B1600" s="2">
        <v>45152</v>
      </c>
      <c r="C1600" s="1" t="s">
        <v>6667</v>
      </c>
      <c r="D1600" s="1" t="s">
        <v>90</v>
      </c>
      <c r="E1600">
        <v>2023</v>
      </c>
      <c r="F1600" s="1" t="s">
        <v>611</v>
      </c>
      <c r="G1600" s="1" t="s">
        <v>3119</v>
      </c>
      <c r="H1600" s="1" t="s">
        <v>3813</v>
      </c>
      <c r="I1600" s="1" t="s">
        <v>3814</v>
      </c>
      <c r="J1600" s="1" t="s">
        <v>20</v>
      </c>
      <c r="K1600" s="3">
        <v>24.7</v>
      </c>
      <c r="L1600">
        <v>3</v>
      </c>
      <c r="M1600" s="3">
        <v>74.099999999999994</v>
      </c>
      <c r="N1600" s="1" t="s">
        <v>6669</v>
      </c>
      <c r="O1600" s="1" t="s">
        <v>37</v>
      </c>
    </row>
    <row r="1601" spans="1:15" x14ac:dyDescent="0.3">
      <c r="A1601" s="1" t="s">
        <v>4750</v>
      </c>
      <c r="B1601" s="2">
        <v>45276</v>
      </c>
      <c r="C1601" s="1" t="s">
        <v>6673</v>
      </c>
      <c r="D1601" s="1" t="s">
        <v>107</v>
      </c>
      <c r="E1601">
        <v>2023</v>
      </c>
      <c r="F1601" s="1" t="s">
        <v>3653</v>
      </c>
      <c r="G1601" s="1" t="s">
        <v>3654</v>
      </c>
      <c r="H1601" s="1" t="s">
        <v>2470</v>
      </c>
      <c r="I1601" s="1" t="s">
        <v>2471</v>
      </c>
      <c r="J1601" s="1" t="s">
        <v>20</v>
      </c>
      <c r="K1601" s="3">
        <v>24.26</v>
      </c>
      <c r="L1601">
        <v>3</v>
      </c>
      <c r="M1601" s="3">
        <v>72.78</v>
      </c>
      <c r="N1601" s="1" t="s">
        <v>21</v>
      </c>
      <c r="O1601" s="1" t="s">
        <v>37</v>
      </c>
    </row>
    <row r="1602" spans="1:15" x14ac:dyDescent="0.3">
      <c r="A1602" s="1" t="s">
        <v>4751</v>
      </c>
      <c r="B1602" s="2">
        <v>45227</v>
      </c>
      <c r="C1602" s="1" t="s">
        <v>6673</v>
      </c>
      <c r="D1602" s="1" t="s">
        <v>133</v>
      </c>
      <c r="E1602">
        <v>2023</v>
      </c>
      <c r="F1602" s="1" t="s">
        <v>235</v>
      </c>
      <c r="G1602" s="1" t="s">
        <v>2427</v>
      </c>
      <c r="H1602" s="1" t="s">
        <v>568</v>
      </c>
      <c r="I1602" s="1" t="s">
        <v>3766</v>
      </c>
      <c r="J1602" s="1" t="s">
        <v>20</v>
      </c>
      <c r="K1602" s="3">
        <v>37.42</v>
      </c>
      <c r="L1602">
        <v>4</v>
      </c>
      <c r="M1602" s="3">
        <v>149.68</v>
      </c>
      <c r="N1602" s="1" t="s">
        <v>21</v>
      </c>
      <c r="O1602" s="1" t="s">
        <v>80</v>
      </c>
    </row>
    <row r="1603" spans="1:15" x14ac:dyDescent="0.3">
      <c r="A1603" s="1" t="s">
        <v>4752</v>
      </c>
      <c r="B1603" s="2">
        <v>45430</v>
      </c>
      <c r="C1603" s="1" t="s">
        <v>6673</v>
      </c>
      <c r="D1603" s="1" t="s">
        <v>46</v>
      </c>
      <c r="E1603">
        <v>2024</v>
      </c>
      <c r="F1603" s="1" t="s">
        <v>1254</v>
      </c>
      <c r="G1603" s="1" t="s">
        <v>1340</v>
      </c>
      <c r="H1603" s="1" t="s">
        <v>4753</v>
      </c>
      <c r="I1603" s="1" t="s">
        <v>4754</v>
      </c>
      <c r="J1603" s="1" t="s">
        <v>70</v>
      </c>
      <c r="K1603" s="3">
        <v>30.12</v>
      </c>
      <c r="L1603">
        <v>3</v>
      </c>
      <c r="M1603" s="3">
        <v>90.36</v>
      </c>
      <c r="N1603" s="1" t="s">
        <v>6669</v>
      </c>
      <c r="O1603" s="1" t="s">
        <v>30</v>
      </c>
    </row>
    <row r="1604" spans="1:15" x14ac:dyDescent="0.3">
      <c r="A1604" s="1" t="s">
        <v>4755</v>
      </c>
      <c r="B1604" s="2">
        <v>45136</v>
      </c>
      <c r="C1604" s="1" t="s">
        <v>6673</v>
      </c>
      <c r="D1604" s="1" t="s">
        <v>32</v>
      </c>
      <c r="E1604">
        <v>2023</v>
      </c>
      <c r="F1604" s="1" t="s">
        <v>516</v>
      </c>
      <c r="G1604" s="1" t="s">
        <v>517</v>
      </c>
      <c r="H1604" s="1" t="s">
        <v>2213</v>
      </c>
      <c r="I1604" s="1" t="s">
        <v>3025</v>
      </c>
      <c r="J1604" s="1" t="s">
        <v>87</v>
      </c>
      <c r="K1604" s="3">
        <v>32.67</v>
      </c>
      <c r="L1604">
        <v>2</v>
      </c>
      <c r="M1604" s="3">
        <v>65.34</v>
      </c>
      <c r="N1604" s="1" t="s">
        <v>88</v>
      </c>
      <c r="O1604" s="1" t="s">
        <v>44</v>
      </c>
    </row>
    <row r="1605" spans="1:15" x14ac:dyDescent="0.3">
      <c r="A1605" s="1" t="s">
        <v>4756</v>
      </c>
      <c r="B1605" s="2">
        <v>45015</v>
      </c>
      <c r="C1605" s="1" t="s">
        <v>6672</v>
      </c>
      <c r="D1605" s="1" t="s">
        <v>15</v>
      </c>
      <c r="E1605">
        <v>2023</v>
      </c>
      <c r="F1605" s="1" t="s">
        <v>1294</v>
      </c>
      <c r="G1605" s="1" t="s">
        <v>4068</v>
      </c>
      <c r="H1605" s="1" t="s">
        <v>4753</v>
      </c>
      <c r="I1605" s="1" t="s">
        <v>4754</v>
      </c>
      <c r="J1605" s="1" t="s">
        <v>87</v>
      </c>
      <c r="K1605" s="3">
        <v>42.25</v>
      </c>
      <c r="L1605">
        <v>4</v>
      </c>
      <c r="M1605" s="3">
        <v>169</v>
      </c>
      <c r="N1605" s="1" t="s">
        <v>21</v>
      </c>
      <c r="O1605" s="1" t="s">
        <v>37</v>
      </c>
    </row>
    <row r="1606" spans="1:15" x14ac:dyDescent="0.3">
      <c r="A1606" s="1" t="s">
        <v>4757</v>
      </c>
      <c r="B1606" s="2">
        <v>44952</v>
      </c>
      <c r="C1606" s="1" t="s">
        <v>6672</v>
      </c>
      <c r="D1606" s="1" t="s">
        <v>210</v>
      </c>
      <c r="E1606">
        <v>2023</v>
      </c>
      <c r="F1606" s="1" t="s">
        <v>3885</v>
      </c>
      <c r="G1606" s="1" t="s">
        <v>4758</v>
      </c>
      <c r="H1606" s="1" t="s">
        <v>2312</v>
      </c>
      <c r="I1606" s="1" t="s">
        <v>2313</v>
      </c>
      <c r="J1606" s="1" t="s">
        <v>87</v>
      </c>
      <c r="K1606" s="3">
        <v>33.17</v>
      </c>
      <c r="L1606">
        <v>5</v>
      </c>
      <c r="M1606" s="3">
        <v>165.85</v>
      </c>
      <c r="N1606" s="1" t="s">
        <v>6669</v>
      </c>
      <c r="O1606" s="1" t="s">
        <v>44</v>
      </c>
    </row>
    <row r="1607" spans="1:15" x14ac:dyDescent="0.3">
      <c r="A1607" s="1" t="s">
        <v>4759</v>
      </c>
      <c r="B1607" s="2">
        <v>45002</v>
      </c>
      <c r="C1607" s="1" t="s">
        <v>6668</v>
      </c>
      <c r="D1607" s="1" t="s">
        <v>15</v>
      </c>
      <c r="E1607">
        <v>2023</v>
      </c>
      <c r="F1607" s="1" t="s">
        <v>61</v>
      </c>
      <c r="G1607" s="1" t="s">
        <v>62</v>
      </c>
      <c r="H1607" s="1" t="s">
        <v>1505</v>
      </c>
      <c r="I1607" s="1" t="s">
        <v>4760</v>
      </c>
      <c r="J1607" s="1" t="s">
        <v>70</v>
      </c>
      <c r="K1607" s="3">
        <v>44.09</v>
      </c>
      <c r="L1607">
        <v>3</v>
      </c>
      <c r="M1607" s="3">
        <v>132.27000000000001</v>
      </c>
      <c r="N1607" s="1" t="s">
        <v>29</v>
      </c>
      <c r="O1607" s="1" t="s">
        <v>22</v>
      </c>
    </row>
    <row r="1608" spans="1:15" x14ac:dyDescent="0.3">
      <c r="A1608" s="1" t="s">
        <v>4761</v>
      </c>
      <c r="B1608" s="2">
        <v>45239</v>
      </c>
      <c r="C1608" s="1" t="s">
        <v>6672</v>
      </c>
      <c r="D1608" s="1" t="s">
        <v>54</v>
      </c>
      <c r="E1608">
        <v>2023</v>
      </c>
      <c r="F1608" s="1" t="s">
        <v>16</v>
      </c>
      <c r="G1608" s="1" t="s">
        <v>2114</v>
      </c>
      <c r="H1608" s="1" t="s">
        <v>2521</v>
      </c>
      <c r="I1608" s="1" t="s">
        <v>2522</v>
      </c>
      <c r="J1608" s="1" t="s">
        <v>70</v>
      </c>
      <c r="K1608" s="3">
        <v>16.47</v>
      </c>
      <c r="L1608">
        <v>1</v>
      </c>
      <c r="M1608" s="3">
        <v>16.47</v>
      </c>
      <c r="N1608" s="1" t="s">
        <v>21</v>
      </c>
      <c r="O1608" s="1" t="s">
        <v>44</v>
      </c>
    </row>
    <row r="1609" spans="1:15" x14ac:dyDescent="0.3">
      <c r="A1609" s="1" t="s">
        <v>4762</v>
      </c>
      <c r="B1609" s="2">
        <v>45005</v>
      </c>
      <c r="C1609" s="1" t="s">
        <v>6667</v>
      </c>
      <c r="D1609" s="1" t="s">
        <v>15</v>
      </c>
      <c r="E1609">
        <v>2023</v>
      </c>
      <c r="F1609" s="1" t="s">
        <v>1691</v>
      </c>
      <c r="G1609" s="1" t="s">
        <v>3674</v>
      </c>
      <c r="H1609" s="1" t="s">
        <v>4527</v>
      </c>
      <c r="I1609" s="1" t="s">
        <v>4763</v>
      </c>
      <c r="J1609" s="1" t="s">
        <v>87</v>
      </c>
      <c r="K1609" s="3">
        <v>24.81</v>
      </c>
      <c r="L1609">
        <v>5</v>
      </c>
      <c r="M1609" s="3">
        <v>124.05</v>
      </c>
      <c r="N1609" s="1" t="s">
        <v>21</v>
      </c>
      <c r="O1609" s="1" t="s">
        <v>80</v>
      </c>
    </row>
    <row r="1610" spans="1:15" x14ac:dyDescent="0.3">
      <c r="A1610" s="1" t="s">
        <v>4764</v>
      </c>
      <c r="B1610" s="2">
        <v>45466</v>
      </c>
      <c r="C1610" s="1" t="s">
        <v>6666</v>
      </c>
      <c r="D1610" s="1" t="s">
        <v>24</v>
      </c>
      <c r="E1610">
        <v>2024</v>
      </c>
      <c r="F1610" s="1" t="s">
        <v>596</v>
      </c>
      <c r="G1610" s="1" t="s">
        <v>597</v>
      </c>
      <c r="H1610" s="1" t="s">
        <v>223</v>
      </c>
      <c r="I1610" s="1" t="s">
        <v>4559</v>
      </c>
      <c r="J1610" s="1" t="s">
        <v>20</v>
      </c>
      <c r="K1610" s="3">
        <v>25.14</v>
      </c>
      <c r="L1610">
        <v>2</v>
      </c>
      <c r="M1610" s="3">
        <v>50.28</v>
      </c>
      <c r="N1610" s="1" t="s">
        <v>29</v>
      </c>
      <c r="O1610" s="1" t="s">
        <v>30</v>
      </c>
    </row>
    <row r="1611" spans="1:15" x14ac:dyDescent="0.3">
      <c r="A1611" s="1" t="s">
        <v>4765</v>
      </c>
      <c r="B1611" s="2">
        <v>45520</v>
      </c>
      <c r="C1611" s="1" t="s">
        <v>6668</v>
      </c>
      <c r="D1611" s="1" t="s">
        <v>90</v>
      </c>
      <c r="E1611">
        <v>2024</v>
      </c>
      <c r="F1611" s="1" t="s">
        <v>1465</v>
      </c>
      <c r="G1611" s="1" t="s">
        <v>4352</v>
      </c>
      <c r="H1611" s="1" t="s">
        <v>4704</v>
      </c>
      <c r="I1611" s="1" t="s">
        <v>4705</v>
      </c>
      <c r="J1611" s="1" t="s">
        <v>20</v>
      </c>
      <c r="K1611" s="3">
        <v>13.33</v>
      </c>
      <c r="L1611">
        <v>4</v>
      </c>
      <c r="M1611" s="3">
        <v>53.32</v>
      </c>
      <c r="N1611" s="1" t="s">
        <v>21</v>
      </c>
      <c r="O1611" s="1" t="s">
        <v>37</v>
      </c>
    </row>
    <row r="1612" spans="1:15" x14ac:dyDescent="0.3">
      <c r="A1612" s="1" t="s">
        <v>4766</v>
      </c>
      <c r="B1612" s="2">
        <v>45040</v>
      </c>
      <c r="C1612" s="1" t="s">
        <v>6667</v>
      </c>
      <c r="D1612" s="1" t="s">
        <v>82</v>
      </c>
      <c r="E1612">
        <v>2023</v>
      </c>
      <c r="F1612" s="1" t="s">
        <v>4767</v>
      </c>
      <c r="G1612" s="1" t="s">
        <v>4768</v>
      </c>
      <c r="H1612" s="1" t="s">
        <v>2658</v>
      </c>
      <c r="I1612" s="1" t="s">
        <v>3623</v>
      </c>
      <c r="J1612" s="1" t="s">
        <v>20</v>
      </c>
      <c r="K1612" s="3">
        <v>18.190000000000001</v>
      </c>
      <c r="L1612">
        <v>5</v>
      </c>
      <c r="M1612" s="3">
        <v>90.95</v>
      </c>
      <c r="N1612" s="1" t="s">
        <v>6669</v>
      </c>
      <c r="O1612" s="1" t="s">
        <v>52</v>
      </c>
    </row>
    <row r="1613" spans="1:15" x14ac:dyDescent="0.3">
      <c r="A1613" s="1" t="s">
        <v>4769</v>
      </c>
      <c r="B1613" s="2">
        <v>45095</v>
      </c>
      <c r="C1613" s="1" t="s">
        <v>6666</v>
      </c>
      <c r="D1613" s="1" t="s">
        <v>24</v>
      </c>
      <c r="E1613">
        <v>2023</v>
      </c>
      <c r="F1613" s="1" t="s">
        <v>118</v>
      </c>
      <c r="G1613" s="1" t="s">
        <v>4770</v>
      </c>
      <c r="H1613" s="1" t="s">
        <v>4771</v>
      </c>
      <c r="I1613" s="1" t="s">
        <v>4772</v>
      </c>
      <c r="J1613" s="1" t="s">
        <v>87</v>
      </c>
      <c r="K1613" s="3">
        <v>7.41</v>
      </c>
      <c r="L1613">
        <v>5</v>
      </c>
      <c r="M1613" s="3">
        <v>37.049999999999997</v>
      </c>
      <c r="N1613" s="1" t="s">
        <v>21</v>
      </c>
      <c r="O1613" s="1" t="s">
        <v>30</v>
      </c>
    </row>
    <row r="1614" spans="1:15" x14ac:dyDescent="0.3">
      <c r="A1614" s="1" t="s">
        <v>4773</v>
      </c>
      <c r="B1614" s="2">
        <v>45370</v>
      </c>
      <c r="C1614" s="1" t="s">
        <v>6671</v>
      </c>
      <c r="D1614" s="1" t="s">
        <v>15</v>
      </c>
      <c r="E1614">
        <v>2024</v>
      </c>
      <c r="F1614" s="1" t="s">
        <v>2473</v>
      </c>
      <c r="G1614" s="1" t="s">
        <v>2474</v>
      </c>
      <c r="H1614" s="1" t="s">
        <v>4774</v>
      </c>
      <c r="I1614" s="1" t="s">
        <v>4775</v>
      </c>
      <c r="J1614" s="1" t="s">
        <v>87</v>
      </c>
      <c r="K1614" s="3">
        <v>24.44</v>
      </c>
      <c r="L1614">
        <v>2</v>
      </c>
      <c r="M1614" s="3">
        <v>48.88</v>
      </c>
      <c r="N1614" s="1" t="s">
        <v>29</v>
      </c>
      <c r="O1614" s="1" t="s">
        <v>52</v>
      </c>
    </row>
    <row r="1615" spans="1:15" x14ac:dyDescent="0.3">
      <c r="A1615" s="1" t="s">
        <v>4776</v>
      </c>
      <c r="B1615" s="2">
        <v>45173</v>
      </c>
      <c r="C1615" s="1" t="s">
        <v>6667</v>
      </c>
      <c r="D1615" s="1" t="s">
        <v>60</v>
      </c>
      <c r="E1615">
        <v>2023</v>
      </c>
      <c r="F1615" s="1" t="s">
        <v>1840</v>
      </c>
      <c r="G1615" s="1" t="s">
        <v>1841</v>
      </c>
      <c r="H1615" s="1" t="s">
        <v>267</v>
      </c>
      <c r="I1615" s="1" t="s">
        <v>268</v>
      </c>
      <c r="J1615" s="1" t="s">
        <v>20</v>
      </c>
      <c r="K1615" s="3">
        <v>9.81</v>
      </c>
      <c r="L1615">
        <v>5</v>
      </c>
      <c r="M1615" s="3">
        <v>49.05</v>
      </c>
      <c r="N1615" s="1" t="s">
        <v>21</v>
      </c>
      <c r="O1615" s="1" t="s">
        <v>80</v>
      </c>
    </row>
    <row r="1616" spans="1:15" x14ac:dyDescent="0.3">
      <c r="A1616" s="1" t="s">
        <v>4777</v>
      </c>
      <c r="B1616" s="2">
        <v>45191</v>
      </c>
      <c r="C1616" s="1" t="s">
        <v>6668</v>
      </c>
      <c r="D1616" s="1" t="s">
        <v>60</v>
      </c>
      <c r="E1616">
        <v>2023</v>
      </c>
      <c r="F1616" s="1" t="s">
        <v>1310</v>
      </c>
      <c r="G1616" s="1" t="s">
        <v>1311</v>
      </c>
      <c r="H1616" s="1" t="s">
        <v>717</v>
      </c>
      <c r="I1616" s="1" t="s">
        <v>4060</v>
      </c>
      <c r="J1616" s="1" t="s">
        <v>87</v>
      </c>
      <c r="K1616" s="3">
        <v>18.48</v>
      </c>
      <c r="L1616">
        <v>3</v>
      </c>
      <c r="M1616" s="3">
        <v>55.44</v>
      </c>
      <c r="N1616" s="1" t="s">
        <v>88</v>
      </c>
      <c r="O1616" s="1" t="s">
        <v>44</v>
      </c>
    </row>
    <row r="1617" spans="1:15" x14ac:dyDescent="0.3">
      <c r="A1617" s="1" t="s">
        <v>4778</v>
      </c>
      <c r="B1617" s="2">
        <v>45049</v>
      </c>
      <c r="C1617" s="1" t="s">
        <v>6670</v>
      </c>
      <c r="D1617" s="1" t="s">
        <v>46</v>
      </c>
      <c r="E1617">
        <v>2023</v>
      </c>
      <c r="F1617" s="1" t="s">
        <v>1993</v>
      </c>
      <c r="G1617" s="1" t="s">
        <v>4779</v>
      </c>
      <c r="H1617" s="1" t="s">
        <v>3878</v>
      </c>
      <c r="I1617" s="1" t="s">
        <v>4780</v>
      </c>
      <c r="J1617" s="1" t="s">
        <v>87</v>
      </c>
      <c r="K1617" s="3">
        <v>23.24</v>
      </c>
      <c r="L1617">
        <v>5</v>
      </c>
      <c r="M1617" s="3">
        <v>116.2</v>
      </c>
      <c r="N1617" s="1" t="s">
        <v>21</v>
      </c>
      <c r="O1617" s="1" t="s">
        <v>30</v>
      </c>
    </row>
    <row r="1618" spans="1:15" x14ac:dyDescent="0.3">
      <c r="A1618" s="1" t="s">
        <v>4781</v>
      </c>
      <c r="B1618" s="2">
        <v>45571</v>
      </c>
      <c r="C1618" s="1" t="s">
        <v>6666</v>
      </c>
      <c r="D1618" s="1" t="s">
        <v>133</v>
      </c>
      <c r="E1618">
        <v>2024</v>
      </c>
      <c r="F1618" s="1" t="s">
        <v>2017</v>
      </c>
      <c r="G1618" s="1" t="s">
        <v>4654</v>
      </c>
      <c r="H1618" s="1" t="s">
        <v>1859</v>
      </c>
      <c r="I1618" s="1" t="s">
        <v>1860</v>
      </c>
      <c r="J1618" s="1" t="s">
        <v>20</v>
      </c>
      <c r="K1618" s="3">
        <v>54.65</v>
      </c>
      <c r="L1618">
        <v>1</v>
      </c>
      <c r="M1618" s="3">
        <v>54.65</v>
      </c>
      <c r="N1618" s="1" t="s">
        <v>29</v>
      </c>
      <c r="O1618" s="1" t="s">
        <v>22</v>
      </c>
    </row>
    <row r="1619" spans="1:15" x14ac:dyDescent="0.3">
      <c r="A1619" s="1" t="s">
        <v>4782</v>
      </c>
      <c r="B1619" s="2">
        <v>45012</v>
      </c>
      <c r="C1619" s="1" t="s">
        <v>6667</v>
      </c>
      <c r="D1619" s="1" t="s">
        <v>15</v>
      </c>
      <c r="E1619">
        <v>2023</v>
      </c>
      <c r="F1619" s="1" t="s">
        <v>3429</v>
      </c>
      <c r="G1619" s="1" t="s">
        <v>4783</v>
      </c>
      <c r="H1619" s="1" t="s">
        <v>2535</v>
      </c>
      <c r="I1619" s="1" t="s">
        <v>4784</v>
      </c>
      <c r="J1619" s="1" t="s">
        <v>70</v>
      </c>
      <c r="K1619" s="3">
        <v>27.11</v>
      </c>
      <c r="L1619">
        <v>5</v>
      </c>
      <c r="M1619" s="3">
        <v>135.55000000000001</v>
      </c>
      <c r="N1619" s="1" t="s">
        <v>88</v>
      </c>
      <c r="O1619" s="1" t="s">
        <v>37</v>
      </c>
    </row>
    <row r="1620" spans="1:15" x14ac:dyDescent="0.3">
      <c r="A1620" s="1" t="s">
        <v>4785</v>
      </c>
      <c r="B1620" s="2">
        <v>45542</v>
      </c>
      <c r="C1620" s="1" t="s">
        <v>6673</v>
      </c>
      <c r="D1620" s="1" t="s">
        <v>60</v>
      </c>
      <c r="E1620">
        <v>2024</v>
      </c>
      <c r="F1620" s="1" t="s">
        <v>1742</v>
      </c>
      <c r="G1620" s="1" t="s">
        <v>1743</v>
      </c>
      <c r="H1620" s="1" t="s">
        <v>1205</v>
      </c>
      <c r="I1620" s="1" t="s">
        <v>4786</v>
      </c>
      <c r="J1620" s="1" t="s">
        <v>20</v>
      </c>
      <c r="K1620" s="3">
        <v>22.21</v>
      </c>
      <c r="L1620">
        <v>1</v>
      </c>
      <c r="M1620" s="3">
        <v>22.21</v>
      </c>
      <c r="N1620" s="1" t="s">
        <v>21</v>
      </c>
      <c r="O1620" s="1" t="s">
        <v>37</v>
      </c>
    </row>
    <row r="1621" spans="1:15" x14ac:dyDescent="0.3">
      <c r="A1621" s="1" t="s">
        <v>4787</v>
      </c>
      <c r="B1621" s="2">
        <v>45622</v>
      </c>
      <c r="C1621" s="1" t="s">
        <v>6671</v>
      </c>
      <c r="D1621" s="1" t="s">
        <v>54</v>
      </c>
      <c r="E1621">
        <v>2024</v>
      </c>
      <c r="F1621" s="1" t="s">
        <v>1015</v>
      </c>
      <c r="G1621" s="1" t="s">
        <v>1016</v>
      </c>
      <c r="H1621" s="1" t="s">
        <v>2807</v>
      </c>
      <c r="I1621" s="1" t="s">
        <v>4788</v>
      </c>
      <c r="J1621" s="1" t="s">
        <v>51</v>
      </c>
      <c r="K1621" s="3">
        <v>14.04</v>
      </c>
      <c r="L1621">
        <v>5</v>
      </c>
      <c r="M1621" s="3">
        <v>70.2</v>
      </c>
      <c r="N1621" s="1" t="s">
        <v>21</v>
      </c>
      <c r="O1621" s="1" t="s">
        <v>193</v>
      </c>
    </row>
    <row r="1622" spans="1:15" x14ac:dyDescent="0.3">
      <c r="A1622" s="1" t="s">
        <v>4789</v>
      </c>
      <c r="B1622" s="2">
        <v>45283</v>
      </c>
      <c r="C1622" s="1" t="s">
        <v>6673</v>
      </c>
      <c r="D1622" s="1" t="s">
        <v>107</v>
      </c>
      <c r="E1622">
        <v>2023</v>
      </c>
      <c r="F1622" s="1" t="s">
        <v>2128</v>
      </c>
      <c r="G1622" s="1" t="s">
        <v>2129</v>
      </c>
      <c r="H1622" s="1" t="s">
        <v>955</v>
      </c>
      <c r="I1622" s="1" t="s">
        <v>1586</v>
      </c>
      <c r="J1622" s="1" t="s">
        <v>87</v>
      </c>
      <c r="K1622" s="3">
        <v>39.68</v>
      </c>
      <c r="L1622">
        <v>5</v>
      </c>
      <c r="M1622" s="3">
        <v>198.4</v>
      </c>
      <c r="N1622" s="1" t="s">
        <v>21</v>
      </c>
      <c r="O1622" s="1" t="s">
        <v>52</v>
      </c>
    </row>
    <row r="1623" spans="1:15" x14ac:dyDescent="0.3">
      <c r="A1623" s="1" t="s">
        <v>4790</v>
      </c>
      <c r="B1623" s="2">
        <v>45257</v>
      </c>
      <c r="C1623" s="1" t="s">
        <v>6667</v>
      </c>
      <c r="D1623" s="1" t="s">
        <v>54</v>
      </c>
      <c r="E1623">
        <v>2023</v>
      </c>
      <c r="F1623" s="1" t="s">
        <v>2875</v>
      </c>
      <c r="G1623" s="1" t="s">
        <v>4791</v>
      </c>
      <c r="H1623" s="1" t="s">
        <v>518</v>
      </c>
      <c r="I1623" s="1" t="s">
        <v>916</v>
      </c>
      <c r="J1623" s="1" t="s">
        <v>51</v>
      </c>
      <c r="K1623" s="3">
        <v>28.76</v>
      </c>
      <c r="L1623">
        <v>3</v>
      </c>
      <c r="M1623" s="3">
        <v>86.28</v>
      </c>
      <c r="N1623" s="1" t="s">
        <v>6669</v>
      </c>
      <c r="O1623" s="1" t="s">
        <v>22</v>
      </c>
    </row>
    <row r="1624" spans="1:15" x14ac:dyDescent="0.3">
      <c r="A1624" s="1" t="s">
        <v>4792</v>
      </c>
      <c r="B1624" s="2">
        <v>45605</v>
      </c>
      <c r="C1624" s="1" t="s">
        <v>6673</v>
      </c>
      <c r="D1624" s="1" t="s">
        <v>54</v>
      </c>
      <c r="E1624">
        <v>2024</v>
      </c>
      <c r="F1624" s="1" t="s">
        <v>280</v>
      </c>
      <c r="G1624" s="1" t="s">
        <v>281</v>
      </c>
      <c r="H1624" s="1" t="s">
        <v>1832</v>
      </c>
      <c r="I1624" s="1" t="s">
        <v>1833</v>
      </c>
      <c r="J1624" s="1" t="s">
        <v>70</v>
      </c>
      <c r="K1624" s="3">
        <v>26.82</v>
      </c>
      <c r="L1624">
        <v>2</v>
      </c>
      <c r="M1624" s="3">
        <v>53.64</v>
      </c>
      <c r="N1624" s="1" t="s">
        <v>6669</v>
      </c>
      <c r="O1624" s="1" t="s">
        <v>193</v>
      </c>
    </row>
    <row r="1625" spans="1:15" x14ac:dyDescent="0.3">
      <c r="A1625" s="1" t="s">
        <v>4793</v>
      </c>
      <c r="B1625" s="2">
        <v>45593</v>
      </c>
      <c r="C1625" s="1" t="s">
        <v>6667</v>
      </c>
      <c r="D1625" s="1" t="s">
        <v>133</v>
      </c>
      <c r="E1625">
        <v>2024</v>
      </c>
      <c r="F1625" s="1" t="s">
        <v>4418</v>
      </c>
      <c r="G1625" s="1" t="s">
        <v>4794</v>
      </c>
      <c r="H1625" s="1" t="s">
        <v>4479</v>
      </c>
      <c r="I1625" s="1" t="s">
        <v>4795</v>
      </c>
      <c r="J1625" s="1" t="s">
        <v>70</v>
      </c>
      <c r="K1625" s="3">
        <v>16.97</v>
      </c>
      <c r="L1625">
        <v>5</v>
      </c>
      <c r="M1625" s="3">
        <v>84.85</v>
      </c>
      <c r="N1625" s="1" t="s">
        <v>88</v>
      </c>
      <c r="O1625" s="1" t="s">
        <v>30</v>
      </c>
    </row>
    <row r="1626" spans="1:15" x14ac:dyDescent="0.3">
      <c r="A1626" s="1" t="s">
        <v>4796</v>
      </c>
      <c r="B1626" s="2">
        <v>44933</v>
      </c>
      <c r="C1626" s="1" t="s">
        <v>6673</v>
      </c>
      <c r="D1626" s="1" t="s">
        <v>210</v>
      </c>
      <c r="E1626">
        <v>2023</v>
      </c>
      <c r="F1626" s="1" t="s">
        <v>1215</v>
      </c>
      <c r="G1626" s="1" t="s">
        <v>1977</v>
      </c>
      <c r="H1626" s="1" t="s">
        <v>2734</v>
      </c>
      <c r="I1626" s="1" t="s">
        <v>2735</v>
      </c>
      <c r="J1626" s="1" t="s">
        <v>20</v>
      </c>
      <c r="K1626" s="3">
        <v>42.44</v>
      </c>
      <c r="L1626">
        <v>2</v>
      </c>
      <c r="M1626" s="3">
        <v>84.88</v>
      </c>
      <c r="N1626" s="1" t="s">
        <v>21</v>
      </c>
      <c r="O1626" s="1" t="s">
        <v>44</v>
      </c>
    </row>
    <row r="1627" spans="1:15" x14ac:dyDescent="0.3">
      <c r="A1627" s="1" t="s">
        <v>4797</v>
      </c>
      <c r="B1627" s="2">
        <v>45633</v>
      </c>
      <c r="C1627" s="1" t="s">
        <v>6673</v>
      </c>
      <c r="D1627" s="1" t="s">
        <v>107</v>
      </c>
      <c r="E1627">
        <v>2024</v>
      </c>
      <c r="F1627" s="1" t="s">
        <v>4798</v>
      </c>
      <c r="G1627" s="1" t="s">
        <v>4799</v>
      </c>
      <c r="H1627" s="1" t="s">
        <v>2174</v>
      </c>
      <c r="I1627" s="1" t="s">
        <v>3520</v>
      </c>
      <c r="J1627" s="1" t="s">
        <v>20</v>
      </c>
      <c r="K1627" s="3">
        <v>31.61</v>
      </c>
      <c r="L1627">
        <v>5</v>
      </c>
      <c r="M1627" s="3">
        <v>158.05000000000001</v>
      </c>
      <c r="N1627" s="1" t="s">
        <v>21</v>
      </c>
      <c r="O1627" s="1" t="s">
        <v>37</v>
      </c>
    </row>
    <row r="1628" spans="1:15" x14ac:dyDescent="0.3">
      <c r="A1628" s="1" t="s">
        <v>4800</v>
      </c>
      <c r="B1628" s="2">
        <v>45507</v>
      </c>
      <c r="C1628" s="1" t="s">
        <v>6673</v>
      </c>
      <c r="D1628" s="1" t="s">
        <v>90</v>
      </c>
      <c r="E1628">
        <v>2024</v>
      </c>
      <c r="F1628" s="1" t="s">
        <v>1966</v>
      </c>
      <c r="G1628" s="1" t="s">
        <v>1967</v>
      </c>
      <c r="H1628" s="1" t="s">
        <v>3149</v>
      </c>
      <c r="I1628" s="1" t="s">
        <v>3150</v>
      </c>
      <c r="J1628" s="1" t="s">
        <v>20</v>
      </c>
      <c r="K1628" s="3">
        <v>19.63</v>
      </c>
      <c r="L1628">
        <v>3</v>
      </c>
      <c r="M1628" s="3">
        <v>58.89</v>
      </c>
      <c r="N1628" s="1" t="s">
        <v>6669</v>
      </c>
      <c r="O1628" s="1" t="s">
        <v>37</v>
      </c>
    </row>
    <row r="1629" spans="1:15" x14ac:dyDescent="0.3">
      <c r="A1629" s="1" t="s">
        <v>4801</v>
      </c>
      <c r="B1629" s="2">
        <v>45221</v>
      </c>
      <c r="C1629" s="1" t="s">
        <v>6666</v>
      </c>
      <c r="D1629" s="1" t="s">
        <v>133</v>
      </c>
      <c r="E1629">
        <v>2023</v>
      </c>
      <c r="F1629" s="1" t="s">
        <v>300</v>
      </c>
      <c r="G1629" s="1" t="s">
        <v>2795</v>
      </c>
      <c r="H1629" s="1" t="s">
        <v>772</v>
      </c>
      <c r="I1629" s="1" t="s">
        <v>773</v>
      </c>
      <c r="J1629" s="1" t="s">
        <v>51</v>
      </c>
      <c r="K1629" s="3">
        <v>11.92</v>
      </c>
      <c r="L1629">
        <v>2</v>
      </c>
      <c r="M1629" s="3">
        <v>23.84</v>
      </c>
      <c r="N1629" s="1" t="s">
        <v>6669</v>
      </c>
      <c r="O1629" s="1" t="s">
        <v>37</v>
      </c>
    </row>
    <row r="1630" spans="1:15" x14ac:dyDescent="0.3">
      <c r="A1630" s="1" t="s">
        <v>4802</v>
      </c>
      <c r="B1630" s="2">
        <v>44827</v>
      </c>
      <c r="C1630" s="1" t="s">
        <v>6668</v>
      </c>
      <c r="D1630" s="1" t="s">
        <v>60</v>
      </c>
      <c r="E1630">
        <v>2022</v>
      </c>
      <c r="F1630" s="1" t="s">
        <v>3987</v>
      </c>
      <c r="G1630" s="1" t="s">
        <v>4803</v>
      </c>
      <c r="H1630" s="1" t="s">
        <v>3594</v>
      </c>
      <c r="I1630" s="1" t="s">
        <v>3595</v>
      </c>
      <c r="J1630" s="1" t="s">
        <v>87</v>
      </c>
      <c r="K1630" s="3">
        <v>28.1</v>
      </c>
      <c r="L1630">
        <v>3</v>
      </c>
      <c r="M1630" s="3">
        <v>84.3</v>
      </c>
      <c r="N1630" s="1" t="s">
        <v>21</v>
      </c>
      <c r="O1630" s="1" t="s">
        <v>80</v>
      </c>
    </row>
    <row r="1631" spans="1:15" x14ac:dyDescent="0.3">
      <c r="A1631" s="1" t="s">
        <v>4804</v>
      </c>
      <c r="B1631" s="2">
        <v>45262</v>
      </c>
      <c r="C1631" s="1" t="s">
        <v>6673</v>
      </c>
      <c r="D1631" s="1" t="s">
        <v>107</v>
      </c>
      <c r="E1631">
        <v>2023</v>
      </c>
      <c r="F1631" s="1" t="s">
        <v>3417</v>
      </c>
      <c r="G1631" s="1" t="s">
        <v>3418</v>
      </c>
      <c r="H1631" s="1" t="s">
        <v>1546</v>
      </c>
      <c r="I1631" s="1" t="s">
        <v>1547</v>
      </c>
      <c r="J1631" s="1" t="s">
        <v>70</v>
      </c>
      <c r="K1631" s="3">
        <v>13.56</v>
      </c>
      <c r="L1631">
        <v>5</v>
      </c>
      <c r="M1631" s="3">
        <v>67.8</v>
      </c>
      <c r="N1631" s="1" t="s">
        <v>21</v>
      </c>
      <c r="O1631" s="1" t="s">
        <v>80</v>
      </c>
    </row>
    <row r="1632" spans="1:15" x14ac:dyDescent="0.3">
      <c r="A1632" s="1" t="s">
        <v>4805</v>
      </c>
      <c r="B1632" s="2">
        <v>45660</v>
      </c>
      <c r="C1632" s="1" t="s">
        <v>6668</v>
      </c>
      <c r="D1632" s="1" t="s">
        <v>210</v>
      </c>
      <c r="E1632">
        <v>2025</v>
      </c>
      <c r="F1632" s="1" t="s">
        <v>728</v>
      </c>
      <c r="G1632" s="1" t="s">
        <v>3771</v>
      </c>
      <c r="H1632" s="1" t="s">
        <v>2334</v>
      </c>
      <c r="I1632" s="1" t="s">
        <v>2335</v>
      </c>
      <c r="J1632" s="1" t="s">
        <v>20</v>
      </c>
      <c r="K1632" s="3">
        <v>48.9</v>
      </c>
      <c r="L1632">
        <v>3</v>
      </c>
      <c r="M1632" s="3">
        <v>146.69999999999999</v>
      </c>
      <c r="N1632" s="1" t="s">
        <v>6669</v>
      </c>
      <c r="O1632" s="1" t="s">
        <v>80</v>
      </c>
    </row>
    <row r="1633" spans="1:15" x14ac:dyDescent="0.3">
      <c r="A1633" s="1" t="s">
        <v>4806</v>
      </c>
      <c r="B1633" s="2">
        <v>44950</v>
      </c>
      <c r="C1633" s="1" t="s">
        <v>6671</v>
      </c>
      <c r="D1633" s="1" t="s">
        <v>210</v>
      </c>
      <c r="E1633">
        <v>2023</v>
      </c>
      <c r="F1633" s="1" t="s">
        <v>2028</v>
      </c>
      <c r="G1633" s="1" t="s">
        <v>2029</v>
      </c>
      <c r="H1633" s="1" t="s">
        <v>2032</v>
      </c>
      <c r="I1633" s="1" t="s">
        <v>2033</v>
      </c>
      <c r="J1633" s="1" t="s">
        <v>87</v>
      </c>
      <c r="K1633" s="3">
        <v>39.94</v>
      </c>
      <c r="L1633">
        <v>5</v>
      </c>
      <c r="M1633" s="3">
        <v>199.7</v>
      </c>
      <c r="N1633" s="1" t="s">
        <v>21</v>
      </c>
      <c r="O1633" s="1" t="s">
        <v>44</v>
      </c>
    </row>
    <row r="1634" spans="1:15" x14ac:dyDescent="0.3">
      <c r="A1634" s="1" t="s">
        <v>4807</v>
      </c>
      <c r="B1634" s="2">
        <v>45156</v>
      </c>
      <c r="C1634" s="1" t="s">
        <v>6668</v>
      </c>
      <c r="D1634" s="1" t="s">
        <v>90</v>
      </c>
      <c r="E1634">
        <v>2023</v>
      </c>
      <c r="F1634" s="1" t="s">
        <v>1353</v>
      </c>
      <c r="G1634" s="1" t="s">
        <v>1354</v>
      </c>
      <c r="H1634" s="1" t="s">
        <v>3542</v>
      </c>
      <c r="I1634" s="1" t="s">
        <v>3543</v>
      </c>
      <c r="J1634" s="1" t="s">
        <v>20</v>
      </c>
      <c r="K1634" s="3">
        <v>42.03</v>
      </c>
      <c r="L1634">
        <v>1</v>
      </c>
      <c r="M1634" s="3">
        <v>42.03</v>
      </c>
      <c r="N1634" s="1" t="s">
        <v>21</v>
      </c>
      <c r="O1634" s="1" t="s">
        <v>30</v>
      </c>
    </row>
    <row r="1635" spans="1:15" x14ac:dyDescent="0.3">
      <c r="A1635" s="1" t="s">
        <v>4808</v>
      </c>
      <c r="B1635" s="2">
        <v>45487</v>
      </c>
      <c r="C1635" s="1" t="s">
        <v>6666</v>
      </c>
      <c r="D1635" s="1" t="s">
        <v>32</v>
      </c>
      <c r="E1635">
        <v>2024</v>
      </c>
      <c r="F1635" s="1" t="s">
        <v>921</v>
      </c>
      <c r="G1635" s="1" t="s">
        <v>3374</v>
      </c>
      <c r="H1635" s="1" t="s">
        <v>2065</v>
      </c>
      <c r="I1635" s="1" t="s">
        <v>4809</v>
      </c>
      <c r="J1635" s="1" t="s">
        <v>51</v>
      </c>
      <c r="K1635" s="3">
        <v>25.61</v>
      </c>
      <c r="L1635">
        <v>4</v>
      </c>
      <c r="M1635" s="3">
        <v>102.44</v>
      </c>
      <c r="N1635" s="1" t="s">
        <v>21</v>
      </c>
      <c r="O1635" s="1" t="s">
        <v>44</v>
      </c>
    </row>
    <row r="1636" spans="1:15" x14ac:dyDescent="0.3">
      <c r="A1636" s="1" t="s">
        <v>4810</v>
      </c>
      <c r="B1636" s="2">
        <v>45850</v>
      </c>
      <c r="C1636" s="1" t="s">
        <v>6673</v>
      </c>
      <c r="D1636" s="1" t="s">
        <v>32</v>
      </c>
      <c r="E1636">
        <v>2025</v>
      </c>
      <c r="F1636" s="1" t="s">
        <v>2884</v>
      </c>
      <c r="G1636" s="1" t="s">
        <v>2885</v>
      </c>
      <c r="H1636" s="1" t="s">
        <v>513</v>
      </c>
      <c r="I1636" s="1" t="s">
        <v>1178</v>
      </c>
      <c r="J1636" s="1" t="s">
        <v>70</v>
      </c>
      <c r="K1636" s="3">
        <v>5.07</v>
      </c>
      <c r="L1636">
        <v>2</v>
      </c>
      <c r="M1636" s="3">
        <v>10.14</v>
      </c>
      <c r="N1636" s="1" t="s">
        <v>21</v>
      </c>
      <c r="O1636" s="1" t="s">
        <v>80</v>
      </c>
    </row>
    <row r="1637" spans="1:15" x14ac:dyDescent="0.3">
      <c r="A1637" s="1" t="s">
        <v>4811</v>
      </c>
      <c r="B1637" s="2">
        <v>45121</v>
      </c>
      <c r="C1637" s="1" t="s">
        <v>6668</v>
      </c>
      <c r="D1637" s="1" t="s">
        <v>32</v>
      </c>
      <c r="E1637">
        <v>2023</v>
      </c>
      <c r="F1637" s="1" t="s">
        <v>1583</v>
      </c>
      <c r="G1637" s="1" t="s">
        <v>1584</v>
      </c>
      <c r="H1637" s="1" t="s">
        <v>785</v>
      </c>
      <c r="I1637" s="1" t="s">
        <v>786</v>
      </c>
      <c r="J1637" s="1" t="s">
        <v>20</v>
      </c>
      <c r="K1637" s="3">
        <v>34.520000000000003</v>
      </c>
      <c r="L1637">
        <v>1</v>
      </c>
      <c r="M1637" s="3">
        <v>34.520000000000003</v>
      </c>
      <c r="N1637" s="1" t="s">
        <v>21</v>
      </c>
      <c r="O1637" s="1" t="s">
        <v>193</v>
      </c>
    </row>
    <row r="1638" spans="1:15" x14ac:dyDescent="0.3">
      <c r="A1638" s="1" t="s">
        <v>4812</v>
      </c>
      <c r="B1638" s="2">
        <v>44835</v>
      </c>
      <c r="C1638" s="1" t="s">
        <v>6673</v>
      </c>
      <c r="D1638" s="1" t="s">
        <v>133</v>
      </c>
      <c r="E1638">
        <v>2022</v>
      </c>
      <c r="F1638" s="1" t="s">
        <v>300</v>
      </c>
      <c r="G1638" s="1" t="s">
        <v>301</v>
      </c>
      <c r="H1638" s="1" t="s">
        <v>4583</v>
      </c>
      <c r="I1638" s="1" t="s">
        <v>4584</v>
      </c>
      <c r="J1638" s="1" t="s">
        <v>20</v>
      </c>
      <c r="K1638" s="3">
        <v>31.31</v>
      </c>
      <c r="L1638">
        <v>1</v>
      </c>
      <c r="M1638" s="3">
        <v>31.31</v>
      </c>
      <c r="N1638" s="1" t="s">
        <v>21</v>
      </c>
      <c r="O1638" s="1" t="s">
        <v>193</v>
      </c>
    </row>
    <row r="1639" spans="1:15" x14ac:dyDescent="0.3">
      <c r="A1639" s="1" t="s">
        <v>4815</v>
      </c>
      <c r="B1639" s="2">
        <v>45405</v>
      </c>
      <c r="C1639" s="1" t="s">
        <v>6671</v>
      </c>
      <c r="D1639" s="1" t="s">
        <v>82</v>
      </c>
      <c r="E1639">
        <v>2024</v>
      </c>
      <c r="F1639" s="1" t="s">
        <v>2051</v>
      </c>
      <c r="G1639" s="1" t="s">
        <v>2052</v>
      </c>
      <c r="H1639" s="1" t="s">
        <v>1959</v>
      </c>
      <c r="I1639" s="1" t="s">
        <v>4515</v>
      </c>
      <c r="J1639" s="1" t="s">
        <v>51</v>
      </c>
      <c r="K1639" s="3">
        <v>8.98</v>
      </c>
      <c r="L1639">
        <v>2</v>
      </c>
      <c r="M1639" s="3">
        <v>17.96</v>
      </c>
      <c r="N1639" s="1" t="s">
        <v>21</v>
      </c>
      <c r="O1639" s="1" t="s">
        <v>37</v>
      </c>
    </row>
    <row r="1640" spans="1:15" x14ac:dyDescent="0.3">
      <c r="A1640" s="1" t="s">
        <v>4816</v>
      </c>
      <c r="B1640" s="2">
        <v>44990</v>
      </c>
      <c r="C1640" s="1" t="s">
        <v>6666</v>
      </c>
      <c r="D1640" s="1" t="s">
        <v>15</v>
      </c>
      <c r="E1640">
        <v>2023</v>
      </c>
      <c r="F1640" s="1" t="s">
        <v>1035</v>
      </c>
      <c r="G1640" s="1" t="s">
        <v>1529</v>
      </c>
      <c r="H1640" s="1" t="s">
        <v>2779</v>
      </c>
      <c r="I1640" s="1" t="s">
        <v>3401</v>
      </c>
      <c r="J1640" s="1" t="s">
        <v>20</v>
      </c>
      <c r="K1640" s="3">
        <v>37.340000000000003</v>
      </c>
      <c r="L1640">
        <v>1</v>
      </c>
      <c r="M1640" s="3">
        <v>37.340000000000003</v>
      </c>
      <c r="N1640" s="1" t="s">
        <v>21</v>
      </c>
      <c r="O1640" s="1" t="s">
        <v>95</v>
      </c>
    </row>
    <row r="1641" spans="1:15" x14ac:dyDescent="0.3">
      <c r="A1641" s="1" t="s">
        <v>4817</v>
      </c>
      <c r="B1641" s="2">
        <v>44989</v>
      </c>
      <c r="C1641" s="1" t="s">
        <v>6673</v>
      </c>
      <c r="D1641" s="1" t="s">
        <v>15</v>
      </c>
      <c r="E1641">
        <v>2023</v>
      </c>
      <c r="F1641" s="1" t="s">
        <v>2154</v>
      </c>
      <c r="G1641" s="1" t="s">
        <v>3548</v>
      </c>
      <c r="H1641" s="1" t="s">
        <v>1373</v>
      </c>
      <c r="I1641" s="1" t="s">
        <v>1374</v>
      </c>
      <c r="J1641" s="1" t="s">
        <v>70</v>
      </c>
      <c r="K1641" s="3">
        <v>32.619999999999997</v>
      </c>
      <c r="L1641">
        <v>5</v>
      </c>
      <c r="M1641" s="3">
        <v>163.1</v>
      </c>
      <c r="N1641" s="1" t="s">
        <v>21</v>
      </c>
      <c r="O1641" s="1" t="s">
        <v>37</v>
      </c>
    </row>
    <row r="1642" spans="1:15" x14ac:dyDescent="0.3">
      <c r="A1642" s="1" t="s">
        <v>4818</v>
      </c>
      <c r="B1642" s="2">
        <v>45366</v>
      </c>
      <c r="C1642" s="1" t="s">
        <v>6668</v>
      </c>
      <c r="D1642" s="1" t="s">
        <v>15</v>
      </c>
      <c r="E1642">
        <v>2024</v>
      </c>
      <c r="F1642" s="1" t="s">
        <v>1452</v>
      </c>
      <c r="G1642" s="1" t="s">
        <v>1453</v>
      </c>
      <c r="H1642" s="1" t="s">
        <v>2079</v>
      </c>
      <c r="I1642" s="1" t="s">
        <v>4556</v>
      </c>
      <c r="J1642" s="1" t="s">
        <v>20</v>
      </c>
      <c r="K1642" s="3">
        <v>17.32</v>
      </c>
      <c r="L1642">
        <v>3</v>
      </c>
      <c r="M1642" s="3">
        <v>51.96</v>
      </c>
      <c r="N1642" s="1" t="s">
        <v>21</v>
      </c>
      <c r="O1642" s="1" t="s">
        <v>80</v>
      </c>
    </row>
    <row r="1643" spans="1:15" x14ac:dyDescent="0.3">
      <c r="A1643" s="1" t="s">
        <v>4819</v>
      </c>
      <c r="B1643" s="2">
        <v>45228</v>
      </c>
      <c r="C1643" s="1" t="s">
        <v>6666</v>
      </c>
      <c r="D1643" s="1" t="s">
        <v>133</v>
      </c>
      <c r="E1643">
        <v>2023</v>
      </c>
      <c r="F1643" s="1" t="s">
        <v>1188</v>
      </c>
      <c r="G1643" s="1" t="s">
        <v>1189</v>
      </c>
      <c r="H1643" s="1" t="s">
        <v>2037</v>
      </c>
      <c r="I1643" s="1" t="s">
        <v>2038</v>
      </c>
      <c r="J1643" s="1" t="s">
        <v>70</v>
      </c>
      <c r="K1643" s="3">
        <v>29.2</v>
      </c>
      <c r="L1643">
        <v>3</v>
      </c>
      <c r="M1643" s="3">
        <v>87.6</v>
      </c>
      <c r="N1643" s="1" t="s">
        <v>21</v>
      </c>
      <c r="O1643" s="1" t="s">
        <v>30</v>
      </c>
    </row>
    <row r="1644" spans="1:15" x14ac:dyDescent="0.3">
      <c r="A1644" s="1" t="s">
        <v>4820</v>
      </c>
      <c r="B1644" s="2">
        <v>44815</v>
      </c>
      <c r="C1644" s="1" t="s">
        <v>6666</v>
      </c>
      <c r="D1644" s="1" t="s">
        <v>60</v>
      </c>
      <c r="E1644">
        <v>2022</v>
      </c>
      <c r="F1644" s="1" t="s">
        <v>2045</v>
      </c>
      <c r="G1644" s="1" t="s">
        <v>4240</v>
      </c>
      <c r="H1644" s="1" t="s">
        <v>1590</v>
      </c>
      <c r="I1644" s="1" t="s">
        <v>1591</v>
      </c>
      <c r="J1644" s="1" t="s">
        <v>51</v>
      </c>
      <c r="K1644" s="3">
        <v>22.59</v>
      </c>
      <c r="L1644">
        <v>1</v>
      </c>
      <c r="M1644" s="3">
        <v>22.59</v>
      </c>
      <c r="N1644" s="1" t="s">
        <v>6669</v>
      </c>
      <c r="O1644" s="1" t="s">
        <v>30</v>
      </c>
    </row>
    <row r="1645" spans="1:15" x14ac:dyDescent="0.3">
      <c r="A1645" s="1" t="s">
        <v>4821</v>
      </c>
      <c r="B1645" s="2">
        <v>45407</v>
      </c>
      <c r="C1645" s="1" t="s">
        <v>6672</v>
      </c>
      <c r="D1645" s="1" t="s">
        <v>82</v>
      </c>
      <c r="E1645">
        <v>2024</v>
      </c>
      <c r="F1645" s="1" t="s">
        <v>2637</v>
      </c>
      <c r="G1645" s="1" t="s">
        <v>3002</v>
      </c>
      <c r="H1645" s="1" t="s">
        <v>3905</v>
      </c>
      <c r="I1645" s="1" t="s">
        <v>3906</v>
      </c>
      <c r="J1645" s="1" t="s">
        <v>51</v>
      </c>
      <c r="K1645" s="3">
        <v>9.75</v>
      </c>
      <c r="L1645">
        <v>1</v>
      </c>
      <c r="M1645" s="3">
        <v>9.75</v>
      </c>
      <c r="N1645" s="1" t="s">
        <v>6669</v>
      </c>
      <c r="O1645" s="1" t="s">
        <v>193</v>
      </c>
    </row>
    <row r="1646" spans="1:15" x14ac:dyDescent="0.3">
      <c r="A1646" s="1" t="s">
        <v>4822</v>
      </c>
      <c r="B1646" s="2">
        <v>45204</v>
      </c>
      <c r="C1646" s="1" t="s">
        <v>6672</v>
      </c>
      <c r="D1646" s="1" t="s">
        <v>133</v>
      </c>
      <c r="E1646">
        <v>2023</v>
      </c>
      <c r="F1646" s="1" t="s">
        <v>4823</v>
      </c>
      <c r="G1646" s="1" t="s">
        <v>4824</v>
      </c>
      <c r="H1646" s="1" t="s">
        <v>2093</v>
      </c>
      <c r="I1646" s="1" t="s">
        <v>2094</v>
      </c>
      <c r="J1646" s="1" t="s">
        <v>87</v>
      </c>
      <c r="K1646" s="3">
        <v>6.29</v>
      </c>
      <c r="L1646">
        <v>3</v>
      </c>
      <c r="M1646" s="3">
        <v>18.87</v>
      </c>
      <c r="N1646" s="1" t="s">
        <v>88</v>
      </c>
      <c r="O1646" s="1" t="s">
        <v>193</v>
      </c>
    </row>
    <row r="1647" spans="1:15" x14ac:dyDescent="0.3">
      <c r="A1647" s="1" t="s">
        <v>4825</v>
      </c>
      <c r="B1647" s="2">
        <v>45193</v>
      </c>
      <c r="C1647" s="1" t="s">
        <v>6666</v>
      </c>
      <c r="D1647" s="1" t="s">
        <v>60</v>
      </c>
      <c r="E1647">
        <v>2023</v>
      </c>
      <c r="F1647" s="1" t="s">
        <v>358</v>
      </c>
      <c r="G1647" s="1" t="s">
        <v>2132</v>
      </c>
      <c r="H1647" s="1" t="s">
        <v>3074</v>
      </c>
      <c r="I1647" s="1" t="s">
        <v>3075</v>
      </c>
      <c r="J1647" s="1" t="s">
        <v>70</v>
      </c>
      <c r="K1647" s="3">
        <v>10.81</v>
      </c>
      <c r="L1647">
        <v>1</v>
      </c>
      <c r="M1647" s="3">
        <v>10.81</v>
      </c>
      <c r="N1647" s="1" t="s">
        <v>29</v>
      </c>
      <c r="O1647" s="1" t="s">
        <v>37</v>
      </c>
    </row>
    <row r="1648" spans="1:15" x14ac:dyDescent="0.3">
      <c r="A1648" s="1" t="s">
        <v>4826</v>
      </c>
      <c r="B1648" s="2">
        <v>45098</v>
      </c>
      <c r="C1648" s="1" t="s">
        <v>6670</v>
      </c>
      <c r="D1648" s="1" t="s">
        <v>24</v>
      </c>
      <c r="E1648">
        <v>2023</v>
      </c>
      <c r="F1648" s="1" t="s">
        <v>179</v>
      </c>
      <c r="G1648" s="1" t="s">
        <v>4827</v>
      </c>
      <c r="H1648" s="1" t="s">
        <v>4828</v>
      </c>
      <c r="I1648" s="1" t="s">
        <v>4829</v>
      </c>
      <c r="J1648" s="1" t="s">
        <v>20</v>
      </c>
      <c r="K1648" s="3">
        <v>12.6</v>
      </c>
      <c r="L1648">
        <v>2</v>
      </c>
      <c r="M1648" s="3">
        <v>25.2</v>
      </c>
      <c r="N1648" s="1" t="s">
        <v>88</v>
      </c>
      <c r="O1648" s="1" t="s">
        <v>30</v>
      </c>
    </row>
    <row r="1649" spans="1:15" x14ac:dyDescent="0.3">
      <c r="A1649" s="1" t="s">
        <v>4830</v>
      </c>
      <c r="B1649" s="2">
        <v>45527</v>
      </c>
      <c r="C1649" s="1" t="s">
        <v>6668</v>
      </c>
      <c r="D1649" s="1" t="s">
        <v>90</v>
      </c>
      <c r="E1649">
        <v>2024</v>
      </c>
      <c r="F1649" s="1" t="s">
        <v>4418</v>
      </c>
      <c r="G1649" s="1" t="s">
        <v>4419</v>
      </c>
      <c r="H1649" s="1" t="s">
        <v>2913</v>
      </c>
      <c r="I1649" s="1" t="s">
        <v>4831</v>
      </c>
      <c r="J1649" s="1" t="s">
        <v>20</v>
      </c>
      <c r="K1649" s="3">
        <v>14.22</v>
      </c>
      <c r="L1649">
        <v>3</v>
      </c>
      <c r="M1649" s="3">
        <v>42.66</v>
      </c>
      <c r="N1649" s="1" t="s">
        <v>21</v>
      </c>
      <c r="O1649" s="1" t="s">
        <v>193</v>
      </c>
    </row>
    <row r="1650" spans="1:15" x14ac:dyDescent="0.3">
      <c r="A1650" s="1" t="s">
        <v>4832</v>
      </c>
      <c r="B1650" s="2">
        <v>45183</v>
      </c>
      <c r="C1650" s="1" t="s">
        <v>6672</v>
      </c>
      <c r="D1650" s="1" t="s">
        <v>60</v>
      </c>
      <c r="E1650">
        <v>2023</v>
      </c>
      <c r="F1650" s="1" t="s">
        <v>3463</v>
      </c>
      <c r="G1650" s="1" t="s">
        <v>3464</v>
      </c>
      <c r="H1650" s="1" t="s">
        <v>645</v>
      </c>
      <c r="I1650" s="1" t="s">
        <v>4833</v>
      </c>
      <c r="J1650" s="1" t="s">
        <v>70</v>
      </c>
      <c r="K1650" s="3">
        <v>19.14</v>
      </c>
      <c r="L1650">
        <v>4</v>
      </c>
      <c r="M1650" s="3">
        <v>76.56</v>
      </c>
      <c r="N1650" s="1" t="s">
        <v>6669</v>
      </c>
      <c r="O1650" s="1" t="s">
        <v>22</v>
      </c>
    </row>
    <row r="1651" spans="1:15" x14ac:dyDescent="0.3">
      <c r="A1651" s="1" t="s">
        <v>4834</v>
      </c>
      <c r="B1651" s="2">
        <v>45544</v>
      </c>
      <c r="C1651" s="1" t="s">
        <v>6667</v>
      </c>
      <c r="D1651" s="1" t="s">
        <v>60</v>
      </c>
      <c r="E1651">
        <v>2024</v>
      </c>
      <c r="F1651" s="1" t="s">
        <v>2099</v>
      </c>
      <c r="G1651" s="1" t="s">
        <v>4835</v>
      </c>
      <c r="H1651" s="1" t="s">
        <v>1735</v>
      </c>
      <c r="I1651" s="1" t="s">
        <v>1736</v>
      </c>
      <c r="J1651" s="1" t="s">
        <v>20</v>
      </c>
      <c r="K1651" s="3">
        <v>47.42</v>
      </c>
      <c r="L1651">
        <v>3</v>
      </c>
      <c r="M1651" s="3">
        <v>142.26</v>
      </c>
      <c r="N1651" s="1" t="s">
        <v>29</v>
      </c>
      <c r="O1651" s="1" t="s">
        <v>44</v>
      </c>
    </row>
    <row r="1652" spans="1:15" x14ac:dyDescent="0.3">
      <c r="A1652" s="1" t="s">
        <v>4836</v>
      </c>
      <c r="B1652" s="2">
        <v>45538</v>
      </c>
      <c r="C1652" s="1" t="s">
        <v>6671</v>
      </c>
      <c r="D1652" s="1" t="s">
        <v>60</v>
      </c>
      <c r="E1652">
        <v>2024</v>
      </c>
      <c r="F1652" s="1" t="s">
        <v>2199</v>
      </c>
      <c r="G1652" s="1" t="s">
        <v>2200</v>
      </c>
      <c r="H1652" s="1" t="s">
        <v>1677</v>
      </c>
      <c r="I1652" s="1" t="s">
        <v>1678</v>
      </c>
      <c r="J1652" s="1" t="s">
        <v>20</v>
      </c>
      <c r="K1652" s="3">
        <v>24</v>
      </c>
      <c r="L1652">
        <v>4</v>
      </c>
      <c r="M1652" s="3">
        <v>96</v>
      </c>
      <c r="N1652" s="1" t="s">
        <v>21</v>
      </c>
      <c r="O1652" s="1" t="s">
        <v>37</v>
      </c>
    </row>
    <row r="1653" spans="1:15" x14ac:dyDescent="0.3">
      <c r="A1653" s="1" t="s">
        <v>4837</v>
      </c>
      <c r="B1653" s="2">
        <v>45124</v>
      </c>
      <c r="C1653" s="1" t="s">
        <v>6667</v>
      </c>
      <c r="D1653" s="1" t="s">
        <v>32</v>
      </c>
      <c r="E1653">
        <v>2023</v>
      </c>
      <c r="F1653" s="1" t="s">
        <v>854</v>
      </c>
      <c r="G1653" s="1" t="s">
        <v>4838</v>
      </c>
      <c r="H1653" s="1" t="s">
        <v>2579</v>
      </c>
      <c r="I1653" s="1" t="s">
        <v>4839</v>
      </c>
      <c r="J1653" s="1" t="s">
        <v>20</v>
      </c>
      <c r="K1653" s="3">
        <v>10.25</v>
      </c>
      <c r="L1653">
        <v>4</v>
      </c>
      <c r="M1653" s="3">
        <v>41</v>
      </c>
      <c r="N1653" s="1" t="s">
        <v>6669</v>
      </c>
      <c r="O1653" s="1" t="s">
        <v>22</v>
      </c>
    </row>
    <row r="1654" spans="1:15" x14ac:dyDescent="0.3">
      <c r="A1654" s="1" t="s">
        <v>4840</v>
      </c>
      <c r="B1654" s="2">
        <v>45768</v>
      </c>
      <c r="C1654" s="1" t="s">
        <v>6667</v>
      </c>
      <c r="D1654" s="1" t="s">
        <v>82</v>
      </c>
      <c r="E1654">
        <v>2025</v>
      </c>
      <c r="F1654" s="1" t="s">
        <v>285</v>
      </c>
      <c r="G1654" s="1" t="s">
        <v>2954</v>
      </c>
      <c r="H1654" s="1" t="s">
        <v>4132</v>
      </c>
      <c r="I1654" s="1" t="s">
        <v>4133</v>
      </c>
      <c r="J1654" s="1" t="s">
        <v>20</v>
      </c>
      <c r="K1654" s="3">
        <v>32.840000000000003</v>
      </c>
      <c r="L1654">
        <v>2</v>
      </c>
      <c r="M1654" s="3">
        <v>65.680000000000007</v>
      </c>
      <c r="N1654" s="1" t="s">
        <v>6669</v>
      </c>
      <c r="O1654" s="1" t="s">
        <v>37</v>
      </c>
    </row>
    <row r="1655" spans="1:15" x14ac:dyDescent="0.3">
      <c r="A1655" s="1" t="s">
        <v>4841</v>
      </c>
      <c r="B1655" s="2">
        <v>45416</v>
      </c>
      <c r="C1655" s="1" t="s">
        <v>6673</v>
      </c>
      <c r="D1655" s="1" t="s">
        <v>46</v>
      </c>
      <c r="E1655">
        <v>2024</v>
      </c>
      <c r="F1655" s="1" t="s">
        <v>1285</v>
      </c>
      <c r="G1655" s="1" t="s">
        <v>4842</v>
      </c>
      <c r="H1655" s="1" t="s">
        <v>3912</v>
      </c>
      <c r="I1655" s="1" t="s">
        <v>3913</v>
      </c>
      <c r="J1655" s="1" t="s">
        <v>51</v>
      </c>
      <c r="K1655" s="3">
        <v>14.82</v>
      </c>
      <c r="L1655">
        <v>2</v>
      </c>
      <c r="M1655" s="3">
        <v>29.64</v>
      </c>
      <c r="N1655" s="1" t="s">
        <v>6669</v>
      </c>
      <c r="O1655" s="1" t="s">
        <v>44</v>
      </c>
    </row>
    <row r="1656" spans="1:15" x14ac:dyDescent="0.3">
      <c r="A1656" s="1" t="s">
        <v>4843</v>
      </c>
      <c r="B1656" s="2">
        <v>45387</v>
      </c>
      <c r="C1656" s="1" t="s">
        <v>6668</v>
      </c>
      <c r="D1656" s="1" t="s">
        <v>82</v>
      </c>
      <c r="E1656">
        <v>2024</v>
      </c>
      <c r="F1656" s="1" t="s">
        <v>290</v>
      </c>
      <c r="G1656" s="1" t="s">
        <v>291</v>
      </c>
      <c r="H1656" s="1" t="s">
        <v>1730</v>
      </c>
      <c r="I1656" s="1" t="s">
        <v>1731</v>
      </c>
      <c r="J1656" s="1" t="s">
        <v>70</v>
      </c>
      <c r="K1656" s="3">
        <v>45.37</v>
      </c>
      <c r="L1656">
        <v>3</v>
      </c>
      <c r="M1656" s="3">
        <v>136.11000000000001</v>
      </c>
      <c r="N1656" s="1" t="s">
        <v>29</v>
      </c>
      <c r="O1656" s="1" t="s">
        <v>193</v>
      </c>
    </row>
    <row r="1657" spans="1:15" x14ac:dyDescent="0.3">
      <c r="A1657" s="1" t="s">
        <v>4845</v>
      </c>
      <c r="B1657" s="2">
        <v>45211</v>
      </c>
      <c r="C1657" s="1" t="s">
        <v>6672</v>
      </c>
      <c r="D1657" s="1" t="s">
        <v>133</v>
      </c>
      <c r="E1657">
        <v>2023</v>
      </c>
      <c r="F1657" s="1" t="s">
        <v>2644</v>
      </c>
      <c r="G1657" s="1" t="s">
        <v>3169</v>
      </c>
      <c r="H1657" s="1" t="s">
        <v>1812</v>
      </c>
      <c r="I1657" s="1" t="s">
        <v>1813</v>
      </c>
      <c r="J1657" s="1" t="s">
        <v>70</v>
      </c>
      <c r="K1657" s="3">
        <v>39.85</v>
      </c>
      <c r="L1657">
        <v>1</v>
      </c>
      <c r="M1657" s="3">
        <v>39.85</v>
      </c>
      <c r="N1657" s="1" t="s">
        <v>21</v>
      </c>
      <c r="O1657" s="1" t="s">
        <v>44</v>
      </c>
    </row>
    <row r="1658" spans="1:15" x14ac:dyDescent="0.3">
      <c r="A1658" s="1" t="s">
        <v>4846</v>
      </c>
      <c r="B1658" s="2">
        <v>45437</v>
      </c>
      <c r="C1658" s="1" t="s">
        <v>6673</v>
      </c>
      <c r="D1658" s="1" t="s">
        <v>46</v>
      </c>
      <c r="E1658">
        <v>2024</v>
      </c>
      <c r="F1658" s="1" t="s">
        <v>1564</v>
      </c>
      <c r="G1658" s="1" t="s">
        <v>1565</v>
      </c>
      <c r="H1658" s="1" t="s">
        <v>4847</v>
      </c>
      <c r="I1658" s="1" t="s">
        <v>4848</v>
      </c>
      <c r="J1658" s="1" t="s">
        <v>20</v>
      </c>
      <c r="K1658" s="3">
        <v>45.25</v>
      </c>
      <c r="L1658">
        <v>5</v>
      </c>
      <c r="M1658" s="3">
        <v>226.25</v>
      </c>
      <c r="N1658" s="1" t="s">
        <v>29</v>
      </c>
      <c r="O1658" s="1" t="s">
        <v>30</v>
      </c>
    </row>
    <row r="1659" spans="1:15" x14ac:dyDescent="0.3">
      <c r="A1659" s="1" t="s">
        <v>4849</v>
      </c>
      <c r="B1659" s="2">
        <v>45755</v>
      </c>
      <c r="C1659" s="1" t="s">
        <v>6671</v>
      </c>
      <c r="D1659" s="1" t="s">
        <v>82</v>
      </c>
      <c r="E1659">
        <v>2025</v>
      </c>
      <c r="F1659" s="1" t="s">
        <v>414</v>
      </c>
      <c r="G1659" s="1" t="s">
        <v>415</v>
      </c>
      <c r="H1659" s="1" t="s">
        <v>3116</v>
      </c>
      <c r="I1659" s="1" t="s">
        <v>3117</v>
      </c>
      <c r="J1659" s="1" t="s">
        <v>20</v>
      </c>
      <c r="K1659" s="3">
        <v>30.14</v>
      </c>
      <c r="L1659">
        <v>5</v>
      </c>
      <c r="M1659" s="3">
        <v>150.69999999999999</v>
      </c>
      <c r="N1659" s="1" t="s">
        <v>21</v>
      </c>
      <c r="O1659" s="1" t="s">
        <v>22</v>
      </c>
    </row>
    <row r="1660" spans="1:15" x14ac:dyDescent="0.3">
      <c r="A1660" s="1" t="s">
        <v>4850</v>
      </c>
      <c r="B1660" s="2">
        <v>45026</v>
      </c>
      <c r="C1660" s="1" t="s">
        <v>6667</v>
      </c>
      <c r="D1660" s="1" t="s">
        <v>82</v>
      </c>
      <c r="E1660">
        <v>2023</v>
      </c>
      <c r="F1660" s="1" t="s">
        <v>1902</v>
      </c>
      <c r="G1660" s="1" t="s">
        <v>1903</v>
      </c>
      <c r="H1660" s="1" t="s">
        <v>4851</v>
      </c>
      <c r="I1660" s="1" t="s">
        <v>4852</v>
      </c>
      <c r="J1660" s="1" t="s">
        <v>51</v>
      </c>
      <c r="K1660" s="3">
        <v>29.96</v>
      </c>
      <c r="L1660">
        <v>5</v>
      </c>
      <c r="M1660" s="3">
        <v>149.80000000000001</v>
      </c>
      <c r="N1660" s="1" t="s">
        <v>29</v>
      </c>
      <c r="O1660" s="1" t="s">
        <v>22</v>
      </c>
    </row>
    <row r="1661" spans="1:15" x14ac:dyDescent="0.3">
      <c r="A1661" s="1" t="s">
        <v>4853</v>
      </c>
      <c r="B1661" s="2">
        <v>45789</v>
      </c>
      <c r="C1661" s="1" t="s">
        <v>6667</v>
      </c>
      <c r="D1661" s="1" t="s">
        <v>46</v>
      </c>
      <c r="E1661">
        <v>2025</v>
      </c>
      <c r="F1661" s="1" t="s">
        <v>578</v>
      </c>
      <c r="G1661" s="1" t="s">
        <v>579</v>
      </c>
      <c r="H1661" s="1" t="s">
        <v>2037</v>
      </c>
      <c r="I1661" s="1" t="s">
        <v>2038</v>
      </c>
      <c r="J1661" s="1" t="s">
        <v>70</v>
      </c>
      <c r="K1661" s="3">
        <v>36.35</v>
      </c>
      <c r="L1661">
        <v>2</v>
      </c>
      <c r="M1661" s="3">
        <v>72.7</v>
      </c>
      <c r="N1661" s="1" t="s">
        <v>6669</v>
      </c>
      <c r="O1661" s="1" t="s">
        <v>80</v>
      </c>
    </row>
    <row r="1662" spans="1:15" x14ac:dyDescent="0.3">
      <c r="A1662" s="1" t="s">
        <v>4854</v>
      </c>
      <c r="B1662" s="2">
        <v>45446</v>
      </c>
      <c r="C1662" s="1" t="s">
        <v>6667</v>
      </c>
      <c r="D1662" s="1" t="s">
        <v>24</v>
      </c>
      <c r="E1662">
        <v>2024</v>
      </c>
      <c r="F1662" s="1" t="s">
        <v>3163</v>
      </c>
      <c r="G1662" s="1" t="s">
        <v>3164</v>
      </c>
      <c r="H1662" s="1" t="s">
        <v>3505</v>
      </c>
      <c r="I1662" s="1" t="s">
        <v>3506</v>
      </c>
      <c r="J1662" s="1" t="s">
        <v>20</v>
      </c>
      <c r="K1662" s="3">
        <v>26.43</v>
      </c>
      <c r="L1662">
        <v>5</v>
      </c>
      <c r="M1662" s="3">
        <v>132.15</v>
      </c>
      <c r="N1662" s="1" t="s">
        <v>6669</v>
      </c>
      <c r="O1662" s="1" t="s">
        <v>37</v>
      </c>
    </row>
    <row r="1663" spans="1:15" x14ac:dyDescent="0.3">
      <c r="A1663" s="1" t="s">
        <v>4855</v>
      </c>
      <c r="B1663" s="2">
        <v>45047</v>
      </c>
      <c r="C1663" s="1" t="s">
        <v>6667</v>
      </c>
      <c r="D1663" s="1" t="s">
        <v>46</v>
      </c>
      <c r="E1663">
        <v>2023</v>
      </c>
      <c r="F1663" s="1" t="s">
        <v>760</v>
      </c>
      <c r="G1663" s="1" t="s">
        <v>761</v>
      </c>
      <c r="H1663" s="1" t="s">
        <v>292</v>
      </c>
      <c r="I1663" s="1" t="s">
        <v>4116</v>
      </c>
      <c r="J1663" s="1" t="s">
        <v>70</v>
      </c>
      <c r="K1663" s="3">
        <v>26.17</v>
      </c>
      <c r="L1663">
        <v>1</v>
      </c>
      <c r="M1663" s="3">
        <v>26.17</v>
      </c>
      <c r="N1663" s="1" t="s">
        <v>6669</v>
      </c>
      <c r="O1663" s="1" t="s">
        <v>37</v>
      </c>
    </row>
    <row r="1664" spans="1:15" x14ac:dyDescent="0.3">
      <c r="A1664" s="1" t="s">
        <v>4856</v>
      </c>
      <c r="B1664" s="2">
        <v>44975</v>
      </c>
      <c r="C1664" s="1" t="s">
        <v>6673</v>
      </c>
      <c r="D1664" s="1" t="s">
        <v>39</v>
      </c>
      <c r="E1664">
        <v>2023</v>
      </c>
      <c r="F1664" s="1" t="s">
        <v>2317</v>
      </c>
      <c r="G1664" s="1" t="s">
        <v>2318</v>
      </c>
      <c r="H1664" s="1" t="s">
        <v>846</v>
      </c>
      <c r="I1664" s="1" t="s">
        <v>847</v>
      </c>
      <c r="J1664" s="1" t="s">
        <v>70</v>
      </c>
      <c r="K1664" s="3">
        <v>49.28</v>
      </c>
      <c r="L1664">
        <v>2</v>
      </c>
      <c r="M1664" s="3">
        <v>98.56</v>
      </c>
      <c r="N1664" s="1" t="s">
        <v>21</v>
      </c>
      <c r="O1664" s="1" t="s">
        <v>80</v>
      </c>
    </row>
    <row r="1665" spans="1:15" x14ac:dyDescent="0.3">
      <c r="A1665" s="1" t="s">
        <v>4857</v>
      </c>
      <c r="B1665" s="2">
        <v>45296</v>
      </c>
      <c r="C1665" s="1" t="s">
        <v>6668</v>
      </c>
      <c r="D1665" s="1" t="s">
        <v>210</v>
      </c>
      <c r="E1665">
        <v>2024</v>
      </c>
      <c r="F1665" s="1" t="s">
        <v>3690</v>
      </c>
      <c r="G1665" s="1" t="s">
        <v>3691</v>
      </c>
      <c r="H1665" s="1" t="s">
        <v>692</v>
      </c>
      <c r="I1665" s="1" t="s">
        <v>693</v>
      </c>
      <c r="J1665" s="1" t="s">
        <v>20</v>
      </c>
      <c r="K1665" s="3">
        <v>19.36</v>
      </c>
      <c r="L1665">
        <v>5</v>
      </c>
      <c r="M1665" s="3">
        <v>96.8</v>
      </c>
      <c r="N1665" s="1" t="s">
        <v>6669</v>
      </c>
      <c r="O1665" s="1" t="s">
        <v>22</v>
      </c>
    </row>
    <row r="1666" spans="1:15" x14ac:dyDescent="0.3">
      <c r="A1666" s="1" t="s">
        <v>4858</v>
      </c>
      <c r="B1666" s="2">
        <v>45444</v>
      </c>
      <c r="C1666" s="1" t="s">
        <v>6673</v>
      </c>
      <c r="D1666" s="1" t="s">
        <v>24</v>
      </c>
      <c r="E1666">
        <v>2024</v>
      </c>
      <c r="F1666" s="1" t="s">
        <v>1241</v>
      </c>
      <c r="G1666" s="1" t="s">
        <v>4859</v>
      </c>
      <c r="H1666" s="1" t="s">
        <v>3343</v>
      </c>
      <c r="I1666" s="1" t="s">
        <v>3344</v>
      </c>
      <c r="J1666" s="1" t="s">
        <v>51</v>
      </c>
      <c r="K1666" s="3">
        <v>29.46</v>
      </c>
      <c r="L1666">
        <v>2</v>
      </c>
      <c r="M1666" s="3">
        <v>58.92</v>
      </c>
      <c r="N1666" s="1" t="s">
        <v>21</v>
      </c>
      <c r="O1666" s="1" t="s">
        <v>44</v>
      </c>
    </row>
    <row r="1667" spans="1:15" x14ac:dyDescent="0.3">
      <c r="A1667" s="1" t="s">
        <v>4860</v>
      </c>
      <c r="B1667" s="2">
        <v>45544</v>
      </c>
      <c r="C1667" s="1" t="s">
        <v>6667</v>
      </c>
      <c r="D1667" s="1" t="s">
        <v>60</v>
      </c>
      <c r="E1667">
        <v>2024</v>
      </c>
      <c r="F1667" s="1" t="s">
        <v>2372</v>
      </c>
      <c r="G1667" s="1" t="s">
        <v>4861</v>
      </c>
      <c r="H1667" s="1" t="s">
        <v>3433</v>
      </c>
      <c r="I1667" s="1" t="s">
        <v>3434</v>
      </c>
      <c r="J1667" s="1" t="s">
        <v>87</v>
      </c>
      <c r="K1667" s="3">
        <v>10.48</v>
      </c>
      <c r="L1667">
        <v>1</v>
      </c>
      <c r="M1667" s="3">
        <v>10.48</v>
      </c>
      <c r="N1667" s="1" t="s">
        <v>21</v>
      </c>
      <c r="O1667" s="1" t="s">
        <v>37</v>
      </c>
    </row>
    <row r="1668" spans="1:15" x14ac:dyDescent="0.3">
      <c r="A1668" s="1" t="s">
        <v>4862</v>
      </c>
      <c r="B1668" s="2">
        <v>45607</v>
      </c>
      <c r="C1668" s="1" t="s">
        <v>6667</v>
      </c>
      <c r="D1668" s="1" t="s">
        <v>54</v>
      </c>
      <c r="E1668">
        <v>2024</v>
      </c>
      <c r="F1668" s="1" t="s">
        <v>2399</v>
      </c>
      <c r="G1668" s="1" t="s">
        <v>2964</v>
      </c>
      <c r="H1668" s="1" t="s">
        <v>3258</v>
      </c>
      <c r="I1668" s="1" t="s">
        <v>4863</v>
      </c>
      <c r="J1668" s="1" t="s">
        <v>87</v>
      </c>
      <c r="K1668" s="3">
        <v>43.1</v>
      </c>
      <c r="L1668">
        <v>3</v>
      </c>
      <c r="M1668" s="3">
        <v>129.30000000000001</v>
      </c>
      <c r="N1668" s="1" t="s">
        <v>21</v>
      </c>
      <c r="O1668" s="1" t="s">
        <v>193</v>
      </c>
    </row>
    <row r="1669" spans="1:15" x14ac:dyDescent="0.3">
      <c r="A1669" s="1" t="s">
        <v>4864</v>
      </c>
      <c r="B1669" s="2">
        <v>45059</v>
      </c>
      <c r="C1669" s="1" t="s">
        <v>6673</v>
      </c>
      <c r="D1669" s="1" t="s">
        <v>46</v>
      </c>
      <c r="E1669">
        <v>2023</v>
      </c>
      <c r="F1669" s="1" t="s">
        <v>3072</v>
      </c>
      <c r="G1669" s="1" t="s">
        <v>3073</v>
      </c>
      <c r="H1669" s="1" t="s">
        <v>720</v>
      </c>
      <c r="I1669" s="1" t="s">
        <v>721</v>
      </c>
      <c r="J1669" s="1" t="s">
        <v>20</v>
      </c>
      <c r="K1669" s="3">
        <v>15.28</v>
      </c>
      <c r="L1669">
        <v>2</v>
      </c>
      <c r="M1669" s="3">
        <v>30.56</v>
      </c>
      <c r="N1669" s="1" t="s">
        <v>6669</v>
      </c>
      <c r="O1669" s="1" t="s">
        <v>30</v>
      </c>
    </row>
    <row r="1670" spans="1:15" x14ac:dyDescent="0.3">
      <c r="A1670" s="1" t="s">
        <v>4865</v>
      </c>
      <c r="B1670" s="2">
        <v>45276</v>
      </c>
      <c r="C1670" s="1" t="s">
        <v>6673</v>
      </c>
      <c r="D1670" s="1" t="s">
        <v>107</v>
      </c>
      <c r="E1670">
        <v>2023</v>
      </c>
      <c r="F1670" s="1" t="s">
        <v>1163</v>
      </c>
      <c r="G1670" s="1" t="s">
        <v>4866</v>
      </c>
      <c r="H1670" s="1" t="s">
        <v>1911</v>
      </c>
      <c r="I1670" s="1" t="s">
        <v>1912</v>
      </c>
      <c r="J1670" s="1" t="s">
        <v>70</v>
      </c>
      <c r="K1670" s="3">
        <v>38.81</v>
      </c>
      <c r="L1670">
        <v>1</v>
      </c>
      <c r="M1670" s="3">
        <v>38.81</v>
      </c>
      <c r="N1670" s="1" t="s">
        <v>6669</v>
      </c>
      <c r="O1670" s="1" t="s">
        <v>22</v>
      </c>
    </row>
    <row r="1671" spans="1:15" x14ac:dyDescent="0.3">
      <c r="A1671" s="1" t="s">
        <v>4867</v>
      </c>
      <c r="B1671" s="2">
        <v>45581</v>
      </c>
      <c r="C1671" s="1" t="s">
        <v>6670</v>
      </c>
      <c r="D1671" s="1" t="s">
        <v>133</v>
      </c>
      <c r="E1671">
        <v>2024</v>
      </c>
      <c r="F1671" s="1" t="s">
        <v>3353</v>
      </c>
      <c r="G1671" s="1" t="s">
        <v>4306</v>
      </c>
      <c r="H1671" s="1" t="s">
        <v>707</v>
      </c>
      <c r="I1671" s="1" t="s">
        <v>708</v>
      </c>
      <c r="J1671" s="1" t="s">
        <v>70</v>
      </c>
      <c r="K1671" s="3">
        <v>12.87</v>
      </c>
      <c r="L1671">
        <v>2</v>
      </c>
      <c r="M1671" s="3">
        <v>25.74</v>
      </c>
      <c r="N1671" s="1" t="s">
        <v>21</v>
      </c>
      <c r="O1671" s="1" t="s">
        <v>193</v>
      </c>
    </row>
    <row r="1672" spans="1:15" x14ac:dyDescent="0.3">
      <c r="A1672" s="1" t="s">
        <v>4868</v>
      </c>
      <c r="B1672" s="2">
        <v>45354</v>
      </c>
      <c r="C1672" s="1" t="s">
        <v>6666</v>
      </c>
      <c r="D1672" s="1" t="s">
        <v>15</v>
      </c>
      <c r="E1672">
        <v>2024</v>
      </c>
      <c r="F1672" s="1" t="s">
        <v>3163</v>
      </c>
      <c r="G1672" s="1" t="s">
        <v>4869</v>
      </c>
      <c r="H1672" s="1" t="s">
        <v>4870</v>
      </c>
      <c r="I1672" s="1" t="s">
        <v>4871</v>
      </c>
      <c r="J1672" s="1" t="s">
        <v>87</v>
      </c>
      <c r="K1672" s="3">
        <v>26.88</v>
      </c>
      <c r="L1672">
        <v>2</v>
      </c>
      <c r="M1672" s="3">
        <v>53.76</v>
      </c>
      <c r="N1672" s="1" t="s">
        <v>21</v>
      </c>
      <c r="O1672" s="1" t="s">
        <v>52</v>
      </c>
    </row>
    <row r="1673" spans="1:15" x14ac:dyDescent="0.3">
      <c r="A1673" s="1" t="s">
        <v>4872</v>
      </c>
      <c r="B1673" s="2">
        <v>45009</v>
      </c>
      <c r="C1673" s="1" t="s">
        <v>6668</v>
      </c>
      <c r="D1673" s="1" t="s">
        <v>15</v>
      </c>
      <c r="E1673">
        <v>2023</v>
      </c>
      <c r="F1673" s="1" t="s">
        <v>1010</v>
      </c>
      <c r="G1673" s="1" t="s">
        <v>3867</v>
      </c>
      <c r="H1673" s="1" t="s">
        <v>3565</v>
      </c>
      <c r="I1673" s="1" t="s">
        <v>4873</v>
      </c>
      <c r="J1673" s="1" t="s">
        <v>51</v>
      </c>
      <c r="K1673" s="3">
        <v>10.78</v>
      </c>
      <c r="L1673">
        <v>4</v>
      </c>
      <c r="M1673" s="3">
        <v>43.12</v>
      </c>
      <c r="N1673" s="1" t="s">
        <v>29</v>
      </c>
      <c r="O1673" s="1" t="s">
        <v>52</v>
      </c>
    </row>
    <row r="1674" spans="1:15" x14ac:dyDescent="0.3">
      <c r="A1674" s="1" t="s">
        <v>4874</v>
      </c>
      <c r="B1674" s="2">
        <v>45713</v>
      </c>
      <c r="C1674" s="1" t="s">
        <v>6671</v>
      </c>
      <c r="D1674" s="1" t="s">
        <v>39</v>
      </c>
      <c r="E1674">
        <v>2025</v>
      </c>
      <c r="F1674" s="1" t="s">
        <v>1002</v>
      </c>
      <c r="G1674" s="1" t="s">
        <v>2859</v>
      </c>
      <c r="H1674" s="1" t="s">
        <v>1618</v>
      </c>
      <c r="I1674" s="1" t="s">
        <v>1619</v>
      </c>
      <c r="J1674" s="1" t="s">
        <v>70</v>
      </c>
      <c r="K1674" s="3">
        <v>25.28</v>
      </c>
      <c r="L1674">
        <v>3</v>
      </c>
      <c r="M1674" s="3">
        <v>75.84</v>
      </c>
      <c r="N1674" s="1" t="s">
        <v>6669</v>
      </c>
      <c r="O1674" s="1" t="s">
        <v>37</v>
      </c>
    </row>
    <row r="1675" spans="1:15" x14ac:dyDescent="0.3">
      <c r="A1675" s="1" t="s">
        <v>4875</v>
      </c>
      <c r="B1675" s="2">
        <v>45097</v>
      </c>
      <c r="C1675" s="1" t="s">
        <v>6671</v>
      </c>
      <c r="D1675" s="1" t="s">
        <v>24</v>
      </c>
      <c r="E1675">
        <v>2023</v>
      </c>
      <c r="F1675" s="1" t="s">
        <v>4876</v>
      </c>
      <c r="G1675" s="1" t="s">
        <v>4877</v>
      </c>
      <c r="H1675" s="1" t="s">
        <v>342</v>
      </c>
      <c r="I1675" s="1" t="s">
        <v>4878</v>
      </c>
      <c r="J1675" s="1" t="s">
        <v>51</v>
      </c>
      <c r="K1675" s="3">
        <v>37.49</v>
      </c>
      <c r="L1675">
        <v>3</v>
      </c>
      <c r="M1675" s="3">
        <v>112.47</v>
      </c>
      <c r="N1675" s="1" t="s">
        <v>88</v>
      </c>
      <c r="O1675" s="1" t="s">
        <v>193</v>
      </c>
    </row>
    <row r="1676" spans="1:15" x14ac:dyDescent="0.3">
      <c r="A1676" s="1" t="s">
        <v>4879</v>
      </c>
      <c r="B1676" s="2">
        <v>45527</v>
      </c>
      <c r="C1676" s="1" t="s">
        <v>6668</v>
      </c>
      <c r="D1676" s="1" t="s">
        <v>90</v>
      </c>
      <c r="E1676">
        <v>2024</v>
      </c>
      <c r="F1676" s="1" t="s">
        <v>4433</v>
      </c>
      <c r="G1676" s="1" t="s">
        <v>4880</v>
      </c>
      <c r="H1676" s="1" t="s">
        <v>2093</v>
      </c>
      <c r="I1676" s="1" t="s">
        <v>4881</v>
      </c>
      <c r="J1676" s="1" t="s">
        <v>70</v>
      </c>
      <c r="K1676" s="3">
        <v>12.13</v>
      </c>
      <c r="L1676">
        <v>5</v>
      </c>
      <c r="M1676" s="3">
        <v>60.65</v>
      </c>
      <c r="N1676" s="1" t="s">
        <v>21</v>
      </c>
      <c r="O1676" s="1" t="s">
        <v>52</v>
      </c>
    </row>
    <row r="1677" spans="1:15" x14ac:dyDescent="0.3">
      <c r="A1677" s="1" t="s">
        <v>4882</v>
      </c>
      <c r="B1677" s="2">
        <v>45027</v>
      </c>
      <c r="C1677" s="1" t="s">
        <v>6671</v>
      </c>
      <c r="D1677" s="1" t="s">
        <v>82</v>
      </c>
      <c r="E1677">
        <v>2023</v>
      </c>
      <c r="F1677" s="1" t="s">
        <v>3475</v>
      </c>
      <c r="G1677" s="1" t="s">
        <v>3476</v>
      </c>
      <c r="H1677" s="1" t="s">
        <v>816</v>
      </c>
      <c r="I1677" s="1" t="s">
        <v>817</v>
      </c>
      <c r="J1677" s="1" t="s">
        <v>70</v>
      </c>
      <c r="K1677" s="3">
        <v>35.979999999999997</v>
      </c>
      <c r="L1677">
        <v>2</v>
      </c>
      <c r="M1677" s="3">
        <v>71.959999999999994</v>
      </c>
      <c r="N1677" s="1" t="s">
        <v>6669</v>
      </c>
      <c r="O1677" s="1" t="s">
        <v>80</v>
      </c>
    </row>
    <row r="1678" spans="1:15" x14ac:dyDescent="0.3">
      <c r="A1678" s="1" t="s">
        <v>4883</v>
      </c>
      <c r="B1678" s="2">
        <v>45047</v>
      </c>
      <c r="C1678" s="1" t="s">
        <v>6667</v>
      </c>
      <c r="D1678" s="1" t="s">
        <v>46</v>
      </c>
      <c r="E1678">
        <v>2023</v>
      </c>
      <c r="F1678" s="1" t="s">
        <v>2822</v>
      </c>
      <c r="G1678" s="1" t="s">
        <v>3015</v>
      </c>
      <c r="H1678" s="1" t="s">
        <v>1630</v>
      </c>
      <c r="I1678" s="1" t="s">
        <v>1631</v>
      </c>
      <c r="J1678" s="1" t="s">
        <v>70</v>
      </c>
      <c r="K1678" s="3">
        <v>30.28</v>
      </c>
      <c r="L1678">
        <v>5</v>
      </c>
      <c r="M1678" s="3">
        <v>151.4</v>
      </c>
      <c r="N1678" s="1" t="s">
        <v>6669</v>
      </c>
      <c r="O1678" s="1" t="s">
        <v>37</v>
      </c>
    </row>
    <row r="1679" spans="1:15" x14ac:dyDescent="0.3">
      <c r="A1679" s="1" t="s">
        <v>4884</v>
      </c>
      <c r="B1679" s="2">
        <v>45222</v>
      </c>
      <c r="C1679" s="1" t="s">
        <v>6667</v>
      </c>
      <c r="D1679" s="1" t="s">
        <v>133</v>
      </c>
      <c r="E1679">
        <v>2023</v>
      </c>
      <c r="F1679" s="1" t="s">
        <v>3103</v>
      </c>
      <c r="G1679" s="1" t="s">
        <v>3104</v>
      </c>
      <c r="H1679" s="1" t="s">
        <v>4492</v>
      </c>
      <c r="I1679" s="1" t="s">
        <v>4493</v>
      </c>
      <c r="J1679" s="1" t="s">
        <v>51</v>
      </c>
      <c r="K1679" s="3">
        <v>40.58</v>
      </c>
      <c r="L1679">
        <v>5</v>
      </c>
      <c r="M1679" s="3">
        <v>202.9</v>
      </c>
      <c r="N1679" s="1" t="s">
        <v>88</v>
      </c>
      <c r="O1679" s="1" t="s">
        <v>22</v>
      </c>
    </row>
    <row r="1680" spans="1:15" x14ac:dyDescent="0.3">
      <c r="A1680" s="1" t="s">
        <v>4885</v>
      </c>
      <c r="B1680" s="2">
        <v>45635</v>
      </c>
      <c r="C1680" s="1" t="s">
        <v>6667</v>
      </c>
      <c r="D1680" s="1" t="s">
        <v>107</v>
      </c>
      <c r="E1680">
        <v>2024</v>
      </c>
      <c r="F1680" s="1" t="s">
        <v>2399</v>
      </c>
      <c r="G1680" s="1" t="s">
        <v>2400</v>
      </c>
      <c r="H1680" s="1" t="s">
        <v>4886</v>
      </c>
      <c r="I1680" s="1" t="s">
        <v>4887</v>
      </c>
      <c r="J1680" s="1" t="s">
        <v>87</v>
      </c>
      <c r="K1680" s="3">
        <v>29.91</v>
      </c>
      <c r="L1680">
        <v>2</v>
      </c>
      <c r="M1680" s="3">
        <v>59.82</v>
      </c>
      <c r="N1680" s="1" t="s">
        <v>88</v>
      </c>
      <c r="O1680" s="1" t="s">
        <v>37</v>
      </c>
    </row>
    <row r="1681" spans="1:15" x14ac:dyDescent="0.3">
      <c r="A1681" s="1" t="s">
        <v>4888</v>
      </c>
      <c r="B1681" s="2">
        <v>45100</v>
      </c>
      <c r="C1681" s="1" t="s">
        <v>6668</v>
      </c>
      <c r="D1681" s="1" t="s">
        <v>24</v>
      </c>
      <c r="E1681">
        <v>2023</v>
      </c>
      <c r="F1681" s="1" t="s">
        <v>3758</v>
      </c>
      <c r="G1681" s="1" t="s">
        <v>3759</v>
      </c>
      <c r="H1681" s="1" t="s">
        <v>2115</v>
      </c>
      <c r="I1681" s="1" t="s">
        <v>2257</v>
      </c>
      <c r="J1681" s="1" t="s">
        <v>20</v>
      </c>
      <c r="K1681" s="3">
        <v>41.33</v>
      </c>
      <c r="L1681">
        <v>1</v>
      </c>
      <c r="M1681" s="3">
        <v>41.33</v>
      </c>
      <c r="N1681" s="1" t="s">
        <v>21</v>
      </c>
      <c r="O1681" s="1" t="s">
        <v>95</v>
      </c>
    </row>
    <row r="1682" spans="1:15" x14ac:dyDescent="0.3">
      <c r="A1682" s="1" t="s">
        <v>4889</v>
      </c>
      <c r="B1682" s="2">
        <v>44959</v>
      </c>
      <c r="C1682" s="1" t="s">
        <v>6672</v>
      </c>
      <c r="D1682" s="1" t="s">
        <v>39</v>
      </c>
      <c r="E1682">
        <v>2023</v>
      </c>
      <c r="F1682" s="1" t="s">
        <v>1388</v>
      </c>
      <c r="G1682" s="1" t="s">
        <v>3376</v>
      </c>
      <c r="H1682" s="1" t="s">
        <v>4474</v>
      </c>
      <c r="I1682" s="1" t="s">
        <v>4475</v>
      </c>
      <c r="J1682" s="1" t="s">
        <v>87</v>
      </c>
      <c r="K1682" s="3">
        <v>17.11</v>
      </c>
      <c r="L1682">
        <v>5</v>
      </c>
      <c r="M1682" s="3">
        <v>85.55</v>
      </c>
      <c r="N1682" s="1" t="s">
        <v>21</v>
      </c>
      <c r="O1682" s="1" t="s">
        <v>95</v>
      </c>
    </row>
    <row r="1683" spans="1:15" x14ac:dyDescent="0.3">
      <c r="A1683" s="1" t="s">
        <v>4890</v>
      </c>
      <c r="B1683" s="2">
        <v>44938</v>
      </c>
      <c r="C1683" s="1" t="s">
        <v>6672</v>
      </c>
      <c r="D1683" s="1" t="s">
        <v>210</v>
      </c>
      <c r="E1683">
        <v>2023</v>
      </c>
      <c r="F1683" s="1" t="s">
        <v>2154</v>
      </c>
      <c r="G1683" s="1" t="s">
        <v>2684</v>
      </c>
      <c r="H1683" s="1" t="s">
        <v>3666</v>
      </c>
      <c r="I1683" s="1" t="s">
        <v>3667</v>
      </c>
      <c r="J1683" s="1" t="s">
        <v>51</v>
      </c>
      <c r="K1683" s="3">
        <v>47.21</v>
      </c>
      <c r="L1683">
        <v>2</v>
      </c>
      <c r="M1683" s="3">
        <v>94.42</v>
      </c>
      <c r="N1683" s="1" t="s">
        <v>21</v>
      </c>
      <c r="O1683" s="1" t="s">
        <v>22</v>
      </c>
    </row>
    <row r="1684" spans="1:15" x14ac:dyDescent="0.3">
      <c r="A1684" s="1" t="s">
        <v>4891</v>
      </c>
      <c r="B1684" s="2">
        <v>45232</v>
      </c>
      <c r="C1684" s="1" t="s">
        <v>6672</v>
      </c>
      <c r="D1684" s="1" t="s">
        <v>54</v>
      </c>
      <c r="E1684">
        <v>2023</v>
      </c>
      <c r="F1684" s="1" t="s">
        <v>139</v>
      </c>
      <c r="G1684" s="1" t="s">
        <v>4489</v>
      </c>
      <c r="H1684" s="1" t="s">
        <v>104</v>
      </c>
      <c r="I1684" s="1" t="s">
        <v>1135</v>
      </c>
      <c r="J1684" s="1" t="s">
        <v>51</v>
      </c>
      <c r="K1684" s="3">
        <v>16.78</v>
      </c>
      <c r="L1684">
        <v>3</v>
      </c>
      <c r="M1684" s="3">
        <v>50.34</v>
      </c>
      <c r="N1684" s="1" t="s">
        <v>6669</v>
      </c>
      <c r="O1684" s="1" t="s">
        <v>44</v>
      </c>
    </row>
    <row r="1685" spans="1:15" x14ac:dyDescent="0.3">
      <c r="A1685" s="1" t="s">
        <v>4892</v>
      </c>
      <c r="B1685" s="2">
        <v>45641</v>
      </c>
      <c r="C1685" s="1" t="s">
        <v>6666</v>
      </c>
      <c r="D1685" s="1" t="s">
        <v>107</v>
      </c>
      <c r="E1685">
        <v>2024</v>
      </c>
      <c r="F1685" s="1" t="s">
        <v>4893</v>
      </c>
      <c r="G1685" s="1" t="s">
        <v>4894</v>
      </c>
      <c r="H1685" s="1" t="s">
        <v>851</v>
      </c>
      <c r="I1685" s="1" t="s">
        <v>2218</v>
      </c>
      <c r="J1685" s="1" t="s">
        <v>87</v>
      </c>
      <c r="K1685" s="3">
        <v>43.12</v>
      </c>
      <c r="L1685">
        <v>3</v>
      </c>
      <c r="M1685" s="3">
        <v>129.36000000000001</v>
      </c>
      <c r="N1685" s="1" t="s">
        <v>88</v>
      </c>
      <c r="O1685" s="1" t="s">
        <v>44</v>
      </c>
    </row>
    <row r="1686" spans="1:15" x14ac:dyDescent="0.3">
      <c r="A1686" s="1" t="s">
        <v>4895</v>
      </c>
      <c r="B1686" s="2">
        <v>45573</v>
      </c>
      <c r="C1686" s="1" t="s">
        <v>6671</v>
      </c>
      <c r="D1686" s="1" t="s">
        <v>133</v>
      </c>
      <c r="E1686">
        <v>2024</v>
      </c>
      <c r="F1686" s="1" t="s">
        <v>353</v>
      </c>
      <c r="G1686" s="1" t="s">
        <v>354</v>
      </c>
      <c r="H1686" s="1" t="s">
        <v>878</v>
      </c>
      <c r="I1686" s="1" t="s">
        <v>879</v>
      </c>
      <c r="J1686" s="1" t="s">
        <v>87</v>
      </c>
      <c r="K1686" s="3">
        <v>28.71</v>
      </c>
      <c r="L1686">
        <v>4</v>
      </c>
      <c r="M1686" s="3">
        <v>114.84</v>
      </c>
      <c r="N1686" s="1" t="s">
        <v>29</v>
      </c>
      <c r="O1686" s="1" t="s">
        <v>193</v>
      </c>
    </row>
    <row r="1687" spans="1:15" x14ac:dyDescent="0.3">
      <c r="A1687" s="1" t="s">
        <v>4896</v>
      </c>
      <c r="B1687" s="2">
        <v>45484</v>
      </c>
      <c r="C1687" s="1" t="s">
        <v>6672</v>
      </c>
      <c r="D1687" s="1" t="s">
        <v>32</v>
      </c>
      <c r="E1687">
        <v>2024</v>
      </c>
      <c r="F1687" s="1" t="s">
        <v>4567</v>
      </c>
      <c r="G1687" s="1" t="s">
        <v>4568</v>
      </c>
      <c r="H1687" s="1" t="s">
        <v>663</v>
      </c>
      <c r="I1687" s="1" t="s">
        <v>2091</v>
      </c>
      <c r="J1687" s="1" t="s">
        <v>51</v>
      </c>
      <c r="K1687" s="3">
        <v>34.950000000000003</v>
      </c>
      <c r="L1687">
        <v>5</v>
      </c>
      <c r="M1687" s="3">
        <v>174.75</v>
      </c>
      <c r="N1687" s="1" t="s">
        <v>21</v>
      </c>
      <c r="O1687" s="1" t="s">
        <v>52</v>
      </c>
    </row>
    <row r="1688" spans="1:15" x14ac:dyDescent="0.3">
      <c r="A1688" s="1" t="s">
        <v>4897</v>
      </c>
      <c r="B1688" s="2">
        <v>45073</v>
      </c>
      <c r="C1688" s="1" t="s">
        <v>6673</v>
      </c>
      <c r="D1688" s="1" t="s">
        <v>46</v>
      </c>
      <c r="E1688">
        <v>2023</v>
      </c>
      <c r="F1688" s="1" t="s">
        <v>1083</v>
      </c>
      <c r="G1688" s="1" t="s">
        <v>4898</v>
      </c>
      <c r="H1688" s="1" t="s">
        <v>3893</v>
      </c>
      <c r="I1688" s="1" t="s">
        <v>4899</v>
      </c>
      <c r="J1688" s="1" t="s">
        <v>51</v>
      </c>
      <c r="K1688" s="3">
        <v>15.68</v>
      </c>
      <c r="L1688">
        <v>5</v>
      </c>
      <c r="M1688" s="3">
        <v>78.400000000000006</v>
      </c>
      <c r="N1688" s="1" t="s">
        <v>88</v>
      </c>
      <c r="O1688" s="1" t="s">
        <v>52</v>
      </c>
    </row>
    <row r="1689" spans="1:15" x14ac:dyDescent="0.3">
      <c r="A1689" s="1" t="s">
        <v>4900</v>
      </c>
      <c r="B1689" s="2">
        <v>45375</v>
      </c>
      <c r="C1689" s="1" t="s">
        <v>6666</v>
      </c>
      <c r="D1689" s="1" t="s">
        <v>15</v>
      </c>
      <c r="E1689">
        <v>2024</v>
      </c>
      <c r="F1689" s="1" t="s">
        <v>2813</v>
      </c>
      <c r="G1689" s="1" t="s">
        <v>3660</v>
      </c>
      <c r="H1689" s="1" t="s">
        <v>4901</v>
      </c>
      <c r="I1689" s="1" t="s">
        <v>4902</v>
      </c>
      <c r="J1689" s="1" t="s">
        <v>51</v>
      </c>
      <c r="K1689" s="3">
        <v>36.770000000000003</v>
      </c>
      <c r="L1689">
        <v>3</v>
      </c>
      <c r="M1689" s="3">
        <v>110.31</v>
      </c>
      <c r="N1689" s="1" t="s">
        <v>6669</v>
      </c>
      <c r="O1689" s="1" t="s">
        <v>95</v>
      </c>
    </row>
    <row r="1690" spans="1:15" x14ac:dyDescent="0.3">
      <c r="A1690" s="1" t="s">
        <v>4903</v>
      </c>
      <c r="B1690" s="2">
        <v>44872</v>
      </c>
      <c r="C1690" s="1" t="s">
        <v>6667</v>
      </c>
      <c r="D1690" s="1" t="s">
        <v>54</v>
      </c>
      <c r="E1690">
        <v>2022</v>
      </c>
      <c r="F1690" s="1" t="s">
        <v>2022</v>
      </c>
      <c r="G1690" s="1" t="s">
        <v>3499</v>
      </c>
      <c r="H1690" s="1" t="s">
        <v>4904</v>
      </c>
      <c r="I1690" s="1" t="s">
        <v>4905</v>
      </c>
      <c r="J1690" s="1" t="s">
        <v>20</v>
      </c>
      <c r="K1690" s="3">
        <v>19.489999999999998</v>
      </c>
      <c r="L1690">
        <v>5</v>
      </c>
      <c r="M1690" s="3">
        <v>97.45</v>
      </c>
      <c r="N1690" s="1" t="s">
        <v>21</v>
      </c>
      <c r="O1690" s="1" t="s">
        <v>95</v>
      </c>
    </row>
    <row r="1691" spans="1:15" x14ac:dyDescent="0.3">
      <c r="A1691" s="1" t="s">
        <v>4906</v>
      </c>
      <c r="B1691" s="2">
        <v>45205</v>
      </c>
      <c r="C1691" s="1" t="s">
        <v>6668</v>
      </c>
      <c r="D1691" s="1" t="s">
        <v>133</v>
      </c>
      <c r="E1691">
        <v>2023</v>
      </c>
      <c r="F1691" s="1" t="s">
        <v>1742</v>
      </c>
      <c r="G1691" s="1" t="s">
        <v>1743</v>
      </c>
      <c r="H1691" s="1" t="s">
        <v>504</v>
      </c>
      <c r="I1691" s="1" t="s">
        <v>505</v>
      </c>
      <c r="J1691" s="1" t="s">
        <v>51</v>
      </c>
      <c r="K1691" s="3">
        <v>17.95</v>
      </c>
      <c r="L1691">
        <v>2</v>
      </c>
      <c r="M1691" s="3">
        <v>35.9</v>
      </c>
      <c r="N1691" s="1" t="s">
        <v>21</v>
      </c>
      <c r="O1691" s="1" t="s">
        <v>37</v>
      </c>
    </row>
    <row r="1692" spans="1:15" x14ac:dyDescent="0.3">
      <c r="A1692" s="1" t="s">
        <v>4907</v>
      </c>
      <c r="B1692" s="2">
        <v>45056</v>
      </c>
      <c r="C1692" s="1" t="s">
        <v>6670</v>
      </c>
      <c r="D1692" s="1" t="s">
        <v>46</v>
      </c>
      <c r="E1692">
        <v>2023</v>
      </c>
      <c r="F1692" s="1" t="s">
        <v>1215</v>
      </c>
      <c r="G1692" s="1" t="s">
        <v>4908</v>
      </c>
      <c r="H1692" s="1" t="s">
        <v>1055</v>
      </c>
      <c r="I1692" s="1" t="s">
        <v>1056</v>
      </c>
      <c r="J1692" s="1" t="s">
        <v>87</v>
      </c>
      <c r="K1692" s="3">
        <v>33.65</v>
      </c>
      <c r="L1692">
        <v>2</v>
      </c>
      <c r="M1692" s="3">
        <v>67.3</v>
      </c>
      <c r="N1692" s="1" t="s">
        <v>21</v>
      </c>
      <c r="O1692" s="1" t="s">
        <v>193</v>
      </c>
    </row>
    <row r="1693" spans="1:15" x14ac:dyDescent="0.3">
      <c r="A1693" s="1" t="s">
        <v>4909</v>
      </c>
      <c r="B1693" s="2">
        <v>45313</v>
      </c>
      <c r="C1693" s="1" t="s">
        <v>6667</v>
      </c>
      <c r="D1693" s="1" t="s">
        <v>210</v>
      </c>
      <c r="E1693">
        <v>2024</v>
      </c>
      <c r="F1693" s="1" t="s">
        <v>265</v>
      </c>
      <c r="G1693" s="1" t="s">
        <v>266</v>
      </c>
      <c r="H1693" s="1" t="s">
        <v>1261</v>
      </c>
      <c r="I1693" s="1" t="s">
        <v>1262</v>
      </c>
      <c r="J1693" s="1" t="s">
        <v>70</v>
      </c>
      <c r="K1693" s="3">
        <v>28.38</v>
      </c>
      <c r="L1693">
        <v>2</v>
      </c>
      <c r="M1693" s="3">
        <v>56.76</v>
      </c>
      <c r="N1693" s="1" t="s">
        <v>88</v>
      </c>
      <c r="O1693" s="1" t="s">
        <v>30</v>
      </c>
    </row>
    <row r="1694" spans="1:15" x14ac:dyDescent="0.3">
      <c r="A1694" s="1" t="s">
        <v>4910</v>
      </c>
      <c r="B1694" s="2">
        <v>45783</v>
      </c>
      <c r="C1694" s="1" t="s">
        <v>6671</v>
      </c>
      <c r="D1694" s="1" t="s">
        <v>46</v>
      </c>
      <c r="E1694">
        <v>2025</v>
      </c>
      <c r="F1694" s="1" t="s">
        <v>1616</v>
      </c>
      <c r="G1694" s="1" t="s">
        <v>1617</v>
      </c>
      <c r="H1694" s="1" t="s">
        <v>2359</v>
      </c>
      <c r="I1694" s="1" t="s">
        <v>2360</v>
      </c>
      <c r="J1694" s="1" t="s">
        <v>87</v>
      </c>
      <c r="K1694" s="3">
        <v>22.52</v>
      </c>
      <c r="L1694">
        <v>1</v>
      </c>
      <c r="M1694" s="3">
        <v>22.52</v>
      </c>
      <c r="N1694" s="1" t="s">
        <v>29</v>
      </c>
      <c r="O1694" s="1" t="s">
        <v>193</v>
      </c>
    </row>
    <row r="1695" spans="1:15" x14ac:dyDescent="0.3">
      <c r="A1695" s="1" t="s">
        <v>4911</v>
      </c>
      <c r="B1695" s="2">
        <v>45105</v>
      </c>
      <c r="C1695" s="1" t="s">
        <v>6670</v>
      </c>
      <c r="D1695" s="1" t="s">
        <v>24</v>
      </c>
      <c r="E1695">
        <v>2023</v>
      </c>
      <c r="F1695" s="1" t="s">
        <v>2774</v>
      </c>
      <c r="G1695" s="1" t="s">
        <v>2775</v>
      </c>
      <c r="H1695" s="1" t="s">
        <v>1004</v>
      </c>
      <c r="I1695" s="1" t="s">
        <v>1005</v>
      </c>
      <c r="J1695" s="1" t="s">
        <v>70</v>
      </c>
      <c r="K1695" s="3">
        <v>25.35</v>
      </c>
      <c r="L1695">
        <v>2</v>
      </c>
      <c r="M1695" s="3">
        <v>50.7</v>
      </c>
      <c r="N1695" s="1" t="s">
        <v>6669</v>
      </c>
      <c r="O1695" s="1" t="s">
        <v>44</v>
      </c>
    </row>
    <row r="1696" spans="1:15" x14ac:dyDescent="0.3">
      <c r="A1696" s="1" t="s">
        <v>4912</v>
      </c>
      <c r="B1696" s="2">
        <v>45314</v>
      </c>
      <c r="C1696" s="1" t="s">
        <v>6671</v>
      </c>
      <c r="D1696" s="1" t="s">
        <v>210</v>
      </c>
      <c r="E1696">
        <v>2024</v>
      </c>
      <c r="F1696" s="1" t="s">
        <v>794</v>
      </c>
      <c r="G1696" s="1" t="s">
        <v>4913</v>
      </c>
      <c r="H1696" s="1" t="s">
        <v>4914</v>
      </c>
      <c r="I1696" s="1" t="s">
        <v>4915</v>
      </c>
      <c r="J1696" s="1" t="s">
        <v>87</v>
      </c>
      <c r="K1696" s="3">
        <v>25.1</v>
      </c>
      <c r="L1696">
        <v>2</v>
      </c>
      <c r="M1696" s="3">
        <v>50.2</v>
      </c>
      <c r="N1696" s="1" t="s">
        <v>21</v>
      </c>
      <c r="O1696" s="1" t="s">
        <v>37</v>
      </c>
    </row>
    <row r="1697" spans="1:15" x14ac:dyDescent="0.3">
      <c r="A1697" s="1" t="s">
        <v>4916</v>
      </c>
      <c r="B1697" s="2">
        <v>45437</v>
      </c>
      <c r="C1697" s="1" t="s">
        <v>6673</v>
      </c>
      <c r="D1697" s="1" t="s">
        <v>46</v>
      </c>
      <c r="E1697">
        <v>2024</v>
      </c>
      <c r="F1697" s="1" t="s">
        <v>2615</v>
      </c>
      <c r="G1697" s="1" t="s">
        <v>4917</v>
      </c>
      <c r="H1697" s="1" t="s">
        <v>905</v>
      </c>
      <c r="I1697" s="1" t="s">
        <v>906</v>
      </c>
      <c r="J1697" s="1" t="s">
        <v>87</v>
      </c>
      <c r="K1697" s="3">
        <v>33.700000000000003</v>
      </c>
      <c r="L1697">
        <v>3</v>
      </c>
      <c r="M1697" s="3">
        <v>101.1</v>
      </c>
      <c r="N1697" s="1" t="s">
        <v>29</v>
      </c>
      <c r="O1697" s="1" t="s">
        <v>37</v>
      </c>
    </row>
    <row r="1698" spans="1:15" x14ac:dyDescent="0.3">
      <c r="A1698" s="1" t="s">
        <v>4918</v>
      </c>
      <c r="B1698" s="2">
        <v>44992</v>
      </c>
      <c r="C1698" s="1" t="s">
        <v>6671</v>
      </c>
      <c r="D1698" s="1" t="s">
        <v>15</v>
      </c>
      <c r="E1698">
        <v>2023</v>
      </c>
      <c r="F1698" s="1" t="s">
        <v>3758</v>
      </c>
      <c r="G1698" s="1" t="s">
        <v>4919</v>
      </c>
      <c r="H1698" s="1" t="s">
        <v>3425</v>
      </c>
      <c r="I1698" s="1" t="s">
        <v>4920</v>
      </c>
      <c r="J1698" s="1" t="s">
        <v>51</v>
      </c>
      <c r="K1698" s="3">
        <v>35.450000000000003</v>
      </c>
      <c r="L1698">
        <v>5</v>
      </c>
      <c r="M1698" s="3">
        <v>177.25</v>
      </c>
      <c r="N1698" s="1" t="s">
        <v>29</v>
      </c>
      <c r="O1698" s="1" t="s">
        <v>30</v>
      </c>
    </row>
    <row r="1699" spans="1:15" x14ac:dyDescent="0.3">
      <c r="A1699" s="1" t="s">
        <v>4921</v>
      </c>
      <c r="B1699" s="2">
        <v>45689</v>
      </c>
      <c r="C1699" s="1" t="s">
        <v>6673</v>
      </c>
      <c r="D1699" s="1" t="s">
        <v>39</v>
      </c>
      <c r="E1699">
        <v>2025</v>
      </c>
      <c r="F1699" s="1" t="s">
        <v>814</v>
      </c>
      <c r="G1699" s="1" t="s">
        <v>1138</v>
      </c>
      <c r="H1699" s="1" t="s">
        <v>455</v>
      </c>
      <c r="I1699" s="1" t="s">
        <v>456</v>
      </c>
      <c r="J1699" s="1" t="s">
        <v>70</v>
      </c>
      <c r="K1699" s="3">
        <v>49.16</v>
      </c>
      <c r="L1699">
        <v>2</v>
      </c>
      <c r="M1699" s="3">
        <v>98.32</v>
      </c>
      <c r="N1699" s="1" t="s">
        <v>6669</v>
      </c>
      <c r="O1699" s="1" t="s">
        <v>37</v>
      </c>
    </row>
    <row r="1700" spans="1:15" x14ac:dyDescent="0.3">
      <c r="A1700" s="1" t="s">
        <v>4922</v>
      </c>
      <c r="B1700" s="2">
        <v>45479</v>
      </c>
      <c r="C1700" s="1" t="s">
        <v>6673</v>
      </c>
      <c r="D1700" s="1" t="s">
        <v>32</v>
      </c>
      <c r="E1700">
        <v>2024</v>
      </c>
      <c r="F1700" s="1" t="s">
        <v>1163</v>
      </c>
      <c r="G1700" s="1" t="s">
        <v>4923</v>
      </c>
      <c r="H1700" s="1" t="s">
        <v>1125</v>
      </c>
      <c r="I1700" s="1" t="s">
        <v>1126</v>
      </c>
      <c r="J1700" s="1" t="s">
        <v>87</v>
      </c>
      <c r="K1700" s="3">
        <v>5.88</v>
      </c>
      <c r="L1700">
        <v>3</v>
      </c>
      <c r="M1700" s="3">
        <v>17.64</v>
      </c>
      <c r="N1700" s="1" t="s">
        <v>88</v>
      </c>
      <c r="O1700" s="1" t="s">
        <v>193</v>
      </c>
    </row>
    <row r="1701" spans="1:15" x14ac:dyDescent="0.3">
      <c r="A1701" s="1" t="s">
        <v>4924</v>
      </c>
      <c r="B1701" s="2">
        <v>45579</v>
      </c>
      <c r="C1701" s="1" t="s">
        <v>6667</v>
      </c>
      <c r="D1701" s="1" t="s">
        <v>133</v>
      </c>
      <c r="E1701">
        <v>2024</v>
      </c>
      <c r="F1701" s="1" t="s">
        <v>1477</v>
      </c>
      <c r="G1701" s="1" t="s">
        <v>2392</v>
      </c>
      <c r="H1701" s="1" t="s">
        <v>2815</v>
      </c>
      <c r="I1701" s="1" t="s">
        <v>2816</v>
      </c>
      <c r="J1701" s="1" t="s">
        <v>20</v>
      </c>
      <c r="K1701" s="3">
        <v>27</v>
      </c>
      <c r="L1701">
        <v>3</v>
      </c>
      <c r="M1701" s="3">
        <v>81</v>
      </c>
      <c r="N1701" s="1" t="s">
        <v>21</v>
      </c>
      <c r="O1701" s="1" t="s">
        <v>193</v>
      </c>
    </row>
    <row r="1702" spans="1:15" x14ac:dyDescent="0.3">
      <c r="A1702" s="1" t="s">
        <v>4925</v>
      </c>
      <c r="B1702" s="2">
        <v>44818</v>
      </c>
      <c r="C1702" s="1" t="s">
        <v>6670</v>
      </c>
      <c r="D1702" s="1" t="s">
        <v>60</v>
      </c>
      <c r="E1702">
        <v>2022</v>
      </c>
      <c r="F1702" s="1" t="s">
        <v>4013</v>
      </c>
      <c r="G1702" s="1" t="s">
        <v>4014</v>
      </c>
      <c r="H1702" s="1" t="s">
        <v>598</v>
      </c>
      <c r="I1702" s="1" t="s">
        <v>4926</v>
      </c>
      <c r="J1702" s="1" t="s">
        <v>20</v>
      </c>
      <c r="K1702" s="3">
        <v>41.51</v>
      </c>
      <c r="L1702">
        <v>3</v>
      </c>
      <c r="M1702" s="3">
        <v>124.53</v>
      </c>
      <c r="N1702" s="1" t="s">
        <v>6669</v>
      </c>
      <c r="O1702" s="1" t="s">
        <v>44</v>
      </c>
    </row>
    <row r="1703" spans="1:15" x14ac:dyDescent="0.3">
      <c r="A1703" s="1" t="s">
        <v>4927</v>
      </c>
      <c r="B1703" s="2">
        <v>45173</v>
      </c>
      <c r="C1703" s="1" t="s">
        <v>6667</v>
      </c>
      <c r="D1703" s="1" t="s">
        <v>60</v>
      </c>
      <c r="E1703">
        <v>2023</v>
      </c>
      <c r="F1703" s="1" t="s">
        <v>1637</v>
      </c>
      <c r="G1703" s="1" t="s">
        <v>1638</v>
      </c>
      <c r="H1703" s="1" t="s">
        <v>955</v>
      </c>
      <c r="I1703" s="1" t="s">
        <v>956</v>
      </c>
      <c r="J1703" s="1" t="s">
        <v>70</v>
      </c>
      <c r="K1703" s="3">
        <v>5.0999999999999996</v>
      </c>
      <c r="L1703">
        <v>4</v>
      </c>
      <c r="M1703" s="3">
        <v>20.399999999999999</v>
      </c>
      <c r="N1703" s="1" t="s">
        <v>29</v>
      </c>
      <c r="O1703" s="1" t="s">
        <v>22</v>
      </c>
    </row>
    <row r="1704" spans="1:15" x14ac:dyDescent="0.3">
      <c r="A1704" s="1" t="s">
        <v>4928</v>
      </c>
      <c r="B1704" s="2">
        <v>45871</v>
      </c>
      <c r="C1704" s="1" t="s">
        <v>6673</v>
      </c>
      <c r="D1704" s="1" t="s">
        <v>90</v>
      </c>
      <c r="E1704">
        <v>2025</v>
      </c>
      <c r="F1704" s="1" t="s">
        <v>4929</v>
      </c>
      <c r="G1704" s="1" t="s">
        <v>4930</v>
      </c>
      <c r="H1704" s="1" t="s">
        <v>950</v>
      </c>
      <c r="I1704" s="1" t="s">
        <v>4931</v>
      </c>
      <c r="J1704" s="1" t="s">
        <v>20</v>
      </c>
      <c r="K1704" s="3">
        <v>32.020000000000003</v>
      </c>
      <c r="L1704">
        <v>4</v>
      </c>
      <c r="M1704" s="3">
        <v>128.08000000000001</v>
      </c>
      <c r="N1704" s="1" t="s">
        <v>29</v>
      </c>
      <c r="O1704" s="1" t="s">
        <v>30</v>
      </c>
    </row>
    <row r="1705" spans="1:15" x14ac:dyDescent="0.3">
      <c r="A1705" s="1" t="s">
        <v>4932</v>
      </c>
      <c r="B1705" s="2">
        <v>45305</v>
      </c>
      <c r="C1705" s="1" t="s">
        <v>6666</v>
      </c>
      <c r="D1705" s="1" t="s">
        <v>210</v>
      </c>
      <c r="E1705">
        <v>2024</v>
      </c>
      <c r="F1705" s="1" t="s">
        <v>4933</v>
      </c>
      <c r="G1705" s="1" t="s">
        <v>4934</v>
      </c>
      <c r="H1705" s="1" t="s">
        <v>2872</v>
      </c>
      <c r="I1705" s="1" t="s">
        <v>2873</v>
      </c>
      <c r="J1705" s="1" t="s">
        <v>87</v>
      </c>
      <c r="K1705" s="3">
        <v>20.440000000000001</v>
      </c>
      <c r="L1705">
        <v>5</v>
      </c>
      <c r="M1705" s="3">
        <v>102.2</v>
      </c>
      <c r="N1705" s="1" t="s">
        <v>21</v>
      </c>
      <c r="O1705" s="1" t="s">
        <v>95</v>
      </c>
    </row>
    <row r="1706" spans="1:15" x14ac:dyDescent="0.3">
      <c r="A1706" s="1" t="s">
        <v>4935</v>
      </c>
      <c r="B1706" s="2">
        <v>45201</v>
      </c>
      <c r="C1706" s="1" t="s">
        <v>6667</v>
      </c>
      <c r="D1706" s="1" t="s">
        <v>133</v>
      </c>
      <c r="E1706">
        <v>2023</v>
      </c>
      <c r="F1706" s="1" t="s">
        <v>1830</v>
      </c>
      <c r="G1706" s="1" t="s">
        <v>4936</v>
      </c>
      <c r="H1706" s="1" t="s">
        <v>4937</v>
      </c>
      <c r="I1706" s="1" t="s">
        <v>4938</v>
      </c>
      <c r="J1706" s="1" t="s">
        <v>20</v>
      </c>
      <c r="K1706" s="3">
        <v>31.21</v>
      </c>
      <c r="L1706">
        <v>3</v>
      </c>
      <c r="M1706" s="3">
        <v>93.63</v>
      </c>
      <c r="N1706" s="1" t="s">
        <v>21</v>
      </c>
      <c r="O1706" s="1" t="s">
        <v>193</v>
      </c>
    </row>
    <row r="1707" spans="1:15" x14ac:dyDescent="0.3">
      <c r="A1707" s="1" t="s">
        <v>4939</v>
      </c>
      <c r="B1707" s="2">
        <v>45008</v>
      </c>
      <c r="C1707" s="1" t="s">
        <v>6672</v>
      </c>
      <c r="D1707" s="1" t="s">
        <v>15</v>
      </c>
      <c r="E1707">
        <v>2023</v>
      </c>
      <c r="F1707" s="1" t="s">
        <v>463</v>
      </c>
      <c r="G1707" s="1" t="s">
        <v>3228</v>
      </c>
      <c r="H1707" s="1" t="s">
        <v>176</v>
      </c>
      <c r="I1707" s="1" t="s">
        <v>177</v>
      </c>
      <c r="J1707" s="1" t="s">
        <v>70</v>
      </c>
      <c r="K1707" s="3">
        <v>19.489999999999998</v>
      </c>
      <c r="L1707">
        <v>3</v>
      </c>
      <c r="M1707" s="3">
        <v>58.47</v>
      </c>
      <c r="N1707" s="1" t="s">
        <v>6669</v>
      </c>
      <c r="O1707" s="1" t="s">
        <v>22</v>
      </c>
    </row>
    <row r="1708" spans="1:15" x14ac:dyDescent="0.3">
      <c r="A1708" s="1" t="s">
        <v>4940</v>
      </c>
      <c r="B1708" s="2">
        <v>45174</v>
      </c>
      <c r="C1708" s="1" t="s">
        <v>6671</v>
      </c>
      <c r="D1708" s="1" t="s">
        <v>60</v>
      </c>
      <c r="E1708">
        <v>2023</v>
      </c>
      <c r="F1708" s="1" t="s">
        <v>1508</v>
      </c>
      <c r="G1708" s="1" t="s">
        <v>1509</v>
      </c>
      <c r="H1708" s="1" t="s">
        <v>104</v>
      </c>
      <c r="I1708" s="1" t="s">
        <v>2445</v>
      </c>
      <c r="J1708" s="1" t="s">
        <v>70</v>
      </c>
      <c r="K1708" s="3">
        <v>10.09</v>
      </c>
      <c r="L1708">
        <v>3</v>
      </c>
      <c r="M1708" s="3">
        <v>30.27</v>
      </c>
      <c r="N1708" s="1" t="s">
        <v>29</v>
      </c>
      <c r="O1708" s="1" t="s">
        <v>95</v>
      </c>
    </row>
    <row r="1709" spans="1:15" x14ac:dyDescent="0.3">
      <c r="A1709" s="1" t="s">
        <v>4941</v>
      </c>
      <c r="B1709" s="2">
        <v>45477</v>
      </c>
      <c r="C1709" s="1" t="s">
        <v>6672</v>
      </c>
      <c r="D1709" s="1" t="s">
        <v>32</v>
      </c>
      <c r="E1709">
        <v>2024</v>
      </c>
      <c r="F1709" s="1" t="s">
        <v>2838</v>
      </c>
      <c r="G1709" s="1" t="s">
        <v>3069</v>
      </c>
      <c r="H1709" s="1" t="s">
        <v>3557</v>
      </c>
      <c r="I1709" s="1" t="s">
        <v>4942</v>
      </c>
      <c r="J1709" s="1" t="s">
        <v>20</v>
      </c>
      <c r="K1709" s="3">
        <v>39.78</v>
      </c>
      <c r="L1709">
        <v>5</v>
      </c>
      <c r="M1709" s="3">
        <v>198.9</v>
      </c>
      <c r="N1709" s="1" t="s">
        <v>21</v>
      </c>
      <c r="O1709" s="1" t="s">
        <v>95</v>
      </c>
    </row>
    <row r="1710" spans="1:15" x14ac:dyDescent="0.3">
      <c r="A1710" s="1" t="s">
        <v>4943</v>
      </c>
      <c r="B1710" s="2">
        <v>45208</v>
      </c>
      <c r="C1710" s="1" t="s">
        <v>6667</v>
      </c>
      <c r="D1710" s="1" t="s">
        <v>133</v>
      </c>
      <c r="E1710">
        <v>2023</v>
      </c>
      <c r="F1710" s="1" t="s">
        <v>139</v>
      </c>
      <c r="G1710" s="1" t="s">
        <v>4944</v>
      </c>
      <c r="H1710" s="1" t="s">
        <v>3778</v>
      </c>
      <c r="I1710" s="1" t="s">
        <v>3779</v>
      </c>
      <c r="J1710" s="1" t="s">
        <v>70</v>
      </c>
      <c r="K1710" s="3">
        <v>10.43</v>
      </c>
      <c r="L1710">
        <v>3</v>
      </c>
      <c r="M1710" s="3">
        <v>31.29</v>
      </c>
      <c r="N1710" s="1" t="s">
        <v>6669</v>
      </c>
      <c r="O1710" s="1" t="s">
        <v>30</v>
      </c>
    </row>
    <row r="1711" spans="1:15" x14ac:dyDescent="0.3">
      <c r="A1711" s="1" t="s">
        <v>4945</v>
      </c>
      <c r="B1711" s="2">
        <v>44851</v>
      </c>
      <c r="C1711" s="1" t="s">
        <v>6667</v>
      </c>
      <c r="D1711" s="1" t="s">
        <v>133</v>
      </c>
      <c r="E1711">
        <v>2022</v>
      </c>
      <c r="F1711" s="1" t="s">
        <v>216</v>
      </c>
      <c r="G1711" s="1" t="s">
        <v>3201</v>
      </c>
      <c r="H1711" s="1" t="s">
        <v>2174</v>
      </c>
      <c r="I1711" s="1" t="s">
        <v>4202</v>
      </c>
      <c r="J1711" s="1" t="s">
        <v>87</v>
      </c>
      <c r="K1711" s="3">
        <v>25.63</v>
      </c>
      <c r="L1711">
        <v>2</v>
      </c>
      <c r="M1711" s="3">
        <v>51.26</v>
      </c>
      <c r="N1711" s="1" t="s">
        <v>6669</v>
      </c>
      <c r="O1711" s="1" t="s">
        <v>44</v>
      </c>
    </row>
    <row r="1712" spans="1:15" x14ac:dyDescent="0.3">
      <c r="A1712" s="1" t="s">
        <v>4946</v>
      </c>
      <c r="B1712" s="2">
        <v>44935</v>
      </c>
      <c r="C1712" s="1" t="s">
        <v>6667</v>
      </c>
      <c r="D1712" s="1" t="s">
        <v>210</v>
      </c>
      <c r="E1712">
        <v>2023</v>
      </c>
      <c r="F1712" s="1" t="s">
        <v>2266</v>
      </c>
      <c r="G1712" s="1" t="s">
        <v>2930</v>
      </c>
      <c r="H1712" s="1" t="s">
        <v>85</v>
      </c>
      <c r="I1712" s="1" t="s">
        <v>4947</v>
      </c>
      <c r="J1712" s="1" t="s">
        <v>87</v>
      </c>
      <c r="K1712" s="3">
        <v>23.01</v>
      </c>
      <c r="L1712">
        <v>1</v>
      </c>
      <c r="M1712" s="3">
        <v>23.01</v>
      </c>
      <c r="N1712" s="1" t="s">
        <v>29</v>
      </c>
      <c r="O1712" s="1" t="s">
        <v>52</v>
      </c>
    </row>
    <row r="1713" spans="1:15" x14ac:dyDescent="0.3">
      <c r="A1713" s="1" t="s">
        <v>4948</v>
      </c>
      <c r="B1713" s="2">
        <v>45714</v>
      </c>
      <c r="C1713" s="1" t="s">
        <v>6670</v>
      </c>
      <c r="D1713" s="1" t="s">
        <v>39</v>
      </c>
      <c r="E1713">
        <v>2025</v>
      </c>
      <c r="F1713" s="1" t="s">
        <v>3098</v>
      </c>
      <c r="G1713" s="1" t="s">
        <v>3099</v>
      </c>
      <c r="H1713" s="1" t="s">
        <v>717</v>
      </c>
      <c r="I1713" s="1" t="s">
        <v>718</v>
      </c>
      <c r="J1713" s="1" t="s">
        <v>51</v>
      </c>
      <c r="K1713" s="3">
        <v>39.799999999999997</v>
      </c>
      <c r="L1713">
        <v>1</v>
      </c>
      <c r="M1713" s="3">
        <v>39.799999999999997</v>
      </c>
      <c r="N1713" s="1" t="s">
        <v>21</v>
      </c>
      <c r="O1713" s="1" t="s">
        <v>80</v>
      </c>
    </row>
    <row r="1714" spans="1:15" x14ac:dyDescent="0.3">
      <c r="A1714" s="1" t="s">
        <v>4949</v>
      </c>
      <c r="B1714" s="2">
        <v>45313</v>
      </c>
      <c r="C1714" s="1" t="s">
        <v>6667</v>
      </c>
      <c r="D1714" s="1" t="s">
        <v>210</v>
      </c>
      <c r="E1714">
        <v>2024</v>
      </c>
      <c r="F1714" s="1" t="s">
        <v>102</v>
      </c>
      <c r="G1714" s="1" t="s">
        <v>4319</v>
      </c>
      <c r="H1714" s="1" t="s">
        <v>4479</v>
      </c>
      <c r="I1714" s="1" t="s">
        <v>4795</v>
      </c>
      <c r="J1714" s="1" t="s">
        <v>70</v>
      </c>
      <c r="K1714" s="3">
        <v>14.61</v>
      </c>
      <c r="L1714">
        <v>2</v>
      </c>
      <c r="M1714" s="3">
        <v>29.22</v>
      </c>
      <c r="N1714" s="1" t="s">
        <v>6669</v>
      </c>
      <c r="O1714" s="1" t="s">
        <v>80</v>
      </c>
    </row>
    <row r="1715" spans="1:15" x14ac:dyDescent="0.3">
      <c r="A1715" s="1" t="s">
        <v>4950</v>
      </c>
      <c r="B1715" s="2">
        <v>45808</v>
      </c>
      <c r="C1715" s="1" t="s">
        <v>6673</v>
      </c>
      <c r="D1715" s="1" t="s">
        <v>46</v>
      </c>
      <c r="E1715">
        <v>2025</v>
      </c>
      <c r="F1715" s="1" t="s">
        <v>3177</v>
      </c>
      <c r="G1715" s="1" t="s">
        <v>3178</v>
      </c>
      <c r="H1715" s="1" t="s">
        <v>1205</v>
      </c>
      <c r="I1715" s="1" t="s">
        <v>4786</v>
      </c>
      <c r="J1715" s="1" t="s">
        <v>70</v>
      </c>
      <c r="K1715" s="3">
        <v>17.12</v>
      </c>
      <c r="L1715">
        <v>4</v>
      </c>
      <c r="M1715" s="3">
        <v>68.48</v>
      </c>
      <c r="N1715" s="1" t="s">
        <v>21</v>
      </c>
      <c r="O1715" s="1" t="s">
        <v>22</v>
      </c>
    </row>
    <row r="1716" spans="1:15" x14ac:dyDescent="0.3">
      <c r="A1716" s="1" t="s">
        <v>4951</v>
      </c>
      <c r="B1716" s="2">
        <v>45225</v>
      </c>
      <c r="C1716" s="1" t="s">
        <v>6672</v>
      </c>
      <c r="D1716" s="1" t="s">
        <v>133</v>
      </c>
      <c r="E1716">
        <v>2023</v>
      </c>
      <c r="F1716" s="1" t="s">
        <v>368</v>
      </c>
      <c r="G1716" s="1" t="s">
        <v>369</v>
      </c>
      <c r="H1716" s="1" t="s">
        <v>4441</v>
      </c>
      <c r="I1716" s="1" t="s">
        <v>4442</v>
      </c>
      <c r="J1716" s="1" t="s">
        <v>70</v>
      </c>
      <c r="K1716" s="3">
        <v>8.17</v>
      </c>
      <c r="L1716">
        <v>5</v>
      </c>
      <c r="M1716" s="3">
        <v>40.85</v>
      </c>
      <c r="N1716" s="1" t="s">
        <v>6669</v>
      </c>
      <c r="O1716" s="1" t="s">
        <v>30</v>
      </c>
    </row>
    <row r="1717" spans="1:15" x14ac:dyDescent="0.3">
      <c r="A1717" s="1" t="s">
        <v>4952</v>
      </c>
      <c r="B1717" s="2">
        <v>45597</v>
      </c>
      <c r="C1717" s="1" t="s">
        <v>6668</v>
      </c>
      <c r="D1717" s="1" t="s">
        <v>54</v>
      </c>
      <c r="E1717">
        <v>2024</v>
      </c>
      <c r="F1717" s="1" t="s">
        <v>2884</v>
      </c>
      <c r="G1717" s="1" t="s">
        <v>2885</v>
      </c>
      <c r="H1717" s="1" t="s">
        <v>2252</v>
      </c>
      <c r="I1717" s="1" t="s">
        <v>2253</v>
      </c>
      <c r="J1717" s="1" t="s">
        <v>20</v>
      </c>
      <c r="K1717" s="3">
        <v>24.01</v>
      </c>
      <c r="L1717">
        <v>5</v>
      </c>
      <c r="M1717" s="3">
        <v>120.05</v>
      </c>
      <c r="N1717" s="1" t="s">
        <v>29</v>
      </c>
      <c r="O1717" s="1" t="s">
        <v>44</v>
      </c>
    </row>
    <row r="1718" spans="1:15" x14ac:dyDescent="0.3">
      <c r="A1718" s="1" t="s">
        <v>4953</v>
      </c>
      <c r="B1718" s="2">
        <v>45308</v>
      </c>
      <c r="C1718" s="1" t="s">
        <v>6670</v>
      </c>
      <c r="D1718" s="1" t="s">
        <v>210</v>
      </c>
      <c r="E1718">
        <v>2024</v>
      </c>
      <c r="F1718" s="1" t="s">
        <v>300</v>
      </c>
      <c r="G1718" s="1" t="s">
        <v>301</v>
      </c>
      <c r="H1718" s="1" t="s">
        <v>435</v>
      </c>
      <c r="I1718" s="1" t="s">
        <v>436</v>
      </c>
      <c r="J1718" s="1" t="s">
        <v>20</v>
      </c>
      <c r="K1718" s="3">
        <v>16.88</v>
      </c>
      <c r="L1718">
        <v>4</v>
      </c>
      <c r="M1718" s="3">
        <v>67.52</v>
      </c>
      <c r="N1718" s="1" t="s">
        <v>29</v>
      </c>
      <c r="O1718" s="1" t="s">
        <v>193</v>
      </c>
    </row>
    <row r="1719" spans="1:15" x14ac:dyDescent="0.3">
      <c r="A1719" s="1" t="s">
        <v>4954</v>
      </c>
      <c r="B1719" s="2">
        <v>45172</v>
      </c>
      <c r="C1719" s="1" t="s">
        <v>6666</v>
      </c>
      <c r="D1719" s="1" t="s">
        <v>60</v>
      </c>
      <c r="E1719">
        <v>2023</v>
      </c>
      <c r="F1719" s="1" t="s">
        <v>2967</v>
      </c>
      <c r="G1719" s="1" t="s">
        <v>4955</v>
      </c>
      <c r="H1719" s="1" t="s">
        <v>4956</v>
      </c>
      <c r="I1719" s="1" t="s">
        <v>4957</v>
      </c>
      <c r="J1719" s="1" t="s">
        <v>70</v>
      </c>
      <c r="K1719" s="3">
        <v>25.26</v>
      </c>
      <c r="L1719">
        <v>1</v>
      </c>
      <c r="M1719" s="3">
        <v>25.26</v>
      </c>
      <c r="N1719" s="1" t="s">
        <v>88</v>
      </c>
      <c r="O1719" s="1" t="s">
        <v>22</v>
      </c>
    </row>
    <row r="1720" spans="1:15" x14ac:dyDescent="0.3">
      <c r="A1720" s="1" t="s">
        <v>4958</v>
      </c>
      <c r="B1720" s="2">
        <v>45137</v>
      </c>
      <c r="C1720" s="1" t="s">
        <v>6666</v>
      </c>
      <c r="D1720" s="1" t="s">
        <v>32</v>
      </c>
      <c r="E1720">
        <v>2023</v>
      </c>
      <c r="F1720" s="1" t="s">
        <v>2045</v>
      </c>
      <c r="G1720" s="1" t="s">
        <v>4240</v>
      </c>
      <c r="H1720" s="1" t="s">
        <v>3747</v>
      </c>
      <c r="I1720" s="1" t="s">
        <v>4959</v>
      </c>
      <c r="J1720" s="1" t="s">
        <v>20</v>
      </c>
      <c r="K1720" s="3">
        <v>28.1</v>
      </c>
      <c r="L1720">
        <v>2</v>
      </c>
      <c r="M1720" s="3">
        <v>56.2</v>
      </c>
      <c r="N1720" s="1" t="s">
        <v>6669</v>
      </c>
      <c r="O1720" s="1" t="s">
        <v>22</v>
      </c>
    </row>
    <row r="1721" spans="1:15" x14ac:dyDescent="0.3">
      <c r="A1721" s="1" t="s">
        <v>4960</v>
      </c>
      <c r="B1721" s="2">
        <v>45642</v>
      </c>
      <c r="C1721" s="1" t="s">
        <v>6667</v>
      </c>
      <c r="D1721" s="1" t="s">
        <v>107</v>
      </c>
      <c r="E1721">
        <v>2024</v>
      </c>
      <c r="F1721" s="1" t="s">
        <v>250</v>
      </c>
      <c r="G1721" s="1" t="s">
        <v>251</v>
      </c>
      <c r="H1721" s="1" t="s">
        <v>2070</v>
      </c>
      <c r="I1721" s="1" t="s">
        <v>2928</v>
      </c>
      <c r="J1721" s="1" t="s">
        <v>70</v>
      </c>
      <c r="K1721" s="3">
        <v>48.84</v>
      </c>
      <c r="L1721">
        <v>4</v>
      </c>
      <c r="M1721" s="3">
        <v>195.36</v>
      </c>
      <c r="N1721" s="1" t="s">
        <v>6669</v>
      </c>
      <c r="O1721" s="1" t="s">
        <v>30</v>
      </c>
    </row>
    <row r="1722" spans="1:15" x14ac:dyDescent="0.3">
      <c r="A1722" s="1" t="s">
        <v>4961</v>
      </c>
      <c r="B1722" s="2">
        <v>45097</v>
      </c>
      <c r="C1722" s="1" t="s">
        <v>6671</v>
      </c>
      <c r="D1722" s="1" t="s">
        <v>24</v>
      </c>
      <c r="E1722">
        <v>2023</v>
      </c>
      <c r="F1722" s="1" t="s">
        <v>195</v>
      </c>
      <c r="G1722" s="1" t="s">
        <v>3790</v>
      </c>
      <c r="H1722" s="1" t="s">
        <v>4962</v>
      </c>
      <c r="I1722" s="1" t="s">
        <v>4963</v>
      </c>
      <c r="J1722" s="1" t="s">
        <v>87</v>
      </c>
      <c r="K1722" s="3">
        <v>8.8000000000000007</v>
      </c>
      <c r="L1722">
        <v>1</v>
      </c>
      <c r="M1722" s="3">
        <v>8.8000000000000007</v>
      </c>
      <c r="N1722" s="1" t="s">
        <v>21</v>
      </c>
      <c r="O1722" s="1" t="s">
        <v>37</v>
      </c>
    </row>
    <row r="1723" spans="1:15" x14ac:dyDescent="0.3">
      <c r="A1723" s="1" t="s">
        <v>4964</v>
      </c>
      <c r="B1723" s="2">
        <v>45775</v>
      </c>
      <c r="C1723" s="1" t="s">
        <v>6667</v>
      </c>
      <c r="D1723" s="1" t="s">
        <v>82</v>
      </c>
      <c r="E1723">
        <v>2025</v>
      </c>
      <c r="F1723" s="1" t="s">
        <v>788</v>
      </c>
      <c r="G1723" s="1" t="s">
        <v>1660</v>
      </c>
      <c r="H1723" s="1" t="s">
        <v>3149</v>
      </c>
      <c r="I1723" s="1" t="s">
        <v>3454</v>
      </c>
      <c r="J1723" s="1" t="s">
        <v>51</v>
      </c>
      <c r="K1723" s="3">
        <v>34.5</v>
      </c>
      <c r="L1723">
        <v>5</v>
      </c>
      <c r="M1723" s="3">
        <v>172.5</v>
      </c>
      <c r="N1723" s="1" t="s">
        <v>6669</v>
      </c>
      <c r="O1723" s="1" t="s">
        <v>37</v>
      </c>
    </row>
    <row r="1724" spans="1:15" x14ac:dyDescent="0.3">
      <c r="A1724" s="1" t="s">
        <v>4965</v>
      </c>
      <c r="B1724" s="2">
        <v>45130</v>
      </c>
      <c r="C1724" s="1" t="s">
        <v>6666</v>
      </c>
      <c r="D1724" s="1" t="s">
        <v>32</v>
      </c>
      <c r="E1724">
        <v>2023</v>
      </c>
      <c r="F1724" s="1" t="s">
        <v>2206</v>
      </c>
      <c r="G1724" s="1" t="s">
        <v>4966</v>
      </c>
      <c r="H1724" s="1" t="s">
        <v>1140</v>
      </c>
      <c r="I1724" s="1" t="s">
        <v>3193</v>
      </c>
      <c r="J1724" s="1" t="s">
        <v>20</v>
      </c>
      <c r="K1724" s="3">
        <v>42.23</v>
      </c>
      <c r="L1724">
        <v>1</v>
      </c>
      <c r="M1724" s="3">
        <v>42.23</v>
      </c>
      <c r="N1724" s="1" t="s">
        <v>21</v>
      </c>
      <c r="O1724" s="1" t="s">
        <v>193</v>
      </c>
    </row>
    <row r="1725" spans="1:15" x14ac:dyDescent="0.3">
      <c r="A1725" s="1" t="s">
        <v>4967</v>
      </c>
      <c r="B1725" s="2">
        <v>44812</v>
      </c>
      <c r="C1725" s="1" t="s">
        <v>6672</v>
      </c>
      <c r="D1725" s="1" t="s">
        <v>60</v>
      </c>
      <c r="E1725">
        <v>2022</v>
      </c>
      <c r="F1725" s="1" t="s">
        <v>2790</v>
      </c>
      <c r="G1725" s="1" t="s">
        <v>2791</v>
      </c>
      <c r="H1725" s="1" t="s">
        <v>2319</v>
      </c>
      <c r="I1725" s="1" t="s">
        <v>2320</v>
      </c>
      <c r="J1725" s="1" t="s">
        <v>51</v>
      </c>
      <c r="K1725" s="3">
        <v>28.52</v>
      </c>
      <c r="L1725">
        <v>1</v>
      </c>
      <c r="M1725" s="3">
        <v>28.52</v>
      </c>
      <c r="N1725" s="1" t="s">
        <v>6669</v>
      </c>
      <c r="O1725" s="1" t="s">
        <v>22</v>
      </c>
    </row>
    <row r="1726" spans="1:15" x14ac:dyDescent="0.3">
      <c r="A1726" s="1" t="s">
        <v>4968</v>
      </c>
      <c r="B1726" s="2">
        <v>45201</v>
      </c>
      <c r="C1726" s="1" t="s">
        <v>6667</v>
      </c>
      <c r="D1726" s="1" t="s">
        <v>133</v>
      </c>
      <c r="E1726">
        <v>2023</v>
      </c>
      <c r="F1726" s="1" t="s">
        <v>3712</v>
      </c>
      <c r="G1726" s="1" t="s">
        <v>4969</v>
      </c>
      <c r="H1726" s="1" t="s">
        <v>3952</v>
      </c>
      <c r="I1726" s="1" t="s">
        <v>4970</v>
      </c>
      <c r="J1726" s="1" t="s">
        <v>20</v>
      </c>
      <c r="K1726" s="3">
        <v>28.17</v>
      </c>
      <c r="L1726">
        <v>2</v>
      </c>
      <c r="M1726" s="3">
        <v>56.34</v>
      </c>
      <c r="N1726" s="1" t="s">
        <v>21</v>
      </c>
      <c r="O1726" s="1" t="s">
        <v>52</v>
      </c>
    </row>
    <row r="1727" spans="1:15" x14ac:dyDescent="0.3">
      <c r="A1727" s="1" t="s">
        <v>4971</v>
      </c>
      <c r="B1727" s="2">
        <v>44959</v>
      </c>
      <c r="C1727" s="1" t="s">
        <v>6672</v>
      </c>
      <c r="D1727" s="1" t="s">
        <v>39</v>
      </c>
      <c r="E1727">
        <v>2023</v>
      </c>
      <c r="F1727" s="1" t="s">
        <v>3653</v>
      </c>
      <c r="G1727" s="1" t="s">
        <v>3654</v>
      </c>
      <c r="H1727" s="1" t="s">
        <v>2539</v>
      </c>
      <c r="I1727" s="1" t="s">
        <v>4972</v>
      </c>
      <c r="J1727" s="1" t="s">
        <v>70</v>
      </c>
      <c r="K1727" s="3">
        <v>7.83</v>
      </c>
      <c r="L1727">
        <v>2</v>
      </c>
      <c r="M1727" s="3">
        <v>15.66</v>
      </c>
      <c r="N1727" s="1" t="s">
        <v>21</v>
      </c>
      <c r="O1727" s="1" t="s">
        <v>30</v>
      </c>
    </row>
    <row r="1728" spans="1:15" x14ac:dyDescent="0.3">
      <c r="A1728" s="1" t="s">
        <v>4973</v>
      </c>
      <c r="B1728" s="2">
        <v>45279</v>
      </c>
      <c r="C1728" s="1" t="s">
        <v>6671</v>
      </c>
      <c r="D1728" s="1" t="s">
        <v>107</v>
      </c>
      <c r="E1728">
        <v>2023</v>
      </c>
      <c r="F1728" s="1" t="s">
        <v>1770</v>
      </c>
      <c r="G1728" s="1" t="s">
        <v>1771</v>
      </c>
      <c r="H1728" s="1" t="s">
        <v>4828</v>
      </c>
      <c r="I1728" s="1" t="s">
        <v>4829</v>
      </c>
      <c r="J1728" s="1" t="s">
        <v>20</v>
      </c>
      <c r="K1728" s="3">
        <v>13.35</v>
      </c>
      <c r="L1728">
        <v>2</v>
      </c>
      <c r="M1728" s="3">
        <v>26.7</v>
      </c>
      <c r="N1728" s="1" t="s">
        <v>6669</v>
      </c>
      <c r="O1728" s="1" t="s">
        <v>22</v>
      </c>
    </row>
    <row r="1729" spans="1:15" x14ac:dyDescent="0.3">
      <c r="A1729" s="1" t="s">
        <v>4974</v>
      </c>
      <c r="B1729" s="2">
        <v>45490</v>
      </c>
      <c r="C1729" s="1" t="s">
        <v>6670</v>
      </c>
      <c r="D1729" s="1" t="s">
        <v>32</v>
      </c>
      <c r="E1729">
        <v>2024</v>
      </c>
      <c r="F1729" s="1" t="s">
        <v>1063</v>
      </c>
      <c r="G1729" s="1" t="s">
        <v>2524</v>
      </c>
      <c r="H1729" s="1" t="s">
        <v>4541</v>
      </c>
      <c r="I1729" s="1" t="s">
        <v>4542</v>
      </c>
      <c r="J1729" s="1" t="s">
        <v>20</v>
      </c>
      <c r="K1729" s="3">
        <v>7.57</v>
      </c>
      <c r="L1729">
        <v>2</v>
      </c>
      <c r="M1729" s="3">
        <v>15.14</v>
      </c>
      <c r="N1729" s="1" t="s">
        <v>6669</v>
      </c>
      <c r="O1729" s="1" t="s">
        <v>193</v>
      </c>
    </row>
    <row r="1730" spans="1:15" x14ac:dyDescent="0.3">
      <c r="A1730" s="1" t="s">
        <v>4975</v>
      </c>
      <c r="B1730" s="2">
        <v>45274</v>
      </c>
      <c r="C1730" s="1" t="s">
        <v>6672</v>
      </c>
      <c r="D1730" s="1" t="s">
        <v>107</v>
      </c>
      <c r="E1730">
        <v>2023</v>
      </c>
      <c r="F1730" s="1" t="s">
        <v>3958</v>
      </c>
      <c r="G1730" s="1" t="s">
        <v>4976</v>
      </c>
      <c r="H1730" s="1" t="s">
        <v>1378</v>
      </c>
      <c r="I1730" s="1" t="s">
        <v>1379</v>
      </c>
      <c r="J1730" s="1" t="s">
        <v>70</v>
      </c>
      <c r="K1730" s="3">
        <v>22.66</v>
      </c>
      <c r="L1730">
        <v>2</v>
      </c>
      <c r="M1730" s="3">
        <v>45.32</v>
      </c>
      <c r="N1730" s="1" t="s">
        <v>21</v>
      </c>
      <c r="O1730" s="1" t="s">
        <v>30</v>
      </c>
    </row>
    <row r="1731" spans="1:15" x14ac:dyDescent="0.3">
      <c r="A1731" s="1" t="s">
        <v>4977</v>
      </c>
      <c r="B1731" s="2">
        <v>45190</v>
      </c>
      <c r="C1731" s="1" t="s">
        <v>6672</v>
      </c>
      <c r="D1731" s="1" t="s">
        <v>60</v>
      </c>
      <c r="E1731">
        <v>2023</v>
      </c>
      <c r="F1731" s="1" t="s">
        <v>1555</v>
      </c>
      <c r="G1731" s="1" t="s">
        <v>4978</v>
      </c>
      <c r="H1731" s="1" t="s">
        <v>68</v>
      </c>
      <c r="I1731" s="1" t="s">
        <v>2610</v>
      </c>
      <c r="J1731" s="1" t="s">
        <v>20</v>
      </c>
      <c r="K1731" s="3">
        <v>43.44</v>
      </c>
      <c r="L1731">
        <v>1</v>
      </c>
      <c r="M1731" s="3">
        <v>43.44</v>
      </c>
      <c r="N1731" s="1" t="s">
        <v>29</v>
      </c>
      <c r="O1731" s="1" t="s">
        <v>22</v>
      </c>
    </row>
    <row r="1732" spans="1:15" x14ac:dyDescent="0.3">
      <c r="A1732" s="1" t="s">
        <v>4979</v>
      </c>
      <c r="B1732" s="2">
        <v>45129</v>
      </c>
      <c r="C1732" s="1" t="s">
        <v>6673</v>
      </c>
      <c r="D1732" s="1" t="s">
        <v>32</v>
      </c>
      <c r="E1732">
        <v>2023</v>
      </c>
      <c r="F1732" s="1" t="s">
        <v>3302</v>
      </c>
      <c r="G1732" s="1" t="s">
        <v>4429</v>
      </c>
      <c r="H1732" s="1" t="s">
        <v>57</v>
      </c>
      <c r="I1732" s="1" t="s">
        <v>58</v>
      </c>
      <c r="J1732" s="1" t="s">
        <v>87</v>
      </c>
      <c r="K1732" s="3">
        <v>15.01</v>
      </c>
      <c r="L1732">
        <v>2</v>
      </c>
      <c r="M1732" s="3">
        <v>30.02</v>
      </c>
      <c r="N1732" s="1" t="s">
        <v>21</v>
      </c>
      <c r="O1732" s="1" t="s">
        <v>44</v>
      </c>
    </row>
    <row r="1733" spans="1:15" x14ac:dyDescent="0.3">
      <c r="A1733" s="1" t="s">
        <v>4980</v>
      </c>
      <c r="B1733" s="2">
        <v>45868</v>
      </c>
      <c r="C1733" s="1" t="s">
        <v>6670</v>
      </c>
      <c r="D1733" s="1" t="s">
        <v>32</v>
      </c>
      <c r="E1733">
        <v>2025</v>
      </c>
      <c r="F1733" s="1" t="s">
        <v>1192</v>
      </c>
      <c r="G1733" s="1" t="s">
        <v>4746</v>
      </c>
      <c r="H1733" s="1" t="s">
        <v>1334</v>
      </c>
      <c r="I1733" s="1" t="s">
        <v>1335</v>
      </c>
      <c r="J1733" s="1" t="s">
        <v>20</v>
      </c>
      <c r="K1733" s="3">
        <v>5.85</v>
      </c>
      <c r="L1733">
        <v>4</v>
      </c>
      <c r="M1733" s="3">
        <v>23.4</v>
      </c>
      <c r="N1733" s="1" t="s">
        <v>6669</v>
      </c>
      <c r="O1733" s="1" t="s">
        <v>37</v>
      </c>
    </row>
    <row r="1734" spans="1:15" x14ac:dyDescent="0.3">
      <c r="A1734" s="1" t="s">
        <v>4981</v>
      </c>
      <c r="B1734" s="2">
        <v>45180</v>
      </c>
      <c r="C1734" s="1" t="s">
        <v>6667</v>
      </c>
      <c r="D1734" s="1" t="s">
        <v>60</v>
      </c>
      <c r="E1734">
        <v>2023</v>
      </c>
      <c r="F1734" s="1" t="s">
        <v>3824</v>
      </c>
      <c r="G1734" s="1" t="s">
        <v>4982</v>
      </c>
      <c r="H1734" s="1" t="s">
        <v>645</v>
      </c>
      <c r="I1734" s="1" t="s">
        <v>4833</v>
      </c>
      <c r="J1734" s="1" t="s">
        <v>20</v>
      </c>
      <c r="K1734" s="3">
        <v>16.989999999999998</v>
      </c>
      <c r="L1734">
        <v>4</v>
      </c>
      <c r="M1734" s="3">
        <v>67.959999999999994</v>
      </c>
      <c r="N1734" s="1" t="s">
        <v>6669</v>
      </c>
      <c r="O1734" s="1" t="s">
        <v>44</v>
      </c>
    </row>
    <row r="1735" spans="1:15" x14ac:dyDescent="0.3">
      <c r="A1735" s="1" t="s">
        <v>4983</v>
      </c>
      <c r="B1735" s="2">
        <v>44856</v>
      </c>
      <c r="C1735" s="1" t="s">
        <v>6673</v>
      </c>
      <c r="D1735" s="1" t="s">
        <v>133</v>
      </c>
      <c r="E1735">
        <v>2022</v>
      </c>
      <c r="F1735" s="1" t="s">
        <v>583</v>
      </c>
      <c r="G1735" s="1" t="s">
        <v>584</v>
      </c>
      <c r="H1735" s="1" t="s">
        <v>478</v>
      </c>
      <c r="I1735" s="1" t="s">
        <v>479</v>
      </c>
      <c r="J1735" s="1" t="s">
        <v>51</v>
      </c>
      <c r="K1735" s="3">
        <v>32.229999999999997</v>
      </c>
      <c r="L1735">
        <v>1</v>
      </c>
      <c r="M1735" s="3">
        <v>32.229999999999997</v>
      </c>
      <c r="N1735" s="1" t="s">
        <v>6669</v>
      </c>
      <c r="O1735" s="1" t="s">
        <v>37</v>
      </c>
    </row>
    <row r="1736" spans="1:15" x14ac:dyDescent="0.3">
      <c r="A1736" s="1" t="s">
        <v>4984</v>
      </c>
      <c r="B1736" s="2">
        <v>45001</v>
      </c>
      <c r="C1736" s="1" t="s">
        <v>6672</v>
      </c>
      <c r="D1736" s="1" t="s">
        <v>15</v>
      </c>
      <c r="E1736">
        <v>2023</v>
      </c>
      <c r="F1736" s="1" t="s">
        <v>3523</v>
      </c>
      <c r="G1736" s="1" t="s">
        <v>3524</v>
      </c>
      <c r="H1736" s="1" t="s">
        <v>2290</v>
      </c>
      <c r="I1736" s="1" t="s">
        <v>4985</v>
      </c>
      <c r="J1736" s="1" t="s">
        <v>20</v>
      </c>
      <c r="K1736" s="3">
        <v>48.53</v>
      </c>
      <c r="L1736">
        <v>1</v>
      </c>
      <c r="M1736" s="3">
        <v>48.53</v>
      </c>
      <c r="N1736" s="1" t="s">
        <v>6669</v>
      </c>
      <c r="O1736" s="1" t="s">
        <v>37</v>
      </c>
    </row>
    <row r="1737" spans="1:15" x14ac:dyDescent="0.3">
      <c r="A1737" s="1" t="s">
        <v>4986</v>
      </c>
      <c r="B1737" s="2">
        <v>45269</v>
      </c>
      <c r="C1737" s="1" t="s">
        <v>6673</v>
      </c>
      <c r="D1737" s="1" t="s">
        <v>107</v>
      </c>
      <c r="E1737">
        <v>2023</v>
      </c>
      <c r="F1737" s="1" t="s">
        <v>3085</v>
      </c>
      <c r="G1737" s="1" t="s">
        <v>3086</v>
      </c>
      <c r="H1737" s="1" t="s">
        <v>598</v>
      </c>
      <c r="I1737" s="1" t="s">
        <v>4926</v>
      </c>
      <c r="J1737" s="1" t="s">
        <v>87</v>
      </c>
      <c r="K1737" s="3">
        <v>41.96</v>
      </c>
      <c r="L1737">
        <v>3</v>
      </c>
      <c r="M1737" s="3">
        <v>125.88</v>
      </c>
      <c r="N1737" s="1" t="s">
        <v>21</v>
      </c>
      <c r="O1737" s="1" t="s">
        <v>193</v>
      </c>
    </row>
    <row r="1738" spans="1:15" x14ac:dyDescent="0.3">
      <c r="A1738" s="1" t="s">
        <v>4987</v>
      </c>
      <c r="B1738" s="2">
        <v>44884</v>
      </c>
      <c r="C1738" s="1" t="s">
        <v>6673</v>
      </c>
      <c r="D1738" s="1" t="s">
        <v>54</v>
      </c>
      <c r="E1738">
        <v>2022</v>
      </c>
      <c r="F1738" s="1" t="s">
        <v>1596</v>
      </c>
      <c r="G1738" s="1" t="s">
        <v>1597</v>
      </c>
      <c r="H1738" s="1" t="s">
        <v>4988</v>
      </c>
      <c r="I1738" s="1" t="s">
        <v>4989</v>
      </c>
      <c r="J1738" s="1" t="s">
        <v>87</v>
      </c>
      <c r="K1738" s="3">
        <v>26.08</v>
      </c>
      <c r="L1738">
        <v>3</v>
      </c>
      <c r="M1738" s="3">
        <v>78.239999999999995</v>
      </c>
      <c r="N1738" s="1" t="s">
        <v>6669</v>
      </c>
      <c r="O1738" s="1" t="s">
        <v>22</v>
      </c>
    </row>
    <row r="1739" spans="1:15" x14ac:dyDescent="0.3">
      <c r="A1739" s="1" t="s">
        <v>4990</v>
      </c>
      <c r="B1739" s="2">
        <v>45005</v>
      </c>
      <c r="C1739" s="1" t="s">
        <v>6667</v>
      </c>
      <c r="D1739" s="1" t="s">
        <v>15</v>
      </c>
      <c r="E1739">
        <v>2023</v>
      </c>
      <c r="F1739" s="1" t="s">
        <v>524</v>
      </c>
      <c r="G1739" s="1" t="s">
        <v>4991</v>
      </c>
      <c r="H1739" s="1" t="s">
        <v>777</v>
      </c>
      <c r="I1739" s="1" t="s">
        <v>2243</v>
      </c>
      <c r="J1739" s="1" t="s">
        <v>70</v>
      </c>
      <c r="K1739" s="3">
        <v>35.299999999999997</v>
      </c>
      <c r="L1739">
        <v>2</v>
      </c>
      <c r="M1739" s="3">
        <v>70.599999999999994</v>
      </c>
      <c r="N1739" s="1" t="s">
        <v>21</v>
      </c>
      <c r="O1739" s="1" t="s">
        <v>37</v>
      </c>
    </row>
    <row r="1740" spans="1:15" x14ac:dyDescent="0.3">
      <c r="A1740" s="1" t="s">
        <v>4992</v>
      </c>
      <c r="B1740" s="2">
        <v>45346</v>
      </c>
      <c r="C1740" s="1" t="s">
        <v>6673</v>
      </c>
      <c r="D1740" s="1" t="s">
        <v>39</v>
      </c>
      <c r="E1740">
        <v>2024</v>
      </c>
      <c r="F1740" s="1" t="s">
        <v>1680</v>
      </c>
      <c r="G1740" s="1" t="s">
        <v>4058</v>
      </c>
      <c r="H1740" s="1" t="s">
        <v>1398</v>
      </c>
      <c r="I1740" s="1" t="s">
        <v>4256</v>
      </c>
      <c r="J1740" s="1" t="s">
        <v>87</v>
      </c>
      <c r="K1740" s="3">
        <v>40.86</v>
      </c>
      <c r="L1740">
        <v>2</v>
      </c>
      <c r="M1740" s="3">
        <v>81.72</v>
      </c>
      <c r="N1740" s="1" t="s">
        <v>21</v>
      </c>
      <c r="O1740" s="1" t="s">
        <v>30</v>
      </c>
    </row>
    <row r="1741" spans="1:15" x14ac:dyDescent="0.3">
      <c r="A1741" s="1" t="s">
        <v>4993</v>
      </c>
      <c r="B1741" s="2">
        <v>45430</v>
      </c>
      <c r="C1741" s="1" t="s">
        <v>6673</v>
      </c>
      <c r="D1741" s="1" t="s">
        <v>46</v>
      </c>
      <c r="E1741">
        <v>2024</v>
      </c>
      <c r="F1741" s="1" t="s">
        <v>1877</v>
      </c>
      <c r="G1741" s="1" t="s">
        <v>3739</v>
      </c>
      <c r="H1741" s="1" t="s">
        <v>2070</v>
      </c>
      <c r="I1741" s="1" t="s">
        <v>4994</v>
      </c>
      <c r="J1741" s="1" t="s">
        <v>20</v>
      </c>
      <c r="K1741" s="3">
        <v>33.770000000000003</v>
      </c>
      <c r="L1741">
        <v>2</v>
      </c>
      <c r="M1741" s="3">
        <v>67.540000000000006</v>
      </c>
      <c r="N1741" s="1" t="s">
        <v>6669</v>
      </c>
      <c r="O1741" s="1" t="s">
        <v>44</v>
      </c>
    </row>
    <row r="1742" spans="1:15" x14ac:dyDescent="0.3">
      <c r="A1742" s="1" t="s">
        <v>4995</v>
      </c>
      <c r="B1742" s="2">
        <v>45750</v>
      </c>
      <c r="C1742" s="1" t="s">
        <v>6672</v>
      </c>
      <c r="D1742" s="1" t="s">
        <v>82</v>
      </c>
      <c r="E1742">
        <v>2025</v>
      </c>
      <c r="F1742" s="1" t="s">
        <v>1032</v>
      </c>
      <c r="G1742" s="1" t="s">
        <v>4996</v>
      </c>
      <c r="H1742" s="1" t="s">
        <v>57</v>
      </c>
      <c r="I1742" s="1" t="s">
        <v>2669</v>
      </c>
      <c r="J1742" s="1" t="s">
        <v>70</v>
      </c>
      <c r="K1742" s="3">
        <v>36.450000000000003</v>
      </c>
      <c r="L1742">
        <v>5</v>
      </c>
      <c r="M1742" s="3">
        <v>182.25</v>
      </c>
      <c r="N1742" s="1" t="s">
        <v>29</v>
      </c>
      <c r="O1742" s="1" t="s">
        <v>95</v>
      </c>
    </row>
    <row r="1743" spans="1:15" x14ac:dyDescent="0.3">
      <c r="A1743" s="1" t="s">
        <v>4997</v>
      </c>
      <c r="B1743" s="2">
        <v>45572</v>
      </c>
      <c r="C1743" s="1" t="s">
        <v>6667</v>
      </c>
      <c r="D1743" s="1" t="s">
        <v>133</v>
      </c>
      <c r="E1743">
        <v>2024</v>
      </c>
      <c r="F1743" s="1" t="s">
        <v>658</v>
      </c>
      <c r="G1743" s="1" t="s">
        <v>4507</v>
      </c>
      <c r="H1743" s="1" t="s">
        <v>4998</v>
      </c>
      <c r="I1743" s="1" t="s">
        <v>4999</v>
      </c>
      <c r="J1743" s="1" t="s">
        <v>20</v>
      </c>
      <c r="K1743" s="3">
        <v>26.66</v>
      </c>
      <c r="L1743">
        <v>2</v>
      </c>
      <c r="M1743" s="3">
        <v>53.32</v>
      </c>
      <c r="N1743" s="1" t="s">
        <v>88</v>
      </c>
      <c r="O1743" s="1" t="s">
        <v>37</v>
      </c>
    </row>
    <row r="1744" spans="1:15" x14ac:dyDescent="0.3">
      <c r="A1744" s="1" t="s">
        <v>5000</v>
      </c>
      <c r="B1744" s="2">
        <v>45113</v>
      </c>
      <c r="C1744" s="1" t="s">
        <v>6672</v>
      </c>
      <c r="D1744" s="1" t="s">
        <v>32</v>
      </c>
      <c r="E1744">
        <v>2023</v>
      </c>
      <c r="F1744" s="1" t="s">
        <v>5001</v>
      </c>
      <c r="G1744" s="1" t="s">
        <v>5002</v>
      </c>
      <c r="H1744" s="1" t="s">
        <v>757</v>
      </c>
      <c r="I1744" s="1" t="s">
        <v>758</v>
      </c>
      <c r="J1744" s="1" t="s">
        <v>51</v>
      </c>
      <c r="K1744" s="3">
        <v>6.48</v>
      </c>
      <c r="L1744">
        <v>3</v>
      </c>
      <c r="M1744" s="3">
        <v>19.440000000000001</v>
      </c>
      <c r="N1744" s="1" t="s">
        <v>29</v>
      </c>
      <c r="O1744" s="1" t="s">
        <v>52</v>
      </c>
    </row>
    <row r="1745" spans="1:15" x14ac:dyDescent="0.3">
      <c r="A1745" s="1" t="s">
        <v>5003</v>
      </c>
      <c r="B1745" s="2">
        <v>45463</v>
      </c>
      <c r="C1745" s="1" t="s">
        <v>6672</v>
      </c>
      <c r="D1745" s="1" t="s">
        <v>24</v>
      </c>
      <c r="E1745">
        <v>2024</v>
      </c>
      <c r="F1745" s="1" t="s">
        <v>3523</v>
      </c>
      <c r="G1745" s="1" t="s">
        <v>5004</v>
      </c>
      <c r="H1745" s="1" t="s">
        <v>3346</v>
      </c>
      <c r="I1745" s="1" t="s">
        <v>5005</v>
      </c>
      <c r="J1745" s="1" t="s">
        <v>51</v>
      </c>
      <c r="K1745" s="3">
        <v>41.57</v>
      </c>
      <c r="L1745">
        <v>3</v>
      </c>
      <c r="M1745" s="3">
        <v>124.71</v>
      </c>
      <c r="N1745" s="1" t="s">
        <v>6669</v>
      </c>
      <c r="O1745" s="1" t="s">
        <v>52</v>
      </c>
    </row>
    <row r="1746" spans="1:15" x14ac:dyDescent="0.3">
      <c r="A1746" s="1" t="s">
        <v>5006</v>
      </c>
      <c r="B1746" s="2">
        <v>44986</v>
      </c>
      <c r="C1746" s="1" t="s">
        <v>6670</v>
      </c>
      <c r="D1746" s="1" t="s">
        <v>15</v>
      </c>
      <c r="E1746">
        <v>2023</v>
      </c>
      <c r="F1746" s="1" t="s">
        <v>1290</v>
      </c>
      <c r="G1746" s="1" t="s">
        <v>3644</v>
      </c>
      <c r="H1746" s="1" t="s">
        <v>5007</v>
      </c>
      <c r="I1746" s="1" t="s">
        <v>5008</v>
      </c>
      <c r="J1746" s="1" t="s">
        <v>20</v>
      </c>
      <c r="K1746" s="3">
        <v>49.45</v>
      </c>
      <c r="L1746">
        <v>4</v>
      </c>
      <c r="M1746" s="3">
        <v>197.8</v>
      </c>
      <c r="N1746" s="1" t="s">
        <v>21</v>
      </c>
      <c r="O1746" s="1" t="s">
        <v>44</v>
      </c>
    </row>
    <row r="1747" spans="1:15" x14ac:dyDescent="0.3">
      <c r="A1747" s="1" t="s">
        <v>5009</v>
      </c>
      <c r="B1747" s="2">
        <v>44952</v>
      </c>
      <c r="C1747" s="1" t="s">
        <v>6672</v>
      </c>
      <c r="D1747" s="1" t="s">
        <v>210</v>
      </c>
      <c r="E1747">
        <v>2023</v>
      </c>
      <c r="F1747" s="1" t="s">
        <v>326</v>
      </c>
      <c r="G1747" s="1" t="s">
        <v>327</v>
      </c>
      <c r="H1747" s="1" t="s">
        <v>984</v>
      </c>
      <c r="I1747" s="1" t="s">
        <v>985</v>
      </c>
      <c r="J1747" s="1" t="s">
        <v>87</v>
      </c>
      <c r="K1747" s="3">
        <v>36.119999999999997</v>
      </c>
      <c r="L1747">
        <v>2</v>
      </c>
      <c r="M1747" s="3">
        <v>72.239999999999995</v>
      </c>
      <c r="N1747" s="1" t="s">
        <v>6669</v>
      </c>
      <c r="O1747" s="1" t="s">
        <v>37</v>
      </c>
    </row>
    <row r="1748" spans="1:15" x14ac:dyDescent="0.3">
      <c r="A1748" s="1" t="s">
        <v>5010</v>
      </c>
      <c r="B1748" s="2">
        <v>44966</v>
      </c>
      <c r="C1748" s="1" t="s">
        <v>6672</v>
      </c>
      <c r="D1748" s="1" t="s">
        <v>39</v>
      </c>
      <c r="E1748">
        <v>2023</v>
      </c>
      <c r="F1748" s="1" t="s">
        <v>3690</v>
      </c>
      <c r="G1748" s="1" t="s">
        <v>5011</v>
      </c>
      <c r="H1748" s="1" t="s">
        <v>1505</v>
      </c>
      <c r="I1748" s="1" t="s">
        <v>4760</v>
      </c>
      <c r="J1748" s="1" t="s">
        <v>87</v>
      </c>
      <c r="K1748" s="3">
        <v>39.32</v>
      </c>
      <c r="L1748">
        <v>4</v>
      </c>
      <c r="M1748" s="3">
        <v>157.28</v>
      </c>
      <c r="N1748" s="1" t="s">
        <v>6669</v>
      </c>
      <c r="O1748" s="1" t="s">
        <v>22</v>
      </c>
    </row>
    <row r="1749" spans="1:15" x14ac:dyDescent="0.3">
      <c r="A1749" s="1" t="s">
        <v>5012</v>
      </c>
      <c r="B1749" s="2">
        <v>45344</v>
      </c>
      <c r="C1749" s="1" t="s">
        <v>6672</v>
      </c>
      <c r="D1749" s="1" t="s">
        <v>39</v>
      </c>
      <c r="E1749">
        <v>2024</v>
      </c>
      <c r="F1749" s="1" t="s">
        <v>958</v>
      </c>
      <c r="G1749" s="1" t="s">
        <v>959</v>
      </c>
      <c r="H1749" s="1" t="s">
        <v>445</v>
      </c>
      <c r="I1749" s="1" t="s">
        <v>446</v>
      </c>
      <c r="J1749" s="1" t="s">
        <v>20</v>
      </c>
      <c r="K1749" s="3">
        <v>40.08</v>
      </c>
      <c r="L1749">
        <v>5</v>
      </c>
      <c r="M1749" s="3">
        <v>200.4</v>
      </c>
      <c r="N1749" s="1" t="s">
        <v>21</v>
      </c>
      <c r="O1749" s="1" t="s">
        <v>37</v>
      </c>
    </row>
    <row r="1750" spans="1:15" x14ac:dyDescent="0.3">
      <c r="A1750" s="1" t="s">
        <v>5013</v>
      </c>
      <c r="B1750" s="2">
        <v>45796</v>
      </c>
      <c r="C1750" s="1" t="s">
        <v>6667</v>
      </c>
      <c r="D1750" s="1" t="s">
        <v>46</v>
      </c>
      <c r="E1750">
        <v>2025</v>
      </c>
      <c r="F1750" s="1" t="s">
        <v>755</v>
      </c>
      <c r="G1750" s="1" t="s">
        <v>756</v>
      </c>
      <c r="H1750" s="1" t="s">
        <v>2969</v>
      </c>
      <c r="I1750" s="1" t="s">
        <v>2970</v>
      </c>
      <c r="J1750" s="1" t="s">
        <v>20</v>
      </c>
      <c r="K1750" s="3">
        <v>33.4</v>
      </c>
      <c r="L1750">
        <v>5</v>
      </c>
      <c r="M1750" s="3">
        <v>167</v>
      </c>
      <c r="N1750" s="1" t="s">
        <v>6669</v>
      </c>
      <c r="O1750" s="1" t="s">
        <v>22</v>
      </c>
    </row>
    <row r="1751" spans="1:15" x14ac:dyDescent="0.3">
      <c r="A1751" s="1" t="s">
        <v>5014</v>
      </c>
      <c r="B1751" s="2">
        <v>45234</v>
      </c>
      <c r="C1751" s="1" t="s">
        <v>6673</v>
      </c>
      <c r="D1751" s="1" t="s">
        <v>54</v>
      </c>
      <c r="E1751">
        <v>2023</v>
      </c>
      <c r="F1751" s="1" t="s">
        <v>849</v>
      </c>
      <c r="G1751" s="1" t="s">
        <v>850</v>
      </c>
      <c r="H1751" s="1" t="s">
        <v>104</v>
      </c>
      <c r="I1751" s="1" t="s">
        <v>105</v>
      </c>
      <c r="J1751" s="1" t="s">
        <v>20</v>
      </c>
      <c r="K1751" s="3">
        <v>29.93</v>
      </c>
      <c r="L1751">
        <v>5</v>
      </c>
      <c r="M1751" s="3">
        <v>149.65</v>
      </c>
      <c r="N1751" s="1" t="s">
        <v>6669</v>
      </c>
      <c r="O1751" s="1" t="s">
        <v>80</v>
      </c>
    </row>
    <row r="1752" spans="1:15" x14ac:dyDescent="0.3">
      <c r="A1752" s="1" t="s">
        <v>5015</v>
      </c>
      <c r="B1752" s="2">
        <v>45440</v>
      </c>
      <c r="C1752" s="1" t="s">
        <v>6671</v>
      </c>
      <c r="D1752" s="1" t="s">
        <v>46</v>
      </c>
      <c r="E1752">
        <v>2024</v>
      </c>
      <c r="F1752" s="1" t="s">
        <v>76</v>
      </c>
      <c r="G1752" s="1" t="s">
        <v>5016</v>
      </c>
      <c r="H1752" s="1" t="s">
        <v>3179</v>
      </c>
      <c r="I1752" s="1" t="s">
        <v>4406</v>
      </c>
      <c r="J1752" s="1" t="s">
        <v>70</v>
      </c>
      <c r="K1752" s="3">
        <v>27.16</v>
      </c>
      <c r="L1752">
        <v>1</v>
      </c>
      <c r="M1752" s="3">
        <v>27.16</v>
      </c>
      <c r="N1752" s="1" t="s">
        <v>6669</v>
      </c>
      <c r="O1752" s="1" t="s">
        <v>44</v>
      </c>
    </row>
    <row r="1753" spans="1:15" x14ac:dyDescent="0.3">
      <c r="A1753" s="1" t="s">
        <v>5017</v>
      </c>
      <c r="B1753" s="2">
        <v>44839</v>
      </c>
      <c r="C1753" s="1" t="s">
        <v>6670</v>
      </c>
      <c r="D1753" s="1" t="s">
        <v>133</v>
      </c>
      <c r="E1753">
        <v>2022</v>
      </c>
      <c r="F1753" s="1" t="s">
        <v>921</v>
      </c>
      <c r="G1753" s="1" t="s">
        <v>2777</v>
      </c>
      <c r="H1753" s="1" t="s">
        <v>4485</v>
      </c>
      <c r="I1753" s="1" t="s">
        <v>4486</v>
      </c>
      <c r="J1753" s="1" t="s">
        <v>51</v>
      </c>
      <c r="K1753" s="3">
        <v>8.8699999999999992</v>
      </c>
      <c r="L1753">
        <v>3</v>
      </c>
      <c r="M1753" s="3">
        <v>26.61</v>
      </c>
      <c r="N1753" s="1" t="s">
        <v>21</v>
      </c>
      <c r="O1753" s="1" t="s">
        <v>80</v>
      </c>
    </row>
    <row r="1754" spans="1:15" x14ac:dyDescent="0.3">
      <c r="A1754" s="1" t="s">
        <v>5018</v>
      </c>
      <c r="B1754" s="2">
        <v>45241</v>
      </c>
      <c r="C1754" s="1" t="s">
        <v>6673</v>
      </c>
      <c r="D1754" s="1" t="s">
        <v>54</v>
      </c>
      <c r="E1754">
        <v>2023</v>
      </c>
      <c r="F1754" s="1" t="s">
        <v>939</v>
      </c>
      <c r="G1754" s="1" t="s">
        <v>4482</v>
      </c>
      <c r="H1754" s="1" t="s">
        <v>4704</v>
      </c>
      <c r="I1754" s="1" t="s">
        <v>5019</v>
      </c>
      <c r="J1754" s="1" t="s">
        <v>51</v>
      </c>
      <c r="K1754" s="3">
        <v>20.65</v>
      </c>
      <c r="L1754">
        <v>2</v>
      </c>
      <c r="M1754" s="3">
        <v>41.3</v>
      </c>
      <c r="N1754" s="1" t="s">
        <v>21</v>
      </c>
      <c r="O1754" s="1" t="s">
        <v>193</v>
      </c>
    </row>
    <row r="1755" spans="1:15" x14ac:dyDescent="0.3">
      <c r="A1755" s="1" t="s">
        <v>5020</v>
      </c>
      <c r="B1755" s="2">
        <v>45217</v>
      </c>
      <c r="C1755" s="1" t="s">
        <v>6670</v>
      </c>
      <c r="D1755" s="1" t="s">
        <v>133</v>
      </c>
      <c r="E1755">
        <v>2023</v>
      </c>
      <c r="F1755" s="1" t="s">
        <v>2045</v>
      </c>
      <c r="G1755" s="1" t="s">
        <v>4240</v>
      </c>
      <c r="H1755" s="1" t="s">
        <v>1165</v>
      </c>
      <c r="I1755" s="1" t="s">
        <v>2852</v>
      </c>
      <c r="J1755" s="1" t="s">
        <v>87</v>
      </c>
      <c r="K1755" s="3">
        <v>29.97</v>
      </c>
      <c r="L1755">
        <v>1</v>
      </c>
      <c r="M1755" s="3">
        <v>29.97</v>
      </c>
      <c r="N1755" s="1" t="s">
        <v>6669</v>
      </c>
      <c r="O1755" s="1" t="s">
        <v>22</v>
      </c>
    </row>
    <row r="1756" spans="1:15" x14ac:dyDescent="0.3">
      <c r="A1756" s="1" t="s">
        <v>5021</v>
      </c>
      <c r="B1756" s="2">
        <v>45474</v>
      </c>
      <c r="C1756" s="1" t="s">
        <v>6667</v>
      </c>
      <c r="D1756" s="1" t="s">
        <v>32</v>
      </c>
      <c r="E1756">
        <v>2024</v>
      </c>
      <c r="F1756" s="1" t="s">
        <v>992</v>
      </c>
      <c r="G1756" s="1" t="s">
        <v>2058</v>
      </c>
      <c r="H1756" s="1" t="s">
        <v>1730</v>
      </c>
      <c r="I1756" s="1" t="s">
        <v>1731</v>
      </c>
      <c r="J1756" s="1" t="s">
        <v>20</v>
      </c>
      <c r="K1756" s="3">
        <v>41.5</v>
      </c>
      <c r="L1756">
        <v>3</v>
      </c>
      <c r="M1756" s="3">
        <v>124.5</v>
      </c>
      <c r="N1756" s="1" t="s">
        <v>6669</v>
      </c>
      <c r="O1756" s="1" t="s">
        <v>44</v>
      </c>
    </row>
    <row r="1757" spans="1:15" x14ac:dyDescent="0.3">
      <c r="A1757" s="1" t="s">
        <v>5022</v>
      </c>
      <c r="B1757" s="2">
        <v>45026</v>
      </c>
      <c r="C1757" s="1" t="s">
        <v>6667</v>
      </c>
      <c r="D1757" s="1" t="s">
        <v>82</v>
      </c>
      <c r="E1757">
        <v>2023</v>
      </c>
      <c r="F1757" s="1" t="s">
        <v>1527</v>
      </c>
      <c r="G1757" s="1" t="s">
        <v>2010</v>
      </c>
      <c r="H1757" s="1" t="s">
        <v>4771</v>
      </c>
      <c r="I1757" s="1" t="s">
        <v>4772</v>
      </c>
      <c r="J1757" s="1" t="s">
        <v>20</v>
      </c>
      <c r="K1757" s="3">
        <v>8.76</v>
      </c>
      <c r="L1757">
        <v>3</v>
      </c>
      <c r="M1757" s="3">
        <v>26.28</v>
      </c>
      <c r="N1757" s="1" t="s">
        <v>6669</v>
      </c>
      <c r="O1757" s="1" t="s">
        <v>193</v>
      </c>
    </row>
    <row r="1758" spans="1:15" x14ac:dyDescent="0.3">
      <c r="A1758" s="1" t="s">
        <v>5023</v>
      </c>
      <c r="B1758" s="2">
        <v>44830</v>
      </c>
      <c r="C1758" s="1" t="s">
        <v>6667</v>
      </c>
      <c r="D1758" s="1" t="s">
        <v>60</v>
      </c>
      <c r="E1758">
        <v>2022</v>
      </c>
      <c r="F1758" s="1" t="s">
        <v>2317</v>
      </c>
      <c r="G1758" s="1" t="s">
        <v>4625</v>
      </c>
      <c r="H1758" s="1" t="s">
        <v>2470</v>
      </c>
      <c r="I1758" s="1" t="s">
        <v>4562</v>
      </c>
      <c r="J1758" s="1" t="s">
        <v>70</v>
      </c>
      <c r="K1758" s="3">
        <v>28.72</v>
      </c>
      <c r="L1758">
        <v>4</v>
      </c>
      <c r="M1758" s="3">
        <v>114.88</v>
      </c>
      <c r="N1758" s="1" t="s">
        <v>6669</v>
      </c>
      <c r="O1758" s="1" t="s">
        <v>44</v>
      </c>
    </row>
    <row r="1759" spans="1:15" x14ac:dyDescent="0.3">
      <c r="A1759" s="1" t="s">
        <v>5024</v>
      </c>
      <c r="B1759" s="2">
        <v>45325</v>
      </c>
      <c r="C1759" s="1" t="s">
        <v>6673</v>
      </c>
      <c r="D1759" s="1" t="s">
        <v>39</v>
      </c>
      <c r="E1759">
        <v>2024</v>
      </c>
      <c r="F1759" s="1" t="s">
        <v>2266</v>
      </c>
      <c r="G1759" s="1" t="s">
        <v>2267</v>
      </c>
      <c r="H1759" s="1" t="s">
        <v>1557</v>
      </c>
      <c r="I1759" s="1" t="s">
        <v>1558</v>
      </c>
      <c r="J1759" s="1" t="s">
        <v>51</v>
      </c>
      <c r="K1759" s="3">
        <v>30.76</v>
      </c>
      <c r="L1759">
        <v>4</v>
      </c>
      <c r="M1759" s="3">
        <v>123.04</v>
      </c>
      <c r="N1759" s="1" t="s">
        <v>6669</v>
      </c>
      <c r="O1759" s="1" t="s">
        <v>37</v>
      </c>
    </row>
    <row r="1760" spans="1:15" x14ac:dyDescent="0.3">
      <c r="A1760" s="1" t="s">
        <v>5025</v>
      </c>
      <c r="B1760" s="2">
        <v>45226</v>
      </c>
      <c r="C1760" s="1" t="s">
        <v>6668</v>
      </c>
      <c r="D1760" s="1" t="s">
        <v>133</v>
      </c>
      <c r="E1760">
        <v>2023</v>
      </c>
      <c r="F1760" s="1" t="s">
        <v>499</v>
      </c>
      <c r="G1760" s="1" t="s">
        <v>5026</v>
      </c>
      <c r="H1760" s="1" t="s">
        <v>2796</v>
      </c>
      <c r="I1760" s="1" t="s">
        <v>4314</v>
      </c>
      <c r="J1760" s="1" t="s">
        <v>70</v>
      </c>
      <c r="K1760" s="3">
        <v>31.83</v>
      </c>
      <c r="L1760">
        <v>1</v>
      </c>
      <c r="M1760" s="3">
        <v>31.83</v>
      </c>
      <c r="N1760" s="1" t="s">
        <v>29</v>
      </c>
      <c r="O1760" s="1" t="s">
        <v>52</v>
      </c>
    </row>
    <row r="1761" spans="1:15" x14ac:dyDescent="0.3">
      <c r="A1761" s="1" t="s">
        <v>5027</v>
      </c>
      <c r="B1761" s="2">
        <v>45793</v>
      </c>
      <c r="C1761" s="1" t="s">
        <v>6668</v>
      </c>
      <c r="D1761" s="1" t="s">
        <v>46</v>
      </c>
      <c r="E1761">
        <v>2025</v>
      </c>
      <c r="F1761" s="1" t="s">
        <v>1815</v>
      </c>
      <c r="G1761" s="1" t="s">
        <v>1816</v>
      </c>
      <c r="H1761" s="1" t="s">
        <v>1974</v>
      </c>
      <c r="I1761" s="1" t="s">
        <v>2339</v>
      </c>
      <c r="J1761" s="1" t="s">
        <v>70</v>
      </c>
      <c r="K1761" s="3">
        <v>12.31</v>
      </c>
      <c r="L1761">
        <v>2</v>
      </c>
      <c r="M1761" s="3">
        <v>24.62</v>
      </c>
      <c r="N1761" s="1" t="s">
        <v>21</v>
      </c>
      <c r="O1761" s="1" t="s">
        <v>30</v>
      </c>
    </row>
    <row r="1762" spans="1:15" x14ac:dyDescent="0.3">
      <c r="A1762" s="1" t="s">
        <v>5028</v>
      </c>
      <c r="B1762" s="2">
        <v>45261</v>
      </c>
      <c r="C1762" s="1" t="s">
        <v>6668</v>
      </c>
      <c r="D1762" s="1" t="s">
        <v>107</v>
      </c>
      <c r="E1762">
        <v>2023</v>
      </c>
      <c r="F1762" s="1" t="s">
        <v>583</v>
      </c>
      <c r="G1762" s="1" t="s">
        <v>3000</v>
      </c>
      <c r="H1762" s="1" t="s">
        <v>4492</v>
      </c>
      <c r="I1762" s="1" t="s">
        <v>4493</v>
      </c>
      <c r="J1762" s="1" t="s">
        <v>87</v>
      </c>
      <c r="K1762" s="3">
        <v>34.71</v>
      </c>
      <c r="L1762">
        <v>2</v>
      </c>
      <c r="M1762" s="3">
        <v>69.42</v>
      </c>
      <c r="N1762" s="1" t="s">
        <v>6669</v>
      </c>
      <c r="O1762" s="1" t="s">
        <v>30</v>
      </c>
    </row>
    <row r="1763" spans="1:15" x14ac:dyDescent="0.3">
      <c r="A1763" s="1" t="s">
        <v>5029</v>
      </c>
      <c r="B1763" s="2">
        <v>45066</v>
      </c>
      <c r="C1763" s="1" t="s">
        <v>6673</v>
      </c>
      <c r="D1763" s="1" t="s">
        <v>46</v>
      </c>
      <c r="E1763">
        <v>2023</v>
      </c>
      <c r="F1763" s="1" t="s">
        <v>2035</v>
      </c>
      <c r="G1763" s="1" t="s">
        <v>3864</v>
      </c>
      <c r="H1763" s="1" t="s">
        <v>2561</v>
      </c>
      <c r="I1763" s="1" t="s">
        <v>2562</v>
      </c>
      <c r="J1763" s="1" t="s">
        <v>20</v>
      </c>
      <c r="K1763" s="3">
        <v>10.09</v>
      </c>
      <c r="L1763">
        <v>5</v>
      </c>
      <c r="M1763" s="3">
        <v>50.45</v>
      </c>
      <c r="N1763" s="1" t="s">
        <v>21</v>
      </c>
      <c r="O1763" s="1" t="s">
        <v>37</v>
      </c>
    </row>
    <row r="1764" spans="1:15" x14ac:dyDescent="0.3">
      <c r="A1764" s="1" t="s">
        <v>5030</v>
      </c>
      <c r="B1764" s="2">
        <v>44893</v>
      </c>
      <c r="C1764" s="1" t="s">
        <v>6667</v>
      </c>
      <c r="D1764" s="1" t="s">
        <v>54</v>
      </c>
      <c r="E1764">
        <v>2022</v>
      </c>
      <c r="F1764" s="1" t="s">
        <v>1344</v>
      </c>
      <c r="G1764" s="1" t="s">
        <v>1345</v>
      </c>
      <c r="H1764" s="1" t="s">
        <v>1513</v>
      </c>
      <c r="I1764" s="1" t="s">
        <v>4580</v>
      </c>
      <c r="J1764" s="1" t="s">
        <v>20</v>
      </c>
      <c r="K1764" s="3">
        <v>25.11</v>
      </c>
      <c r="L1764">
        <v>2</v>
      </c>
      <c r="M1764" s="3">
        <v>50.22</v>
      </c>
      <c r="N1764" s="1" t="s">
        <v>21</v>
      </c>
      <c r="O1764" s="1" t="s">
        <v>80</v>
      </c>
    </row>
    <row r="1765" spans="1:15" x14ac:dyDescent="0.3">
      <c r="A1765" s="1" t="s">
        <v>5031</v>
      </c>
      <c r="B1765" s="2">
        <v>45505</v>
      </c>
      <c r="C1765" s="1" t="s">
        <v>6672</v>
      </c>
      <c r="D1765" s="1" t="s">
        <v>90</v>
      </c>
      <c r="E1765">
        <v>2024</v>
      </c>
      <c r="F1765" s="1" t="s">
        <v>921</v>
      </c>
      <c r="G1765" s="1" t="s">
        <v>922</v>
      </c>
      <c r="H1765" s="1" t="s">
        <v>2356</v>
      </c>
      <c r="I1765" s="1" t="s">
        <v>2547</v>
      </c>
      <c r="J1765" s="1" t="s">
        <v>20</v>
      </c>
      <c r="K1765" s="3">
        <v>24.07</v>
      </c>
      <c r="L1765">
        <v>4</v>
      </c>
      <c r="M1765" s="3">
        <v>96.28</v>
      </c>
      <c r="N1765" s="1" t="s">
        <v>6669</v>
      </c>
      <c r="O1765" s="1" t="s">
        <v>30</v>
      </c>
    </row>
    <row r="1766" spans="1:15" x14ac:dyDescent="0.3">
      <c r="A1766" s="1" t="s">
        <v>5032</v>
      </c>
      <c r="B1766" s="2">
        <v>45396</v>
      </c>
      <c r="C1766" s="1" t="s">
        <v>6666</v>
      </c>
      <c r="D1766" s="1" t="s">
        <v>82</v>
      </c>
      <c r="E1766">
        <v>2024</v>
      </c>
      <c r="F1766" s="1" t="s">
        <v>5033</v>
      </c>
      <c r="G1766" s="1" t="s">
        <v>5034</v>
      </c>
      <c r="H1766" s="1" t="s">
        <v>2229</v>
      </c>
      <c r="I1766" s="1" t="s">
        <v>3050</v>
      </c>
      <c r="J1766" s="1" t="s">
        <v>70</v>
      </c>
      <c r="K1766" s="3">
        <v>54.35</v>
      </c>
      <c r="L1766">
        <v>5</v>
      </c>
      <c r="M1766" s="3">
        <v>271.75</v>
      </c>
      <c r="N1766" s="1" t="s">
        <v>29</v>
      </c>
      <c r="O1766" s="1" t="s">
        <v>37</v>
      </c>
    </row>
    <row r="1767" spans="1:15" x14ac:dyDescent="0.3">
      <c r="A1767" s="1" t="s">
        <v>5035</v>
      </c>
      <c r="B1767" s="2">
        <v>45191</v>
      </c>
      <c r="C1767" s="1" t="s">
        <v>6668</v>
      </c>
      <c r="D1767" s="1" t="s">
        <v>60</v>
      </c>
      <c r="E1767">
        <v>2023</v>
      </c>
      <c r="F1767" s="1" t="s">
        <v>2372</v>
      </c>
      <c r="G1767" s="1" t="s">
        <v>4861</v>
      </c>
      <c r="H1767" s="1" t="s">
        <v>3079</v>
      </c>
      <c r="I1767" s="1" t="s">
        <v>5036</v>
      </c>
      <c r="J1767" s="1" t="s">
        <v>51</v>
      </c>
      <c r="K1767" s="3">
        <v>38.549999999999997</v>
      </c>
      <c r="L1767">
        <v>4</v>
      </c>
      <c r="M1767" s="3">
        <v>154.19999999999999</v>
      </c>
      <c r="N1767" s="1" t="s">
        <v>88</v>
      </c>
      <c r="O1767" s="1" t="s">
        <v>52</v>
      </c>
    </row>
    <row r="1768" spans="1:15" x14ac:dyDescent="0.3">
      <c r="A1768" s="1" t="s">
        <v>5037</v>
      </c>
      <c r="B1768" s="2">
        <v>45183</v>
      </c>
      <c r="C1768" s="1" t="s">
        <v>6672</v>
      </c>
      <c r="D1768" s="1" t="s">
        <v>60</v>
      </c>
      <c r="E1768">
        <v>2023</v>
      </c>
      <c r="F1768" s="1" t="s">
        <v>2099</v>
      </c>
      <c r="G1768" s="1" t="s">
        <v>4835</v>
      </c>
      <c r="H1768" s="1" t="s">
        <v>63</v>
      </c>
      <c r="I1768" s="1" t="s">
        <v>2475</v>
      </c>
      <c r="J1768" s="1" t="s">
        <v>70</v>
      </c>
      <c r="K1768" s="3">
        <v>5.66</v>
      </c>
      <c r="L1768">
        <v>1</v>
      </c>
      <c r="M1768" s="3">
        <v>5.66</v>
      </c>
      <c r="N1768" s="1" t="s">
        <v>6669</v>
      </c>
      <c r="O1768" s="1" t="s">
        <v>44</v>
      </c>
    </row>
    <row r="1769" spans="1:15" x14ac:dyDescent="0.3">
      <c r="A1769" s="1" t="s">
        <v>5038</v>
      </c>
      <c r="B1769" s="2">
        <v>45548</v>
      </c>
      <c r="C1769" s="1" t="s">
        <v>6668</v>
      </c>
      <c r="D1769" s="1" t="s">
        <v>60</v>
      </c>
      <c r="E1769">
        <v>2024</v>
      </c>
      <c r="F1769" s="1" t="s">
        <v>2277</v>
      </c>
      <c r="G1769" s="1" t="s">
        <v>5039</v>
      </c>
      <c r="H1769" s="1" t="s">
        <v>2424</v>
      </c>
      <c r="I1769" s="1" t="s">
        <v>5040</v>
      </c>
      <c r="J1769" s="1" t="s">
        <v>51</v>
      </c>
      <c r="K1769" s="3">
        <v>16.29</v>
      </c>
      <c r="L1769">
        <v>5</v>
      </c>
      <c r="M1769" s="3">
        <v>81.45</v>
      </c>
      <c r="N1769" s="1" t="s">
        <v>21</v>
      </c>
      <c r="O1769" s="1" t="s">
        <v>22</v>
      </c>
    </row>
    <row r="1770" spans="1:15" x14ac:dyDescent="0.3">
      <c r="A1770" s="1" t="s">
        <v>5041</v>
      </c>
      <c r="B1770" s="2">
        <v>45645</v>
      </c>
      <c r="C1770" s="1" t="s">
        <v>6672</v>
      </c>
      <c r="D1770" s="1" t="s">
        <v>107</v>
      </c>
      <c r="E1770">
        <v>2024</v>
      </c>
      <c r="F1770" s="1" t="s">
        <v>2353</v>
      </c>
      <c r="G1770" s="1" t="s">
        <v>2354</v>
      </c>
      <c r="H1770" s="1" t="s">
        <v>4346</v>
      </c>
      <c r="I1770" s="1" t="s">
        <v>5042</v>
      </c>
      <c r="J1770" s="1" t="s">
        <v>87</v>
      </c>
      <c r="K1770" s="3">
        <v>12.99</v>
      </c>
      <c r="L1770">
        <v>5</v>
      </c>
      <c r="M1770" s="3">
        <v>64.95</v>
      </c>
      <c r="N1770" s="1" t="s">
        <v>6669</v>
      </c>
      <c r="O1770" s="1" t="s">
        <v>37</v>
      </c>
    </row>
    <row r="1771" spans="1:15" x14ac:dyDescent="0.3">
      <c r="A1771" s="1" t="s">
        <v>5043</v>
      </c>
      <c r="B1771" s="2">
        <v>44961</v>
      </c>
      <c r="C1771" s="1" t="s">
        <v>6673</v>
      </c>
      <c r="D1771" s="1" t="s">
        <v>39</v>
      </c>
      <c r="E1771">
        <v>2023</v>
      </c>
      <c r="F1771" s="1" t="s">
        <v>3417</v>
      </c>
      <c r="G1771" s="1" t="s">
        <v>3418</v>
      </c>
      <c r="H1771" s="1" t="s">
        <v>3597</v>
      </c>
      <c r="I1771" s="1" t="s">
        <v>3598</v>
      </c>
      <c r="J1771" s="1" t="s">
        <v>70</v>
      </c>
      <c r="K1771" s="3">
        <v>41.7</v>
      </c>
      <c r="L1771">
        <v>4</v>
      </c>
      <c r="M1771" s="3">
        <v>166.8</v>
      </c>
      <c r="N1771" s="1" t="s">
        <v>6669</v>
      </c>
      <c r="O1771" s="1" t="s">
        <v>30</v>
      </c>
    </row>
    <row r="1772" spans="1:15" x14ac:dyDescent="0.3">
      <c r="A1772" s="1" t="s">
        <v>5044</v>
      </c>
      <c r="B1772" s="2">
        <v>45884</v>
      </c>
      <c r="C1772" s="1" t="s">
        <v>6668</v>
      </c>
      <c r="D1772" s="1" t="s">
        <v>90</v>
      </c>
      <c r="E1772">
        <v>2025</v>
      </c>
      <c r="F1772" s="1" t="s">
        <v>4316</v>
      </c>
      <c r="G1772" s="1" t="s">
        <v>4317</v>
      </c>
      <c r="H1772" s="1" t="s">
        <v>932</v>
      </c>
      <c r="I1772" s="1" t="s">
        <v>2998</v>
      </c>
      <c r="J1772" s="1" t="s">
        <v>20</v>
      </c>
      <c r="K1772" s="3">
        <v>48.8</v>
      </c>
      <c r="L1772">
        <v>3</v>
      </c>
      <c r="M1772" s="3">
        <v>146.4</v>
      </c>
      <c r="N1772" s="1" t="s">
        <v>6669</v>
      </c>
      <c r="O1772" s="1" t="s">
        <v>80</v>
      </c>
    </row>
    <row r="1773" spans="1:15" x14ac:dyDescent="0.3">
      <c r="A1773" s="1" t="s">
        <v>5045</v>
      </c>
      <c r="B1773" s="2">
        <v>45442</v>
      </c>
      <c r="C1773" s="1" t="s">
        <v>6672</v>
      </c>
      <c r="D1773" s="1" t="s">
        <v>46</v>
      </c>
      <c r="E1773">
        <v>2024</v>
      </c>
      <c r="F1773" s="1" t="s">
        <v>4663</v>
      </c>
      <c r="G1773" s="1" t="s">
        <v>4664</v>
      </c>
      <c r="H1773" s="1" t="s">
        <v>3221</v>
      </c>
      <c r="I1773" s="1" t="s">
        <v>3222</v>
      </c>
      <c r="J1773" s="1" t="s">
        <v>87</v>
      </c>
      <c r="K1773" s="3">
        <v>40.89</v>
      </c>
      <c r="L1773">
        <v>2</v>
      </c>
      <c r="M1773" s="3">
        <v>81.78</v>
      </c>
      <c r="N1773" s="1" t="s">
        <v>6669</v>
      </c>
      <c r="O1773" s="1" t="s">
        <v>44</v>
      </c>
    </row>
    <row r="1774" spans="1:15" x14ac:dyDescent="0.3">
      <c r="A1774" s="1" t="s">
        <v>5046</v>
      </c>
      <c r="B1774" s="2">
        <v>45730</v>
      </c>
      <c r="C1774" s="1" t="s">
        <v>6668</v>
      </c>
      <c r="D1774" s="1" t="s">
        <v>15</v>
      </c>
      <c r="E1774">
        <v>2025</v>
      </c>
      <c r="F1774" s="1" t="s">
        <v>118</v>
      </c>
      <c r="G1774" s="1" t="s">
        <v>2431</v>
      </c>
      <c r="H1774" s="1" t="s">
        <v>1497</v>
      </c>
      <c r="I1774" s="1" t="s">
        <v>2341</v>
      </c>
      <c r="J1774" s="1" t="s">
        <v>70</v>
      </c>
      <c r="K1774" s="3">
        <v>44.46</v>
      </c>
      <c r="L1774">
        <v>1</v>
      </c>
      <c r="M1774" s="3">
        <v>44.46</v>
      </c>
      <c r="N1774" s="1" t="s">
        <v>6669</v>
      </c>
      <c r="O1774" s="1" t="s">
        <v>22</v>
      </c>
    </row>
    <row r="1775" spans="1:15" x14ac:dyDescent="0.3">
      <c r="A1775" s="1" t="s">
        <v>5047</v>
      </c>
      <c r="B1775" s="2">
        <v>45434</v>
      </c>
      <c r="C1775" s="1" t="s">
        <v>6670</v>
      </c>
      <c r="D1775" s="1" t="s">
        <v>46</v>
      </c>
      <c r="E1775">
        <v>2024</v>
      </c>
      <c r="F1775" s="1" t="s">
        <v>2615</v>
      </c>
      <c r="G1775" s="1" t="s">
        <v>2616</v>
      </c>
      <c r="H1775" s="1" t="s">
        <v>1856</v>
      </c>
      <c r="I1775" s="1" t="s">
        <v>1857</v>
      </c>
      <c r="J1775" s="1" t="s">
        <v>20</v>
      </c>
      <c r="K1775" s="3">
        <v>9.31</v>
      </c>
      <c r="L1775">
        <v>4</v>
      </c>
      <c r="M1775" s="3">
        <v>37.24</v>
      </c>
      <c r="N1775" s="1" t="s">
        <v>88</v>
      </c>
      <c r="O1775" s="1" t="s">
        <v>37</v>
      </c>
    </row>
    <row r="1776" spans="1:15" x14ac:dyDescent="0.3">
      <c r="A1776" s="1" t="s">
        <v>5048</v>
      </c>
      <c r="B1776" s="2">
        <v>45510</v>
      </c>
      <c r="C1776" s="1" t="s">
        <v>6671</v>
      </c>
      <c r="D1776" s="1" t="s">
        <v>90</v>
      </c>
      <c r="E1776">
        <v>2024</v>
      </c>
      <c r="F1776" s="1" t="s">
        <v>4185</v>
      </c>
      <c r="G1776" s="1" t="s">
        <v>4186</v>
      </c>
      <c r="H1776" s="1" t="s">
        <v>1350</v>
      </c>
      <c r="I1776" s="1" t="s">
        <v>1351</v>
      </c>
      <c r="J1776" s="1" t="s">
        <v>87</v>
      </c>
      <c r="K1776" s="3">
        <v>32</v>
      </c>
      <c r="L1776">
        <v>3</v>
      </c>
      <c r="M1776" s="3">
        <v>96</v>
      </c>
      <c r="N1776" s="1" t="s">
        <v>29</v>
      </c>
      <c r="O1776" s="1" t="s">
        <v>44</v>
      </c>
    </row>
    <row r="1777" spans="1:15" x14ac:dyDescent="0.3">
      <c r="A1777" s="1" t="s">
        <v>5049</v>
      </c>
      <c r="B1777" s="2">
        <v>45360</v>
      </c>
      <c r="C1777" s="1" t="s">
        <v>6673</v>
      </c>
      <c r="D1777" s="1" t="s">
        <v>15</v>
      </c>
      <c r="E1777">
        <v>2024</v>
      </c>
      <c r="F1777" s="1" t="s">
        <v>55</v>
      </c>
      <c r="G1777" s="1" t="s">
        <v>56</v>
      </c>
      <c r="H1777" s="1" t="s">
        <v>3620</v>
      </c>
      <c r="I1777" s="1" t="s">
        <v>3621</v>
      </c>
      <c r="J1777" s="1" t="s">
        <v>70</v>
      </c>
      <c r="K1777" s="3">
        <v>13.86</v>
      </c>
      <c r="L1777">
        <v>2</v>
      </c>
      <c r="M1777" s="3">
        <v>27.72</v>
      </c>
      <c r="N1777" s="1" t="s">
        <v>29</v>
      </c>
      <c r="O1777" s="1" t="s">
        <v>22</v>
      </c>
    </row>
    <row r="1778" spans="1:15" x14ac:dyDescent="0.3">
      <c r="A1778" s="1" t="s">
        <v>5050</v>
      </c>
      <c r="B1778" s="2">
        <v>45866</v>
      </c>
      <c r="C1778" s="1" t="s">
        <v>6667</v>
      </c>
      <c r="D1778" s="1" t="s">
        <v>32</v>
      </c>
      <c r="E1778">
        <v>2025</v>
      </c>
      <c r="F1778" s="1" t="s">
        <v>1746</v>
      </c>
      <c r="G1778" s="1" t="s">
        <v>5051</v>
      </c>
      <c r="H1778" s="1" t="s">
        <v>4527</v>
      </c>
      <c r="I1778" s="1" t="s">
        <v>4763</v>
      </c>
      <c r="J1778" s="1" t="s">
        <v>70</v>
      </c>
      <c r="K1778" s="3">
        <v>23.63</v>
      </c>
      <c r="L1778">
        <v>5</v>
      </c>
      <c r="M1778" s="3">
        <v>118.15</v>
      </c>
      <c r="N1778" s="1" t="s">
        <v>21</v>
      </c>
      <c r="O1778" s="1" t="s">
        <v>44</v>
      </c>
    </row>
    <row r="1779" spans="1:15" x14ac:dyDescent="0.3">
      <c r="A1779" s="1" t="s">
        <v>5052</v>
      </c>
      <c r="B1779" s="2">
        <v>45523</v>
      </c>
      <c r="C1779" s="1" t="s">
        <v>6667</v>
      </c>
      <c r="D1779" s="1" t="s">
        <v>90</v>
      </c>
      <c r="E1779">
        <v>2024</v>
      </c>
      <c r="F1779" s="1" t="s">
        <v>2710</v>
      </c>
      <c r="G1779" s="1" t="s">
        <v>5053</v>
      </c>
      <c r="H1779" s="1" t="s">
        <v>2003</v>
      </c>
      <c r="I1779" s="1" t="s">
        <v>2004</v>
      </c>
      <c r="J1779" s="1" t="s">
        <v>51</v>
      </c>
      <c r="K1779" s="3">
        <v>48.59</v>
      </c>
      <c r="L1779">
        <v>1</v>
      </c>
      <c r="M1779" s="3">
        <v>48.59</v>
      </c>
      <c r="N1779" s="1" t="s">
        <v>88</v>
      </c>
      <c r="O1779" s="1" t="s">
        <v>44</v>
      </c>
    </row>
    <row r="1780" spans="1:15" x14ac:dyDescent="0.3">
      <c r="A1780" s="1" t="s">
        <v>5054</v>
      </c>
      <c r="B1780" s="2">
        <v>45137</v>
      </c>
      <c r="C1780" s="1" t="s">
        <v>6666</v>
      </c>
      <c r="D1780" s="1" t="s">
        <v>32</v>
      </c>
      <c r="E1780">
        <v>2023</v>
      </c>
      <c r="F1780" s="1" t="s">
        <v>1884</v>
      </c>
      <c r="G1780" s="1" t="s">
        <v>5055</v>
      </c>
      <c r="H1780" s="1" t="s">
        <v>4709</v>
      </c>
      <c r="I1780" s="1" t="s">
        <v>5056</v>
      </c>
      <c r="J1780" s="1" t="s">
        <v>20</v>
      </c>
      <c r="K1780" s="3">
        <v>29.37</v>
      </c>
      <c r="L1780">
        <v>1</v>
      </c>
      <c r="M1780" s="3">
        <v>29.37</v>
      </c>
      <c r="N1780" s="1" t="s">
        <v>29</v>
      </c>
      <c r="O1780" s="1" t="s">
        <v>44</v>
      </c>
    </row>
    <row r="1781" spans="1:15" x14ac:dyDescent="0.3">
      <c r="A1781" s="1" t="s">
        <v>5057</v>
      </c>
      <c r="B1781" s="2">
        <v>45118</v>
      </c>
      <c r="C1781" s="1" t="s">
        <v>6671</v>
      </c>
      <c r="D1781" s="1" t="s">
        <v>32</v>
      </c>
      <c r="E1781">
        <v>2023</v>
      </c>
      <c r="F1781" s="1" t="s">
        <v>396</v>
      </c>
      <c r="G1781" s="1" t="s">
        <v>397</v>
      </c>
      <c r="H1781" s="1" t="s">
        <v>176</v>
      </c>
      <c r="I1781" s="1" t="s">
        <v>3229</v>
      </c>
      <c r="J1781" s="1" t="s">
        <v>20</v>
      </c>
      <c r="K1781" s="3">
        <v>24.85</v>
      </c>
      <c r="L1781">
        <v>4</v>
      </c>
      <c r="M1781" s="3">
        <v>99.4</v>
      </c>
      <c r="N1781" s="1" t="s">
        <v>21</v>
      </c>
      <c r="O1781" s="1" t="s">
        <v>37</v>
      </c>
    </row>
    <row r="1782" spans="1:15" x14ac:dyDescent="0.3">
      <c r="A1782" s="1" t="s">
        <v>5058</v>
      </c>
      <c r="B1782" s="2">
        <v>45553</v>
      </c>
      <c r="C1782" s="1" t="s">
        <v>6670</v>
      </c>
      <c r="D1782" s="1" t="s">
        <v>60</v>
      </c>
      <c r="E1782">
        <v>2024</v>
      </c>
      <c r="F1782" s="1" t="s">
        <v>326</v>
      </c>
      <c r="G1782" s="1" t="s">
        <v>327</v>
      </c>
      <c r="H1782" s="1" t="s">
        <v>5059</v>
      </c>
      <c r="I1782" s="1" t="s">
        <v>5060</v>
      </c>
      <c r="J1782" s="1" t="s">
        <v>51</v>
      </c>
      <c r="K1782" s="3">
        <v>45.99</v>
      </c>
      <c r="L1782">
        <v>1</v>
      </c>
      <c r="M1782" s="3">
        <v>45.99</v>
      </c>
      <c r="N1782" s="1" t="s">
        <v>29</v>
      </c>
      <c r="O1782" s="1" t="s">
        <v>52</v>
      </c>
    </row>
    <row r="1783" spans="1:15" x14ac:dyDescent="0.3">
      <c r="A1783" s="1" t="s">
        <v>5061</v>
      </c>
      <c r="B1783" s="2">
        <v>45682</v>
      </c>
      <c r="C1783" s="1" t="s">
        <v>6673</v>
      </c>
      <c r="D1783" s="1" t="s">
        <v>210</v>
      </c>
      <c r="E1783">
        <v>2025</v>
      </c>
      <c r="F1783" s="1" t="s">
        <v>47</v>
      </c>
      <c r="G1783" s="1" t="s">
        <v>72</v>
      </c>
      <c r="H1783" s="1" t="s">
        <v>678</v>
      </c>
      <c r="I1783" s="1" t="s">
        <v>1237</v>
      </c>
      <c r="J1783" s="1" t="s">
        <v>51</v>
      </c>
      <c r="K1783" s="3">
        <v>17.559999999999999</v>
      </c>
      <c r="L1783">
        <v>4</v>
      </c>
      <c r="M1783" s="3">
        <v>70.239999999999995</v>
      </c>
      <c r="N1783" s="1" t="s">
        <v>21</v>
      </c>
      <c r="O1783" s="1" t="s">
        <v>44</v>
      </c>
    </row>
    <row r="1784" spans="1:15" x14ac:dyDescent="0.3">
      <c r="A1784" s="1" t="s">
        <v>5062</v>
      </c>
      <c r="B1784" s="2">
        <v>45823</v>
      </c>
      <c r="C1784" s="1" t="s">
        <v>6666</v>
      </c>
      <c r="D1784" s="1" t="s">
        <v>24</v>
      </c>
      <c r="E1784">
        <v>2025</v>
      </c>
      <c r="F1784" s="1" t="s">
        <v>686</v>
      </c>
      <c r="G1784" s="1" t="s">
        <v>4639</v>
      </c>
      <c r="H1784" s="1" t="s">
        <v>2493</v>
      </c>
      <c r="I1784" s="1" t="s">
        <v>2494</v>
      </c>
      <c r="J1784" s="1" t="s">
        <v>70</v>
      </c>
      <c r="K1784" s="3">
        <v>29.07</v>
      </c>
      <c r="L1784">
        <v>5</v>
      </c>
      <c r="M1784" s="3">
        <v>145.35</v>
      </c>
      <c r="N1784" s="1" t="s">
        <v>21</v>
      </c>
      <c r="O1784" s="1" t="s">
        <v>95</v>
      </c>
    </row>
    <row r="1785" spans="1:15" x14ac:dyDescent="0.3">
      <c r="A1785" s="1" t="s">
        <v>5063</v>
      </c>
      <c r="B1785" s="2">
        <v>45563</v>
      </c>
      <c r="C1785" s="1" t="s">
        <v>6673</v>
      </c>
      <c r="D1785" s="1" t="s">
        <v>60</v>
      </c>
      <c r="E1785">
        <v>2024</v>
      </c>
      <c r="F1785" s="1" t="s">
        <v>340</v>
      </c>
      <c r="G1785" s="1" t="s">
        <v>341</v>
      </c>
      <c r="H1785" s="1" t="s">
        <v>2252</v>
      </c>
      <c r="I1785" s="1" t="s">
        <v>2253</v>
      </c>
      <c r="J1785" s="1" t="s">
        <v>51</v>
      </c>
      <c r="K1785" s="3">
        <v>28.26</v>
      </c>
      <c r="L1785">
        <v>5</v>
      </c>
      <c r="M1785" s="3">
        <v>141.30000000000001</v>
      </c>
      <c r="N1785" s="1" t="s">
        <v>29</v>
      </c>
      <c r="O1785" s="1" t="s">
        <v>22</v>
      </c>
    </row>
    <row r="1786" spans="1:15" x14ac:dyDescent="0.3">
      <c r="A1786" s="1" t="s">
        <v>5064</v>
      </c>
      <c r="B1786" s="2">
        <v>45888</v>
      </c>
      <c r="C1786" s="1" t="s">
        <v>6671</v>
      </c>
      <c r="D1786" s="1" t="s">
        <v>90</v>
      </c>
      <c r="E1786">
        <v>2025</v>
      </c>
      <c r="F1786" s="1" t="s">
        <v>1095</v>
      </c>
      <c r="G1786" s="1" t="s">
        <v>1096</v>
      </c>
      <c r="H1786" s="1" t="s">
        <v>4583</v>
      </c>
      <c r="I1786" s="1" t="s">
        <v>4584</v>
      </c>
      <c r="J1786" s="1" t="s">
        <v>51</v>
      </c>
      <c r="K1786" s="3">
        <v>33.17</v>
      </c>
      <c r="L1786">
        <v>2</v>
      </c>
      <c r="M1786" s="3">
        <v>66.34</v>
      </c>
      <c r="N1786" s="1" t="s">
        <v>21</v>
      </c>
      <c r="O1786" s="1" t="s">
        <v>37</v>
      </c>
    </row>
    <row r="1787" spans="1:15" x14ac:dyDescent="0.3">
      <c r="A1787" s="1" t="s">
        <v>5065</v>
      </c>
      <c r="B1787" s="2">
        <v>45283</v>
      </c>
      <c r="C1787" s="1" t="s">
        <v>6673</v>
      </c>
      <c r="D1787" s="1" t="s">
        <v>107</v>
      </c>
      <c r="E1787">
        <v>2023</v>
      </c>
      <c r="F1787" s="1" t="s">
        <v>1733</v>
      </c>
      <c r="G1787" s="1" t="s">
        <v>1734</v>
      </c>
      <c r="H1787" s="1" t="s">
        <v>297</v>
      </c>
      <c r="I1787" s="1" t="s">
        <v>298</v>
      </c>
      <c r="J1787" s="1" t="s">
        <v>20</v>
      </c>
      <c r="K1787" s="3">
        <v>41.9</v>
      </c>
      <c r="L1787">
        <v>1</v>
      </c>
      <c r="M1787" s="3">
        <v>41.9</v>
      </c>
      <c r="N1787" s="1" t="s">
        <v>29</v>
      </c>
      <c r="O1787" s="1" t="s">
        <v>22</v>
      </c>
    </row>
    <row r="1788" spans="1:15" x14ac:dyDescent="0.3">
      <c r="A1788" s="1" t="s">
        <v>5066</v>
      </c>
      <c r="B1788" s="2">
        <v>45242</v>
      </c>
      <c r="C1788" s="1" t="s">
        <v>6666</v>
      </c>
      <c r="D1788" s="1" t="s">
        <v>54</v>
      </c>
      <c r="E1788">
        <v>2023</v>
      </c>
      <c r="F1788" s="1" t="s">
        <v>4023</v>
      </c>
      <c r="G1788" s="1" t="s">
        <v>4024</v>
      </c>
      <c r="H1788" s="1" t="s">
        <v>487</v>
      </c>
      <c r="I1788" s="1" t="s">
        <v>2951</v>
      </c>
      <c r="J1788" s="1" t="s">
        <v>70</v>
      </c>
      <c r="K1788" s="3">
        <v>30.43</v>
      </c>
      <c r="L1788">
        <v>5</v>
      </c>
      <c r="M1788" s="3">
        <v>152.15</v>
      </c>
      <c r="N1788" s="1" t="s">
        <v>6669</v>
      </c>
      <c r="O1788" s="1" t="s">
        <v>44</v>
      </c>
    </row>
    <row r="1789" spans="1:15" x14ac:dyDescent="0.3">
      <c r="A1789" s="1" t="s">
        <v>5067</v>
      </c>
      <c r="B1789" s="2">
        <v>45337</v>
      </c>
      <c r="C1789" s="1" t="s">
        <v>6672</v>
      </c>
      <c r="D1789" s="1" t="s">
        <v>39</v>
      </c>
      <c r="E1789">
        <v>2024</v>
      </c>
      <c r="F1789" s="1" t="s">
        <v>1719</v>
      </c>
      <c r="G1789" s="1" t="s">
        <v>1720</v>
      </c>
      <c r="H1789" s="1" t="s">
        <v>1953</v>
      </c>
      <c r="I1789" s="1" t="s">
        <v>5068</v>
      </c>
      <c r="J1789" s="1" t="s">
        <v>87</v>
      </c>
      <c r="K1789" s="3">
        <v>23.35</v>
      </c>
      <c r="L1789">
        <v>1</v>
      </c>
      <c r="M1789" s="3">
        <v>23.35</v>
      </c>
      <c r="N1789" s="1" t="s">
        <v>6669</v>
      </c>
      <c r="O1789" s="1" t="s">
        <v>22</v>
      </c>
    </row>
    <row r="1790" spans="1:15" x14ac:dyDescent="0.3">
      <c r="A1790" s="1" t="s">
        <v>5069</v>
      </c>
      <c r="B1790" s="2">
        <v>44972</v>
      </c>
      <c r="C1790" s="1" t="s">
        <v>6670</v>
      </c>
      <c r="D1790" s="1" t="s">
        <v>39</v>
      </c>
      <c r="E1790">
        <v>2023</v>
      </c>
      <c r="F1790" s="1" t="s">
        <v>1434</v>
      </c>
      <c r="G1790" s="1" t="s">
        <v>5070</v>
      </c>
      <c r="H1790" s="1" t="s">
        <v>1007</v>
      </c>
      <c r="I1790" s="1" t="s">
        <v>1170</v>
      </c>
      <c r="J1790" s="1" t="s">
        <v>70</v>
      </c>
      <c r="K1790" s="3">
        <v>33.5</v>
      </c>
      <c r="L1790">
        <v>2</v>
      </c>
      <c r="M1790" s="3">
        <v>67</v>
      </c>
      <c r="N1790" s="1" t="s">
        <v>88</v>
      </c>
      <c r="O1790" s="1" t="s">
        <v>37</v>
      </c>
    </row>
    <row r="1791" spans="1:15" x14ac:dyDescent="0.3">
      <c r="A1791" s="1" t="s">
        <v>5071</v>
      </c>
      <c r="B1791" s="2">
        <v>45445</v>
      </c>
      <c r="C1791" s="1" t="s">
        <v>6666</v>
      </c>
      <c r="D1791" s="1" t="s">
        <v>24</v>
      </c>
      <c r="E1791">
        <v>2024</v>
      </c>
      <c r="F1791" s="1" t="s">
        <v>245</v>
      </c>
      <c r="G1791" s="1" t="s">
        <v>1534</v>
      </c>
      <c r="H1791" s="1" t="s">
        <v>2079</v>
      </c>
      <c r="I1791" s="1" t="s">
        <v>4556</v>
      </c>
      <c r="J1791" s="1" t="s">
        <v>51</v>
      </c>
      <c r="K1791" s="3">
        <v>15.36</v>
      </c>
      <c r="L1791">
        <v>2</v>
      </c>
      <c r="M1791" s="3">
        <v>30.72</v>
      </c>
      <c r="N1791" s="1" t="s">
        <v>21</v>
      </c>
      <c r="O1791" s="1" t="s">
        <v>22</v>
      </c>
    </row>
    <row r="1792" spans="1:15" x14ac:dyDescent="0.3">
      <c r="A1792" s="1" t="s">
        <v>5072</v>
      </c>
      <c r="B1792" s="2">
        <v>45490</v>
      </c>
      <c r="C1792" s="1" t="s">
        <v>6670</v>
      </c>
      <c r="D1792" s="1" t="s">
        <v>32</v>
      </c>
      <c r="E1792">
        <v>2024</v>
      </c>
      <c r="F1792" s="1" t="s">
        <v>5073</v>
      </c>
      <c r="G1792" s="1" t="s">
        <v>5074</v>
      </c>
      <c r="H1792" s="1" t="s">
        <v>950</v>
      </c>
      <c r="I1792" s="1" t="s">
        <v>4931</v>
      </c>
      <c r="J1792" s="1" t="s">
        <v>70</v>
      </c>
      <c r="K1792" s="3">
        <v>27.18</v>
      </c>
      <c r="L1792">
        <v>5</v>
      </c>
      <c r="M1792" s="3">
        <v>135.9</v>
      </c>
      <c r="N1792" s="1" t="s">
        <v>21</v>
      </c>
      <c r="O1792" s="1" t="s">
        <v>30</v>
      </c>
    </row>
    <row r="1793" spans="1:15" x14ac:dyDescent="0.3">
      <c r="A1793" s="1" t="s">
        <v>5075</v>
      </c>
      <c r="B1793" s="2">
        <v>45461</v>
      </c>
      <c r="C1793" s="1" t="s">
        <v>6671</v>
      </c>
      <c r="D1793" s="1" t="s">
        <v>24</v>
      </c>
      <c r="E1793">
        <v>2024</v>
      </c>
      <c r="F1793" s="1" t="s">
        <v>1188</v>
      </c>
      <c r="G1793" s="1" t="s">
        <v>1189</v>
      </c>
      <c r="H1793" s="1" t="s">
        <v>1748</v>
      </c>
      <c r="I1793" s="1" t="s">
        <v>5076</v>
      </c>
      <c r="J1793" s="1" t="s">
        <v>87</v>
      </c>
      <c r="K1793" s="3">
        <v>21.73</v>
      </c>
      <c r="L1793">
        <v>5</v>
      </c>
      <c r="M1793" s="3">
        <v>108.65</v>
      </c>
      <c r="N1793" s="1" t="s">
        <v>6669</v>
      </c>
      <c r="O1793" s="1" t="s">
        <v>22</v>
      </c>
    </row>
    <row r="1794" spans="1:15" x14ac:dyDescent="0.3">
      <c r="A1794" s="1" t="s">
        <v>5077</v>
      </c>
      <c r="B1794" s="2">
        <v>45801</v>
      </c>
      <c r="C1794" s="1" t="s">
        <v>6673</v>
      </c>
      <c r="D1794" s="1" t="s">
        <v>46</v>
      </c>
      <c r="E1794">
        <v>2025</v>
      </c>
      <c r="F1794" s="1" t="s">
        <v>2875</v>
      </c>
      <c r="G1794" s="1" t="s">
        <v>4791</v>
      </c>
      <c r="H1794" s="1" t="s">
        <v>2779</v>
      </c>
      <c r="I1794" s="1" t="s">
        <v>3514</v>
      </c>
      <c r="J1794" s="1" t="s">
        <v>87</v>
      </c>
      <c r="K1794" s="3">
        <v>13.6</v>
      </c>
      <c r="L1794">
        <v>1</v>
      </c>
      <c r="M1794" s="3">
        <v>13.6</v>
      </c>
      <c r="N1794" s="1" t="s">
        <v>21</v>
      </c>
      <c r="O1794" s="1" t="s">
        <v>30</v>
      </c>
    </row>
    <row r="1795" spans="1:15" x14ac:dyDescent="0.3">
      <c r="A1795" s="1" t="s">
        <v>5078</v>
      </c>
      <c r="B1795" s="2">
        <v>45363</v>
      </c>
      <c r="C1795" s="1" t="s">
        <v>6671</v>
      </c>
      <c r="D1795" s="1" t="s">
        <v>15</v>
      </c>
      <c r="E1795">
        <v>2024</v>
      </c>
      <c r="F1795" s="1" t="s">
        <v>788</v>
      </c>
      <c r="G1795" s="1" t="s">
        <v>1660</v>
      </c>
      <c r="H1795" s="1" t="s">
        <v>1410</v>
      </c>
      <c r="I1795" s="1" t="s">
        <v>5079</v>
      </c>
      <c r="J1795" s="1" t="s">
        <v>20</v>
      </c>
      <c r="K1795" s="3">
        <v>48.66</v>
      </c>
      <c r="L1795">
        <v>1</v>
      </c>
      <c r="M1795" s="3">
        <v>48.66</v>
      </c>
      <c r="N1795" s="1" t="s">
        <v>6669</v>
      </c>
      <c r="O1795" s="1" t="s">
        <v>193</v>
      </c>
    </row>
    <row r="1796" spans="1:15" x14ac:dyDescent="0.3">
      <c r="A1796" s="1" t="s">
        <v>5080</v>
      </c>
      <c r="B1796" s="2">
        <v>45098</v>
      </c>
      <c r="C1796" s="1" t="s">
        <v>6670</v>
      </c>
      <c r="D1796" s="1" t="s">
        <v>24</v>
      </c>
      <c r="E1796">
        <v>2023</v>
      </c>
      <c r="F1796" s="1" t="s">
        <v>290</v>
      </c>
      <c r="G1796" s="1" t="s">
        <v>4742</v>
      </c>
      <c r="H1796" s="1" t="s">
        <v>3878</v>
      </c>
      <c r="I1796" s="1" t="s">
        <v>3879</v>
      </c>
      <c r="J1796" s="1" t="s">
        <v>20</v>
      </c>
      <c r="K1796" s="3">
        <v>16.38</v>
      </c>
      <c r="L1796">
        <v>5</v>
      </c>
      <c r="M1796" s="3">
        <v>81.900000000000006</v>
      </c>
      <c r="N1796" s="1" t="s">
        <v>21</v>
      </c>
      <c r="O1796" s="1" t="s">
        <v>44</v>
      </c>
    </row>
    <row r="1797" spans="1:15" x14ac:dyDescent="0.3">
      <c r="A1797" s="1" t="s">
        <v>5081</v>
      </c>
      <c r="B1797" s="2">
        <v>45244</v>
      </c>
      <c r="C1797" s="1" t="s">
        <v>6671</v>
      </c>
      <c r="D1797" s="1" t="s">
        <v>54</v>
      </c>
      <c r="E1797">
        <v>2023</v>
      </c>
      <c r="F1797" s="1" t="s">
        <v>1083</v>
      </c>
      <c r="G1797" s="1" t="s">
        <v>1084</v>
      </c>
      <c r="H1797" s="1" t="s">
        <v>645</v>
      </c>
      <c r="I1797" s="1" t="s">
        <v>4833</v>
      </c>
      <c r="J1797" s="1" t="s">
        <v>51</v>
      </c>
      <c r="K1797" s="3">
        <v>18.79</v>
      </c>
      <c r="L1797">
        <v>1</v>
      </c>
      <c r="M1797" s="3">
        <v>18.79</v>
      </c>
      <c r="N1797" s="1" t="s">
        <v>21</v>
      </c>
      <c r="O1797" s="1" t="s">
        <v>44</v>
      </c>
    </row>
    <row r="1798" spans="1:15" x14ac:dyDescent="0.3">
      <c r="A1798" s="1" t="s">
        <v>5082</v>
      </c>
      <c r="B1798" s="2">
        <v>44806</v>
      </c>
      <c r="C1798" s="1" t="s">
        <v>6668</v>
      </c>
      <c r="D1798" s="1" t="s">
        <v>60</v>
      </c>
      <c r="E1798">
        <v>2022</v>
      </c>
      <c r="F1798" s="1" t="s">
        <v>1078</v>
      </c>
      <c r="G1798" s="1" t="s">
        <v>1079</v>
      </c>
      <c r="H1798" s="1" t="s">
        <v>1806</v>
      </c>
      <c r="I1798" s="1" t="s">
        <v>1807</v>
      </c>
      <c r="J1798" s="1" t="s">
        <v>70</v>
      </c>
      <c r="K1798" s="3">
        <v>14.01</v>
      </c>
      <c r="L1798">
        <v>3</v>
      </c>
      <c r="M1798" s="3">
        <v>42.03</v>
      </c>
      <c r="N1798" s="1" t="s">
        <v>6669</v>
      </c>
      <c r="O1798" s="1" t="s">
        <v>22</v>
      </c>
    </row>
    <row r="1799" spans="1:15" x14ac:dyDescent="0.3">
      <c r="A1799" s="1" t="s">
        <v>5083</v>
      </c>
      <c r="B1799" s="2">
        <v>45227</v>
      </c>
      <c r="C1799" s="1" t="s">
        <v>6673</v>
      </c>
      <c r="D1799" s="1" t="s">
        <v>133</v>
      </c>
      <c r="E1799">
        <v>2023</v>
      </c>
      <c r="F1799" s="1" t="s">
        <v>5084</v>
      </c>
      <c r="G1799" s="1" t="s">
        <v>5085</v>
      </c>
      <c r="H1799" s="1" t="s">
        <v>1071</v>
      </c>
      <c r="I1799" s="1" t="s">
        <v>5086</v>
      </c>
      <c r="J1799" s="1" t="s">
        <v>87</v>
      </c>
      <c r="K1799" s="3">
        <v>16.149999999999999</v>
      </c>
      <c r="L1799">
        <v>2</v>
      </c>
      <c r="M1799" s="3">
        <v>32.299999999999997</v>
      </c>
      <c r="N1799" s="1" t="s">
        <v>88</v>
      </c>
      <c r="O1799" s="1" t="s">
        <v>52</v>
      </c>
    </row>
    <row r="1800" spans="1:15" x14ac:dyDescent="0.3">
      <c r="A1800" s="1" t="s">
        <v>5087</v>
      </c>
      <c r="B1800" s="2">
        <v>45273</v>
      </c>
      <c r="C1800" s="1" t="s">
        <v>6670</v>
      </c>
      <c r="D1800" s="1" t="s">
        <v>107</v>
      </c>
      <c r="E1800">
        <v>2023</v>
      </c>
      <c r="F1800" s="1" t="s">
        <v>3030</v>
      </c>
      <c r="G1800" s="1" t="s">
        <v>3031</v>
      </c>
      <c r="H1800" s="1" t="s">
        <v>345</v>
      </c>
      <c r="I1800" s="1" t="s">
        <v>346</v>
      </c>
      <c r="J1800" s="1" t="s">
        <v>20</v>
      </c>
      <c r="K1800" s="3">
        <v>38.200000000000003</v>
      </c>
      <c r="L1800">
        <v>3</v>
      </c>
      <c r="M1800" s="3">
        <v>114.6</v>
      </c>
      <c r="N1800" s="1" t="s">
        <v>6669</v>
      </c>
      <c r="O1800" s="1" t="s">
        <v>95</v>
      </c>
    </row>
    <row r="1801" spans="1:15" x14ac:dyDescent="0.3">
      <c r="A1801" s="1" t="s">
        <v>5088</v>
      </c>
      <c r="B1801" s="2">
        <v>45135</v>
      </c>
      <c r="C1801" s="1" t="s">
        <v>6668</v>
      </c>
      <c r="D1801" s="1" t="s">
        <v>32</v>
      </c>
      <c r="E1801">
        <v>2023</v>
      </c>
      <c r="F1801" s="1" t="s">
        <v>5089</v>
      </c>
      <c r="G1801" s="1" t="s">
        <v>5090</v>
      </c>
      <c r="H1801" s="1" t="s">
        <v>1806</v>
      </c>
      <c r="I1801" s="1" t="s">
        <v>5091</v>
      </c>
      <c r="J1801" s="1" t="s">
        <v>70</v>
      </c>
      <c r="K1801" s="3">
        <v>19.3</v>
      </c>
      <c r="L1801">
        <v>5</v>
      </c>
      <c r="M1801" s="3">
        <v>96.5</v>
      </c>
      <c r="N1801" s="1" t="s">
        <v>6669</v>
      </c>
      <c r="O1801" s="1" t="s">
        <v>193</v>
      </c>
    </row>
    <row r="1802" spans="1:15" x14ac:dyDescent="0.3">
      <c r="A1802" s="1" t="s">
        <v>5092</v>
      </c>
      <c r="B1802" s="2">
        <v>44931</v>
      </c>
      <c r="C1802" s="1" t="s">
        <v>6672</v>
      </c>
      <c r="D1802" s="1" t="s">
        <v>210</v>
      </c>
      <c r="E1802">
        <v>2023</v>
      </c>
      <c r="F1802" s="1" t="s">
        <v>859</v>
      </c>
      <c r="G1802" s="1" t="s">
        <v>860</v>
      </c>
      <c r="H1802" s="1" t="s">
        <v>3204</v>
      </c>
      <c r="I1802" s="1" t="s">
        <v>3205</v>
      </c>
      <c r="J1802" s="1" t="s">
        <v>20</v>
      </c>
      <c r="K1802" s="3">
        <v>21.31</v>
      </c>
      <c r="L1802">
        <v>1</v>
      </c>
      <c r="M1802" s="3">
        <v>21.31</v>
      </c>
      <c r="N1802" s="1" t="s">
        <v>29</v>
      </c>
      <c r="O1802" s="1" t="s">
        <v>30</v>
      </c>
    </row>
    <row r="1803" spans="1:15" x14ac:dyDescent="0.3">
      <c r="A1803" s="1" t="s">
        <v>5093</v>
      </c>
      <c r="B1803" s="2">
        <v>45237</v>
      </c>
      <c r="C1803" s="1" t="s">
        <v>6671</v>
      </c>
      <c r="D1803" s="1" t="s">
        <v>54</v>
      </c>
      <c r="E1803">
        <v>2023</v>
      </c>
      <c r="F1803" s="1" t="s">
        <v>854</v>
      </c>
      <c r="G1803" s="1" t="s">
        <v>855</v>
      </c>
      <c r="H1803" s="1" t="s">
        <v>950</v>
      </c>
      <c r="I1803" s="1" t="s">
        <v>4931</v>
      </c>
      <c r="J1803" s="1" t="s">
        <v>51</v>
      </c>
      <c r="K1803" s="3">
        <v>30.76</v>
      </c>
      <c r="L1803">
        <v>3</v>
      </c>
      <c r="M1803" s="3">
        <v>92.28</v>
      </c>
      <c r="N1803" s="1" t="s">
        <v>88</v>
      </c>
      <c r="O1803" s="1" t="s">
        <v>37</v>
      </c>
    </row>
    <row r="1804" spans="1:15" x14ac:dyDescent="0.3">
      <c r="A1804" s="1" t="s">
        <v>5094</v>
      </c>
      <c r="B1804" s="2">
        <v>45504</v>
      </c>
      <c r="C1804" s="1" t="s">
        <v>6670</v>
      </c>
      <c r="D1804" s="1" t="s">
        <v>32</v>
      </c>
      <c r="E1804">
        <v>2024</v>
      </c>
      <c r="F1804" s="1" t="s">
        <v>2848</v>
      </c>
      <c r="G1804" s="1" t="s">
        <v>2849</v>
      </c>
      <c r="H1804" s="1" t="s">
        <v>337</v>
      </c>
      <c r="I1804" s="1" t="s">
        <v>3969</v>
      </c>
      <c r="J1804" s="1" t="s">
        <v>87</v>
      </c>
      <c r="K1804" s="3">
        <v>39.19</v>
      </c>
      <c r="L1804">
        <v>2</v>
      </c>
      <c r="M1804" s="3">
        <v>78.38</v>
      </c>
      <c r="N1804" s="1" t="s">
        <v>21</v>
      </c>
      <c r="O1804" s="1" t="s">
        <v>37</v>
      </c>
    </row>
    <row r="1805" spans="1:15" x14ac:dyDescent="0.3">
      <c r="A1805" s="1" t="s">
        <v>5095</v>
      </c>
      <c r="B1805" s="2">
        <v>45444</v>
      </c>
      <c r="C1805" s="1" t="s">
        <v>6673</v>
      </c>
      <c r="D1805" s="1" t="s">
        <v>24</v>
      </c>
      <c r="E1805">
        <v>2024</v>
      </c>
      <c r="F1805" s="1" t="s">
        <v>2123</v>
      </c>
      <c r="G1805" s="1" t="s">
        <v>5096</v>
      </c>
      <c r="H1805" s="1" t="s">
        <v>2110</v>
      </c>
      <c r="I1805" s="1" t="s">
        <v>5097</v>
      </c>
      <c r="J1805" s="1" t="s">
        <v>87</v>
      </c>
      <c r="K1805" s="3">
        <v>6.01</v>
      </c>
      <c r="L1805">
        <v>2</v>
      </c>
      <c r="M1805" s="3">
        <v>12.02</v>
      </c>
      <c r="N1805" s="1" t="s">
        <v>6669</v>
      </c>
      <c r="O1805" s="1" t="s">
        <v>52</v>
      </c>
    </row>
    <row r="1806" spans="1:15" x14ac:dyDescent="0.3">
      <c r="A1806" s="1" t="s">
        <v>5099</v>
      </c>
      <c r="B1806" s="2">
        <v>45700</v>
      </c>
      <c r="C1806" s="1" t="s">
        <v>6670</v>
      </c>
      <c r="D1806" s="1" t="s">
        <v>39</v>
      </c>
      <c r="E1806">
        <v>2025</v>
      </c>
      <c r="F1806" s="1" t="s">
        <v>139</v>
      </c>
      <c r="G1806" s="1" t="s">
        <v>4489</v>
      </c>
      <c r="H1806" s="1" t="s">
        <v>416</v>
      </c>
      <c r="I1806" s="1" t="s">
        <v>3411</v>
      </c>
      <c r="J1806" s="1" t="s">
        <v>51</v>
      </c>
      <c r="K1806" s="3">
        <v>35.9</v>
      </c>
      <c r="L1806">
        <v>4</v>
      </c>
      <c r="M1806" s="3">
        <v>143.6</v>
      </c>
      <c r="N1806" s="1" t="s">
        <v>6669</v>
      </c>
      <c r="O1806" s="1" t="s">
        <v>95</v>
      </c>
    </row>
    <row r="1807" spans="1:15" x14ac:dyDescent="0.3">
      <c r="A1807" s="1" t="s">
        <v>5100</v>
      </c>
      <c r="B1807" s="2">
        <v>45236</v>
      </c>
      <c r="C1807" s="1" t="s">
        <v>6667</v>
      </c>
      <c r="D1807" s="1" t="s">
        <v>54</v>
      </c>
      <c r="E1807">
        <v>2023</v>
      </c>
      <c r="F1807" s="1" t="s">
        <v>2799</v>
      </c>
      <c r="G1807" s="1" t="s">
        <v>2800</v>
      </c>
      <c r="H1807" s="1" t="s">
        <v>3179</v>
      </c>
      <c r="I1807" s="1" t="s">
        <v>4406</v>
      </c>
      <c r="J1807" s="1" t="s">
        <v>70</v>
      </c>
      <c r="K1807" s="3">
        <v>31.1</v>
      </c>
      <c r="L1807">
        <v>4</v>
      </c>
      <c r="M1807" s="3">
        <v>124.4</v>
      </c>
      <c r="N1807" s="1" t="s">
        <v>21</v>
      </c>
      <c r="O1807" s="1" t="s">
        <v>30</v>
      </c>
    </row>
    <row r="1808" spans="1:15" x14ac:dyDescent="0.3">
      <c r="A1808" s="1" t="s">
        <v>5101</v>
      </c>
      <c r="B1808" s="2">
        <v>45311</v>
      </c>
      <c r="C1808" s="1" t="s">
        <v>6673</v>
      </c>
      <c r="D1808" s="1" t="s">
        <v>210</v>
      </c>
      <c r="E1808">
        <v>2024</v>
      </c>
      <c r="F1808" s="1" t="s">
        <v>1048</v>
      </c>
      <c r="G1808" s="1" t="s">
        <v>1049</v>
      </c>
      <c r="H1808" s="1" t="s">
        <v>5102</v>
      </c>
      <c r="I1808" s="1" t="s">
        <v>5103</v>
      </c>
      <c r="J1808" s="1" t="s">
        <v>87</v>
      </c>
      <c r="K1808" s="3">
        <v>17.3</v>
      </c>
      <c r="L1808">
        <v>1</v>
      </c>
      <c r="M1808" s="3">
        <v>17.3</v>
      </c>
      <c r="N1808" s="1" t="s">
        <v>21</v>
      </c>
      <c r="O1808" s="1" t="s">
        <v>193</v>
      </c>
    </row>
    <row r="1809" spans="1:15" x14ac:dyDescent="0.3">
      <c r="A1809" s="1" t="s">
        <v>5104</v>
      </c>
      <c r="B1809" s="2">
        <v>45171</v>
      </c>
      <c r="C1809" s="1" t="s">
        <v>6673</v>
      </c>
      <c r="D1809" s="1" t="s">
        <v>60</v>
      </c>
      <c r="E1809">
        <v>2023</v>
      </c>
      <c r="F1809" s="1" t="s">
        <v>3523</v>
      </c>
      <c r="G1809" s="1" t="s">
        <v>5004</v>
      </c>
      <c r="H1809" s="1" t="s">
        <v>1685</v>
      </c>
      <c r="I1809" s="1" t="s">
        <v>1686</v>
      </c>
      <c r="J1809" s="1" t="s">
        <v>87</v>
      </c>
      <c r="K1809" s="3">
        <v>18</v>
      </c>
      <c r="L1809">
        <v>1</v>
      </c>
      <c r="M1809" s="3">
        <v>18</v>
      </c>
      <c r="N1809" s="1" t="s">
        <v>21</v>
      </c>
      <c r="O1809" s="1" t="s">
        <v>193</v>
      </c>
    </row>
    <row r="1810" spans="1:15" x14ac:dyDescent="0.3">
      <c r="A1810" s="1" t="s">
        <v>5105</v>
      </c>
      <c r="B1810" s="2">
        <v>45583</v>
      </c>
      <c r="C1810" s="1" t="s">
        <v>6668</v>
      </c>
      <c r="D1810" s="1" t="s">
        <v>133</v>
      </c>
      <c r="E1810">
        <v>2024</v>
      </c>
      <c r="F1810" s="1" t="s">
        <v>1317</v>
      </c>
      <c r="G1810" s="1" t="s">
        <v>1318</v>
      </c>
      <c r="H1810" s="1" t="s">
        <v>4153</v>
      </c>
      <c r="I1810" s="1" t="s">
        <v>4154</v>
      </c>
      <c r="J1810" s="1" t="s">
        <v>20</v>
      </c>
      <c r="K1810" s="3">
        <v>50.56</v>
      </c>
      <c r="L1810">
        <v>3</v>
      </c>
      <c r="M1810" s="3">
        <v>151.68</v>
      </c>
      <c r="N1810" s="1" t="s">
        <v>29</v>
      </c>
      <c r="O1810" s="1" t="s">
        <v>95</v>
      </c>
    </row>
    <row r="1811" spans="1:15" x14ac:dyDescent="0.3">
      <c r="A1811" s="1" t="s">
        <v>5106</v>
      </c>
      <c r="B1811" s="2">
        <v>45636</v>
      </c>
      <c r="C1811" s="1" t="s">
        <v>6671</v>
      </c>
      <c r="D1811" s="1" t="s">
        <v>107</v>
      </c>
      <c r="E1811">
        <v>2024</v>
      </c>
      <c r="F1811" s="1" t="s">
        <v>2006</v>
      </c>
      <c r="G1811" s="1" t="s">
        <v>2007</v>
      </c>
      <c r="H1811" s="1" t="s">
        <v>593</v>
      </c>
      <c r="I1811" s="1" t="s">
        <v>594</v>
      </c>
      <c r="J1811" s="1" t="s">
        <v>51</v>
      </c>
      <c r="K1811" s="3">
        <v>32.32</v>
      </c>
      <c r="L1811">
        <v>2</v>
      </c>
      <c r="M1811" s="3">
        <v>64.64</v>
      </c>
      <c r="N1811" s="1" t="s">
        <v>6669</v>
      </c>
      <c r="O1811" s="1" t="s">
        <v>44</v>
      </c>
    </row>
    <row r="1812" spans="1:15" x14ac:dyDescent="0.3">
      <c r="A1812" s="1" t="s">
        <v>5107</v>
      </c>
      <c r="B1812" s="2">
        <v>45561</v>
      </c>
      <c r="C1812" s="1" t="s">
        <v>6672</v>
      </c>
      <c r="D1812" s="1" t="s">
        <v>60</v>
      </c>
      <c r="E1812">
        <v>2024</v>
      </c>
      <c r="F1812" s="1" t="s">
        <v>5108</v>
      </c>
      <c r="G1812" s="1" t="s">
        <v>5109</v>
      </c>
      <c r="H1812" s="1" t="s">
        <v>1707</v>
      </c>
      <c r="I1812" s="1" t="s">
        <v>5110</v>
      </c>
      <c r="J1812" s="1" t="s">
        <v>51</v>
      </c>
      <c r="K1812" s="3">
        <v>16.420000000000002</v>
      </c>
      <c r="L1812">
        <v>1</v>
      </c>
      <c r="M1812" s="3">
        <v>16.420000000000002</v>
      </c>
      <c r="N1812" s="1" t="s">
        <v>6669</v>
      </c>
      <c r="O1812" s="1" t="s">
        <v>193</v>
      </c>
    </row>
    <row r="1813" spans="1:15" x14ac:dyDescent="0.3">
      <c r="A1813" s="1" t="s">
        <v>5111</v>
      </c>
      <c r="B1813" s="2">
        <v>45099</v>
      </c>
      <c r="C1813" s="1" t="s">
        <v>6672</v>
      </c>
      <c r="D1813" s="1" t="s">
        <v>24</v>
      </c>
      <c r="E1813">
        <v>2023</v>
      </c>
      <c r="F1813" s="1" t="s">
        <v>794</v>
      </c>
      <c r="G1813" s="1" t="s">
        <v>4913</v>
      </c>
      <c r="H1813" s="1" t="s">
        <v>3747</v>
      </c>
      <c r="I1813" s="1" t="s">
        <v>4959</v>
      </c>
      <c r="J1813" s="1" t="s">
        <v>20</v>
      </c>
      <c r="K1813" s="3">
        <v>34.07</v>
      </c>
      <c r="L1813">
        <v>5</v>
      </c>
      <c r="M1813" s="3">
        <v>170.35</v>
      </c>
      <c r="N1813" s="1" t="s">
        <v>29</v>
      </c>
      <c r="O1813" s="1" t="s">
        <v>22</v>
      </c>
    </row>
    <row r="1814" spans="1:15" x14ac:dyDescent="0.3">
      <c r="A1814" s="1" t="s">
        <v>5112</v>
      </c>
      <c r="B1814" s="2">
        <v>45643</v>
      </c>
      <c r="C1814" s="1" t="s">
        <v>6671</v>
      </c>
      <c r="D1814" s="1" t="s">
        <v>107</v>
      </c>
      <c r="E1814">
        <v>2024</v>
      </c>
      <c r="F1814" s="1" t="s">
        <v>2838</v>
      </c>
      <c r="G1814" s="1" t="s">
        <v>5113</v>
      </c>
      <c r="H1814" s="1" t="s">
        <v>932</v>
      </c>
      <c r="I1814" s="1" t="s">
        <v>2998</v>
      </c>
      <c r="J1814" s="1" t="s">
        <v>87</v>
      </c>
      <c r="K1814" s="3">
        <v>44.47</v>
      </c>
      <c r="L1814">
        <v>3</v>
      </c>
      <c r="M1814" s="3">
        <v>133.41</v>
      </c>
      <c r="N1814" s="1" t="s">
        <v>21</v>
      </c>
      <c r="O1814" s="1" t="s">
        <v>52</v>
      </c>
    </row>
    <row r="1815" spans="1:15" x14ac:dyDescent="0.3">
      <c r="A1815" s="1" t="s">
        <v>5114</v>
      </c>
      <c r="B1815" s="2">
        <v>44804</v>
      </c>
      <c r="C1815" s="1" t="s">
        <v>6670</v>
      </c>
      <c r="D1815" s="1" t="s">
        <v>90</v>
      </c>
      <c r="E1815">
        <v>2022</v>
      </c>
      <c r="F1815" s="1" t="s">
        <v>5115</v>
      </c>
      <c r="G1815" s="1" t="s">
        <v>5116</v>
      </c>
      <c r="H1815" s="1" t="s">
        <v>1602</v>
      </c>
      <c r="I1815" s="1" t="s">
        <v>1740</v>
      </c>
      <c r="J1815" s="1" t="s">
        <v>20</v>
      </c>
      <c r="K1815" s="3">
        <v>22.38</v>
      </c>
      <c r="L1815">
        <v>1</v>
      </c>
      <c r="M1815" s="3">
        <v>22.38</v>
      </c>
      <c r="N1815" s="1" t="s">
        <v>21</v>
      </c>
      <c r="O1815" s="1" t="s">
        <v>95</v>
      </c>
    </row>
    <row r="1816" spans="1:15" x14ac:dyDescent="0.3">
      <c r="A1816" s="1" t="s">
        <v>5117</v>
      </c>
      <c r="B1816" s="2">
        <v>45516</v>
      </c>
      <c r="C1816" s="1" t="s">
        <v>6667</v>
      </c>
      <c r="D1816" s="1" t="s">
        <v>90</v>
      </c>
      <c r="E1816">
        <v>2024</v>
      </c>
      <c r="F1816" s="1" t="s">
        <v>3109</v>
      </c>
      <c r="G1816" s="1" t="s">
        <v>3110</v>
      </c>
      <c r="H1816" s="1" t="s">
        <v>4054</v>
      </c>
      <c r="I1816" s="1" t="s">
        <v>5118</v>
      </c>
      <c r="J1816" s="1" t="s">
        <v>70</v>
      </c>
      <c r="K1816" s="3">
        <v>5.7</v>
      </c>
      <c r="L1816">
        <v>3</v>
      </c>
      <c r="M1816" s="3">
        <v>17.100000000000001</v>
      </c>
      <c r="N1816" s="1" t="s">
        <v>21</v>
      </c>
      <c r="O1816" s="1" t="s">
        <v>52</v>
      </c>
    </row>
    <row r="1817" spans="1:15" x14ac:dyDescent="0.3">
      <c r="A1817" s="1" t="s">
        <v>5119</v>
      </c>
      <c r="B1817" s="2">
        <v>45615</v>
      </c>
      <c r="C1817" s="1" t="s">
        <v>6671</v>
      </c>
      <c r="D1817" s="1" t="s">
        <v>54</v>
      </c>
      <c r="E1817">
        <v>2024</v>
      </c>
      <c r="F1817" s="1" t="s">
        <v>2875</v>
      </c>
      <c r="G1817" s="1" t="s">
        <v>4791</v>
      </c>
      <c r="H1817" s="1" t="s">
        <v>2742</v>
      </c>
      <c r="I1817" s="1" t="s">
        <v>2743</v>
      </c>
      <c r="J1817" s="1" t="s">
        <v>51</v>
      </c>
      <c r="K1817" s="3">
        <v>41.8</v>
      </c>
      <c r="L1817">
        <v>3</v>
      </c>
      <c r="M1817" s="3">
        <v>125.4</v>
      </c>
      <c r="N1817" s="1" t="s">
        <v>6669</v>
      </c>
      <c r="O1817" s="1" t="s">
        <v>22</v>
      </c>
    </row>
    <row r="1818" spans="1:15" x14ac:dyDescent="0.3">
      <c r="A1818" s="1" t="s">
        <v>5120</v>
      </c>
      <c r="B1818" s="2">
        <v>45330</v>
      </c>
      <c r="C1818" s="1" t="s">
        <v>6672</v>
      </c>
      <c r="D1818" s="1" t="s">
        <v>39</v>
      </c>
      <c r="E1818">
        <v>2024</v>
      </c>
      <c r="F1818" s="1" t="s">
        <v>5121</v>
      </c>
      <c r="G1818" s="1" t="s">
        <v>5122</v>
      </c>
      <c r="H1818" s="1" t="s">
        <v>1541</v>
      </c>
      <c r="I1818" s="1" t="s">
        <v>1542</v>
      </c>
      <c r="J1818" s="1" t="s">
        <v>87</v>
      </c>
      <c r="K1818" s="3">
        <v>30.03</v>
      </c>
      <c r="L1818">
        <v>1</v>
      </c>
      <c r="M1818" s="3">
        <v>30.03</v>
      </c>
      <c r="N1818" s="1" t="s">
        <v>6669</v>
      </c>
      <c r="O1818" s="1" t="s">
        <v>37</v>
      </c>
    </row>
    <row r="1819" spans="1:15" x14ac:dyDescent="0.3">
      <c r="A1819" s="1" t="s">
        <v>5123</v>
      </c>
      <c r="B1819" s="2">
        <v>44994</v>
      </c>
      <c r="C1819" s="1" t="s">
        <v>6672</v>
      </c>
      <c r="D1819" s="1" t="s">
        <v>15</v>
      </c>
      <c r="E1819">
        <v>2023</v>
      </c>
      <c r="F1819" s="1" t="s">
        <v>3103</v>
      </c>
      <c r="G1819" s="1" t="s">
        <v>3104</v>
      </c>
      <c r="H1819" s="1" t="s">
        <v>3172</v>
      </c>
      <c r="I1819" s="1" t="s">
        <v>3173</v>
      </c>
      <c r="J1819" s="1" t="s">
        <v>20</v>
      </c>
      <c r="K1819" s="3">
        <v>9.99</v>
      </c>
      <c r="L1819">
        <v>4</v>
      </c>
      <c r="M1819" s="3">
        <v>39.96</v>
      </c>
      <c r="N1819" s="1" t="s">
        <v>6669</v>
      </c>
      <c r="O1819" s="1" t="s">
        <v>30</v>
      </c>
    </row>
    <row r="1820" spans="1:15" x14ac:dyDescent="0.3">
      <c r="A1820" s="1" t="s">
        <v>5124</v>
      </c>
      <c r="B1820" s="2">
        <v>45626</v>
      </c>
      <c r="C1820" s="1" t="s">
        <v>6673</v>
      </c>
      <c r="D1820" s="1" t="s">
        <v>54</v>
      </c>
      <c r="E1820">
        <v>2024</v>
      </c>
      <c r="F1820" s="1" t="s">
        <v>5125</v>
      </c>
      <c r="G1820" s="1" t="s">
        <v>5126</v>
      </c>
      <c r="H1820" s="1" t="s">
        <v>678</v>
      </c>
      <c r="I1820" s="1" t="s">
        <v>2599</v>
      </c>
      <c r="J1820" s="1" t="s">
        <v>51</v>
      </c>
      <c r="K1820" s="3">
        <v>8.76</v>
      </c>
      <c r="L1820">
        <v>5</v>
      </c>
      <c r="M1820" s="3">
        <v>43.8</v>
      </c>
      <c r="N1820" s="1" t="s">
        <v>88</v>
      </c>
      <c r="O1820" s="1" t="s">
        <v>193</v>
      </c>
    </row>
    <row r="1821" spans="1:15" x14ac:dyDescent="0.3">
      <c r="A1821" s="1" t="s">
        <v>5127</v>
      </c>
      <c r="B1821" s="2">
        <v>44818</v>
      </c>
      <c r="C1821" s="1" t="s">
        <v>6670</v>
      </c>
      <c r="D1821" s="1" t="s">
        <v>60</v>
      </c>
      <c r="E1821">
        <v>2022</v>
      </c>
      <c r="F1821" s="1" t="s">
        <v>3030</v>
      </c>
      <c r="G1821" s="1" t="s">
        <v>3031</v>
      </c>
      <c r="H1821" s="1" t="s">
        <v>1130</v>
      </c>
      <c r="I1821" s="1" t="s">
        <v>5128</v>
      </c>
      <c r="J1821" s="1" t="s">
        <v>70</v>
      </c>
      <c r="K1821" s="3">
        <v>25.7</v>
      </c>
      <c r="L1821">
        <v>5</v>
      </c>
      <c r="M1821" s="3">
        <v>128.5</v>
      </c>
      <c r="N1821" s="1" t="s">
        <v>6669</v>
      </c>
      <c r="O1821" s="1" t="s">
        <v>22</v>
      </c>
    </row>
    <row r="1822" spans="1:15" x14ac:dyDescent="0.3">
      <c r="A1822" s="1" t="s">
        <v>5129</v>
      </c>
      <c r="B1822" s="2">
        <v>45308</v>
      </c>
      <c r="C1822" s="1" t="s">
        <v>6670</v>
      </c>
      <c r="D1822" s="1" t="s">
        <v>210</v>
      </c>
      <c r="E1822">
        <v>2024</v>
      </c>
      <c r="F1822" s="1" t="s">
        <v>1035</v>
      </c>
      <c r="G1822" s="1" t="s">
        <v>5130</v>
      </c>
      <c r="H1822" s="1" t="s">
        <v>3346</v>
      </c>
      <c r="I1822" s="1" t="s">
        <v>5131</v>
      </c>
      <c r="J1822" s="1" t="s">
        <v>70</v>
      </c>
      <c r="K1822" s="3">
        <v>44.97</v>
      </c>
      <c r="L1822">
        <v>2</v>
      </c>
      <c r="M1822" s="3">
        <v>89.94</v>
      </c>
      <c r="N1822" s="1" t="s">
        <v>29</v>
      </c>
      <c r="O1822" s="1" t="s">
        <v>44</v>
      </c>
    </row>
    <row r="1823" spans="1:15" x14ac:dyDescent="0.3">
      <c r="A1823" s="1" t="s">
        <v>5132</v>
      </c>
      <c r="B1823" s="2">
        <v>45463</v>
      </c>
      <c r="C1823" s="1" t="s">
        <v>6672</v>
      </c>
      <c r="D1823" s="1" t="s">
        <v>24</v>
      </c>
      <c r="E1823">
        <v>2024</v>
      </c>
      <c r="F1823" s="1" t="s">
        <v>715</v>
      </c>
      <c r="G1823" s="1" t="s">
        <v>716</v>
      </c>
      <c r="H1823" s="1" t="s">
        <v>2650</v>
      </c>
      <c r="I1823" s="1" t="s">
        <v>3822</v>
      </c>
      <c r="J1823" s="1" t="s">
        <v>70</v>
      </c>
      <c r="K1823" s="3">
        <v>55</v>
      </c>
      <c r="L1823">
        <v>2</v>
      </c>
      <c r="M1823" s="3">
        <v>110</v>
      </c>
      <c r="N1823" s="1" t="s">
        <v>6669</v>
      </c>
      <c r="O1823" s="1" t="s">
        <v>30</v>
      </c>
    </row>
    <row r="1824" spans="1:15" x14ac:dyDescent="0.3">
      <c r="A1824" s="1" t="s">
        <v>5133</v>
      </c>
      <c r="B1824" s="2">
        <v>45046</v>
      </c>
      <c r="C1824" s="1" t="s">
        <v>6666</v>
      </c>
      <c r="D1824" s="1" t="s">
        <v>82</v>
      </c>
      <c r="E1824">
        <v>2023</v>
      </c>
      <c r="F1824" s="1" t="s">
        <v>3523</v>
      </c>
      <c r="G1824" s="1" t="s">
        <v>3524</v>
      </c>
      <c r="H1824" s="1" t="s">
        <v>426</v>
      </c>
      <c r="I1824" s="1" t="s">
        <v>5134</v>
      </c>
      <c r="J1824" s="1" t="s">
        <v>51</v>
      </c>
      <c r="K1824" s="3">
        <v>11.52</v>
      </c>
      <c r="L1824">
        <v>5</v>
      </c>
      <c r="M1824" s="3">
        <v>57.6</v>
      </c>
      <c r="N1824" s="1" t="s">
        <v>6669</v>
      </c>
      <c r="O1824" s="1" t="s">
        <v>52</v>
      </c>
    </row>
    <row r="1825" spans="1:15" x14ac:dyDescent="0.3">
      <c r="A1825" s="1" t="s">
        <v>5135</v>
      </c>
      <c r="B1825" s="2">
        <v>45477</v>
      </c>
      <c r="C1825" s="1" t="s">
        <v>6672</v>
      </c>
      <c r="D1825" s="1" t="s">
        <v>32</v>
      </c>
      <c r="E1825">
        <v>2024</v>
      </c>
      <c r="F1825" s="1" t="s">
        <v>2833</v>
      </c>
      <c r="G1825" s="1" t="s">
        <v>2834</v>
      </c>
      <c r="H1825" s="1" t="s">
        <v>936</v>
      </c>
      <c r="I1825" s="1" t="s">
        <v>937</v>
      </c>
      <c r="J1825" s="1" t="s">
        <v>51</v>
      </c>
      <c r="K1825" s="3">
        <v>23.16</v>
      </c>
      <c r="L1825">
        <v>4</v>
      </c>
      <c r="M1825" s="3">
        <v>92.64</v>
      </c>
      <c r="N1825" s="1" t="s">
        <v>21</v>
      </c>
      <c r="O1825" s="1" t="s">
        <v>37</v>
      </c>
    </row>
    <row r="1826" spans="1:15" x14ac:dyDescent="0.3">
      <c r="A1826" s="1" t="s">
        <v>5136</v>
      </c>
      <c r="B1826" s="2">
        <v>45092</v>
      </c>
      <c r="C1826" s="1" t="s">
        <v>6672</v>
      </c>
      <c r="D1826" s="1" t="s">
        <v>24</v>
      </c>
      <c r="E1826">
        <v>2023</v>
      </c>
      <c r="F1826" s="1" t="s">
        <v>2180</v>
      </c>
      <c r="G1826" s="1" t="s">
        <v>2181</v>
      </c>
      <c r="H1826" s="1" t="s">
        <v>883</v>
      </c>
      <c r="I1826" s="1" t="s">
        <v>884</v>
      </c>
      <c r="J1826" s="1" t="s">
        <v>20</v>
      </c>
      <c r="K1826" s="3">
        <v>18.399999999999999</v>
      </c>
      <c r="L1826">
        <v>5</v>
      </c>
      <c r="M1826" s="3">
        <v>92</v>
      </c>
      <c r="N1826" s="1" t="s">
        <v>21</v>
      </c>
      <c r="O1826" s="1" t="s">
        <v>52</v>
      </c>
    </row>
    <row r="1827" spans="1:15" x14ac:dyDescent="0.3">
      <c r="A1827" s="1" t="s">
        <v>5137</v>
      </c>
      <c r="B1827" s="2">
        <v>45137</v>
      </c>
      <c r="C1827" s="1" t="s">
        <v>6666</v>
      </c>
      <c r="D1827" s="1" t="s">
        <v>32</v>
      </c>
      <c r="E1827">
        <v>2023</v>
      </c>
      <c r="F1827" s="1" t="s">
        <v>3706</v>
      </c>
      <c r="G1827" s="1" t="s">
        <v>5138</v>
      </c>
      <c r="H1827" s="1" t="s">
        <v>5139</v>
      </c>
      <c r="I1827" s="1" t="s">
        <v>5140</v>
      </c>
      <c r="J1827" s="1" t="s">
        <v>20</v>
      </c>
      <c r="K1827" s="3">
        <v>13.3</v>
      </c>
      <c r="L1827">
        <v>2</v>
      </c>
      <c r="M1827" s="3">
        <v>26.6</v>
      </c>
      <c r="N1827" s="1" t="s">
        <v>29</v>
      </c>
      <c r="O1827" s="1" t="s">
        <v>193</v>
      </c>
    </row>
    <row r="1828" spans="1:15" x14ac:dyDescent="0.3">
      <c r="A1828" s="1" t="s">
        <v>5141</v>
      </c>
      <c r="B1828" s="2">
        <v>45645</v>
      </c>
      <c r="C1828" s="1" t="s">
        <v>6672</v>
      </c>
      <c r="D1828" s="1" t="s">
        <v>107</v>
      </c>
      <c r="E1828">
        <v>2024</v>
      </c>
      <c r="F1828" s="1" t="s">
        <v>3480</v>
      </c>
      <c r="G1828" s="1" t="s">
        <v>3481</v>
      </c>
      <c r="H1828" s="1" t="s">
        <v>1205</v>
      </c>
      <c r="I1828" s="1" t="s">
        <v>4786</v>
      </c>
      <c r="J1828" s="1" t="s">
        <v>70</v>
      </c>
      <c r="K1828" s="3">
        <v>21.04</v>
      </c>
      <c r="L1828">
        <v>3</v>
      </c>
      <c r="M1828" s="3">
        <v>63.12</v>
      </c>
      <c r="N1828" s="1" t="s">
        <v>6669</v>
      </c>
      <c r="O1828" s="1" t="s">
        <v>44</v>
      </c>
    </row>
    <row r="1829" spans="1:15" x14ac:dyDescent="0.3">
      <c r="A1829" s="1" t="s">
        <v>5142</v>
      </c>
      <c r="B1829" s="2">
        <v>45153</v>
      </c>
      <c r="C1829" s="1" t="s">
        <v>6671</v>
      </c>
      <c r="D1829" s="1" t="s">
        <v>90</v>
      </c>
      <c r="E1829">
        <v>2023</v>
      </c>
      <c r="F1829" s="1" t="s">
        <v>2422</v>
      </c>
      <c r="G1829" s="1" t="s">
        <v>4561</v>
      </c>
      <c r="H1829" s="1" t="s">
        <v>660</v>
      </c>
      <c r="I1829" s="1" t="s">
        <v>661</v>
      </c>
      <c r="J1829" s="1" t="s">
        <v>20</v>
      </c>
      <c r="K1829" s="3">
        <v>39.74</v>
      </c>
      <c r="L1829">
        <v>4</v>
      </c>
      <c r="M1829" s="3">
        <v>158.96</v>
      </c>
      <c r="N1829" s="1" t="s">
        <v>21</v>
      </c>
      <c r="O1829" s="1" t="s">
        <v>193</v>
      </c>
    </row>
    <row r="1830" spans="1:15" x14ac:dyDescent="0.3">
      <c r="A1830" s="1" t="s">
        <v>5143</v>
      </c>
      <c r="B1830" s="2">
        <v>45317</v>
      </c>
      <c r="C1830" s="1" t="s">
        <v>6668</v>
      </c>
      <c r="D1830" s="1" t="s">
        <v>210</v>
      </c>
      <c r="E1830">
        <v>2024</v>
      </c>
      <c r="F1830" s="1" t="s">
        <v>873</v>
      </c>
      <c r="G1830" s="1" t="s">
        <v>874</v>
      </c>
      <c r="H1830" s="1" t="s">
        <v>2807</v>
      </c>
      <c r="I1830" s="1" t="s">
        <v>4788</v>
      </c>
      <c r="J1830" s="1" t="s">
        <v>70</v>
      </c>
      <c r="K1830" s="3">
        <v>11.74</v>
      </c>
      <c r="L1830">
        <v>1</v>
      </c>
      <c r="M1830" s="3">
        <v>11.74</v>
      </c>
      <c r="N1830" s="1" t="s">
        <v>88</v>
      </c>
      <c r="O1830" s="1" t="s">
        <v>30</v>
      </c>
    </row>
    <row r="1831" spans="1:15" x14ac:dyDescent="0.3">
      <c r="A1831" s="1" t="s">
        <v>5144</v>
      </c>
      <c r="B1831" s="2">
        <v>45309</v>
      </c>
      <c r="C1831" s="1" t="s">
        <v>6672</v>
      </c>
      <c r="D1831" s="1" t="s">
        <v>210</v>
      </c>
      <c r="E1831">
        <v>2024</v>
      </c>
      <c r="F1831" s="1" t="s">
        <v>921</v>
      </c>
      <c r="G1831" s="1" t="s">
        <v>2851</v>
      </c>
      <c r="H1831" s="1" t="s">
        <v>2535</v>
      </c>
      <c r="I1831" s="1" t="s">
        <v>2536</v>
      </c>
      <c r="J1831" s="1" t="s">
        <v>70</v>
      </c>
      <c r="K1831" s="3">
        <v>18.77</v>
      </c>
      <c r="L1831">
        <v>3</v>
      </c>
      <c r="M1831" s="3">
        <v>56.31</v>
      </c>
      <c r="N1831" s="1" t="s">
        <v>29</v>
      </c>
      <c r="O1831" s="1" t="s">
        <v>37</v>
      </c>
    </row>
    <row r="1832" spans="1:15" x14ac:dyDescent="0.3">
      <c r="A1832" s="1" t="s">
        <v>5145</v>
      </c>
      <c r="B1832" s="2">
        <v>45001</v>
      </c>
      <c r="C1832" s="1" t="s">
        <v>6672</v>
      </c>
      <c r="D1832" s="1" t="s">
        <v>15</v>
      </c>
      <c r="E1832">
        <v>2023</v>
      </c>
      <c r="F1832" s="1" t="s">
        <v>3207</v>
      </c>
      <c r="G1832" s="1" t="s">
        <v>3208</v>
      </c>
      <c r="H1832" s="1" t="s">
        <v>598</v>
      </c>
      <c r="I1832" s="1" t="s">
        <v>599</v>
      </c>
      <c r="J1832" s="1" t="s">
        <v>20</v>
      </c>
      <c r="K1832" s="3">
        <v>33.76</v>
      </c>
      <c r="L1832">
        <v>4</v>
      </c>
      <c r="M1832" s="3">
        <v>135.04</v>
      </c>
      <c r="N1832" s="1" t="s">
        <v>21</v>
      </c>
      <c r="O1832" s="1" t="s">
        <v>80</v>
      </c>
    </row>
    <row r="1833" spans="1:15" x14ac:dyDescent="0.3">
      <c r="A1833" s="1" t="s">
        <v>5146</v>
      </c>
      <c r="B1833" s="2">
        <v>45686</v>
      </c>
      <c r="C1833" s="1" t="s">
        <v>6670</v>
      </c>
      <c r="D1833" s="1" t="s">
        <v>210</v>
      </c>
      <c r="E1833">
        <v>2025</v>
      </c>
      <c r="F1833" s="1" t="s">
        <v>1002</v>
      </c>
      <c r="G1833" s="1" t="s">
        <v>1003</v>
      </c>
      <c r="H1833" s="1" t="s">
        <v>2349</v>
      </c>
      <c r="I1833" s="1" t="s">
        <v>2350</v>
      </c>
      <c r="J1833" s="1" t="s">
        <v>87</v>
      </c>
      <c r="K1833" s="3">
        <v>53.49</v>
      </c>
      <c r="L1833">
        <v>4</v>
      </c>
      <c r="M1833" s="3">
        <v>213.96</v>
      </c>
      <c r="N1833" s="1" t="s">
        <v>6669</v>
      </c>
      <c r="O1833" s="1" t="s">
        <v>80</v>
      </c>
    </row>
    <row r="1834" spans="1:15" x14ac:dyDescent="0.3">
      <c r="A1834" s="1" t="s">
        <v>5147</v>
      </c>
      <c r="B1834" s="2">
        <v>44946</v>
      </c>
      <c r="C1834" s="1" t="s">
        <v>6668</v>
      </c>
      <c r="D1834" s="1" t="s">
        <v>210</v>
      </c>
      <c r="E1834">
        <v>2023</v>
      </c>
      <c r="F1834" s="1" t="s">
        <v>4611</v>
      </c>
      <c r="G1834" s="1" t="s">
        <v>4612</v>
      </c>
      <c r="H1834" s="1" t="s">
        <v>5148</v>
      </c>
      <c r="I1834" s="1" t="s">
        <v>5149</v>
      </c>
      <c r="J1834" s="1" t="s">
        <v>70</v>
      </c>
      <c r="K1834" s="3">
        <v>8.8800000000000008</v>
      </c>
      <c r="L1834">
        <v>1</v>
      </c>
      <c r="M1834" s="3">
        <v>8.8800000000000008</v>
      </c>
      <c r="N1834" s="1" t="s">
        <v>6669</v>
      </c>
      <c r="O1834" s="1" t="s">
        <v>30</v>
      </c>
    </row>
    <row r="1835" spans="1:15" x14ac:dyDescent="0.3">
      <c r="A1835" s="1" t="s">
        <v>5150</v>
      </c>
      <c r="B1835" s="2">
        <v>45608</v>
      </c>
      <c r="C1835" s="1" t="s">
        <v>6671</v>
      </c>
      <c r="D1835" s="1" t="s">
        <v>54</v>
      </c>
      <c r="E1835">
        <v>2024</v>
      </c>
      <c r="F1835" s="1" t="s">
        <v>834</v>
      </c>
      <c r="G1835" s="1" t="s">
        <v>835</v>
      </c>
      <c r="H1835" s="1" t="s">
        <v>4338</v>
      </c>
      <c r="I1835" s="1" t="s">
        <v>4339</v>
      </c>
      <c r="J1835" s="1" t="s">
        <v>20</v>
      </c>
      <c r="K1835" s="3">
        <v>6.88</v>
      </c>
      <c r="L1835">
        <v>1</v>
      </c>
      <c r="M1835" s="3">
        <v>6.88</v>
      </c>
      <c r="N1835" s="1" t="s">
        <v>21</v>
      </c>
      <c r="O1835" s="1" t="s">
        <v>95</v>
      </c>
    </row>
    <row r="1836" spans="1:15" x14ac:dyDescent="0.3">
      <c r="A1836" s="1" t="s">
        <v>5151</v>
      </c>
      <c r="B1836" s="2">
        <v>45798</v>
      </c>
      <c r="C1836" s="1" t="s">
        <v>6670</v>
      </c>
      <c r="D1836" s="1" t="s">
        <v>46</v>
      </c>
      <c r="E1836">
        <v>2025</v>
      </c>
      <c r="F1836" s="1" t="s">
        <v>3177</v>
      </c>
      <c r="G1836" s="1" t="s">
        <v>3178</v>
      </c>
      <c r="H1836" s="1" t="s">
        <v>181</v>
      </c>
      <c r="I1836" s="1" t="s">
        <v>182</v>
      </c>
      <c r="J1836" s="1" t="s">
        <v>70</v>
      </c>
      <c r="K1836" s="3">
        <v>23.47</v>
      </c>
      <c r="L1836">
        <v>4</v>
      </c>
      <c r="M1836" s="3">
        <v>93.88</v>
      </c>
      <c r="N1836" s="1" t="s">
        <v>6669</v>
      </c>
      <c r="O1836" s="1" t="s">
        <v>22</v>
      </c>
    </row>
    <row r="1837" spans="1:15" x14ac:dyDescent="0.3">
      <c r="A1837" s="1" t="s">
        <v>5152</v>
      </c>
      <c r="B1837" s="2">
        <v>45361</v>
      </c>
      <c r="C1837" s="1" t="s">
        <v>6666</v>
      </c>
      <c r="D1837" s="1" t="s">
        <v>15</v>
      </c>
      <c r="E1837">
        <v>2024</v>
      </c>
      <c r="F1837" s="1" t="s">
        <v>834</v>
      </c>
      <c r="G1837" s="1" t="s">
        <v>835</v>
      </c>
      <c r="H1837" s="1" t="s">
        <v>3755</v>
      </c>
      <c r="I1837" s="1" t="s">
        <v>3756</v>
      </c>
      <c r="J1837" s="1" t="s">
        <v>20</v>
      </c>
      <c r="K1837" s="3">
        <v>17.46</v>
      </c>
      <c r="L1837">
        <v>2</v>
      </c>
      <c r="M1837" s="3">
        <v>34.92</v>
      </c>
      <c r="N1837" s="1" t="s">
        <v>21</v>
      </c>
      <c r="O1837" s="1" t="s">
        <v>44</v>
      </c>
    </row>
    <row r="1838" spans="1:15" x14ac:dyDescent="0.3">
      <c r="A1838" s="1" t="s">
        <v>5153</v>
      </c>
      <c r="B1838" s="2">
        <v>45572</v>
      </c>
      <c r="C1838" s="1" t="s">
        <v>6667</v>
      </c>
      <c r="D1838" s="1" t="s">
        <v>133</v>
      </c>
      <c r="E1838">
        <v>2024</v>
      </c>
      <c r="F1838" s="1" t="s">
        <v>2140</v>
      </c>
      <c r="G1838" s="1" t="s">
        <v>2141</v>
      </c>
      <c r="H1838" s="1" t="s">
        <v>4492</v>
      </c>
      <c r="I1838" s="1" t="s">
        <v>4493</v>
      </c>
      <c r="J1838" s="1" t="s">
        <v>20</v>
      </c>
      <c r="K1838" s="3">
        <v>40.82</v>
      </c>
      <c r="L1838">
        <v>3</v>
      </c>
      <c r="M1838" s="3">
        <v>122.46</v>
      </c>
      <c r="N1838" s="1" t="s">
        <v>6669</v>
      </c>
      <c r="O1838" s="1" t="s">
        <v>80</v>
      </c>
    </row>
    <row r="1839" spans="1:15" x14ac:dyDescent="0.3">
      <c r="A1839" s="1" t="s">
        <v>5154</v>
      </c>
      <c r="B1839" s="2">
        <v>45707</v>
      </c>
      <c r="C1839" s="1" t="s">
        <v>6670</v>
      </c>
      <c r="D1839" s="1" t="s">
        <v>39</v>
      </c>
      <c r="E1839">
        <v>2025</v>
      </c>
      <c r="F1839" s="1" t="s">
        <v>16</v>
      </c>
      <c r="G1839" s="1" t="s">
        <v>17</v>
      </c>
      <c r="H1839" s="1" t="s">
        <v>2003</v>
      </c>
      <c r="I1839" s="1" t="s">
        <v>2194</v>
      </c>
      <c r="J1839" s="1" t="s">
        <v>51</v>
      </c>
      <c r="K1839" s="3">
        <v>38.369999999999997</v>
      </c>
      <c r="L1839">
        <v>2</v>
      </c>
      <c r="M1839" s="3">
        <v>76.739999999999995</v>
      </c>
      <c r="N1839" s="1" t="s">
        <v>6669</v>
      </c>
      <c r="O1839" s="1" t="s">
        <v>37</v>
      </c>
    </row>
    <row r="1840" spans="1:15" x14ac:dyDescent="0.3">
      <c r="A1840" s="1" t="s">
        <v>5155</v>
      </c>
      <c r="B1840" s="2">
        <v>45118</v>
      </c>
      <c r="C1840" s="1" t="s">
        <v>6671</v>
      </c>
      <c r="D1840" s="1" t="s">
        <v>32</v>
      </c>
      <c r="E1840">
        <v>2023</v>
      </c>
      <c r="F1840" s="1" t="s">
        <v>1413</v>
      </c>
      <c r="G1840" s="1" t="s">
        <v>1414</v>
      </c>
      <c r="H1840" s="1" t="s">
        <v>355</v>
      </c>
      <c r="I1840" s="1" t="s">
        <v>2558</v>
      </c>
      <c r="J1840" s="1" t="s">
        <v>87</v>
      </c>
      <c r="K1840" s="3">
        <v>23.99</v>
      </c>
      <c r="L1840">
        <v>1</v>
      </c>
      <c r="M1840" s="3">
        <v>23.99</v>
      </c>
      <c r="N1840" s="1" t="s">
        <v>29</v>
      </c>
      <c r="O1840" s="1" t="s">
        <v>30</v>
      </c>
    </row>
    <row r="1841" spans="1:15" x14ac:dyDescent="0.3">
      <c r="A1841" s="1" t="s">
        <v>5156</v>
      </c>
      <c r="B1841" s="2">
        <v>45336</v>
      </c>
      <c r="C1841" s="1" t="s">
        <v>6670</v>
      </c>
      <c r="D1841" s="1" t="s">
        <v>39</v>
      </c>
      <c r="E1841">
        <v>2024</v>
      </c>
      <c r="F1841" s="1" t="s">
        <v>1106</v>
      </c>
      <c r="G1841" s="1" t="s">
        <v>1107</v>
      </c>
      <c r="H1841" s="1" t="s">
        <v>1806</v>
      </c>
      <c r="I1841" s="1" t="s">
        <v>1807</v>
      </c>
      <c r="J1841" s="1" t="s">
        <v>87</v>
      </c>
      <c r="K1841" s="3">
        <v>12.02</v>
      </c>
      <c r="L1841">
        <v>2</v>
      </c>
      <c r="M1841" s="3">
        <v>24.04</v>
      </c>
      <c r="N1841" s="1" t="s">
        <v>88</v>
      </c>
      <c r="O1841" s="1" t="s">
        <v>193</v>
      </c>
    </row>
    <row r="1842" spans="1:15" x14ac:dyDescent="0.3">
      <c r="A1842" s="1" t="s">
        <v>5157</v>
      </c>
      <c r="B1842" s="2">
        <v>45351</v>
      </c>
      <c r="C1842" s="1" t="s">
        <v>6672</v>
      </c>
      <c r="D1842" s="1" t="s">
        <v>39</v>
      </c>
      <c r="E1842">
        <v>2024</v>
      </c>
      <c r="F1842" s="1" t="s">
        <v>1932</v>
      </c>
      <c r="G1842" s="1" t="s">
        <v>2263</v>
      </c>
      <c r="H1842" s="1" t="s">
        <v>518</v>
      </c>
      <c r="I1842" s="1" t="s">
        <v>688</v>
      </c>
      <c r="J1842" s="1" t="s">
        <v>70</v>
      </c>
      <c r="K1842" s="3">
        <v>34.840000000000003</v>
      </c>
      <c r="L1842">
        <v>2</v>
      </c>
      <c r="M1842" s="3">
        <v>69.680000000000007</v>
      </c>
      <c r="N1842" s="1" t="s">
        <v>88</v>
      </c>
      <c r="O1842" s="1" t="s">
        <v>30</v>
      </c>
    </row>
    <row r="1843" spans="1:15" x14ac:dyDescent="0.3">
      <c r="A1843" s="1" t="s">
        <v>5158</v>
      </c>
      <c r="B1843" s="2">
        <v>45269</v>
      </c>
      <c r="C1843" s="1" t="s">
        <v>6673</v>
      </c>
      <c r="D1843" s="1" t="s">
        <v>107</v>
      </c>
      <c r="E1843">
        <v>2023</v>
      </c>
      <c r="F1843" s="1" t="s">
        <v>1063</v>
      </c>
      <c r="G1843" s="1" t="s">
        <v>3203</v>
      </c>
      <c r="H1843" s="1" t="s">
        <v>811</v>
      </c>
      <c r="I1843" s="1" t="s">
        <v>5159</v>
      </c>
      <c r="J1843" s="1" t="s">
        <v>51</v>
      </c>
      <c r="K1843" s="3">
        <v>18.3</v>
      </c>
      <c r="L1843">
        <v>5</v>
      </c>
      <c r="M1843" s="3">
        <v>91.5</v>
      </c>
      <c r="N1843" s="1" t="s">
        <v>6669</v>
      </c>
      <c r="O1843" s="1" t="s">
        <v>37</v>
      </c>
    </row>
    <row r="1844" spans="1:15" x14ac:dyDescent="0.3">
      <c r="A1844" s="1" t="s">
        <v>5160</v>
      </c>
      <c r="B1844" s="2">
        <v>45329</v>
      </c>
      <c r="C1844" s="1" t="s">
        <v>6670</v>
      </c>
      <c r="D1844" s="1" t="s">
        <v>39</v>
      </c>
      <c r="E1844">
        <v>2024</v>
      </c>
      <c r="F1844" s="1" t="s">
        <v>378</v>
      </c>
      <c r="G1844" s="1" t="s">
        <v>379</v>
      </c>
      <c r="H1844" s="1" t="s">
        <v>5161</v>
      </c>
      <c r="I1844" s="1" t="s">
        <v>5162</v>
      </c>
      <c r="J1844" s="1" t="s">
        <v>20</v>
      </c>
      <c r="K1844" s="3">
        <v>30.62</v>
      </c>
      <c r="L1844">
        <v>2</v>
      </c>
      <c r="M1844" s="3">
        <v>61.24</v>
      </c>
      <c r="N1844" s="1" t="s">
        <v>88</v>
      </c>
      <c r="O1844" s="1" t="s">
        <v>37</v>
      </c>
    </row>
    <row r="1845" spans="1:15" x14ac:dyDescent="0.3">
      <c r="A1845" s="1" t="s">
        <v>5163</v>
      </c>
      <c r="B1845" s="2">
        <v>45718</v>
      </c>
      <c r="C1845" s="1" t="s">
        <v>6666</v>
      </c>
      <c r="D1845" s="1" t="s">
        <v>15</v>
      </c>
      <c r="E1845">
        <v>2025</v>
      </c>
      <c r="F1845" s="1" t="s">
        <v>930</v>
      </c>
      <c r="G1845" s="1" t="s">
        <v>3339</v>
      </c>
      <c r="H1845" s="1" t="s">
        <v>2766</v>
      </c>
      <c r="I1845" s="1" t="s">
        <v>2767</v>
      </c>
      <c r="J1845" s="1" t="s">
        <v>70</v>
      </c>
      <c r="K1845" s="3">
        <v>22.3</v>
      </c>
      <c r="L1845">
        <v>2</v>
      </c>
      <c r="M1845" s="3">
        <v>44.6</v>
      </c>
      <c r="N1845" s="1" t="s">
        <v>6669</v>
      </c>
      <c r="O1845" s="1" t="s">
        <v>193</v>
      </c>
    </row>
    <row r="1846" spans="1:15" x14ac:dyDescent="0.3">
      <c r="A1846" s="1" t="s">
        <v>5164</v>
      </c>
      <c r="B1846" s="2">
        <v>45146</v>
      </c>
      <c r="C1846" s="1" t="s">
        <v>6671</v>
      </c>
      <c r="D1846" s="1" t="s">
        <v>90</v>
      </c>
      <c r="E1846">
        <v>2023</v>
      </c>
      <c r="F1846" s="1" t="s">
        <v>1544</v>
      </c>
      <c r="G1846" s="1" t="s">
        <v>5165</v>
      </c>
      <c r="H1846" s="1" t="s">
        <v>3733</v>
      </c>
      <c r="I1846" s="1" t="s">
        <v>3734</v>
      </c>
      <c r="J1846" s="1" t="s">
        <v>20</v>
      </c>
      <c r="K1846" s="3">
        <v>17.690000000000001</v>
      </c>
      <c r="L1846">
        <v>1</v>
      </c>
      <c r="M1846" s="3">
        <v>17.690000000000001</v>
      </c>
      <c r="N1846" s="1" t="s">
        <v>21</v>
      </c>
      <c r="O1846" s="1" t="s">
        <v>37</v>
      </c>
    </row>
    <row r="1847" spans="1:15" x14ac:dyDescent="0.3">
      <c r="A1847" s="1" t="s">
        <v>5166</v>
      </c>
      <c r="B1847" s="2">
        <v>44942</v>
      </c>
      <c r="C1847" s="1" t="s">
        <v>6667</v>
      </c>
      <c r="D1847" s="1" t="s">
        <v>210</v>
      </c>
      <c r="E1847">
        <v>2023</v>
      </c>
      <c r="F1847" s="1" t="s">
        <v>3503</v>
      </c>
      <c r="G1847" s="1" t="s">
        <v>5167</v>
      </c>
      <c r="H1847" s="1" t="s">
        <v>1795</v>
      </c>
      <c r="I1847" s="1" t="s">
        <v>5168</v>
      </c>
      <c r="J1847" s="1" t="s">
        <v>70</v>
      </c>
      <c r="K1847" s="3">
        <v>22.59</v>
      </c>
      <c r="L1847">
        <v>1</v>
      </c>
      <c r="M1847" s="3">
        <v>22.59</v>
      </c>
      <c r="N1847" s="1" t="s">
        <v>29</v>
      </c>
      <c r="O1847" s="1" t="s">
        <v>37</v>
      </c>
    </row>
    <row r="1848" spans="1:15" x14ac:dyDescent="0.3">
      <c r="A1848" s="1" t="s">
        <v>5169</v>
      </c>
      <c r="B1848" s="2">
        <v>45365</v>
      </c>
      <c r="C1848" s="1" t="s">
        <v>6672</v>
      </c>
      <c r="D1848" s="1" t="s">
        <v>15</v>
      </c>
      <c r="E1848">
        <v>2024</v>
      </c>
      <c r="F1848" s="1" t="s">
        <v>742</v>
      </c>
      <c r="G1848" s="1" t="s">
        <v>743</v>
      </c>
      <c r="H1848" s="1" t="s">
        <v>375</v>
      </c>
      <c r="I1848" s="1" t="s">
        <v>376</v>
      </c>
      <c r="J1848" s="1" t="s">
        <v>70</v>
      </c>
      <c r="K1848" s="3">
        <v>13.62</v>
      </c>
      <c r="L1848">
        <v>4</v>
      </c>
      <c r="M1848" s="3">
        <v>54.48</v>
      </c>
      <c r="N1848" s="1" t="s">
        <v>6669</v>
      </c>
      <c r="O1848" s="1" t="s">
        <v>193</v>
      </c>
    </row>
    <row r="1849" spans="1:15" x14ac:dyDescent="0.3">
      <c r="A1849" s="1" t="s">
        <v>5170</v>
      </c>
      <c r="B1849" s="2">
        <v>45412</v>
      </c>
      <c r="C1849" s="1" t="s">
        <v>6671</v>
      </c>
      <c r="D1849" s="1" t="s">
        <v>82</v>
      </c>
      <c r="E1849">
        <v>2024</v>
      </c>
      <c r="F1849" s="1" t="s">
        <v>295</v>
      </c>
      <c r="G1849" s="1" t="s">
        <v>3383</v>
      </c>
      <c r="H1849" s="1" t="s">
        <v>628</v>
      </c>
      <c r="I1849" s="1" t="s">
        <v>3039</v>
      </c>
      <c r="J1849" s="1" t="s">
        <v>51</v>
      </c>
      <c r="K1849" s="3">
        <v>35.229999999999997</v>
      </c>
      <c r="L1849">
        <v>2</v>
      </c>
      <c r="M1849" s="3">
        <v>70.459999999999994</v>
      </c>
      <c r="N1849" s="1" t="s">
        <v>21</v>
      </c>
      <c r="O1849" s="1" t="s">
        <v>30</v>
      </c>
    </row>
    <row r="1850" spans="1:15" x14ac:dyDescent="0.3">
      <c r="A1850" s="1" t="s">
        <v>5171</v>
      </c>
      <c r="B1850" s="2">
        <v>45066</v>
      </c>
      <c r="C1850" s="1" t="s">
        <v>6673</v>
      </c>
      <c r="D1850" s="1" t="s">
        <v>46</v>
      </c>
      <c r="E1850">
        <v>2023</v>
      </c>
      <c r="F1850" s="1" t="s">
        <v>5172</v>
      </c>
      <c r="G1850" s="1" t="s">
        <v>5173</v>
      </c>
      <c r="H1850" s="1" t="s">
        <v>851</v>
      </c>
      <c r="I1850" s="1" t="s">
        <v>3928</v>
      </c>
      <c r="J1850" s="1" t="s">
        <v>20</v>
      </c>
      <c r="K1850" s="3">
        <v>30.06</v>
      </c>
      <c r="L1850">
        <v>5</v>
      </c>
      <c r="M1850" s="3">
        <v>150.30000000000001</v>
      </c>
      <c r="N1850" s="1" t="s">
        <v>29</v>
      </c>
      <c r="O1850" s="1" t="s">
        <v>95</v>
      </c>
    </row>
    <row r="1851" spans="1:15" x14ac:dyDescent="0.3">
      <c r="A1851" s="1" t="s">
        <v>5174</v>
      </c>
      <c r="B1851" s="2">
        <v>45310</v>
      </c>
      <c r="C1851" s="1" t="s">
        <v>6668</v>
      </c>
      <c r="D1851" s="1" t="s">
        <v>210</v>
      </c>
      <c r="E1851">
        <v>2024</v>
      </c>
      <c r="F1851" s="1" t="s">
        <v>5175</v>
      </c>
      <c r="G1851" s="1" t="s">
        <v>5176</v>
      </c>
      <c r="H1851" s="1" t="s">
        <v>811</v>
      </c>
      <c r="I1851" s="1" t="s">
        <v>3949</v>
      </c>
      <c r="J1851" s="1" t="s">
        <v>70</v>
      </c>
      <c r="K1851" s="3">
        <v>24.23</v>
      </c>
      <c r="L1851">
        <v>5</v>
      </c>
      <c r="M1851" s="3">
        <v>121.15</v>
      </c>
      <c r="N1851" s="1" t="s">
        <v>29</v>
      </c>
      <c r="O1851" s="1" t="s">
        <v>193</v>
      </c>
    </row>
    <row r="1852" spans="1:15" x14ac:dyDescent="0.3">
      <c r="A1852" s="1" t="s">
        <v>5177</v>
      </c>
      <c r="B1852" s="2">
        <v>45724</v>
      </c>
      <c r="C1852" s="1" t="s">
        <v>6673</v>
      </c>
      <c r="D1852" s="1" t="s">
        <v>15</v>
      </c>
      <c r="E1852">
        <v>2025</v>
      </c>
      <c r="F1852" s="1" t="s">
        <v>829</v>
      </c>
      <c r="G1852" s="1" t="s">
        <v>830</v>
      </c>
      <c r="H1852" s="1" t="s">
        <v>655</v>
      </c>
      <c r="I1852" s="1" t="s">
        <v>656</v>
      </c>
      <c r="J1852" s="1" t="s">
        <v>20</v>
      </c>
      <c r="K1852" s="3">
        <v>32.9</v>
      </c>
      <c r="L1852">
        <v>4</v>
      </c>
      <c r="M1852" s="3">
        <v>131.6</v>
      </c>
      <c r="N1852" s="1" t="s">
        <v>6669</v>
      </c>
      <c r="O1852" s="1" t="s">
        <v>80</v>
      </c>
    </row>
    <row r="1853" spans="1:15" x14ac:dyDescent="0.3">
      <c r="A1853" s="1" t="s">
        <v>5178</v>
      </c>
      <c r="B1853" s="2">
        <v>45182</v>
      </c>
      <c r="C1853" s="1" t="s">
        <v>6670</v>
      </c>
      <c r="D1853" s="1" t="s">
        <v>60</v>
      </c>
      <c r="E1853">
        <v>2023</v>
      </c>
      <c r="F1853" s="1" t="s">
        <v>2017</v>
      </c>
      <c r="G1853" s="1" t="s">
        <v>2018</v>
      </c>
      <c r="H1853" s="1" t="s">
        <v>2156</v>
      </c>
      <c r="I1853" s="1" t="s">
        <v>2157</v>
      </c>
      <c r="J1853" s="1" t="s">
        <v>87</v>
      </c>
      <c r="K1853" s="3">
        <v>27.67</v>
      </c>
      <c r="L1853">
        <v>3</v>
      </c>
      <c r="M1853" s="3">
        <v>83.01</v>
      </c>
      <c r="N1853" s="1" t="s">
        <v>6669</v>
      </c>
      <c r="O1853" s="1" t="s">
        <v>52</v>
      </c>
    </row>
    <row r="1854" spans="1:15" x14ac:dyDescent="0.3">
      <c r="A1854" s="1" t="s">
        <v>5179</v>
      </c>
      <c r="B1854" s="2">
        <v>45605</v>
      </c>
      <c r="C1854" s="1" t="s">
        <v>6673</v>
      </c>
      <c r="D1854" s="1" t="s">
        <v>54</v>
      </c>
      <c r="E1854">
        <v>2024</v>
      </c>
      <c r="F1854" s="1" t="s">
        <v>1443</v>
      </c>
      <c r="G1854" s="1" t="s">
        <v>1444</v>
      </c>
      <c r="H1854" s="1" t="s">
        <v>563</v>
      </c>
      <c r="I1854" s="1" t="s">
        <v>564</v>
      </c>
      <c r="J1854" s="1" t="s">
        <v>20</v>
      </c>
      <c r="K1854" s="3">
        <v>48.28</v>
      </c>
      <c r="L1854">
        <v>1</v>
      </c>
      <c r="M1854" s="3">
        <v>48.28</v>
      </c>
      <c r="N1854" s="1" t="s">
        <v>21</v>
      </c>
      <c r="O1854" s="1" t="s">
        <v>37</v>
      </c>
    </row>
    <row r="1855" spans="1:15" x14ac:dyDescent="0.3">
      <c r="A1855" s="1" t="s">
        <v>5180</v>
      </c>
      <c r="B1855" s="2">
        <v>45646</v>
      </c>
      <c r="C1855" s="1" t="s">
        <v>6668</v>
      </c>
      <c r="D1855" s="1" t="s">
        <v>107</v>
      </c>
      <c r="E1855">
        <v>2024</v>
      </c>
      <c r="F1855" s="1" t="s">
        <v>5181</v>
      </c>
      <c r="G1855" s="1" t="s">
        <v>5182</v>
      </c>
      <c r="H1855" s="1" t="s">
        <v>3785</v>
      </c>
      <c r="I1855" s="1" t="s">
        <v>3786</v>
      </c>
      <c r="J1855" s="1" t="s">
        <v>70</v>
      </c>
      <c r="K1855" s="3">
        <v>7.72</v>
      </c>
      <c r="L1855">
        <v>4</v>
      </c>
      <c r="M1855" s="3">
        <v>30.88</v>
      </c>
      <c r="N1855" s="1" t="s">
        <v>6669</v>
      </c>
      <c r="O1855" s="1" t="s">
        <v>44</v>
      </c>
    </row>
    <row r="1856" spans="1:15" x14ac:dyDescent="0.3">
      <c r="A1856" s="1" t="s">
        <v>5183</v>
      </c>
      <c r="B1856" s="2">
        <v>44978</v>
      </c>
      <c r="C1856" s="1" t="s">
        <v>6671</v>
      </c>
      <c r="D1856" s="1" t="s">
        <v>39</v>
      </c>
      <c r="E1856">
        <v>2023</v>
      </c>
      <c r="F1856" s="1" t="s">
        <v>4666</v>
      </c>
      <c r="G1856" s="1" t="s">
        <v>4667</v>
      </c>
      <c r="H1856" s="1" t="s">
        <v>104</v>
      </c>
      <c r="I1856" s="1" t="s">
        <v>2445</v>
      </c>
      <c r="J1856" s="1" t="s">
        <v>20</v>
      </c>
      <c r="K1856" s="3">
        <v>12.13</v>
      </c>
      <c r="L1856">
        <v>3</v>
      </c>
      <c r="M1856" s="3">
        <v>36.39</v>
      </c>
      <c r="N1856" s="1" t="s">
        <v>6669</v>
      </c>
      <c r="O1856" s="1" t="s">
        <v>44</v>
      </c>
    </row>
    <row r="1857" spans="1:15" x14ac:dyDescent="0.3">
      <c r="A1857" s="1" t="s">
        <v>5184</v>
      </c>
      <c r="B1857" s="2">
        <v>45758</v>
      </c>
      <c r="C1857" s="1" t="s">
        <v>6668</v>
      </c>
      <c r="D1857" s="1" t="s">
        <v>82</v>
      </c>
      <c r="E1857">
        <v>2025</v>
      </c>
      <c r="F1857" s="1" t="s">
        <v>4261</v>
      </c>
      <c r="G1857" s="1" t="s">
        <v>5185</v>
      </c>
      <c r="H1857" s="1" t="s">
        <v>2025</v>
      </c>
      <c r="I1857" s="1" t="s">
        <v>2026</v>
      </c>
      <c r="J1857" s="1" t="s">
        <v>70</v>
      </c>
      <c r="K1857" s="3">
        <v>40.24</v>
      </c>
      <c r="L1857">
        <v>4</v>
      </c>
      <c r="M1857" s="3">
        <v>160.96</v>
      </c>
      <c r="N1857" s="1" t="s">
        <v>29</v>
      </c>
      <c r="O1857" s="1" t="s">
        <v>22</v>
      </c>
    </row>
    <row r="1858" spans="1:15" x14ac:dyDescent="0.3">
      <c r="A1858" s="1" t="s">
        <v>5186</v>
      </c>
      <c r="B1858" s="2">
        <v>44910</v>
      </c>
      <c r="C1858" s="1" t="s">
        <v>6672</v>
      </c>
      <c r="D1858" s="1" t="s">
        <v>107</v>
      </c>
      <c r="E1858">
        <v>2022</v>
      </c>
      <c r="F1858" s="1" t="s">
        <v>516</v>
      </c>
      <c r="G1858" s="1" t="s">
        <v>517</v>
      </c>
      <c r="H1858" s="1" t="s">
        <v>3343</v>
      </c>
      <c r="I1858" s="1" t="s">
        <v>3344</v>
      </c>
      <c r="J1858" s="1" t="s">
        <v>20</v>
      </c>
      <c r="K1858" s="3">
        <v>40.49</v>
      </c>
      <c r="L1858">
        <v>4</v>
      </c>
      <c r="M1858" s="3">
        <v>161.96</v>
      </c>
      <c r="N1858" s="1" t="s">
        <v>6669</v>
      </c>
      <c r="O1858" s="1" t="s">
        <v>22</v>
      </c>
    </row>
    <row r="1859" spans="1:15" x14ac:dyDescent="0.3">
      <c r="A1859" s="1" t="s">
        <v>5187</v>
      </c>
      <c r="B1859" s="2">
        <v>45422</v>
      </c>
      <c r="C1859" s="1" t="s">
        <v>6668</v>
      </c>
      <c r="D1859" s="1" t="s">
        <v>46</v>
      </c>
      <c r="E1859">
        <v>2024</v>
      </c>
      <c r="F1859" s="1" t="s">
        <v>1511</v>
      </c>
      <c r="G1859" s="1" t="s">
        <v>1512</v>
      </c>
      <c r="H1859" s="1" t="s">
        <v>3380</v>
      </c>
      <c r="I1859" s="1" t="s">
        <v>3381</v>
      </c>
      <c r="J1859" s="1" t="s">
        <v>70</v>
      </c>
      <c r="K1859" s="3">
        <v>40.200000000000003</v>
      </c>
      <c r="L1859">
        <v>3</v>
      </c>
      <c r="M1859" s="3">
        <v>120.6</v>
      </c>
      <c r="N1859" s="1" t="s">
        <v>29</v>
      </c>
      <c r="O1859" s="1" t="s">
        <v>37</v>
      </c>
    </row>
    <row r="1860" spans="1:15" x14ac:dyDescent="0.3">
      <c r="A1860" s="1" t="s">
        <v>5188</v>
      </c>
      <c r="B1860" s="2">
        <v>45454</v>
      </c>
      <c r="C1860" s="1" t="s">
        <v>6671</v>
      </c>
      <c r="D1860" s="1" t="s">
        <v>24</v>
      </c>
      <c r="E1860">
        <v>2024</v>
      </c>
      <c r="F1860" s="1" t="s">
        <v>1035</v>
      </c>
      <c r="G1860" s="1" t="s">
        <v>1529</v>
      </c>
      <c r="H1860" s="1" t="s">
        <v>1045</v>
      </c>
      <c r="I1860" s="1" t="s">
        <v>4230</v>
      </c>
      <c r="J1860" s="1" t="s">
        <v>51</v>
      </c>
      <c r="K1860" s="3">
        <v>23.86</v>
      </c>
      <c r="L1860">
        <v>1</v>
      </c>
      <c r="M1860" s="3">
        <v>23.86</v>
      </c>
      <c r="N1860" s="1" t="s">
        <v>29</v>
      </c>
      <c r="O1860" s="1" t="s">
        <v>37</v>
      </c>
    </row>
    <row r="1861" spans="1:15" x14ac:dyDescent="0.3">
      <c r="A1861" s="1" t="s">
        <v>5189</v>
      </c>
      <c r="B1861" s="2">
        <v>44827</v>
      </c>
      <c r="C1861" s="1" t="s">
        <v>6668</v>
      </c>
      <c r="D1861" s="1" t="s">
        <v>60</v>
      </c>
      <c r="E1861">
        <v>2022</v>
      </c>
      <c r="F1861" s="1" t="s">
        <v>108</v>
      </c>
      <c r="G1861" s="1" t="s">
        <v>109</v>
      </c>
      <c r="H1861" s="1" t="s">
        <v>146</v>
      </c>
      <c r="I1861" s="1" t="s">
        <v>147</v>
      </c>
      <c r="J1861" s="1" t="s">
        <v>20</v>
      </c>
      <c r="K1861" s="3">
        <v>39.61</v>
      </c>
      <c r="L1861">
        <v>4</v>
      </c>
      <c r="M1861" s="3">
        <v>158.44</v>
      </c>
      <c r="N1861" s="1" t="s">
        <v>6669</v>
      </c>
      <c r="O1861" s="1" t="s">
        <v>37</v>
      </c>
    </row>
    <row r="1862" spans="1:15" x14ac:dyDescent="0.3">
      <c r="A1862" s="1" t="s">
        <v>5190</v>
      </c>
      <c r="B1862" s="2">
        <v>45132</v>
      </c>
      <c r="C1862" s="1" t="s">
        <v>6671</v>
      </c>
      <c r="D1862" s="1" t="s">
        <v>32</v>
      </c>
      <c r="E1862">
        <v>2023</v>
      </c>
      <c r="F1862" s="1" t="s">
        <v>5191</v>
      </c>
      <c r="G1862" s="1" t="s">
        <v>5192</v>
      </c>
      <c r="H1862" s="1" t="s">
        <v>1155</v>
      </c>
      <c r="I1862" s="1" t="s">
        <v>1156</v>
      </c>
      <c r="J1862" s="1" t="s">
        <v>51</v>
      </c>
      <c r="K1862" s="3">
        <v>20.399999999999999</v>
      </c>
      <c r="L1862">
        <v>3</v>
      </c>
      <c r="M1862" s="3">
        <v>61.2</v>
      </c>
      <c r="N1862" s="1" t="s">
        <v>29</v>
      </c>
      <c r="O1862" s="1" t="s">
        <v>193</v>
      </c>
    </row>
    <row r="1863" spans="1:15" x14ac:dyDescent="0.3">
      <c r="A1863" s="1" t="s">
        <v>5193</v>
      </c>
      <c r="B1863" s="2">
        <v>45138</v>
      </c>
      <c r="C1863" s="1" t="s">
        <v>6667</v>
      </c>
      <c r="D1863" s="1" t="s">
        <v>32</v>
      </c>
      <c r="E1863">
        <v>2023</v>
      </c>
      <c r="F1863" s="1" t="s">
        <v>2477</v>
      </c>
      <c r="G1863" s="1" t="s">
        <v>3036</v>
      </c>
      <c r="H1863" s="1" t="s">
        <v>1007</v>
      </c>
      <c r="I1863" s="1" t="s">
        <v>1635</v>
      </c>
      <c r="J1863" s="1" t="s">
        <v>70</v>
      </c>
      <c r="K1863" s="3">
        <v>19.809999999999999</v>
      </c>
      <c r="L1863">
        <v>1</v>
      </c>
      <c r="M1863" s="3">
        <v>19.809999999999999</v>
      </c>
      <c r="N1863" s="1" t="s">
        <v>21</v>
      </c>
      <c r="O1863" s="1" t="s">
        <v>80</v>
      </c>
    </row>
    <row r="1864" spans="1:15" x14ac:dyDescent="0.3">
      <c r="A1864" s="1" t="s">
        <v>5194</v>
      </c>
      <c r="B1864" s="2">
        <v>45210</v>
      </c>
      <c r="C1864" s="1" t="s">
        <v>6670</v>
      </c>
      <c r="D1864" s="1" t="s">
        <v>133</v>
      </c>
      <c r="E1864">
        <v>2023</v>
      </c>
      <c r="F1864" s="1" t="s">
        <v>3429</v>
      </c>
      <c r="G1864" s="1" t="s">
        <v>5195</v>
      </c>
      <c r="H1864" s="1" t="s">
        <v>416</v>
      </c>
      <c r="I1864" s="1" t="s">
        <v>3820</v>
      </c>
      <c r="J1864" s="1" t="s">
        <v>70</v>
      </c>
      <c r="K1864" s="3">
        <v>28.9</v>
      </c>
      <c r="L1864">
        <v>5</v>
      </c>
      <c r="M1864" s="3">
        <v>144.5</v>
      </c>
      <c r="N1864" s="1" t="s">
        <v>88</v>
      </c>
      <c r="O1864" s="1" t="s">
        <v>193</v>
      </c>
    </row>
    <row r="1865" spans="1:15" x14ac:dyDescent="0.3">
      <c r="A1865" s="1" t="s">
        <v>5196</v>
      </c>
      <c r="B1865" s="2">
        <v>45614</v>
      </c>
      <c r="C1865" s="1" t="s">
        <v>6667</v>
      </c>
      <c r="D1865" s="1" t="s">
        <v>54</v>
      </c>
      <c r="E1865">
        <v>2024</v>
      </c>
      <c r="F1865" s="1" t="s">
        <v>2813</v>
      </c>
      <c r="G1865" s="1" t="s">
        <v>5197</v>
      </c>
      <c r="H1865" s="1" t="s">
        <v>310</v>
      </c>
      <c r="I1865" s="1" t="s">
        <v>744</v>
      </c>
      <c r="J1865" s="1" t="s">
        <v>51</v>
      </c>
      <c r="K1865" s="3">
        <v>28.35</v>
      </c>
      <c r="L1865">
        <v>4</v>
      </c>
      <c r="M1865" s="3">
        <v>113.4</v>
      </c>
      <c r="N1865" s="1" t="s">
        <v>6669</v>
      </c>
      <c r="O1865" s="1" t="s">
        <v>22</v>
      </c>
    </row>
    <row r="1866" spans="1:15" x14ac:dyDescent="0.3">
      <c r="A1866" s="1" t="s">
        <v>5198</v>
      </c>
      <c r="B1866" s="2">
        <v>45388</v>
      </c>
      <c r="C1866" s="1" t="s">
        <v>6673</v>
      </c>
      <c r="D1866" s="1" t="s">
        <v>82</v>
      </c>
      <c r="E1866">
        <v>2024</v>
      </c>
      <c r="F1866" s="1" t="s">
        <v>912</v>
      </c>
      <c r="G1866" s="1" t="s">
        <v>5199</v>
      </c>
      <c r="H1866" s="1" t="s">
        <v>3562</v>
      </c>
      <c r="I1866" s="1" t="s">
        <v>3563</v>
      </c>
      <c r="J1866" s="1" t="s">
        <v>87</v>
      </c>
      <c r="K1866" s="3">
        <v>44.28</v>
      </c>
      <c r="L1866">
        <v>5</v>
      </c>
      <c r="M1866" s="3">
        <v>221.4</v>
      </c>
      <c r="N1866" s="1" t="s">
        <v>21</v>
      </c>
      <c r="O1866" s="1" t="s">
        <v>22</v>
      </c>
    </row>
    <row r="1867" spans="1:15" x14ac:dyDescent="0.3">
      <c r="A1867" s="1" t="s">
        <v>5200</v>
      </c>
      <c r="B1867" s="2">
        <v>45647</v>
      </c>
      <c r="C1867" s="1" t="s">
        <v>6673</v>
      </c>
      <c r="D1867" s="1" t="s">
        <v>107</v>
      </c>
      <c r="E1867">
        <v>2024</v>
      </c>
      <c r="F1867" s="1" t="s">
        <v>471</v>
      </c>
      <c r="G1867" s="1" t="s">
        <v>472</v>
      </c>
      <c r="H1867" s="1" t="s">
        <v>1185</v>
      </c>
      <c r="I1867" s="1" t="s">
        <v>1870</v>
      </c>
      <c r="J1867" s="1" t="s">
        <v>70</v>
      </c>
      <c r="K1867" s="3">
        <v>11.55</v>
      </c>
      <c r="L1867">
        <v>3</v>
      </c>
      <c r="M1867" s="3">
        <v>34.65</v>
      </c>
      <c r="N1867" s="1" t="s">
        <v>21</v>
      </c>
      <c r="O1867" s="1" t="s">
        <v>37</v>
      </c>
    </row>
    <row r="1868" spans="1:15" x14ac:dyDescent="0.3">
      <c r="A1868" s="1" t="s">
        <v>5201</v>
      </c>
      <c r="B1868" s="2">
        <v>45244</v>
      </c>
      <c r="C1868" s="1" t="s">
        <v>6671</v>
      </c>
      <c r="D1868" s="1" t="s">
        <v>54</v>
      </c>
      <c r="E1868">
        <v>2023</v>
      </c>
      <c r="F1868" s="1" t="s">
        <v>4002</v>
      </c>
      <c r="G1868" s="1" t="s">
        <v>5202</v>
      </c>
      <c r="H1868" s="1" t="s">
        <v>1390</v>
      </c>
      <c r="I1868" s="1" t="s">
        <v>2749</v>
      </c>
      <c r="J1868" s="1" t="s">
        <v>87</v>
      </c>
      <c r="K1868" s="3">
        <v>35.32</v>
      </c>
      <c r="L1868">
        <v>2</v>
      </c>
      <c r="M1868" s="3">
        <v>70.64</v>
      </c>
      <c r="N1868" s="1" t="s">
        <v>21</v>
      </c>
      <c r="O1868" s="1" t="s">
        <v>95</v>
      </c>
    </row>
    <row r="1869" spans="1:15" x14ac:dyDescent="0.3">
      <c r="A1869" s="1" t="s">
        <v>5204</v>
      </c>
      <c r="B1869" s="2">
        <v>45404</v>
      </c>
      <c r="C1869" s="1" t="s">
        <v>6667</v>
      </c>
      <c r="D1869" s="1" t="s">
        <v>82</v>
      </c>
      <c r="E1869">
        <v>2024</v>
      </c>
      <c r="F1869" s="1" t="s">
        <v>91</v>
      </c>
      <c r="G1869" s="1" t="s">
        <v>562</v>
      </c>
      <c r="H1869" s="1" t="s">
        <v>5205</v>
      </c>
      <c r="I1869" s="1" t="s">
        <v>5206</v>
      </c>
      <c r="J1869" s="1" t="s">
        <v>20</v>
      </c>
      <c r="K1869" s="3">
        <v>9.1999999999999993</v>
      </c>
      <c r="L1869">
        <v>5</v>
      </c>
      <c r="M1869" s="3">
        <v>46</v>
      </c>
      <c r="N1869" s="1" t="s">
        <v>21</v>
      </c>
      <c r="O1869" s="1" t="s">
        <v>22</v>
      </c>
    </row>
    <row r="1870" spans="1:15" x14ac:dyDescent="0.3">
      <c r="A1870" s="1" t="s">
        <v>5207</v>
      </c>
      <c r="B1870" s="2">
        <v>45502</v>
      </c>
      <c r="C1870" s="1" t="s">
        <v>6667</v>
      </c>
      <c r="D1870" s="1" t="s">
        <v>32</v>
      </c>
      <c r="E1870">
        <v>2024</v>
      </c>
      <c r="F1870" s="1" t="s">
        <v>2981</v>
      </c>
      <c r="G1870" s="1" t="s">
        <v>2982</v>
      </c>
      <c r="H1870" s="1" t="s">
        <v>4632</v>
      </c>
      <c r="I1870" s="1" t="s">
        <v>4633</v>
      </c>
      <c r="J1870" s="1" t="s">
        <v>70</v>
      </c>
      <c r="K1870" s="3">
        <v>30.76</v>
      </c>
      <c r="L1870">
        <v>3</v>
      </c>
      <c r="M1870" s="3">
        <v>92.28</v>
      </c>
      <c r="N1870" s="1" t="s">
        <v>88</v>
      </c>
      <c r="O1870" s="1" t="s">
        <v>44</v>
      </c>
    </row>
    <row r="1871" spans="1:15" x14ac:dyDescent="0.3">
      <c r="A1871" s="1" t="s">
        <v>5208</v>
      </c>
      <c r="B1871" s="2">
        <v>45781</v>
      </c>
      <c r="C1871" s="1" t="s">
        <v>6666</v>
      </c>
      <c r="D1871" s="1" t="s">
        <v>46</v>
      </c>
      <c r="E1871">
        <v>2025</v>
      </c>
      <c r="F1871" s="1" t="s">
        <v>2277</v>
      </c>
      <c r="G1871" s="1" t="s">
        <v>5039</v>
      </c>
      <c r="H1871" s="1" t="s">
        <v>2779</v>
      </c>
      <c r="I1871" s="1" t="s">
        <v>3514</v>
      </c>
      <c r="J1871" s="1" t="s">
        <v>87</v>
      </c>
      <c r="K1871" s="3">
        <v>15.65</v>
      </c>
      <c r="L1871">
        <v>2</v>
      </c>
      <c r="M1871" s="3">
        <v>31.3</v>
      </c>
      <c r="N1871" s="1" t="s">
        <v>21</v>
      </c>
      <c r="O1871" s="1" t="s">
        <v>22</v>
      </c>
    </row>
    <row r="1872" spans="1:15" x14ac:dyDescent="0.3">
      <c r="A1872" s="1" t="s">
        <v>5209</v>
      </c>
      <c r="B1872" s="2">
        <v>45445</v>
      </c>
      <c r="C1872" s="1" t="s">
        <v>6666</v>
      </c>
      <c r="D1872" s="1" t="s">
        <v>24</v>
      </c>
      <c r="E1872">
        <v>2024</v>
      </c>
      <c r="F1872" s="1" t="s">
        <v>4599</v>
      </c>
      <c r="G1872" s="1" t="s">
        <v>4600</v>
      </c>
      <c r="H1872" s="1" t="s">
        <v>3962</v>
      </c>
      <c r="I1872" s="1" t="s">
        <v>5210</v>
      </c>
      <c r="J1872" s="1" t="s">
        <v>87</v>
      </c>
      <c r="K1872" s="3">
        <v>22.88</v>
      </c>
      <c r="L1872">
        <v>2</v>
      </c>
      <c r="M1872" s="3">
        <v>45.76</v>
      </c>
      <c r="N1872" s="1" t="s">
        <v>29</v>
      </c>
      <c r="O1872" s="1" t="s">
        <v>37</v>
      </c>
    </row>
    <row r="1873" spans="1:15" x14ac:dyDescent="0.3">
      <c r="A1873" s="1" t="s">
        <v>5211</v>
      </c>
      <c r="B1873" s="2">
        <v>45297</v>
      </c>
      <c r="C1873" s="1" t="s">
        <v>6673</v>
      </c>
      <c r="D1873" s="1" t="s">
        <v>210</v>
      </c>
      <c r="E1873">
        <v>2024</v>
      </c>
      <c r="F1873" s="1" t="s">
        <v>1511</v>
      </c>
      <c r="G1873" s="1" t="s">
        <v>5212</v>
      </c>
      <c r="H1873" s="1" t="s">
        <v>886</v>
      </c>
      <c r="I1873" s="1" t="s">
        <v>2525</v>
      </c>
      <c r="J1873" s="1" t="s">
        <v>87</v>
      </c>
      <c r="K1873" s="3">
        <v>36.090000000000003</v>
      </c>
      <c r="L1873">
        <v>2</v>
      </c>
      <c r="M1873" s="3">
        <v>72.180000000000007</v>
      </c>
      <c r="N1873" s="1" t="s">
        <v>88</v>
      </c>
      <c r="O1873" s="1" t="s">
        <v>193</v>
      </c>
    </row>
    <row r="1874" spans="1:15" x14ac:dyDescent="0.3">
      <c r="A1874" s="1" t="s">
        <v>5213</v>
      </c>
      <c r="B1874" s="2">
        <v>45551</v>
      </c>
      <c r="C1874" s="1" t="s">
        <v>6667</v>
      </c>
      <c r="D1874" s="1" t="s">
        <v>60</v>
      </c>
      <c r="E1874">
        <v>2024</v>
      </c>
      <c r="F1874" s="1" t="s">
        <v>235</v>
      </c>
      <c r="G1874" s="1" t="s">
        <v>5214</v>
      </c>
      <c r="H1874" s="1" t="s">
        <v>5215</v>
      </c>
      <c r="I1874" s="1" t="s">
        <v>5216</v>
      </c>
      <c r="J1874" s="1" t="s">
        <v>70</v>
      </c>
      <c r="K1874" s="3">
        <v>31.94</v>
      </c>
      <c r="L1874">
        <v>5</v>
      </c>
      <c r="M1874" s="3">
        <v>159.69999999999999</v>
      </c>
      <c r="N1874" s="1" t="s">
        <v>88</v>
      </c>
      <c r="O1874" s="1" t="s">
        <v>30</v>
      </c>
    </row>
    <row r="1875" spans="1:15" x14ac:dyDescent="0.3">
      <c r="A1875" s="1" t="s">
        <v>5217</v>
      </c>
      <c r="B1875" s="2">
        <v>45413</v>
      </c>
      <c r="C1875" s="1" t="s">
        <v>6670</v>
      </c>
      <c r="D1875" s="1" t="s">
        <v>46</v>
      </c>
      <c r="E1875">
        <v>2024</v>
      </c>
      <c r="F1875" s="1" t="s">
        <v>149</v>
      </c>
      <c r="G1875" s="1" t="s">
        <v>150</v>
      </c>
      <c r="H1875" s="1" t="s">
        <v>851</v>
      </c>
      <c r="I1875" s="1" t="s">
        <v>3928</v>
      </c>
      <c r="J1875" s="1" t="s">
        <v>87</v>
      </c>
      <c r="K1875" s="3">
        <v>29.68</v>
      </c>
      <c r="L1875">
        <v>2</v>
      </c>
      <c r="M1875" s="3">
        <v>59.36</v>
      </c>
      <c r="N1875" s="1" t="s">
        <v>21</v>
      </c>
      <c r="O1875" s="1" t="s">
        <v>22</v>
      </c>
    </row>
    <row r="1876" spans="1:15" x14ac:dyDescent="0.3">
      <c r="A1876" s="1" t="s">
        <v>5218</v>
      </c>
      <c r="B1876" s="2">
        <v>45089</v>
      </c>
      <c r="C1876" s="1" t="s">
        <v>6667</v>
      </c>
      <c r="D1876" s="1" t="s">
        <v>24</v>
      </c>
      <c r="E1876">
        <v>2023</v>
      </c>
      <c r="F1876" s="1" t="s">
        <v>2368</v>
      </c>
      <c r="G1876" s="1" t="s">
        <v>2369</v>
      </c>
      <c r="H1876" s="1" t="s">
        <v>2185</v>
      </c>
      <c r="I1876" s="1" t="s">
        <v>2186</v>
      </c>
      <c r="J1876" s="1" t="s">
        <v>20</v>
      </c>
      <c r="K1876" s="3">
        <v>14.06</v>
      </c>
      <c r="L1876">
        <v>5</v>
      </c>
      <c r="M1876" s="3">
        <v>70.3</v>
      </c>
      <c r="N1876" s="1" t="s">
        <v>21</v>
      </c>
      <c r="O1876" s="1" t="s">
        <v>80</v>
      </c>
    </row>
    <row r="1877" spans="1:15" x14ac:dyDescent="0.3">
      <c r="A1877" s="1" t="s">
        <v>5219</v>
      </c>
      <c r="B1877" s="2">
        <v>45514</v>
      </c>
      <c r="C1877" s="1" t="s">
        <v>6673</v>
      </c>
      <c r="D1877" s="1" t="s">
        <v>90</v>
      </c>
      <c r="E1877">
        <v>2024</v>
      </c>
      <c r="F1877" s="1" t="s">
        <v>972</v>
      </c>
      <c r="G1877" s="1" t="s">
        <v>973</v>
      </c>
      <c r="H1877" s="1" t="s">
        <v>1825</v>
      </c>
      <c r="I1877" s="1" t="s">
        <v>5220</v>
      </c>
      <c r="J1877" s="1" t="s">
        <v>70</v>
      </c>
      <c r="K1877" s="3">
        <v>5.91</v>
      </c>
      <c r="L1877">
        <v>1</v>
      </c>
      <c r="M1877" s="3">
        <v>5.91</v>
      </c>
      <c r="N1877" s="1" t="s">
        <v>6669</v>
      </c>
      <c r="O1877" s="1" t="s">
        <v>44</v>
      </c>
    </row>
    <row r="1878" spans="1:15" x14ac:dyDescent="0.3">
      <c r="A1878" s="1" t="s">
        <v>5221</v>
      </c>
      <c r="B1878" s="2">
        <v>44924</v>
      </c>
      <c r="C1878" s="1" t="s">
        <v>6672</v>
      </c>
      <c r="D1878" s="1" t="s">
        <v>107</v>
      </c>
      <c r="E1878">
        <v>2022</v>
      </c>
      <c r="F1878" s="1" t="s">
        <v>2051</v>
      </c>
      <c r="G1878" s="1" t="s">
        <v>5222</v>
      </c>
      <c r="H1878" s="1" t="s">
        <v>5223</v>
      </c>
      <c r="I1878" s="1" t="s">
        <v>5224</v>
      </c>
      <c r="J1878" s="1" t="s">
        <v>87</v>
      </c>
      <c r="K1878" s="3">
        <v>27.68</v>
      </c>
      <c r="L1878">
        <v>2</v>
      </c>
      <c r="M1878" s="3">
        <v>55.36</v>
      </c>
      <c r="N1878" s="1" t="s">
        <v>6669</v>
      </c>
      <c r="O1878" s="1" t="s">
        <v>95</v>
      </c>
    </row>
    <row r="1879" spans="1:15" x14ac:dyDescent="0.3">
      <c r="A1879" s="1" t="s">
        <v>5225</v>
      </c>
      <c r="B1879" s="2">
        <v>45196</v>
      </c>
      <c r="C1879" s="1" t="s">
        <v>6670</v>
      </c>
      <c r="D1879" s="1" t="s">
        <v>60</v>
      </c>
      <c r="E1879">
        <v>2023</v>
      </c>
      <c r="F1879" s="1" t="s">
        <v>240</v>
      </c>
      <c r="G1879" s="1" t="s">
        <v>241</v>
      </c>
      <c r="H1879" s="1" t="s">
        <v>4709</v>
      </c>
      <c r="I1879" s="1" t="s">
        <v>5226</v>
      </c>
      <c r="J1879" s="1" t="s">
        <v>70</v>
      </c>
      <c r="K1879" s="3">
        <v>19.61</v>
      </c>
      <c r="L1879">
        <v>1</v>
      </c>
      <c r="M1879" s="3">
        <v>19.61</v>
      </c>
      <c r="N1879" s="1" t="s">
        <v>21</v>
      </c>
      <c r="O1879" s="1" t="s">
        <v>37</v>
      </c>
    </row>
    <row r="1880" spans="1:15" x14ac:dyDescent="0.3">
      <c r="A1880" s="1" t="s">
        <v>5227</v>
      </c>
      <c r="B1880" s="2">
        <v>45496</v>
      </c>
      <c r="C1880" s="1" t="s">
        <v>6671</v>
      </c>
      <c r="D1880" s="1" t="s">
        <v>32</v>
      </c>
      <c r="E1880">
        <v>2024</v>
      </c>
      <c r="F1880" s="1" t="s">
        <v>1143</v>
      </c>
      <c r="G1880" s="1" t="s">
        <v>1144</v>
      </c>
      <c r="H1880" s="1" t="s">
        <v>4709</v>
      </c>
      <c r="I1880" s="1" t="s">
        <v>4710</v>
      </c>
      <c r="J1880" s="1" t="s">
        <v>20</v>
      </c>
      <c r="K1880" s="3">
        <v>38.450000000000003</v>
      </c>
      <c r="L1880">
        <v>1</v>
      </c>
      <c r="M1880" s="3">
        <v>38.450000000000003</v>
      </c>
      <c r="N1880" s="1" t="s">
        <v>29</v>
      </c>
      <c r="O1880" s="1" t="s">
        <v>193</v>
      </c>
    </row>
    <row r="1881" spans="1:15" x14ac:dyDescent="0.3">
      <c r="A1881" s="1" t="s">
        <v>5228</v>
      </c>
      <c r="B1881" s="2">
        <v>45576</v>
      </c>
      <c r="C1881" s="1" t="s">
        <v>6668</v>
      </c>
      <c r="D1881" s="1" t="s">
        <v>133</v>
      </c>
      <c r="E1881">
        <v>2024</v>
      </c>
      <c r="F1881" s="1" t="s">
        <v>799</v>
      </c>
      <c r="G1881" s="1" t="s">
        <v>1579</v>
      </c>
      <c r="H1881" s="1" t="s">
        <v>5229</v>
      </c>
      <c r="I1881" s="1" t="s">
        <v>5230</v>
      </c>
      <c r="J1881" s="1" t="s">
        <v>70</v>
      </c>
      <c r="K1881" s="3">
        <v>41.34</v>
      </c>
      <c r="L1881">
        <v>2</v>
      </c>
      <c r="M1881" s="3">
        <v>82.68</v>
      </c>
      <c r="N1881" s="1" t="s">
        <v>29</v>
      </c>
      <c r="O1881" s="1" t="s">
        <v>44</v>
      </c>
    </row>
    <row r="1882" spans="1:15" x14ac:dyDescent="0.3">
      <c r="A1882" s="1" t="s">
        <v>5231</v>
      </c>
      <c r="B1882" s="2">
        <v>45547</v>
      </c>
      <c r="C1882" s="1" t="s">
        <v>6672</v>
      </c>
      <c r="D1882" s="1" t="s">
        <v>60</v>
      </c>
      <c r="E1882">
        <v>2024</v>
      </c>
      <c r="F1882" s="1" t="s">
        <v>2884</v>
      </c>
      <c r="G1882" s="1" t="s">
        <v>3870</v>
      </c>
      <c r="H1882" s="1" t="s">
        <v>1974</v>
      </c>
      <c r="I1882" s="1" t="s">
        <v>1975</v>
      </c>
      <c r="J1882" s="1" t="s">
        <v>20</v>
      </c>
      <c r="K1882" s="3">
        <v>37.25</v>
      </c>
      <c r="L1882">
        <v>2</v>
      </c>
      <c r="M1882" s="3">
        <v>74.5</v>
      </c>
      <c r="N1882" s="1" t="s">
        <v>6669</v>
      </c>
      <c r="O1882" s="1" t="s">
        <v>44</v>
      </c>
    </row>
    <row r="1883" spans="1:15" x14ac:dyDescent="0.3">
      <c r="A1883" s="1" t="s">
        <v>5232</v>
      </c>
      <c r="B1883" s="2">
        <v>45492</v>
      </c>
      <c r="C1883" s="1" t="s">
        <v>6668</v>
      </c>
      <c r="D1883" s="1" t="s">
        <v>32</v>
      </c>
      <c r="E1883">
        <v>2024</v>
      </c>
      <c r="F1883" s="1" t="s">
        <v>1544</v>
      </c>
      <c r="G1883" s="1" t="s">
        <v>5165</v>
      </c>
      <c r="H1883" s="1" t="s">
        <v>2403</v>
      </c>
      <c r="I1883" s="1" t="s">
        <v>3582</v>
      </c>
      <c r="J1883" s="1" t="s">
        <v>51</v>
      </c>
      <c r="K1883" s="3">
        <v>44.2</v>
      </c>
      <c r="L1883">
        <v>5</v>
      </c>
      <c r="M1883" s="3">
        <v>221</v>
      </c>
      <c r="N1883" s="1" t="s">
        <v>88</v>
      </c>
      <c r="O1883" s="1" t="s">
        <v>37</v>
      </c>
    </row>
    <row r="1884" spans="1:15" x14ac:dyDescent="0.3">
      <c r="A1884" s="1" t="s">
        <v>5233</v>
      </c>
      <c r="B1884" s="2">
        <v>45692</v>
      </c>
      <c r="C1884" s="1" t="s">
        <v>6671</v>
      </c>
      <c r="D1884" s="1" t="s">
        <v>39</v>
      </c>
      <c r="E1884">
        <v>2025</v>
      </c>
      <c r="F1884" s="1" t="s">
        <v>705</v>
      </c>
      <c r="G1884" s="1" t="s">
        <v>706</v>
      </c>
      <c r="H1884" s="1" t="s">
        <v>891</v>
      </c>
      <c r="I1884" s="1" t="s">
        <v>2531</v>
      </c>
      <c r="J1884" s="1" t="s">
        <v>20</v>
      </c>
      <c r="K1884" s="3">
        <v>14.99</v>
      </c>
      <c r="L1884">
        <v>5</v>
      </c>
      <c r="M1884" s="3">
        <v>74.95</v>
      </c>
      <c r="N1884" s="1" t="s">
        <v>21</v>
      </c>
      <c r="O1884" s="1" t="s">
        <v>22</v>
      </c>
    </row>
    <row r="1885" spans="1:15" x14ac:dyDescent="0.3">
      <c r="A1885" s="1" t="s">
        <v>5234</v>
      </c>
      <c r="B1885" s="2">
        <v>45105</v>
      </c>
      <c r="C1885" s="1" t="s">
        <v>6670</v>
      </c>
      <c r="D1885" s="1" t="s">
        <v>24</v>
      </c>
      <c r="E1885">
        <v>2023</v>
      </c>
      <c r="F1885" s="1" t="s">
        <v>1128</v>
      </c>
      <c r="G1885" s="1" t="s">
        <v>1129</v>
      </c>
      <c r="H1885" s="1" t="s">
        <v>2065</v>
      </c>
      <c r="I1885" s="1" t="s">
        <v>2066</v>
      </c>
      <c r="J1885" s="1" t="s">
        <v>70</v>
      </c>
      <c r="K1885" s="3">
        <v>27.93</v>
      </c>
      <c r="L1885">
        <v>4</v>
      </c>
      <c r="M1885" s="3">
        <v>111.72</v>
      </c>
      <c r="N1885" s="1" t="s">
        <v>29</v>
      </c>
      <c r="O1885" s="1" t="s">
        <v>95</v>
      </c>
    </row>
    <row r="1886" spans="1:15" x14ac:dyDescent="0.3">
      <c r="A1886" s="1" t="s">
        <v>5235</v>
      </c>
      <c r="B1886" s="2">
        <v>45105</v>
      </c>
      <c r="C1886" s="1" t="s">
        <v>6670</v>
      </c>
      <c r="D1886" s="1" t="s">
        <v>24</v>
      </c>
      <c r="E1886">
        <v>2023</v>
      </c>
      <c r="F1886" s="1" t="s">
        <v>2615</v>
      </c>
      <c r="G1886" s="1" t="s">
        <v>4298</v>
      </c>
      <c r="H1886" s="1" t="s">
        <v>3676</v>
      </c>
      <c r="I1886" s="1" t="s">
        <v>3677</v>
      </c>
      <c r="J1886" s="1" t="s">
        <v>20</v>
      </c>
      <c r="K1886" s="3">
        <v>5.45</v>
      </c>
      <c r="L1886">
        <v>5</v>
      </c>
      <c r="M1886" s="3">
        <v>27.25</v>
      </c>
      <c r="N1886" s="1" t="s">
        <v>21</v>
      </c>
      <c r="O1886" s="1" t="s">
        <v>193</v>
      </c>
    </row>
    <row r="1887" spans="1:15" x14ac:dyDescent="0.3">
      <c r="A1887" s="1" t="s">
        <v>5236</v>
      </c>
      <c r="B1887" s="2">
        <v>45005</v>
      </c>
      <c r="C1887" s="1" t="s">
        <v>6667</v>
      </c>
      <c r="D1887" s="1" t="s">
        <v>15</v>
      </c>
      <c r="E1887">
        <v>2023</v>
      </c>
      <c r="F1887" s="1" t="s">
        <v>4379</v>
      </c>
      <c r="G1887" s="1" t="s">
        <v>4380</v>
      </c>
      <c r="H1887" s="1" t="s">
        <v>1277</v>
      </c>
      <c r="I1887" s="1" t="s">
        <v>1278</v>
      </c>
      <c r="J1887" s="1" t="s">
        <v>70</v>
      </c>
      <c r="K1887" s="3">
        <v>20.09</v>
      </c>
      <c r="L1887">
        <v>5</v>
      </c>
      <c r="M1887" s="3">
        <v>100.45</v>
      </c>
      <c r="N1887" s="1" t="s">
        <v>6669</v>
      </c>
      <c r="O1887" s="1" t="s">
        <v>52</v>
      </c>
    </row>
    <row r="1888" spans="1:15" x14ac:dyDescent="0.3">
      <c r="A1888" s="1" t="s">
        <v>5237</v>
      </c>
      <c r="B1888" s="2">
        <v>45766</v>
      </c>
      <c r="C1888" s="1" t="s">
        <v>6673</v>
      </c>
      <c r="D1888" s="1" t="s">
        <v>82</v>
      </c>
      <c r="E1888">
        <v>2025</v>
      </c>
      <c r="F1888" s="1" t="s">
        <v>2216</v>
      </c>
      <c r="G1888" s="1" t="s">
        <v>2217</v>
      </c>
      <c r="H1888" s="1" t="s">
        <v>572</v>
      </c>
      <c r="I1888" s="1" t="s">
        <v>3170</v>
      </c>
      <c r="J1888" s="1" t="s">
        <v>20</v>
      </c>
      <c r="K1888" s="3">
        <v>8.0399999999999991</v>
      </c>
      <c r="L1888">
        <v>1</v>
      </c>
      <c r="M1888" s="3">
        <v>8.0399999999999991</v>
      </c>
      <c r="N1888" s="1" t="s">
        <v>6669</v>
      </c>
      <c r="O1888" s="1" t="s">
        <v>44</v>
      </c>
    </row>
    <row r="1889" spans="1:15" x14ac:dyDescent="0.3">
      <c r="A1889" s="1" t="s">
        <v>5238</v>
      </c>
      <c r="B1889" s="2">
        <v>45366</v>
      </c>
      <c r="C1889" s="1" t="s">
        <v>6668</v>
      </c>
      <c r="D1889" s="1" t="s">
        <v>15</v>
      </c>
      <c r="E1889">
        <v>2024</v>
      </c>
      <c r="F1889" s="1" t="s">
        <v>2104</v>
      </c>
      <c r="G1889" s="1" t="s">
        <v>2105</v>
      </c>
      <c r="H1889" s="1" t="s">
        <v>1007</v>
      </c>
      <c r="I1889" s="1" t="s">
        <v>1635</v>
      </c>
      <c r="J1889" s="1" t="s">
        <v>51</v>
      </c>
      <c r="K1889" s="3">
        <v>18.77</v>
      </c>
      <c r="L1889">
        <v>3</v>
      </c>
      <c r="M1889" s="3">
        <v>56.31</v>
      </c>
      <c r="N1889" s="1" t="s">
        <v>21</v>
      </c>
      <c r="O1889" s="1" t="s">
        <v>30</v>
      </c>
    </row>
    <row r="1890" spans="1:15" x14ac:dyDescent="0.3">
      <c r="A1890" s="1" t="s">
        <v>5239</v>
      </c>
      <c r="B1890" s="2">
        <v>45422</v>
      </c>
      <c r="C1890" s="1" t="s">
        <v>6668</v>
      </c>
      <c r="D1890" s="1" t="s">
        <v>46</v>
      </c>
      <c r="E1890">
        <v>2024</v>
      </c>
      <c r="F1890" s="1" t="s">
        <v>844</v>
      </c>
      <c r="G1890" s="1" t="s">
        <v>845</v>
      </c>
      <c r="H1890" s="1" t="s">
        <v>1974</v>
      </c>
      <c r="I1890" s="1" t="s">
        <v>1975</v>
      </c>
      <c r="J1890" s="1" t="s">
        <v>70</v>
      </c>
      <c r="K1890" s="3">
        <v>36.04</v>
      </c>
      <c r="L1890">
        <v>4</v>
      </c>
      <c r="M1890" s="3">
        <v>144.16</v>
      </c>
      <c r="N1890" s="1" t="s">
        <v>29</v>
      </c>
      <c r="O1890" s="1" t="s">
        <v>22</v>
      </c>
    </row>
    <row r="1891" spans="1:15" x14ac:dyDescent="0.3">
      <c r="A1891" s="1" t="s">
        <v>5240</v>
      </c>
      <c r="B1891" s="2">
        <v>45593</v>
      </c>
      <c r="C1891" s="1" t="s">
        <v>6667</v>
      </c>
      <c r="D1891" s="1" t="s">
        <v>133</v>
      </c>
      <c r="E1891">
        <v>2024</v>
      </c>
      <c r="F1891" s="1" t="s">
        <v>3758</v>
      </c>
      <c r="G1891" s="1" t="s">
        <v>4919</v>
      </c>
      <c r="H1891" s="1" t="s">
        <v>228</v>
      </c>
      <c r="I1891" s="1" t="s">
        <v>5241</v>
      </c>
      <c r="J1891" s="1" t="s">
        <v>70</v>
      </c>
      <c r="K1891" s="3">
        <v>40.81</v>
      </c>
      <c r="L1891">
        <v>4</v>
      </c>
      <c r="M1891" s="3">
        <v>163.24</v>
      </c>
      <c r="N1891" s="1" t="s">
        <v>6669</v>
      </c>
      <c r="O1891" s="1" t="s">
        <v>37</v>
      </c>
    </row>
    <row r="1892" spans="1:15" x14ac:dyDescent="0.3">
      <c r="A1892" s="1" t="s">
        <v>5242</v>
      </c>
      <c r="B1892" s="2">
        <v>45140</v>
      </c>
      <c r="C1892" s="1" t="s">
        <v>6670</v>
      </c>
      <c r="D1892" s="1" t="s">
        <v>90</v>
      </c>
      <c r="E1892">
        <v>2023</v>
      </c>
      <c r="F1892" s="1" t="s">
        <v>1083</v>
      </c>
      <c r="G1892" s="1" t="s">
        <v>3966</v>
      </c>
      <c r="H1892" s="1" t="s">
        <v>2171</v>
      </c>
      <c r="I1892" s="1" t="s">
        <v>4285</v>
      </c>
      <c r="J1892" s="1" t="s">
        <v>70</v>
      </c>
      <c r="K1892" s="3">
        <v>30.18</v>
      </c>
      <c r="L1892">
        <v>4</v>
      </c>
      <c r="M1892" s="3">
        <v>120.72</v>
      </c>
      <c r="N1892" s="1" t="s">
        <v>21</v>
      </c>
      <c r="O1892" s="1" t="s">
        <v>37</v>
      </c>
    </row>
    <row r="1893" spans="1:15" x14ac:dyDescent="0.3">
      <c r="A1893" s="1" t="s">
        <v>5243</v>
      </c>
      <c r="B1893" s="2">
        <v>45864</v>
      </c>
      <c r="C1893" s="1" t="s">
        <v>6673</v>
      </c>
      <c r="D1893" s="1" t="s">
        <v>32</v>
      </c>
      <c r="E1893">
        <v>2025</v>
      </c>
      <c r="F1893" s="1" t="s">
        <v>1215</v>
      </c>
      <c r="G1893" s="1" t="s">
        <v>1216</v>
      </c>
      <c r="H1893" s="1" t="s">
        <v>2779</v>
      </c>
      <c r="I1893" s="1" t="s">
        <v>3514</v>
      </c>
      <c r="J1893" s="1" t="s">
        <v>70</v>
      </c>
      <c r="K1893" s="3">
        <v>12.44</v>
      </c>
      <c r="L1893">
        <v>4</v>
      </c>
      <c r="M1893" s="3">
        <v>49.76</v>
      </c>
      <c r="N1893" s="1" t="s">
        <v>21</v>
      </c>
      <c r="O1893" s="1" t="s">
        <v>37</v>
      </c>
    </row>
    <row r="1894" spans="1:15" x14ac:dyDescent="0.3">
      <c r="A1894" s="1" t="s">
        <v>5244</v>
      </c>
      <c r="B1894" s="2">
        <v>45123</v>
      </c>
      <c r="C1894" s="1" t="s">
        <v>6666</v>
      </c>
      <c r="D1894" s="1" t="s">
        <v>32</v>
      </c>
      <c r="E1894">
        <v>2023</v>
      </c>
      <c r="F1894" s="1" t="s">
        <v>2906</v>
      </c>
      <c r="G1894" s="1" t="s">
        <v>2907</v>
      </c>
      <c r="H1894" s="1" t="s">
        <v>3209</v>
      </c>
      <c r="I1894" s="1" t="s">
        <v>3210</v>
      </c>
      <c r="J1894" s="1" t="s">
        <v>87</v>
      </c>
      <c r="K1894" s="3">
        <v>17.420000000000002</v>
      </c>
      <c r="L1894">
        <v>4</v>
      </c>
      <c r="M1894" s="3">
        <v>69.680000000000007</v>
      </c>
      <c r="N1894" s="1" t="s">
        <v>29</v>
      </c>
      <c r="O1894" s="1" t="s">
        <v>193</v>
      </c>
    </row>
    <row r="1895" spans="1:15" x14ac:dyDescent="0.3">
      <c r="A1895" s="1" t="s">
        <v>5245</v>
      </c>
      <c r="B1895" s="2">
        <v>44847</v>
      </c>
      <c r="C1895" s="1" t="s">
        <v>6672</v>
      </c>
      <c r="D1895" s="1" t="s">
        <v>133</v>
      </c>
      <c r="E1895">
        <v>2022</v>
      </c>
      <c r="F1895" s="1" t="s">
        <v>295</v>
      </c>
      <c r="G1895" s="1" t="s">
        <v>3383</v>
      </c>
      <c r="H1895" s="1" t="s">
        <v>785</v>
      </c>
      <c r="I1895" s="1" t="s">
        <v>2665</v>
      </c>
      <c r="J1895" s="1" t="s">
        <v>20</v>
      </c>
      <c r="K1895" s="3">
        <v>30.83</v>
      </c>
      <c r="L1895">
        <v>3</v>
      </c>
      <c r="M1895" s="3">
        <v>92.49</v>
      </c>
      <c r="N1895" s="1" t="s">
        <v>29</v>
      </c>
      <c r="O1895" s="1" t="s">
        <v>22</v>
      </c>
    </row>
    <row r="1896" spans="1:15" x14ac:dyDescent="0.3">
      <c r="A1896" s="1" t="s">
        <v>5246</v>
      </c>
      <c r="B1896" s="2">
        <v>45577</v>
      </c>
      <c r="C1896" s="1" t="s">
        <v>6673</v>
      </c>
      <c r="D1896" s="1" t="s">
        <v>133</v>
      </c>
      <c r="E1896">
        <v>2024</v>
      </c>
      <c r="F1896" s="1" t="s">
        <v>3216</v>
      </c>
      <c r="G1896" s="1" t="s">
        <v>3217</v>
      </c>
      <c r="H1896" s="1" t="s">
        <v>5247</v>
      </c>
      <c r="I1896" s="1" t="s">
        <v>5248</v>
      </c>
      <c r="J1896" s="1" t="s">
        <v>20</v>
      </c>
      <c r="K1896" s="3">
        <v>44.37</v>
      </c>
      <c r="L1896">
        <v>2</v>
      </c>
      <c r="M1896" s="3">
        <v>88.74</v>
      </c>
      <c r="N1896" s="1" t="s">
        <v>88</v>
      </c>
      <c r="O1896" s="1" t="s">
        <v>52</v>
      </c>
    </row>
    <row r="1897" spans="1:15" x14ac:dyDescent="0.3">
      <c r="A1897" s="1" t="s">
        <v>5249</v>
      </c>
      <c r="B1897" s="2">
        <v>45683</v>
      </c>
      <c r="C1897" s="1" t="s">
        <v>6666</v>
      </c>
      <c r="D1897" s="1" t="s">
        <v>210</v>
      </c>
      <c r="E1897">
        <v>2025</v>
      </c>
      <c r="F1897" s="1" t="s">
        <v>1271</v>
      </c>
      <c r="G1897" s="1" t="s">
        <v>1272</v>
      </c>
      <c r="H1897" s="1" t="s">
        <v>337</v>
      </c>
      <c r="I1897" s="1" t="s">
        <v>3969</v>
      </c>
      <c r="J1897" s="1" t="s">
        <v>70</v>
      </c>
      <c r="K1897" s="3">
        <v>51.08</v>
      </c>
      <c r="L1897">
        <v>3</v>
      </c>
      <c r="M1897" s="3">
        <v>153.24</v>
      </c>
      <c r="N1897" s="1" t="s">
        <v>21</v>
      </c>
      <c r="O1897" s="1" t="s">
        <v>22</v>
      </c>
    </row>
    <row r="1898" spans="1:15" x14ac:dyDescent="0.3">
      <c r="A1898" s="1" t="s">
        <v>5250</v>
      </c>
      <c r="B1898" s="2">
        <v>45114</v>
      </c>
      <c r="C1898" s="1" t="s">
        <v>6668</v>
      </c>
      <c r="D1898" s="1" t="s">
        <v>32</v>
      </c>
      <c r="E1898">
        <v>2023</v>
      </c>
      <c r="F1898" s="1" t="s">
        <v>3958</v>
      </c>
      <c r="G1898" s="1" t="s">
        <v>3959</v>
      </c>
      <c r="H1898" s="1" t="s">
        <v>2349</v>
      </c>
      <c r="I1898" s="1" t="s">
        <v>2350</v>
      </c>
      <c r="J1898" s="1" t="s">
        <v>51</v>
      </c>
      <c r="K1898" s="3">
        <v>48.27</v>
      </c>
      <c r="L1898">
        <v>3</v>
      </c>
      <c r="M1898" s="3">
        <v>144.81</v>
      </c>
      <c r="N1898" s="1" t="s">
        <v>21</v>
      </c>
      <c r="O1898" s="1" t="s">
        <v>193</v>
      </c>
    </row>
    <row r="1899" spans="1:15" x14ac:dyDescent="0.3">
      <c r="A1899" s="1" t="s">
        <v>5251</v>
      </c>
      <c r="B1899" s="2">
        <v>45602</v>
      </c>
      <c r="C1899" s="1" t="s">
        <v>6670</v>
      </c>
      <c r="D1899" s="1" t="s">
        <v>54</v>
      </c>
      <c r="E1899">
        <v>2024</v>
      </c>
      <c r="F1899" s="1" t="s">
        <v>4023</v>
      </c>
      <c r="G1899" s="1" t="s">
        <v>4024</v>
      </c>
      <c r="H1899" s="1" t="s">
        <v>947</v>
      </c>
      <c r="I1899" s="1" t="s">
        <v>948</v>
      </c>
      <c r="J1899" s="1" t="s">
        <v>87</v>
      </c>
      <c r="K1899" s="3">
        <v>9.5</v>
      </c>
      <c r="L1899">
        <v>2</v>
      </c>
      <c r="M1899" s="3">
        <v>19</v>
      </c>
      <c r="N1899" s="1" t="s">
        <v>21</v>
      </c>
      <c r="O1899" s="1" t="s">
        <v>193</v>
      </c>
    </row>
    <row r="1900" spans="1:15" x14ac:dyDescent="0.3">
      <c r="A1900" s="1" t="s">
        <v>5252</v>
      </c>
      <c r="B1900" s="2">
        <v>45049</v>
      </c>
      <c r="C1900" s="1" t="s">
        <v>6670</v>
      </c>
      <c r="D1900" s="1" t="s">
        <v>46</v>
      </c>
      <c r="E1900">
        <v>2023</v>
      </c>
      <c r="F1900" s="1" t="s">
        <v>5253</v>
      </c>
      <c r="G1900" s="1" t="s">
        <v>5254</v>
      </c>
      <c r="H1900" s="1" t="s">
        <v>1968</v>
      </c>
      <c r="I1900" s="1" t="s">
        <v>1969</v>
      </c>
      <c r="J1900" s="1" t="s">
        <v>70</v>
      </c>
      <c r="K1900" s="3">
        <v>25.17</v>
      </c>
      <c r="L1900">
        <v>4</v>
      </c>
      <c r="M1900" s="3">
        <v>100.68</v>
      </c>
      <c r="N1900" s="1" t="s">
        <v>6669</v>
      </c>
      <c r="O1900" s="1" t="s">
        <v>37</v>
      </c>
    </row>
    <row r="1901" spans="1:15" x14ac:dyDescent="0.3">
      <c r="A1901" s="1" t="s">
        <v>5255</v>
      </c>
      <c r="B1901" s="2">
        <v>45050</v>
      </c>
      <c r="C1901" s="1" t="s">
        <v>6672</v>
      </c>
      <c r="D1901" s="1" t="s">
        <v>46</v>
      </c>
      <c r="E1901">
        <v>2023</v>
      </c>
      <c r="F1901" s="1" t="s">
        <v>476</v>
      </c>
      <c r="G1901" s="1" t="s">
        <v>5256</v>
      </c>
      <c r="H1901" s="1" t="s">
        <v>1045</v>
      </c>
      <c r="I1901" s="1" t="s">
        <v>1046</v>
      </c>
      <c r="J1901" s="1" t="s">
        <v>20</v>
      </c>
      <c r="K1901" s="3">
        <v>35.86</v>
      </c>
      <c r="L1901">
        <v>3</v>
      </c>
      <c r="M1901" s="3">
        <v>107.58</v>
      </c>
      <c r="N1901" s="1" t="s">
        <v>29</v>
      </c>
      <c r="O1901" s="1" t="s">
        <v>193</v>
      </c>
    </row>
    <row r="1902" spans="1:15" x14ac:dyDescent="0.3">
      <c r="A1902" s="1" t="s">
        <v>5257</v>
      </c>
      <c r="B1902" s="2">
        <v>45251</v>
      </c>
      <c r="C1902" s="1" t="s">
        <v>6671</v>
      </c>
      <c r="D1902" s="1" t="s">
        <v>54</v>
      </c>
      <c r="E1902">
        <v>2023</v>
      </c>
      <c r="F1902" s="1" t="s">
        <v>765</v>
      </c>
      <c r="G1902" s="1" t="s">
        <v>5258</v>
      </c>
      <c r="H1902" s="1" t="s">
        <v>5259</v>
      </c>
      <c r="I1902" s="1" t="s">
        <v>5260</v>
      </c>
      <c r="J1902" s="1" t="s">
        <v>20</v>
      </c>
      <c r="K1902" s="3">
        <v>23.32</v>
      </c>
      <c r="L1902">
        <v>5</v>
      </c>
      <c r="M1902" s="3">
        <v>116.6</v>
      </c>
      <c r="N1902" s="1" t="s">
        <v>21</v>
      </c>
      <c r="O1902" s="1" t="s">
        <v>193</v>
      </c>
    </row>
    <row r="1903" spans="1:15" x14ac:dyDescent="0.3">
      <c r="A1903" s="1" t="s">
        <v>5261</v>
      </c>
      <c r="B1903" s="2">
        <v>45521</v>
      </c>
      <c r="C1903" s="1" t="s">
        <v>6673</v>
      </c>
      <c r="D1903" s="1" t="s">
        <v>90</v>
      </c>
      <c r="E1903">
        <v>2024</v>
      </c>
      <c r="F1903" s="1" t="s">
        <v>829</v>
      </c>
      <c r="G1903" s="1" t="s">
        <v>5262</v>
      </c>
      <c r="H1903" s="1" t="s">
        <v>836</v>
      </c>
      <c r="I1903" s="1" t="s">
        <v>3750</v>
      </c>
      <c r="J1903" s="1" t="s">
        <v>70</v>
      </c>
      <c r="K1903" s="3">
        <v>44.89</v>
      </c>
      <c r="L1903">
        <v>4</v>
      </c>
      <c r="M1903" s="3">
        <v>179.56</v>
      </c>
      <c r="N1903" s="1" t="s">
        <v>6669</v>
      </c>
      <c r="O1903" s="1" t="s">
        <v>30</v>
      </c>
    </row>
    <row r="1904" spans="1:15" x14ac:dyDescent="0.3">
      <c r="A1904" s="1" t="s">
        <v>5263</v>
      </c>
      <c r="B1904" s="2">
        <v>45486</v>
      </c>
      <c r="C1904" s="1" t="s">
        <v>6673</v>
      </c>
      <c r="D1904" s="1" t="s">
        <v>32</v>
      </c>
      <c r="E1904">
        <v>2024</v>
      </c>
      <c r="F1904" s="1" t="s">
        <v>2813</v>
      </c>
      <c r="G1904" s="1" t="s">
        <v>5197</v>
      </c>
      <c r="H1904" s="1" t="s">
        <v>2754</v>
      </c>
      <c r="I1904" s="1" t="s">
        <v>5264</v>
      </c>
      <c r="J1904" s="1" t="s">
        <v>51</v>
      </c>
      <c r="K1904" s="3">
        <v>10.64</v>
      </c>
      <c r="L1904">
        <v>2</v>
      </c>
      <c r="M1904" s="3">
        <v>21.28</v>
      </c>
      <c r="N1904" s="1" t="s">
        <v>29</v>
      </c>
      <c r="O1904" s="1" t="s">
        <v>193</v>
      </c>
    </row>
    <row r="1905" spans="1:15" x14ac:dyDescent="0.3">
      <c r="A1905" s="1" t="s">
        <v>5265</v>
      </c>
      <c r="B1905" s="2">
        <v>45027</v>
      </c>
      <c r="C1905" s="1" t="s">
        <v>6671</v>
      </c>
      <c r="D1905" s="1" t="s">
        <v>82</v>
      </c>
      <c r="E1905">
        <v>2023</v>
      </c>
      <c r="F1905" s="1" t="s">
        <v>4622</v>
      </c>
      <c r="G1905" s="1" t="s">
        <v>654</v>
      </c>
      <c r="H1905" s="1" t="s">
        <v>35</v>
      </c>
      <c r="I1905" s="1" t="s">
        <v>36</v>
      </c>
      <c r="J1905" s="1" t="s">
        <v>20</v>
      </c>
      <c r="K1905" s="3">
        <v>22.46</v>
      </c>
      <c r="L1905">
        <v>5</v>
      </c>
      <c r="M1905" s="3">
        <v>112.3</v>
      </c>
      <c r="N1905" s="1" t="s">
        <v>29</v>
      </c>
      <c r="O1905" s="1" t="s">
        <v>22</v>
      </c>
    </row>
    <row r="1906" spans="1:15" x14ac:dyDescent="0.3">
      <c r="A1906" s="1" t="s">
        <v>5266</v>
      </c>
      <c r="B1906" s="2">
        <v>45028</v>
      </c>
      <c r="C1906" s="1" t="s">
        <v>6670</v>
      </c>
      <c r="D1906" s="1" t="s">
        <v>82</v>
      </c>
      <c r="E1906">
        <v>2023</v>
      </c>
      <c r="F1906" s="1" t="s">
        <v>91</v>
      </c>
      <c r="G1906" s="1" t="s">
        <v>562</v>
      </c>
      <c r="H1906" s="1" t="s">
        <v>282</v>
      </c>
      <c r="I1906" s="1" t="s">
        <v>283</v>
      </c>
      <c r="J1906" s="1" t="s">
        <v>70</v>
      </c>
      <c r="K1906" s="3">
        <v>24.33</v>
      </c>
      <c r="L1906">
        <v>3</v>
      </c>
      <c r="M1906" s="3">
        <v>72.989999999999995</v>
      </c>
      <c r="N1906" s="1" t="s">
        <v>21</v>
      </c>
      <c r="O1906" s="1" t="s">
        <v>22</v>
      </c>
    </row>
    <row r="1907" spans="1:15" x14ac:dyDescent="0.3">
      <c r="A1907" s="1" t="s">
        <v>5267</v>
      </c>
      <c r="B1907" s="2">
        <v>45029</v>
      </c>
      <c r="C1907" s="1" t="s">
        <v>6672</v>
      </c>
      <c r="D1907" s="1" t="s">
        <v>82</v>
      </c>
      <c r="E1907">
        <v>2023</v>
      </c>
      <c r="F1907" s="1" t="s">
        <v>1133</v>
      </c>
      <c r="G1907" s="1" t="s">
        <v>2002</v>
      </c>
      <c r="H1907" s="1" t="s">
        <v>1080</v>
      </c>
      <c r="I1907" s="1" t="s">
        <v>1081</v>
      </c>
      <c r="J1907" s="1" t="s">
        <v>51</v>
      </c>
      <c r="K1907" s="3">
        <v>42.88</v>
      </c>
      <c r="L1907">
        <v>3</v>
      </c>
      <c r="M1907" s="3">
        <v>128.63999999999999</v>
      </c>
      <c r="N1907" s="1" t="s">
        <v>21</v>
      </c>
      <c r="O1907" s="1" t="s">
        <v>44</v>
      </c>
    </row>
    <row r="1908" spans="1:15" x14ac:dyDescent="0.3">
      <c r="A1908" s="1" t="s">
        <v>5268</v>
      </c>
      <c r="B1908" s="2">
        <v>45131</v>
      </c>
      <c r="C1908" s="1" t="s">
        <v>6667</v>
      </c>
      <c r="D1908" s="1" t="s">
        <v>32</v>
      </c>
      <c r="E1908">
        <v>2023</v>
      </c>
      <c r="F1908" s="1" t="s">
        <v>2625</v>
      </c>
      <c r="G1908" s="1" t="s">
        <v>2626</v>
      </c>
      <c r="H1908" s="1" t="s">
        <v>2234</v>
      </c>
      <c r="I1908" s="1" t="s">
        <v>5269</v>
      </c>
      <c r="J1908" s="1" t="s">
        <v>87</v>
      </c>
      <c r="K1908" s="3">
        <v>32.72</v>
      </c>
      <c r="L1908">
        <v>4</v>
      </c>
      <c r="M1908" s="3">
        <v>130.88</v>
      </c>
      <c r="N1908" s="1" t="s">
        <v>6669</v>
      </c>
      <c r="O1908" s="1" t="s">
        <v>30</v>
      </c>
    </row>
    <row r="1909" spans="1:15" x14ac:dyDescent="0.3">
      <c r="A1909" s="1" t="s">
        <v>5270</v>
      </c>
      <c r="B1909" s="2">
        <v>45185</v>
      </c>
      <c r="C1909" s="1" t="s">
        <v>6673</v>
      </c>
      <c r="D1909" s="1" t="s">
        <v>60</v>
      </c>
      <c r="E1909">
        <v>2023</v>
      </c>
      <c r="F1909" s="1" t="s">
        <v>4433</v>
      </c>
      <c r="G1909" s="1" t="s">
        <v>4434</v>
      </c>
      <c r="H1909" s="1" t="s">
        <v>3971</v>
      </c>
      <c r="I1909" s="1" t="s">
        <v>3972</v>
      </c>
      <c r="J1909" s="1" t="s">
        <v>87</v>
      </c>
      <c r="K1909" s="3">
        <v>15.59</v>
      </c>
      <c r="L1909">
        <v>3</v>
      </c>
      <c r="M1909" s="3">
        <v>46.77</v>
      </c>
      <c r="N1909" s="1" t="s">
        <v>29</v>
      </c>
      <c r="O1909" s="1" t="s">
        <v>52</v>
      </c>
    </row>
    <row r="1910" spans="1:15" x14ac:dyDescent="0.3">
      <c r="A1910" s="1" t="s">
        <v>5271</v>
      </c>
      <c r="B1910" s="2">
        <v>44969</v>
      </c>
      <c r="C1910" s="1" t="s">
        <v>6666</v>
      </c>
      <c r="D1910" s="1" t="s">
        <v>39</v>
      </c>
      <c r="E1910">
        <v>2023</v>
      </c>
      <c r="F1910" s="1" t="s">
        <v>939</v>
      </c>
      <c r="G1910" s="1" t="s">
        <v>4703</v>
      </c>
      <c r="H1910" s="1" t="s">
        <v>2249</v>
      </c>
      <c r="I1910" s="1" t="s">
        <v>4614</v>
      </c>
      <c r="J1910" s="1" t="s">
        <v>20</v>
      </c>
      <c r="K1910" s="3">
        <v>25.12</v>
      </c>
      <c r="L1910">
        <v>2</v>
      </c>
      <c r="M1910" s="3">
        <v>50.24</v>
      </c>
      <c r="N1910" s="1" t="s">
        <v>21</v>
      </c>
      <c r="O1910" s="1" t="s">
        <v>37</v>
      </c>
    </row>
    <row r="1911" spans="1:15" x14ac:dyDescent="0.3">
      <c r="A1911" s="1" t="s">
        <v>5272</v>
      </c>
      <c r="B1911" s="2">
        <v>45171</v>
      </c>
      <c r="C1911" s="1" t="s">
        <v>6673</v>
      </c>
      <c r="D1911" s="1" t="s">
        <v>60</v>
      </c>
      <c r="E1911">
        <v>2023</v>
      </c>
      <c r="F1911" s="1" t="s">
        <v>3752</v>
      </c>
      <c r="G1911" s="1" t="s">
        <v>3753</v>
      </c>
      <c r="H1911" s="1" t="s">
        <v>63</v>
      </c>
      <c r="I1911" s="1" t="s">
        <v>64</v>
      </c>
      <c r="J1911" s="1" t="s">
        <v>70</v>
      </c>
      <c r="K1911" s="3">
        <v>10.84</v>
      </c>
      <c r="L1911">
        <v>3</v>
      </c>
      <c r="M1911" s="3">
        <v>32.520000000000003</v>
      </c>
      <c r="N1911" s="1" t="s">
        <v>6669</v>
      </c>
      <c r="O1911" s="1" t="s">
        <v>95</v>
      </c>
    </row>
    <row r="1912" spans="1:15" x14ac:dyDescent="0.3">
      <c r="A1912" s="1" t="s">
        <v>5273</v>
      </c>
      <c r="B1912" s="2">
        <v>45289</v>
      </c>
      <c r="C1912" s="1" t="s">
        <v>6668</v>
      </c>
      <c r="D1912" s="1" t="s">
        <v>107</v>
      </c>
      <c r="E1912">
        <v>2023</v>
      </c>
      <c r="F1912" s="1" t="s">
        <v>4798</v>
      </c>
      <c r="G1912" s="1" t="s">
        <v>4799</v>
      </c>
      <c r="H1912" s="1" t="s">
        <v>171</v>
      </c>
      <c r="I1912" s="1" t="s">
        <v>1724</v>
      </c>
      <c r="J1912" s="1" t="s">
        <v>20</v>
      </c>
      <c r="K1912" s="3">
        <v>7.46</v>
      </c>
      <c r="L1912">
        <v>4</v>
      </c>
      <c r="M1912" s="3">
        <v>29.84</v>
      </c>
      <c r="N1912" s="1" t="s">
        <v>6669</v>
      </c>
      <c r="O1912" s="1" t="s">
        <v>22</v>
      </c>
    </row>
    <row r="1913" spans="1:15" x14ac:dyDescent="0.3">
      <c r="A1913" s="1" t="s">
        <v>5274</v>
      </c>
      <c r="B1913" s="2">
        <v>45811</v>
      </c>
      <c r="C1913" s="1" t="s">
        <v>6671</v>
      </c>
      <c r="D1913" s="1" t="s">
        <v>24</v>
      </c>
      <c r="E1913">
        <v>2025</v>
      </c>
      <c r="F1913" s="1" t="s">
        <v>3796</v>
      </c>
      <c r="G1913" s="1" t="s">
        <v>3797</v>
      </c>
      <c r="H1913" s="1" t="s">
        <v>2438</v>
      </c>
      <c r="I1913" s="1" t="s">
        <v>2439</v>
      </c>
      <c r="J1913" s="1" t="s">
        <v>87</v>
      </c>
      <c r="K1913" s="3">
        <v>12.16</v>
      </c>
      <c r="L1913">
        <v>2</v>
      </c>
      <c r="M1913" s="3">
        <v>24.32</v>
      </c>
      <c r="N1913" s="1" t="s">
        <v>6669</v>
      </c>
      <c r="O1913" s="1" t="s">
        <v>44</v>
      </c>
    </row>
    <row r="1914" spans="1:15" x14ac:dyDescent="0.3">
      <c r="A1914" s="1" t="s">
        <v>5275</v>
      </c>
      <c r="B1914" s="2">
        <v>45871</v>
      </c>
      <c r="C1914" s="1" t="s">
        <v>6673</v>
      </c>
      <c r="D1914" s="1" t="s">
        <v>90</v>
      </c>
      <c r="E1914">
        <v>2025</v>
      </c>
      <c r="F1914" s="1" t="s">
        <v>3698</v>
      </c>
      <c r="G1914" s="1" t="s">
        <v>4692</v>
      </c>
      <c r="H1914" s="1" t="s">
        <v>1602</v>
      </c>
      <c r="I1914" s="1" t="s">
        <v>1603</v>
      </c>
      <c r="J1914" s="1" t="s">
        <v>70</v>
      </c>
      <c r="K1914" s="3">
        <v>26.04</v>
      </c>
      <c r="L1914">
        <v>5</v>
      </c>
      <c r="M1914" s="3">
        <v>130.19999999999999</v>
      </c>
      <c r="N1914" s="1" t="s">
        <v>21</v>
      </c>
      <c r="O1914" s="1" t="s">
        <v>44</v>
      </c>
    </row>
    <row r="1915" spans="1:15" x14ac:dyDescent="0.3">
      <c r="A1915" s="1" t="s">
        <v>5276</v>
      </c>
      <c r="B1915" s="2">
        <v>45105</v>
      </c>
      <c r="C1915" s="1" t="s">
        <v>6670</v>
      </c>
      <c r="D1915" s="1" t="s">
        <v>24</v>
      </c>
      <c r="E1915">
        <v>2023</v>
      </c>
      <c r="F1915" s="1" t="s">
        <v>3475</v>
      </c>
      <c r="G1915" s="1" t="s">
        <v>5277</v>
      </c>
      <c r="H1915" s="1" t="s">
        <v>247</v>
      </c>
      <c r="I1915" s="1" t="s">
        <v>4099</v>
      </c>
      <c r="J1915" s="1" t="s">
        <v>20</v>
      </c>
      <c r="K1915" s="3">
        <v>42.81</v>
      </c>
      <c r="L1915">
        <v>4</v>
      </c>
      <c r="M1915" s="3">
        <v>171.24</v>
      </c>
      <c r="N1915" s="1" t="s">
        <v>29</v>
      </c>
      <c r="O1915" s="1" t="s">
        <v>30</v>
      </c>
    </row>
    <row r="1916" spans="1:15" x14ac:dyDescent="0.3">
      <c r="A1916" s="1" t="s">
        <v>5278</v>
      </c>
      <c r="B1916" s="2">
        <v>45496</v>
      </c>
      <c r="C1916" s="1" t="s">
        <v>6671</v>
      </c>
      <c r="D1916" s="1" t="s">
        <v>32</v>
      </c>
      <c r="E1916">
        <v>2024</v>
      </c>
      <c r="F1916" s="1" t="s">
        <v>463</v>
      </c>
      <c r="G1916" s="1" t="s">
        <v>2621</v>
      </c>
      <c r="H1916" s="1" t="s">
        <v>518</v>
      </c>
      <c r="I1916" s="1" t="s">
        <v>916</v>
      </c>
      <c r="J1916" s="1" t="s">
        <v>51</v>
      </c>
      <c r="K1916" s="3">
        <v>30.24</v>
      </c>
      <c r="L1916">
        <v>4</v>
      </c>
      <c r="M1916" s="3">
        <v>120.96</v>
      </c>
      <c r="N1916" s="1" t="s">
        <v>21</v>
      </c>
      <c r="O1916" s="1" t="s">
        <v>22</v>
      </c>
    </row>
    <row r="1917" spans="1:15" x14ac:dyDescent="0.3">
      <c r="A1917" s="1" t="s">
        <v>5279</v>
      </c>
      <c r="B1917" s="2">
        <v>45827</v>
      </c>
      <c r="C1917" s="1" t="s">
        <v>6672</v>
      </c>
      <c r="D1917" s="1" t="s">
        <v>24</v>
      </c>
      <c r="E1917">
        <v>2025</v>
      </c>
      <c r="F1917" s="1" t="s">
        <v>3030</v>
      </c>
      <c r="G1917" s="1" t="s">
        <v>3031</v>
      </c>
      <c r="H1917" s="1" t="s">
        <v>1108</v>
      </c>
      <c r="I1917" s="1" t="s">
        <v>1109</v>
      </c>
      <c r="J1917" s="1" t="s">
        <v>70</v>
      </c>
      <c r="K1917" s="3">
        <v>30.62</v>
      </c>
      <c r="L1917">
        <v>1</v>
      </c>
      <c r="M1917" s="3">
        <v>30.62</v>
      </c>
      <c r="N1917" s="1" t="s">
        <v>6669</v>
      </c>
      <c r="O1917" s="1" t="s">
        <v>22</v>
      </c>
    </row>
    <row r="1918" spans="1:15" x14ac:dyDescent="0.3">
      <c r="A1918" s="1" t="s">
        <v>5280</v>
      </c>
      <c r="B1918" s="2">
        <v>45872</v>
      </c>
      <c r="C1918" s="1" t="s">
        <v>6666</v>
      </c>
      <c r="D1918" s="1" t="s">
        <v>90</v>
      </c>
      <c r="E1918">
        <v>2025</v>
      </c>
      <c r="F1918" s="1" t="s">
        <v>2035</v>
      </c>
      <c r="G1918" s="1" t="s">
        <v>5281</v>
      </c>
      <c r="H1918" s="1" t="s">
        <v>5139</v>
      </c>
      <c r="I1918" s="1" t="s">
        <v>5140</v>
      </c>
      <c r="J1918" s="1" t="s">
        <v>70</v>
      </c>
      <c r="K1918" s="3">
        <v>12.88</v>
      </c>
      <c r="L1918">
        <v>5</v>
      </c>
      <c r="M1918" s="3">
        <v>64.400000000000006</v>
      </c>
      <c r="N1918" s="1" t="s">
        <v>21</v>
      </c>
      <c r="O1918" s="1" t="s">
        <v>37</v>
      </c>
    </row>
    <row r="1919" spans="1:15" x14ac:dyDescent="0.3">
      <c r="A1919" s="1" t="s">
        <v>5282</v>
      </c>
      <c r="B1919" s="2">
        <v>45530</v>
      </c>
      <c r="C1919" s="1" t="s">
        <v>6667</v>
      </c>
      <c r="D1919" s="1" t="s">
        <v>90</v>
      </c>
      <c r="E1919">
        <v>2024</v>
      </c>
      <c r="F1919" s="1" t="s">
        <v>809</v>
      </c>
      <c r="G1919" s="1" t="s">
        <v>810</v>
      </c>
      <c r="H1919" s="1" t="s">
        <v>337</v>
      </c>
      <c r="I1919" s="1" t="s">
        <v>5283</v>
      </c>
      <c r="J1919" s="1" t="s">
        <v>20</v>
      </c>
      <c r="K1919" s="3">
        <v>31.92</v>
      </c>
      <c r="L1919">
        <v>1</v>
      </c>
      <c r="M1919" s="3">
        <v>31.92</v>
      </c>
      <c r="N1919" s="1" t="s">
        <v>6669</v>
      </c>
      <c r="O1919" s="1" t="s">
        <v>22</v>
      </c>
    </row>
    <row r="1920" spans="1:15" x14ac:dyDescent="0.3">
      <c r="A1920" s="1" t="s">
        <v>5284</v>
      </c>
      <c r="B1920" s="2">
        <v>45250</v>
      </c>
      <c r="C1920" s="1" t="s">
        <v>6667</v>
      </c>
      <c r="D1920" s="1" t="s">
        <v>54</v>
      </c>
      <c r="E1920">
        <v>2023</v>
      </c>
      <c r="F1920" s="1" t="s">
        <v>245</v>
      </c>
      <c r="G1920" s="1" t="s">
        <v>246</v>
      </c>
      <c r="H1920" s="1" t="s">
        <v>2730</v>
      </c>
      <c r="I1920" s="1" t="s">
        <v>2731</v>
      </c>
      <c r="J1920" s="1" t="s">
        <v>70</v>
      </c>
      <c r="K1920" s="3">
        <v>38.229999999999997</v>
      </c>
      <c r="L1920">
        <v>5</v>
      </c>
      <c r="M1920" s="3">
        <v>191.15</v>
      </c>
      <c r="N1920" s="1" t="s">
        <v>6669</v>
      </c>
      <c r="O1920" s="1" t="s">
        <v>22</v>
      </c>
    </row>
    <row r="1921" spans="1:15" x14ac:dyDescent="0.3">
      <c r="A1921" s="1" t="s">
        <v>5285</v>
      </c>
      <c r="B1921" s="2">
        <v>45089</v>
      </c>
      <c r="C1921" s="1" t="s">
        <v>6667</v>
      </c>
      <c r="D1921" s="1" t="s">
        <v>24</v>
      </c>
      <c r="E1921">
        <v>2023</v>
      </c>
      <c r="F1921" s="1" t="s">
        <v>2822</v>
      </c>
      <c r="G1921" s="1" t="s">
        <v>2823</v>
      </c>
      <c r="H1921" s="1" t="s">
        <v>421</v>
      </c>
      <c r="I1921" s="1" t="s">
        <v>422</v>
      </c>
      <c r="J1921" s="1" t="s">
        <v>70</v>
      </c>
      <c r="K1921" s="3">
        <v>11.81</v>
      </c>
      <c r="L1921">
        <v>4</v>
      </c>
      <c r="M1921" s="3">
        <v>47.24</v>
      </c>
      <c r="N1921" s="1" t="s">
        <v>21</v>
      </c>
      <c r="O1921" s="1" t="s">
        <v>80</v>
      </c>
    </row>
    <row r="1922" spans="1:15" x14ac:dyDescent="0.3">
      <c r="A1922" s="1" t="s">
        <v>5286</v>
      </c>
      <c r="B1922" s="2">
        <v>45146</v>
      </c>
      <c r="C1922" s="1" t="s">
        <v>6671</v>
      </c>
      <c r="D1922" s="1" t="s">
        <v>90</v>
      </c>
      <c r="E1922">
        <v>2023</v>
      </c>
      <c r="F1922" s="1" t="s">
        <v>2919</v>
      </c>
      <c r="G1922" s="1" t="s">
        <v>3745</v>
      </c>
      <c r="H1922" s="1" t="s">
        <v>572</v>
      </c>
      <c r="I1922" s="1" t="s">
        <v>573</v>
      </c>
      <c r="J1922" s="1" t="s">
        <v>87</v>
      </c>
      <c r="K1922" s="3">
        <v>17.79</v>
      </c>
      <c r="L1922">
        <v>2</v>
      </c>
      <c r="M1922" s="3">
        <v>35.58</v>
      </c>
      <c r="N1922" s="1" t="s">
        <v>21</v>
      </c>
      <c r="O1922" s="1" t="s">
        <v>30</v>
      </c>
    </row>
    <row r="1923" spans="1:15" x14ac:dyDescent="0.3">
      <c r="A1923" s="1" t="s">
        <v>5287</v>
      </c>
      <c r="B1923" s="2">
        <v>45269</v>
      </c>
      <c r="C1923" s="1" t="s">
        <v>6673</v>
      </c>
      <c r="D1923" s="1" t="s">
        <v>107</v>
      </c>
      <c r="E1923">
        <v>2023</v>
      </c>
      <c r="F1923" s="1" t="s">
        <v>5288</v>
      </c>
      <c r="G1923" s="1" t="s">
        <v>5289</v>
      </c>
      <c r="H1923" s="1" t="s">
        <v>2796</v>
      </c>
      <c r="I1923" s="1" t="s">
        <v>4159</v>
      </c>
      <c r="J1923" s="1" t="s">
        <v>87</v>
      </c>
      <c r="K1923" s="3">
        <v>38.700000000000003</v>
      </c>
      <c r="L1923">
        <v>1</v>
      </c>
      <c r="M1923" s="3">
        <v>38.700000000000003</v>
      </c>
      <c r="N1923" s="1" t="s">
        <v>21</v>
      </c>
      <c r="O1923" s="1" t="s">
        <v>52</v>
      </c>
    </row>
    <row r="1924" spans="1:15" x14ac:dyDescent="0.3">
      <c r="A1924" s="1" t="s">
        <v>5290</v>
      </c>
      <c r="B1924" s="2">
        <v>44860</v>
      </c>
      <c r="C1924" s="1" t="s">
        <v>6670</v>
      </c>
      <c r="D1924" s="1" t="s">
        <v>133</v>
      </c>
      <c r="E1924">
        <v>2022</v>
      </c>
      <c r="F1924" s="1" t="s">
        <v>235</v>
      </c>
      <c r="G1924" s="1" t="s">
        <v>877</v>
      </c>
      <c r="H1924" s="1" t="s">
        <v>1390</v>
      </c>
      <c r="I1924" s="1" t="s">
        <v>2749</v>
      </c>
      <c r="J1924" s="1" t="s">
        <v>51</v>
      </c>
      <c r="K1924" s="3">
        <v>39.61</v>
      </c>
      <c r="L1924">
        <v>1</v>
      </c>
      <c r="M1924" s="3">
        <v>39.61</v>
      </c>
      <c r="N1924" s="1" t="s">
        <v>21</v>
      </c>
      <c r="O1924" s="1" t="s">
        <v>22</v>
      </c>
    </row>
    <row r="1925" spans="1:15" x14ac:dyDescent="0.3">
      <c r="A1925" s="1" t="s">
        <v>5291</v>
      </c>
      <c r="B1925" s="2">
        <v>45582</v>
      </c>
      <c r="C1925" s="1" t="s">
        <v>6672</v>
      </c>
      <c r="D1925" s="1" t="s">
        <v>133</v>
      </c>
      <c r="E1925">
        <v>2024</v>
      </c>
      <c r="F1925" s="1" t="s">
        <v>1439</v>
      </c>
      <c r="G1925" s="1" t="s">
        <v>4035</v>
      </c>
      <c r="H1925" s="1" t="s">
        <v>3573</v>
      </c>
      <c r="I1925" s="1" t="s">
        <v>3574</v>
      </c>
      <c r="J1925" s="1" t="s">
        <v>70</v>
      </c>
      <c r="K1925" s="3">
        <v>30.85</v>
      </c>
      <c r="L1925">
        <v>5</v>
      </c>
      <c r="M1925" s="3">
        <v>154.25</v>
      </c>
      <c r="N1925" s="1" t="s">
        <v>21</v>
      </c>
      <c r="O1925" s="1" t="s">
        <v>30</v>
      </c>
    </row>
    <row r="1926" spans="1:15" x14ac:dyDescent="0.3">
      <c r="A1926" s="1" t="s">
        <v>5292</v>
      </c>
      <c r="B1926" s="2">
        <v>44869</v>
      </c>
      <c r="C1926" s="1" t="s">
        <v>6668</v>
      </c>
      <c r="D1926" s="1" t="s">
        <v>54</v>
      </c>
      <c r="E1926">
        <v>2022</v>
      </c>
      <c r="F1926" s="1" t="s">
        <v>2077</v>
      </c>
      <c r="G1926" s="1" t="s">
        <v>2078</v>
      </c>
      <c r="H1926" s="1" t="s">
        <v>870</v>
      </c>
      <c r="I1926" s="1" t="s">
        <v>871</v>
      </c>
      <c r="J1926" s="1" t="s">
        <v>70</v>
      </c>
      <c r="K1926" s="3">
        <v>16.489999999999998</v>
      </c>
      <c r="L1926">
        <v>3</v>
      </c>
      <c r="M1926" s="3">
        <v>49.47</v>
      </c>
      <c r="N1926" s="1" t="s">
        <v>21</v>
      </c>
      <c r="O1926" s="1" t="s">
        <v>37</v>
      </c>
    </row>
    <row r="1927" spans="1:15" x14ac:dyDescent="0.3">
      <c r="A1927" s="1" t="s">
        <v>5293</v>
      </c>
      <c r="B1927" s="2">
        <v>44848</v>
      </c>
      <c r="C1927" s="1" t="s">
        <v>6668</v>
      </c>
      <c r="D1927" s="1" t="s">
        <v>133</v>
      </c>
      <c r="E1927">
        <v>2022</v>
      </c>
      <c r="F1927" s="1" t="s">
        <v>1680</v>
      </c>
      <c r="G1927" s="1" t="s">
        <v>1681</v>
      </c>
      <c r="H1927" s="1" t="s">
        <v>1856</v>
      </c>
      <c r="I1927" s="1" t="s">
        <v>2276</v>
      </c>
      <c r="J1927" s="1" t="s">
        <v>70</v>
      </c>
      <c r="K1927" s="3">
        <v>23.47</v>
      </c>
      <c r="L1927">
        <v>1</v>
      </c>
      <c r="M1927" s="3">
        <v>23.47</v>
      </c>
      <c r="N1927" s="1" t="s">
        <v>21</v>
      </c>
      <c r="O1927" s="1" t="s">
        <v>22</v>
      </c>
    </row>
    <row r="1928" spans="1:15" x14ac:dyDescent="0.3">
      <c r="A1928" s="1" t="s">
        <v>5294</v>
      </c>
      <c r="B1928" s="2">
        <v>45363</v>
      </c>
      <c r="C1928" s="1" t="s">
        <v>6671</v>
      </c>
      <c r="D1928" s="1" t="s">
        <v>15</v>
      </c>
      <c r="E1928">
        <v>2024</v>
      </c>
      <c r="F1928" s="1" t="s">
        <v>4261</v>
      </c>
      <c r="G1928" s="1" t="s">
        <v>5185</v>
      </c>
      <c r="H1928" s="1" t="s">
        <v>3145</v>
      </c>
      <c r="I1928" s="1" t="s">
        <v>3146</v>
      </c>
      <c r="J1928" s="1" t="s">
        <v>87</v>
      </c>
      <c r="K1928" s="3">
        <v>8.15</v>
      </c>
      <c r="L1928">
        <v>3</v>
      </c>
      <c r="M1928" s="3">
        <v>24.45</v>
      </c>
      <c r="N1928" s="1" t="s">
        <v>29</v>
      </c>
      <c r="O1928" s="1" t="s">
        <v>30</v>
      </c>
    </row>
    <row r="1929" spans="1:15" x14ac:dyDescent="0.3">
      <c r="A1929" s="1" t="s">
        <v>5295</v>
      </c>
      <c r="B1929" s="2">
        <v>45161</v>
      </c>
      <c r="C1929" s="1" t="s">
        <v>6670</v>
      </c>
      <c r="D1929" s="1" t="s">
        <v>90</v>
      </c>
      <c r="E1929">
        <v>2023</v>
      </c>
      <c r="F1929" s="1" t="s">
        <v>1583</v>
      </c>
      <c r="G1929" s="1" t="s">
        <v>3047</v>
      </c>
      <c r="H1929" s="1" t="s">
        <v>355</v>
      </c>
      <c r="I1929" s="1" t="s">
        <v>356</v>
      </c>
      <c r="J1929" s="1" t="s">
        <v>70</v>
      </c>
      <c r="K1929" s="3">
        <v>39.44</v>
      </c>
      <c r="L1929">
        <v>5</v>
      </c>
      <c r="M1929" s="3">
        <v>197.2</v>
      </c>
      <c r="N1929" s="1" t="s">
        <v>88</v>
      </c>
      <c r="O1929" s="1" t="s">
        <v>22</v>
      </c>
    </row>
    <row r="1930" spans="1:15" x14ac:dyDescent="0.3">
      <c r="A1930" s="1" t="s">
        <v>5296</v>
      </c>
      <c r="B1930" s="2">
        <v>45698</v>
      </c>
      <c r="C1930" s="1" t="s">
        <v>6667</v>
      </c>
      <c r="D1930" s="1" t="s">
        <v>39</v>
      </c>
      <c r="E1930">
        <v>2025</v>
      </c>
      <c r="F1930" s="1" t="s">
        <v>802</v>
      </c>
      <c r="G1930" s="1" t="s">
        <v>803</v>
      </c>
      <c r="H1930" s="1" t="s">
        <v>628</v>
      </c>
      <c r="I1930" s="1" t="s">
        <v>629</v>
      </c>
      <c r="J1930" s="1" t="s">
        <v>20</v>
      </c>
      <c r="K1930" s="3">
        <v>39.86</v>
      </c>
      <c r="L1930">
        <v>2</v>
      </c>
      <c r="M1930" s="3">
        <v>79.72</v>
      </c>
      <c r="N1930" s="1" t="s">
        <v>21</v>
      </c>
      <c r="O1930" s="1" t="s">
        <v>37</v>
      </c>
    </row>
    <row r="1931" spans="1:15" x14ac:dyDescent="0.3">
      <c r="A1931" s="1" t="s">
        <v>5297</v>
      </c>
      <c r="B1931" s="2">
        <v>45200</v>
      </c>
      <c r="C1931" s="1" t="s">
        <v>6666</v>
      </c>
      <c r="D1931" s="1" t="s">
        <v>133</v>
      </c>
      <c r="E1931">
        <v>2023</v>
      </c>
      <c r="F1931" s="1" t="s">
        <v>1078</v>
      </c>
      <c r="G1931" s="1" t="s">
        <v>1079</v>
      </c>
      <c r="H1931" s="1" t="s">
        <v>554</v>
      </c>
      <c r="I1931" s="1" t="s">
        <v>1116</v>
      </c>
      <c r="J1931" s="1" t="s">
        <v>70</v>
      </c>
      <c r="K1931" s="3">
        <v>47.8</v>
      </c>
      <c r="L1931">
        <v>5</v>
      </c>
      <c r="M1931" s="3">
        <v>239</v>
      </c>
      <c r="N1931" s="1" t="s">
        <v>88</v>
      </c>
      <c r="O1931" s="1" t="s">
        <v>193</v>
      </c>
    </row>
    <row r="1932" spans="1:15" x14ac:dyDescent="0.3">
      <c r="A1932" s="1" t="s">
        <v>5298</v>
      </c>
      <c r="B1932" s="2">
        <v>45698</v>
      </c>
      <c r="C1932" s="1" t="s">
        <v>6667</v>
      </c>
      <c r="D1932" s="1" t="s">
        <v>39</v>
      </c>
      <c r="E1932">
        <v>2025</v>
      </c>
      <c r="F1932" s="1" t="s">
        <v>91</v>
      </c>
      <c r="G1932" s="1" t="s">
        <v>92</v>
      </c>
      <c r="H1932" s="1" t="s">
        <v>1125</v>
      </c>
      <c r="I1932" s="1" t="s">
        <v>1126</v>
      </c>
      <c r="J1932" s="1" t="s">
        <v>70</v>
      </c>
      <c r="K1932" s="3">
        <v>6.23</v>
      </c>
      <c r="L1932">
        <v>5</v>
      </c>
      <c r="M1932" s="3">
        <v>31.15</v>
      </c>
      <c r="N1932" s="1" t="s">
        <v>6669</v>
      </c>
      <c r="O1932" s="1" t="s">
        <v>30</v>
      </c>
    </row>
    <row r="1933" spans="1:15" x14ac:dyDescent="0.3">
      <c r="A1933" s="1" t="s">
        <v>5299</v>
      </c>
      <c r="B1933" s="2">
        <v>45573</v>
      </c>
      <c r="C1933" s="1" t="s">
        <v>6671</v>
      </c>
      <c r="D1933" s="1" t="s">
        <v>133</v>
      </c>
      <c r="E1933">
        <v>2024</v>
      </c>
      <c r="F1933" s="1" t="s">
        <v>2455</v>
      </c>
      <c r="G1933" s="1" t="s">
        <v>5300</v>
      </c>
      <c r="H1933" s="1" t="s">
        <v>668</v>
      </c>
      <c r="I1933" s="1" t="s">
        <v>669</v>
      </c>
      <c r="J1933" s="1" t="s">
        <v>70</v>
      </c>
      <c r="K1933" s="3">
        <v>44.34</v>
      </c>
      <c r="L1933">
        <v>1</v>
      </c>
      <c r="M1933" s="3">
        <v>44.34</v>
      </c>
      <c r="N1933" s="1" t="s">
        <v>29</v>
      </c>
      <c r="O1933" s="1" t="s">
        <v>37</v>
      </c>
    </row>
    <row r="1934" spans="1:15" x14ac:dyDescent="0.3">
      <c r="A1934" s="1" t="s">
        <v>5301</v>
      </c>
      <c r="B1934" s="2">
        <v>45642</v>
      </c>
      <c r="C1934" s="1" t="s">
        <v>6667</v>
      </c>
      <c r="D1934" s="1" t="s">
        <v>107</v>
      </c>
      <c r="E1934">
        <v>2024</v>
      </c>
      <c r="F1934" s="1" t="s">
        <v>2099</v>
      </c>
      <c r="G1934" s="1" t="s">
        <v>2995</v>
      </c>
      <c r="H1934" s="1" t="s">
        <v>668</v>
      </c>
      <c r="I1934" s="1" t="s">
        <v>2801</v>
      </c>
      <c r="J1934" s="1" t="s">
        <v>20</v>
      </c>
      <c r="K1934" s="3">
        <v>32</v>
      </c>
      <c r="L1934">
        <v>3</v>
      </c>
      <c r="M1934" s="3">
        <v>96</v>
      </c>
      <c r="N1934" s="1" t="s">
        <v>6669</v>
      </c>
      <c r="O1934" s="1" t="s">
        <v>193</v>
      </c>
    </row>
    <row r="1935" spans="1:15" x14ac:dyDescent="0.3">
      <c r="A1935" s="1" t="s">
        <v>5302</v>
      </c>
      <c r="B1935" s="2">
        <v>44852</v>
      </c>
      <c r="C1935" s="1" t="s">
        <v>6671</v>
      </c>
      <c r="D1935" s="1" t="s">
        <v>133</v>
      </c>
      <c r="E1935">
        <v>2022</v>
      </c>
      <c r="F1935" s="1" t="s">
        <v>829</v>
      </c>
      <c r="G1935" s="1" t="s">
        <v>830</v>
      </c>
      <c r="H1935" s="1" t="s">
        <v>2312</v>
      </c>
      <c r="I1935" s="1" t="s">
        <v>2313</v>
      </c>
      <c r="J1935" s="1" t="s">
        <v>51</v>
      </c>
      <c r="K1935" s="3">
        <v>28.51</v>
      </c>
      <c r="L1935">
        <v>3</v>
      </c>
      <c r="M1935" s="3">
        <v>85.53</v>
      </c>
      <c r="N1935" s="1" t="s">
        <v>6669</v>
      </c>
      <c r="O1935" s="1" t="s">
        <v>193</v>
      </c>
    </row>
    <row r="1936" spans="1:15" x14ac:dyDescent="0.3">
      <c r="A1936" s="1" t="s">
        <v>5303</v>
      </c>
      <c r="B1936" s="2">
        <v>45418</v>
      </c>
      <c r="C1936" s="1" t="s">
        <v>6667</v>
      </c>
      <c r="D1936" s="1" t="s">
        <v>46</v>
      </c>
      <c r="E1936">
        <v>2024</v>
      </c>
      <c r="F1936" s="1" t="s">
        <v>2799</v>
      </c>
      <c r="G1936" s="1" t="s">
        <v>5304</v>
      </c>
      <c r="H1936" s="1" t="s">
        <v>1301</v>
      </c>
      <c r="I1936" s="1" t="s">
        <v>3883</v>
      </c>
      <c r="J1936" s="1" t="s">
        <v>70</v>
      </c>
      <c r="K1936" s="3">
        <v>13.81</v>
      </c>
      <c r="L1936">
        <v>2</v>
      </c>
      <c r="M1936" s="3">
        <v>27.62</v>
      </c>
      <c r="N1936" s="1" t="s">
        <v>29</v>
      </c>
      <c r="O1936" s="1" t="s">
        <v>37</v>
      </c>
    </row>
    <row r="1937" spans="1:15" x14ac:dyDescent="0.3">
      <c r="A1937" s="1" t="s">
        <v>5305</v>
      </c>
      <c r="B1937" s="2">
        <v>45853</v>
      </c>
      <c r="C1937" s="1" t="s">
        <v>6671</v>
      </c>
      <c r="D1937" s="1" t="s">
        <v>32</v>
      </c>
      <c r="E1937">
        <v>2025</v>
      </c>
      <c r="F1937" s="1" t="s">
        <v>231</v>
      </c>
      <c r="G1937" s="1" t="s">
        <v>232</v>
      </c>
      <c r="H1937" s="1" t="s">
        <v>1713</v>
      </c>
      <c r="I1937" s="1" t="s">
        <v>1714</v>
      </c>
      <c r="J1937" s="1" t="s">
        <v>20</v>
      </c>
      <c r="K1937" s="3">
        <v>24.14</v>
      </c>
      <c r="L1937">
        <v>2</v>
      </c>
      <c r="M1937" s="3">
        <v>48.28</v>
      </c>
      <c r="N1937" s="1" t="s">
        <v>21</v>
      </c>
      <c r="O1937" s="1" t="s">
        <v>44</v>
      </c>
    </row>
    <row r="1938" spans="1:15" x14ac:dyDescent="0.3">
      <c r="A1938" s="1" t="s">
        <v>5306</v>
      </c>
      <c r="B1938" s="2">
        <v>45668</v>
      </c>
      <c r="C1938" s="1" t="s">
        <v>6673</v>
      </c>
      <c r="D1938" s="1" t="s">
        <v>210</v>
      </c>
      <c r="E1938">
        <v>2025</v>
      </c>
      <c r="F1938" s="1" t="s">
        <v>1719</v>
      </c>
      <c r="G1938" s="1" t="s">
        <v>1720</v>
      </c>
      <c r="H1938" s="1" t="s">
        <v>1337</v>
      </c>
      <c r="I1938" s="1" t="s">
        <v>1338</v>
      </c>
      <c r="J1938" s="1" t="s">
        <v>70</v>
      </c>
      <c r="K1938" s="3">
        <v>15</v>
      </c>
      <c r="L1938">
        <v>1</v>
      </c>
      <c r="M1938" s="3">
        <v>15</v>
      </c>
      <c r="N1938" s="1" t="s">
        <v>6669</v>
      </c>
      <c r="O1938" s="1" t="s">
        <v>30</v>
      </c>
    </row>
    <row r="1939" spans="1:15" x14ac:dyDescent="0.3">
      <c r="A1939" s="1" t="s">
        <v>5307</v>
      </c>
      <c r="B1939" s="2">
        <v>44826</v>
      </c>
      <c r="C1939" s="1" t="s">
        <v>6672</v>
      </c>
      <c r="D1939" s="1" t="s">
        <v>60</v>
      </c>
      <c r="E1939">
        <v>2022</v>
      </c>
      <c r="F1939" s="1" t="s">
        <v>33</v>
      </c>
      <c r="G1939" s="1" t="s">
        <v>34</v>
      </c>
      <c r="H1939" s="1" t="s">
        <v>2182</v>
      </c>
      <c r="I1939" s="1" t="s">
        <v>2911</v>
      </c>
      <c r="J1939" s="1" t="s">
        <v>20</v>
      </c>
      <c r="K1939" s="3">
        <v>45.98</v>
      </c>
      <c r="L1939">
        <v>2</v>
      </c>
      <c r="M1939" s="3">
        <v>91.96</v>
      </c>
      <c r="N1939" s="1" t="s">
        <v>29</v>
      </c>
      <c r="O1939" s="1" t="s">
        <v>22</v>
      </c>
    </row>
    <row r="1940" spans="1:15" x14ac:dyDescent="0.3">
      <c r="A1940" s="1" t="s">
        <v>5308</v>
      </c>
      <c r="B1940" s="2">
        <v>45768</v>
      </c>
      <c r="C1940" s="1" t="s">
        <v>6667</v>
      </c>
      <c r="D1940" s="1" t="s">
        <v>82</v>
      </c>
      <c r="E1940">
        <v>2025</v>
      </c>
      <c r="F1940" s="1" t="s">
        <v>1143</v>
      </c>
      <c r="G1940" s="1" t="s">
        <v>2817</v>
      </c>
      <c r="H1940" s="1" t="s">
        <v>5148</v>
      </c>
      <c r="I1940" s="1" t="s">
        <v>5309</v>
      </c>
      <c r="J1940" s="1" t="s">
        <v>70</v>
      </c>
      <c r="K1940" s="3">
        <v>51.56</v>
      </c>
      <c r="L1940">
        <v>4</v>
      </c>
      <c r="M1940" s="3">
        <v>206.24</v>
      </c>
      <c r="N1940" s="1" t="s">
        <v>29</v>
      </c>
      <c r="O1940" s="1" t="s">
        <v>22</v>
      </c>
    </row>
    <row r="1941" spans="1:15" x14ac:dyDescent="0.3">
      <c r="A1941" s="1" t="s">
        <v>5310</v>
      </c>
      <c r="B1941" s="2">
        <v>45241</v>
      </c>
      <c r="C1941" s="1" t="s">
        <v>6673</v>
      </c>
      <c r="D1941" s="1" t="s">
        <v>54</v>
      </c>
      <c r="E1941">
        <v>2023</v>
      </c>
      <c r="F1941" s="1" t="s">
        <v>868</v>
      </c>
      <c r="G1941" s="1" t="s">
        <v>4683</v>
      </c>
      <c r="H1941" s="1" t="s">
        <v>2796</v>
      </c>
      <c r="I1941" s="1" t="s">
        <v>2797</v>
      </c>
      <c r="J1941" s="1" t="s">
        <v>20</v>
      </c>
      <c r="K1941" s="3">
        <v>33.31</v>
      </c>
      <c r="L1941">
        <v>2</v>
      </c>
      <c r="M1941" s="3">
        <v>66.62</v>
      </c>
      <c r="N1941" s="1" t="s">
        <v>6669</v>
      </c>
      <c r="O1941" s="1" t="s">
        <v>37</v>
      </c>
    </row>
    <row r="1942" spans="1:15" x14ac:dyDescent="0.3">
      <c r="A1942" s="1" t="s">
        <v>5311</v>
      </c>
      <c r="B1942" s="2">
        <v>45090</v>
      </c>
      <c r="C1942" s="1" t="s">
        <v>6671</v>
      </c>
      <c r="D1942" s="1" t="s">
        <v>24</v>
      </c>
      <c r="E1942">
        <v>2023</v>
      </c>
      <c r="F1942" s="1" t="s">
        <v>2017</v>
      </c>
      <c r="G1942" s="1" t="s">
        <v>2018</v>
      </c>
      <c r="H1942" s="1" t="s">
        <v>1282</v>
      </c>
      <c r="I1942" s="1" t="s">
        <v>2279</v>
      </c>
      <c r="J1942" s="1" t="s">
        <v>20</v>
      </c>
      <c r="K1942" s="3">
        <v>49.73</v>
      </c>
      <c r="L1942">
        <v>4</v>
      </c>
      <c r="M1942" s="3">
        <v>198.92</v>
      </c>
      <c r="N1942" s="1" t="s">
        <v>6669</v>
      </c>
      <c r="O1942" s="1" t="s">
        <v>30</v>
      </c>
    </row>
    <row r="1943" spans="1:15" x14ac:dyDescent="0.3">
      <c r="A1943" s="1" t="s">
        <v>5312</v>
      </c>
      <c r="B1943" s="2">
        <v>45539</v>
      </c>
      <c r="C1943" s="1" t="s">
        <v>6670</v>
      </c>
      <c r="D1943" s="1" t="s">
        <v>60</v>
      </c>
      <c r="E1943">
        <v>2024</v>
      </c>
      <c r="F1943" s="1" t="s">
        <v>255</v>
      </c>
      <c r="G1943" s="1" t="s">
        <v>256</v>
      </c>
      <c r="H1943" s="1" t="s">
        <v>5313</v>
      </c>
      <c r="I1943" s="1" t="s">
        <v>5314</v>
      </c>
      <c r="J1943" s="1" t="s">
        <v>51</v>
      </c>
      <c r="K1943" s="3">
        <v>20.03</v>
      </c>
      <c r="L1943">
        <v>3</v>
      </c>
      <c r="M1943" s="3">
        <v>60.09</v>
      </c>
      <c r="N1943" s="1" t="s">
        <v>88</v>
      </c>
      <c r="O1943" s="1" t="s">
        <v>52</v>
      </c>
    </row>
    <row r="1944" spans="1:15" x14ac:dyDescent="0.3">
      <c r="A1944" s="1" t="s">
        <v>5315</v>
      </c>
      <c r="B1944" s="2">
        <v>45726</v>
      </c>
      <c r="C1944" s="1" t="s">
        <v>6667</v>
      </c>
      <c r="D1944" s="1" t="s">
        <v>15</v>
      </c>
      <c r="E1944">
        <v>2025</v>
      </c>
      <c r="F1944" s="1" t="s">
        <v>1957</v>
      </c>
      <c r="G1944" s="1" t="s">
        <v>1958</v>
      </c>
      <c r="H1944" s="1" t="s">
        <v>2913</v>
      </c>
      <c r="I1944" s="1" t="s">
        <v>4831</v>
      </c>
      <c r="J1944" s="1" t="s">
        <v>70</v>
      </c>
      <c r="K1944" s="3">
        <v>16.649999999999999</v>
      </c>
      <c r="L1944">
        <v>4</v>
      </c>
      <c r="M1944" s="3">
        <v>66.599999999999994</v>
      </c>
      <c r="N1944" s="1" t="s">
        <v>29</v>
      </c>
      <c r="O1944" s="1" t="s">
        <v>193</v>
      </c>
    </row>
    <row r="1945" spans="1:15" x14ac:dyDescent="0.3">
      <c r="A1945" s="1" t="s">
        <v>5316</v>
      </c>
      <c r="B1945" s="2">
        <v>45269</v>
      </c>
      <c r="C1945" s="1" t="s">
        <v>6673</v>
      </c>
      <c r="D1945" s="1" t="s">
        <v>107</v>
      </c>
      <c r="E1945">
        <v>2023</v>
      </c>
      <c r="F1945" s="1" t="s">
        <v>1560</v>
      </c>
      <c r="G1945" s="1" t="s">
        <v>1664</v>
      </c>
      <c r="H1945" s="1" t="s">
        <v>5317</v>
      </c>
      <c r="I1945" s="1" t="s">
        <v>5318</v>
      </c>
      <c r="J1945" s="1" t="s">
        <v>20</v>
      </c>
      <c r="K1945" s="3">
        <v>19.22</v>
      </c>
      <c r="L1945">
        <v>5</v>
      </c>
      <c r="M1945" s="3">
        <v>96.1</v>
      </c>
      <c r="N1945" s="1" t="s">
        <v>21</v>
      </c>
      <c r="O1945" s="1" t="s">
        <v>80</v>
      </c>
    </row>
    <row r="1946" spans="1:15" x14ac:dyDescent="0.3">
      <c r="A1946" s="1" t="s">
        <v>5319</v>
      </c>
      <c r="B1946" s="2">
        <v>45570</v>
      </c>
      <c r="C1946" s="1" t="s">
        <v>6673</v>
      </c>
      <c r="D1946" s="1" t="s">
        <v>133</v>
      </c>
      <c r="E1946">
        <v>2024</v>
      </c>
      <c r="F1946" s="1" t="s">
        <v>326</v>
      </c>
      <c r="G1946" s="1" t="s">
        <v>4223</v>
      </c>
      <c r="H1946" s="1" t="s">
        <v>2171</v>
      </c>
      <c r="I1946" s="1" t="s">
        <v>2172</v>
      </c>
      <c r="J1946" s="1" t="s">
        <v>70</v>
      </c>
      <c r="K1946" s="3">
        <v>18.45</v>
      </c>
      <c r="L1946">
        <v>1</v>
      </c>
      <c r="M1946" s="3">
        <v>18.45</v>
      </c>
      <c r="N1946" s="1" t="s">
        <v>6669</v>
      </c>
      <c r="O1946" s="1" t="s">
        <v>37</v>
      </c>
    </row>
    <row r="1947" spans="1:15" x14ac:dyDescent="0.3">
      <c r="A1947" s="1" t="s">
        <v>5320</v>
      </c>
      <c r="B1947" s="2">
        <v>45622</v>
      </c>
      <c r="C1947" s="1" t="s">
        <v>6671</v>
      </c>
      <c r="D1947" s="1" t="s">
        <v>54</v>
      </c>
      <c r="E1947">
        <v>2024</v>
      </c>
      <c r="F1947" s="1" t="s">
        <v>3804</v>
      </c>
      <c r="G1947" s="1" t="s">
        <v>2109</v>
      </c>
      <c r="H1947" s="1" t="s">
        <v>821</v>
      </c>
      <c r="I1947" s="1" t="s">
        <v>822</v>
      </c>
      <c r="J1947" s="1" t="s">
        <v>70</v>
      </c>
      <c r="K1947" s="3">
        <v>8.4</v>
      </c>
      <c r="L1947">
        <v>5</v>
      </c>
      <c r="M1947" s="3">
        <v>42</v>
      </c>
      <c r="N1947" s="1" t="s">
        <v>6669</v>
      </c>
      <c r="O1947" s="1" t="s">
        <v>37</v>
      </c>
    </row>
    <row r="1948" spans="1:15" x14ac:dyDescent="0.3">
      <c r="A1948" s="1" t="s">
        <v>5321</v>
      </c>
      <c r="B1948" s="2">
        <v>45438</v>
      </c>
      <c r="C1948" s="1" t="s">
        <v>6666</v>
      </c>
      <c r="D1948" s="1" t="s">
        <v>46</v>
      </c>
      <c r="E1948">
        <v>2024</v>
      </c>
      <c r="F1948" s="1" t="s">
        <v>2051</v>
      </c>
      <c r="G1948" s="1" t="s">
        <v>5222</v>
      </c>
      <c r="H1948" s="1" t="s">
        <v>3195</v>
      </c>
      <c r="I1948" s="1" t="s">
        <v>3196</v>
      </c>
      <c r="J1948" s="1" t="s">
        <v>20</v>
      </c>
      <c r="K1948" s="3">
        <v>7.67</v>
      </c>
      <c r="L1948">
        <v>4</v>
      </c>
      <c r="M1948" s="3">
        <v>30.68</v>
      </c>
      <c r="N1948" s="1" t="s">
        <v>29</v>
      </c>
      <c r="O1948" s="1" t="s">
        <v>44</v>
      </c>
    </row>
    <row r="1949" spans="1:15" x14ac:dyDescent="0.3">
      <c r="A1949" s="1" t="s">
        <v>5322</v>
      </c>
      <c r="B1949" s="2">
        <v>45013</v>
      </c>
      <c r="C1949" s="1" t="s">
        <v>6671</v>
      </c>
      <c r="D1949" s="1" t="s">
        <v>15</v>
      </c>
      <c r="E1949">
        <v>2023</v>
      </c>
      <c r="F1949" s="1" t="s">
        <v>1544</v>
      </c>
      <c r="G1949" s="1" t="s">
        <v>5323</v>
      </c>
      <c r="H1949" s="1" t="s">
        <v>3999</v>
      </c>
      <c r="I1949" s="1" t="s">
        <v>5324</v>
      </c>
      <c r="J1949" s="1" t="s">
        <v>87</v>
      </c>
      <c r="K1949" s="3">
        <v>45.82</v>
      </c>
      <c r="L1949">
        <v>4</v>
      </c>
      <c r="M1949" s="3">
        <v>183.28</v>
      </c>
      <c r="N1949" s="1" t="s">
        <v>88</v>
      </c>
      <c r="O1949" s="1" t="s">
        <v>193</v>
      </c>
    </row>
    <row r="1950" spans="1:15" x14ac:dyDescent="0.3">
      <c r="A1950" s="1" t="s">
        <v>5325</v>
      </c>
      <c r="B1950" s="2">
        <v>45816</v>
      </c>
      <c r="C1950" s="1" t="s">
        <v>6666</v>
      </c>
      <c r="D1950" s="1" t="s">
        <v>24</v>
      </c>
      <c r="E1950">
        <v>2025</v>
      </c>
      <c r="F1950" s="1" t="s">
        <v>1596</v>
      </c>
      <c r="G1950" s="1" t="s">
        <v>1597</v>
      </c>
      <c r="H1950" s="1" t="s">
        <v>1296</v>
      </c>
      <c r="I1950" s="1" t="s">
        <v>1297</v>
      </c>
      <c r="J1950" s="1" t="s">
        <v>70</v>
      </c>
      <c r="K1950" s="3">
        <v>50.99</v>
      </c>
      <c r="L1950">
        <v>5</v>
      </c>
      <c r="M1950" s="3">
        <v>254.95</v>
      </c>
      <c r="N1950" s="1" t="s">
        <v>6669</v>
      </c>
      <c r="O1950" s="1" t="s">
        <v>37</v>
      </c>
    </row>
    <row r="1951" spans="1:15" x14ac:dyDescent="0.3">
      <c r="A1951" s="1" t="s">
        <v>5326</v>
      </c>
      <c r="B1951" s="2">
        <v>44813</v>
      </c>
      <c r="C1951" s="1" t="s">
        <v>6668</v>
      </c>
      <c r="D1951" s="1" t="s">
        <v>60</v>
      </c>
      <c r="E1951">
        <v>2022</v>
      </c>
      <c r="F1951" s="1" t="s">
        <v>788</v>
      </c>
      <c r="G1951" s="1" t="s">
        <v>2223</v>
      </c>
      <c r="H1951" s="1" t="s">
        <v>3505</v>
      </c>
      <c r="I1951" s="1" t="s">
        <v>3862</v>
      </c>
      <c r="J1951" s="1" t="s">
        <v>51</v>
      </c>
      <c r="K1951" s="3">
        <v>6.03</v>
      </c>
      <c r="L1951">
        <v>2</v>
      </c>
      <c r="M1951" s="3">
        <v>12.06</v>
      </c>
      <c r="N1951" s="1" t="s">
        <v>21</v>
      </c>
      <c r="O1951" s="1" t="s">
        <v>37</v>
      </c>
    </row>
    <row r="1952" spans="1:15" x14ac:dyDescent="0.3">
      <c r="A1952" s="1" t="s">
        <v>5327</v>
      </c>
      <c r="B1952" s="2">
        <v>45231</v>
      </c>
      <c r="C1952" s="1" t="s">
        <v>6670</v>
      </c>
      <c r="D1952" s="1" t="s">
        <v>54</v>
      </c>
      <c r="E1952">
        <v>2023</v>
      </c>
      <c r="F1952" s="1" t="s">
        <v>2143</v>
      </c>
      <c r="G1952" s="1" t="s">
        <v>2144</v>
      </c>
      <c r="H1952" s="1" t="s">
        <v>2053</v>
      </c>
      <c r="I1952" s="1" t="s">
        <v>5328</v>
      </c>
      <c r="J1952" s="1" t="s">
        <v>20</v>
      </c>
      <c r="K1952" s="3">
        <v>54.13</v>
      </c>
      <c r="L1952">
        <v>4</v>
      </c>
      <c r="M1952" s="3">
        <v>216.52</v>
      </c>
      <c r="N1952" s="1" t="s">
        <v>29</v>
      </c>
      <c r="O1952" s="1" t="s">
        <v>30</v>
      </c>
    </row>
    <row r="1953" spans="1:15" x14ac:dyDescent="0.3">
      <c r="A1953" s="1" t="s">
        <v>5329</v>
      </c>
      <c r="B1953" s="2">
        <v>45178</v>
      </c>
      <c r="C1953" s="1" t="s">
        <v>6673</v>
      </c>
      <c r="D1953" s="1" t="s">
        <v>60</v>
      </c>
      <c r="E1953">
        <v>2023</v>
      </c>
      <c r="F1953" s="1" t="s">
        <v>5330</v>
      </c>
      <c r="G1953" s="1" t="s">
        <v>5331</v>
      </c>
      <c r="H1953" s="1" t="s">
        <v>2595</v>
      </c>
      <c r="I1953" s="1" t="s">
        <v>2596</v>
      </c>
      <c r="J1953" s="1" t="s">
        <v>87</v>
      </c>
      <c r="K1953" s="3">
        <v>19.100000000000001</v>
      </c>
      <c r="L1953">
        <v>3</v>
      </c>
      <c r="M1953" s="3">
        <v>57.3</v>
      </c>
      <c r="N1953" s="1" t="s">
        <v>6669</v>
      </c>
      <c r="O1953" s="1" t="s">
        <v>52</v>
      </c>
    </row>
    <row r="1954" spans="1:15" x14ac:dyDescent="0.3">
      <c r="A1954" s="1" t="s">
        <v>5332</v>
      </c>
      <c r="B1954" s="2">
        <v>45385</v>
      </c>
      <c r="C1954" s="1" t="s">
        <v>6670</v>
      </c>
      <c r="D1954" s="1" t="s">
        <v>82</v>
      </c>
      <c r="E1954">
        <v>2024</v>
      </c>
      <c r="F1954" s="1" t="s">
        <v>2477</v>
      </c>
      <c r="G1954" s="1" t="s">
        <v>3861</v>
      </c>
      <c r="H1954" s="1" t="s">
        <v>2070</v>
      </c>
      <c r="I1954" s="1" t="s">
        <v>2071</v>
      </c>
      <c r="J1954" s="1" t="s">
        <v>87</v>
      </c>
      <c r="K1954" s="3">
        <v>18.68</v>
      </c>
      <c r="L1954">
        <v>3</v>
      </c>
      <c r="M1954" s="3">
        <v>56.04</v>
      </c>
      <c r="N1954" s="1" t="s">
        <v>6669</v>
      </c>
      <c r="O1954" s="1" t="s">
        <v>30</v>
      </c>
    </row>
    <row r="1955" spans="1:15" x14ac:dyDescent="0.3">
      <c r="A1955" s="1" t="s">
        <v>5333</v>
      </c>
      <c r="B1955" s="2">
        <v>45230</v>
      </c>
      <c r="C1955" s="1" t="s">
        <v>6671</v>
      </c>
      <c r="D1955" s="1" t="s">
        <v>133</v>
      </c>
      <c r="E1955">
        <v>2023</v>
      </c>
      <c r="F1955" s="1" t="s">
        <v>849</v>
      </c>
      <c r="G1955" s="1" t="s">
        <v>850</v>
      </c>
      <c r="H1955" s="1" t="s">
        <v>3573</v>
      </c>
      <c r="I1955" s="1" t="s">
        <v>5334</v>
      </c>
      <c r="J1955" s="1" t="s">
        <v>87</v>
      </c>
      <c r="K1955" s="3">
        <v>32.159999999999997</v>
      </c>
      <c r="L1955">
        <v>2</v>
      </c>
      <c r="M1955" s="3">
        <v>64.319999999999993</v>
      </c>
      <c r="N1955" s="1" t="s">
        <v>29</v>
      </c>
      <c r="O1955" s="1" t="s">
        <v>37</v>
      </c>
    </row>
    <row r="1956" spans="1:15" x14ac:dyDescent="0.3">
      <c r="A1956" s="1" t="s">
        <v>5335</v>
      </c>
      <c r="B1956" s="2">
        <v>45625</v>
      </c>
      <c r="C1956" s="1" t="s">
        <v>6668</v>
      </c>
      <c r="D1956" s="1" t="s">
        <v>54</v>
      </c>
      <c r="E1956">
        <v>2024</v>
      </c>
      <c r="F1956" s="1" t="s">
        <v>873</v>
      </c>
      <c r="G1956" s="1" t="s">
        <v>5336</v>
      </c>
      <c r="H1956" s="1" t="s">
        <v>811</v>
      </c>
      <c r="I1956" s="1" t="s">
        <v>5159</v>
      </c>
      <c r="J1956" s="1" t="s">
        <v>70</v>
      </c>
      <c r="K1956" s="3">
        <v>20.78</v>
      </c>
      <c r="L1956">
        <v>4</v>
      </c>
      <c r="M1956" s="3">
        <v>83.12</v>
      </c>
      <c r="N1956" s="1" t="s">
        <v>21</v>
      </c>
      <c r="O1956" s="1" t="s">
        <v>95</v>
      </c>
    </row>
    <row r="1957" spans="1:15" x14ac:dyDescent="0.3">
      <c r="A1957" s="1" t="s">
        <v>5337</v>
      </c>
      <c r="B1957" s="2">
        <v>45871</v>
      </c>
      <c r="C1957" s="1" t="s">
        <v>6673</v>
      </c>
      <c r="D1957" s="1" t="s">
        <v>90</v>
      </c>
      <c r="E1957">
        <v>2025</v>
      </c>
      <c r="F1957" s="1" t="s">
        <v>1114</v>
      </c>
      <c r="G1957" s="1" t="s">
        <v>4524</v>
      </c>
      <c r="H1957" s="1" t="s">
        <v>4346</v>
      </c>
      <c r="I1957" s="1" t="s">
        <v>4347</v>
      </c>
      <c r="J1957" s="1" t="s">
        <v>20</v>
      </c>
      <c r="K1957" s="3">
        <v>11.65</v>
      </c>
      <c r="L1957">
        <v>2</v>
      </c>
      <c r="M1957" s="3">
        <v>23.3</v>
      </c>
      <c r="N1957" s="1" t="s">
        <v>6669</v>
      </c>
      <c r="O1957" s="1" t="s">
        <v>193</v>
      </c>
    </row>
    <row r="1958" spans="1:15" x14ac:dyDescent="0.3">
      <c r="A1958" s="1" t="s">
        <v>5338</v>
      </c>
      <c r="B1958" s="2">
        <v>44884</v>
      </c>
      <c r="C1958" s="1" t="s">
        <v>6673</v>
      </c>
      <c r="D1958" s="1" t="s">
        <v>54</v>
      </c>
      <c r="E1958">
        <v>2022</v>
      </c>
      <c r="F1958" s="1" t="s">
        <v>391</v>
      </c>
      <c r="G1958" s="1" t="s">
        <v>392</v>
      </c>
      <c r="H1958" s="1" t="s">
        <v>49</v>
      </c>
      <c r="I1958" s="1" t="s">
        <v>50</v>
      </c>
      <c r="J1958" s="1" t="s">
        <v>70</v>
      </c>
      <c r="K1958" s="3">
        <v>44.18</v>
      </c>
      <c r="L1958">
        <v>2</v>
      </c>
      <c r="M1958" s="3">
        <v>88.36</v>
      </c>
      <c r="N1958" s="1" t="s">
        <v>6669</v>
      </c>
      <c r="O1958" s="1" t="s">
        <v>44</v>
      </c>
    </row>
    <row r="1959" spans="1:15" x14ac:dyDescent="0.3">
      <c r="A1959" s="1" t="s">
        <v>5339</v>
      </c>
      <c r="B1959" s="2">
        <v>44891</v>
      </c>
      <c r="C1959" s="1" t="s">
        <v>6673</v>
      </c>
      <c r="D1959" s="1" t="s">
        <v>54</v>
      </c>
      <c r="E1959">
        <v>2022</v>
      </c>
      <c r="F1959" s="1" t="s">
        <v>295</v>
      </c>
      <c r="G1959" s="1" t="s">
        <v>1605</v>
      </c>
      <c r="H1959" s="1" t="s">
        <v>4376</v>
      </c>
      <c r="I1959" s="1" t="s">
        <v>4377</v>
      </c>
      <c r="J1959" s="1" t="s">
        <v>70</v>
      </c>
      <c r="K1959" s="3">
        <v>30.84</v>
      </c>
      <c r="L1959">
        <v>3</v>
      </c>
      <c r="M1959" s="3">
        <v>92.52</v>
      </c>
      <c r="N1959" s="1" t="s">
        <v>21</v>
      </c>
      <c r="O1959" s="1" t="s">
        <v>95</v>
      </c>
    </row>
    <row r="1960" spans="1:15" x14ac:dyDescent="0.3">
      <c r="A1960" s="1" t="s">
        <v>5340</v>
      </c>
      <c r="B1960" s="2">
        <v>45786</v>
      </c>
      <c r="C1960" s="1" t="s">
        <v>6668</v>
      </c>
      <c r="D1960" s="1" t="s">
        <v>46</v>
      </c>
      <c r="E1960">
        <v>2025</v>
      </c>
      <c r="F1960" s="1" t="s">
        <v>3706</v>
      </c>
      <c r="G1960" s="1" t="s">
        <v>5138</v>
      </c>
      <c r="H1960" s="1" t="s">
        <v>508</v>
      </c>
      <c r="I1960" s="1" t="s">
        <v>5341</v>
      </c>
      <c r="J1960" s="1" t="s">
        <v>20</v>
      </c>
      <c r="K1960" s="3">
        <v>24.08</v>
      </c>
      <c r="L1960">
        <v>4</v>
      </c>
      <c r="M1960" s="3">
        <v>96.32</v>
      </c>
      <c r="N1960" s="1" t="s">
        <v>6669</v>
      </c>
      <c r="O1960" s="1" t="s">
        <v>80</v>
      </c>
    </row>
    <row r="1961" spans="1:15" x14ac:dyDescent="0.3">
      <c r="A1961" s="1" t="s">
        <v>5342</v>
      </c>
      <c r="B1961" s="2">
        <v>44834</v>
      </c>
      <c r="C1961" s="1" t="s">
        <v>6668</v>
      </c>
      <c r="D1961" s="1" t="s">
        <v>60</v>
      </c>
      <c r="E1961">
        <v>2022</v>
      </c>
      <c r="F1961" s="1" t="s">
        <v>4002</v>
      </c>
      <c r="G1961" s="1" t="s">
        <v>4401</v>
      </c>
      <c r="H1961" s="1" t="s">
        <v>4085</v>
      </c>
      <c r="I1961" s="1" t="s">
        <v>5343</v>
      </c>
      <c r="J1961" s="1" t="s">
        <v>20</v>
      </c>
      <c r="K1961" s="3">
        <v>45.89</v>
      </c>
      <c r="L1961">
        <v>5</v>
      </c>
      <c r="M1961" s="3">
        <v>229.45</v>
      </c>
      <c r="N1961" s="1" t="s">
        <v>6669</v>
      </c>
      <c r="O1961" s="1" t="s">
        <v>95</v>
      </c>
    </row>
    <row r="1962" spans="1:15" x14ac:dyDescent="0.3">
      <c r="A1962" s="1" t="s">
        <v>5344</v>
      </c>
      <c r="B1962" s="2">
        <v>45197</v>
      </c>
      <c r="C1962" s="1" t="s">
        <v>6672</v>
      </c>
      <c r="D1962" s="1" t="s">
        <v>60</v>
      </c>
      <c r="E1962">
        <v>2023</v>
      </c>
      <c r="F1962" s="1" t="s">
        <v>4398</v>
      </c>
      <c r="G1962" s="1" t="s">
        <v>4399</v>
      </c>
      <c r="H1962" s="1" t="s">
        <v>2312</v>
      </c>
      <c r="I1962" s="1" t="s">
        <v>2313</v>
      </c>
      <c r="J1962" s="1" t="s">
        <v>20</v>
      </c>
      <c r="K1962" s="3">
        <v>27.69</v>
      </c>
      <c r="L1962">
        <v>4</v>
      </c>
      <c r="M1962" s="3">
        <v>110.76</v>
      </c>
      <c r="N1962" s="1" t="s">
        <v>6669</v>
      </c>
      <c r="O1962" s="1" t="s">
        <v>193</v>
      </c>
    </row>
    <row r="1963" spans="1:15" x14ac:dyDescent="0.3">
      <c r="A1963" s="1" t="s">
        <v>5345</v>
      </c>
      <c r="B1963" s="2">
        <v>45242</v>
      </c>
      <c r="C1963" s="1" t="s">
        <v>6666</v>
      </c>
      <c r="D1963" s="1" t="s">
        <v>54</v>
      </c>
      <c r="E1963">
        <v>2023</v>
      </c>
      <c r="F1963" s="1" t="s">
        <v>5073</v>
      </c>
      <c r="G1963" s="1" t="s">
        <v>5074</v>
      </c>
      <c r="H1963" s="1" t="s">
        <v>1024</v>
      </c>
      <c r="I1963" s="1" t="s">
        <v>5346</v>
      </c>
      <c r="J1963" s="1" t="s">
        <v>87</v>
      </c>
      <c r="K1963" s="3">
        <v>46.32</v>
      </c>
      <c r="L1963">
        <v>1</v>
      </c>
      <c r="M1963" s="3">
        <v>46.32</v>
      </c>
      <c r="N1963" s="1" t="s">
        <v>29</v>
      </c>
      <c r="O1963" s="1" t="s">
        <v>22</v>
      </c>
    </row>
    <row r="1964" spans="1:15" x14ac:dyDescent="0.3">
      <c r="A1964" s="1" t="s">
        <v>5347</v>
      </c>
      <c r="B1964" s="2">
        <v>45556</v>
      </c>
      <c r="C1964" s="1" t="s">
        <v>6673</v>
      </c>
      <c r="D1964" s="1" t="s">
        <v>60</v>
      </c>
      <c r="E1964">
        <v>2024</v>
      </c>
      <c r="F1964" s="1" t="s">
        <v>1235</v>
      </c>
      <c r="G1964" s="1" t="s">
        <v>5348</v>
      </c>
      <c r="H1964" s="1" t="s">
        <v>1959</v>
      </c>
      <c r="I1964" s="1" t="s">
        <v>1960</v>
      </c>
      <c r="J1964" s="1" t="s">
        <v>87</v>
      </c>
      <c r="K1964" s="3">
        <v>12.36</v>
      </c>
      <c r="L1964">
        <v>3</v>
      </c>
      <c r="M1964" s="3">
        <v>37.08</v>
      </c>
      <c r="N1964" s="1" t="s">
        <v>29</v>
      </c>
      <c r="O1964" s="1" t="s">
        <v>193</v>
      </c>
    </row>
    <row r="1965" spans="1:15" x14ac:dyDescent="0.3">
      <c r="A1965" s="1" t="s">
        <v>5349</v>
      </c>
      <c r="B1965" s="2">
        <v>44977</v>
      </c>
      <c r="C1965" s="1" t="s">
        <v>6667</v>
      </c>
      <c r="D1965" s="1" t="s">
        <v>39</v>
      </c>
      <c r="E1965">
        <v>2023</v>
      </c>
      <c r="F1965" s="1" t="s">
        <v>1680</v>
      </c>
      <c r="G1965" s="1" t="s">
        <v>3968</v>
      </c>
      <c r="H1965" s="1" t="s">
        <v>3971</v>
      </c>
      <c r="I1965" s="1" t="s">
        <v>3972</v>
      </c>
      <c r="J1965" s="1" t="s">
        <v>87</v>
      </c>
      <c r="K1965" s="3">
        <v>16.7</v>
      </c>
      <c r="L1965">
        <v>1</v>
      </c>
      <c r="M1965" s="3">
        <v>16.7</v>
      </c>
      <c r="N1965" s="1" t="s">
        <v>21</v>
      </c>
      <c r="O1965" s="1" t="s">
        <v>22</v>
      </c>
    </row>
    <row r="1966" spans="1:15" x14ac:dyDescent="0.3">
      <c r="A1966" s="1" t="s">
        <v>5350</v>
      </c>
      <c r="B1966" s="2">
        <v>45646</v>
      </c>
      <c r="C1966" s="1" t="s">
        <v>6668</v>
      </c>
      <c r="D1966" s="1" t="s">
        <v>107</v>
      </c>
      <c r="E1966">
        <v>2024</v>
      </c>
      <c r="F1966" s="1" t="s">
        <v>4062</v>
      </c>
      <c r="G1966" s="1" t="s">
        <v>4063</v>
      </c>
      <c r="H1966" s="1" t="s">
        <v>166</v>
      </c>
      <c r="I1966" s="1" t="s">
        <v>2714</v>
      </c>
      <c r="J1966" s="1" t="s">
        <v>20</v>
      </c>
      <c r="K1966" s="3">
        <v>45.6</v>
      </c>
      <c r="L1966">
        <v>3</v>
      </c>
      <c r="M1966" s="3">
        <v>136.80000000000001</v>
      </c>
      <c r="N1966" s="1" t="s">
        <v>29</v>
      </c>
      <c r="O1966" s="1" t="s">
        <v>44</v>
      </c>
    </row>
    <row r="1967" spans="1:15" x14ac:dyDescent="0.3">
      <c r="A1967" s="1" t="s">
        <v>5351</v>
      </c>
      <c r="B1967" s="2">
        <v>45630</v>
      </c>
      <c r="C1967" s="1" t="s">
        <v>6670</v>
      </c>
      <c r="D1967" s="1" t="s">
        <v>107</v>
      </c>
      <c r="E1967">
        <v>2024</v>
      </c>
      <c r="F1967" s="1" t="s">
        <v>3493</v>
      </c>
      <c r="G1967" s="1" t="s">
        <v>3494</v>
      </c>
      <c r="H1967" s="1" t="s">
        <v>1301</v>
      </c>
      <c r="I1967" s="1" t="s">
        <v>1302</v>
      </c>
      <c r="J1967" s="1" t="s">
        <v>70</v>
      </c>
      <c r="K1967" s="3">
        <v>36.630000000000003</v>
      </c>
      <c r="L1967">
        <v>1</v>
      </c>
      <c r="M1967" s="3">
        <v>36.630000000000003</v>
      </c>
      <c r="N1967" s="1" t="s">
        <v>6669</v>
      </c>
      <c r="O1967" s="1" t="s">
        <v>80</v>
      </c>
    </row>
    <row r="1968" spans="1:15" x14ac:dyDescent="0.3">
      <c r="A1968" s="1" t="s">
        <v>5352</v>
      </c>
      <c r="B1968" s="2">
        <v>45819</v>
      </c>
      <c r="C1968" s="1" t="s">
        <v>6670</v>
      </c>
      <c r="D1968" s="1" t="s">
        <v>24</v>
      </c>
      <c r="E1968">
        <v>2025</v>
      </c>
      <c r="F1968" s="1" t="s">
        <v>2571</v>
      </c>
      <c r="G1968" s="1" t="s">
        <v>2572</v>
      </c>
      <c r="H1968" s="1" t="s">
        <v>518</v>
      </c>
      <c r="I1968" s="1" t="s">
        <v>3457</v>
      </c>
      <c r="J1968" s="1" t="s">
        <v>20</v>
      </c>
      <c r="K1968" s="3">
        <v>39.86</v>
      </c>
      <c r="L1968">
        <v>5</v>
      </c>
      <c r="M1968" s="3">
        <v>199.3</v>
      </c>
      <c r="N1968" s="1" t="s">
        <v>6669</v>
      </c>
      <c r="O1968" s="1" t="s">
        <v>80</v>
      </c>
    </row>
    <row r="1969" spans="1:15" x14ac:dyDescent="0.3">
      <c r="A1969" s="1" t="s">
        <v>5353</v>
      </c>
      <c r="B1969" s="2">
        <v>45574</v>
      </c>
      <c r="C1969" s="1" t="s">
        <v>6670</v>
      </c>
      <c r="D1969" s="1" t="s">
        <v>133</v>
      </c>
      <c r="E1969">
        <v>2024</v>
      </c>
      <c r="F1969" s="1" t="s">
        <v>463</v>
      </c>
      <c r="G1969" s="1" t="s">
        <v>5354</v>
      </c>
      <c r="H1969" s="1" t="s">
        <v>2942</v>
      </c>
      <c r="I1969" s="1" t="s">
        <v>2943</v>
      </c>
      <c r="J1969" s="1" t="s">
        <v>20</v>
      </c>
      <c r="K1969" s="3">
        <v>51.61</v>
      </c>
      <c r="L1969">
        <v>5</v>
      </c>
      <c r="M1969" s="3">
        <v>258.05</v>
      </c>
      <c r="N1969" s="1" t="s">
        <v>6669</v>
      </c>
      <c r="O1969" s="1" t="s">
        <v>30</v>
      </c>
    </row>
    <row r="1970" spans="1:15" x14ac:dyDescent="0.3">
      <c r="A1970" s="1" t="s">
        <v>5355</v>
      </c>
      <c r="B1970" s="2">
        <v>45115</v>
      </c>
      <c r="C1970" s="1" t="s">
        <v>6673</v>
      </c>
      <c r="D1970" s="1" t="s">
        <v>32</v>
      </c>
      <c r="E1970">
        <v>2023</v>
      </c>
      <c r="F1970" s="1" t="s">
        <v>1449</v>
      </c>
      <c r="G1970" s="1" t="s">
        <v>2362</v>
      </c>
      <c r="H1970" s="1" t="s">
        <v>2174</v>
      </c>
      <c r="I1970" s="1" t="s">
        <v>4202</v>
      </c>
      <c r="J1970" s="1" t="s">
        <v>20</v>
      </c>
      <c r="K1970" s="3">
        <v>24.76</v>
      </c>
      <c r="L1970">
        <v>1</v>
      </c>
      <c r="M1970" s="3">
        <v>24.76</v>
      </c>
      <c r="N1970" s="1" t="s">
        <v>29</v>
      </c>
      <c r="O1970" s="1" t="s">
        <v>22</v>
      </c>
    </row>
    <row r="1971" spans="1:15" x14ac:dyDescent="0.3">
      <c r="A1971" s="1" t="s">
        <v>5356</v>
      </c>
      <c r="B1971" s="2">
        <v>45558</v>
      </c>
      <c r="C1971" s="1" t="s">
        <v>6667</v>
      </c>
      <c r="D1971" s="1" t="s">
        <v>60</v>
      </c>
      <c r="E1971">
        <v>2024</v>
      </c>
      <c r="F1971" s="1" t="s">
        <v>285</v>
      </c>
      <c r="G1971" s="1" t="s">
        <v>2954</v>
      </c>
      <c r="H1971" s="1" t="s">
        <v>445</v>
      </c>
      <c r="I1971" s="1" t="s">
        <v>446</v>
      </c>
      <c r="J1971" s="1" t="s">
        <v>70</v>
      </c>
      <c r="K1971" s="3">
        <v>35.35</v>
      </c>
      <c r="L1971">
        <v>2</v>
      </c>
      <c r="M1971" s="3">
        <v>70.7</v>
      </c>
      <c r="N1971" s="1" t="s">
        <v>21</v>
      </c>
      <c r="O1971" s="1" t="s">
        <v>37</v>
      </c>
    </row>
    <row r="1972" spans="1:15" x14ac:dyDescent="0.3">
      <c r="A1972" s="1" t="s">
        <v>5357</v>
      </c>
      <c r="B1972" s="2">
        <v>44969</v>
      </c>
      <c r="C1972" s="1" t="s">
        <v>6666</v>
      </c>
      <c r="D1972" s="1" t="s">
        <v>39</v>
      </c>
      <c r="E1972">
        <v>2023</v>
      </c>
      <c r="F1972" s="1" t="s">
        <v>2285</v>
      </c>
      <c r="G1972" s="1" t="s">
        <v>2286</v>
      </c>
      <c r="H1972" s="1" t="s">
        <v>342</v>
      </c>
      <c r="I1972" s="1" t="s">
        <v>343</v>
      </c>
      <c r="J1972" s="1" t="s">
        <v>51</v>
      </c>
      <c r="K1972" s="3">
        <v>38.549999999999997</v>
      </c>
      <c r="L1972">
        <v>4</v>
      </c>
      <c r="M1972" s="3">
        <v>154.19999999999999</v>
      </c>
      <c r="N1972" s="1" t="s">
        <v>21</v>
      </c>
      <c r="O1972" s="1" t="s">
        <v>37</v>
      </c>
    </row>
    <row r="1973" spans="1:15" x14ac:dyDescent="0.3">
      <c r="A1973" s="1" t="s">
        <v>5358</v>
      </c>
      <c r="B1973" s="2">
        <v>45688</v>
      </c>
      <c r="C1973" s="1" t="s">
        <v>6668</v>
      </c>
      <c r="D1973" s="1" t="s">
        <v>210</v>
      </c>
      <c r="E1973">
        <v>2025</v>
      </c>
      <c r="F1973" s="1" t="s">
        <v>91</v>
      </c>
      <c r="G1973" s="1" t="s">
        <v>92</v>
      </c>
      <c r="H1973" s="1" t="s">
        <v>559</v>
      </c>
      <c r="I1973" s="1" t="s">
        <v>1779</v>
      </c>
      <c r="J1973" s="1" t="s">
        <v>87</v>
      </c>
      <c r="K1973" s="3">
        <v>29.32</v>
      </c>
      <c r="L1973">
        <v>3</v>
      </c>
      <c r="M1973" s="3">
        <v>87.96</v>
      </c>
      <c r="N1973" s="1" t="s">
        <v>21</v>
      </c>
      <c r="O1973" s="1" t="s">
        <v>37</v>
      </c>
    </row>
    <row r="1974" spans="1:15" x14ac:dyDescent="0.3">
      <c r="A1974" s="1" t="s">
        <v>5359</v>
      </c>
      <c r="B1974" s="2">
        <v>45101</v>
      </c>
      <c r="C1974" s="1" t="s">
        <v>6673</v>
      </c>
      <c r="D1974" s="1" t="s">
        <v>24</v>
      </c>
      <c r="E1974">
        <v>2023</v>
      </c>
      <c r="F1974" s="1" t="s">
        <v>552</v>
      </c>
      <c r="G1974" s="1" t="s">
        <v>5360</v>
      </c>
      <c r="H1974" s="1" t="s">
        <v>2900</v>
      </c>
      <c r="I1974" s="1" t="s">
        <v>5361</v>
      </c>
      <c r="J1974" s="1" t="s">
        <v>20</v>
      </c>
      <c r="K1974" s="3">
        <v>19.5</v>
      </c>
      <c r="L1974">
        <v>5</v>
      </c>
      <c r="M1974" s="3">
        <v>97.5</v>
      </c>
      <c r="N1974" s="1" t="s">
        <v>21</v>
      </c>
      <c r="O1974" s="1" t="s">
        <v>44</v>
      </c>
    </row>
    <row r="1975" spans="1:15" x14ac:dyDescent="0.3">
      <c r="A1975" s="1" t="s">
        <v>5362</v>
      </c>
      <c r="B1975" s="2">
        <v>45546</v>
      </c>
      <c r="C1975" s="1" t="s">
        <v>6670</v>
      </c>
      <c r="D1975" s="1" t="s">
        <v>60</v>
      </c>
      <c r="E1975">
        <v>2024</v>
      </c>
      <c r="F1975" s="1" t="s">
        <v>373</v>
      </c>
      <c r="G1975" s="1" t="s">
        <v>374</v>
      </c>
      <c r="H1975" s="1" t="s">
        <v>110</v>
      </c>
      <c r="I1975" s="1" t="s">
        <v>111</v>
      </c>
      <c r="J1975" s="1" t="s">
        <v>51</v>
      </c>
      <c r="K1975" s="3">
        <v>47.39</v>
      </c>
      <c r="L1975">
        <v>3</v>
      </c>
      <c r="M1975" s="3">
        <v>142.16999999999999</v>
      </c>
      <c r="N1975" s="1" t="s">
        <v>29</v>
      </c>
      <c r="O1975" s="1" t="s">
        <v>193</v>
      </c>
    </row>
    <row r="1976" spans="1:15" x14ac:dyDescent="0.3">
      <c r="A1976" s="1" t="s">
        <v>5363</v>
      </c>
      <c r="B1976" s="2">
        <v>44972</v>
      </c>
      <c r="C1976" s="1" t="s">
        <v>6670</v>
      </c>
      <c r="D1976" s="1" t="s">
        <v>39</v>
      </c>
      <c r="E1976">
        <v>2023</v>
      </c>
      <c r="F1976" s="1" t="s">
        <v>1123</v>
      </c>
      <c r="G1976" s="1" t="s">
        <v>1124</v>
      </c>
      <c r="H1976" s="1" t="s">
        <v>767</v>
      </c>
      <c r="I1976" s="1" t="s">
        <v>2904</v>
      </c>
      <c r="J1976" s="1" t="s">
        <v>70</v>
      </c>
      <c r="K1976" s="3">
        <v>24.97</v>
      </c>
      <c r="L1976">
        <v>3</v>
      </c>
      <c r="M1976" s="3">
        <v>74.91</v>
      </c>
      <c r="N1976" s="1" t="s">
        <v>29</v>
      </c>
      <c r="O1976" s="1" t="s">
        <v>37</v>
      </c>
    </row>
    <row r="1977" spans="1:15" x14ac:dyDescent="0.3">
      <c r="A1977" s="1" t="s">
        <v>5364</v>
      </c>
      <c r="B1977" s="2">
        <v>45565</v>
      </c>
      <c r="C1977" s="1" t="s">
        <v>6667</v>
      </c>
      <c r="D1977" s="1" t="s">
        <v>60</v>
      </c>
      <c r="E1977">
        <v>2024</v>
      </c>
      <c r="F1977" s="1" t="s">
        <v>5365</v>
      </c>
      <c r="G1977" s="1" t="s">
        <v>5366</v>
      </c>
      <c r="H1977" s="1" t="s">
        <v>2048</v>
      </c>
      <c r="I1977" s="1" t="s">
        <v>2049</v>
      </c>
      <c r="J1977" s="1" t="s">
        <v>20</v>
      </c>
      <c r="K1977" s="3">
        <v>39.36</v>
      </c>
      <c r="L1977">
        <v>4</v>
      </c>
      <c r="M1977" s="3">
        <v>157.44</v>
      </c>
      <c r="N1977" s="1" t="s">
        <v>29</v>
      </c>
      <c r="O1977" s="1" t="s">
        <v>193</v>
      </c>
    </row>
    <row r="1978" spans="1:15" x14ac:dyDescent="0.3">
      <c r="A1978" s="1" t="s">
        <v>5367</v>
      </c>
      <c r="B1978" s="2">
        <v>45339</v>
      </c>
      <c r="C1978" s="1" t="s">
        <v>6673</v>
      </c>
      <c r="D1978" s="1" t="s">
        <v>39</v>
      </c>
      <c r="E1978">
        <v>2024</v>
      </c>
      <c r="F1978" s="1" t="s">
        <v>1192</v>
      </c>
      <c r="G1978" s="1" t="s">
        <v>1193</v>
      </c>
      <c r="H1978" s="1" t="s">
        <v>4346</v>
      </c>
      <c r="I1978" s="1" t="s">
        <v>4347</v>
      </c>
      <c r="J1978" s="1" t="s">
        <v>20</v>
      </c>
      <c r="K1978" s="3">
        <v>13.16</v>
      </c>
      <c r="L1978">
        <v>3</v>
      </c>
      <c r="M1978" s="3">
        <v>39.479999999999997</v>
      </c>
      <c r="N1978" s="1" t="s">
        <v>88</v>
      </c>
      <c r="O1978" s="1" t="s">
        <v>44</v>
      </c>
    </row>
    <row r="1979" spans="1:15" x14ac:dyDescent="0.3">
      <c r="A1979" s="1" t="s">
        <v>5368</v>
      </c>
      <c r="B1979" s="2">
        <v>45322</v>
      </c>
      <c r="C1979" s="1" t="s">
        <v>6670</v>
      </c>
      <c r="D1979" s="1" t="s">
        <v>210</v>
      </c>
      <c r="E1979">
        <v>2024</v>
      </c>
      <c r="F1979" s="1" t="s">
        <v>2089</v>
      </c>
      <c r="G1979" s="1" t="s">
        <v>2090</v>
      </c>
      <c r="H1979" s="1" t="s">
        <v>554</v>
      </c>
      <c r="I1979" s="1" t="s">
        <v>555</v>
      </c>
      <c r="J1979" s="1" t="s">
        <v>20</v>
      </c>
      <c r="K1979" s="3">
        <v>39.020000000000003</v>
      </c>
      <c r="L1979">
        <v>1</v>
      </c>
      <c r="M1979" s="3">
        <v>39.020000000000003</v>
      </c>
      <c r="N1979" s="1" t="s">
        <v>21</v>
      </c>
      <c r="O1979" s="1" t="s">
        <v>22</v>
      </c>
    </row>
    <row r="1980" spans="1:15" x14ac:dyDescent="0.3">
      <c r="A1980" s="1" t="s">
        <v>5369</v>
      </c>
      <c r="B1980" s="2">
        <v>44955</v>
      </c>
      <c r="C1980" s="1" t="s">
        <v>6666</v>
      </c>
      <c r="D1980" s="1" t="s">
        <v>210</v>
      </c>
      <c r="E1980">
        <v>2023</v>
      </c>
      <c r="F1980" s="1" t="s">
        <v>16</v>
      </c>
      <c r="G1980" s="1" t="s">
        <v>17</v>
      </c>
      <c r="H1980" s="1" t="s">
        <v>2535</v>
      </c>
      <c r="I1980" s="1" t="s">
        <v>2536</v>
      </c>
      <c r="J1980" s="1" t="s">
        <v>20</v>
      </c>
      <c r="K1980" s="3">
        <v>22.79</v>
      </c>
      <c r="L1980">
        <v>2</v>
      </c>
      <c r="M1980" s="3">
        <v>45.58</v>
      </c>
      <c r="N1980" s="1" t="s">
        <v>6669</v>
      </c>
      <c r="O1980" s="1" t="s">
        <v>22</v>
      </c>
    </row>
    <row r="1981" spans="1:15" x14ac:dyDescent="0.3">
      <c r="A1981" s="1" t="s">
        <v>5370</v>
      </c>
      <c r="B1981" s="2">
        <v>45251</v>
      </c>
      <c r="C1981" s="1" t="s">
        <v>6671</v>
      </c>
      <c r="D1981" s="1" t="s">
        <v>54</v>
      </c>
      <c r="E1981">
        <v>2023</v>
      </c>
      <c r="F1981" s="1" t="s">
        <v>621</v>
      </c>
      <c r="G1981" s="1" t="s">
        <v>622</v>
      </c>
      <c r="H1981" s="1" t="s">
        <v>5313</v>
      </c>
      <c r="I1981" s="1" t="s">
        <v>5314</v>
      </c>
      <c r="J1981" s="1" t="s">
        <v>20</v>
      </c>
      <c r="K1981" s="3">
        <v>20.21</v>
      </c>
      <c r="L1981">
        <v>5</v>
      </c>
      <c r="M1981" s="3">
        <v>101.05</v>
      </c>
      <c r="N1981" s="1" t="s">
        <v>21</v>
      </c>
      <c r="O1981" s="1" t="s">
        <v>37</v>
      </c>
    </row>
    <row r="1982" spans="1:15" x14ac:dyDescent="0.3">
      <c r="A1982" s="1" t="s">
        <v>5371</v>
      </c>
      <c r="B1982" s="2">
        <v>45166</v>
      </c>
      <c r="C1982" s="1" t="s">
        <v>6667</v>
      </c>
      <c r="D1982" s="1" t="s">
        <v>90</v>
      </c>
      <c r="E1982">
        <v>2023</v>
      </c>
      <c r="F1982" s="1" t="s">
        <v>3669</v>
      </c>
      <c r="G1982" s="1" t="s">
        <v>3670</v>
      </c>
      <c r="H1982" s="1" t="s">
        <v>3952</v>
      </c>
      <c r="I1982" s="1" t="s">
        <v>3953</v>
      </c>
      <c r="J1982" s="1" t="s">
        <v>20</v>
      </c>
      <c r="K1982" s="3">
        <v>36.409999999999997</v>
      </c>
      <c r="L1982">
        <v>1</v>
      </c>
      <c r="M1982" s="3">
        <v>36.409999999999997</v>
      </c>
      <c r="N1982" s="1" t="s">
        <v>21</v>
      </c>
      <c r="O1982" s="1" t="s">
        <v>193</v>
      </c>
    </row>
    <row r="1983" spans="1:15" x14ac:dyDescent="0.3">
      <c r="A1983" s="1" t="s">
        <v>5372</v>
      </c>
      <c r="B1983" s="2">
        <v>45399</v>
      </c>
      <c r="C1983" s="1" t="s">
        <v>6670</v>
      </c>
      <c r="D1983" s="1" t="s">
        <v>82</v>
      </c>
      <c r="E1983">
        <v>2024</v>
      </c>
      <c r="F1983" s="1" t="s">
        <v>802</v>
      </c>
      <c r="G1983" s="1" t="s">
        <v>803</v>
      </c>
      <c r="H1983" s="1" t="s">
        <v>1848</v>
      </c>
      <c r="I1983" s="1" t="s">
        <v>1849</v>
      </c>
      <c r="J1983" s="1" t="s">
        <v>20</v>
      </c>
      <c r="K1983" s="3">
        <v>14.25</v>
      </c>
      <c r="L1983">
        <v>1</v>
      </c>
      <c r="M1983" s="3">
        <v>14.25</v>
      </c>
      <c r="N1983" s="1" t="s">
        <v>6669</v>
      </c>
      <c r="O1983" s="1" t="s">
        <v>80</v>
      </c>
    </row>
    <row r="1984" spans="1:15" x14ac:dyDescent="0.3">
      <c r="A1984" s="1" t="s">
        <v>5373</v>
      </c>
      <c r="B1984" s="2">
        <v>45150</v>
      </c>
      <c r="C1984" s="1" t="s">
        <v>6673</v>
      </c>
      <c r="D1984" s="1" t="s">
        <v>90</v>
      </c>
      <c r="E1984">
        <v>2023</v>
      </c>
      <c r="F1984" s="1" t="s">
        <v>1815</v>
      </c>
      <c r="G1984" s="1" t="s">
        <v>1816</v>
      </c>
      <c r="H1984" s="1" t="s">
        <v>342</v>
      </c>
      <c r="I1984" s="1" t="s">
        <v>4878</v>
      </c>
      <c r="J1984" s="1" t="s">
        <v>20</v>
      </c>
      <c r="K1984" s="3">
        <v>31.97</v>
      </c>
      <c r="L1984">
        <v>1</v>
      </c>
      <c r="M1984" s="3">
        <v>31.97</v>
      </c>
      <c r="N1984" s="1" t="s">
        <v>21</v>
      </c>
      <c r="O1984" s="1" t="s">
        <v>193</v>
      </c>
    </row>
    <row r="1985" spans="1:15" x14ac:dyDescent="0.3">
      <c r="A1985" s="1" t="s">
        <v>5374</v>
      </c>
      <c r="B1985" s="2">
        <v>45126</v>
      </c>
      <c r="C1985" s="1" t="s">
        <v>6670</v>
      </c>
      <c r="D1985" s="1" t="s">
        <v>32</v>
      </c>
      <c r="E1985">
        <v>2023</v>
      </c>
      <c r="F1985" s="1" t="s">
        <v>5375</v>
      </c>
      <c r="G1985" s="1" t="s">
        <v>5376</v>
      </c>
      <c r="H1985" s="1" t="s">
        <v>1425</v>
      </c>
      <c r="I1985" s="1" t="s">
        <v>1964</v>
      </c>
      <c r="J1985" s="1" t="s">
        <v>20</v>
      </c>
      <c r="K1985" s="3">
        <v>41.23</v>
      </c>
      <c r="L1985">
        <v>4</v>
      </c>
      <c r="M1985" s="3">
        <v>164.92</v>
      </c>
      <c r="N1985" s="1" t="s">
        <v>6669</v>
      </c>
      <c r="O1985" s="1" t="s">
        <v>44</v>
      </c>
    </row>
    <row r="1986" spans="1:15" x14ac:dyDescent="0.3">
      <c r="A1986" s="1" t="s">
        <v>5377</v>
      </c>
      <c r="B1986" s="2">
        <v>45045</v>
      </c>
      <c r="C1986" s="1" t="s">
        <v>6673</v>
      </c>
      <c r="D1986" s="1" t="s">
        <v>82</v>
      </c>
      <c r="E1986">
        <v>2023</v>
      </c>
      <c r="F1986" s="1" t="s">
        <v>91</v>
      </c>
      <c r="G1986" s="1" t="s">
        <v>92</v>
      </c>
      <c r="H1986" s="1" t="s">
        <v>4709</v>
      </c>
      <c r="I1986" s="1" t="s">
        <v>5226</v>
      </c>
      <c r="J1986" s="1" t="s">
        <v>70</v>
      </c>
      <c r="K1986" s="3">
        <v>17.18</v>
      </c>
      <c r="L1986">
        <v>4</v>
      </c>
      <c r="M1986" s="3">
        <v>68.72</v>
      </c>
      <c r="N1986" s="1" t="s">
        <v>21</v>
      </c>
      <c r="O1986" s="1" t="s">
        <v>44</v>
      </c>
    </row>
    <row r="1987" spans="1:15" x14ac:dyDescent="0.3">
      <c r="A1987" s="1" t="s">
        <v>5378</v>
      </c>
      <c r="B1987" s="2">
        <v>45496</v>
      </c>
      <c r="C1987" s="1" t="s">
        <v>6671</v>
      </c>
      <c r="D1987" s="1" t="s">
        <v>32</v>
      </c>
      <c r="E1987">
        <v>2024</v>
      </c>
      <c r="F1987" s="1" t="s">
        <v>3163</v>
      </c>
      <c r="G1987" s="1" t="s">
        <v>3164</v>
      </c>
      <c r="H1987" s="1" t="s">
        <v>1361</v>
      </c>
      <c r="I1987" s="1" t="s">
        <v>3328</v>
      </c>
      <c r="J1987" s="1" t="s">
        <v>70</v>
      </c>
      <c r="K1987" s="3">
        <v>43.87</v>
      </c>
      <c r="L1987">
        <v>5</v>
      </c>
      <c r="M1987" s="3">
        <v>219.35</v>
      </c>
      <c r="N1987" s="1" t="s">
        <v>29</v>
      </c>
      <c r="O1987" s="1" t="s">
        <v>44</v>
      </c>
    </row>
    <row r="1988" spans="1:15" x14ac:dyDescent="0.3">
      <c r="A1988" s="1" t="s">
        <v>5379</v>
      </c>
      <c r="B1988" s="2">
        <v>45811</v>
      </c>
      <c r="C1988" s="1" t="s">
        <v>6671</v>
      </c>
      <c r="D1988" s="1" t="s">
        <v>24</v>
      </c>
      <c r="E1988">
        <v>2025</v>
      </c>
      <c r="F1988" s="1" t="s">
        <v>2330</v>
      </c>
      <c r="G1988" s="1" t="s">
        <v>2331</v>
      </c>
      <c r="H1988" s="1" t="s">
        <v>1894</v>
      </c>
      <c r="I1988" s="1" t="s">
        <v>1895</v>
      </c>
      <c r="J1988" s="1" t="s">
        <v>20</v>
      </c>
      <c r="K1988" s="3">
        <v>19.53</v>
      </c>
      <c r="L1988">
        <v>1</v>
      </c>
      <c r="M1988" s="3">
        <v>19.53</v>
      </c>
      <c r="N1988" s="1" t="s">
        <v>29</v>
      </c>
      <c r="O1988" s="1" t="s">
        <v>30</v>
      </c>
    </row>
    <row r="1989" spans="1:15" x14ac:dyDescent="0.3">
      <c r="A1989" s="1" t="s">
        <v>5380</v>
      </c>
      <c r="B1989" s="2">
        <v>45722</v>
      </c>
      <c r="C1989" s="1" t="s">
        <v>6672</v>
      </c>
      <c r="D1989" s="1" t="s">
        <v>15</v>
      </c>
      <c r="E1989">
        <v>2025</v>
      </c>
      <c r="F1989" s="1" t="s">
        <v>216</v>
      </c>
      <c r="G1989" s="1" t="s">
        <v>5098</v>
      </c>
      <c r="H1989" s="1" t="s">
        <v>1071</v>
      </c>
      <c r="I1989" s="1" t="s">
        <v>1072</v>
      </c>
      <c r="J1989" s="1" t="s">
        <v>87</v>
      </c>
      <c r="K1989" s="3">
        <v>43.78</v>
      </c>
      <c r="L1989">
        <v>2</v>
      </c>
      <c r="M1989" s="3">
        <v>87.56</v>
      </c>
      <c r="N1989" s="1" t="s">
        <v>6669</v>
      </c>
      <c r="O1989" s="1" t="s">
        <v>80</v>
      </c>
    </row>
    <row r="1990" spans="1:15" x14ac:dyDescent="0.3">
      <c r="A1990" s="1" t="s">
        <v>5381</v>
      </c>
      <c r="B1990" s="2">
        <v>45307</v>
      </c>
      <c r="C1990" s="1" t="s">
        <v>6671</v>
      </c>
      <c r="D1990" s="1" t="s">
        <v>210</v>
      </c>
      <c r="E1990">
        <v>2024</v>
      </c>
      <c r="F1990" s="1" t="s">
        <v>2089</v>
      </c>
      <c r="G1990" s="1" t="s">
        <v>2090</v>
      </c>
      <c r="H1990" s="1" t="s">
        <v>360</v>
      </c>
      <c r="I1990" s="1" t="s">
        <v>361</v>
      </c>
      <c r="J1990" s="1" t="s">
        <v>51</v>
      </c>
      <c r="K1990" s="3">
        <v>21.5</v>
      </c>
      <c r="L1990">
        <v>2</v>
      </c>
      <c r="M1990" s="3">
        <v>43</v>
      </c>
      <c r="N1990" s="1" t="s">
        <v>88</v>
      </c>
      <c r="O1990" s="1" t="s">
        <v>193</v>
      </c>
    </row>
    <row r="1991" spans="1:15" x14ac:dyDescent="0.3">
      <c r="A1991" s="1" t="s">
        <v>5382</v>
      </c>
      <c r="B1991" s="2">
        <v>45089</v>
      </c>
      <c r="C1991" s="1" t="s">
        <v>6667</v>
      </c>
      <c r="D1991" s="1" t="s">
        <v>24</v>
      </c>
      <c r="E1991">
        <v>2023</v>
      </c>
      <c r="F1991" s="1" t="s">
        <v>5383</v>
      </c>
      <c r="G1991" s="1" t="s">
        <v>5384</v>
      </c>
      <c r="H1991" s="1" t="s">
        <v>3791</v>
      </c>
      <c r="I1991" s="1" t="s">
        <v>3792</v>
      </c>
      <c r="J1991" s="1" t="s">
        <v>51</v>
      </c>
      <c r="K1991" s="3">
        <v>49.2</v>
      </c>
      <c r="L1991">
        <v>1</v>
      </c>
      <c r="M1991" s="3">
        <v>49.2</v>
      </c>
      <c r="N1991" s="1" t="s">
        <v>88</v>
      </c>
      <c r="O1991" s="1" t="s">
        <v>44</v>
      </c>
    </row>
    <row r="1992" spans="1:15" x14ac:dyDescent="0.3">
      <c r="A1992" s="1" t="s">
        <v>5385</v>
      </c>
      <c r="B1992" s="2">
        <v>45486</v>
      </c>
      <c r="C1992" s="1" t="s">
        <v>6673</v>
      </c>
      <c r="D1992" s="1" t="s">
        <v>32</v>
      </c>
      <c r="E1992">
        <v>2024</v>
      </c>
      <c r="F1992" s="1" t="s">
        <v>2761</v>
      </c>
      <c r="G1992" s="1" t="s">
        <v>2762</v>
      </c>
      <c r="H1992" s="1" t="s">
        <v>2213</v>
      </c>
      <c r="I1992" s="1" t="s">
        <v>4447</v>
      </c>
      <c r="J1992" s="1" t="s">
        <v>87</v>
      </c>
      <c r="K1992" s="3">
        <v>35.28</v>
      </c>
      <c r="L1992">
        <v>2</v>
      </c>
      <c r="M1992" s="3">
        <v>70.56</v>
      </c>
      <c r="N1992" s="1" t="s">
        <v>29</v>
      </c>
      <c r="O1992" s="1" t="s">
        <v>37</v>
      </c>
    </row>
    <row r="1993" spans="1:15" x14ac:dyDescent="0.3">
      <c r="A1993" s="1" t="s">
        <v>5386</v>
      </c>
      <c r="B1993" s="2">
        <v>45542</v>
      </c>
      <c r="C1993" s="1" t="s">
        <v>6673</v>
      </c>
      <c r="D1993" s="1" t="s">
        <v>60</v>
      </c>
      <c r="E1993">
        <v>2024</v>
      </c>
      <c r="F1993" s="1" t="s">
        <v>611</v>
      </c>
      <c r="G1993" s="1" t="s">
        <v>2740</v>
      </c>
      <c r="H1993" s="1" t="s">
        <v>613</v>
      </c>
      <c r="I1993" s="1" t="s">
        <v>614</v>
      </c>
      <c r="J1993" s="1" t="s">
        <v>70</v>
      </c>
      <c r="K1993" s="3">
        <v>38.479999999999997</v>
      </c>
      <c r="L1993">
        <v>1</v>
      </c>
      <c r="M1993" s="3">
        <v>38.479999999999997</v>
      </c>
      <c r="N1993" s="1" t="s">
        <v>29</v>
      </c>
      <c r="O1993" s="1" t="s">
        <v>22</v>
      </c>
    </row>
    <row r="1994" spans="1:15" x14ac:dyDescent="0.3">
      <c r="A1994" s="1" t="s">
        <v>5387</v>
      </c>
      <c r="B1994" s="2">
        <v>44907</v>
      </c>
      <c r="C1994" s="1" t="s">
        <v>6667</v>
      </c>
      <c r="D1994" s="1" t="s">
        <v>107</v>
      </c>
      <c r="E1994">
        <v>2022</v>
      </c>
      <c r="F1994" s="1" t="s">
        <v>3417</v>
      </c>
      <c r="G1994" s="1" t="s">
        <v>3418</v>
      </c>
      <c r="H1994" s="1" t="s">
        <v>1251</v>
      </c>
      <c r="I1994" s="1" t="s">
        <v>3658</v>
      </c>
      <c r="J1994" s="1" t="s">
        <v>20</v>
      </c>
      <c r="K1994" s="3">
        <v>13.76</v>
      </c>
      <c r="L1994">
        <v>3</v>
      </c>
      <c r="M1994" s="3">
        <v>41.28</v>
      </c>
      <c r="N1994" s="1" t="s">
        <v>6669</v>
      </c>
      <c r="O1994" s="1" t="s">
        <v>37</v>
      </c>
    </row>
    <row r="1995" spans="1:15" x14ac:dyDescent="0.3">
      <c r="A1995" s="1" t="s">
        <v>5388</v>
      </c>
      <c r="B1995" s="2">
        <v>45003</v>
      </c>
      <c r="C1995" s="1" t="s">
        <v>6673</v>
      </c>
      <c r="D1995" s="1" t="s">
        <v>15</v>
      </c>
      <c r="E1995">
        <v>2023</v>
      </c>
      <c r="F1995" s="1" t="s">
        <v>2143</v>
      </c>
      <c r="G1995" s="1" t="s">
        <v>2657</v>
      </c>
      <c r="H1995" s="1" t="s">
        <v>856</v>
      </c>
      <c r="I1995" s="1" t="s">
        <v>857</v>
      </c>
      <c r="J1995" s="1" t="s">
        <v>20</v>
      </c>
      <c r="K1995" s="3">
        <v>53.66</v>
      </c>
      <c r="L1995">
        <v>2</v>
      </c>
      <c r="M1995" s="3">
        <v>107.32</v>
      </c>
      <c r="N1995" s="1" t="s">
        <v>29</v>
      </c>
      <c r="O1995" s="1" t="s">
        <v>44</v>
      </c>
    </row>
    <row r="1996" spans="1:15" x14ac:dyDescent="0.3">
      <c r="A1996" s="1" t="s">
        <v>5389</v>
      </c>
      <c r="B1996" s="2">
        <v>44991</v>
      </c>
      <c r="C1996" s="1" t="s">
        <v>6667</v>
      </c>
      <c r="D1996" s="1" t="s">
        <v>15</v>
      </c>
      <c r="E1996">
        <v>2023</v>
      </c>
      <c r="F1996" s="1" t="s">
        <v>3262</v>
      </c>
      <c r="G1996" s="1" t="s">
        <v>5390</v>
      </c>
      <c r="H1996" s="1" t="s">
        <v>2983</v>
      </c>
      <c r="I1996" s="1" t="s">
        <v>2984</v>
      </c>
      <c r="J1996" s="1" t="s">
        <v>20</v>
      </c>
      <c r="K1996" s="3">
        <v>32.549999999999997</v>
      </c>
      <c r="L1996">
        <v>4</v>
      </c>
      <c r="M1996" s="3">
        <v>130.19999999999999</v>
      </c>
      <c r="N1996" s="1" t="s">
        <v>6669</v>
      </c>
      <c r="O1996" s="1" t="s">
        <v>193</v>
      </c>
    </row>
    <row r="1997" spans="1:15" x14ac:dyDescent="0.3">
      <c r="A1997" s="1" t="s">
        <v>5391</v>
      </c>
      <c r="B1997" s="2">
        <v>45487</v>
      </c>
      <c r="C1997" s="1" t="s">
        <v>6666</v>
      </c>
      <c r="D1997" s="1" t="s">
        <v>32</v>
      </c>
      <c r="E1997">
        <v>2024</v>
      </c>
      <c r="F1997" s="1" t="s">
        <v>666</v>
      </c>
      <c r="G1997" s="1" t="s">
        <v>3335</v>
      </c>
      <c r="H1997" s="1" t="s">
        <v>49</v>
      </c>
      <c r="I1997" s="1" t="s">
        <v>4402</v>
      </c>
      <c r="J1997" s="1" t="s">
        <v>70</v>
      </c>
      <c r="K1997" s="3">
        <v>7.46</v>
      </c>
      <c r="L1997">
        <v>3</v>
      </c>
      <c r="M1997" s="3">
        <v>22.38</v>
      </c>
      <c r="N1997" s="1" t="s">
        <v>6669</v>
      </c>
      <c r="O1997" s="1" t="s">
        <v>22</v>
      </c>
    </row>
    <row r="1998" spans="1:15" x14ac:dyDescent="0.3">
      <c r="A1998" s="1" t="s">
        <v>5392</v>
      </c>
      <c r="B1998" s="2">
        <v>45269</v>
      </c>
      <c r="C1998" s="1" t="s">
        <v>6673</v>
      </c>
      <c r="D1998" s="1" t="s">
        <v>107</v>
      </c>
      <c r="E1998">
        <v>2023</v>
      </c>
      <c r="F1998" s="1" t="s">
        <v>3216</v>
      </c>
      <c r="G1998" s="1" t="s">
        <v>5393</v>
      </c>
      <c r="H1998" s="1" t="s">
        <v>508</v>
      </c>
      <c r="I1998" s="1" t="s">
        <v>5341</v>
      </c>
      <c r="J1998" s="1" t="s">
        <v>51</v>
      </c>
      <c r="K1998" s="3">
        <v>25.37</v>
      </c>
      <c r="L1998">
        <v>2</v>
      </c>
      <c r="M1998" s="3">
        <v>50.74</v>
      </c>
      <c r="N1998" s="1" t="s">
        <v>21</v>
      </c>
      <c r="O1998" s="1" t="s">
        <v>193</v>
      </c>
    </row>
    <row r="1999" spans="1:15" x14ac:dyDescent="0.3">
      <c r="A1999" s="1" t="s">
        <v>5394</v>
      </c>
      <c r="B1999" s="2">
        <v>45093</v>
      </c>
      <c r="C1999" s="1" t="s">
        <v>6668</v>
      </c>
      <c r="D1999" s="1" t="s">
        <v>24</v>
      </c>
      <c r="E1999">
        <v>2023</v>
      </c>
      <c r="F1999" s="1" t="s">
        <v>583</v>
      </c>
      <c r="G1999" s="1" t="s">
        <v>3372</v>
      </c>
      <c r="H1999" s="1" t="s">
        <v>5395</v>
      </c>
      <c r="I1999" s="1" t="s">
        <v>5396</v>
      </c>
      <c r="J1999" s="1" t="s">
        <v>20</v>
      </c>
      <c r="K1999" s="3">
        <v>19.12</v>
      </c>
      <c r="L1999">
        <v>4</v>
      </c>
      <c r="M1999" s="3">
        <v>76.48</v>
      </c>
      <c r="N1999" s="1" t="s">
        <v>29</v>
      </c>
      <c r="O1999" s="1" t="s">
        <v>44</v>
      </c>
    </row>
    <row r="2000" spans="1:15" x14ac:dyDescent="0.3">
      <c r="A2000" s="1" t="s">
        <v>5397</v>
      </c>
      <c r="B2000" s="2">
        <v>45172</v>
      </c>
      <c r="C2000" s="1" t="s">
        <v>6666</v>
      </c>
      <c r="D2000" s="1" t="s">
        <v>60</v>
      </c>
      <c r="E2000">
        <v>2023</v>
      </c>
      <c r="F2000" s="1" t="s">
        <v>134</v>
      </c>
      <c r="G2000" s="1" t="s">
        <v>5398</v>
      </c>
      <c r="H2000" s="1" t="s">
        <v>2048</v>
      </c>
      <c r="I2000" s="1" t="s">
        <v>2453</v>
      </c>
      <c r="J2000" s="1" t="s">
        <v>20</v>
      </c>
      <c r="K2000" s="3">
        <v>23.9</v>
      </c>
      <c r="L2000">
        <v>3</v>
      </c>
      <c r="M2000" s="3">
        <v>71.7</v>
      </c>
      <c r="N2000" s="1" t="s">
        <v>29</v>
      </c>
      <c r="O2000" s="1" t="s">
        <v>30</v>
      </c>
    </row>
    <row r="2001" spans="1:15" x14ac:dyDescent="0.3">
      <c r="A2001" s="1" t="s">
        <v>5399</v>
      </c>
      <c r="B2001" s="2">
        <v>45690</v>
      </c>
      <c r="C2001" s="1" t="s">
        <v>6666</v>
      </c>
      <c r="D2001" s="1" t="s">
        <v>39</v>
      </c>
      <c r="E2001">
        <v>2025</v>
      </c>
      <c r="F2001" s="1" t="s">
        <v>780</v>
      </c>
      <c r="G2001" s="1" t="s">
        <v>781</v>
      </c>
      <c r="H2001" s="1" t="s">
        <v>1194</v>
      </c>
      <c r="I2001" s="1" t="s">
        <v>1195</v>
      </c>
      <c r="J2001" s="1" t="s">
        <v>70</v>
      </c>
      <c r="K2001" s="3">
        <v>15.18</v>
      </c>
      <c r="L2001">
        <v>4</v>
      </c>
      <c r="M2001" s="3">
        <v>60.72</v>
      </c>
      <c r="N2001" s="1" t="s">
        <v>6669</v>
      </c>
      <c r="O2001" s="1" t="s">
        <v>95</v>
      </c>
    </row>
    <row r="2002" spans="1:15" x14ac:dyDescent="0.3">
      <c r="A2002" s="1" t="s">
        <v>5400</v>
      </c>
      <c r="B2002" s="2">
        <v>45473</v>
      </c>
      <c r="C2002" s="1" t="s">
        <v>6666</v>
      </c>
      <c r="D2002" s="1" t="s">
        <v>24</v>
      </c>
      <c r="E2002">
        <v>2024</v>
      </c>
      <c r="F2002" s="1" t="s">
        <v>5401</v>
      </c>
      <c r="G2002" s="1" t="s">
        <v>5402</v>
      </c>
      <c r="H2002" s="1" t="s">
        <v>5403</v>
      </c>
      <c r="I2002" s="1" t="s">
        <v>5404</v>
      </c>
      <c r="J2002" s="1" t="s">
        <v>20</v>
      </c>
      <c r="K2002" s="3">
        <v>18.89</v>
      </c>
      <c r="L2002">
        <v>2</v>
      </c>
      <c r="M2002" s="3">
        <v>37.78</v>
      </c>
      <c r="N2002" s="1" t="s">
        <v>21</v>
      </c>
      <c r="O2002" s="1" t="s">
        <v>44</v>
      </c>
    </row>
    <row r="2003" spans="1:15" x14ac:dyDescent="0.3">
      <c r="A2003" s="1" t="s">
        <v>5405</v>
      </c>
      <c r="B2003" s="2">
        <v>44931</v>
      </c>
      <c r="C2003" s="1" t="s">
        <v>6672</v>
      </c>
      <c r="D2003" s="1" t="s">
        <v>210</v>
      </c>
      <c r="E2003">
        <v>2023</v>
      </c>
      <c r="F2003" s="1" t="s">
        <v>666</v>
      </c>
      <c r="G2003" s="1" t="s">
        <v>3439</v>
      </c>
      <c r="H2003" s="1" t="s">
        <v>3505</v>
      </c>
      <c r="I2003" s="1" t="s">
        <v>3862</v>
      </c>
      <c r="J2003" s="1" t="s">
        <v>70</v>
      </c>
      <c r="K2003" s="3">
        <v>5.0999999999999996</v>
      </c>
      <c r="L2003">
        <v>4</v>
      </c>
      <c r="M2003" s="3">
        <v>20.399999999999999</v>
      </c>
      <c r="N2003" s="1" t="s">
        <v>21</v>
      </c>
      <c r="O2003" s="1" t="s">
        <v>37</v>
      </c>
    </row>
    <row r="2004" spans="1:15" x14ac:dyDescent="0.3">
      <c r="A2004" s="1" t="s">
        <v>5406</v>
      </c>
      <c r="B2004" s="2">
        <v>45280</v>
      </c>
      <c r="C2004" s="1" t="s">
        <v>6670</v>
      </c>
      <c r="D2004" s="1" t="s">
        <v>107</v>
      </c>
      <c r="E2004">
        <v>2023</v>
      </c>
      <c r="F2004" s="1" t="s">
        <v>849</v>
      </c>
      <c r="G2004" s="1" t="s">
        <v>850</v>
      </c>
      <c r="H2004" s="1" t="s">
        <v>927</v>
      </c>
      <c r="I2004" s="1" t="s">
        <v>928</v>
      </c>
      <c r="J2004" s="1" t="s">
        <v>70</v>
      </c>
      <c r="K2004" s="3">
        <v>5.18</v>
      </c>
      <c r="L2004">
        <v>5</v>
      </c>
      <c r="M2004" s="3">
        <v>25.9</v>
      </c>
      <c r="N2004" s="1" t="s">
        <v>6669</v>
      </c>
      <c r="O2004" s="1" t="s">
        <v>37</v>
      </c>
    </row>
    <row r="2005" spans="1:15" x14ac:dyDescent="0.3">
      <c r="A2005" s="1" t="s">
        <v>5407</v>
      </c>
      <c r="B2005" s="2">
        <v>45549</v>
      </c>
      <c r="C2005" s="1" t="s">
        <v>6673</v>
      </c>
      <c r="D2005" s="1" t="s">
        <v>60</v>
      </c>
      <c r="E2005">
        <v>2024</v>
      </c>
      <c r="F2005" s="1" t="s">
        <v>1495</v>
      </c>
      <c r="G2005" s="1" t="s">
        <v>1496</v>
      </c>
      <c r="H2005" s="1" t="s">
        <v>1646</v>
      </c>
      <c r="I2005" s="1" t="s">
        <v>1647</v>
      </c>
      <c r="J2005" s="1" t="s">
        <v>70</v>
      </c>
      <c r="K2005" s="3">
        <v>26.91</v>
      </c>
      <c r="L2005">
        <v>2</v>
      </c>
      <c r="M2005" s="3">
        <v>53.82</v>
      </c>
      <c r="N2005" s="1" t="s">
        <v>21</v>
      </c>
      <c r="O2005" s="1" t="s">
        <v>30</v>
      </c>
    </row>
    <row r="2006" spans="1:15" x14ac:dyDescent="0.3">
      <c r="A2006" s="1" t="s">
        <v>5408</v>
      </c>
      <c r="B2006" s="2">
        <v>44980</v>
      </c>
      <c r="C2006" s="1" t="s">
        <v>6672</v>
      </c>
      <c r="D2006" s="1" t="s">
        <v>39</v>
      </c>
      <c r="E2006">
        <v>2023</v>
      </c>
      <c r="F2006" s="1" t="s">
        <v>1241</v>
      </c>
      <c r="G2006" s="1" t="s">
        <v>4859</v>
      </c>
      <c r="H2006" s="1" t="s">
        <v>2374</v>
      </c>
      <c r="I2006" s="1" t="s">
        <v>2375</v>
      </c>
      <c r="J2006" s="1" t="s">
        <v>70</v>
      </c>
      <c r="K2006" s="3">
        <v>7.08</v>
      </c>
      <c r="L2006">
        <v>5</v>
      </c>
      <c r="M2006" s="3">
        <v>35.4</v>
      </c>
      <c r="N2006" s="1" t="s">
        <v>21</v>
      </c>
      <c r="O2006" s="1" t="s">
        <v>37</v>
      </c>
    </row>
    <row r="2007" spans="1:15" x14ac:dyDescent="0.3">
      <c r="A2007" s="1" t="s">
        <v>5409</v>
      </c>
      <c r="B2007" s="2">
        <v>45423</v>
      </c>
      <c r="C2007" s="1" t="s">
        <v>6673</v>
      </c>
      <c r="D2007" s="1" t="s">
        <v>46</v>
      </c>
      <c r="E2007">
        <v>2024</v>
      </c>
      <c r="F2007" s="1" t="s">
        <v>2281</v>
      </c>
      <c r="G2007" s="1" t="s">
        <v>2282</v>
      </c>
      <c r="H2007" s="1" t="s">
        <v>2161</v>
      </c>
      <c r="I2007" s="1" t="s">
        <v>2162</v>
      </c>
      <c r="J2007" s="1" t="s">
        <v>70</v>
      </c>
      <c r="K2007" s="3">
        <v>31.12</v>
      </c>
      <c r="L2007">
        <v>2</v>
      </c>
      <c r="M2007" s="3">
        <v>62.24</v>
      </c>
      <c r="N2007" s="1" t="s">
        <v>21</v>
      </c>
      <c r="O2007" s="1" t="s">
        <v>44</v>
      </c>
    </row>
    <row r="2008" spans="1:15" x14ac:dyDescent="0.3">
      <c r="A2008" s="1" t="s">
        <v>5410</v>
      </c>
      <c r="B2008" s="2">
        <v>45431</v>
      </c>
      <c r="C2008" s="1" t="s">
        <v>6666</v>
      </c>
      <c r="D2008" s="1" t="s">
        <v>46</v>
      </c>
      <c r="E2008">
        <v>2024</v>
      </c>
      <c r="F2008" s="1" t="s">
        <v>1106</v>
      </c>
      <c r="G2008" s="1" t="s">
        <v>1107</v>
      </c>
      <c r="H2008" s="1" t="s">
        <v>1197</v>
      </c>
      <c r="I2008" s="1" t="s">
        <v>1198</v>
      </c>
      <c r="J2008" s="1" t="s">
        <v>20</v>
      </c>
      <c r="K2008" s="3">
        <v>56.13</v>
      </c>
      <c r="L2008">
        <v>4</v>
      </c>
      <c r="M2008" s="3">
        <v>224.52</v>
      </c>
      <c r="N2008" s="1" t="s">
        <v>21</v>
      </c>
      <c r="O2008" s="1" t="s">
        <v>37</v>
      </c>
    </row>
    <row r="2009" spans="1:15" x14ac:dyDescent="0.3">
      <c r="A2009" s="1" t="s">
        <v>5411</v>
      </c>
      <c r="B2009" s="2">
        <v>45842</v>
      </c>
      <c r="C2009" s="1" t="s">
        <v>6668</v>
      </c>
      <c r="D2009" s="1" t="s">
        <v>32</v>
      </c>
      <c r="E2009">
        <v>2025</v>
      </c>
      <c r="F2009" s="1" t="s">
        <v>1449</v>
      </c>
      <c r="G2009" s="1" t="s">
        <v>1450</v>
      </c>
      <c r="H2009" s="1" t="s">
        <v>697</v>
      </c>
      <c r="I2009" s="1" t="s">
        <v>698</v>
      </c>
      <c r="J2009" s="1" t="s">
        <v>20</v>
      </c>
      <c r="K2009" s="3">
        <v>15.54</v>
      </c>
      <c r="L2009">
        <v>5</v>
      </c>
      <c r="M2009" s="3">
        <v>77.7</v>
      </c>
      <c r="N2009" s="1" t="s">
        <v>21</v>
      </c>
      <c r="O2009" s="1" t="s">
        <v>22</v>
      </c>
    </row>
    <row r="2010" spans="1:15" x14ac:dyDescent="0.3">
      <c r="A2010" s="1" t="s">
        <v>5412</v>
      </c>
      <c r="B2010" s="2">
        <v>44888</v>
      </c>
      <c r="C2010" s="1" t="s">
        <v>6670</v>
      </c>
      <c r="D2010" s="1" t="s">
        <v>54</v>
      </c>
      <c r="E2010">
        <v>2022</v>
      </c>
      <c r="F2010" s="1" t="s">
        <v>4876</v>
      </c>
      <c r="G2010" s="1" t="s">
        <v>4877</v>
      </c>
      <c r="H2010" s="1" t="s">
        <v>398</v>
      </c>
      <c r="I2010" s="1" t="s">
        <v>399</v>
      </c>
      <c r="J2010" s="1" t="s">
        <v>70</v>
      </c>
      <c r="K2010" s="3">
        <v>30.82</v>
      </c>
      <c r="L2010">
        <v>2</v>
      </c>
      <c r="M2010" s="3">
        <v>61.64</v>
      </c>
      <c r="N2010" s="1" t="s">
        <v>21</v>
      </c>
      <c r="O2010" s="1" t="s">
        <v>44</v>
      </c>
    </row>
    <row r="2011" spans="1:15" x14ac:dyDescent="0.3">
      <c r="A2011" s="1" t="s">
        <v>5413</v>
      </c>
      <c r="B2011" s="2">
        <v>45021</v>
      </c>
      <c r="C2011" s="1" t="s">
        <v>6670</v>
      </c>
      <c r="D2011" s="1" t="s">
        <v>82</v>
      </c>
      <c r="E2011">
        <v>2023</v>
      </c>
      <c r="F2011" s="1" t="s">
        <v>1168</v>
      </c>
      <c r="G2011" s="1" t="s">
        <v>1169</v>
      </c>
      <c r="H2011" s="1" t="s">
        <v>2272</v>
      </c>
      <c r="I2011" s="1" t="s">
        <v>5414</v>
      </c>
      <c r="J2011" s="1" t="s">
        <v>70</v>
      </c>
      <c r="K2011" s="3">
        <v>18.3</v>
      </c>
      <c r="L2011">
        <v>1</v>
      </c>
      <c r="M2011" s="3">
        <v>18.3</v>
      </c>
      <c r="N2011" s="1" t="s">
        <v>88</v>
      </c>
      <c r="O2011" s="1" t="s">
        <v>52</v>
      </c>
    </row>
    <row r="2012" spans="1:15" x14ac:dyDescent="0.3">
      <c r="A2012" s="1" t="s">
        <v>5415</v>
      </c>
      <c r="B2012" s="2">
        <v>45130</v>
      </c>
      <c r="C2012" s="1" t="s">
        <v>6666</v>
      </c>
      <c r="D2012" s="1" t="s">
        <v>32</v>
      </c>
      <c r="E2012">
        <v>2023</v>
      </c>
      <c r="F2012" s="1" t="s">
        <v>2932</v>
      </c>
      <c r="G2012" s="1" t="s">
        <v>3341</v>
      </c>
      <c r="H2012" s="1" t="s">
        <v>2174</v>
      </c>
      <c r="I2012" s="1" t="s">
        <v>2712</v>
      </c>
      <c r="J2012" s="1" t="s">
        <v>20</v>
      </c>
      <c r="K2012" s="3">
        <v>14.53</v>
      </c>
      <c r="L2012">
        <v>3</v>
      </c>
      <c r="M2012" s="3">
        <v>43.59</v>
      </c>
      <c r="N2012" s="1" t="s">
        <v>21</v>
      </c>
      <c r="O2012" s="1" t="s">
        <v>37</v>
      </c>
    </row>
    <row r="2013" spans="1:15" x14ac:dyDescent="0.3">
      <c r="A2013" s="1" t="s">
        <v>5416</v>
      </c>
      <c r="B2013" s="2">
        <v>45234</v>
      </c>
      <c r="C2013" s="1" t="s">
        <v>6673</v>
      </c>
      <c r="D2013" s="1" t="s">
        <v>54</v>
      </c>
      <c r="E2013">
        <v>2023</v>
      </c>
      <c r="F2013" s="1" t="s">
        <v>1040</v>
      </c>
      <c r="G2013" s="1" t="s">
        <v>3571</v>
      </c>
      <c r="H2013" s="1" t="s">
        <v>1425</v>
      </c>
      <c r="I2013" s="1" t="s">
        <v>3337</v>
      </c>
      <c r="J2013" s="1" t="s">
        <v>70</v>
      </c>
      <c r="K2013" s="3">
        <v>44.3</v>
      </c>
      <c r="L2013">
        <v>1</v>
      </c>
      <c r="M2013" s="3">
        <v>44.3</v>
      </c>
      <c r="N2013" s="1" t="s">
        <v>6669</v>
      </c>
      <c r="O2013" s="1" t="s">
        <v>193</v>
      </c>
    </row>
    <row r="2014" spans="1:15" x14ac:dyDescent="0.3">
      <c r="A2014" s="1" t="s">
        <v>5417</v>
      </c>
      <c r="B2014" s="2">
        <v>44850</v>
      </c>
      <c r="C2014" s="1" t="s">
        <v>6666</v>
      </c>
      <c r="D2014" s="1" t="s">
        <v>133</v>
      </c>
      <c r="E2014">
        <v>2022</v>
      </c>
      <c r="F2014" s="1" t="s">
        <v>4622</v>
      </c>
      <c r="G2014" s="1" t="s">
        <v>4623</v>
      </c>
      <c r="H2014" s="1" t="s">
        <v>3133</v>
      </c>
      <c r="I2014" s="1" t="s">
        <v>3134</v>
      </c>
      <c r="J2014" s="1" t="s">
        <v>20</v>
      </c>
      <c r="K2014" s="3">
        <v>44.42</v>
      </c>
      <c r="L2014">
        <v>3</v>
      </c>
      <c r="M2014" s="3">
        <v>133.26</v>
      </c>
      <c r="N2014" s="1" t="s">
        <v>21</v>
      </c>
      <c r="O2014" s="1" t="s">
        <v>80</v>
      </c>
    </row>
    <row r="2015" spans="1:15" x14ac:dyDescent="0.3">
      <c r="A2015" s="1" t="s">
        <v>5418</v>
      </c>
      <c r="B2015" s="2">
        <v>44804</v>
      </c>
      <c r="C2015" s="1" t="s">
        <v>6670</v>
      </c>
      <c r="D2015" s="1" t="s">
        <v>90</v>
      </c>
      <c r="E2015">
        <v>2022</v>
      </c>
      <c r="F2015" s="1" t="s">
        <v>1524</v>
      </c>
      <c r="G2015" s="1" t="s">
        <v>1525</v>
      </c>
      <c r="H2015" s="1" t="s">
        <v>1538</v>
      </c>
      <c r="I2015" s="1" t="s">
        <v>2461</v>
      </c>
      <c r="J2015" s="1" t="s">
        <v>20</v>
      </c>
      <c r="K2015" s="3">
        <v>53.52</v>
      </c>
      <c r="L2015">
        <v>5</v>
      </c>
      <c r="M2015" s="3">
        <v>267.60000000000002</v>
      </c>
      <c r="N2015" s="1" t="s">
        <v>21</v>
      </c>
      <c r="O2015" s="1" t="s">
        <v>37</v>
      </c>
    </row>
    <row r="2016" spans="1:15" x14ac:dyDescent="0.3">
      <c r="A2016" s="1" t="s">
        <v>5419</v>
      </c>
      <c r="B2016" s="2">
        <v>45792</v>
      </c>
      <c r="C2016" s="1" t="s">
        <v>6672</v>
      </c>
      <c r="D2016" s="1" t="s">
        <v>46</v>
      </c>
      <c r="E2016">
        <v>2025</v>
      </c>
      <c r="F2016" s="1" t="s">
        <v>2458</v>
      </c>
      <c r="G2016" s="1" t="s">
        <v>2459</v>
      </c>
      <c r="H2016" s="1" t="s">
        <v>3366</v>
      </c>
      <c r="I2016" s="1" t="s">
        <v>3367</v>
      </c>
      <c r="J2016" s="1" t="s">
        <v>70</v>
      </c>
      <c r="K2016" s="3">
        <v>17.09</v>
      </c>
      <c r="L2016">
        <v>3</v>
      </c>
      <c r="M2016" s="3">
        <v>51.27</v>
      </c>
      <c r="N2016" s="1" t="s">
        <v>29</v>
      </c>
      <c r="O2016" s="1" t="s">
        <v>37</v>
      </c>
    </row>
    <row r="2017" spans="1:15" x14ac:dyDescent="0.3">
      <c r="A2017" s="1" t="s">
        <v>5420</v>
      </c>
      <c r="B2017" s="2">
        <v>44876</v>
      </c>
      <c r="C2017" s="1" t="s">
        <v>6668</v>
      </c>
      <c r="D2017" s="1" t="s">
        <v>54</v>
      </c>
      <c r="E2017">
        <v>2022</v>
      </c>
      <c r="F2017" s="1" t="s">
        <v>2035</v>
      </c>
      <c r="G2017" s="1" t="s">
        <v>2036</v>
      </c>
      <c r="H2017" s="1" t="s">
        <v>593</v>
      </c>
      <c r="I2017" s="1" t="s">
        <v>2923</v>
      </c>
      <c r="J2017" s="1" t="s">
        <v>87</v>
      </c>
      <c r="K2017" s="3">
        <v>45.19</v>
      </c>
      <c r="L2017">
        <v>3</v>
      </c>
      <c r="M2017" s="3">
        <v>135.57</v>
      </c>
      <c r="N2017" s="1" t="s">
        <v>21</v>
      </c>
      <c r="O2017" s="1" t="s">
        <v>193</v>
      </c>
    </row>
    <row r="2018" spans="1:15" x14ac:dyDescent="0.3">
      <c r="A2018" s="1" t="s">
        <v>5421</v>
      </c>
      <c r="B2018" s="2">
        <v>45439</v>
      </c>
      <c r="C2018" s="1" t="s">
        <v>6667</v>
      </c>
      <c r="D2018" s="1" t="s">
        <v>46</v>
      </c>
      <c r="E2018">
        <v>2024</v>
      </c>
      <c r="F2018" s="1" t="s">
        <v>1326</v>
      </c>
      <c r="G2018" s="1" t="s">
        <v>4161</v>
      </c>
      <c r="H2018" s="1" t="s">
        <v>702</v>
      </c>
      <c r="I2018" s="1" t="s">
        <v>703</v>
      </c>
      <c r="J2018" s="1" t="s">
        <v>51</v>
      </c>
      <c r="K2018" s="3">
        <v>13.68</v>
      </c>
      <c r="L2018">
        <v>2</v>
      </c>
      <c r="M2018" s="3">
        <v>27.36</v>
      </c>
      <c r="N2018" s="1" t="s">
        <v>6669</v>
      </c>
      <c r="O2018" s="1" t="s">
        <v>37</v>
      </c>
    </row>
    <row r="2019" spans="1:15" x14ac:dyDescent="0.3">
      <c r="A2019" s="1" t="s">
        <v>5422</v>
      </c>
      <c r="B2019" s="2">
        <v>45381</v>
      </c>
      <c r="C2019" s="1" t="s">
        <v>6673</v>
      </c>
      <c r="D2019" s="1" t="s">
        <v>15</v>
      </c>
      <c r="E2019">
        <v>2024</v>
      </c>
      <c r="F2019" s="1" t="s">
        <v>4466</v>
      </c>
      <c r="G2019" s="1" t="s">
        <v>4467</v>
      </c>
      <c r="H2019" s="1" t="s">
        <v>1566</v>
      </c>
      <c r="I2019" s="1" t="s">
        <v>1567</v>
      </c>
      <c r="J2019" s="1" t="s">
        <v>70</v>
      </c>
      <c r="K2019" s="3">
        <v>8.69</v>
      </c>
      <c r="L2019">
        <v>2</v>
      </c>
      <c r="M2019" s="3">
        <v>17.38</v>
      </c>
      <c r="N2019" s="1" t="s">
        <v>21</v>
      </c>
      <c r="O2019" s="1" t="s">
        <v>80</v>
      </c>
    </row>
    <row r="2020" spans="1:15" x14ac:dyDescent="0.3">
      <c r="A2020" s="1" t="s">
        <v>5423</v>
      </c>
      <c r="B2020" s="2">
        <v>45113</v>
      </c>
      <c r="C2020" s="1" t="s">
        <v>6672</v>
      </c>
      <c r="D2020" s="1" t="s">
        <v>32</v>
      </c>
      <c r="E2020">
        <v>2023</v>
      </c>
      <c r="F2020" s="1" t="s">
        <v>1942</v>
      </c>
      <c r="G2020" s="1" t="s">
        <v>3399</v>
      </c>
      <c r="H2020" s="1" t="s">
        <v>375</v>
      </c>
      <c r="I2020" s="1" t="s">
        <v>1854</v>
      </c>
      <c r="J2020" s="1" t="s">
        <v>70</v>
      </c>
      <c r="K2020" s="3">
        <v>13.79</v>
      </c>
      <c r="L2020">
        <v>4</v>
      </c>
      <c r="M2020" s="3">
        <v>55.16</v>
      </c>
      <c r="N2020" s="1" t="s">
        <v>21</v>
      </c>
      <c r="O2020" s="1" t="s">
        <v>37</v>
      </c>
    </row>
    <row r="2021" spans="1:15" x14ac:dyDescent="0.3">
      <c r="A2021" s="1" t="s">
        <v>5424</v>
      </c>
      <c r="B2021" s="2">
        <v>45025</v>
      </c>
      <c r="C2021" s="1" t="s">
        <v>6666</v>
      </c>
      <c r="D2021" s="1" t="s">
        <v>82</v>
      </c>
      <c r="E2021">
        <v>2023</v>
      </c>
      <c r="F2021" s="1" t="s">
        <v>3063</v>
      </c>
      <c r="G2021" s="1" t="s">
        <v>3064</v>
      </c>
      <c r="H2021" s="1" t="s">
        <v>5425</v>
      </c>
      <c r="I2021" s="1" t="s">
        <v>5426</v>
      </c>
      <c r="J2021" s="1" t="s">
        <v>70</v>
      </c>
      <c r="K2021" s="3">
        <v>24.83</v>
      </c>
      <c r="L2021">
        <v>4</v>
      </c>
      <c r="M2021" s="3">
        <v>99.32</v>
      </c>
      <c r="N2021" s="1" t="s">
        <v>6669</v>
      </c>
      <c r="O2021" s="1" t="s">
        <v>22</v>
      </c>
    </row>
    <row r="2022" spans="1:15" x14ac:dyDescent="0.3">
      <c r="A2022" s="1" t="s">
        <v>5427</v>
      </c>
      <c r="B2022" s="2">
        <v>45339</v>
      </c>
      <c r="C2022" s="1" t="s">
        <v>6673</v>
      </c>
      <c r="D2022" s="1" t="s">
        <v>39</v>
      </c>
      <c r="E2022">
        <v>2024</v>
      </c>
      <c r="F2022" s="1" t="s">
        <v>2295</v>
      </c>
      <c r="G2022" s="1" t="s">
        <v>2296</v>
      </c>
      <c r="H2022" s="1" t="s">
        <v>554</v>
      </c>
      <c r="I2022" s="1" t="s">
        <v>555</v>
      </c>
      <c r="J2022" s="1" t="s">
        <v>87</v>
      </c>
      <c r="K2022" s="3">
        <v>40.700000000000003</v>
      </c>
      <c r="L2022">
        <v>1</v>
      </c>
      <c r="M2022" s="3">
        <v>40.700000000000003</v>
      </c>
      <c r="N2022" s="1" t="s">
        <v>21</v>
      </c>
      <c r="O2022" s="1" t="s">
        <v>44</v>
      </c>
    </row>
    <row r="2023" spans="1:15" x14ac:dyDescent="0.3">
      <c r="A2023" s="1" t="s">
        <v>5428</v>
      </c>
      <c r="B2023" s="2">
        <v>45003</v>
      </c>
      <c r="C2023" s="1" t="s">
        <v>6673</v>
      </c>
      <c r="D2023" s="1" t="s">
        <v>15</v>
      </c>
      <c r="E2023">
        <v>2023</v>
      </c>
      <c r="F2023" s="1" t="s">
        <v>4571</v>
      </c>
      <c r="G2023" s="1" t="s">
        <v>4572</v>
      </c>
      <c r="H2023" s="1" t="s">
        <v>2690</v>
      </c>
      <c r="I2023" s="1" t="s">
        <v>2691</v>
      </c>
      <c r="J2023" s="1" t="s">
        <v>87</v>
      </c>
      <c r="K2023" s="3">
        <v>43.21</v>
      </c>
      <c r="L2023">
        <v>1</v>
      </c>
      <c r="M2023" s="3">
        <v>43.21</v>
      </c>
      <c r="N2023" s="1" t="s">
        <v>29</v>
      </c>
      <c r="O2023" s="1" t="s">
        <v>22</v>
      </c>
    </row>
    <row r="2024" spans="1:15" x14ac:dyDescent="0.3">
      <c r="A2024" s="1" t="s">
        <v>5429</v>
      </c>
      <c r="B2024" s="2">
        <v>45614</v>
      </c>
      <c r="C2024" s="1" t="s">
        <v>6667</v>
      </c>
      <c r="D2024" s="1" t="s">
        <v>54</v>
      </c>
      <c r="E2024">
        <v>2024</v>
      </c>
      <c r="F2024" s="1" t="s">
        <v>5430</v>
      </c>
      <c r="G2024" s="1" t="s">
        <v>5431</v>
      </c>
      <c r="H2024" s="1" t="s">
        <v>608</v>
      </c>
      <c r="I2024" s="1" t="s">
        <v>3516</v>
      </c>
      <c r="J2024" s="1" t="s">
        <v>70</v>
      </c>
      <c r="K2024" s="3">
        <v>38.9</v>
      </c>
      <c r="L2024">
        <v>5</v>
      </c>
      <c r="M2024" s="3">
        <v>194.5</v>
      </c>
      <c r="N2024" s="1" t="s">
        <v>29</v>
      </c>
      <c r="O2024" s="1" t="s">
        <v>44</v>
      </c>
    </row>
    <row r="2025" spans="1:15" x14ac:dyDescent="0.3">
      <c r="A2025" s="1" t="s">
        <v>5432</v>
      </c>
      <c r="B2025" s="2">
        <v>45091</v>
      </c>
      <c r="C2025" s="1" t="s">
        <v>6670</v>
      </c>
      <c r="D2025" s="1" t="s">
        <v>24</v>
      </c>
      <c r="E2025">
        <v>2023</v>
      </c>
      <c r="F2025" s="1" t="s">
        <v>2932</v>
      </c>
      <c r="G2025" s="1" t="s">
        <v>3406</v>
      </c>
      <c r="H2025" s="1" t="s">
        <v>5433</v>
      </c>
      <c r="I2025" s="1" t="s">
        <v>5434</v>
      </c>
      <c r="J2025" s="1" t="s">
        <v>70</v>
      </c>
      <c r="K2025" s="3">
        <v>29.53</v>
      </c>
      <c r="L2025">
        <v>3</v>
      </c>
      <c r="M2025" s="3">
        <v>88.59</v>
      </c>
      <c r="N2025" s="1" t="s">
        <v>21</v>
      </c>
      <c r="O2025" s="1" t="s">
        <v>22</v>
      </c>
    </row>
    <row r="2026" spans="1:15" x14ac:dyDescent="0.3">
      <c r="A2026" s="1" t="s">
        <v>5435</v>
      </c>
      <c r="B2026" s="2">
        <v>45720</v>
      </c>
      <c r="C2026" s="1" t="s">
        <v>6671</v>
      </c>
      <c r="D2026" s="1" t="s">
        <v>15</v>
      </c>
      <c r="E2026">
        <v>2025</v>
      </c>
      <c r="F2026" s="1" t="s">
        <v>524</v>
      </c>
      <c r="G2026" s="1" t="s">
        <v>525</v>
      </c>
      <c r="H2026" s="1" t="s">
        <v>1602</v>
      </c>
      <c r="I2026" s="1" t="s">
        <v>1603</v>
      </c>
      <c r="J2026" s="1" t="s">
        <v>51</v>
      </c>
      <c r="K2026" s="3">
        <v>22.15</v>
      </c>
      <c r="L2026">
        <v>3</v>
      </c>
      <c r="M2026" s="3">
        <v>66.45</v>
      </c>
      <c r="N2026" s="1" t="s">
        <v>6669</v>
      </c>
      <c r="O2026" s="1" t="s">
        <v>44</v>
      </c>
    </row>
    <row r="2027" spans="1:15" x14ac:dyDescent="0.3">
      <c r="A2027" s="1" t="s">
        <v>5436</v>
      </c>
      <c r="B2027" s="2">
        <v>45618</v>
      </c>
      <c r="C2027" s="1" t="s">
        <v>6668</v>
      </c>
      <c r="D2027" s="1" t="s">
        <v>54</v>
      </c>
      <c r="E2027">
        <v>2024</v>
      </c>
      <c r="F2027" s="1" t="s">
        <v>1058</v>
      </c>
      <c r="G2027" s="1" t="s">
        <v>2843</v>
      </c>
      <c r="H2027" s="1" t="s">
        <v>673</v>
      </c>
      <c r="I2027" s="1" t="s">
        <v>4458</v>
      </c>
      <c r="J2027" s="1" t="s">
        <v>20</v>
      </c>
      <c r="K2027" s="3">
        <v>19.29</v>
      </c>
      <c r="L2027">
        <v>3</v>
      </c>
      <c r="M2027" s="3">
        <v>57.87</v>
      </c>
      <c r="N2027" s="1" t="s">
        <v>6669</v>
      </c>
      <c r="O2027" s="1" t="s">
        <v>37</v>
      </c>
    </row>
    <row r="2028" spans="1:15" x14ac:dyDescent="0.3">
      <c r="A2028" s="1" t="s">
        <v>5437</v>
      </c>
      <c r="B2028" s="2">
        <v>45758</v>
      </c>
      <c r="C2028" s="1" t="s">
        <v>6668</v>
      </c>
      <c r="D2028" s="1" t="s">
        <v>82</v>
      </c>
      <c r="E2028">
        <v>2025</v>
      </c>
      <c r="F2028" s="1" t="s">
        <v>992</v>
      </c>
      <c r="G2028" s="1" t="s">
        <v>2058</v>
      </c>
      <c r="H2028" s="1" t="s">
        <v>4474</v>
      </c>
      <c r="I2028" s="1" t="s">
        <v>4475</v>
      </c>
      <c r="J2028" s="1" t="s">
        <v>70</v>
      </c>
      <c r="K2028" s="3">
        <v>17.66</v>
      </c>
      <c r="L2028">
        <v>5</v>
      </c>
      <c r="M2028" s="3">
        <v>88.3</v>
      </c>
      <c r="N2028" s="1" t="s">
        <v>21</v>
      </c>
      <c r="O2028" s="1" t="s">
        <v>193</v>
      </c>
    </row>
    <row r="2029" spans="1:15" x14ac:dyDescent="0.3">
      <c r="A2029" s="1" t="s">
        <v>5438</v>
      </c>
      <c r="B2029" s="2">
        <v>45280</v>
      </c>
      <c r="C2029" s="1" t="s">
        <v>6670</v>
      </c>
      <c r="D2029" s="1" t="s">
        <v>107</v>
      </c>
      <c r="E2029">
        <v>2023</v>
      </c>
      <c r="F2029" s="1" t="s">
        <v>245</v>
      </c>
      <c r="G2029" s="1" t="s">
        <v>904</v>
      </c>
      <c r="H2029" s="1" t="s">
        <v>1210</v>
      </c>
      <c r="I2029" s="1" t="s">
        <v>4723</v>
      </c>
      <c r="J2029" s="1" t="s">
        <v>87</v>
      </c>
      <c r="K2029" s="3">
        <v>24.72</v>
      </c>
      <c r="L2029">
        <v>3</v>
      </c>
      <c r="M2029" s="3">
        <v>74.16</v>
      </c>
      <c r="N2029" s="1" t="s">
        <v>88</v>
      </c>
      <c r="O2029" s="1" t="s">
        <v>22</v>
      </c>
    </row>
    <row r="2030" spans="1:15" x14ac:dyDescent="0.3">
      <c r="A2030" s="1" t="s">
        <v>5439</v>
      </c>
      <c r="B2030" s="2">
        <v>45051</v>
      </c>
      <c r="C2030" s="1" t="s">
        <v>6668</v>
      </c>
      <c r="D2030" s="1" t="s">
        <v>46</v>
      </c>
      <c r="E2030">
        <v>2023</v>
      </c>
      <c r="F2030" s="1" t="s">
        <v>666</v>
      </c>
      <c r="G2030" s="1" t="s">
        <v>3335</v>
      </c>
      <c r="H2030" s="1" t="s">
        <v>365</v>
      </c>
      <c r="I2030" s="1" t="s">
        <v>366</v>
      </c>
      <c r="J2030" s="1" t="s">
        <v>51</v>
      </c>
      <c r="K2030" s="3">
        <v>28.95</v>
      </c>
      <c r="L2030">
        <v>5</v>
      </c>
      <c r="M2030" s="3">
        <v>144.75</v>
      </c>
      <c r="N2030" s="1" t="s">
        <v>21</v>
      </c>
      <c r="O2030" s="1" t="s">
        <v>37</v>
      </c>
    </row>
    <row r="2031" spans="1:15" x14ac:dyDescent="0.3">
      <c r="A2031" s="1" t="s">
        <v>5440</v>
      </c>
      <c r="B2031" s="2">
        <v>45066</v>
      </c>
      <c r="C2031" s="1" t="s">
        <v>6673</v>
      </c>
      <c r="D2031" s="1" t="s">
        <v>46</v>
      </c>
      <c r="E2031">
        <v>2023</v>
      </c>
      <c r="F2031" s="1" t="s">
        <v>4823</v>
      </c>
      <c r="G2031" s="1" t="s">
        <v>5441</v>
      </c>
      <c r="H2031" s="1" t="s">
        <v>791</v>
      </c>
      <c r="I2031" s="1" t="s">
        <v>5442</v>
      </c>
      <c r="J2031" s="1" t="s">
        <v>87</v>
      </c>
      <c r="K2031" s="3">
        <v>14.37</v>
      </c>
      <c r="L2031">
        <v>1</v>
      </c>
      <c r="M2031" s="3">
        <v>14.37</v>
      </c>
      <c r="N2031" s="1" t="s">
        <v>6669</v>
      </c>
      <c r="O2031" s="1" t="s">
        <v>44</v>
      </c>
    </row>
    <row r="2032" spans="1:15" x14ac:dyDescent="0.3">
      <c r="A2032" s="1" t="s">
        <v>5443</v>
      </c>
      <c r="B2032" s="2">
        <v>44935</v>
      </c>
      <c r="C2032" s="1" t="s">
        <v>6667</v>
      </c>
      <c r="D2032" s="1" t="s">
        <v>210</v>
      </c>
      <c r="E2032">
        <v>2023</v>
      </c>
      <c r="F2032" s="1" t="s">
        <v>2870</v>
      </c>
      <c r="G2032" s="1" t="s">
        <v>5444</v>
      </c>
      <c r="H2032" s="1" t="s">
        <v>2942</v>
      </c>
      <c r="I2032" s="1" t="s">
        <v>2943</v>
      </c>
      <c r="J2032" s="1" t="s">
        <v>51</v>
      </c>
      <c r="K2032" s="3">
        <v>45.78</v>
      </c>
      <c r="L2032">
        <v>2</v>
      </c>
      <c r="M2032" s="3">
        <v>91.56</v>
      </c>
      <c r="N2032" s="1" t="s">
        <v>6669</v>
      </c>
      <c r="O2032" s="1" t="s">
        <v>22</v>
      </c>
    </row>
    <row r="2033" spans="1:15" x14ac:dyDescent="0.3">
      <c r="A2033" s="1" t="s">
        <v>5445</v>
      </c>
      <c r="B2033" s="2">
        <v>45026</v>
      </c>
      <c r="C2033" s="1" t="s">
        <v>6667</v>
      </c>
      <c r="D2033" s="1" t="s">
        <v>82</v>
      </c>
      <c r="E2033">
        <v>2023</v>
      </c>
      <c r="F2033" s="1" t="s">
        <v>686</v>
      </c>
      <c r="G2033" s="1" t="s">
        <v>5446</v>
      </c>
      <c r="H2033" s="1" t="s">
        <v>979</v>
      </c>
      <c r="I2033" s="1" t="s">
        <v>2299</v>
      </c>
      <c r="J2033" s="1" t="s">
        <v>70</v>
      </c>
      <c r="K2033" s="3">
        <v>35.4</v>
      </c>
      <c r="L2033">
        <v>5</v>
      </c>
      <c r="M2033" s="3">
        <v>177</v>
      </c>
      <c r="N2033" s="1" t="s">
        <v>29</v>
      </c>
      <c r="O2033" s="1" t="s">
        <v>44</v>
      </c>
    </row>
    <row r="2034" spans="1:15" x14ac:dyDescent="0.3">
      <c r="A2034" s="1" t="s">
        <v>5447</v>
      </c>
      <c r="B2034" s="2">
        <v>44964</v>
      </c>
      <c r="C2034" s="1" t="s">
        <v>6671</v>
      </c>
      <c r="D2034" s="1" t="s">
        <v>39</v>
      </c>
      <c r="E2034">
        <v>2023</v>
      </c>
      <c r="F2034" s="1" t="s">
        <v>3824</v>
      </c>
      <c r="G2034" s="1" t="s">
        <v>3825</v>
      </c>
      <c r="H2034" s="1" t="s">
        <v>2048</v>
      </c>
      <c r="I2034" s="1" t="s">
        <v>5448</v>
      </c>
      <c r="J2034" s="1" t="s">
        <v>87</v>
      </c>
      <c r="K2034" s="3">
        <v>20.43</v>
      </c>
      <c r="L2034">
        <v>1</v>
      </c>
      <c r="M2034" s="3">
        <v>20.43</v>
      </c>
      <c r="N2034" s="1" t="s">
        <v>21</v>
      </c>
      <c r="O2034" s="1" t="s">
        <v>30</v>
      </c>
    </row>
    <row r="2035" spans="1:15" x14ac:dyDescent="0.3">
      <c r="A2035" s="1" t="s">
        <v>5449</v>
      </c>
      <c r="B2035" s="2">
        <v>45488</v>
      </c>
      <c r="C2035" s="1" t="s">
        <v>6667</v>
      </c>
      <c r="D2035" s="1" t="s">
        <v>32</v>
      </c>
      <c r="E2035">
        <v>2024</v>
      </c>
      <c r="F2035" s="1" t="s">
        <v>1010</v>
      </c>
      <c r="G2035" s="1" t="s">
        <v>3867</v>
      </c>
      <c r="H2035" s="1" t="s">
        <v>811</v>
      </c>
      <c r="I2035" s="1" t="s">
        <v>3949</v>
      </c>
      <c r="J2035" s="1" t="s">
        <v>51</v>
      </c>
      <c r="K2035" s="3">
        <v>25.3</v>
      </c>
      <c r="L2035">
        <v>3</v>
      </c>
      <c r="M2035" s="3">
        <v>75.900000000000006</v>
      </c>
      <c r="N2035" s="1" t="s">
        <v>6669</v>
      </c>
      <c r="O2035" s="1" t="s">
        <v>37</v>
      </c>
    </row>
    <row r="2036" spans="1:15" x14ac:dyDescent="0.3">
      <c r="A2036" s="1" t="s">
        <v>5450</v>
      </c>
      <c r="B2036" s="2">
        <v>45809</v>
      </c>
      <c r="C2036" s="1" t="s">
        <v>6666</v>
      </c>
      <c r="D2036" s="1" t="s">
        <v>24</v>
      </c>
      <c r="E2036">
        <v>2025</v>
      </c>
      <c r="F2036" s="1" t="s">
        <v>2644</v>
      </c>
      <c r="G2036" s="1" t="s">
        <v>5451</v>
      </c>
      <c r="H2036" s="1" t="s">
        <v>411</v>
      </c>
      <c r="I2036" s="1" t="s">
        <v>412</v>
      </c>
      <c r="J2036" s="1" t="s">
        <v>20</v>
      </c>
      <c r="K2036" s="3">
        <v>34.96</v>
      </c>
      <c r="L2036">
        <v>3</v>
      </c>
      <c r="M2036" s="3">
        <v>104.88</v>
      </c>
      <c r="N2036" s="1" t="s">
        <v>21</v>
      </c>
      <c r="O2036" s="1" t="s">
        <v>22</v>
      </c>
    </row>
    <row r="2037" spans="1:15" x14ac:dyDescent="0.3">
      <c r="A2037" s="1" t="s">
        <v>5452</v>
      </c>
      <c r="B2037" s="2">
        <v>45832</v>
      </c>
      <c r="C2037" s="1" t="s">
        <v>6671</v>
      </c>
      <c r="D2037" s="1" t="s">
        <v>24</v>
      </c>
      <c r="E2037">
        <v>2025</v>
      </c>
      <c r="F2037" s="1" t="s">
        <v>1932</v>
      </c>
      <c r="G2037" s="1" t="s">
        <v>1933</v>
      </c>
      <c r="H2037" s="1" t="s">
        <v>4709</v>
      </c>
      <c r="I2037" s="1" t="s">
        <v>4710</v>
      </c>
      <c r="J2037" s="1" t="s">
        <v>20</v>
      </c>
      <c r="K2037" s="3">
        <v>46.01</v>
      </c>
      <c r="L2037">
        <v>4</v>
      </c>
      <c r="M2037" s="3">
        <v>184.04</v>
      </c>
      <c r="N2037" s="1" t="s">
        <v>6669</v>
      </c>
      <c r="O2037" s="1" t="s">
        <v>80</v>
      </c>
    </row>
    <row r="2038" spans="1:15" x14ac:dyDescent="0.3">
      <c r="A2038" s="1" t="s">
        <v>5453</v>
      </c>
      <c r="B2038" s="2">
        <v>45438</v>
      </c>
      <c r="C2038" s="1" t="s">
        <v>6666</v>
      </c>
      <c r="D2038" s="1" t="s">
        <v>46</v>
      </c>
      <c r="E2038">
        <v>2024</v>
      </c>
      <c r="F2038" s="1" t="s">
        <v>2774</v>
      </c>
      <c r="G2038" s="1" t="s">
        <v>2775</v>
      </c>
      <c r="H2038" s="1" t="s">
        <v>540</v>
      </c>
      <c r="I2038" s="1" t="s">
        <v>541</v>
      </c>
      <c r="J2038" s="1" t="s">
        <v>51</v>
      </c>
      <c r="K2038" s="3">
        <v>30.3</v>
      </c>
      <c r="L2038">
        <v>1</v>
      </c>
      <c r="M2038" s="3">
        <v>30.3</v>
      </c>
      <c r="N2038" s="1" t="s">
        <v>29</v>
      </c>
      <c r="O2038" s="1" t="s">
        <v>30</v>
      </c>
    </row>
    <row r="2039" spans="1:15" x14ac:dyDescent="0.3">
      <c r="A2039" s="1" t="s">
        <v>5454</v>
      </c>
      <c r="B2039" s="2">
        <v>45089</v>
      </c>
      <c r="C2039" s="1" t="s">
        <v>6667</v>
      </c>
      <c r="D2039" s="1" t="s">
        <v>24</v>
      </c>
      <c r="E2039">
        <v>2023</v>
      </c>
      <c r="F2039" s="1" t="s">
        <v>1688</v>
      </c>
      <c r="G2039" s="1" t="s">
        <v>1689</v>
      </c>
      <c r="H2039" s="1" t="s">
        <v>4771</v>
      </c>
      <c r="I2039" s="1" t="s">
        <v>4772</v>
      </c>
      <c r="J2039" s="1" t="s">
        <v>70</v>
      </c>
      <c r="K2039" s="3">
        <v>6.39</v>
      </c>
      <c r="L2039">
        <v>5</v>
      </c>
      <c r="M2039" s="3">
        <v>31.95</v>
      </c>
      <c r="N2039" s="1" t="s">
        <v>29</v>
      </c>
      <c r="O2039" s="1" t="s">
        <v>30</v>
      </c>
    </row>
    <row r="2040" spans="1:15" x14ac:dyDescent="0.3">
      <c r="A2040" s="1" t="s">
        <v>5455</v>
      </c>
      <c r="B2040" s="2">
        <v>45225</v>
      </c>
      <c r="C2040" s="1" t="s">
        <v>6672</v>
      </c>
      <c r="D2040" s="1" t="s">
        <v>133</v>
      </c>
      <c r="E2040">
        <v>2023</v>
      </c>
      <c r="F2040" s="1" t="s">
        <v>5456</v>
      </c>
      <c r="G2040" s="1" t="s">
        <v>5457</v>
      </c>
      <c r="H2040" s="1" t="s">
        <v>2048</v>
      </c>
      <c r="I2040" s="1" t="s">
        <v>2453</v>
      </c>
      <c r="J2040" s="1" t="s">
        <v>87</v>
      </c>
      <c r="K2040" s="3">
        <v>26.21</v>
      </c>
      <c r="L2040">
        <v>3</v>
      </c>
      <c r="M2040" s="3">
        <v>78.63</v>
      </c>
      <c r="N2040" s="1" t="s">
        <v>6669</v>
      </c>
      <c r="O2040" s="1" t="s">
        <v>193</v>
      </c>
    </row>
    <row r="2041" spans="1:15" x14ac:dyDescent="0.3">
      <c r="A2041" s="1" t="s">
        <v>5458</v>
      </c>
      <c r="B2041" s="2">
        <v>44907</v>
      </c>
      <c r="C2041" s="1" t="s">
        <v>6667</v>
      </c>
      <c r="D2041" s="1" t="s">
        <v>107</v>
      </c>
      <c r="E2041">
        <v>2022</v>
      </c>
      <c r="F2041" s="1" t="s">
        <v>2285</v>
      </c>
      <c r="G2041" s="1" t="s">
        <v>2720</v>
      </c>
      <c r="H2041" s="1" t="s">
        <v>2246</v>
      </c>
      <c r="I2041" s="1" t="s">
        <v>2247</v>
      </c>
      <c r="J2041" s="1" t="s">
        <v>20</v>
      </c>
      <c r="K2041" s="3">
        <v>7.59</v>
      </c>
      <c r="L2041">
        <v>4</v>
      </c>
      <c r="M2041" s="3">
        <v>30.36</v>
      </c>
      <c r="N2041" s="1" t="s">
        <v>21</v>
      </c>
      <c r="O2041" s="1" t="s">
        <v>22</v>
      </c>
    </row>
    <row r="2042" spans="1:15" x14ac:dyDescent="0.3">
      <c r="A2042" s="1" t="s">
        <v>5459</v>
      </c>
      <c r="B2042" s="2">
        <v>45532</v>
      </c>
      <c r="C2042" s="1" t="s">
        <v>6670</v>
      </c>
      <c r="D2042" s="1" t="s">
        <v>90</v>
      </c>
      <c r="E2042">
        <v>2024</v>
      </c>
      <c r="F2042" s="1" t="s">
        <v>710</v>
      </c>
      <c r="G2042" s="1" t="s">
        <v>711</v>
      </c>
      <c r="H2042" s="1" t="s">
        <v>57</v>
      </c>
      <c r="I2042" s="1" t="s">
        <v>2669</v>
      </c>
      <c r="J2042" s="1" t="s">
        <v>51</v>
      </c>
      <c r="K2042" s="3">
        <v>40.61</v>
      </c>
      <c r="L2042">
        <v>1</v>
      </c>
      <c r="M2042" s="3">
        <v>40.61</v>
      </c>
      <c r="N2042" s="1" t="s">
        <v>88</v>
      </c>
      <c r="O2042" s="1" t="s">
        <v>193</v>
      </c>
    </row>
    <row r="2043" spans="1:15" x14ac:dyDescent="0.3">
      <c r="A2043" s="1" t="s">
        <v>5460</v>
      </c>
      <c r="B2043" s="2">
        <v>45049</v>
      </c>
      <c r="C2043" s="1" t="s">
        <v>6670</v>
      </c>
      <c r="D2043" s="1" t="s">
        <v>46</v>
      </c>
      <c r="E2043">
        <v>2023</v>
      </c>
      <c r="F2043" s="1" t="s">
        <v>3166</v>
      </c>
      <c r="G2043" s="1" t="s">
        <v>3167</v>
      </c>
      <c r="H2043" s="1" t="s">
        <v>2079</v>
      </c>
      <c r="I2043" s="1" t="s">
        <v>5461</v>
      </c>
      <c r="J2043" s="1" t="s">
        <v>20</v>
      </c>
      <c r="K2043" s="3">
        <v>26.82</v>
      </c>
      <c r="L2043">
        <v>2</v>
      </c>
      <c r="M2043" s="3">
        <v>53.64</v>
      </c>
      <c r="N2043" s="1" t="s">
        <v>29</v>
      </c>
      <c r="O2043" s="1" t="s">
        <v>44</v>
      </c>
    </row>
    <row r="2044" spans="1:15" x14ac:dyDescent="0.3">
      <c r="A2044" s="1" t="s">
        <v>5462</v>
      </c>
      <c r="B2044" s="2">
        <v>45230</v>
      </c>
      <c r="C2044" s="1" t="s">
        <v>6671</v>
      </c>
      <c r="D2044" s="1" t="s">
        <v>133</v>
      </c>
      <c r="E2044">
        <v>2023</v>
      </c>
      <c r="F2044" s="1" t="s">
        <v>1413</v>
      </c>
      <c r="G2044" s="1" t="s">
        <v>5463</v>
      </c>
      <c r="H2044" s="1" t="s">
        <v>370</v>
      </c>
      <c r="I2044" s="1" t="s">
        <v>902</v>
      </c>
      <c r="J2044" s="1" t="s">
        <v>20</v>
      </c>
      <c r="K2044" s="3">
        <v>20.56</v>
      </c>
      <c r="L2044">
        <v>5</v>
      </c>
      <c r="M2044" s="3">
        <v>102.8</v>
      </c>
      <c r="N2044" s="1" t="s">
        <v>88</v>
      </c>
      <c r="O2044" s="1" t="s">
        <v>44</v>
      </c>
    </row>
    <row r="2045" spans="1:15" x14ac:dyDescent="0.3">
      <c r="A2045" s="1" t="s">
        <v>5464</v>
      </c>
      <c r="B2045" s="2">
        <v>45604</v>
      </c>
      <c r="C2045" s="1" t="s">
        <v>6668</v>
      </c>
      <c r="D2045" s="1" t="s">
        <v>54</v>
      </c>
      <c r="E2045">
        <v>2024</v>
      </c>
      <c r="F2045" s="1" t="s">
        <v>4301</v>
      </c>
      <c r="G2045" s="1" t="s">
        <v>5465</v>
      </c>
      <c r="H2045" s="1" t="s">
        <v>883</v>
      </c>
      <c r="I2045" s="1" t="s">
        <v>884</v>
      </c>
      <c r="J2045" s="1" t="s">
        <v>20</v>
      </c>
      <c r="K2045" s="3">
        <v>14.92</v>
      </c>
      <c r="L2045">
        <v>3</v>
      </c>
      <c r="M2045" s="3">
        <v>44.76</v>
      </c>
      <c r="N2045" s="1" t="s">
        <v>6669</v>
      </c>
      <c r="O2045" s="1" t="s">
        <v>44</v>
      </c>
    </row>
    <row r="2046" spans="1:15" x14ac:dyDescent="0.3">
      <c r="A2046" s="1" t="s">
        <v>5466</v>
      </c>
      <c r="B2046" s="2">
        <v>45497</v>
      </c>
      <c r="C2046" s="1" t="s">
        <v>6670</v>
      </c>
      <c r="D2046" s="1" t="s">
        <v>32</v>
      </c>
      <c r="E2046">
        <v>2024</v>
      </c>
      <c r="F2046" s="1" t="s">
        <v>3216</v>
      </c>
      <c r="G2046" s="1" t="s">
        <v>5393</v>
      </c>
      <c r="H2046" s="1" t="s">
        <v>197</v>
      </c>
      <c r="I2046" s="1" t="s">
        <v>875</v>
      </c>
      <c r="J2046" s="1" t="s">
        <v>20</v>
      </c>
      <c r="K2046" s="3">
        <v>31.09</v>
      </c>
      <c r="L2046">
        <v>1</v>
      </c>
      <c r="M2046" s="3">
        <v>31.09</v>
      </c>
      <c r="N2046" s="1" t="s">
        <v>21</v>
      </c>
      <c r="O2046" s="1" t="s">
        <v>22</v>
      </c>
    </row>
    <row r="2047" spans="1:15" x14ac:dyDescent="0.3">
      <c r="A2047" s="1" t="s">
        <v>5467</v>
      </c>
      <c r="B2047" s="2">
        <v>45109</v>
      </c>
      <c r="C2047" s="1" t="s">
        <v>6666</v>
      </c>
      <c r="D2047" s="1" t="s">
        <v>32</v>
      </c>
      <c r="E2047">
        <v>2023</v>
      </c>
      <c r="F2047" s="1" t="s">
        <v>958</v>
      </c>
      <c r="G2047" s="1" t="s">
        <v>959</v>
      </c>
      <c r="H2047" s="1" t="s">
        <v>1685</v>
      </c>
      <c r="I2047" s="1" t="s">
        <v>5468</v>
      </c>
      <c r="J2047" s="1" t="s">
        <v>87</v>
      </c>
      <c r="K2047" s="3">
        <v>10.88</v>
      </c>
      <c r="L2047">
        <v>4</v>
      </c>
      <c r="M2047" s="3">
        <v>43.52</v>
      </c>
      <c r="N2047" s="1" t="s">
        <v>6669</v>
      </c>
      <c r="O2047" s="1" t="s">
        <v>37</v>
      </c>
    </row>
    <row r="2048" spans="1:15" x14ac:dyDescent="0.3">
      <c r="A2048" s="1" t="s">
        <v>5469</v>
      </c>
      <c r="B2048" s="2">
        <v>45232</v>
      </c>
      <c r="C2048" s="1" t="s">
        <v>6672</v>
      </c>
      <c r="D2048" s="1" t="s">
        <v>54</v>
      </c>
      <c r="E2048">
        <v>2023</v>
      </c>
      <c r="F2048" s="1" t="s">
        <v>765</v>
      </c>
      <c r="G2048" s="1" t="s">
        <v>5258</v>
      </c>
      <c r="H2048" s="1" t="s">
        <v>851</v>
      </c>
      <c r="I2048" s="1" t="s">
        <v>3928</v>
      </c>
      <c r="J2048" s="1" t="s">
        <v>51</v>
      </c>
      <c r="K2048" s="3">
        <v>24.03</v>
      </c>
      <c r="L2048">
        <v>4</v>
      </c>
      <c r="M2048" s="3">
        <v>96.12</v>
      </c>
      <c r="N2048" s="1" t="s">
        <v>6669</v>
      </c>
      <c r="O2048" s="1" t="s">
        <v>30</v>
      </c>
    </row>
    <row r="2049" spans="1:15" x14ac:dyDescent="0.3">
      <c r="A2049" s="1" t="s">
        <v>5470</v>
      </c>
      <c r="B2049" s="2">
        <v>45420</v>
      </c>
      <c r="C2049" s="1" t="s">
        <v>6670</v>
      </c>
      <c r="D2049" s="1" t="s">
        <v>46</v>
      </c>
      <c r="E2049">
        <v>2024</v>
      </c>
      <c r="F2049" s="1" t="s">
        <v>640</v>
      </c>
      <c r="G2049" s="1" t="s">
        <v>641</v>
      </c>
      <c r="H2049" s="1" t="s">
        <v>2697</v>
      </c>
      <c r="I2049" s="1" t="s">
        <v>2698</v>
      </c>
      <c r="J2049" s="1" t="s">
        <v>20</v>
      </c>
      <c r="K2049" s="3">
        <v>38.200000000000003</v>
      </c>
      <c r="L2049">
        <v>3</v>
      </c>
      <c r="M2049" s="3">
        <v>114.6</v>
      </c>
      <c r="N2049" s="1" t="s">
        <v>29</v>
      </c>
      <c r="O2049" s="1" t="s">
        <v>193</v>
      </c>
    </row>
    <row r="2050" spans="1:15" x14ac:dyDescent="0.3">
      <c r="A2050" s="1" t="s">
        <v>5471</v>
      </c>
      <c r="B2050" s="2">
        <v>45552</v>
      </c>
      <c r="C2050" s="1" t="s">
        <v>6671</v>
      </c>
      <c r="D2050" s="1" t="s">
        <v>60</v>
      </c>
      <c r="E2050">
        <v>2024</v>
      </c>
      <c r="F2050" s="1" t="s">
        <v>2406</v>
      </c>
      <c r="G2050" s="1" t="s">
        <v>2737</v>
      </c>
      <c r="H2050" s="1" t="s">
        <v>4988</v>
      </c>
      <c r="I2050" s="1" t="s">
        <v>4989</v>
      </c>
      <c r="J2050" s="1" t="s">
        <v>20</v>
      </c>
      <c r="K2050" s="3">
        <v>22.13</v>
      </c>
      <c r="L2050">
        <v>4</v>
      </c>
      <c r="M2050" s="3">
        <v>88.52</v>
      </c>
      <c r="N2050" s="1" t="s">
        <v>29</v>
      </c>
      <c r="O2050" s="1" t="s">
        <v>22</v>
      </c>
    </row>
    <row r="2051" spans="1:15" x14ac:dyDescent="0.3">
      <c r="A2051" s="1" t="s">
        <v>5472</v>
      </c>
      <c r="B2051" s="2">
        <v>45300</v>
      </c>
      <c r="C2051" s="1" t="s">
        <v>6671</v>
      </c>
      <c r="D2051" s="1" t="s">
        <v>210</v>
      </c>
      <c r="E2051">
        <v>2024</v>
      </c>
      <c r="F2051" s="1" t="s">
        <v>5375</v>
      </c>
      <c r="G2051" s="1" t="s">
        <v>5376</v>
      </c>
      <c r="H2051" s="1" t="s">
        <v>883</v>
      </c>
      <c r="I2051" s="1" t="s">
        <v>884</v>
      </c>
      <c r="J2051" s="1" t="s">
        <v>70</v>
      </c>
      <c r="K2051" s="3">
        <v>17.850000000000001</v>
      </c>
      <c r="L2051">
        <v>3</v>
      </c>
      <c r="M2051" s="3">
        <v>53.55</v>
      </c>
      <c r="N2051" s="1" t="s">
        <v>21</v>
      </c>
      <c r="O2051" s="1" t="s">
        <v>22</v>
      </c>
    </row>
    <row r="2052" spans="1:15" x14ac:dyDescent="0.3">
      <c r="A2052" s="1" t="s">
        <v>5473</v>
      </c>
      <c r="B2052" s="2">
        <v>44865</v>
      </c>
      <c r="C2052" s="1" t="s">
        <v>6667</v>
      </c>
      <c r="D2052" s="1" t="s">
        <v>133</v>
      </c>
      <c r="E2052">
        <v>2022</v>
      </c>
      <c r="F2052" s="1" t="s">
        <v>834</v>
      </c>
      <c r="G2052" s="1" t="s">
        <v>835</v>
      </c>
      <c r="H2052" s="1" t="s">
        <v>4272</v>
      </c>
      <c r="I2052" s="1" t="s">
        <v>4273</v>
      </c>
      <c r="J2052" s="1" t="s">
        <v>20</v>
      </c>
      <c r="K2052" s="3">
        <v>19.61</v>
      </c>
      <c r="L2052">
        <v>2</v>
      </c>
      <c r="M2052" s="3">
        <v>39.22</v>
      </c>
      <c r="N2052" s="1" t="s">
        <v>21</v>
      </c>
      <c r="O2052" s="1" t="s">
        <v>37</v>
      </c>
    </row>
    <row r="2053" spans="1:15" x14ac:dyDescent="0.3">
      <c r="A2053" s="1" t="s">
        <v>5474</v>
      </c>
      <c r="B2053" s="2">
        <v>45086</v>
      </c>
      <c r="C2053" s="1" t="s">
        <v>6668</v>
      </c>
      <c r="D2053" s="1" t="s">
        <v>24</v>
      </c>
      <c r="E2053">
        <v>2023</v>
      </c>
      <c r="F2053" s="1" t="s">
        <v>4622</v>
      </c>
      <c r="G2053" s="1" t="s">
        <v>4623</v>
      </c>
      <c r="H2053" s="1" t="s">
        <v>2268</v>
      </c>
      <c r="I2053" s="1" t="s">
        <v>2269</v>
      </c>
      <c r="J2053" s="1" t="s">
        <v>70</v>
      </c>
      <c r="K2053" s="3">
        <v>39.869999999999997</v>
      </c>
      <c r="L2053">
        <v>2</v>
      </c>
      <c r="M2053" s="3">
        <v>79.739999999999995</v>
      </c>
      <c r="N2053" s="1" t="s">
        <v>6669</v>
      </c>
      <c r="O2053" s="1" t="s">
        <v>37</v>
      </c>
    </row>
    <row r="2054" spans="1:15" x14ac:dyDescent="0.3">
      <c r="A2054" s="1" t="s">
        <v>5475</v>
      </c>
      <c r="B2054" s="2">
        <v>45519</v>
      </c>
      <c r="C2054" s="1" t="s">
        <v>6672</v>
      </c>
      <c r="D2054" s="1" t="s">
        <v>90</v>
      </c>
      <c r="E2054">
        <v>2024</v>
      </c>
      <c r="F2054" s="1" t="s">
        <v>4143</v>
      </c>
      <c r="G2054" s="1" t="s">
        <v>5476</v>
      </c>
      <c r="H2054" s="1" t="s">
        <v>5477</v>
      </c>
      <c r="I2054" s="1" t="s">
        <v>5478</v>
      </c>
      <c r="J2054" s="1" t="s">
        <v>87</v>
      </c>
      <c r="K2054" s="3">
        <v>42.48</v>
      </c>
      <c r="L2054">
        <v>5</v>
      </c>
      <c r="M2054" s="3">
        <v>212.4</v>
      </c>
      <c r="N2054" s="1" t="s">
        <v>6669</v>
      </c>
      <c r="O2054" s="1" t="s">
        <v>22</v>
      </c>
    </row>
    <row r="2055" spans="1:15" x14ac:dyDescent="0.3">
      <c r="A2055" s="1" t="s">
        <v>5479</v>
      </c>
      <c r="B2055" s="2">
        <v>45584</v>
      </c>
      <c r="C2055" s="1" t="s">
        <v>6673</v>
      </c>
      <c r="D2055" s="1" t="s">
        <v>133</v>
      </c>
      <c r="E2055">
        <v>2024</v>
      </c>
      <c r="F2055" s="1" t="s">
        <v>2884</v>
      </c>
      <c r="G2055" s="1" t="s">
        <v>2885</v>
      </c>
      <c r="H2055" s="1" t="s">
        <v>5480</v>
      </c>
      <c r="I2055" s="1" t="s">
        <v>5481</v>
      </c>
      <c r="J2055" s="1" t="s">
        <v>20</v>
      </c>
      <c r="K2055" s="3">
        <v>43.46</v>
      </c>
      <c r="L2055">
        <v>4</v>
      </c>
      <c r="M2055" s="3">
        <v>173.84</v>
      </c>
      <c r="N2055" s="1" t="s">
        <v>21</v>
      </c>
      <c r="O2055" s="1" t="s">
        <v>37</v>
      </c>
    </row>
    <row r="2056" spans="1:15" x14ac:dyDescent="0.3">
      <c r="A2056" s="1" t="s">
        <v>5482</v>
      </c>
      <c r="B2056" s="2">
        <v>45120</v>
      </c>
      <c r="C2056" s="1" t="s">
        <v>6672</v>
      </c>
      <c r="D2056" s="1" t="s">
        <v>32</v>
      </c>
      <c r="E2056">
        <v>2023</v>
      </c>
      <c r="F2056" s="1" t="s">
        <v>770</v>
      </c>
      <c r="G2056" s="1" t="s">
        <v>771</v>
      </c>
      <c r="H2056" s="1" t="s">
        <v>5483</v>
      </c>
      <c r="I2056" s="1" t="s">
        <v>5484</v>
      </c>
      <c r="J2056" s="1" t="s">
        <v>51</v>
      </c>
      <c r="K2056" s="3">
        <v>32.03</v>
      </c>
      <c r="L2056">
        <v>5</v>
      </c>
      <c r="M2056" s="3">
        <v>160.15</v>
      </c>
      <c r="N2056" s="1" t="s">
        <v>21</v>
      </c>
      <c r="O2056" s="1" t="s">
        <v>44</v>
      </c>
    </row>
    <row r="2057" spans="1:15" x14ac:dyDescent="0.3">
      <c r="A2057" s="1" t="s">
        <v>5485</v>
      </c>
      <c r="B2057" s="2">
        <v>44913</v>
      </c>
      <c r="C2057" s="1" t="s">
        <v>6666</v>
      </c>
      <c r="D2057" s="1" t="s">
        <v>107</v>
      </c>
      <c r="E2057">
        <v>2022</v>
      </c>
      <c r="F2057" s="1" t="s">
        <v>2035</v>
      </c>
      <c r="G2057" s="1" t="s">
        <v>3864</v>
      </c>
      <c r="H2057" s="1" t="s">
        <v>2110</v>
      </c>
      <c r="I2057" s="1" t="s">
        <v>5097</v>
      </c>
      <c r="J2057" s="1" t="s">
        <v>87</v>
      </c>
      <c r="K2057" s="3">
        <v>5.57</v>
      </c>
      <c r="L2057">
        <v>1</v>
      </c>
      <c r="M2057" s="3">
        <v>5.57</v>
      </c>
      <c r="N2057" s="1" t="s">
        <v>29</v>
      </c>
      <c r="O2057" s="1" t="s">
        <v>22</v>
      </c>
    </row>
    <row r="2058" spans="1:15" x14ac:dyDescent="0.3">
      <c r="A2058" s="1" t="s">
        <v>5486</v>
      </c>
      <c r="B2058" s="2">
        <v>45432</v>
      </c>
      <c r="C2058" s="1" t="s">
        <v>6667</v>
      </c>
      <c r="D2058" s="1" t="s">
        <v>46</v>
      </c>
      <c r="E2058">
        <v>2024</v>
      </c>
      <c r="F2058" s="1" t="s">
        <v>123</v>
      </c>
      <c r="G2058" s="1" t="s">
        <v>3611</v>
      </c>
      <c r="H2058" s="1" t="s">
        <v>2053</v>
      </c>
      <c r="I2058" s="1" t="s">
        <v>5328</v>
      </c>
      <c r="J2058" s="1" t="s">
        <v>87</v>
      </c>
      <c r="K2058" s="3">
        <v>47.42</v>
      </c>
      <c r="L2058">
        <v>3</v>
      </c>
      <c r="M2058" s="3">
        <v>142.26</v>
      </c>
      <c r="N2058" s="1" t="s">
        <v>29</v>
      </c>
      <c r="O2058" s="1" t="s">
        <v>22</v>
      </c>
    </row>
    <row r="2059" spans="1:15" x14ac:dyDescent="0.3">
      <c r="A2059" s="1" t="s">
        <v>5487</v>
      </c>
      <c r="B2059" s="2">
        <v>45666</v>
      </c>
      <c r="C2059" s="1" t="s">
        <v>6672</v>
      </c>
      <c r="D2059" s="1" t="s">
        <v>210</v>
      </c>
      <c r="E2059">
        <v>2025</v>
      </c>
      <c r="F2059" s="1" t="s">
        <v>1304</v>
      </c>
      <c r="G2059" s="1" t="s">
        <v>5488</v>
      </c>
      <c r="H2059" s="1" t="s">
        <v>416</v>
      </c>
      <c r="I2059" s="1" t="s">
        <v>3411</v>
      </c>
      <c r="J2059" s="1" t="s">
        <v>20</v>
      </c>
      <c r="K2059" s="3">
        <v>40.42</v>
      </c>
      <c r="L2059">
        <v>4</v>
      </c>
      <c r="M2059" s="3">
        <v>161.68</v>
      </c>
      <c r="N2059" s="1" t="s">
        <v>6669</v>
      </c>
      <c r="O2059" s="1" t="s">
        <v>22</v>
      </c>
    </row>
    <row r="2060" spans="1:15" x14ac:dyDescent="0.3">
      <c r="A2060" s="1" t="s">
        <v>5489</v>
      </c>
      <c r="B2060" s="2">
        <v>45193</v>
      </c>
      <c r="C2060" s="1" t="s">
        <v>6666</v>
      </c>
      <c r="D2060" s="1" t="s">
        <v>60</v>
      </c>
      <c r="E2060">
        <v>2023</v>
      </c>
      <c r="F2060" s="1" t="s">
        <v>1422</v>
      </c>
      <c r="G2060" s="1" t="s">
        <v>2466</v>
      </c>
      <c r="H2060" s="1" t="s">
        <v>2877</v>
      </c>
      <c r="I2060" s="1" t="s">
        <v>3872</v>
      </c>
      <c r="J2060" s="1" t="s">
        <v>20</v>
      </c>
      <c r="K2060" s="3">
        <v>25.78</v>
      </c>
      <c r="L2060">
        <v>3</v>
      </c>
      <c r="M2060" s="3">
        <v>77.34</v>
      </c>
      <c r="N2060" s="1" t="s">
        <v>21</v>
      </c>
      <c r="O2060" s="1" t="s">
        <v>37</v>
      </c>
    </row>
    <row r="2061" spans="1:15" x14ac:dyDescent="0.3">
      <c r="A2061" s="1" t="s">
        <v>5490</v>
      </c>
      <c r="B2061" s="2">
        <v>45196</v>
      </c>
      <c r="C2061" s="1" t="s">
        <v>6670</v>
      </c>
      <c r="D2061" s="1" t="s">
        <v>60</v>
      </c>
      <c r="E2061">
        <v>2023</v>
      </c>
      <c r="F2061" s="1" t="s">
        <v>4823</v>
      </c>
      <c r="G2061" s="1" t="s">
        <v>5441</v>
      </c>
      <c r="H2061" s="1" t="s">
        <v>319</v>
      </c>
      <c r="I2061" s="1" t="s">
        <v>320</v>
      </c>
      <c r="J2061" s="1" t="s">
        <v>20</v>
      </c>
      <c r="K2061" s="3">
        <v>28.02</v>
      </c>
      <c r="L2061">
        <v>4</v>
      </c>
      <c r="M2061" s="3">
        <v>112.08</v>
      </c>
      <c r="N2061" s="1" t="s">
        <v>21</v>
      </c>
      <c r="O2061" s="1" t="s">
        <v>22</v>
      </c>
    </row>
    <row r="2062" spans="1:15" x14ac:dyDescent="0.3">
      <c r="A2062" s="1" t="s">
        <v>5491</v>
      </c>
      <c r="B2062" s="2">
        <v>45152</v>
      </c>
      <c r="C2062" s="1" t="s">
        <v>6667</v>
      </c>
      <c r="D2062" s="1" t="s">
        <v>90</v>
      </c>
      <c r="E2062">
        <v>2023</v>
      </c>
      <c r="F2062" s="1" t="s">
        <v>1966</v>
      </c>
      <c r="G2062" s="1" t="s">
        <v>1967</v>
      </c>
      <c r="H2062" s="1" t="s">
        <v>2493</v>
      </c>
      <c r="I2062" s="1" t="s">
        <v>5492</v>
      </c>
      <c r="J2062" s="1" t="s">
        <v>20</v>
      </c>
      <c r="K2062" s="3">
        <v>18.670000000000002</v>
      </c>
      <c r="L2062">
        <v>5</v>
      </c>
      <c r="M2062" s="3">
        <v>93.35</v>
      </c>
      <c r="N2062" s="1" t="s">
        <v>21</v>
      </c>
      <c r="O2062" s="1" t="s">
        <v>37</v>
      </c>
    </row>
    <row r="2063" spans="1:15" x14ac:dyDescent="0.3">
      <c r="A2063" s="1" t="s">
        <v>5493</v>
      </c>
      <c r="B2063" s="2">
        <v>45071</v>
      </c>
      <c r="C2063" s="1" t="s">
        <v>6672</v>
      </c>
      <c r="D2063" s="1" t="s">
        <v>46</v>
      </c>
      <c r="E2063">
        <v>2023</v>
      </c>
      <c r="F2063" s="1" t="s">
        <v>463</v>
      </c>
      <c r="G2063" s="1" t="s">
        <v>5494</v>
      </c>
      <c r="H2063" s="1" t="s">
        <v>1821</v>
      </c>
      <c r="I2063" s="1" t="s">
        <v>1822</v>
      </c>
      <c r="J2063" s="1" t="s">
        <v>20</v>
      </c>
      <c r="K2063" s="3">
        <v>25.33</v>
      </c>
      <c r="L2063">
        <v>1</v>
      </c>
      <c r="M2063" s="3">
        <v>25.33</v>
      </c>
      <c r="N2063" s="1" t="s">
        <v>21</v>
      </c>
      <c r="O2063" s="1" t="s">
        <v>37</v>
      </c>
    </row>
    <row r="2064" spans="1:15" x14ac:dyDescent="0.3">
      <c r="A2064" s="1" t="s">
        <v>5495</v>
      </c>
      <c r="B2064" s="2">
        <v>45454</v>
      </c>
      <c r="C2064" s="1" t="s">
        <v>6671</v>
      </c>
      <c r="D2064" s="1" t="s">
        <v>24</v>
      </c>
      <c r="E2064">
        <v>2024</v>
      </c>
      <c r="F2064" s="1" t="s">
        <v>2644</v>
      </c>
      <c r="G2064" s="1" t="s">
        <v>3316</v>
      </c>
      <c r="H2064" s="1" t="s">
        <v>2779</v>
      </c>
      <c r="I2064" s="1" t="s">
        <v>3514</v>
      </c>
      <c r="J2064" s="1" t="s">
        <v>70</v>
      </c>
      <c r="K2064" s="3">
        <v>18.059999999999999</v>
      </c>
      <c r="L2064">
        <v>5</v>
      </c>
      <c r="M2064" s="3">
        <v>90.3</v>
      </c>
      <c r="N2064" s="1" t="s">
        <v>21</v>
      </c>
      <c r="O2064" s="1" t="s">
        <v>22</v>
      </c>
    </row>
    <row r="2065" spans="1:15" x14ac:dyDescent="0.3">
      <c r="A2065" s="1" t="s">
        <v>5496</v>
      </c>
      <c r="B2065" s="2">
        <v>45653</v>
      </c>
      <c r="C2065" s="1" t="s">
        <v>6668</v>
      </c>
      <c r="D2065" s="1" t="s">
        <v>107</v>
      </c>
      <c r="E2065">
        <v>2024</v>
      </c>
      <c r="F2065" s="1" t="s">
        <v>1588</v>
      </c>
      <c r="G2065" s="1" t="s">
        <v>3741</v>
      </c>
      <c r="H2065" s="1" t="s">
        <v>2872</v>
      </c>
      <c r="I2065" s="1" t="s">
        <v>2873</v>
      </c>
      <c r="J2065" s="1" t="s">
        <v>51</v>
      </c>
      <c r="K2065" s="3">
        <v>22.62</v>
      </c>
      <c r="L2065">
        <v>4</v>
      </c>
      <c r="M2065" s="3">
        <v>90.48</v>
      </c>
      <c r="N2065" s="1" t="s">
        <v>88</v>
      </c>
      <c r="O2065" s="1" t="s">
        <v>37</v>
      </c>
    </row>
    <row r="2066" spans="1:15" x14ac:dyDescent="0.3">
      <c r="A2066" s="1" t="s">
        <v>5497</v>
      </c>
      <c r="B2066" s="2">
        <v>45069</v>
      </c>
      <c r="C2066" s="1" t="s">
        <v>6671</v>
      </c>
      <c r="D2066" s="1" t="s">
        <v>46</v>
      </c>
      <c r="E2066">
        <v>2023</v>
      </c>
      <c r="F2066" s="1" t="s">
        <v>2035</v>
      </c>
      <c r="G2066" s="1" t="s">
        <v>5281</v>
      </c>
      <c r="H2066" s="1" t="s">
        <v>355</v>
      </c>
      <c r="I2066" s="1" t="s">
        <v>2558</v>
      </c>
      <c r="J2066" s="1" t="s">
        <v>20</v>
      </c>
      <c r="K2066" s="3">
        <v>26.39</v>
      </c>
      <c r="L2066">
        <v>2</v>
      </c>
      <c r="M2066" s="3">
        <v>52.78</v>
      </c>
      <c r="N2066" s="1" t="s">
        <v>21</v>
      </c>
      <c r="O2066" s="1" t="s">
        <v>193</v>
      </c>
    </row>
    <row r="2067" spans="1:15" x14ac:dyDescent="0.3">
      <c r="A2067" s="1" t="s">
        <v>5498</v>
      </c>
      <c r="B2067" s="2">
        <v>45551</v>
      </c>
      <c r="C2067" s="1" t="s">
        <v>6667</v>
      </c>
      <c r="D2067" s="1" t="s">
        <v>60</v>
      </c>
      <c r="E2067">
        <v>2024</v>
      </c>
      <c r="F2067" s="1" t="s">
        <v>538</v>
      </c>
      <c r="G2067" s="1" t="s">
        <v>539</v>
      </c>
      <c r="H2067" s="1" t="s">
        <v>141</v>
      </c>
      <c r="I2067" s="1" t="s">
        <v>142</v>
      </c>
      <c r="J2067" s="1" t="s">
        <v>20</v>
      </c>
      <c r="K2067" s="3">
        <v>50.81</v>
      </c>
      <c r="L2067">
        <v>3</v>
      </c>
      <c r="M2067" s="3">
        <v>152.43</v>
      </c>
      <c r="N2067" s="1" t="s">
        <v>21</v>
      </c>
      <c r="O2067" s="1" t="s">
        <v>22</v>
      </c>
    </row>
    <row r="2068" spans="1:15" x14ac:dyDescent="0.3">
      <c r="A2068" s="1" t="s">
        <v>5499</v>
      </c>
      <c r="B2068" s="2">
        <v>45357</v>
      </c>
      <c r="C2068" s="1" t="s">
        <v>6670</v>
      </c>
      <c r="D2068" s="1" t="s">
        <v>15</v>
      </c>
      <c r="E2068">
        <v>2024</v>
      </c>
      <c r="F2068" s="1" t="s">
        <v>921</v>
      </c>
      <c r="G2068" s="1" t="s">
        <v>2851</v>
      </c>
      <c r="H2068" s="1" t="s">
        <v>2074</v>
      </c>
      <c r="I2068" s="1" t="s">
        <v>3700</v>
      </c>
      <c r="J2068" s="1" t="s">
        <v>87</v>
      </c>
      <c r="K2068" s="3">
        <v>19.93</v>
      </c>
      <c r="L2068">
        <v>3</v>
      </c>
      <c r="M2068" s="3">
        <v>59.79</v>
      </c>
      <c r="N2068" s="1" t="s">
        <v>88</v>
      </c>
      <c r="O2068" s="1" t="s">
        <v>22</v>
      </c>
    </row>
    <row r="2069" spans="1:15" x14ac:dyDescent="0.3">
      <c r="A2069" s="1" t="s">
        <v>5500</v>
      </c>
      <c r="B2069" s="2">
        <v>45043</v>
      </c>
      <c r="C2069" s="1" t="s">
        <v>6672</v>
      </c>
      <c r="D2069" s="1" t="s">
        <v>82</v>
      </c>
      <c r="E2069">
        <v>2023</v>
      </c>
      <c r="F2069" s="1" t="s">
        <v>1163</v>
      </c>
      <c r="G2069" s="1" t="s">
        <v>3066</v>
      </c>
      <c r="H2069" s="1" t="s">
        <v>2019</v>
      </c>
      <c r="I2069" s="1" t="s">
        <v>2917</v>
      </c>
      <c r="J2069" s="1" t="s">
        <v>20</v>
      </c>
      <c r="K2069" s="3">
        <v>42.74</v>
      </c>
      <c r="L2069">
        <v>4</v>
      </c>
      <c r="M2069" s="3">
        <v>170.96</v>
      </c>
      <c r="N2069" s="1" t="s">
        <v>6669</v>
      </c>
      <c r="O2069" s="1" t="s">
        <v>80</v>
      </c>
    </row>
    <row r="2070" spans="1:15" x14ac:dyDescent="0.3">
      <c r="A2070" s="1" t="s">
        <v>5501</v>
      </c>
      <c r="B2070" s="2">
        <v>45255</v>
      </c>
      <c r="C2070" s="1" t="s">
        <v>6673</v>
      </c>
      <c r="D2070" s="1" t="s">
        <v>54</v>
      </c>
      <c r="E2070">
        <v>2023</v>
      </c>
      <c r="F2070" s="1" t="s">
        <v>1588</v>
      </c>
      <c r="G2070" s="1" t="s">
        <v>4198</v>
      </c>
      <c r="H2070" s="1" t="s">
        <v>752</v>
      </c>
      <c r="I2070" s="1" t="s">
        <v>4464</v>
      </c>
      <c r="J2070" s="1" t="s">
        <v>51</v>
      </c>
      <c r="K2070" s="3">
        <v>34.96</v>
      </c>
      <c r="L2070">
        <v>4</v>
      </c>
      <c r="M2070" s="3">
        <v>139.84</v>
      </c>
      <c r="N2070" s="1" t="s">
        <v>88</v>
      </c>
      <c r="O2070" s="1" t="s">
        <v>44</v>
      </c>
    </row>
    <row r="2071" spans="1:15" x14ac:dyDescent="0.3">
      <c r="A2071" s="1" t="s">
        <v>5502</v>
      </c>
      <c r="B2071" s="2">
        <v>45547</v>
      </c>
      <c r="C2071" s="1" t="s">
        <v>6672</v>
      </c>
      <c r="D2071" s="1" t="s">
        <v>60</v>
      </c>
      <c r="E2071">
        <v>2024</v>
      </c>
      <c r="F2071" s="1" t="s">
        <v>5503</v>
      </c>
      <c r="G2071" s="1" t="s">
        <v>5504</v>
      </c>
      <c r="H2071" s="1" t="s">
        <v>1571</v>
      </c>
      <c r="I2071" s="1" t="s">
        <v>1572</v>
      </c>
      <c r="J2071" s="1" t="s">
        <v>51</v>
      </c>
      <c r="K2071" s="3">
        <v>28.13</v>
      </c>
      <c r="L2071">
        <v>2</v>
      </c>
      <c r="M2071" s="3">
        <v>56.26</v>
      </c>
      <c r="N2071" s="1" t="s">
        <v>21</v>
      </c>
      <c r="O2071" s="1" t="s">
        <v>30</v>
      </c>
    </row>
    <row r="2072" spans="1:15" x14ac:dyDescent="0.3">
      <c r="A2072" s="1" t="s">
        <v>5505</v>
      </c>
      <c r="B2072" s="2">
        <v>45510</v>
      </c>
      <c r="C2072" s="1" t="s">
        <v>6671</v>
      </c>
      <c r="D2072" s="1" t="s">
        <v>90</v>
      </c>
      <c r="E2072">
        <v>2024</v>
      </c>
      <c r="F2072" s="1" t="s">
        <v>3403</v>
      </c>
      <c r="G2072" s="1" t="s">
        <v>3404</v>
      </c>
      <c r="H2072" s="1" t="s">
        <v>393</v>
      </c>
      <c r="I2072" s="1" t="s">
        <v>394</v>
      </c>
      <c r="J2072" s="1" t="s">
        <v>20</v>
      </c>
      <c r="K2072" s="3">
        <v>35.71</v>
      </c>
      <c r="L2072">
        <v>2</v>
      </c>
      <c r="M2072" s="3">
        <v>71.42</v>
      </c>
      <c r="N2072" s="1" t="s">
        <v>6669</v>
      </c>
      <c r="O2072" s="1" t="s">
        <v>95</v>
      </c>
    </row>
    <row r="2073" spans="1:15" x14ac:dyDescent="0.3">
      <c r="A2073" s="1" t="s">
        <v>5506</v>
      </c>
      <c r="B2073" s="2">
        <v>44877</v>
      </c>
      <c r="C2073" s="1" t="s">
        <v>6673</v>
      </c>
      <c r="D2073" s="1" t="s">
        <v>54</v>
      </c>
      <c r="E2073">
        <v>2022</v>
      </c>
      <c r="F2073" s="1" t="s">
        <v>2491</v>
      </c>
      <c r="G2073" s="1" t="s">
        <v>2538</v>
      </c>
      <c r="H2073" s="1" t="s">
        <v>1021</v>
      </c>
      <c r="I2073" s="1" t="s">
        <v>1022</v>
      </c>
      <c r="J2073" s="1" t="s">
        <v>20</v>
      </c>
      <c r="K2073" s="3">
        <v>19.64</v>
      </c>
      <c r="L2073">
        <v>2</v>
      </c>
      <c r="M2073" s="3">
        <v>39.28</v>
      </c>
      <c r="N2073" s="1" t="s">
        <v>6669</v>
      </c>
      <c r="O2073" s="1" t="s">
        <v>80</v>
      </c>
    </row>
    <row r="2074" spans="1:15" x14ac:dyDescent="0.3">
      <c r="A2074" s="1" t="s">
        <v>5507</v>
      </c>
      <c r="B2074" s="2">
        <v>45567</v>
      </c>
      <c r="C2074" s="1" t="s">
        <v>6670</v>
      </c>
      <c r="D2074" s="1" t="s">
        <v>133</v>
      </c>
      <c r="E2074">
        <v>2024</v>
      </c>
      <c r="F2074" s="1" t="s">
        <v>898</v>
      </c>
      <c r="G2074" s="1" t="s">
        <v>5508</v>
      </c>
      <c r="H2074" s="1" t="s">
        <v>1007</v>
      </c>
      <c r="I2074" s="1" t="s">
        <v>1008</v>
      </c>
      <c r="J2074" s="1" t="s">
        <v>20</v>
      </c>
      <c r="K2074" s="3">
        <v>34.090000000000003</v>
      </c>
      <c r="L2074">
        <v>4</v>
      </c>
      <c r="M2074" s="3">
        <v>136.36000000000001</v>
      </c>
      <c r="N2074" s="1" t="s">
        <v>29</v>
      </c>
      <c r="O2074" s="1" t="s">
        <v>30</v>
      </c>
    </row>
    <row r="2075" spans="1:15" x14ac:dyDescent="0.3">
      <c r="A2075" s="1" t="s">
        <v>5509</v>
      </c>
      <c r="B2075" s="2">
        <v>45573</v>
      </c>
      <c r="C2075" s="1" t="s">
        <v>6671</v>
      </c>
      <c r="D2075" s="1" t="s">
        <v>133</v>
      </c>
      <c r="E2075">
        <v>2024</v>
      </c>
      <c r="F2075" s="1" t="s">
        <v>1691</v>
      </c>
      <c r="G2075" s="1" t="s">
        <v>3674</v>
      </c>
      <c r="H2075" s="1" t="s">
        <v>678</v>
      </c>
      <c r="I2075" s="1" t="s">
        <v>679</v>
      </c>
      <c r="J2075" s="1" t="s">
        <v>51</v>
      </c>
      <c r="K2075" s="3">
        <v>28.28</v>
      </c>
      <c r="L2075">
        <v>3</v>
      </c>
      <c r="M2075" s="3">
        <v>84.84</v>
      </c>
      <c r="N2075" s="1" t="s">
        <v>21</v>
      </c>
      <c r="O2075" s="1" t="s">
        <v>95</v>
      </c>
    </row>
    <row r="2076" spans="1:15" x14ac:dyDescent="0.3">
      <c r="A2076" s="1" t="s">
        <v>5510</v>
      </c>
      <c r="B2076" s="2">
        <v>45801</v>
      </c>
      <c r="C2076" s="1" t="s">
        <v>6673</v>
      </c>
      <c r="D2076" s="1" t="s">
        <v>46</v>
      </c>
      <c r="E2076">
        <v>2025</v>
      </c>
      <c r="F2076" s="1" t="s">
        <v>854</v>
      </c>
      <c r="G2076" s="1" t="s">
        <v>4838</v>
      </c>
      <c r="H2076" s="1" t="s">
        <v>593</v>
      </c>
      <c r="I2076" s="1" t="s">
        <v>2923</v>
      </c>
      <c r="J2076" s="1" t="s">
        <v>20</v>
      </c>
      <c r="K2076" s="3">
        <v>45.23</v>
      </c>
      <c r="L2076">
        <v>2</v>
      </c>
      <c r="M2076" s="3">
        <v>90.46</v>
      </c>
      <c r="N2076" s="1" t="s">
        <v>21</v>
      </c>
      <c r="O2076" s="1" t="s">
        <v>44</v>
      </c>
    </row>
    <row r="2077" spans="1:15" x14ac:dyDescent="0.3">
      <c r="A2077" s="1" t="s">
        <v>5511</v>
      </c>
      <c r="B2077" s="2">
        <v>45170</v>
      </c>
      <c r="C2077" s="1" t="s">
        <v>6668</v>
      </c>
      <c r="D2077" s="1" t="s">
        <v>60</v>
      </c>
      <c r="E2077">
        <v>2023</v>
      </c>
      <c r="F2077" s="1" t="s">
        <v>2554</v>
      </c>
      <c r="G2077" s="1" t="s">
        <v>2555</v>
      </c>
      <c r="H2077" s="1" t="s">
        <v>1319</v>
      </c>
      <c r="I2077" s="1" t="s">
        <v>1320</v>
      </c>
      <c r="J2077" s="1" t="s">
        <v>70</v>
      </c>
      <c r="K2077" s="3">
        <v>41.42</v>
      </c>
      <c r="L2077">
        <v>2</v>
      </c>
      <c r="M2077" s="3">
        <v>82.84</v>
      </c>
      <c r="N2077" s="1" t="s">
        <v>6669</v>
      </c>
      <c r="O2077" s="1" t="s">
        <v>95</v>
      </c>
    </row>
    <row r="2078" spans="1:15" x14ac:dyDescent="0.3">
      <c r="A2078" s="1" t="s">
        <v>5512</v>
      </c>
      <c r="B2078" s="2">
        <v>45121</v>
      </c>
      <c r="C2078" s="1" t="s">
        <v>6668</v>
      </c>
      <c r="D2078" s="1" t="s">
        <v>32</v>
      </c>
      <c r="E2078">
        <v>2023</v>
      </c>
      <c r="F2078" s="1" t="s">
        <v>5513</v>
      </c>
      <c r="G2078" s="1" t="s">
        <v>5514</v>
      </c>
      <c r="H2078" s="1" t="s">
        <v>3733</v>
      </c>
      <c r="I2078" s="1" t="s">
        <v>5515</v>
      </c>
      <c r="J2078" s="1" t="s">
        <v>87</v>
      </c>
      <c r="K2078" s="3">
        <v>8.3000000000000007</v>
      </c>
      <c r="L2078">
        <v>4</v>
      </c>
      <c r="M2078" s="3">
        <v>33.200000000000003</v>
      </c>
      <c r="N2078" s="1" t="s">
        <v>88</v>
      </c>
      <c r="O2078" s="1" t="s">
        <v>22</v>
      </c>
    </row>
    <row r="2079" spans="1:15" x14ac:dyDescent="0.3">
      <c r="A2079" s="1" t="s">
        <v>5516</v>
      </c>
      <c r="B2079" s="2">
        <v>45280</v>
      </c>
      <c r="C2079" s="1" t="s">
        <v>6670</v>
      </c>
      <c r="D2079" s="1" t="s">
        <v>107</v>
      </c>
      <c r="E2079">
        <v>2023</v>
      </c>
      <c r="F2079" s="1" t="s">
        <v>737</v>
      </c>
      <c r="G2079" s="1" t="s">
        <v>1629</v>
      </c>
      <c r="H2079" s="1" t="s">
        <v>2678</v>
      </c>
      <c r="I2079" s="1" t="s">
        <v>2679</v>
      </c>
      <c r="J2079" s="1" t="s">
        <v>51</v>
      </c>
      <c r="K2079" s="3">
        <v>48.35</v>
      </c>
      <c r="L2079">
        <v>3</v>
      </c>
      <c r="M2079" s="3">
        <v>145.05000000000001</v>
      </c>
      <c r="N2079" s="1" t="s">
        <v>88</v>
      </c>
      <c r="O2079" s="1" t="s">
        <v>44</v>
      </c>
    </row>
    <row r="2080" spans="1:15" x14ac:dyDescent="0.3">
      <c r="A2080" s="1" t="s">
        <v>5517</v>
      </c>
      <c r="B2080" s="2">
        <v>45087</v>
      </c>
      <c r="C2080" s="1" t="s">
        <v>6673</v>
      </c>
      <c r="D2080" s="1" t="s">
        <v>24</v>
      </c>
      <c r="E2080">
        <v>2023</v>
      </c>
      <c r="F2080" s="1" t="s">
        <v>524</v>
      </c>
      <c r="G2080" s="1" t="s">
        <v>5518</v>
      </c>
      <c r="H2080" s="1" t="s">
        <v>4704</v>
      </c>
      <c r="I2080" s="1" t="s">
        <v>4705</v>
      </c>
      <c r="J2080" s="1" t="s">
        <v>51</v>
      </c>
      <c r="K2080" s="3">
        <v>11.67</v>
      </c>
      <c r="L2080">
        <v>4</v>
      </c>
      <c r="M2080" s="3">
        <v>46.68</v>
      </c>
      <c r="N2080" s="1" t="s">
        <v>29</v>
      </c>
      <c r="O2080" s="1" t="s">
        <v>37</v>
      </c>
    </row>
    <row r="2081" spans="1:15" x14ac:dyDescent="0.3">
      <c r="A2081" s="1" t="s">
        <v>5519</v>
      </c>
      <c r="B2081" s="2">
        <v>45483</v>
      </c>
      <c r="C2081" s="1" t="s">
        <v>6670</v>
      </c>
      <c r="D2081" s="1" t="s">
        <v>32</v>
      </c>
      <c r="E2081">
        <v>2024</v>
      </c>
      <c r="F2081" s="1" t="s">
        <v>5520</v>
      </c>
      <c r="G2081" s="1" t="s">
        <v>5521</v>
      </c>
      <c r="H2081" s="1" t="s">
        <v>2213</v>
      </c>
      <c r="I2081" s="1" t="s">
        <v>4447</v>
      </c>
      <c r="J2081" s="1" t="s">
        <v>70</v>
      </c>
      <c r="K2081" s="3">
        <v>35.19</v>
      </c>
      <c r="L2081">
        <v>5</v>
      </c>
      <c r="M2081" s="3">
        <v>175.95</v>
      </c>
      <c r="N2081" s="1" t="s">
        <v>29</v>
      </c>
      <c r="O2081" s="1" t="s">
        <v>22</v>
      </c>
    </row>
    <row r="2082" spans="1:15" x14ac:dyDescent="0.3">
      <c r="A2082" s="1" t="s">
        <v>5522</v>
      </c>
      <c r="B2082" s="2">
        <v>45299</v>
      </c>
      <c r="C2082" s="1" t="s">
        <v>6667</v>
      </c>
      <c r="D2082" s="1" t="s">
        <v>210</v>
      </c>
      <c r="E2082">
        <v>2024</v>
      </c>
      <c r="F2082" s="1" t="s">
        <v>200</v>
      </c>
      <c r="G2082" s="1" t="s">
        <v>5523</v>
      </c>
      <c r="H2082" s="1" t="s">
        <v>831</v>
      </c>
      <c r="I2082" s="1" t="s">
        <v>5524</v>
      </c>
      <c r="J2082" s="1" t="s">
        <v>87</v>
      </c>
      <c r="K2082" s="3">
        <v>47.44</v>
      </c>
      <c r="L2082">
        <v>3</v>
      </c>
      <c r="M2082" s="3">
        <v>142.32</v>
      </c>
      <c r="N2082" s="1" t="s">
        <v>29</v>
      </c>
      <c r="O2082" s="1" t="s">
        <v>30</v>
      </c>
    </row>
    <row r="2083" spans="1:15" x14ac:dyDescent="0.3">
      <c r="A2083" s="1" t="s">
        <v>5525</v>
      </c>
      <c r="B2083" s="2">
        <v>44862</v>
      </c>
      <c r="C2083" s="1" t="s">
        <v>6668</v>
      </c>
      <c r="D2083" s="1" t="s">
        <v>133</v>
      </c>
      <c r="E2083">
        <v>2022</v>
      </c>
      <c r="F2083" s="1" t="s">
        <v>179</v>
      </c>
      <c r="G2083" s="1" t="s">
        <v>180</v>
      </c>
      <c r="H2083" s="1" t="s">
        <v>1194</v>
      </c>
      <c r="I2083" s="1" t="s">
        <v>5526</v>
      </c>
      <c r="J2083" s="1" t="s">
        <v>70</v>
      </c>
      <c r="K2083" s="3">
        <v>39.909999999999997</v>
      </c>
      <c r="L2083">
        <v>4</v>
      </c>
      <c r="M2083" s="3">
        <v>159.63999999999999</v>
      </c>
      <c r="N2083" s="1" t="s">
        <v>21</v>
      </c>
      <c r="O2083" s="1" t="s">
        <v>37</v>
      </c>
    </row>
    <row r="2084" spans="1:15" x14ac:dyDescent="0.3">
      <c r="A2084" s="1" t="s">
        <v>5527</v>
      </c>
      <c r="B2084" s="2">
        <v>45783</v>
      </c>
      <c r="C2084" s="1" t="s">
        <v>6671</v>
      </c>
      <c r="D2084" s="1" t="s">
        <v>46</v>
      </c>
      <c r="E2084">
        <v>2025</v>
      </c>
      <c r="F2084" s="1" t="s">
        <v>3690</v>
      </c>
      <c r="G2084" s="1" t="s">
        <v>3691</v>
      </c>
      <c r="H2084" s="1" t="s">
        <v>3666</v>
      </c>
      <c r="I2084" s="1" t="s">
        <v>4123</v>
      </c>
      <c r="J2084" s="1" t="s">
        <v>87</v>
      </c>
      <c r="K2084" s="3">
        <v>36.590000000000003</v>
      </c>
      <c r="L2084">
        <v>1</v>
      </c>
      <c r="M2084" s="3">
        <v>36.590000000000003</v>
      </c>
      <c r="N2084" s="1" t="s">
        <v>29</v>
      </c>
      <c r="O2084" s="1" t="s">
        <v>37</v>
      </c>
    </row>
    <row r="2085" spans="1:15" x14ac:dyDescent="0.3">
      <c r="A2085" s="1" t="s">
        <v>5528</v>
      </c>
      <c r="B2085" s="2">
        <v>44811</v>
      </c>
      <c r="C2085" s="1" t="s">
        <v>6670</v>
      </c>
      <c r="D2085" s="1" t="s">
        <v>60</v>
      </c>
      <c r="E2085">
        <v>2022</v>
      </c>
      <c r="F2085" s="1" t="s">
        <v>4767</v>
      </c>
      <c r="G2085" s="1" t="s">
        <v>4768</v>
      </c>
      <c r="H2085" s="1" t="s">
        <v>1373</v>
      </c>
      <c r="I2085" s="1" t="s">
        <v>3805</v>
      </c>
      <c r="J2085" s="1" t="s">
        <v>20</v>
      </c>
      <c r="K2085" s="3">
        <v>41.22</v>
      </c>
      <c r="L2085">
        <v>1</v>
      </c>
      <c r="M2085" s="3">
        <v>41.22</v>
      </c>
      <c r="N2085" s="1" t="s">
        <v>29</v>
      </c>
      <c r="O2085" s="1" t="s">
        <v>193</v>
      </c>
    </row>
    <row r="2086" spans="1:15" x14ac:dyDescent="0.3">
      <c r="A2086" s="1" t="s">
        <v>5529</v>
      </c>
      <c r="B2086" s="2">
        <v>45370</v>
      </c>
      <c r="C2086" s="1" t="s">
        <v>6671</v>
      </c>
      <c r="D2086" s="1" t="s">
        <v>15</v>
      </c>
      <c r="E2086">
        <v>2024</v>
      </c>
      <c r="F2086" s="1" t="s">
        <v>2554</v>
      </c>
      <c r="G2086" s="1" t="s">
        <v>2555</v>
      </c>
      <c r="H2086" s="1" t="s">
        <v>213</v>
      </c>
      <c r="I2086" s="1" t="s">
        <v>1774</v>
      </c>
      <c r="J2086" s="1" t="s">
        <v>20</v>
      </c>
      <c r="K2086" s="3">
        <v>25.31</v>
      </c>
      <c r="L2086">
        <v>2</v>
      </c>
      <c r="M2086" s="3">
        <v>50.62</v>
      </c>
      <c r="N2086" s="1" t="s">
        <v>88</v>
      </c>
      <c r="O2086" s="1" t="s">
        <v>193</v>
      </c>
    </row>
    <row r="2087" spans="1:15" x14ac:dyDescent="0.3">
      <c r="A2087" s="1" t="s">
        <v>5530</v>
      </c>
      <c r="B2087" s="2">
        <v>45491</v>
      </c>
      <c r="C2087" s="1" t="s">
        <v>6672</v>
      </c>
      <c r="D2087" s="1" t="s">
        <v>32</v>
      </c>
      <c r="E2087">
        <v>2024</v>
      </c>
      <c r="F2087" s="1" t="s">
        <v>3109</v>
      </c>
      <c r="G2087" s="1" t="s">
        <v>4289</v>
      </c>
      <c r="H2087" s="1" t="s">
        <v>4527</v>
      </c>
      <c r="I2087" s="1" t="s">
        <v>5531</v>
      </c>
      <c r="J2087" s="1" t="s">
        <v>51</v>
      </c>
      <c r="K2087" s="3">
        <v>28.21</v>
      </c>
      <c r="L2087">
        <v>3</v>
      </c>
      <c r="M2087" s="3">
        <v>84.63</v>
      </c>
      <c r="N2087" s="1" t="s">
        <v>88</v>
      </c>
      <c r="O2087" s="1" t="s">
        <v>22</v>
      </c>
    </row>
    <row r="2088" spans="1:15" x14ac:dyDescent="0.3">
      <c r="A2088" s="1" t="s">
        <v>5532</v>
      </c>
      <c r="B2088" s="2">
        <v>45506</v>
      </c>
      <c r="C2088" s="1" t="s">
        <v>6668</v>
      </c>
      <c r="D2088" s="1" t="s">
        <v>90</v>
      </c>
      <c r="E2088">
        <v>2024</v>
      </c>
      <c r="F2088" s="1" t="s">
        <v>2154</v>
      </c>
      <c r="G2088" s="1" t="s">
        <v>3548</v>
      </c>
      <c r="H2088" s="1" t="s">
        <v>2787</v>
      </c>
      <c r="I2088" s="1" t="s">
        <v>2788</v>
      </c>
      <c r="J2088" s="1" t="s">
        <v>70</v>
      </c>
      <c r="K2088" s="3">
        <v>18.3</v>
      </c>
      <c r="L2088">
        <v>5</v>
      </c>
      <c r="M2088" s="3">
        <v>91.5</v>
      </c>
      <c r="N2088" s="1" t="s">
        <v>6669</v>
      </c>
      <c r="O2088" s="1" t="s">
        <v>80</v>
      </c>
    </row>
    <row r="2089" spans="1:15" x14ac:dyDescent="0.3">
      <c r="A2089" s="1" t="s">
        <v>5533</v>
      </c>
      <c r="B2089" s="2">
        <v>44980</v>
      </c>
      <c r="C2089" s="1" t="s">
        <v>6672</v>
      </c>
      <c r="D2089" s="1" t="s">
        <v>39</v>
      </c>
      <c r="E2089">
        <v>2023</v>
      </c>
      <c r="F2089" s="1" t="s">
        <v>2932</v>
      </c>
      <c r="G2089" s="1" t="s">
        <v>2933</v>
      </c>
      <c r="H2089" s="1" t="s">
        <v>4851</v>
      </c>
      <c r="I2089" s="1" t="s">
        <v>4852</v>
      </c>
      <c r="J2089" s="1" t="s">
        <v>20</v>
      </c>
      <c r="K2089" s="3">
        <v>28.28</v>
      </c>
      <c r="L2089">
        <v>3</v>
      </c>
      <c r="M2089" s="3">
        <v>84.84</v>
      </c>
      <c r="N2089" s="1" t="s">
        <v>21</v>
      </c>
      <c r="O2089" s="1" t="s">
        <v>22</v>
      </c>
    </row>
    <row r="2090" spans="1:15" x14ac:dyDescent="0.3">
      <c r="A2090" s="1" t="s">
        <v>5534</v>
      </c>
      <c r="B2090" s="2">
        <v>44864</v>
      </c>
      <c r="C2090" s="1" t="s">
        <v>6666</v>
      </c>
      <c r="D2090" s="1" t="s">
        <v>133</v>
      </c>
      <c r="E2090">
        <v>2022</v>
      </c>
      <c r="F2090" s="1" t="s">
        <v>1527</v>
      </c>
      <c r="G2090" s="1" t="s">
        <v>2010</v>
      </c>
      <c r="H2090" s="1" t="s">
        <v>156</v>
      </c>
      <c r="I2090" s="1" t="s">
        <v>157</v>
      </c>
      <c r="J2090" s="1" t="s">
        <v>20</v>
      </c>
      <c r="K2090" s="3">
        <v>27.29</v>
      </c>
      <c r="L2090">
        <v>1</v>
      </c>
      <c r="M2090" s="3">
        <v>27.29</v>
      </c>
      <c r="N2090" s="1" t="s">
        <v>29</v>
      </c>
      <c r="O2090" s="1" t="s">
        <v>37</v>
      </c>
    </row>
    <row r="2091" spans="1:15" x14ac:dyDescent="0.3">
      <c r="A2091" s="1" t="s">
        <v>5535</v>
      </c>
      <c r="B2091" s="2">
        <v>45206</v>
      </c>
      <c r="C2091" s="1" t="s">
        <v>6673</v>
      </c>
      <c r="D2091" s="1" t="s">
        <v>133</v>
      </c>
      <c r="E2091">
        <v>2023</v>
      </c>
      <c r="F2091" s="1" t="s">
        <v>448</v>
      </c>
      <c r="G2091" s="1" t="s">
        <v>449</v>
      </c>
      <c r="H2091" s="1" t="s">
        <v>1007</v>
      </c>
      <c r="I2091" s="1" t="s">
        <v>1170</v>
      </c>
      <c r="J2091" s="1" t="s">
        <v>87</v>
      </c>
      <c r="K2091" s="3">
        <v>27.69</v>
      </c>
      <c r="L2091">
        <v>3</v>
      </c>
      <c r="M2091" s="3">
        <v>83.07</v>
      </c>
      <c r="N2091" s="1" t="s">
        <v>6669</v>
      </c>
      <c r="O2091" s="1" t="s">
        <v>22</v>
      </c>
    </row>
    <row r="2092" spans="1:15" x14ac:dyDescent="0.3">
      <c r="A2092" s="1" t="s">
        <v>5536</v>
      </c>
      <c r="B2092" s="2">
        <v>45551</v>
      </c>
      <c r="C2092" s="1" t="s">
        <v>6667</v>
      </c>
      <c r="D2092" s="1" t="s">
        <v>60</v>
      </c>
      <c r="E2092">
        <v>2024</v>
      </c>
      <c r="F2092" s="1" t="s">
        <v>5537</v>
      </c>
      <c r="G2092" s="1" t="s">
        <v>5538</v>
      </c>
      <c r="H2092" s="1" t="s">
        <v>2590</v>
      </c>
      <c r="I2092" s="1" t="s">
        <v>4291</v>
      </c>
      <c r="J2092" s="1" t="s">
        <v>87</v>
      </c>
      <c r="K2092" s="3">
        <v>52.94</v>
      </c>
      <c r="L2092">
        <v>2</v>
      </c>
      <c r="M2092" s="3">
        <v>105.88</v>
      </c>
      <c r="N2092" s="1" t="s">
        <v>21</v>
      </c>
      <c r="O2092" s="1" t="s">
        <v>22</v>
      </c>
    </row>
    <row r="2093" spans="1:15" x14ac:dyDescent="0.3">
      <c r="A2093" s="1" t="s">
        <v>5539</v>
      </c>
      <c r="B2093" s="2">
        <v>45320</v>
      </c>
      <c r="C2093" s="1" t="s">
        <v>6667</v>
      </c>
      <c r="D2093" s="1" t="s">
        <v>210</v>
      </c>
      <c r="E2093">
        <v>2024</v>
      </c>
      <c r="F2093" s="1" t="s">
        <v>3888</v>
      </c>
      <c r="G2093" s="1" t="s">
        <v>3889</v>
      </c>
      <c r="H2093" s="1" t="s">
        <v>1394</v>
      </c>
      <c r="I2093" s="1" t="s">
        <v>3801</v>
      </c>
      <c r="J2093" s="1" t="s">
        <v>70</v>
      </c>
      <c r="K2093" s="3">
        <v>16.46</v>
      </c>
      <c r="L2093">
        <v>5</v>
      </c>
      <c r="M2093" s="3">
        <v>82.3</v>
      </c>
      <c r="N2093" s="1" t="s">
        <v>6669</v>
      </c>
      <c r="O2093" s="1" t="s">
        <v>37</v>
      </c>
    </row>
    <row r="2094" spans="1:15" x14ac:dyDescent="0.3">
      <c r="A2094" s="1" t="s">
        <v>5540</v>
      </c>
      <c r="B2094" s="2">
        <v>44953</v>
      </c>
      <c r="C2094" s="1" t="s">
        <v>6668</v>
      </c>
      <c r="D2094" s="1" t="s">
        <v>210</v>
      </c>
      <c r="E2094">
        <v>2023</v>
      </c>
      <c r="F2094" s="1" t="s">
        <v>4663</v>
      </c>
      <c r="G2094" s="1" t="s">
        <v>4664</v>
      </c>
      <c r="H2094" s="1" t="s">
        <v>2470</v>
      </c>
      <c r="I2094" s="1" t="s">
        <v>2471</v>
      </c>
      <c r="J2094" s="1" t="s">
        <v>70</v>
      </c>
      <c r="K2094" s="3">
        <v>18.96</v>
      </c>
      <c r="L2094">
        <v>4</v>
      </c>
      <c r="M2094" s="3">
        <v>75.84</v>
      </c>
      <c r="N2094" s="1" t="s">
        <v>6669</v>
      </c>
      <c r="O2094" s="1" t="s">
        <v>37</v>
      </c>
    </row>
    <row r="2095" spans="1:15" x14ac:dyDescent="0.3">
      <c r="A2095" s="1" t="s">
        <v>5541</v>
      </c>
      <c r="B2095" s="2">
        <v>45514</v>
      </c>
      <c r="C2095" s="1" t="s">
        <v>6673</v>
      </c>
      <c r="D2095" s="1" t="s">
        <v>90</v>
      </c>
      <c r="E2095">
        <v>2024</v>
      </c>
      <c r="F2095" s="1" t="s">
        <v>4670</v>
      </c>
      <c r="G2095" s="1" t="s">
        <v>4671</v>
      </c>
      <c r="H2095" s="1" t="s">
        <v>559</v>
      </c>
      <c r="I2095" s="1" t="s">
        <v>1779</v>
      </c>
      <c r="J2095" s="1" t="s">
        <v>51</v>
      </c>
      <c r="K2095" s="3">
        <v>33.58</v>
      </c>
      <c r="L2095">
        <v>1</v>
      </c>
      <c r="M2095" s="3">
        <v>33.58</v>
      </c>
      <c r="N2095" s="1" t="s">
        <v>6669</v>
      </c>
      <c r="O2095" s="1" t="s">
        <v>193</v>
      </c>
    </row>
    <row r="2096" spans="1:15" x14ac:dyDescent="0.3">
      <c r="A2096" s="1" t="s">
        <v>5542</v>
      </c>
      <c r="B2096" s="2">
        <v>44923</v>
      </c>
      <c r="C2096" s="1" t="s">
        <v>6670</v>
      </c>
      <c r="D2096" s="1" t="s">
        <v>107</v>
      </c>
      <c r="E2096">
        <v>2022</v>
      </c>
      <c r="F2096" s="1" t="s">
        <v>819</v>
      </c>
      <c r="G2096" s="1" t="s">
        <v>1118</v>
      </c>
      <c r="H2096" s="1" t="s">
        <v>3687</v>
      </c>
      <c r="I2096" s="1" t="s">
        <v>5543</v>
      </c>
      <c r="J2096" s="1" t="s">
        <v>20</v>
      </c>
      <c r="K2096" s="3">
        <v>15.83</v>
      </c>
      <c r="L2096">
        <v>5</v>
      </c>
      <c r="M2096" s="3">
        <v>79.150000000000006</v>
      </c>
      <c r="N2096" s="1" t="s">
        <v>21</v>
      </c>
      <c r="O2096" s="1" t="s">
        <v>80</v>
      </c>
    </row>
    <row r="2097" spans="1:15" x14ac:dyDescent="0.3">
      <c r="A2097" s="1" t="s">
        <v>5544</v>
      </c>
      <c r="B2097" s="2">
        <v>45441</v>
      </c>
      <c r="C2097" s="1" t="s">
        <v>6670</v>
      </c>
      <c r="D2097" s="1" t="s">
        <v>46</v>
      </c>
      <c r="E2097">
        <v>2024</v>
      </c>
      <c r="F2097" s="1" t="s">
        <v>1569</v>
      </c>
      <c r="G2097" s="1" t="s">
        <v>1698</v>
      </c>
      <c r="H2097" s="1" t="s">
        <v>4189</v>
      </c>
      <c r="I2097" s="1" t="s">
        <v>4299</v>
      </c>
      <c r="J2097" s="1" t="s">
        <v>20</v>
      </c>
      <c r="K2097" s="3">
        <v>37.39</v>
      </c>
      <c r="L2097">
        <v>5</v>
      </c>
      <c r="M2097" s="3">
        <v>186.95</v>
      </c>
      <c r="N2097" s="1" t="s">
        <v>6669</v>
      </c>
      <c r="O2097" s="1" t="s">
        <v>37</v>
      </c>
    </row>
    <row r="2098" spans="1:15" x14ac:dyDescent="0.3">
      <c r="A2098" s="1" t="s">
        <v>5545</v>
      </c>
      <c r="B2098" s="2">
        <v>45865</v>
      </c>
      <c r="C2098" s="1" t="s">
        <v>6666</v>
      </c>
      <c r="D2098" s="1" t="s">
        <v>32</v>
      </c>
      <c r="E2098">
        <v>2025</v>
      </c>
      <c r="F2098" s="1" t="s">
        <v>2051</v>
      </c>
      <c r="G2098" s="1" t="s">
        <v>5222</v>
      </c>
      <c r="H2098" s="1" t="s">
        <v>668</v>
      </c>
      <c r="I2098" s="1" t="s">
        <v>2801</v>
      </c>
      <c r="J2098" s="1" t="s">
        <v>70</v>
      </c>
      <c r="K2098" s="3">
        <v>42.72</v>
      </c>
      <c r="L2098">
        <v>1</v>
      </c>
      <c r="M2098" s="3">
        <v>42.72</v>
      </c>
      <c r="N2098" s="1" t="s">
        <v>21</v>
      </c>
      <c r="O2098" s="1" t="s">
        <v>22</v>
      </c>
    </row>
    <row r="2099" spans="1:15" x14ac:dyDescent="0.3">
      <c r="A2099" s="1" t="s">
        <v>5546</v>
      </c>
      <c r="B2099" s="2">
        <v>45245</v>
      </c>
      <c r="C2099" s="1" t="s">
        <v>6670</v>
      </c>
      <c r="D2099" s="1" t="s">
        <v>54</v>
      </c>
      <c r="E2099">
        <v>2023</v>
      </c>
      <c r="F2099" s="1" t="s">
        <v>2790</v>
      </c>
      <c r="G2099" s="1" t="s">
        <v>2791</v>
      </c>
      <c r="H2099" s="1" t="s">
        <v>5547</v>
      </c>
      <c r="I2099" s="1" t="s">
        <v>5548</v>
      </c>
      <c r="J2099" s="1" t="s">
        <v>51</v>
      </c>
      <c r="K2099" s="3">
        <v>40.94</v>
      </c>
      <c r="L2099">
        <v>5</v>
      </c>
      <c r="M2099" s="3">
        <v>204.7</v>
      </c>
      <c r="N2099" s="1" t="s">
        <v>29</v>
      </c>
      <c r="O2099" s="1" t="s">
        <v>52</v>
      </c>
    </row>
    <row r="2100" spans="1:15" x14ac:dyDescent="0.3">
      <c r="A2100" s="1" t="s">
        <v>5549</v>
      </c>
      <c r="B2100" s="2">
        <v>45479</v>
      </c>
      <c r="C2100" s="1" t="s">
        <v>6673</v>
      </c>
      <c r="D2100" s="1" t="s">
        <v>32</v>
      </c>
      <c r="E2100">
        <v>2024</v>
      </c>
      <c r="F2100" s="1" t="s">
        <v>1633</v>
      </c>
      <c r="G2100" s="1" t="s">
        <v>1634</v>
      </c>
      <c r="H2100" s="1" t="s">
        <v>3221</v>
      </c>
      <c r="I2100" s="1" t="s">
        <v>5550</v>
      </c>
      <c r="J2100" s="1" t="s">
        <v>70</v>
      </c>
      <c r="K2100" s="3">
        <v>17.14</v>
      </c>
      <c r="L2100">
        <v>5</v>
      </c>
      <c r="M2100" s="3">
        <v>85.7</v>
      </c>
      <c r="N2100" s="1" t="s">
        <v>21</v>
      </c>
      <c r="O2100" s="1" t="s">
        <v>95</v>
      </c>
    </row>
    <row r="2101" spans="1:15" x14ac:dyDescent="0.3">
      <c r="A2101" s="1" t="s">
        <v>5551</v>
      </c>
      <c r="B2101" s="2">
        <v>44891</v>
      </c>
      <c r="C2101" s="1" t="s">
        <v>6673</v>
      </c>
      <c r="D2101" s="1" t="s">
        <v>54</v>
      </c>
      <c r="E2101">
        <v>2022</v>
      </c>
      <c r="F2101" s="1" t="s">
        <v>1569</v>
      </c>
      <c r="G2101" s="1" t="s">
        <v>1698</v>
      </c>
      <c r="H2101" s="1" t="s">
        <v>1795</v>
      </c>
      <c r="I2101" s="1" t="s">
        <v>1796</v>
      </c>
      <c r="J2101" s="1" t="s">
        <v>70</v>
      </c>
      <c r="K2101" s="3">
        <v>17.239999999999998</v>
      </c>
      <c r="L2101">
        <v>2</v>
      </c>
      <c r="M2101" s="3">
        <v>34.479999999999997</v>
      </c>
      <c r="N2101" s="1" t="s">
        <v>21</v>
      </c>
      <c r="O2101" s="1" t="s">
        <v>22</v>
      </c>
    </row>
    <row r="2102" spans="1:15" x14ac:dyDescent="0.3">
      <c r="A2102" s="1" t="s">
        <v>5552</v>
      </c>
      <c r="B2102" s="2">
        <v>45825</v>
      </c>
      <c r="C2102" s="1" t="s">
        <v>6671</v>
      </c>
      <c r="D2102" s="1" t="s">
        <v>24</v>
      </c>
      <c r="E2102">
        <v>2025</v>
      </c>
      <c r="F2102" s="1" t="s">
        <v>794</v>
      </c>
      <c r="G2102" s="1" t="s">
        <v>2578</v>
      </c>
      <c r="H2102" s="1" t="s">
        <v>136</v>
      </c>
      <c r="I2102" s="1" t="s">
        <v>137</v>
      </c>
      <c r="J2102" s="1" t="s">
        <v>20</v>
      </c>
      <c r="K2102" s="3">
        <v>30.73</v>
      </c>
      <c r="L2102">
        <v>2</v>
      </c>
      <c r="M2102" s="3">
        <v>61.46</v>
      </c>
      <c r="N2102" s="1" t="s">
        <v>29</v>
      </c>
      <c r="O2102" s="1" t="s">
        <v>80</v>
      </c>
    </row>
    <row r="2103" spans="1:15" x14ac:dyDescent="0.3">
      <c r="A2103" s="1" t="s">
        <v>5553</v>
      </c>
      <c r="B2103" s="2">
        <v>45050</v>
      </c>
      <c r="C2103" s="1" t="s">
        <v>6672</v>
      </c>
      <c r="D2103" s="1" t="s">
        <v>46</v>
      </c>
      <c r="E2103">
        <v>2023</v>
      </c>
      <c r="F2103" s="1" t="s">
        <v>750</v>
      </c>
      <c r="G2103" s="1" t="s">
        <v>751</v>
      </c>
      <c r="H2103" s="1" t="s">
        <v>1256</v>
      </c>
      <c r="I2103" s="1" t="s">
        <v>1257</v>
      </c>
      <c r="J2103" s="1" t="s">
        <v>20</v>
      </c>
      <c r="K2103" s="3">
        <v>17.329999999999998</v>
      </c>
      <c r="L2103">
        <v>3</v>
      </c>
      <c r="M2103" s="3">
        <v>51.99</v>
      </c>
      <c r="N2103" s="1" t="s">
        <v>21</v>
      </c>
      <c r="O2103" s="1" t="s">
        <v>193</v>
      </c>
    </row>
    <row r="2104" spans="1:15" x14ac:dyDescent="0.3">
      <c r="A2104" s="1" t="s">
        <v>5554</v>
      </c>
      <c r="B2104" s="2">
        <v>44934</v>
      </c>
      <c r="C2104" s="1" t="s">
        <v>6666</v>
      </c>
      <c r="D2104" s="1" t="s">
        <v>210</v>
      </c>
      <c r="E2104">
        <v>2023</v>
      </c>
      <c r="F2104" s="1" t="s">
        <v>2327</v>
      </c>
      <c r="G2104" s="1" t="s">
        <v>4146</v>
      </c>
      <c r="H2104" s="1" t="s">
        <v>223</v>
      </c>
      <c r="I2104" s="1" t="s">
        <v>4559</v>
      </c>
      <c r="J2104" s="1" t="s">
        <v>20</v>
      </c>
      <c r="K2104" s="3">
        <v>23</v>
      </c>
      <c r="L2104">
        <v>4</v>
      </c>
      <c r="M2104" s="3">
        <v>92</v>
      </c>
      <c r="N2104" s="1" t="s">
        <v>21</v>
      </c>
      <c r="O2104" s="1" t="s">
        <v>80</v>
      </c>
    </row>
    <row r="2105" spans="1:15" x14ac:dyDescent="0.3">
      <c r="A2105" s="1" t="s">
        <v>5555</v>
      </c>
      <c r="B2105" s="2">
        <v>44900</v>
      </c>
      <c r="C2105" s="1" t="s">
        <v>6667</v>
      </c>
      <c r="D2105" s="1" t="s">
        <v>107</v>
      </c>
      <c r="E2105">
        <v>2022</v>
      </c>
      <c r="F2105" s="1" t="s">
        <v>1422</v>
      </c>
      <c r="G2105" s="1" t="s">
        <v>2242</v>
      </c>
      <c r="H2105" s="1" t="s">
        <v>228</v>
      </c>
      <c r="I2105" s="1" t="s">
        <v>5241</v>
      </c>
      <c r="J2105" s="1" t="s">
        <v>70</v>
      </c>
      <c r="K2105" s="3">
        <v>43.63</v>
      </c>
      <c r="L2105">
        <v>4</v>
      </c>
      <c r="M2105" s="3">
        <v>174.52</v>
      </c>
      <c r="N2105" s="1" t="s">
        <v>21</v>
      </c>
      <c r="O2105" s="1" t="s">
        <v>30</v>
      </c>
    </row>
    <row r="2106" spans="1:15" x14ac:dyDescent="0.3">
      <c r="A2106" s="1" t="s">
        <v>5556</v>
      </c>
      <c r="B2106" s="2">
        <v>44938</v>
      </c>
      <c r="C2106" s="1" t="s">
        <v>6672</v>
      </c>
      <c r="D2106" s="1" t="s">
        <v>210</v>
      </c>
      <c r="E2106">
        <v>2023</v>
      </c>
      <c r="F2106" s="1" t="s">
        <v>1508</v>
      </c>
      <c r="G2106" s="1" t="s">
        <v>1509</v>
      </c>
      <c r="H2106" s="1" t="s">
        <v>4504</v>
      </c>
      <c r="I2106" s="1" t="s">
        <v>4505</v>
      </c>
      <c r="J2106" s="1" t="s">
        <v>70</v>
      </c>
      <c r="K2106" s="3">
        <v>45.33</v>
      </c>
      <c r="L2106">
        <v>2</v>
      </c>
      <c r="M2106" s="3">
        <v>90.66</v>
      </c>
      <c r="N2106" s="1" t="s">
        <v>29</v>
      </c>
      <c r="O2106" s="1" t="s">
        <v>80</v>
      </c>
    </row>
    <row r="2107" spans="1:15" x14ac:dyDescent="0.3">
      <c r="A2107" s="1" t="s">
        <v>5557</v>
      </c>
      <c r="B2107" s="2">
        <v>45013</v>
      </c>
      <c r="C2107" s="1" t="s">
        <v>6671</v>
      </c>
      <c r="D2107" s="1" t="s">
        <v>15</v>
      </c>
      <c r="E2107">
        <v>2023</v>
      </c>
      <c r="F2107" s="1" t="s">
        <v>463</v>
      </c>
      <c r="G2107" s="1" t="s">
        <v>464</v>
      </c>
      <c r="H2107" s="1" t="s">
        <v>2032</v>
      </c>
      <c r="I2107" s="1" t="s">
        <v>3985</v>
      </c>
      <c r="J2107" s="1" t="s">
        <v>70</v>
      </c>
      <c r="K2107" s="3">
        <v>30.04</v>
      </c>
      <c r="L2107">
        <v>5</v>
      </c>
      <c r="M2107" s="3">
        <v>150.19999999999999</v>
      </c>
      <c r="N2107" s="1" t="s">
        <v>29</v>
      </c>
      <c r="O2107" s="1" t="s">
        <v>37</v>
      </c>
    </row>
    <row r="2108" spans="1:15" x14ac:dyDescent="0.3">
      <c r="A2108" s="1" t="s">
        <v>5558</v>
      </c>
      <c r="B2108" s="2">
        <v>45161</v>
      </c>
      <c r="C2108" s="1" t="s">
        <v>6670</v>
      </c>
      <c r="D2108" s="1" t="s">
        <v>90</v>
      </c>
      <c r="E2108">
        <v>2023</v>
      </c>
      <c r="F2108" s="1" t="s">
        <v>139</v>
      </c>
      <c r="G2108" s="1" t="s">
        <v>4489</v>
      </c>
      <c r="H2108" s="1" t="s">
        <v>2079</v>
      </c>
      <c r="I2108" s="1" t="s">
        <v>5461</v>
      </c>
      <c r="J2108" s="1" t="s">
        <v>51</v>
      </c>
      <c r="K2108" s="3">
        <v>30.77</v>
      </c>
      <c r="L2108">
        <v>2</v>
      </c>
      <c r="M2108" s="3">
        <v>61.54</v>
      </c>
      <c r="N2108" s="1" t="s">
        <v>29</v>
      </c>
      <c r="O2108" s="1" t="s">
        <v>193</v>
      </c>
    </row>
    <row r="2109" spans="1:15" x14ac:dyDescent="0.3">
      <c r="A2109" s="1" t="s">
        <v>5559</v>
      </c>
      <c r="B2109" s="2">
        <v>45086</v>
      </c>
      <c r="C2109" s="1" t="s">
        <v>6668</v>
      </c>
      <c r="D2109" s="1" t="s">
        <v>24</v>
      </c>
      <c r="E2109">
        <v>2023</v>
      </c>
      <c r="F2109" s="1" t="s">
        <v>4813</v>
      </c>
      <c r="G2109" s="1" t="s">
        <v>5560</v>
      </c>
      <c r="H2109" s="1" t="s">
        <v>426</v>
      </c>
      <c r="I2109" s="1" t="s">
        <v>4721</v>
      </c>
      <c r="J2109" s="1" t="s">
        <v>70</v>
      </c>
      <c r="K2109" s="3">
        <v>49.72</v>
      </c>
      <c r="L2109">
        <v>1</v>
      </c>
      <c r="M2109" s="3">
        <v>49.72</v>
      </c>
      <c r="N2109" s="1" t="s">
        <v>21</v>
      </c>
      <c r="O2109" s="1" t="s">
        <v>22</v>
      </c>
    </row>
    <row r="2110" spans="1:15" x14ac:dyDescent="0.3">
      <c r="A2110" s="1" t="s">
        <v>5561</v>
      </c>
      <c r="B2110" s="2">
        <v>45076</v>
      </c>
      <c r="C2110" s="1" t="s">
        <v>6671</v>
      </c>
      <c r="D2110" s="1" t="s">
        <v>46</v>
      </c>
      <c r="E2110">
        <v>2023</v>
      </c>
      <c r="F2110" s="1" t="s">
        <v>358</v>
      </c>
      <c r="G2110" s="1" t="s">
        <v>359</v>
      </c>
      <c r="H2110" s="1" t="s">
        <v>3620</v>
      </c>
      <c r="I2110" s="1" t="s">
        <v>3621</v>
      </c>
      <c r="J2110" s="1" t="s">
        <v>70</v>
      </c>
      <c r="K2110" s="3">
        <v>12.21</v>
      </c>
      <c r="L2110">
        <v>4</v>
      </c>
      <c r="M2110" s="3">
        <v>48.84</v>
      </c>
      <c r="N2110" s="1" t="s">
        <v>88</v>
      </c>
      <c r="O2110" s="1" t="s">
        <v>52</v>
      </c>
    </row>
    <row r="2111" spans="1:15" x14ac:dyDescent="0.3">
      <c r="A2111" s="1" t="s">
        <v>5562</v>
      </c>
      <c r="B2111" s="2">
        <v>44987</v>
      </c>
      <c r="C2111" s="1" t="s">
        <v>6672</v>
      </c>
      <c r="D2111" s="1" t="s">
        <v>15</v>
      </c>
      <c r="E2111">
        <v>2023</v>
      </c>
      <c r="F2111" s="1" t="s">
        <v>2455</v>
      </c>
      <c r="G2111" s="1" t="s">
        <v>2456</v>
      </c>
      <c r="H2111" s="1" t="s">
        <v>3346</v>
      </c>
      <c r="I2111" s="1" t="s">
        <v>5131</v>
      </c>
      <c r="J2111" s="1" t="s">
        <v>20</v>
      </c>
      <c r="K2111" s="3">
        <v>44.85</v>
      </c>
      <c r="L2111">
        <v>3</v>
      </c>
      <c r="M2111" s="3">
        <v>134.55000000000001</v>
      </c>
      <c r="N2111" s="1" t="s">
        <v>6669</v>
      </c>
      <c r="O2111" s="1" t="s">
        <v>44</v>
      </c>
    </row>
    <row r="2112" spans="1:15" x14ac:dyDescent="0.3">
      <c r="A2112" s="1" t="s">
        <v>5563</v>
      </c>
      <c r="B2112" s="2">
        <v>45473</v>
      </c>
      <c r="C2112" s="1" t="s">
        <v>6666</v>
      </c>
      <c r="D2112" s="1" t="s">
        <v>24</v>
      </c>
      <c r="E2112">
        <v>2024</v>
      </c>
      <c r="F2112" s="1" t="s">
        <v>3885</v>
      </c>
      <c r="G2112" s="1" t="s">
        <v>3886</v>
      </c>
      <c r="H2112" s="1" t="s">
        <v>816</v>
      </c>
      <c r="I2112" s="1" t="s">
        <v>5564</v>
      </c>
      <c r="J2112" s="1" t="s">
        <v>70</v>
      </c>
      <c r="K2112" s="3">
        <v>26.09</v>
      </c>
      <c r="L2112">
        <v>1</v>
      </c>
      <c r="M2112" s="3">
        <v>26.09</v>
      </c>
      <c r="N2112" s="1" t="s">
        <v>21</v>
      </c>
      <c r="O2112" s="1" t="s">
        <v>30</v>
      </c>
    </row>
    <row r="2113" spans="1:15" x14ac:dyDescent="0.3">
      <c r="A2113" s="1" t="s">
        <v>5565</v>
      </c>
      <c r="B2113" s="2">
        <v>45414</v>
      </c>
      <c r="C2113" s="1" t="s">
        <v>6672</v>
      </c>
      <c r="D2113" s="1" t="s">
        <v>46</v>
      </c>
      <c r="E2113">
        <v>2024</v>
      </c>
      <c r="F2113" s="1" t="s">
        <v>4192</v>
      </c>
      <c r="G2113" s="1" t="s">
        <v>4193</v>
      </c>
      <c r="H2113" s="1" t="s">
        <v>2096</v>
      </c>
      <c r="I2113" s="1" t="s">
        <v>2097</v>
      </c>
      <c r="J2113" s="1" t="s">
        <v>70</v>
      </c>
      <c r="K2113" s="3">
        <v>14.43</v>
      </c>
      <c r="L2113">
        <v>1</v>
      </c>
      <c r="M2113" s="3">
        <v>14.43</v>
      </c>
      <c r="N2113" s="1" t="s">
        <v>21</v>
      </c>
      <c r="O2113" s="1" t="s">
        <v>37</v>
      </c>
    </row>
    <row r="2114" spans="1:15" x14ac:dyDescent="0.3">
      <c r="A2114" s="1" t="s">
        <v>5566</v>
      </c>
      <c r="B2114" s="2">
        <v>45629</v>
      </c>
      <c r="C2114" s="1" t="s">
        <v>6671</v>
      </c>
      <c r="D2114" s="1" t="s">
        <v>107</v>
      </c>
      <c r="E2114">
        <v>2024</v>
      </c>
      <c r="F2114" s="1" t="s">
        <v>1449</v>
      </c>
      <c r="G2114" s="1" t="s">
        <v>1450</v>
      </c>
      <c r="H2114" s="1" t="s">
        <v>4166</v>
      </c>
      <c r="I2114" s="1" t="s">
        <v>5567</v>
      </c>
      <c r="J2114" s="1" t="s">
        <v>87</v>
      </c>
      <c r="K2114" s="3">
        <v>17.690000000000001</v>
      </c>
      <c r="L2114">
        <v>2</v>
      </c>
      <c r="M2114" s="3">
        <v>35.380000000000003</v>
      </c>
      <c r="N2114" s="1" t="s">
        <v>21</v>
      </c>
      <c r="O2114" s="1" t="s">
        <v>193</v>
      </c>
    </row>
    <row r="2115" spans="1:15" x14ac:dyDescent="0.3">
      <c r="A2115" s="1" t="s">
        <v>5568</v>
      </c>
      <c r="B2115" s="2">
        <v>45351</v>
      </c>
      <c r="C2115" s="1" t="s">
        <v>6672</v>
      </c>
      <c r="D2115" s="1" t="s">
        <v>39</v>
      </c>
      <c r="E2115">
        <v>2024</v>
      </c>
      <c r="F2115" s="1" t="s">
        <v>1449</v>
      </c>
      <c r="G2115" s="1" t="s">
        <v>5569</v>
      </c>
      <c r="H2115" s="1" t="s">
        <v>2202</v>
      </c>
      <c r="I2115" s="1" t="s">
        <v>5570</v>
      </c>
      <c r="J2115" s="1" t="s">
        <v>20</v>
      </c>
      <c r="K2115" s="3">
        <v>20.12</v>
      </c>
      <c r="L2115">
        <v>4</v>
      </c>
      <c r="M2115" s="3">
        <v>80.48</v>
      </c>
      <c r="N2115" s="1" t="s">
        <v>21</v>
      </c>
      <c r="O2115" s="1" t="s">
        <v>52</v>
      </c>
    </row>
    <row r="2116" spans="1:15" x14ac:dyDescent="0.3">
      <c r="A2116" s="1" t="s">
        <v>5571</v>
      </c>
      <c r="B2116" s="2">
        <v>44888</v>
      </c>
      <c r="C2116" s="1" t="s">
        <v>6670</v>
      </c>
      <c r="D2116" s="1" t="s">
        <v>54</v>
      </c>
      <c r="E2116">
        <v>2022</v>
      </c>
      <c r="F2116" s="1" t="s">
        <v>3305</v>
      </c>
      <c r="G2116" s="1" t="s">
        <v>3306</v>
      </c>
      <c r="H2116" s="1" t="s">
        <v>4636</v>
      </c>
      <c r="I2116" s="1" t="s">
        <v>4637</v>
      </c>
      <c r="J2116" s="1" t="s">
        <v>70</v>
      </c>
      <c r="K2116" s="3">
        <v>8.7100000000000009</v>
      </c>
      <c r="L2116">
        <v>5</v>
      </c>
      <c r="M2116" s="3">
        <v>43.55</v>
      </c>
      <c r="N2116" s="1" t="s">
        <v>21</v>
      </c>
      <c r="O2116" s="1" t="s">
        <v>22</v>
      </c>
    </row>
    <row r="2117" spans="1:15" x14ac:dyDescent="0.3">
      <c r="A2117" s="1" t="s">
        <v>5572</v>
      </c>
      <c r="B2117" s="2">
        <v>45206</v>
      </c>
      <c r="C2117" s="1" t="s">
        <v>6673</v>
      </c>
      <c r="D2117" s="1" t="s">
        <v>133</v>
      </c>
      <c r="E2117">
        <v>2023</v>
      </c>
      <c r="F2117" s="1" t="s">
        <v>4618</v>
      </c>
      <c r="G2117" s="1" t="s">
        <v>5573</v>
      </c>
      <c r="H2117" s="1" t="s">
        <v>5574</v>
      </c>
      <c r="I2117" s="1" t="s">
        <v>5575</v>
      </c>
      <c r="J2117" s="1" t="s">
        <v>70</v>
      </c>
      <c r="K2117" s="3">
        <v>42.78</v>
      </c>
      <c r="L2117">
        <v>5</v>
      </c>
      <c r="M2117" s="3">
        <v>213.9</v>
      </c>
      <c r="N2117" s="1" t="s">
        <v>29</v>
      </c>
      <c r="O2117" s="1" t="s">
        <v>193</v>
      </c>
    </row>
    <row r="2118" spans="1:15" x14ac:dyDescent="0.3">
      <c r="A2118" s="1" t="s">
        <v>5576</v>
      </c>
      <c r="B2118" s="2">
        <v>45748</v>
      </c>
      <c r="C2118" s="1" t="s">
        <v>6671</v>
      </c>
      <c r="D2118" s="1" t="s">
        <v>82</v>
      </c>
      <c r="E2118">
        <v>2025</v>
      </c>
      <c r="F2118" s="1" t="s">
        <v>2542</v>
      </c>
      <c r="G2118" s="1" t="s">
        <v>2543</v>
      </c>
      <c r="H2118" s="1" t="s">
        <v>3122</v>
      </c>
      <c r="I2118" s="1" t="s">
        <v>3123</v>
      </c>
      <c r="J2118" s="1" t="s">
        <v>70</v>
      </c>
      <c r="K2118" s="3">
        <v>46.54</v>
      </c>
      <c r="L2118">
        <v>3</v>
      </c>
      <c r="M2118" s="3">
        <v>139.62</v>
      </c>
      <c r="N2118" s="1" t="s">
        <v>21</v>
      </c>
      <c r="O2118" s="1" t="s">
        <v>30</v>
      </c>
    </row>
    <row r="2119" spans="1:15" x14ac:dyDescent="0.3">
      <c r="A2119" s="1" t="s">
        <v>5577</v>
      </c>
      <c r="B2119" s="2">
        <v>45295</v>
      </c>
      <c r="C2119" s="1" t="s">
        <v>6672</v>
      </c>
      <c r="D2119" s="1" t="s">
        <v>210</v>
      </c>
      <c r="E2119">
        <v>2024</v>
      </c>
      <c r="F2119" s="1" t="s">
        <v>1544</v>
      </c>
      <c r="G2119" s="1" t="s">
        <v>5578</v>
      </c>
      <c r="H2119" s="1" t="s">
        <v>2019</v>
      </c>
      <c r="I2119" s="1" t="s">
        <v>2917</v>
      </c>
      <c r="J2119" s="1" t="s">
        <v>20</v>
      </c>
      <c r="K2119" s="3">
        <v>37.700000000000003</v>
      </c>
      <c r="L2119">
        <v>5</v>
      </c>
      <c r="M2119" s="3">
        <v>188.5</v>
      </c>
      <c r="N2119" s="1" t="s">
        <v>88</v>
      </c>
      <c r="O2119" s="1" t="s">
        <v>193</v>
      </c>
    </row>
    <row r="2120" spans="1:15" x14ac:dyDescent="0.3">
      <c r="A2120" s="1" t="s">
        <v>5579</v>
      </c>
      <c r="B2120" s="2">
        <v>45496</v>
      </c>
      <c r="C2120" s="1" t="s">
        <v>6671</v>
      </c>
      <c r="D2120" s="1" t="s">
        <v>32</v>
      </c>
      <c r="E2120">
        <v>2024</v>
      </c>
      <c r="F2120" s="1" t="s">
        <v>1106</v>
      </c>
      <c r="G2120" s="1" t="s">
        <v>5580</v>
      </c>
      <c r="H2120" s="1" t="s">
        <v>572</v>
      </c>
      <c r="I2120" s="1" t="s">
        <v>1346</v>
      </c>
      <c r="J2120" s="1" t="s">
        <v>87</v>
      </c>
      <c r="K2120" s="3">
        <v>29.18</v>
      </c>
      <c r="L2120">
        <v>3</v>
      </c>
      <c r="M2120" s="3">
        <v>87.54</v>
      </c>
      <c r="N2120" s="1" t="s">
        <v>88</v>
      </c>
      <c r="O2120" s="1" t="s">
        <v>44</v>
      </c>
    </row>
    <row r="2121" spans="1:15" x14ac:dyDescent="0.3">
      <c r="A2121" s="1" t="s">
        <v>5581</v>
      </c>
      <c r="B2121" s="2">
        <v>45607</v>
      </c>
      <c r="C2121" s="1" t="s">
        <v>6667</v>
      </c>
      <c r="D2121" s="1" t="s">
        <v>54</v>
      </c>
      <c r="E2121">
        <v>2024</v>
      </c>
      <c r="F2121" s="1" t="s">
        <v>3018</v>
      </c>
      <c r="G2121" s="1" t="s">
        <v>5582</v>
      </c>
      <c r="H2121" s="1" t="s">
        <v>223</v>
      </c>
      <c r="I2121" s="1" t="s">
        <v>4559</v>
      </c>
      <c r="J2121" s="1" t="s">
        <v>20</v>
      </c>
      <c r="K2121" s="3">
        <v>30.79</v>
      </c>
      <c r="L2121">
        <v>3</v>
      </c>
      <c r="M2121" s="3">
        <v>92.37</v>
      </c>
      <c r="N2121" s="1" t="s">
        <v>29</v>
      </c>
      <c r="O2121" s="1" t="s">
        <v>22</v>
      </c>
    </row>
    <row r="2122" spans="1:15" x14ac:dyDescent="0.3">
      <c r="A2122" s="1" t="s">
        <v>5583</v>
      </c>
      <c r="B2122" s="2">
        <v>44832</v>
      </c>
      <c r="C2122" s="1" t="s">
        <v>6670</v>
      </c>
      <c r="D2122" s="1" t="s">
        <v>60</v>
      </c>
      <c r="E2122">
        <v>2022</v>
      </c>
      <c r="F2122" s="1" t="s">
        <v>1680</v>
      </c>
      <c r="G2122" s="1" t="s">
        <v>4058</v>
      </c>
      <c r="H2122" s="1" t="s">
        <v>513</v>
      </c>
      <c r="I2122" s="1" t="s">
        <v>514</v>
      </c>
      <c r="J2122" s="1" t="s">
        <v>51</v>
      </c>
      <c r="K2122" s="3">
        <v>32.92</v>
      </c>
      <c r="L2122">
        <v>2</v>
      </c>
      <c r="M2122" s="3">
        <v>65.84</v>
      </c>
      <c r="N2122" s="1" t="s">
        <v>6669</v>
      </c>
      <c r="O2122" s="1" t="s">
        <v>193</v>
      </c>
    </row>
    <row r="2123" spans="1:15" x14ac:dyDescent="0.3">
      <c r="A2123" s="1" t="s">
        <v>5584</v>
      </c>
      <c r="B2123" s="2">
        <v>45321</v>
      </c>
      <c r="C2123" s="1" t="s">
        <v>6671</v>
      </c>
      <c r="D2123" s="1" t="s">
        <v>210</v>
      </c>
      <c r="E2123">
        <v>2024</v>
      </c>
      <c r="F2123" s="1" t="s">
        <v>4362</v>
      </c>
      <c r="G2123" s="1" t="s">
        <v>4363</v>
      </c>
      <c r="H2123" s="1" t="s">
        <v>73</v>
      </c>
      <c r="I2123" s="1" t="s">
        <v>1324</v>
      </c>
      <c r="J2123" s="1" t="s">
        <v>70</v>
      </c>
      <c r="K2123" s="3">
        <v>14.74</v>
      </c>
      <c r="L2123">
        <v>1</v>
      </c>
      <c r="M2123" s="3">
        <v>14.74</v>
      </c>
      <c r="N2123" s="1" t="s">
        <v>21</v>
      </c>
      <c r="O2123" s="1" t="s">
        <v>22</v>
      </c>
    </row>
    <row r="2124" spans="1:15" x14ac:dyDescent="0.3">
      <c r="A2124" s="1" t="s">
        <v>5585</v>
      </c>
      <c r="B2124" s="2">
        <v>45468</v>
      </c>
      <c r="C2124" s="1" t="s">
        <v>6671</v>
      </c>
      <c r="D2124" s="1" t="s">
        <v>24</v>
      </c>
      <c r="E2124">
        <v>2024</v>
      </c>
      <c r="F2124" s="1" t="s">
        <v>4571</v>
      </c>
      <c r="G2124" s="1" t="s">
        <v>4572</v>
      </c>
      <c r="H2124" s="1" t="s">
        <v>1361</v>
      </c>
      <c r="I2124" s="1" t="s">
        <v>3328</v>
      </c>
      <c r="J2124" s="1" t="s">
        <v>20</v>
      </c>
      <c r="K2124" s="3">
        <v>46.57</v>
      </c>
      <c r="L2124">
        <v>4</v>
      </c>
      <c r="M2124" s="3">
        <v>186.28</v>
      </c>
      <c r="N2124" s="1" t="s">
        <v>6669</v>
      </c>
      <c r="O2124" s="1" t="s">
        <v>37</v>
      </c>
    </row>
    <row r="2125" spans="1:15" x14ac:dyDescent="0.3">
      <c r="A2125" s="1" t="s">
        <v>5586</v>
      </c>
      <c r="B2125" s="2">
        <v>45244</v>
      </c>
      <c r="C2125" s="1" t="s">
        <v>6671</v>
      </c>
      <c r="D2125" s="1" t="s">
        <v>54</v>
      </c>
      <c r="E2125">
        <v>2023</v>
      </c>
      <c r="F2125" s="1" t="s">
        <v>1066</v>
      </c>
      <c r="G2125" s="1" t="s">
        <v>5587</v>
      </c>
      <c r="H2125" s="1" t="s">
        <v>1194</v>
      </c>
      <c r="I2125" s="1" t="s">
        <v>3580</v>
      </c>
      <c r="J2125" s="1" t="s">
        <v>87</v>
      </c>
      <c r="K2125" s="3">
        <v>25.53</v>
      </c>
      <c r="L2125">
        <v>4</v>
      </c>
      <c r="M2125" s="3">
        <v>102.12</v>
      </c>
      <c r="N2125" s="1" t="s">
        <v>88</v>
      </c>
      <c r="O2125" s="1" t="s">
        <v>30</v>
      </c>
    </row>
    <row r="2126" spans="1:15" x14ac:dyDescent="0.3">
      <c r="A2126" s="1" t="s">
        <v>5588</v>
      </c>
      <c r="B2126" s="2">
        <v>45413</v>
      </c>
      <c r="C2126" s="1" t="s">
        <v>6670</v>
      </c>
      <c r="D2126" s="1" t="s">
        <v>46</v>
      </c>
      <c r="E2126">
        <v>2024</v>
      </c>
      <c r="F2126" s="1" t="s">
        <v>2967</v>
      </c>
      <c r="G2126" s="1" t="s">
        <v>2968</v>
      </c>
      <c r="H2126" s="1" t="s">
        <v>5247</v>
      </c>
      <c r="I2126" s="1" t="s">
        <v>5248</v>
      </c>
      <c r="J2126" s="1" t="s">
        <v>20</v>
      </c>
      <c r="K2126" s="3">
        <v>42.36</v>
      </c>
      <c r="L2126">
        <v>1</v>
      </c>
      <c r="M2126" s="3">
        <v>42.36</v>
      </c>
      <c r="N2126" s="1" t="s">
        <v>21</v>
      </c>
      <c r="O2126" s="1" t="s">
        <v>37</v>
      </c>
    </row>
    <row r="2127" spans="1:15" x14ac:dyDescent="0.3">
      <c r="A2127" s="1" t="s">
        <v>5589</v>
      </c>
      <c r="B2127" s="2">
        <v>45367</v>
      </c>
      <c r="C2127" s="1" t="s">
        <v>6673</v>
      </c>
      <c r="D2127" s="1" t="s">
        <v>15</v>
      </c>
      <c r="E2127">
        <v>2024</v>
      </c>
      <c r="F2127" s="1" t="s">
        <v>930</v>
      </c>
      <c r="G2127" s="1" t="s">
        <v>3339</v>
      </c>
      <c r="H2127" s="1" t="s">
        <v>3666</v>
      </c>
      <c r="I2127" s="1" t="s">
        <v>4123</v>
      </c>
      <c r="J2127" s="1" t="s">
        <v>20</v>
      </c>
      <c r="K2127" s="3">
        <v>40.83</v>
      </c>
      <c r="L2127">
        <v>2</v>
      </c>
      <c r="M2127" s="3">
        <v>81.66</v>
      </c>
      <c r="N2127" s="1" t="s">
        <v>29</v>
      </c>
      <c r="O2127" s="1" t="s">
        <v>22</v>
      </c>
    </row>
    <row r="2128" spans="1:15" x14ac:dyDescent="0.3">
      <c r="A2128" s="1" t="s">
        <v>5590</v>
      </c>
      <c r="B2128" s="2">
        <v>45177</v>
      </c>
      <c r="C2128" s="1" t="s">
        <v>6668</v>
      </c>
      <c r="D2128" s="1" t="s">
        <v>60</v>
      </c>
      <c r="E2128">
        <v>2023</v>
      </c>
      <c r="F2128" s="1" t="s">
        <v>3463</v>
      </c>
      <c r="G2128" s="1" t="s">
        <v>3464</v>
      </c>
      <c r="H2128" s="1" t="s">
        <v>4608</v>
      </c>
      <c r="I2128" s="1" t="s">
        <v>4609</v>
      </c>
      <c r="J2128" s="1" t="s">
        <v>51</v>
      </c>
      <c r="K2128" s="3">
        <v>16.100000000000001</v>
      </c>
      <c r="L2128">
        <v>5</v>
      </c>
      <c r="M2128" s="3">
        <v>80.5</v>
      </c>
      <c r="N2128" s="1" t="s">
        <v>21</v>
      </c>
      <c r="O2128" s="1" t="s">
        <v>37</v>
      </c>
    </row>
    <row r="2129" spans="1:15" x14ac:dyDescent="0.3">
      <c r="A2129" s="1" t="s">
        <v>5591</v>
      </c>
      <c r="B2129" s="2">
        <v>45212</v>
      </c>
      <c r="C2129" s="1" t="s">
        <v>6668</v>
      </c>
      <c r="D2129" s="1" t="s">
        <v>133</v>
      </c>
      <c r="E2129">
        <v>2023</v>
      </c>
      <c r="F2129" s="1" t="s">
        <v>1742</v>
      </c>
      <c r="G2129" s="1" t="s">
        <v>2452</v>
      </c>
      <c r="H2129" s="1" t="s">
        <v>2877</v>
      </c>
      <c r="I2129" s="1" t="s">
        <v>3872</v>
      </c>
      <c r="J2129" s="1" t="s">
        <v>51</v>
      </c>
      <c r="K2129" s="3">
        <v>21.82</v>
      </c>
      <c r="L2129">
        <v>4</v>
      </c>
      <c r="M2129" s="3">
        <v>87.28</v>
      </c>
      <c r="N2129" s="1" t="s">
        <v>29</v>
      </c>
      <c r="O2129" s="1" t="s">
        <v>37</v>
      </c>
    </row>
    <row r="2130" spans="1:15" x14ac:dyDescent="0.3">
      <c r="A2130" s="1" t="s">
        <v>5592</v>
      </c>
      <c r="B2130" s="2">
        <v>45438</v>
      </c>
      <c r="C2130" s="1" t="s">
        <v>6666</v>
      </c>
      <c r="D2130" s="1" t="s">
        <v>46</v>
      </c>
      <c r="E2130">
        <v>2024</v>
      </c>
      <c r="F2130" s="1" t="s">
        <v>4663</v>
      </c>
      <c r="G2130" s="1" t="s">
        <v>4664</v>
      </c>
      <c r="H2130" s="1" t="s">
        <v>1953</v>
      </c>
      <c r="I2130" s="1" t="s">
        <v>5068</v>
      </c>
      <c r="J2130" s="1" t="s">
        <v>20</v>
      </c>
      <c r="K2130" s="3">
        <v>22.68</v>
      </c>
      <c r="L2130">
        <v>5</v>
      </c>
      <c r="M2130" s="3">
        <v>113.4</v>
      </c>
      <c r="N2130" s="1" t="s">
        <v>21</v>
      </c>
      <c r="O2130" s="1" t="s">
        <v>37</v>
      </c>
    </row>
    <row r="2131" spans="1:15" x14ac:dyDescent="0.3">
      <c r="A2131" s="1" t="s">
        <v>5593</v>
      </c>
      <c r="B2131" s="2">
        <v>45176</v>
      </c>
      <c r="C2131" s="1" t="s">
        <v>6672</v>
      </c>
      <c r="D2131" s="1" t="s">
        <v>60</v>
      </c>
      <c r="E2131">
        <v>2023</v>
      </c>
      <c r="F2131" s="1" t="s">
        <v>1877</v>
      </c>
      <c r="G2131" s="1" t="s">
        <v>3739</v>
      </c>
      <c r="H2131" s="1" t="s">
        <v>2807</v>
      </c>
      <c r="I2131" s="1" t="s">
        <v>4788</v>
      </c>
      <c r="J2131" s="1" t="s">
        <v>20</v>
      </c>
      <c r="K2131" s="3">
        <v>11.73</v>
      </c>
      <c r="L2131">
        <v>1</v>
      </c>
      <c r="M2131" s="3">
        <v>11.73</v>
      </c>
      <c r="N2131" s="1" t="s">
        <v>6669</v>
      </c>
      <c r="O2131" s="1" t="s">
        <v>37</v>
      </c>
    </row>
    <row r="2132" spans="1:15" x14ac:dyDescent="0.3">
      <c r="A2132" s="1" t="s">
        <v>5594</v>
      </c>
      <c r="B2132" s="2">
        <v>45284</v>
      </c>
      <c r="C2132" s="1" t="s">
        <v>6666</v>
      </c>
      <c r="D2132" s="1" t="s">
        <v>107</v>
      </c>
      <c r="E2132">
        <v>2023</v>
      </c>
      <c r="F2132" s="1" t="s">
        <v>1516</v>
      </c>
      <c r="G2132" s="1" t="s">
        <v>1517</v>
      </c>
      <c r="H2132" s="1" t="s">
        <v>1673</v>
      </c>
      <c r="I2132" s="1" t="s">
        <v>5595</v>
      </c>
      <c r="J2132" s="1" t="s">
        <v>70</v>
      </c>
      <c r="K2132" s="3">
        <v>29.9</v>
      </c>
      <c r="L2132">
        <v>4</v>
      </c>
      <c r="M2132" s="3">
        <v>119.6</v>
      </c>
      <c r="N2132" s="1" t="s">
        <v>6669</v>
      </c>
      <c r="O2132" s="1" t="s">
        <v>37</v>
      </c>
    </row>
    <row r="2133" spans="1:15" x14ac:dyDescent="0.3">
      <c r="A2133" s="1" t="s">
        <v>5596</v>
      </c>
      <c r="B2133" s="2">
        <v>44993</v>
      </c>
      <c r="C2133" s="1" t="s">
        <v>6670</v>
      </c>
      <c r="D2133" s="1" t="s">
        <v>15</v>
      </c>
      <c r="E2133">
        <v>2023</v>
      </c>
      <c r="F2133" s="1" t="s">
        <v>2972</v>
      </c>
      <c r="G2133" s="1" t="s">
        <v>2973</v>
      </c>
      <c r="H2133" s="1" t="s">
        <v>1821</v>
      </c>
      <c r="I2133" s="1" t="s">
        <v>1822</v>
      </c>
      <c r="J2133" s="1" t="s">
        <v>20</v>
      </c>
      <c r="K2133" s="3">
        <v>27.02</v>
      </c>
      <c r="L2133">
        <v>1</v>
      </c>
      <c r="M2133" s="3">
        <v>27.02</v>
      </c>
      <c r="N2133" s="1" t="s">
        <v>21</v>
      </c>
      <c r="O2133" s="1" t="s">
        <v>80</v>
      </c>
    </row>
    <row r="2134" spans="1:15" x14ac:dyDescent="0.3">
      <c r="A2134" s="1" t="s">
        <v>5597</v>
      </c>
      <c r="B2134" s="2">
        <v>45035</v>
      </c>
      <c r="C2134" s="1" t="s">
        <v>6670</v>
      </c>
      <c r="D2134" s="1" t="s">
        <v>82</v>
      </c>
      <c r="E2134">
        <v>2023</v>
      </c>
      <c r="F2134" s="1" t="s">
        <v>2006</v>
      </c>
      <c r="G2134" s="1" t="s">
        <v>3891</v>
      </c>
      <c r="H2134" s="1" t="s">
        <v>2527</v>
      </c>
      <c r="I2134" s="1" t="s">
        <v>2528</v>
      </c>
      <c r="J2134" s="1" t="s">
        <v>51</v>
      </c>
      <c r="K2134" s="3">
        <v>21.9</v>
      </c>
      <c r="L2134">
        <v>5</v>
      </c>
      <c r="M2134" s="3">
        <v>109.5</v>
      </c>
      <c r="N2134" s="1" t="s">
        <v>29</v>
      </c>
      <c r="O2134" s="1" t="s">
        <v>22</v>
      </c>
    </row>
    <row r="2135" spans="1:15" x14ac:dyDescent="0.3">
      <c r="A2135" s="1" t="s">
        <v>5598</v>
      </c>
      <c r="B2135" s="2">
        <v>44994</v>
      </c>
      <c r="C2135" s="1" t="s">
        <v>6672</v>
      </c>
      <c r="D2135" s="1" t="s">
        <v>15</v>
      </c>
      <c r="E2135">
        <v>2023</v>
      </c>
      <c r="F2135" s="1" t="s">
        <v>918</v>
      </c>
      <c r="G2135" s="1" t="s">
        <v>5599</v>
      </c>
      <c r="H2135" s="1" t="s">
        <v>585</v>
      </c>
      <c r="I2135" s="1" t="s">
        <v>586</v>
      </c>
      <c r="J2135" s="1" t="s">
        <v>70</v>
      </c>
      <c r="K2135" s="3">
        <v>5.56</v>
      </c>
      <c r="L2135">
        <v>5</v>
      </c>
      <c r="M2135" s="3">
        <v>27.8</v>
      </c>
      <c r="N2135" s="1" t="s">
        <v>88</v>
      </c>
      <c r="O2135" s="1" t="s">
        <v>44</v>
      </c>
    </row>
    <row r="2136" spans="1:15" x14ac:dyDescent="0.3">
      <c r="A2136" s="1" t="s">
        <v>5600</v>
      </c>
      <c r="B2136" s="2">
        <v>45545</v>
      </c>
      <c r="C2136" s="1" t="s">
        <v>6671</v>
      </c>
      <c r="D2136" s="1" t="s">
        <v>60</v>
      </c>
      <c r="E2136">
        <v>2024</v>
      </c>
      <c r="F2136" s="1" t="s">
        <v>5601</v>
      </c>
      <c r="G2136" s="1" t="s">
        <v>5602</v>
      </c>
      <c r="H2136" s="1" t="s">
        <v>5603</v>
      </c>
      <c r="I2136" s="1" t="s">
        <v>5604</v>
      </c>
      <c r="J2136" s="1" t="s">
        <v>20</v>
      </c>
      <c r="K2136" s="3">
        <v>21.88</v>
      </c>
      <c r="L2136">
        <v>2</v>
      </c>
      <c r="M2136" s="3">
        <v>43.76</v>
      </c>
      <c r="N2136" s="1" t="s">
        <v>21</v>
      </c>
      <c r="O2136" s="1" t="s">
        <v>44</v>
      </c>
    </row>
    <row r="2137" spans="1:15" x14ac:dyDescent="0.3">
      <c r="A2137" s="1" t="s">
        <v>5605</v>
      </c>
      <c r="B2137" s="2">
        <v>45495</v>
      </c>
      <c r="C2137" s="1" t="s">
        <v>6667</v>
      </c>
      <c r="D2137" s="1" t="s">
        <v>32</v>
      </c>
      <c r="E2137">
        <v>2024</v>
      </c>
      <c r="F2137" s="1" t="s">
        <v>4002</v>
      </c>
      <c r="G2137" s="1" t="s">
        <v>4003</v>
      </c>
      <c r="H2137" s="1" t="s">
        <v>5606</v>
      </c>
      <c r="I2137" s="1" t="s">
        <v>5607</v>
      </c>
      <c r="J2137" s="1" t="s">
        <v>70</v>
      </c>
      <c r="K2137" s="3">
        <v>42.54</v>
      </c>
      <c r="L2137">
        <v>2</v>
      </c>
      <c r="M2137" s="3">
        <v>85.08</v>
      </c>
      <c r="N2137" s="1" t="s">
        <v>29</v>
      </c>
      <c r="O2137" s="1" t="s">
        <v>193</v>
      </c>
    </row>
    <row r="2138" spans="1:15" x14ac:dyDescent="0.3">
      <c r="A2138" s="1" t="s">
        <v>5608</v>
      </c>
      <c r="B2138" s="2">
        <v>45805</v>
      </c>
      <c r="C2138" s="1" t="s">
        <v>6670</v>
      </c>
      <c r="D2138" s="1" t="s">
        <v>46</v>
      </c>
      <c r="E2138">
        <v>2025</v>
      </c>
      <c r="F2138" s="1" t="s">
        <v>1092</v>
      </c>
      <c r="G2138" s="1" t="s">
        <v>4204</v>
      </c>
      <c r="H2138" s="1" t="s">
        <v>3930</v>
      </c>
      <c r="I2138" s="1" t="s">
        <v>3931</v>
      </c>
      <c r="J2138" s="1" t="s">
        <v>70</v>
      </c>
      <c r="K2138" s="3">
        <v>26.64</v>
      </c>
      <c r="L2138">
        <v>5</v>
      </c>
      <c r="M2138" s="3">
        <v>133.19999999999999</v>
      </c>
      <c r="N2138" s="1" t="s">
        <v>6669</v>
      </c>
      <c r="O2138" s="1" t="s">
        <v>193</v>
      </c>
    </row>
    <row r="2139" spans="1:15" x14ac:dyDescent="0.3">
      <c r="A2139" s="1" t="s">
        <v>5609</v>
      </c>
      <c r="B2139" s="2">
        <v>45451</v>
      </c>
      <c r="C2139" s="1" t="s">
        <v>6673</v>
      </c>
      <c r="D2139" s="1" t="s">
        <v>24</v>
      </c>
      <c r="E2139">
        <v>2024</v>
      </c>
      <c r="F2139" s="1" t="s">
        <v>2051</v>
      </c>
      <c r="G2139" s="1" t="s">
        <v>5222</v>
      </c>
      <c r="H2139" s="1" t="s">
        <v>2913</v>
      </c>
      <c r="I2139" s="1" t="s">
        <v>3855</v>
      </c>
      <c r="J2139" s="1" t="s">
        <v>20</v>
      </c>
      <c r="K2139" s="3">
        <v>26.42</v>
      </c>
      <c r="L2139">
        <v>1</v>
      </c>
      <c r="M2139" s="3">
        <v>26.42</v>
      </c>
      <c r="N2139" s="1" t="s">
        <v>29</v>
      </c>
      <c r="O2139" s="1" t="s">
        <v>37</v>
      </c>
    </row>
    <row r="2140" spans="1:15" x14ac:dyDescent="0.3">
      <c r="A2140" s="1" t="s">
        <v>5610</v>
      </c>
      <c r="B2140" s="2">
        <v>45573</v>
      </c>
      <c r="C2140" s="1" t="s">
        <v>6671</v>
      </c>
      <c r="D2140" s="1" t="s">
        <v>133</v>
      </c>
      <c r="E2140">
        <v>2024</v>
      </c>
      <c r="F2140" s="1" t="s">
        <v>128</v>
      </c>
      <c r="G2140" s="1" t="s">
        <v>5611</v>
      </c>
      <c r="H2140" s="1" t="s">
        <v>856</v>
      </c>
      <c r="I2140" s="1" t="s">
        <v>857</v>
      </c>
      <c r="J2140" s="1" t="s">
        <v>87</v>
      </c>
      <c r="K2140" s="3">
        <v>49.36</v>
      </c>
      <c r="L2140">
        <v>3</v>
      </c>
      <c r="M2140" s="3">
        <v>148.08000000000001</v>
      </c>
      <c r="N2140" s="1" t="s">
        <v>6669</v>
      </c>
      <c r="O2140" s="1" t="s">
        <v>37</v>
      </c>
    </row>
    <row r="2141" spans="1:15" x14ac:dyDescent="0.3">
      <c r="A2141" s="1" t="s">
        <v>5612</v>
      </c>
      <c r="B2141" s="2">
        <v>44958</v>
      </c>
      <c r="C2141" s="1" t="s">
        <v>6670</v>
      </c>
      <c r="D2141" s="1" t="s">
        <v>39</v>
      </c>
      <c r="E2141">
        <v>2023</v>
      </c>
      <c r="F2141" s="1" t="s">
        <v>4666</v>
      </c>
      <c r="G2141" s="1" t="s">
        <v>4667</v>
      </c>
      <c r="H2141" s="1" t="s">
        <v>2470</v>
      </c>
      <c r="I2141" s="1" t="s">
        <v>4562</v>
      </c>
      <c r="J2141" s="1" t="s">
        <v>20</v>
      </c>
      <c r="K2141" s="3">
        <v>37.619999999999997</v>
      </c>
      <c r="L2141">
        <v>4</v>
      </c>
      <c r="M2141" s="3">
        <v>150.47999999999999</v>
      </c>
      <c r="N2141" s="1" t="s">
        <v>21</v>
      </c>
      <c r="O2141" s="1" t="s">
        <v>22</v>
      </c>
    </row>
    <row r="2142" spans="1:15" x14ac:dyDescent="0.3">
      <c r="A2142" s="1" t="s">
        <v>5613</v>
      </c>
      <c r="B2142" s="2">
        <v>45008</v>
      </c>
      <c r="C2142" s="1" t="s">
        <v>6672</v>
      </c>
      <c r="D2142" s="1" t="s">
        <v>15</v>
      </c>
      <c r="E2142">
        <v>2023</v>
      </c>
      <c r="F2142" s="1" t="s">
        <v>1459</v>
      </c>
      <c r="G2142" s="1" t="s">
        <v>1460</v>
      </c>
      <c r="H2142" s="1" t="s">
        <v>1350</v>
      </c>
      <c r="I2142" s="1" t="s">
        <v>1351</v>
      </c>
      <c r="J2142" s="1" t="s">
        <v>20</v>
      </c>
      <c r="K2142" s="3">
        <v>29.56</v>
      </c>
      <c r="L2142">
        <v>4</v>
      </c>
      <c r="M2142" s="3">
        <v>118.24</v>
      </c>
      <c r="N2142" s="1" t="s">
        <v>21</v>
      </c>
      <c r="O2142" s="1" t="s">
        <v>37</v>
      </c>
    </row>
    <row r="2143" spans="1:15" x14ac:dyDescent="0.3">
      <c r="A2143" s="1" t="s">
        <v>5614</v>
      </c>
      <c r="B2143" s="2">
        <v>44974</v>
      </c>
      <c r="C2143" s="1" t="s">
        <v>6668</v>
      </c>
      <c r="D2143" s="1" t="s">
        <v>39</v>
      </c>
      <c r="E2143">
        <v>2023</v>
      </c>
      <c r="F2143" s="1" t="s">
        <v>1299</v>
      </c>
      <c r="G2143" s="1" t="s">
        <v>584</v>
      </c>
      <c r="H2143" s="1" t="s">
        <v>1986</v>
      </c>
      <c r="I2143" s="1" t="s">
        <v>1987</v>
      </c>
      <c r="J2143" s="1" t="s">
        <v>87</v>
      </c>
      <c r="K2143" s="3">
        <v>24.84</v>
      </c>
      <c r="L2143">
        <v>2</v>
      </c>
      <c r="M2143" s="3">
        <v>49.68</v>
      </c>
      <c r="N2143" s="1" t="s">
        <v>21</v>
      </c>
      <c r="O2143" s="1" t="s">
        <v>52</v>
      </c>
    </row>
    <row r="2144" spans="1:15" x14ac:dyDescent="0.3">
      <c r="A2144" s="1" t="s">
        <v>5615</v>
      </c>
      <c r="B2144" s="2">
        <v>45499</v>
      </c>
      <c r="C2144" s="1" t="s">
        <v>6668</v>
      </c>
      <c r="D2144" s="1" t="s">
        <v>32</v>
      </c>
      <c r="E2144">
        <v>2024</v>
      </c>
      <c r="F2144" s="1" t="s">
        <v>794</v>
      </c>
      <c r="G2144" s="1" t="s">
        <v>4913</v>
      </c>
      <c r="H2144" s="1" t="s">
        <v>2065</v>
      </c>
      <c r="I2144" s="1" t="s">
        <v>4640</v>
      </c>
      <c r="J2144" s="1" t="s">
        <v>70</v>
      </c>
      <c r="K2144" s="3">
        <v>12.58</v>
      </c>
      <c r="L2144">
        <v>1</v>
      </c>
      <c r="M2144" s="3">
        <v>12.58</v>
      </c>
      <c r="N2144" s="1" t="s">
        <v>21</v>
      </c>
      <c r="O2144" s="1" t="s">
        <v>193</v>
      </c>
    </row>
    <row r="2145" spans="1:15" x14ac:dyDescent="0.3">
      <c r="A2145" s="1" t="s">
        <v>5616</v>
      </c>
      <c r="B2145" s="2">
        <v>45615</v>
      </c>
      <c r="C2145" s="1" t="s">
        <v>6671</v>
      </c>
      <c r="D2145" s="1" t="s">
        <v>54</v>
      </c>
      <c r="E2145">
        <v>2024</v>
      </c>
      <c r="F2145" s="1" t="s">
        <v>3186</v>
      </c>
      <c r="G2145" s="1" t="s">
        <v>3187</v>
      </c>
      <c r="H2145" s="1" t="s">
        <v>2685</v>
      </c>
      <c r="I2145" s="1" t="s">
        <v>2686</v>
      </c>
      <c r="J2145" s="1" t="s">
        <v>70</v>
      </c>
      <c r="K2145" s="3">
        <v>42</v>
      </c>
      <c r="L2145">
        <v>4</v>
      </c>
      <c r="M2145" s="3">
        <v>168</v>
      </c>
      <c r="N2145" s="1" t="s">
        <v>29</v>
      </c>
      <c r="O2145" s="1" t="s">
        <v>37</v>
      </c>
    </row>
    <row r="2146" spans="1:15" x14ac:dyDescent="0.3">
      <c r="A2146" s="1" t="s">
        <v>5617</v>
      </c>
      <c r="B2146" s="2">
        <v>45399</v>
      </c>
      <c r="C2146" s="1" t="s">
        <v>6670</v>
      </c>
      <c r="D2146" s="1" t="s">
        <v>82</v>
      </c>
      <c r="E2146">
        <v>2024</v>
      </c>
      <c r="F2146" s="1" t="s">
        <v>958</v>
      </c>
      <c r="G2146" s="1" t="s">
        <v>5618</v>
      </c>
      <c r="H2146" s="1" t="s">
        <v>979</v>
      </c>
      <c r="I2146" s="1" t="s">
        <v>980</v>
      </c>
      <c r="J2146" s="1" t="s">
        <v>51</v>
      </c>
      <c r="K2146" s="3">
        <v>7.8</v>
      </c>
      <c r="L2146">
        <v>5</v>
      </c>
      <c r="M2146" s="3">
        <v>39</v>
      </c>
      <c r="N2146" s="1" t="s">
        <v>6669</v>
      </c>
      <c r="O2146" s="1" t="s">
        <v>37</v>
      </c>
    </row>
    <row r="2147" spans="1:15" x14ac:dyDescent="0.3">
      <c r="A2147" s="1" t="s">
        <v>5619</v>
      </c>
      <c r="B2147" s="2">
        <v>45049</v>
      </c>
      <c r="C2147" s="1" t="s">
        <v>6670</v>
      </c>
      <c r="D2147" s="1" t="s">
        <v>46</v>
      </c>
      <c r="E2147">
        <v>2023</v>
      </c>
      <c r="F2147" s="1" t="s">
        <v>799</v>
      </c>
      <c r="G2147" s="1" t="s">
        <v>1579</v>
      </c>
      <c r="H2147" s="1" t="s">
        <v>228</v>
      </c>
      <c r="I2147" s="1" t="s">
        <v>5241</v>
      </c>
      <c r="J2147" s="1" t="s">
        <v>87</v>
      </c>
      <c r="K2147" s="3">
        <v>40.75</v>
      </c>
      <c r="L2147">
        <v>5</v>
      </c>
      <c r="M2147" s="3">
        <v>203.75</v>
      </c>
      <c r="N2147" s="1" t="s">
        <v>6669</v>
      </c>
      <c r="O2147" s="1" t="s">
        <v>37</v>
      </c>
    </row>
    <row r="2148" spans="1:15" x14ac:dyDescent="0.3">
      <c r="A2148" s="1" t="s">
        <v>5620</v>
      </c>
      <c r="B2148" s="2">
        <v>45069</v>
      </c>
      <c r="C2148" s="1" t="s">
        <v>6671</v>
      </c>
      <c r="D2148" s="1" t="s">
        <v>46</v>
      </c>
      <c r="E2148">
        <v>2023</v>
      </c>
      <c r="F2148" s="1" t="s">
        <v>987</v>
      </c>
      <c r="G2148" s="1" t="s">
        <v>988</v>
      </c>
      <c r="H2148" s="1" t="s">
        <v>3377</v>
      </c>
      <c r="I2148" s="1" t="s">
        <v>3378</v>
      </c>
      <c r="J2148" s="1" t="s">
        <v>87</v>
      </c>
      <c r="K2148" s="3">
        <v>31.73</v>
      </c>
      <c r="L2148">
        <v>3</v>
      </c>
      <c r="M2148" s="3">
        <v>95.19</v>
      </c>
      <c r="N2148" s="1" t="s">
        <v>6669</v>
      </c>
      <c r="O2148" s="1" t="s">
        <v>193</v>
      </c>
    </row>
    <row r="2149" spans="1:15" x14ac:dyDescent="0.3">
      <c r="A2149" s="1" t="s">
        <v>5621</v>
      </c>
      <c r="B2149" s="2">
        <v>44879</v>
      </c>
      <c r="C2149" s="1" t="s">
        <v>6667</v>
      </c>
      <c r="D2149" s="1" t="s">
        <v>54</v>
      </c>
      <c r="E2149">
        <v>2022</v>
      </c>
      <c r="F2149" s="1" t="s">
        <v>4571</v>
      </c>
      <c r="G2149" s="1" t="s">
        <v>4572</v>
      </c>
      <c r="H2149" s="1" t="s">
        <v>623</v>
      </c>
      <c r="I2149" s="1" t="s">
        <v>2232</v>
      </c>
      <c r="J2149" s="1" t="s">
        <v>70</v>
      </c>
      <c r="K2149" s="3">
        <v>10.36</v>
      </c>
      <c r="L2149">
        <v>3</v>
      </c>
      <c r="M2149" s="3">
        <v>31.08</v>
      </c>
      <c r="N2149" s="1" t="s">
        <v>6669</v>
      </c>
      <c r="O2149" s="1" t="s">
        <v>44</v>
      </c>
    </row>
    <row r="2150" spans="1:15" x14ac:dyDescent="0.3">
      <c r="A2150" s="1" t="s">
        <v>5622</v>
      </c>
      <c r="B2150" s="2">
        <v>45313</v>
      </c>
      <c r="C2150" s="1" t="s">
        <v>6667</v>
      </c>
      <c r="D2150" s="1" t="s">
        <v>210</v>
      </c>
      <c r="E2150">
        <v>2024</v>
      </c>
      <c r="F2150" s="1" t="s">
        <v>799</v>
      </c>
      <c r="G2150" s="1" t="s">
        <v>800</v>
      </c>
      <c r="H2150" s="1" t="s">
        <v>508</v>
      </c>
      <c r="I2150" s="1" t="s">
        <v>2261</v>
      </c>
      <c r="J2150" s="1" t="s">
        <v>87</v>
      </c>
      <c r="K2150" s="3">
        <v>10.31</v>
      </c>
      <c r="L2150">
        <v>1</v>
      </c>
      <c r="M2150" s="3">
        <v>10.31</v>
      </c>
      <c r="N2150" s="1" t="s">
        <v>88</v>
      </c>
      <c r="O2150" s="1" t="s">
        <v>37</v>
      </c>
    </row>
    <row r="2151" spans="1:15" x14ac:dyDescent="0.3">
      <c r="A2151" s="1" t="s">
        <v>5623</v>
      </c>
      <c r="B2151" s="2">
        <v>45547</v>
      </c>
      <c r="C2151" s="1" t="s">
        <v>6672</v>
      </c>
      <c r="D2151" s="1" t="s">
        <v>60</v>
      </c>
      <c r="E2151">
        <v>2024</v>
      </c>
      <c r="F2151" s="1" t="s">
        <v>1032</v>
      </c>
      <c r="G2151" s="1" t="s">
        <v>4996</v>
      </c>
      <c r="H2151" s="1" t="s">
        <v>1428</v>
      </c>
      <c r="I2151" s="1" t="s">
        <v>4660</v>
      </c>
      <c r="J2151" s="1" t="s">
        <v>70</v>
      </c>
      <c r="K2151" s="3">
        <v>26.19</v>
      </c>
      <c r="L2151">
        <v>3</v>
      </c>
      <c r="M2151" s="3">
        <v>78.569999999999993</v>
      </c>
      <c r="N2151" s="1" t="s">
        <v>88</v>
      </c>
      <c r="O2151" s="1" t="s">
        <v>30</v>
      </c>
    </row>
    <row r="2152" spans="1:15" x14ac:dyDescent="0.3">
      <c r="A2152" s="1" t="s">
        <v>5624</v>
      </c>
      <c r="B2152" s="2">
        <v>45780</v>
      </c>
      <c r="C2152" s="1" t="s">
        <v>6673</v>
      </c>
      <c r="D2152" s="1" t="s">
        <v>46</v>
      </c>
      <c r="E2152">
        <v>2025</v>
      </c>
      <c r="F2152" s="1" t="s">
        <v>2196</v>
      </c>
      <c r="G2152" s="1" t="s">
        <v>5625</v>
      </c>
      <c r="H2152" s="1" t="s">
        <v>3850</v>
      </c>
      <c r="I2152" s="1" t="s">
        <v>3851</v>
      </c>
      <c r="J2152" s="1" t="s">
        <v>20</v>
      </c>
      <c r="K2152" s="3">
        <v>37.71</v>
      </c>
      <c r="L2152">
        <v>1</v>
      </c>
      <c r="M2152" s="3">
        <v>37.71</v>
      </c>
      <c r="N2152" s="1" t="s">
        <v>21</v>
      </c>
      <c r="O2152" s="1" t="s">
        <v>193</v>
      </c>
    </row>
    <row r="2153" spans="1:15" x14ac:dyDescent="0.3">
      <c r="A2153" s="1" t="s">
        <v>5626</v>
      </c>
      <c r="B2153" s="2">
        <v>45030</v>
      </c>
      <c r="C2153" s="1" t="s">
        <v>6668</v>
      </c>
      <c r="D2153" s="1" t="s">
        <v>82</v>
      </c>
      <c r="E2153">
        <v>2023</v>
      </c>
      <c r="F2153" s="1" t="s">
        <v>2035</v>
      </c>
      <c r="G2153" s="1" t="s">
        <v>2036</v>
      </c>
      <c r="H2153" s="1" t="s">
        <v>1613</v>
      </c>
      <c r="I2153" s="1" t="s">
        <v>2442</v>
      </c>
      <c r="J2153" s="1" t="s">
        <v>20</v>
      </c>
      <c r="K2153" s="3">
        <v>13.28</v>
      </c>
      <c r="L2153">
        <v>5</v>
      </c>
      <c r="M2153" s="3">
        <v>66.400000000000006</v>
      </c>
      <c r="N2153" s="1" t="s">
        <v>21</v>
      </c>
      <c r="O2153" s="1" t="s">
        <v>22</v>
      </c>
    </row>
    <row r="2154" spans="1:15" x14ac:dyDescent="0.3">
      <c r="A2154" s="1" t="s">
        <v>5627</v>
      </c>
      <c r="B2154" s="2">
        <v>45451</v>
      </c>
      <c r="C2154" s="1" t="s">
        <v>6673</v>
      </c>
      <c r="D2154" s="1" t="s">
        <v>24</v>
      </c>
      <c r="E2154">
        <v>2024</v>
      </c>
      <c r="F2154" s="1" t="s">
        <v>419</v>
      </c>
      <c r="G2154" s="1" t="s">
        <v>420</v>
      </c>
      <c r="H2154" s="1" t="s">
        <v>883</v>
      </c>
      <c r="I2154" s="1" t="s">
        <v>884</v>
      </c>
      <c r="J2154" s="1" t="s">
        <v>51</v>
      </c>
      <c r="K2154" s="3">
        <v>17.37</v>
      </c>
      <c r="L2154">
        <v>2</v>
      </c>
      <c r="M2154" s="3">
        <v>34.74</v>
      </c>
      <c r="N2154" s="1" t="s">
        <v>21</v>
      </c>
      <c r="O2154" s="1" t="s">
        <v>44</v>
      </c>
    </row>
    <row r="2155" spans="1:15" x14ac:dyDescent="0.3">
      <c r="A2155" s="1" t="s">
        <v>5628</v>
      </c>
      <c r="B2155" s="2">
        <v>45880</v>
      </c>
      <c r="C2155" s="1" t="s">
        <v>6667</v>
      </c>
      <c r="D2155" s="1" t="s">
        <v>90</v>
      </c>
      <c r="E2155">
        <v>2025</v>
      </c>
      <c r="F2155" s="1" t="s">
        <v>4210</v>
      </c>
      <c r="G2155" s="1" t="s">
        <v>4211</v>
      </c>
      <c r="H2155" s="1" t="s">
        <v>984</v>
      </c>
      <c r="I2155" s="1" t="s">
        <v>985</v>
      </c>
      <c r="J2155" s="1" t="s">
        <v>70</v>
      </c>
      <c r="K2155" s="3">
        <v>43.04</v>
      </c>
      <c r="L2155">
        <v>2</v>
      </c>
      <c r="M2155" s="3">
        <v>86.08</v>
      </c>
      <c r="N2155" s="1" t="s">
        <v>29</v>
      </c>
      <c r="O2155" s="1" t="s">
        <v>37</v>
      </c>
    </row>
    <row r="2156" spans="1:15" x14ac:dyDescent="0.3">
      <c r="A2156" s="1" t="s">
        <v>5629</v>
      </c>
      <c r="B2156" s="2">
        <v>45613</v>
      </c>
      <c r="C2156" s="1" t="s">
        <v>6666</v>
      </c>
      <c r="D2156" s="1" t="s">
        <v>54</v>
      </c>
      <c r="E2156">
        <v>2024</v>
      </c>
      <c r="F2156" s="1" t="s">
        <v>280</v>
      </c>
      <c r="G2156" s="1" t="s">
        <v>281</v>
      </c>
      <c r="H2156" s="1" t="s">
        <v>936</v>
      </c>
      <c r="I2156" s="1" t="s">
        <v>2138</v>
      </c>
      <c r="J2156" s="1" t="s">
        <v>51</v>
      </c>
      <c r="K2156" s="3">
        <v>27.98</v>
      </c>
      <c r="L2156">
        <v>4</v>
      </c>
      <c r="M2156" s="3">
        <v>111.92</v>
      </c>
      <c r="N2156" s="1" t="s">
        <v>88</v>
      </c>
      <c r="O2156" s="1" t="s">
        <v>52</v>
      </c>
    </row>
    <row r="2157" spans="1:15" x14ac:dyDescent="0.3">
      <c r="A2157" s="1" t="s">
        <v>5630</v>
      </c>
      <c r="B2157" s="2">
        <v>45700</v>
      </c>
      <c r="C2157" s="1" t="s">
        <v>6670</v>
      </c>
      <c r="D2157" s="1" t="s">
        <v>39</v>
      </c>
      <c r="E2157">
        <v>2025</v>
      </c>
      <c r="F2157" s="1" t="s">
        <v>5631</v>
      </c>
      <c r="G2157" s="1" t="s">
        <v>5632</v>
      </c>
      <c r="H2157" s="1" t="s">
        <v>3235</v>
      </c>
      <c r="I2157" s="1" t="s">
        <v>3236</v>
      </c>
      <c r="J2157" s="1" t="s">
        <v>51</v>
      </c>
      <c r="K2157" s="3">
        <v>32.74</v>
      </c>
      <c r="L2157">
        <v>3</v>
      </c>
      <c r="M2157" s="3">
        <v>98.22</v>
      </c>
      <c r="N2157" s="1" t="s">
        <v>21</v>
      </c>
      <c r="O2157" s="1" t="s">
        <v>37</v>
      </c>
    </row>
    <row r="2158" spans="1:15" x14ac:dyDescent="0.3">
      <c r="A2158" s="1" t="s">
        <v>5633</v>
      </c>
      <c r="B2158" s="2">
        <v>45321</v>
      </c>
      <c r="C2158" s="1" t="s">
        <v>6671</v>
      </c>
      <c r="D2158" s="1" t="s">
        <v>210</v>
      </c>
      <c r="E2158">
        <v>2024</v>
      </c>
      <c r="F2158" s="1" t="s">
        <v>4301</v>
      </c>
      <c r="G2158" s="1" t="s">
        <v>5634</v>
      </c>
      <c r="H2158" s="1" t="s">
        <v>2527</v>
      </c>
      <c r="I2158" s="1" t="s">
        <v>2528</v>
      </c>
      <c r="J2158" s="1" t="s">
        <v>87</v>
      </c>
      <c r="K2158" s="3">
        <v>21.56</v>
      </c>
      <c r="L2158">
        <v>5</v>
      </c>
      <c r="M2158" s="3">
        <v>107.8</v>
      </c>
      <c r="N2158" s="1" t="s">
        <v>88</v>
      </c>
      <c r="O2158" s="1" t="s">
        <v>44</v>
      </c>
    </row>
    <row r="2159" spans="1:15" x14ac:dyDescent="0.3">
      <c r="A2159" s="1" t="s">
        <v>5635</v>
      </c>
      <c r="B2159" s="2">
        <v>45286</v>
      </c>
      <c r="C2159" s="1" t="s">
        <v>6671</v>
      </c>
      <c r="D2159" s="1" t="s">
        <v>107</v>
      </c>
      <c r="E2159">
        <v>2023</v>
      </c>
      <c r="F2159" s="1" t="s">
        <v>2790</v>
      </c>
      <c r="G2159" s="1" t="s">
        <v>2791</v>
      </c>
      <c r="H2159" s="1" t="s">
        <v>2208</v>
      </c>
      <c r="I2159" s="1" t="s">
        <v>2209</v>
      </c>
      <c r="J2159" s="1" t="s">
        <v>20</v>
      </c>
      <c r="K2159" s="3">
        <v>29.14</v>
      </c>
      <c r="L2159">
        <v>1</v>
      </c>
      <c r="M2159" s="3">
        <v>29.14</v>
      </c>
      <c r="N2159" s="1" t="s">
        <v>21</v>
      </c>
      <c r="O2159" s="1" t="s">
        <v>22</v>
      </c>
    </row>
    <row r="2160" spans="1:15" x14ac:dyDescent="0.3">
      <c r="A2160" s="1" t="s">
        <v>5636</v>
      </c>
      <c r="B2160" s="2">
        <v>45183</v>
      </c>
      <c r="C2160" s="1" t="s">
        <v>6672</v>
      </c>
      <c r="D2160" s="1" t="s">
        <v>60</v>
      </c>
      <c r="E2160">
        <v>2023</v>
      </c>
      <c r="F2160" s="1" t="s">
        <v>1203</v>
      </c>
      <c r="G2160" s="1" t="s">
        <v>5637</v>
      </c>
      <c r="H2160" s="1" t="s">
        <v>1730</v>
      </c>
      <c r="I2160" s="1" t="s">
        <v>5638</v>
      </c>
      <c r="J2160" s="1" t="s">
        <v>70</v>
      </c>
      <c r="K2160" s="3">
        <v>11.26</v>
      </c>
      <c r="L2160">
        <v>2</v>
      </c>
      <c r="M2160" s="3">
        <v>22.52</v>
      </c>
      <c r="N2160" s="1" t="s">
        <v>21</v>
      </c>
      <c r="O2160" s="1" t="s">
        <v>44</v>
      </c>
    </row>
    <row r="2161" spans="1:15" x14ac:dyDescent="0.3">
      <c r="A2161" s="1" t="s">
        <v>5639</v>
      </c>
      <c r="B2161" s="2">
        <v>45341</v>
      </c>
      <c r="C2161" s="1" t="s">
        <v>6667</v>
      </c>
      <c r="D2161" s="1" t="s">
        <v>39</v>
      </c>
      <c r="E2161">
        <v>2024</v>
      </c>
      <c r="F2161" s="1" t="s">
        <v>3682</v>
      </c>
      <c r="G2161" s="1" t="s">
        <v>3683</v>
      </c>
      <c r="H2161" s="1" t="s">
        <v>1630</v>
      </c>
      <c r="I2161" s="1" t="s">
        <v>1631</v>
      </c>
      <c r="J2161" s="1" t="s">
        <v>51</v>
      </c>
      <c r="K2161" s="3">
        <v>28.5</v>
      </c>
      <c r="L2161">
        <v>5</v>
      </c>
      <c r="M2161" s="3">
        <v>142.5</v>
      </c>
      <c r="N2161" s="1" t="s">
        <v>21</v>
      </c>
      <c r="O2161" s="1" t="s">
        <v>30</v>
      </c>
    </row>
    <row r="2162" spans="1:15" x14ac:dyDescent="0.3">
      <c r="A2162" s="1" t="s">
        <v>5640</v>
      </c>
      <c r="B2162" s="2">
        <v>45602</v>
      </c>
      <c r="C2162" s="1" t="s">
        <v>6670</v>
      </c>
      <c r="D2162" s="1" t="s">
        <v>54</v>
      </c>
      <c r="E2162">
        <v>2024</v>
      </c>
      <c r="F2162" s="1" t="s">
        <v>1588</v>
      </c>
      <c r="G2162" s="1" t="s">
        <v>1589</v>
      </c>
      <c r="H2162" s="1" t="s">
        <v>1080</v>
      </c>
      <c r="I2162" s="1" t="s">
        <v>2343</v>
      </c>
      <c r="J2162" s="1" t="s">
        <v>87</v>
      </c>
      <c r="K2162" s="3">
        <v>47.74</v>
      </c>
      <c r="L2162">
        <v>3</v>
      </c>
      <c r="M2162" s="3">
        <v>143.22</v>
      </c>
      <c r="N2162" s="1" t="s">
        <v>6669</v>
      </c>
      <c r="O2162" s="1" t="s">
        <v>52</v>
      </c>
    </row>
    <row r="2163" spans="1:15" x14ac:dyDescent="0.3">
      <c r="A2163" s="1" t="s">
        <v>5641</v>
      </c>
      <c r="B2163" s="2">
        <v>45532</v>
      </c>
      <c r="C2163" s="1" t="s">
        <v>6670</v>
      </c>
      <c r="D2163" s="1" t="s">
        <v>90</v>
      </c>
      <c r="E2163">
        <v>2024</v>
      </c>
      <c r="F2163" s="1" t="s">
        <v>873</v>
      </c>
      <c r="G2163" s="1" t="s">
        <v>5642</v>
      </c>
      <c r="H2163" s="1" t="s">
        <v>5643</v>
      </c>
      <c r="I2163" s="1" t="s">
        <v>5644</v>
      </c>
      <c r="J2163" s="1" t="s">
        <v>87</v>
      </c>
      <c r="K2163" s="3">
        <v>5.36</v>
      </c>
      <c r="L2163">
        <v>3</v>
      </c>
      <c r="M2163" s="3">
        <v>16.079999999999998</v>
      </c>
      <c r="N2163" s="1" t="s">
        <v>29</v>
      </c>
      <c r="O2163" s="1" t="s">
        <v>52</v>
      </c>
    </row>
    <row r="2164" spans="1:15" x14ac:dyDescent="0.3">
      <c r="A2164" s="1" t="s">
        <v>5645</v>
      </c>
      <c r="B2164" s="2">
        <v>45732</v>
      </c>
      <c r="C2164" s="1" t="s">
        <v>6666</v>
      </c>
      <c r="D2164" s="1" t="s">
        <v>15</v>
      </c>
      <c r="E2164">
        <v>2025</v>
      </c>
      <c r="F2164" s="1" t="s">
        <v>495</v>
      </c>
      <c r="G2164" s="1" t="s">
        <v>496</v>
      </c>
      <c r="H2164" s="1" t="s">
        <v>1068</v>
      </c>
      <c r="I2164" s="1" t="s">
        <v>1069</v>
      </c>
      <c r="J2164" s="1" t="s">
        <v>70</v>
      </c>
      <c r="K2164" s="3">
        <v>35.74</v>
      </c>
      <c r="L2164">
        <v>5</v>
      </c>
      <c r="M2164" s="3">
        <v>178.7</v>
      </c>
      <c r="N2164" s="1" t="s">
        <v>21</v>
      </c>
      <c r="O2164" s="1" t="s">
        <v>22</v>
      </c>
    </row>
    <row r="2165" spans="1:15" x14ac:dyDescent="0.3">
      <c r="A2165" s="1" t="s">
        <v>5646</v>
      </c>
      <c r="B2165" s="2">
        <v>44851</v>
      </c>
      <c r="C2165" s="1" t="s">
        <v>6667</v>
      </c>
      <c r="D2165" s="1" t="s">
        <v>133</v>
      </c>
      <c r="E2165">
        <v>2022</v>
      </c>
      <c r="F2165" s="1" t="s">
        <v>2006</v>
      </c>
      <c r="G2165" s="1" t="s">
        <v>2007</v>
      </c>
      <c r="H2165" s="1" t="s">
        <v>923</v>
      </c>
      <c r="I2165" s="1" t="s">
        <v>4344</v>
      </c>
      <c r="J2165" s="1" t="s">
        <v>20</v>
      </c>
      <c r="K2165" s="3">
        <v>46.06</v>
      </c>
      <c r="L2165">
        <v>5</v>
      </c>
      <c r="M2165" s="3">
        <v>230.3</v>
      </c>
      <c r="N2165" s="1" t="s">
        <v>6669</v>
      </c>
      <c r="O2165" s="1" t="s">
        <v>44</v>
      </c>
    </row>
    <row r="2166" spans="1:15" x14ac:dyDescent="0.3">
      <c r="A2166" s="1" t="s">
        <v>5647</v>
      </c>
      <c r="B2166" s="2">
        <v>44882</v>
      </c>
      <c r="C2166" s="1" t="s">
        <v>6672</v>
      </c>
      <c r="D2166" s="1" t="s">
        <v>54</v>
      </c>
      <c r="E2166">
        <v>2022</v>
      </c>
      <c r="F2166" s="1" t="s">
        <v>944</v>
      </c>
      <c r="G2166" s="1" t="s">
        <v>3613</v>
      </c>
      <c r="H2166" s="1" t="s">
        <v>2678</v>
      </c>
      <c r="I2166" s="1" t="s">
        <v>2679</v>
      </c>
      <c r="J2166" s="1" t="s">
        <v>70</v>
      </c>
      <c r="K2166" s="3">
        <v>40.590000000000003</v>
      </c>
      <c r="L2166">
        <v>3</v>
      </c>
      <c r="M2166" s="3">
        <v>121.77</v>
      </c>
      <c r="N2166" s="1" t="s">
        <v>21</v>
      </c>
      <c r="O2166" s="1" t="s">
        <v>22</v>
      </c>
    </row>
    <row r="2167" spans="1:15" x14ac:dyDescent="0.3">
      <c r="A2167" s="1" t="s">
        <v>5648</v>
      </c>
      <c r="B2167" s="2">
        <v>45299</v>
      </c>
      <c r="C2167" s="1" t="s">
        <v>6667</v>
      </c>
      <c r="D2167" s="1" t="s">
        <v>210</v>
      </c>
      <c r="E2167">
        <v>2024</v>
      </c>
      <c r="F2167" s="1" t="s">
        <v>322</v>
      </c>
      <c r="G2167" s="1" t="s">
        <v>864</v>
      </c>
      <c r="H2167" s="1" t="s">
        <v>633</v>
      </c>
      <c r="I2167" s="1" t="s">
        <v>2305</v>
      </c>
      <c r="J2167" s="1" t="s">
        <v>70</v>
      </c>
      <c r="K2167" s="3">
        <v>22.4</v>
      </c>
      <c r="L2167">
        <v>5</v>
      </c>
      <c r="M2167" s="3">
        <v>112</v>
      </c>
      <c r="N2167" s="1" t="s">
        <v>21</v>
      </c>
      <c r="O2167" s="1" t="s">
        <v>37</v>
      </c>
    </row>
    <row r="2168" spans="1:15" x14ac:dyDescent="0.3">
      <c r="A2168" s="1" t="s">
        <v>5649</v>
      </c>
      <c r="B2168" s="2">
        <v>45293</v>
      </c>
      <c r="C2168" s="1" t="s">
        <v>6671</v>
      </c>
      <c r="D2168" s="1" t="s">
        <v>210</v>
      </c>
      <c r="E2168">
        <v>2024</v>
      </c>
      <c r="F2168" s="1" t="s">
        <v>2661</v>
      </c>
      <c r="G2168" s="1" t="s">
        <v>2662</v>
      </c>
      <c r="H2168" s="1" t="s">
        <v>1953</v>
      </c>
      <c r="I2168" s="1" t="s">
        <v>1954</v>
      </c>
      <c r="J2168" s="1" t="s">
        <v>20</v>
      </c>
      <c r="K2168" s="3">
        <v>50.71</v>
      </c>
      <c r="L2168">
        <v>1</v>
      </c>
      <c r="M2168" s="3">
        <v>50.71</v>
      </c>
      <c r="N2168" s="1" t="s">
        <v>29</v>
      </c>
      <c r="O2168" s="1" t="s">
        <v>95</v>
      </c>
    </row>
    <row r="2169" spans="1:15" x14ac:dyDescent="0.3">
      <c r="A2169" s="1" t="s">
        <v>5650</v>
      </c>
      <c r="B2169" s="2">
        <v>45387</v>
      </c>
      <c r="C2169" s="1" t="s">
        <v>6668</v>
      </c>
      <c r="D2169" s="1" t="s">
        <v>82</v>
      </c>
      <c r="E2169">
        <v>2024</v>
      </c>
      <c r="F2169" s="1" t="s">
        <v>5651</v>
      </c>
      <c r="G2169" s="1" t="s">
        <v>5652</v>
      </c>
      <c r="H2169" s="1" t="s">
        <v>707</v>
      </c>
      <c r="I2169" s="1" t="s">
        <v>708</v>
      </c>
      <c r="J2169" s="1" t="s">
        <v>20</v>
      </c>
      <c r="K2169" s="3">
        <v>11.83</v>
      </c>
      <c r="L2169">
        <v>2</v>
      </c>
      <c r="M2169" s="3">
        <v>23.66</v>
      </c>
      <c r="N2169" s="1" t="s">
        <v>88</v>
      </c>
      <c r="O2169" s="1" t="s">
        <v>193</v>
      </c>
    </row>
    <row r="2170" spans="1:15" x14ac:dyDescent="0.3">
      <c r="A2170" s="1" t="s">
        <v>5653</v>
      </c>
      <c r="B2170" s="2">
        <v>45884</v>
      </c>
      <c r="C2170" s="1" t="s">
        <v>6668</v>
      </c>
      <c r="D2170" s="1" t="s">
        <v>90</v>
      </c>
      <c r="E2170">
        <v>2025</v>
      </c>
      <c r="F2170" s="1" t="s">
        <v>1225</v>
      </c>
      <c r="G2170" s="1" t="s">
        <v>5654</v>
      </c>
      <c r="H2170" s="1" t="s">
        <v>2493</v>
      </c>
      <c r="I2170" s="1" t="s">
        <v>5492</v>
      </c>
      <c r="J2170" s="1" t="s">
        <v>51</v>
      </c>
      <c r="K2170" s="3">
        <v>23.98</v>
      </c>
      <c r="L2170">
        <v>4</v>
      </c>
      <c r="M2170" s="3">
        <v>95.92</v>
      </c>
      <c r="N2170" s="1" t="s">
        <v>21</v>
      </c>
      <c r="O2170" s="1" t="s">
        <v>37</v>
      </c>
    </row>
    <row r="2171" spans="1:15" x14ac:dyDescent="0.3">
      <c r="A2171" s="1" t="s">
        <v>5655</v>
      </c>
      <c r="B2171" s="2">
        <v>45327</v>
      </c>
      <c r="C2171" s="1" t="s">
        <v>6667</v>
      </c>
      <c r="D2171" s="1" t="s">
        <v>39</v>
      </c>
      <c r="E2171">
        <v>2024</v>
      </c>
      <c r="F2171" s="1" t="s">
        <v>3283</v>
      </c>
      <c r="G2171" s="1" t="s">
        <v>3284</v>
      </c>
      <c r="H2171" s="1" t="s">
        <v>1205</v>
      </c>
      <c r="I2171" s="1" t="s">
        <v>1206</v>
      </c>
      <c r="J2171" s="1" t="s">
        <v>87</v>
      </c>
      <c r="K2171" s="3">
        <v>18.59</v>
      </c>
      <c r="L2171">
        <v>2</v>
      </c>
      <c r="M2171" s="3">
        <v>37.18</v>
      </c>
      <c r="N2171" s="1" t="s">
        <v>21</v>
      </c>
      <c r="O2171" s="1" t="s">
        <v>193</v>
      </c>
    </row>
    <row r="2172" spans="1:15" x14ac:dyDescent="0.3">
      <c r="A2172" s="1" t="s">
        <v>5656</v>
      </c>
      <c r="B2172" s="2">
        <v>45458</v>
      </c>
      <c r="C2172" s="1" t="s">
        <v>6673</v>
      </c>
      <c r="D2172" s="1" t="s">
        <v>24</v>
      </c>
      <c r="E2172">
        <v>2024</v>
      </c>
      <c r="F2172" s="1" t="s">
        <v>3004</v>
      </c>
      <c r="G2172" s="1" t="s">
        <v>3005</v>
      </c>
      <c r="H2172" s="1" t="s">
        <v>5657</v>
      </c>
      <c r="I2172" s="1" t="s">
        <v>5658</v>
      </c>
      <c r="J2172" s="1" t="s">
        <v>70</v>
      </c>
      <c r="K2172" s="3">
        <v>45.35</v>
      </c>
      <c r="L2172">
        <v>1</v>
      </c>
      <c r="M2172" s="3">
        <v>45.35</v>
      </c>
      <c r="N2172" s="1" t="s">
        <v>21</v>
      </c>
      <c r="O2172" s="1" t="s">
        <v>44</v>
      </c>
    </row>
    <row r="2173" spans="1:15" x14ac:dyDescent="0.3">
      <c r="A2173" s="1" t="s">
        <v>5659</v>
      </c>
      <c r="B2173" s="2">
        <v>45452</v>
      </c>
      <c r="C2173" s="1" t="s">
        <v>6666</v>
      </c>
      <c r="D2173" s="1" t="s">
        <v>24</v>
      </c>
      <c r="E2173">
        <v>2024</v>
      </c>
      <c r="F2173" s="1" t="s">
        <v>5089</v>
      </c>
      <c r="G2173" s="1" t="s">
        <v>5660</v>
      </c>
      <c r="H2173" s="1" t="s">
        <v>370</v>
      </c>
      <c r="I2173" s="1" t="s">
        <v>371</v>
      </c>
      <c r="J2173" s="1" t="s">
        <v>70</v>
      </c>
      <c r="K2173" s="3">
        <v>43.91</v>
      </c>
      <c r="L2173">
        <v>5</v>
      </c>
      <c r="M2173" s="3">
        <v>219.55</v>
      </c>
      <c r="N2173" s="1" t="s">
        <v>88</v>
      </c>
      <c r="O2173" s="1" t="s">
        <v>30</v>
      </c>
    </row>
    <row r="2174" spans="1:15" x14ac:dyDescent="0.3">
      <c r="A2174" s="1" t="s">
        <v>5661</v>
      </c>
      <c r="B2174" s="2">
        <v>45833</v>
      </c>
      <c r="C2174" s="1" t="s">
        <v>6670</v>
      </c>
      <c r="D2174" s="1" t="s">
        <v>24</v>
      </c>
      <c r="E2174">
        <v>2025</v>
      </c>
      <c r="F2174" s="1" t="s">
        <v>5662</v>
      </c>
      <c r="G2174" s="1" t="s">
        <v>5663</v>
      </c>
      <c r="H2174" s="1" t="s">
        <v>3676</v>
      </c>
      <c r="I2174" s="1" t="s">
        <v>3677</v>
      </c>
      <c r="J2174" s="1" t="s">
        <v>51</v>
      </c>
      <c r="K2174" s="3">
        <v>6.02</v>
      </c>
      <c r="L2174">
        <v>1</v>
      </c>
      <c r="M2174" s="3">
        <v>6.02</v>
      </c>
      <c r="N2174" s="1" t="s">
        <v>21</v>
      </c>
      <c r="O2174" s="1" t="s">
        <v>80</v>
      </c>
    </row>
    <row r="2175" spans="1:15" x14ac:dyDescent="0.3">
      <c r="A2175" s="1" t="s">
        <v>5664</v>
      </c>
      <c r="B2175" s="2">
        <v>45600</v>
      </c>
      <c r="C2175" s="1" t="s">
        <v>6667</v>
      </c>
      <c r="D2175" s="1" t="s">
        <v>54</v>
      </c>
      <c r="E2175">
        <v>2024</v>
      </c>
      <c r="F2175" s="1" t="s">
        <v>2710</v>
      </c>
      <c r="G2175" s="1" t="s">
        <v>2711</v>
      </c>
      <c r="H2175" s="1" t="s">
        <v>3054</v>
      </c>
      <c r="I2175" s="1" t="s">
        <v>3055</v>
      </c>
      <c r="J2175" s="1" t="s">
        <v>87</v>
      </c>
      <c r="K2175" s="3">
        <v>42.03</v>
      </c>
      <c r="L2175">
        <v>4</v>
      </c>
      <c r="M2175" s="3">
        <v>168.12</v>
      </c>
      <c r="N2175" s="1" t="s">
        <v>29</v>
      </c>
      <c r="O2175" s="1" t="s">
        <v>30</v>
      </c>
    </row>
    <row r="2176" spans="1:15" x14ac:dyDescent="0.3">
      <c r="A2176" s="1" t="s">
        <v>5665</v>
      </c>
      <c r="B2176" s="2">
        <v>45857</v>
      </c>
      <c r="C2176" s="1" t="s">
        <v>6673</v>
      </c>
      <c r="D2176" s="1" t="s">
        <v>32</v>
      </c>
      <c r="E2176">
        <v>2025</v>
      </c>
      <c r="F2176" s="1" t="s">
        <v>5666</v>
      </c>
      <c r="G2176" s="1" t="s">
        <v>5667</v>
      </c>
      <c r="H2176" s="1" t="s">
        <v>2003</v>
      </c>
      <c r="I2176" s="1" t="s">
        <v>2004</v>
      </c>
      <c r="J2176" s="1" t="s">
        <v>87</v>
      </c>
      <c r="K2176" s="3">
        <v>44.36</v>
      </c>
      <c r="L2176">
        <v>4</v>
      </c>
      <c r="M2176" s="3">
        <v>177.44</v>
      </c>
      <c r="N2176" s="1" t="s">
        <v>21</v>
      </c>
      <c r="O2176" s="1" t="s">
        <v>22</v>
      </c>
    </row>
    <row r="2177" spans="1:15" x14ac:dyDescent="0.3">
      <c r="A2177" s="1" t="s">
        <v>5668</v>
      </c>
      <c r="B2177" s="2">
        <v>45202</v>
      </c>
      <c r="C2177" s="1" t="s">
        <v>6671</v>
      </c>
      <c r="D2177" s="1" t="s">
        <v>133</v>
      </c>
      <c r="E2177">
        <v>2023</v>
      </c>
      <c r="F2177" s="1" t="s">
        <v>5669</v>
      </c>
      <c r="G2177" s="1" t="s">
        <v>5670</v>
      </c>
      <c r="H2177" s="1" t="s">
        <v>1050</v>
      </c>
      <c r="I2177" s="1" t="s">
        <v>1051</v>
      </c>
      <c r="J2177" s="1" t="s">
        <v>70</v>
      </c>
      <c r="K2177" s="3">
        <v>39.15</v>
      </c>
      <c r="L2177">
        <v>2</v>
      </c>
      <c r="M2177" s="3">
        <v>78.3</v>
      </c>
      <c r="N2177" s="1" t="s">
        <v>29</v>
      </c>
      <c r="O2177" s="1" t="s">
        <v>30</v>
      </c>
    </row>
    <row r="2178" spans="1:15" x14ac:dyDescent="0.3">
      <c r="A2178" s="1" t="s">
        <v>5671</v>
      </c>
      <c r="B2178" s="2">
        <v>44847</v>
      </c>
      <c r="C2178" s="1" t="s">
        <v>6672</v>
      </c>
      <c r="D2178" s="1" t="s">
        <v>133</v>
      </c>
      <c r="E2178">
        <v>2022</v>
      </c>
      <c r="F2178" s="1" t="s">
        <v>1830</v>
      </c>
      <c r="G2178" s="1" t="s">
        <v>4936</v>
      </c>
      <c r="H2178" s="1" t="s">
        <v>1959</v>
      </c>
      <c r="I2178" s="1" t="s">
        <v>1960</v>
      </c>
      <c r="J2178" s="1" t="s">
        <v>20</v>
      </c>
      <c r="K2178" s="3">
        <v>14.93</v>
      </c>
      <c r="L2178">
        <v>1</v>
      </c>
      <c r="M2178" s="3">
        <v>14.93</v>
      </c>
      <c r="N2178" s="1" t="s">
        <v>6669</v>
      </c>
      <c r="O2178" s="1" t="s">
        <v>22</v>
      </c>
    </row>
    <row r="2179" spans="1:15" x14ac:dyDescent="0.3">
      <c r="A2179" s="1" t="s">
        <v>5672</v>
      </c>
      <c r="B2179" s="2">
        <v>45571</v>
      </c>
      <c r="C2179" s="1" t="s">
        <v>6666</v>
      </c>
      <c r="D2179" s="1" t="s">
        <v>133</v>
      </c>
      <c r="E2179">
        <v>2024</v>
      </c>
      <c r="F2179" s="1" t="s">
        <v>2644</v>
      </c>
      <c r="G2179" s="1" t="s">
        <v>3169</v>
      </c>
      <c r="H2179" s="1" t="s">
        <v>683</v>
      </c>
      <c r="I2179" s="1" t="s">
        <v>684</v>
      </c>
      <c r="J2179" s="1" t="s">
        <v>87</v>
      </c>
      <c r="K2179" s="3">
        <v>19.149999999999999</v>
      </c>
      <c r="L2179">
        <v>4</v>
      </c>
      <c r="M2179" s="3">
        <v>76.599999999999994</v>
      </c>
      <c r="N2179" s="1" t="s">
        <v>6669</v>
      </c>
      <c r="O2179" s="1" t="s">
        <v>22</v>
      </c>
    </row>
    <row r="2180" spans="1:15" x14ac:dyDescent="0.3">
      <c r="A2180" s="1" t="s">
        <v>5673</v>
      </c>
      <c r="B2180" s="2">
        <v>45888</v>
      </c>
      <c r="C2180" s="1" t="s">
        <v>6671</v>
      </c>
      <c r="D2180" s="1" t="s">
        <v>90</v>
      </c>
      <c r="E2180">
        <v>2025</v>
      </c>
      <c r="F2180" s="1" t="s">
        <v>4611</v>
      </c>
      <c r="G2180" s="1" t="s">
        <v>4612</v>
      </c>
      <c r="H2180" s="1" t="s">
        <v>1158</v>
      </c>
      <c r="I2180" s="1" t="s">
        <v>2655</v>
      </c>
      <c r="J2180" s="1" t="s">
        <v>70</v>
      </c>
      <c r="K2180" s="3">
        <v>31.2</v>
      </c>
      <c r="L2180">
        <v>2</v>
      </c>
      <c r="M2180" s="3">
        <v>62.4</v>
      </c>
      <c r="N2180" s="1" t="s">
        <v>21</v>
      </c>
      <c r="O2180" s="1" t="s">
        <v>22</v>
      </c>
    </row>
    <row r="2181" spans="1:15" x14ac:dyDescent="0.3">
      <c r="A2181" s="1" t="s">
        <v>5674</v>
      </c>
      <c r="B2181" s="2">
        <v>45525</v>
      </c>
      <c r="C2181" s="1" t="s">
        <v>6670</v>
      </c>
      <c r="D2181" s="1" t="s">
        <v>90</v>
      </c>
      <c r="E2181">
        <v>2024</v>
      </c>
      <c r="F2181" s="1" t="s">
        <v>4813</v>
      </c>
      <c r="G2181" s="1" t="s">
        <v>5560</v>
      </c>
      <c r="H2181" s="1" t="s">
        <v>110</v>
      </c>
      <c r="I2181" s="1" t="s">
        <v>5675</v>
      </c>
      <c r="J2181" s="1" t="s">
        <v>70</v>
      </c>
      <c r="K2181" s="3">
        <v>15.42</v>
      </c>
      <c r="L2181">
        <v>4</v>
      </c>
      <c r="M2181" s="3">
        <v>61.68</v>
      </c>
      <c r="N2181" s="1" t="s">
        <v>6669</v>
      </c>
      <c r="O2181" s="1" t="s">
        <v>44</v>
      </c>
    </row>
    <row r="2182" spans="1:15" x14ac:dyDescent="0.3">
      <c r="A2182" s="1" t="s">
        <v>5676</v>
      </c>
      <c r="B2182" s="2">
        <v>45485</v>
      </c>
      <c r="C2182" s="1" t="s">
        <v>6668</v>
      </c>
      <c r="D2182" s="1" t="s">
        <v>32</v>
      </c>
      <c r="E2182">
        <v>2024</v>
      </c>
      <c r="F2182" s="1" t="s">
        <v>3262</v>
      </c>
      <c r="G2182" s="1" t="s">
        <v>5390</v>
      </c>
      <c r="H2182" s="1" t="s">
        <v>3834</v>
      </c>
      <c r="I2182" s="1" t="s">
        <v>3835</v>
      </c>
      <c r="J2182" s="1" t="s">
        <v>87</v>
      </c>
      <c r="K2182" s="3">
        <v>47.11</v>
      </c>
      <c r="L2182">
        <v>4</v>
      </c>
      <c r="M2182" s="3">
        <v>188.44</v>
      </c>
      <c r="N2182" s="1" t="s">
        <v>21</v>
      </c>
      <c r="O2182" s="1" t="s">
        <v>52</v>
      </c>
    </row>
    <row r="2183" spans="1:15" x14ac:dyDescent="0.3">
      <c r="A2183" s="1" t="s">
        <v>5677</v>
      </c>
      <c r="B2183" s="2">
        <v>45700</v>
      </c>
      <c r="C2183" s="1" t="s">
        <v>6670</v>
      </c>
      <c r="D2183" s="1" t="s">
        <v>39</v>
      </c>
      <c r="E2183">
        <v>2025</v>
      </c>
      <c r="F2183" s="1" t="s">
        <v>378</v>
      </c>
      <c r="G2183" s="1" t="s">
        <v>379</v>
      </c>
      <c r="H2183" s="1" t="s">
        <v>136</v>
      </c>
      <c r="I2183" s="1" t="s">
        <v>4426</v>
      </c>
      <c r="J2183" s="1" t="s">
        <v>20</v>
      </c>
      <c r="K2183" s="3">
        <v>40.549999999999997</v>
      </c>
      <c r="L2183">
        <v>2</v>
      </c>
      <c r="M2183" s="3">
        <v>81.099999999999994</v>
      </c>
      <c r="N2183" s="1" t="s">
        <v>6669</v>
      </c>
      <c r="O2183" s="1" t="s">
        <v>30</v>
      </c>
    </row>
    <row r="2184" spans="1:15" x14ac:dyDescent="0.3">
      <c r="A2184" s="1" t="s">
        <v>5678</v>
      </c>
      <c r="B2184" s="2">
        <v>44919</v>
      </c>
      <c r="C2184" s="1" t="s">
        <v>6673</v>
      </c>
      <c r="D2184" s="1" t="s">
        <v>107</v>
      </c>
      <c r="E2184">
        <v>2022</v>
      </c>
      <c r="F2184" s="1" t="s">
        <v>1680</v>
      </c>
      <c r="G2184" s="1" t="s">
        <v>1681</v>
      </c>
      <c r="H2184" s="1" t="s">
        <v>535</v>
      </c>
      <c r="I2184" s="1" t="s">
        <v>550</v>
      </c>
      <c r="J2184" s="1" t="s">
        <v>51</v>
      </c>
      <c r="K2184" s="3">
        <v>14.68</v>
      </c>
      <c r="L2184">
        <v>5</v>
      </c>
      <c r="M2184" s="3">
        <v>73.400000000000006</v>
      </c>
      <c r="N2184" s="1" t="s">
        <v>21</v>
      </c>
      <c r="O2184" s="1" t="s">
        <v>37</v>
      </c>
    </row>
    <row r="2185" spans="1:15" x14ac:dyDescent="0.3">
      <c r="A2185" s="1" t="s">
        <v>5679</v>
      </c>
      <c r="B2185" s="2">
        <v>44874</v>
      </c>
      <c r="C2185" s="1" t="s">
        <v>6670</v>
      </c>
      <c r="D2185" s="1" t="s">
        <v>54</v>
      </c>
      <c r="E2185">
        <v>2022</v>
      </c>
      <c r="F2185" s="1" t="s">
        <v>205</v>
      </c>
      <c r="G2185" s="1" t="s">
        <v>206</v>
      </c>
      <c r="H2185" s="1" t="s">
        <v>1282</v>
      </c>
      <c r="I2185" s="1" t="s">
        <v>2279</v>
      </c>
      <c r="J2185" s="1" t="s">
        <v>87</v>
      </c>
      <c r="K2185" s="3">
        <v>46.16</v>
      </c>
      <c r="L2185">
        <v>5</v>
      </c>
      <c r="M2185" s="3">
        <v>230.8</v>
      </c>
      <c r="N2185" s="1" t="s">
        <v>29</v>
      </c>
      <c r="O2185" s="1" t="s">
        <v>30</v>
      </c>
    </row>
    <row r="2186" spans="1:15" x14ac:dyDescent="0.3">
      <c r="A2186" s="1" t="s">
        <v>5680</v>
      </c>
      <c r="B2186" s="2">
        <v>45322</v>
      </c>
      <c r="C2186" s="1" t="s">
        <v>6670</v>
      </c>
      <c r="D2186" s="1" t="s">
        <v>210</v>
      </c>
      <c r="E2186">
        <v>2024</v>
      </c>
      <c r="F2186" s="1" t="s">
        <v>3358</v>
      </c>
      <c r="G2186" s="1" t="s">
        <v>3359</v>
      </c>
      <c r="H2186" s="1" t="s">
        <v>2079</v>
      </c>
      <c r="I2186" s="1" t="s">
        <v>4647</v>
      </c>
      <c r="J2186" s="1" t="s">
        <v>51</v>
      </c>
      <c r="K2186" s="3">
        <v>36.54</v>
      </c>
      <c r="L2186">
        <v>4</v>
      </c>
      <c r="M2186" s="3">
        <v>146.16</v>
      </c>
      <c r="N2186" s="1" t="s">
        <v>21</v>
      </c>
      <c r="O2186" s="1" t="s">
        <v>37</v>
      </c>
    </row>
    <row r="2187" spans="1:15" x14ac:dyDescent="0.3">
      <c r="A2187" s="1" t="s">
        <v>5681</v>
      </c>
      <c r="B2187" s="2">
        <v>45614</v>
      </c>
      <c r="C2187" s="1" t="s">
        <v>6667</v>
      </c>
      <c r="D2187" s="1" t="s">
        <v>54</v>
      </c>
      <c r="E2187">
        <v>2024</v>
      </c>
      <c r="F2187" s="1" t="s">
        <v>3632</v>
      </c>
      <c r="G2187" s="1" t="s">
        <v>5682</v>
      </c>
      <c r="H2187" s="1" t="s">
        <v>1990</v>
      </c>
      <c r="I2187" s="1" t="s">
        <v>3655</v>
      </c>
      <c r="J2187" s="1" t="s">
        <v>51</v>
      </c>
      <c r="K2187" s="3">
        <v>11.45</v>
      </c>
      <c r="L2187">
        <v>2</v>
      </c>
      <c r="M2187" s="3">
        <v>22.9</v>
      </c>
      <c r="N2187" s="1" t="s">
        <v>29</v>
      </c>
      <c r="O2187" s="1" t="s">
        <v>30</v>
      </c>
    </row>
    <row r="2188" spans="1:15" x14ac:dyDescent="0.3">
      <c r="A2188" s="1" t="s">
        <v>5683</v>
      </c>
      <c r="B2188" s="2">
        <v>44808</v>
      </c>
      <c r="C2188" s="1" t="s">
        <v>6666</v>
      </c>
      <c r="D2188" s="1" t="s">
        <v>60</v>
      </c>
      <c r="E2188">
        <v>2022</v>
      </c>
      <c r="F2188" s="1" t="s">
        <v>671</v>
      </c>
      <c r="G2188" s="1" t="s">
        <v>672</v>
      </c>
      <c r="H2188" s="1" t="s">
        <v>752</v>
      </c>
      <c r="I2188" s="1" t="s">
        <v>1838</v>
      </c>
      <c r="J2188" s="1" t="s">
        <v>20</v>
      </c>
      <c r="K2188" s="3">
        <v>26.03</v>
      </c>
      <c r="L2188">
        <v>1</v>
      </c>
      <c r="M2188" s="3">
        <v>26.03</v>
      </c>
      <c r="N2188" s="1" t="s">
        <v>29</v>
      </c>
      <c r="O2188" s="1" t="s">
        <v>37</v>
      </c>
    </row>
    <row r="2189" spans="1:15" x14ac:dyDescent="0.3">
      <c r="A2189" s="1" t="s">
        <v>5684</v>
      </c>
      <c r="B2189" s="2">
        <v>44941</v>
      </c>
      <c r="C2189" s="1" t="s">
        <v>6666</v>
      </c>
      <c r="D2189" s="1" t="s">
        <v>210</v>
      </c>
      <c r="E2189">
        <v>2023</v>
      </c>
      <c r="F2189" s="1" t="s">
        <v>3490</v>
      </c>
      <c r="G2189" s="1" t="s">
        <v>4040</v>
      </c>
      <c r="H2189" s="1" t="s">
        <v>851</v>
      </c>
      <c r="I2189" s="1" t="s">
        <v>3928</v>
      </c>
      <c r="J2189" s="1" t="s">
        <v>20</v>
      </c>
      <c r="K2189" s="3">
        <v>32.880000000000003</v>
      </c>
      <c r="L2189">
        <v>1</v>
      </c>
      <c r="M2189" s="3">
        <v>32.880000000000003</v>
      </c>
      <c r="N2189" s="1" t="s">
        <v>6669</v>
      </c>
      <c r="O2189" s="1" t="s">
        <v>30</v>
      </c>
    </row>
    <row r="2190" spans="1:15" x14ac:dyDescent="0.3">
      <c r="A2190" s="1" t="s">
        <v>5685</v>
      </c>
      <c r="B2190" s="2">
        <v>45037</v>
      </c>
      <c r="C2190" s="1" t="s">
        <v>6668</v>
      </c>
      <c r="D2190" s="1" t="s">
        <v>82</v>
      </c>
      <c r="E2190">
        <v>2023</v>
      </c>
      <c r="F2190" s="1" t="s">
        <v>1998</v>
      </c>
      <c r="G2190" s="1" t="s">
        <v>1999</v>
      </c>
      <c r="H2190" s="1" t="s">
        <v>4148</v>
      </c>
      <c r="I2190" s="1" t="s">
        <v>5686</v>
      </c>
      <c r="J2190" s="1" t="s">
        <v>51</v>
      </c>
      <c r="K2190" s="3">
        <v>5.77</v>
      </c>
      <c r="L2190">
        <v>4</v>
      </c>
      <c r="M2190" s="3">
        <v>23.08</v>
      </c>
      <c r="N2190" s="1" t="s">
        <v>6669</v>
      </c>
      <c r="O2190" s="1" t="s">
        <v>30</v>
      </c>
    </row>
    <row r="2191" spans="1:15" x14ac:dyDescent="0.3">
      <c r="A2191" s="1" t="s">
        <v>5687</v>
      </c>
      <c r="B2191" s="2">
        <v>44849</v>
      </c>
      <c r="C2191" s="1" t="s">
        <v>6673</v>
      </c>
      <c r="D2191" s="1" t="s">
        <v>133</v>
      </c>
      <c r="E2191">
        <v>2022</v>
      </c>
      <c r="F2191" s="1" t="s">
        <v>265</v>
      </c>
      <c r="G2191" s="1" t="s">
        <v>266</v>
      </c>
      <c r="H2191" s="1" t="s">
        <v>707</v>
      </c>
      <c r="I2191" s="1" t="s">
        <v>708</v>
      </c>
      <c r="J2191" s="1" t="s">
        <v>20</v>
      </c>
      <c r="K2191" s="3">
        <v>11.7</v>
      </c>
      <c r="L2191">
        <v>5</v>
      </c>
      <c r="M2191" s="3">
        <v>58.5</v>
      </c>
      <c r="N2191" s="1" t="s">
        <v>6669</v>
      </c>
      <c r="O2191" s="1" t="s">
        <v>44</v>
      </c>
    </row>
    <row r="2192" spans="1:15" x14ac:dyDescent="0.3">
      <c r="A2192" s="1" t="s">
        <v>5688</v>
      </c>
      <c r="B2192" s="2">
        <v>44990</v>
      </c>
      <c r="C2192" s="1" t="s">
        <v>6666</v>
      </c>
      <c r="D2192" s="1" t="s">
        <v>15</v>
      </c>
      <c r="E2192">
        <v>2023</v>
      </c>
      <c r="F2192" s="1" t="s">
        <v>3493</v>
      </c>
      <c r="G2192" s="1" t="s">
        <v>3732</v>
      </c>
      <c r="H2192" s="1" t="s">
        <v>3562</v>
      </c>
      <c r="I2192" s="1" t="s">
        <v>3563</v>
      </c>
      <c r="J2192" s="1" t="s">
        <v>20</v>
      </c>
      <c r="K2192" s="3">
        <v>45.1</v>
      </c>
      <c r="L2192">
        <v>4</v>
      </c>
      <c r="M2192" s="3">
        <v>180.4</v>
      </c>
      <c r="N2192" s="1" t="s">
        <v>21</v>
      </c>
      <c r="O2192" s="1" t="s">
        <v>22</v>
      </c>
    </row>
    <row r="2193" spans="1:15" x14ac:dyDescent="0.3">
      <c r="A2193" s="1" t="s">
        <v>5689</v>
      </c>
      <c r="B2193" s="2">
        <v>45095</v>
      </c>
      <c r="C2193" s="1" t="s">
        <v>6666</v>
      </c>
      <c r="D2193" s="1" t="s">
        <v>24</v>
      </c>
      <c r="E2193">
        <v>2023</v>
      </c>
      <c r="F2193" s="1" t="s">
        <v>1914</v>
      </c>
      <c r="G2193" s="1" t="s">
        <v>3141</v>
      </c>
      <c r="H2193" s="1" t="s">
        <v>2393</v>
      </c>
      <c r="I2193" s="1" t="s">
        <v>2394</v>
      </c>
      <c r="J2193" s="1" t="s">
        <v>51</v>
      </c>
      <c r="K2193" s="3">
        <v>49.18</v>
      </c>
      <c r="L2193">
        <v>3</v>
      </c>
      <c r="M2193" s="3">
        <v>147.54</v>
      </c>
      <c r="N2193" s="1" t="s">
        <v>21</v>
      </c>
      <c r="O2193" s="1" t="s">
        <v>37</v>
      </c>
    </row>
    <row r="2194" spans="1:15" x14ac:dyDescent="0.3">
      <c r="A2194" s="1" t="s">
        <v>5690</v>
      </c>
      <c r="B2194" s="2">
        <v>45582</v>
      </c>
      <c r="C2194" s="1" t="s">
        <v>6672</v>
      </c>
      <c r="D2194" s="1" t="s">
        <v>133</v>
      </c>
      <c r="E2194">
        <v>2024</v>
      </c>
      <c r="F2194" s="1" t="s">
        <v>4663</v>
      </c>
      <c r="G2194" s="1" t="s">
        <v>4664</v>
      </c>
      <c r="H2194" s="1" t="s">
        <v>891</v>
      </c>
      <c r="I2194" s="1" t="s">
        <v>892</v>
      </c>
      <c r="J2194" s="1" t="s">
        <v>70</v>
      </c>
      <c r="K2194" s="3">
        <v>10.14</v>
      </c>
      <c r="L2194">
        <v>3</v>
      </c>
      <c r="M2194" s="3">
        <v>30.42</v>
      </c>
      <c r="N2194" s="1" t="s">
        <v>6669</v>
      </c>
      <c r="O2194" s="1" t="s">
        <v>37</v>
      </c>
    </row>
    <row r="2195" spans="1:15" x14ac:dyDescent="0.3">
      <c r="A2195" s="1" t="s">
        <v>5691</v>
      </c>
      <c r="B2195" s="2">
        <v>45569</v>
      </c>
      <c r="C2195" s="1" t="s">
        <v>6668</v>
      </c>
      <c r="D2195" s="1" t="s">
        <v>133</v>
      </c>
      <c r="E2195">
        <v>2024</v>
      </c>
      <c r="F2195" s="1" t="s">
        <v>5692</v>
      </c>
      <c r="G2195" s="1" t="s">
        <v>5693</v>
      </c>
      <c r="H2195" s="1" t="s">
        <v>85</v>
      </c>
      <c r="I2195" s="1" t="s">
        <v>5694</v>
      </c>
      <c r="J2195" s="1" t="s">
        <v>87</v>
      </c>
      <c r="K2195" s="3">
        <v>43.11</v>
      </c>
      <c r="L2195">
        <v>2</v>
      </c>
      <c r="M2195" s="3">
        <v>86.22</v>
      </c>
      <c r="N2195" s="1" t="s">
        <v>21</v>
      </c>
      <c r="O2195" s="1" t="s">
        <v>52</v>
      </c>
    </row>
    <row r="2196" spans="1:15" x14ac:dyDescent="0.3">
      <c r="A2196" s="1" t="s">
        <v>5695</v>
      </c>
      <c r="B2196" s="2">
        <v>45333</v>
      </c>
      <c r="C2196" s="1" t="s">
        <v>6666</v>
      </c>
      <c r="D2196" s="1" t="s">
        <v>39</v>
      </c>
      <c r="E2196">
        <v>2024</v>
      </c>
      <c r="F2196" s="1" t="s">
        <v>4294</v>
      </c>
      <c r="G2196" s="1" t="s">
        <v>4295</v>
      </c>
      <c r="H2196" s="1" t="s">
        <v>3044</v>
      </c>
      <c r="I2196" s="1" t="s">
        <v>3045</v>
      </c>
      <c r="J2196" s="1" t="s">
        <v>20</v>
      </c>
      <c r="K2196" s="3">
        <v>30.62</v>
      </c>
      <c r="L2196">
        <v>4</v>
      </c>
      <c r="M2196" s="3">
        <v>122.48</v>
      </c>
      <c r="N2196" s="1" t="s">
        <v>6669</v>
      </c>
      <c r="O2196" s="1" t="s">
        <v>30</v>
      </c>
    </row>
    <row r="2197" spans="1:15" x14ac:dyDescent="0.3">
      <c r="A2197" s="1" t="s">
        <v>5696</v>
      </c>
      <c r="B2197" s="2">
        <v>45066</v>
      </c>
      <c r="C2197" s="1" t="s">
        <v>6673</v>
      </c>
      <c r="D2197" s="1" t="s">
        <v>46</v>
      </c>
      <c r="E2197">
        <v>2023</v>
      </c>
      <c r="F2197" s="1" t="s">
        <v>982</v>
      </c>
      <c r="G2197" s="1" t="s">
        <v>3013</v>
      </c>
      <c r="H2197" s="1" t="s">
        <v>4914</v>
      </c>
      <c r="I2197" s="1" t="s">
        <v>4915</v>
      </c>
      <c r="J2197" s="1" t="s">
        <v>20</v>
      </c>
      <c r="K2197" s="3">
        <v>23.52</v>
      </c>
      <c r="L2197">
        <v>2</v>
      </c>
      <c r="M2197" s="3">
        <v>47.04</v>
      </c>
      <c r="N2197" s="1" t="s">
        <v>29</v>
      </c>
      <c r="O2197" s="1" t="s">
        <v>30</v>
      </c>
    </row>
    <row r="2198" spans="1:15" x14ac:dyDescent="0.3">
      <c r="A2198" s="1" t="s">
        <v>5697</v>
      </c>
      <c r="B2198" s="2">
        <v>44833</v>
      </c>
      <c r="C2198" s="1" t="s">
        <v>6672</v>
      </c>
      <c r="D2198" s="1" t="s">
        <v>60</v>
      </c>
      <c r="E2198">
        <v>2022</v>
      </c>
      <c r="F2198" s="1" t="s">
        <v>91</v>
      </c>
      <c r="G2198" s="1" t="s">
        <v>92</v>
      </c>
      <c r="H2198" s="1" t="s">
        <v>3878</v>
      </c>
      <c r="I2198" s="1" t="s">
        <v>3879</v>
      </c>
      <c r="J2198" s="1" t="s">
        <v>70</v>
      </c>
      <c r="K2198" s="3">
        <v>16.86</v>
      </c>
      <c r="L2198">
        <v>2</v>
      </c>
      <c r="M2198" s="3">
        <v>33.72</v>
      </c>
      <c r="N2198" s="1" t="s">
        <v>21</v>
      </c>
      <c r="O2198" s="1" t="s">
        <v>30</v>
      </c>
    </row>
    <row r="2199" spans="1:15" x14ac:dyDescent="0.3">
      <c r="A2199" s="1" t="s">
        <v>5698</v>
      </c>
      <c r="B2199" s="2">
        <v>45023</v>
      </c>
      <c r="C2199" s="1" t="s">
        <v>6668</v>
      </c>
      <c r="D2199" s="1" t="s">
        <v>82</v>
      </c>
      <c r="E2199">
        <v>2023</v>
      </c>
      <c r="F2199" s="1" t="s">
        <v>2782</v>
      </c>
      <c r="G2199" s="1" t="s">
        <v>2783</v>
      </c>
      <c r="H2199" s="1" t="s">
        <v>979</v>
      </c>
      <c r="I2199" s="1" t="s">
        <v>2299</v>
      </c>
      <c r="J2199" s="1" t="s">
        <v>20</v>
      </c>
      <c r="K2199" s="3">
        <v>29.79</v>
      </c>
      <c r="L2199">
        <v>1</v>
      </c>
      <c r="M2199" s="3">
        <v>29.79</v>
      </c>
      <c r="N2199" s="1" t="s">
        <v>6669</v>
      </c>
      <c r="O2199" s="1" t="s">
        <v>30</v>
      </c>
    </row>
    <row r="2200" spans="1:15" x14ac:dyDescent="0.3">
      <c r="A2200" s="1" t="s">
        <v>5699</v>
      </c>
      <c r="B2200" s="2">
        <v>45874</v>
      </c>
      <c r="C2200" s="1" t="s">
        <v>6671</v>
      </c>
      <c r="D2200" s="1" t="s">
        <v>90</v>
      </c>
      <c r="E2200">
        <v>2025</v>
      </c>
      <c r="F2200" s="1" t="s">
        <v>1683</v>
      </c>
      <c r="G2200" s="1" t="s">
        <v>1684</v>
      </c>
      <c r="H2200" s="1" t="s">
        <v>115</v>
      </c>
      <c r="I2200" s="1" t="s">
        <v>116</v>
      </c>
      <c r="J2200" s="1" t="s">
        <v>20</v>
      </c>
      <c r="K2200" s="3">
        <v>43.2</v>
      </c>
      <c r="L2200">
        <v>5</v>
      </c>
      <c r="M2200" s="3">
        <v>216</v>
      </c>
      <c r="N2200" s="1" t="s">
        <v>21</v>
      </c>
      <c r="O2200" s="1" t="s">
        <v>44</v>
      </c>
    </row>
    <row r="2201" spans="1:15" x14ac:dyDescent="0.3">
      <c r="A2201" s="1" t="s">
        <v>5700</v>
      </c>
      <c r="B2201" s="2">
        <v>45669</v>
      </c>
      <c r="C2201" s="1" t="s">
        <v>6666</v>
      </c>
      <c r="D2201" s="1" t="s">
        <v>210</v>
      </c>
      <c r="E2201">
        <v>2025</v>
      </c>
      <c r="F2201" s="1" t="s">
        <v>250</v>
      </c>
      <c r="G2201" s="1" t="s">
        <v>251</v>
      </c>
      <c r="H2201" s="1" t="s">
        <v>816</v>
      </c>
      <c r="I2201" s="1" t="s">
        <v>4644</v>
      </c>
      <c r="J2201" s="1" t="s">
        <v>70</v>
      </c>
      <c r="K2201" s="3">
        <v>7.39</v>
      </c>
      <c r="L2201">
        <v>2</v>
      </c>
      <c r="M2201" s="3">
        <v>14.78</v>
      </c>
      <c r="N2201" s="1" t="s">
        <v>6669</v>
      </c>
      <c r="O2201" s="1" t="s">
        <v>80</v>
      </c>
    </row>
    <row r="2202" spans="1:15" x14ac:dyDescent="0.3">
      <c r="A2202" s="1" t="s">
        <v>5701</v>
      </c>
      <c r="B2202" s="2">
        <v>45701</v>
      </c>
      <c r="C2202" s="1" t="s">
        <v>6672</v>
      </c>
      <c r="D2202" s="1" t="s">
        <v>39</v>
      </c>
      <c r="E2202">
        <v>2025</v>
      </c>
      <c r="F2202" s="1" t="s">
        <v>205</v>
      </c>
      <c r="G2202" s="1" t="s">
        <v>2188</v>
      </c>
      <c r="H2202" s="1" t="s">
        <v>1665</v>
      </c>
      <c r="I2202" s="1" t="s">
        <v>3737</v>
      </c>
      <c r="J2202" s="1" t="s">
        <v>20</v>
      </c>
      <c r="K2202" s="3">
        <v>42.92</v>
      </c>
      <c r="L2202">
        <v>1</v>
      </c>
      <c r="M2202" s="3">
        <v>42.92</v>
      </c>
      <c r="N2202" s="1" t="s">
        <v>21</v>
      </c>
      <c r="O2202" s="1" t="s">
        <v>193</v>
      </c>
    </row>
    <row r="2203" spans="1:15" x14ac:dyDescent="0.3">
      <c r="A2203" s="1" t="s">
        <v>5702</v>
      </c>
      <c r="B2203" s="2">
        <v>45634</v>
      </c>
      <c r="C2203" s="1" t="s">
        <v>6666</v>
      </c>
      <c r="D2203" s="1" t="s">
        <v>107</v>
      </c>
      <c r="E2203">
        <v>2024</v>
      </c>
      <c r="F2203" s="1" t="s">
        <v>3353</v>
      </c>
      <c r="G2203" s="1" t="s">
        <v>3354</v>
      </c>
      <c r="H2203" s="1" t="s">
        <v>468</v>
      </c>
      <c r="I2203" s="1" t="s">
        <v>1801</v>
      </c>
      <c r="J2203" s="1" t="s">
        <v>51</v>
      </c>
      <c r="K2203" s="3">
        <v>14.78</v>
      </c>
      <c r="L2203">
        <v>3</v>
      </c>
      <c r="M2203" s="3">
        <v>44.34</v>
      </c>
      <c r="N2203" s="1" t="s">
        <v>21</v>
      </c>
      <c r="O2203" s="1" t="s">
        <v>193</v>
      </c>
    </row>
    <row r="2204" spans="1:15" x14ac:dyDescent="0.3">
      <c r="A2204" s="1" t="s">
        <v>5703</v>
      </c>
      <c r="B2204" s="2">
        <v>44981</v>
      </c>
      <c r="C2204" s="1" t="s">
        <v>6668</v>
      </c>
      <c r="D2204" s="1" t="s">
        <v>39</v>
      </c>
      <c r="E2204">
        <v>2023</v>
      </c>
      <c r="F2204" s="1" t="s">
        <v>1043</v>
      </c>
      <c r="G2204" s="1" t="s">
        <v>2348</v>
      </c>
      <c r="H2204" s="1" t="s">
        <v>5148</v>
      </c>
      <c r="I2204" s="1" t="s">
        <v>5309</v>
      </c>
      <c r="J2204" s="1" t="s">
        <v>51</v>
      </c>
      <c r="K2204" s="3">
        <v>47.56</v>
      </c>
      <c r="L2204">
        <v>4</v>
      </c>
      <c r="M2204" s="3">
        <v>190.24</v>
      </c>
      <c r="N2204" s="1" t="s">
        <v>29</v>
      </c>
      <c r="O2204" s="1" t="s">
        <v>22</v>
      </c>
    </row>
    <row r="2205" spans="1:15" x14ac:dyDescent="0.3">
      <c r="A2205" s="1" t="s">
        <v>5704</v>
      </c>
      <c r="B2205" s="2">
        <v>45006</v>
      </c>
      <c r="C2205" s="1" t="s">
        <v>6671</v>
      </c>
      <c r="D2205" s="1" t="s">
        <v>15</v>
      </c>
      <c r="E2205">
        <v>2023</v>
      </c>
      <c r="F2205" s="1" t="s">
        <v>4143</v>
      </c>
      <c r="G2205" s="1" t="s">
        <v>4144</v>
      </c>
      <c r="H2205" s="1" t="s">
        <v>1825</v>
      </c>
      <c r="I2205" s="1" t="s">
        <v>4358</v>
      </c>
      <c r="J2205" s="1" t="s">
        <v>20</v>
      </c>
      <c r="K2205" s="3">
        <v>41.38</v>
      </c>
      <c r="L2205">
        <v>5</v>
      </c>
      <c r="M2205" s="3">
        <v>206.9</v>
      </c>
      <c r="N2205" s="1" t="s">
        <v>21</v>
      </c>
      <c r="O2205" s="1" t="s">
        <v>193</v>
      </c>
    </row>
    <row r="2206" spans="1:15" x14ac:dyDescent="0.3">
      <c r="A2206" s="1" t="s">
        <v>5705</v>
      </c>
      <c r="B2206" s="2">
        <v>45330</v>
      </c>
      <c r="C2206" s="1" t="s">
        <v>6672</v>
      </c>
      <c r="D2206" s="1" t="s">
        <v>39</v>
      </c>
      <c r="E2206">
        <v>2024</v>
      </c>
      <c r="F2206" s="1" t="s">
        <v>250</v>
      </c>
      <c r="G2206" s="1" t="s">
        <v>251</v>
      </c>
      <c r="H2206" s="1" t="s">
        <v>5547</v>
      </c>
      <c r="I2206" s="1" t="s">
        <v>5548</v>
      </c>
      <c r="J2206" s="1" t="s">
        <v>70</v>
      </c>
      <c r="K2206" s="3">
        <v>42.61</v>
      </c>
      <c r="L2206">
        <v>4</v>
      </c>
      <c r="M2206" s="3">
        <v>170.44</v>
      </c>
      <c r="N2206" s="1" t="s">
        <v>6669</v>
      </c>
      <c r="O2206" s="1" t="s">
        <v>37</v>
      </c>
    </row>
    <row r="2207" spans="1:15" x14ac:dyDescent="0.3">
      <c r="A2207" s="1" t="s">
        <v>5706</v>
      </c>
      <c r="B2207" s="2">
        <v>45482</v>
      </c>
      <c r="C2207" s="1" t="s">
        <v>6671</v>
      </c>
      <c r="D2207" s="1" t="s">
        <v>32</v>
      </c>
      <c r="E2207">
        <v>2024</v>
      </c>
      <c r="F2207" s="1" t="s">
        <v>992</v>
      </c>
      <c r="G2207" s="1" t="s">
        <v>5707</v>
      </c>
      <c r="H2207" s="1" t="s">
        <v>5708</v>
      </c>
      <c r="I2207" s="1" t="s">
        <v>5709</v>
      </c>
      <c r="J2207" s="1" t="s">
        <v>20</v>
      </c>
      <c r="K2207" s="3">
        <v>22.24</v>
      </c>
      <c r="L2207">
        <v>4</v>
      </c>
      <c r="M2207" s="3">
        <v>88.96</v>
      </c>
      <c r="N2207" s="1" t="s">
        <v>6669</v>
      </c>
      <c r="O2207" s="1" t="s">
        <v>22</v>
      </c>
    </row>
    <row r="2208" spans="1:15" x14ac:dyDescent="0.3">
      <c r="A2208" s="1" t="s">
        <v>5710</v>
      </c>
      <c r="B2208" s="2">
        <v>45445</v>
      </c>
      <c r="C2208" s="1" t="s">
        <v>6666</v>
      </c>
      <c r="D2208" s="1" t="s">
        <v>24</v>
      </c>
      <c r="E2208">
        <v>2024</v>
      </c>
      <c r="F2208" s="1" t="s">
        <v>4594</v>
      </c>
      <c r="G2208" s="1" t="s">
        <v>4595</v>
      </c>
      <c r="H2208" s="1" t="s">
        <v>2579</v>
      </c>
      <c r="I2208" s="1" t="s">
        <v>4839</v>
      </c>
      <c r="J2208" s="1" t="s">
        <v>87</v>
      </c>
      <c r="K2208" s="3">
        <v>9.3800000000000008</v>
      </c>
      <c r="L2208">
        <v>1</v>
      </c>
      <c r="M2208" s="3">
        <v>9.3800000000000008</v>
      </c>
      <c r="N2208" s="1" t="s">
        <v>88</v>
      </c>
      <c r="O2208" s="1" t="s">
        <v>193</v>
      </c>
    </row>
    <row r="2209" spans="1:15" x14ac:dyDescent="0.3">
      <c r="A2209" s="1" t="s">
        <v>5711</v>
      </c>
      <c r="B2209" s="2">
        <v>44961</v>
      </c>
      <c r="C2209" s="1" t="s">
        <v>6673</v>
      </c>
      <c r="D2209" s="1" t="s">
        <v>39</v>
      </c>
      <c r="E2209">
        <v>2023</v>
      </c>
      <c r="F2209" s="1" t="s">
        <v>2406</v>
      </c>
      <c r="G2209" s="1" t="s">
        <v>2407</v>
      </c>
      <c r="H2209" s="1" t="s">
        <v>2070</v>
      </c>
      <c r="I2209" s="1" t="s">
        <v>4994</v>
      </c>
      <c r="J2209" s="1" t="s">
        <v>70</v>
      </c>
      <c r="K2209" s="3">
        <v>35.4</v>
      </c>
      <c r="L2209">
        <v>5</v>
      </c>
      <c r="M2209" s="3">
        <v>177</v>
      </c>
      <c r="N2209" s="1" t="s">
        <v>21</v>
      </c>
      <c r="O2209" s="1" t="s">
        <v>37</v>
      </c>
    </row>
    <row r="2210" spans="1:15" x14ac:dyDescent="0.3">
      <c r="A2210" s="1" t="s">
        <v>5712</v>
      </c>
      <c r="B2210" s="2">
        <v>44880</v>
      </c>
      <c r="C2210" s="1" t="s">
        <v>6671</v>
      </c>
      <c r="D2210" s="1" t="s">
        <v>54</v>
      </c>
      <c r="E2210">
        <v>2022</v>
      </c>
      <c r="F2210" s="1" t="s">
        <v>2022</v>
      </c>
      <c r="G2210" s="1" t="s">
        <v>2023</v>
      </c>
      <c r="H2210" s="1" t="s">
        <v>223</v>
      </c>
      <c r="I2210" s="1" t="s">
        <v>224</v>
      </c>
      <c r="J2210" s="1" t="s">
        <v>20</v>
      </c>
      <c r="K2210" s="3">
        <v>27.72</v>
      </c>
      <c r="L2210">
        <v>4</v>
      </c>
      <c r="M2210" s="3">
        <v>110.88</v>
      </c>
      <c r="N2210" s="1" t="s">
        <v>6669</v>
      </c>
      <c r="O2210" s="1" t="s">
        <v>44</v>
      </c>
    </row>
    <row r="2211" spans="1:15" x14ac:dyDescent="0.3">
      <c r="A2211" s="1" t="s">
        <v>5713</v>
      </c>
      <c r="B2211" s="2">
        <v>45154</v>
      </c>
      <c r="C2211" s="1" t="s">
        <v>6670</v>
      </c>
      <c r="D2211" s="1" t="s">
        <v>90</v>
      </c>
      <c r="E2211">
        <v>2023</v>
      </c>
      <c r="F2211" s="1" t="s">
        <v>2542</v>
      </c>
      <c r="G2211" s="1" t="s">
        <v>5714</v>
      </c>
      <c r="H2211" s="1" t="s">
        <v>2202</v>
      </c>
      <c r="I2211" s="1" t="s">
        <v>2203</v>
      </c>
      <c r="J2211" s="1" t="s">
        <v>20</v>
      </c>
      <c r="K2211" s="3">
        <v>22.28</v>
      </c>
      <c r="L2211">
        <v>5</v>
      </c>
      <c r="M2211" s="3">
        <v>111.4</v>
      </c>
      <c r="N2211" s="1" t="s">
        <v>6669</v>
      </c>
      <c r="O2211" s="1" t="s">
        <v>52</v>
      </c>
    </row>
    <row r="2212" spans="1:15" x14ac:dyDescent="0.3">
      <c r="A2212" s="1" t="s">
        <v>5715</v>
      </c>
      <c r="B2212" s="2">
        <v>45828</v>
      </c>
      <c r="C2212" s="1" t="s">
        <v>6668</v>
      </c>
      <c r="D2212" s="1" t="s">
        <v>24</v>
      </c>
      <c r="E2212">
        <v>2025</v>
      </c>
      <c r="F2212" s="1" t="s">
        <v>149</v>
      </c>
      <c r="G2212" s="1" t="s">
        <v>150</v>
      </c>
      <c r="H2212" s="1" t="s">
        <v>2913</v>
      </c>
      <c r="I2212" s="1" t="s">
        <v>2914</v>
      </c>
      <c r="J2212" s="1" t="s">
        <v>70</v>
      </c>
      <c r="K2212" s="3">
        <v>42.47</v>
      </c>
      <c r="L2212">
        <v>4</v>
      </c>
      <c r="M2212" s="3">
        <v>169.88</v>
      </c>
      <c r="N2212" s="1" t="s">
        <v>29</v>
      </c>
      <c r="O2212" s="1" t="s">
        <v>37</v>
      </c>
    </row>
    <row r="2213" spans="1:15" x14ac:dyDescent="0.3">
      <c r="A2213" s="1" t="s">
        <v>5716</v>
      </c>
      <c r="B2213" s="2">
        <v>44868</v>
      </c>
      <c r="C2213" s="1" t="s">
        <v>6672</v>
      </c>
      <c r="D2213" s="1" t="s">
        <v>54</v>
      </c>
      <c r="E2213">
        <v>2022</v>
      </c>
      <c r="F2213" s="1" t="s">
        <v>2327</v>
      </c>
      <c r="G2213" s="1" t="s">
        <v>2328</v>
      </c>
      <c r="H2213" s="1" t="s">
        <v>2003</v>
      </c>
      <c r="I2213" s="1" t="s">
        <v>2004</v>
      </c>
      <c r="J2213" s="1" t="s">
        <v>87</v>
      </c>
      <c r="K2213" s="3">
        <v>54.52</v>
      </c>
      <c r="L2213">
        <v>2</v>
      </c>
      <c r="M2213" s="3">
        <v>109.04</v>
      </c>
      <c r="N2213" s="1" t="s">
        <v>21</v>
      </c>
      <c r="O2213" s="1" t="s">
        <v>37</v>
      </c>
    </row>
    <row r="2214" spans="1:15" x14ac:dyDescent="0.3">
      <c r="A2214" s="1" t="s">
        <v>5717</v>
      </c>
      <c r="B2214" s="2">
        <v>44862</v>
      </c>
      <c r="C2214" s="1" t="s">
        <v>6668</v>
      </c>
      <c r="D2214" s="1" t="s">
        <v>133</v>
      </c>
      <c r="E2214">
        <v>2022</v>
      </c>
      <c r="F2214" s="1" t="s">
        <v>2688</v>
      </c>
      <c r="G2214" s="1" t="s">
        <v>2689</v>
      </c>
      <c r="H2214" s="1" t="s">
        <v>2504</v>
      </c>
      <c r="I2214" s="1" t="s">
        <v>2505</v>
      </c>
      <c r="J2214" s="1" t="s">
        <v>70</v>
      </c>
      <c r="K2214" s="3">
        <v>22.05</v>
      </c>
      <c r="L2214">
        <v>2</v>
      </c>
      <c r="M2214" s="3">
        <v>44.1</v>
      </c>
      <c r="N2214" s="1" t="s">
        <v>21</v>
      </c>
      <c r="O2214" s="1" t="s">
        <v>80</v>
      </c>
    </row>
    <row r="2215" spans="1:15" x14ac:dyDescent="0.3">
      <c r="A2215" s="1" t="s">
        <v>5718</v>
      </c>
      <c r="B2215" s="2">
        <v>44987</v>
      </c>
      <c r="C2215" s="1" t="s">
        <v>6672</v>
      </c>
      <c r="D2215" s="1" t="s">
        <v>15</v>
      </c>
      <c r="E2215">
        <v>2023</v>
      </c>
      <c r="F2215" s="1" t="s">
        <v>2146</v>
      </c>
      <c r="G2215" s="1" t="s">
        <v>2147</v>
      </c>
      <c r="H2215" s="1" t="s">
        <v>5483</v>
      </c>
      <c r="I2215" s="1" t="s">
        <v>5484</v>
      </c>
      <c r="J2215" s="1" t="s">
        <v>51</v>
      </c>
      <c r="K2215" s="3">
        <v>30.12</v>
      </c>
      <c r="L2215">
        <v>4</v>
      </c>
      <c r="M2215" s="3">
        <v>120.48</v>
      </c>
      <c r="N2215" s="1" t="s">
        <v>88</v>
      </c>
      <c r="O2215" s="1" t="s">
        <v>22</v>
      </c>
    </row>
    <row r="2216" spans="1:15" x14ac:dyDescent="0.3">
      <c r="A2216" s="1" t="s">
        <v>5719</v>
      </c>
      <c r="B2216" s="2">
        <v>45343</v>
      </c>
      <c r="C2216" s="1" t="s">
        <v>6670</v>
      </c>
      <c r="D2216" s="1" t="s">
        <v>39</v>
      </c>
      <c r="E2216">
        <v>2024</v>
      </c>
      <c r="F2216" s="1" t="s">
        <v>495</v>
      </c>
      <c r="G2216" s="1" t="s">
        <v>3589</v>
      </c>
      <c r="H2216" s="1" t="s">
        <v>297</v>
      </c>
      <c r="I2216" s="1" t="s">
        <v>298</v>
      </c>
      <c r="J2216" s="1" t="s">
        <v>51</v>
      </c>
      <c r="K2216" s="3">
        <v>39.32</v>
      </c>
      <c r="L2216">
        <v>1</v>
      </c>
      <c r="M2216" s="3">
        <v>39.32</v>
      </c>
      <c r="N2216" s="1" t="s">
        <v>6669</v>
      </c>
      <c r="O2216" s="1" t="s">
        <v>37</v>
      </c>
    </row>
    <row r="2217" spans="1:15" x14ac:dyDescent="0.3">
      <c r="A2217" s="1" t="s">
        <v>5720</v>
      </c>
      <c r="B2217" s="2">
        <v>45650</v>
      </c>
      <c r="C2217" s="1" t="s">
        <v>6671</v>
      </c>
      <c r="D2217" s="1" t="s">
        <v>107</v>
      </c>
      <c r="E2217">
        <v>2024</v>
      </c>
      <c r="F2217" s="1" t="s">
        <v>169</v>
      </c>
      <c r="G2217" s="1" t="s">
        <v>507</v>
      </c>
      <c r="H2217" s="1" t="s">
        <v>821</v>
      </c>
      <c r="I2217" s="1" t="s">
        <v>5721</v>
      </c>
      <c r="J2217" s="1" t="s">
        <v>70</v>
      </c>
      <c r="K2217" s="3">
        <v>22.37</v>
      </c>
      <c r="L2217">
        <v>3</v>
      </c>
      <c r="M2217" s="3">
        <v>67.11</v>
      </c>
      <c r="N2217" s="1" t="s">
        <v>88</v>
      </c>
      <c r="O2217" s="1" t="s">
        <v>22</v>
      </c>
    </row>
    <row r="2218" spans="1:15" x14ac:dyDescent="0.3">
      <c r="A2218" s="1" t="s">
        <v>5722</v>
      </c>
      <c r="B2218" s="2">
        <v>45071</v>
      </c>
      <c r="C2218" s="1" t="s">
        <v>6672</v>
      </c>
      <c r="D2218" s="1" t="s">
        <v>46</v>
      </c>
      <c r="E2218">
        <v>2023</v>
      </c>
      <c r="F2218" s="1" t="s">
        <v>414</v>
      </c>
      <c r="G2218" s="1" t="s">
        <v>1824</v>
      </c>
      <c r="H2218" s="1" t="s">
        <v>3594</v>
      </c>
      <c r="I2218" s="1" t="s">
        <v>3595</v>
      </c>
      <c r="J2218" s="1" t="s">
        <v>20</v>
      </c>
      <c r="K2218" s="3">
        <v>26.4</v>
      </c>
      <c r="L2218">
        <v>4</v>
      </c>
      <c r="M2218" s="3">
        <v>105.6</v>
      </c>
      <c r="N2218" s="1" t="s">
        <v>21</v>
      </c>
      <c r="O2218" s="1" t="s">
        <v>37</v>
      </c>
    </row>
    <row r="2219" spans="1:15" x14ac:dyDescent="0.3">
      <c r="A2219" s="1" t="s">
        <v>5723</v>
      </c>
      <c r="B2219" s="2">
        <v>45625</v>
      </c>
      <c r="C2219" s="1" t="s">
        <v>6668</v>
      </c>
      <c r="D2219" s="1" t="s">
        <v>54</v>
      </c>
      <c r="E2219">
        <v>2024</v>
      </c>
      <c r="F2219" s="1" t="s">
        <v>3233</v>
      </c>
      <c r="G2219" s="1" t="s">
        <v>5670</v>
      </c>
      <c r="H2219" s="1" t="s">
        <v>4346</v>
      </c>
      <c r="I2219" s="1" t="s">
        <v>5042</v>
      </c>
      <c r="J2219" s="1" t="s">
        <v>70</v>
      </c>
      <c r="K2219" s="3">
        <v>12.9</v>
      </c>
      <c r="L2219">
        <v>4</v>
      </c>
      <c r="M2219" s="3">
        <v>51.6</v>
      </c>
      <c r="N2219" s="1" t="s">
        <v>88</v>
      </c>
      <c r="O2219" s="1" t="s">
        <v>22</v>
      </c>
    </row>
    <row r="2220" spans="1:15" x14ac:dyDescent="0.3">
      <c r="A2220" s="1" t="s">
        <v>5724</v>
      </c>
      <c r="B2220" s="2">
        <v>45310</v>
      </c>
      <c r="C2220" s="1" t="s">
        <v>6668</v>
      </c>
      <c r="D2220" s="1" t="s">
        <v>210</v>
      </c>
      <c r="E2220">
        <v>2024</v>
      </c>
      <c r="F2220" s="1" t="s">
        <v>1422</v>
      </c>
      <c r="G2220" s="1" t="s">
        <v>2242</v>
      </c>
      <c r="H2220" s="1" t="s">
        <v>891</v>
      </c>
      <c r="I2220" s="1" t="s">
        <v>2531</v>
      </c>
      <c r="J2220" s="1" t="s">
        <v>70</v>
      </c>
      <c r="K2220" s="3">
        <v>15.27</v>
      </c>
      <c r="L2220">
        <v>2</v>
      </c>
      <c r="M2220" s="3">
        <v>30.54</v>
      </c>
      <c r="N2220" s="1" t="s">
        <v>88</v>
      </c>
      <c r="O2220" s="1" t="s">
        <v>22</v>
      </c>
    </row>
    <row r="2221" spans="1:15" x14ac:dyDescent="0.3">
      <c r="A2221" s="1" t="s">
        <v>5725</v>
      </c>
      <c r="B2221" s="2">
        <v>45134</v>
      </c>
      <c r="C2221" s="1" t="s">
        <v>6672</v>
      </c>
      <c r="D2221" s="1" t="s">
        <v>32</v>
      </c>
      <c r="E2221">
        <v>2023</v>
      </c>
      <c r="F2221" s="1" t="s">
        <v>270</v>
      </c>
      <c r="G2221" s="1" t="s">
        <v>271</v>
      </c>
      <c r="H2221" s="1" t="s">
        <v>4771</v>
      </c>
      <c r="I2221" s="1" t="s">
        <v>4772</v>
      </c>
      <c r="J2221" s="1" t="s">
        <v>51</v>
      </c>
      <c r="K2221" s="3">
        <v>8.43</v>
      </c>
      <c r="L2221">
        <v>2</v>
      </c>
      <c r="M2221" s="3">
        <v>16.86</v>
      </c>
      <c r="N2221" s="1" t="s">
        <v>21</v>
      </c>
      <c r="O2221" s="1" t="s">
        <v>80</v>
      </c>
    </row>
    <row r="2222" spans="1:15" x14ac:dyDescent="0.3">
      <c r="A2222" s="1" t="s">
        <v>5726</v>
      </c>
      <c r="B2222" s="2">
        <v>45568</v>
      </c>
      <c r="C2222" s="1" t="s">
        <v>6672</v>
      </c>
      <c r="D2222" s="1" t="s">
        <v>133</v>
      </c>
      <c r="E2222">
        <v>2024</v>
      </c>
      <c r="F2222" s="1" t="s">
        <v>2571</v>
      </c>
      <c r="G2222" s="1" t="s">
        <v>2572</v>
      </c>
      <c r="H2222" s="1" t="s">
        <v>57</v>
      </c>
      <c r="I2222" s="1" t="s">
        <v>1420</v>
      </c>
      <c r="J2222" s="1" t="s">
        <v>70</v>
      </c>
      <c r="K2222" s="3">
        <v>7.46</v>
      </c>
      <c r="L2222">
        <v>2</v>
      </c>
      <c r="M2222" s="3">
        <v>14.92</v>
      </c>
      <c r="N2222" s="1" t="s">
        <v>21</v>
      </c>
      <c r="O2222" s="1" t="s">
        <v>22</v>
      </c>
    </row>
    <row r="2223" spans="1:15" x14ac:dyDescent="0.3">
      <c r="A2223" s="1" t="s">
        <v>5727</v>
      </c>
      <c r="B2223" s="2">
        <v>45190</v>
      </c>
      <c r="C2223" s="1" t="s">
        <v>6672</v>
      </c>
      <c r="D2223" s="1" t="s">
        <v>60</v>
      </c>
      <c r="E2223">
        <v>2023</v>
      </c>
      <c r="F2223" s="1" t="s">
        <v>1002</v>
      </c>
      <c r="G2223" s="1" t="s">
        <v>1003</v>
      </c>
      <c r="H2223" s="1" t="s">
        <v>5728</v>
      </c>
      <c r="I2223" s="1" t="s">
        <v>5729</v>
      </c>
      <c r="J2223" s="1" t="s">
        <v>70</v>
      </c>
      <c r="K2223" s="3">
        <v>42.39</v>
      </c>
      <c r="L2223">
        <v>5</v>
      </c>
      <c r="M2223" s="3">
        <v>211.95</v>
      </c>
      <c r="N2223" s="1" t="s">
        <v>21</v>
      </c>
      <c r="O2223" s="1" t="s">
        <v>22</v>
      </c>
    </row>
    <row r="2224" spans="1:15" x14ac:dyDescent="0.3">
      <c r="A2224" s="1" t="s">
        <v>5730</v>
      </c>
      <c r="B2224" s="2">
        <v>45620</v>
      </c>
      <c r="C2224" s="1" t="s">
        <v>6666</v>
      </c>
      <c r="D2224" s="1" t="s">
        <v>54</v>
      </c>
      <c r="E2224">
        <v>2024</v>
      </c>
      <c r="F2224" s="1" t="s">
        <v>55</v>
      </c>
      <c r="G2224" s="1" t="s">
        <v>5731</v>
      </c>
      <c r="H2224" s="1" t="s">
        <v>3755</v>
      </c>
      <c r="I2224" s="1" t="s">
        <v>3756</v>
      </c>
      <c r="J2224" s="1" t="s">
        <v>70</v>
      </c>
      <c r="K2224" s="3">
        <v>15.31</v>
      </c>
      <c r="L2224">
        <v>5</v>
      </c>
      <c r="M2224" s="3">
        <v>76.55</v>
      </c>
      <c r="N2224" s="1" t="s">
        <v>29</v>
      </c>
      <c r="O2224" s="1" t="s">
        <v>37</v>
      </c>
    </row>
    <row r="2225" spans="1:15" x14ac:dyDescent="0.3">
      <c r="A2225" s="1" t="s">
        <v>5732</v>
      </c>
      <c r="B2225" s="2">
        <v>45227</v>
      </c>
      <c r="C2225" s="1" t="s">
        <v>6673</v>
      </c>
      <c r="D2225" s="1" t="s">
        <v>133</v>
      </c>
      <c r="E2225">
        <v>2023</v>
      </c>
      <c r="F2225" s="1" t="s">
        <v>1549</v>
      </c>
      <c r="G2225" s="1" t="s">
        <v>3312</v>
      </c>
      <c r="H2225" s="1" t="s">
        <v>2509</v>
      </c>
      <c r="I2225" s="1" t="s">
        <v>4195</v>
      </c>
      <c r="J2225" s="1" t="s">
        <v>20</v>
      </c>
      <c r="K2225" s="3">
        <v>41.78</v>
      </c>
      <c r="L2225">
        <v>3</v>
      </c>
      <c r="M2225" s="3">
        <v>125.34</v>
      </c>
      <c r="N2225" s="1" t="s">
        <v>21</v>
      </c>
      <c r="O2225" s="1" t="s">
        <v>44</v>
      </c>
    </row>
    <row r="2226" spans="1:15" x14ac:dyDescent="0.3">
      <c r="A2226" s="1" t="s">
        <v>5733</v>
      </c>
      <c r="B2226" s="2">
        <v>45671</v>
      </c>
      <c r="C2226" s="1" t="s">
        <v>6671</v>
      </c>
      <c r="D2226" s="1" t="s">
        <v>210</v>
      </c>
      <c r="E2226">
        <v>2025</v>
      </c>
      <c r="F2226" s="1" t="s">
        <v>2220</v>
      </c>
      <c r="G2226" s="1" t="s">
        <v>2221</v>
      </c>
      <c r="H2226" s="1" t="s">
        <v>3250</v>
      </c>
      <c r="I2226" s="1" t="s">
        <v>3251</v>
      </c>
      <c r="J2226" s="1" t="s">
        <v>20</v>
      </c>
      <c r="K2226" s="3">
        <v>25.05</v>
      </c>
      <c r="L2226">
        <v>1</v>
      </c>
      <c r="M2226" s="3">
        <v>25.05</v>
      </c>
      <c r="N2226" s="1" t="s">
        <v>21</v>
      </c>
      <c r="O2226" s="1" t="s">
        <v>37</v>
      </c>
    </row>
    <row r="2227" spans="1:15" x14ac:dyDescent="0.3">
      <c r="A2227" s="1" t="s">
        <v>5734</v>
      </c>
      <c r="B2227" s="2">
        <v>45579</v>
      </c>
      <c r="C2227" s="1" t="s">
        <v>6667</v>
      </c>
      <c r="D2227" s="1" t="s">
        <v>133</v>
      </c>
      <c r="E2227">
        <v>2024</v>
      </c>
      <c r="F2227" s="1" t="s">
        <v>2644</v>
      </c>
      <c r="G2227" s="1" t="s">
        <v>5451</v>
      </c>
      <c r="H2227" s="1" t="s">
        <v>5735</v>
      </c>
      <c r="I2227" s="1" t="s">
        <v>5736</v>
      </c>
      <c r="J2227" s="1" t="s">
        <v>20</v>
      </c>
      <c r="K2227" s="3">
        <v>10.56</v>
      </c>
      <c r="L2227">
        <v>4</v>
      </c>
      <c r="M2227" s="3">
        <v>42.24</v>
      </c>
      <c r="N2227" s="1" t="s">
        <v>88</v>
      </c>
      <c r="O2227" s="1" t="s">
        <v>52</v>
      </c>
    </row>
    <row r="2228" spans="1:15" x14ac:dyDescent="0.3">
      <c r="A2228" s="1" t="s">
        <v>5737</v>
      </c>
      <c r="B2228" s="2">
        <v>45370</v>
      </c>
      <c r="C2228" s="1" t="s">
        <v>6671</v>
      </c>
      <c r="D2228" s="1" t="s">
        <v>15</v>
      </c>
      <c r="E2228">
        <v>2024</v>
      </c>
      <c r="F2228" s="1" t="s">
        <v>5330</v>
      </c>
      <c r="G2228" s="1" t="s">
        <v>5738</v>
      </c>
      <c r="H2228" s="1" t="s">
        <v>1381</v>
      </c>
      <c r="I2228" s="1" t="s">
        <v>1382</v>
      </c>
      <c r="J2228" s="1" t="s">
        <v>87</v>
      </c>
      <c r="K2228" s="3">
        <v>27.12</v>
      </c>
      <c r="L2228">
        <v>5</v>
      </c>
      <c r="M2228" s="3">
        <v>135.6</v>
      </c>
      <c r="N2228" s="1" t="s">
        <v>29</v>
      </c>
      <c r="O2228" s="1" t="s">
        <v>193</v>
      </c>
    </row>
    <row r="2229" spans="1:15" x14ac:dyDescent="0.3">
      <c r="A2229" s="1" t="s">
        <v>5739</v>
      </c>
      <c r="B2229" s="2">
        <v>45035</v>
      </c>
      <c r="C2229" s="1" t="s">
        <v>6670</v>
      </c>
      <c r="D2229" s="1" t="s">
        <v>82</v>
      </c>
      <c r="E2229">
        <v>2023</v>
      </c>
      <c r="F2229" s="1" t="s">
        <v>3824</v>
      </c>
      <c r="G2229" s="1" t="s">
        <v>4982</v>
      </c>
      <c r="H2229" s="1" t="s">
        <v>104</v>
      </c>
      <c r="I2229" s="1" t="s">
        <v>2445</v>
      </c>
      <c r="J2229" s="1" t="s">
        <v>20</v>
      </c>
      <c r="K2229" s="3">
        <v>11.9</v>
      </c>
      <c r="L2229">
        <v>4</v>
      </c>
      <c r="M2229" s="3">
        <v>47.6</v>
      </c>
      <c r="N2229" s="1" t="s">
        <v>29</v>
      </c>
      <c r="O2229" s="1" t="s">
        <v>52</v>
      </c>
    </row>
    <row r="2230" spans="1:15" x14ac:dyDescent="0.3">
      <c r="A2230" s="1" t="s">
        <v>5740</v>
      </c>
      <c r="B2230" s="2">
        <v>45156</v>
      </c>
      <c r="C2230" s="1" t="s">
        <v>6668</v>
      </c>
      <c r="D2230" s="1" t="s">
        <v>90</v>
      </c>
      <c r="E2230">
        <v>2023</v>
      </c>
      <c r="F2230" s="1" t="s">
        <v>5741</v>
      </c>
      <c r="G2230" s="1" t="s">
        <v>5742</v>
      </c>
      <c r="H2230" s="1" t="s">
        <v>623</v>
      </c>
      <c r="I2230" s="1" t="s">
        <v>2232</v>
      </c>
      <c r="J2230" s="1" t="s">
        <v>20</v>
      </c>
      <c r="K2230" s="3">
        <v>11.23</v>
      </c>
      <c r="L2230">
        <v>1</v>
      </c>
      <c r="M2230" s="3">
        <v>11.23</v>
      </c>
      <c r="N2230" s="1" t="s">
        <v>29</v>
      </c>
      <c r="O2230" s="1" t="s">
        <v>52</v>
      </c>
    </row>
    <row r="2231" spans="1:15" x14ac:dyDescent="0.3">
      <c r="A2231" s="1" t="s">
        <v>5743</v>
      </c>
      <c r="B2231" s="2">
        <v>45377</v>
      </c>
      <c r="C2231" s="1" t="s">
        <v>6671</v>
      </c>
      <c r="D2231" s="1" t="s">
        <v>15</v>
      </c>
      <c r="E2231">
        <v>2024</v>
      </c>
      <c r="F2231" s="1" t="s">
        <v>3987</v>
      </c>
      <c r="G2231" s="1" t="s">
        <v>2129</v>
      </c>
      <c r="H2231" s="1" t="s">
        <v>1782</v>
      </c>
      <c r="I2231" s="1" t="s">
        <v>5744</v>
      </c>
      <c r="J2231" s="1" t="s">
        <v>70</v>
      </c>
      <c r="K2231" s="3">
        <v>18.68</v>
      </c>
      <c r="L2231">
        <v>5</v>
      </c>
      <c r="M2231" s="3">
        <v>93.4</v>
      </c>
      <c r="N2231" s="1" t="s">
        <v>21</v>
      </c>
      <c r="O2231" s="1" t="s">
        <v>193</v>
      </c>
    </row>
    <row r="2232" spans="1:15" x14ac:dyDescent="0.3">
      <c r="A2232" s="1" t="s">
        <v>5745</v>
      </c>
      <c r="B2232" s="2">
        <v>45371</v>
      </c>
      <c r="C2232" s="1" t="s">
        <v>6670</v>
      </c>
      <c r="D2232" s="1" t="s">
        <v>15</v>
      </c>
      <c r="E2232">
        <v>2024</v>
      </c>
      <c r="F2232" s="1" t="s">
        <v>3018</v>
      </c>
      <c r="G2232" s="1" t="s">
        <v>5582</v>
      </c>
      <c r="H2232" s="1" t="s">
        <v>2174</v>
      </c>
      <c r="I2232" s="1" t="s">
        <v>5746</v>
      </c>
      <c r="J2232" s="1" t="s">
        <v>51</v>
      </c>
      <c r="K2232" s="3">
        <v>8.32</v>
      </c>
      <c r="L2232">
        <v>2</v>
      </c>
      <c r="M2232" s="3">
        <v>16.64</v>
      </c>
      <c r="N2232" s="1" t="s">
        <v>6669</v>
      </c>
      <c r="O2232" s="1" t="s">
        <v>30</v>
      </c>
    </row>
    <row r="2233" spans="1:15" x14ac:dyDescent="0.3">
      <c r="A2233" s="1" t="s">
        <v>5747</v>
      </c>
      <c r="B2233" s="2">
        <v>45592</v>
      </c>
      <c r="C2233" s="1" t="s">
        <v>6666</v>
      </c>
      <c r="D2233" s="1" t="s">
        <v>133</v>
      </c>
      <c r="E2233">
        <v>2024</v>
      </c>
      <c r="F2233" s="1" t="s">
        <v>5748</v>
      </c>
      <c r="G2233" s="1" t="s">
        <v>5749</v>
      </c>
      <c r="H2233" s="1" t="s">
        <v>18</v>
      </c>
      <c r="I2233" s="1" t="s">
        <v>5750</v>
      </c>
      <c r="J2233" s="1" t="s">
        <v>51</v>
      </c>
      <c r="K2233" s="3">
        <v>13.42</v>
      </c>
      <c r="L2233">
        <v>2</v>
      </c>
      <c r="M2233" s="3">
        <v>26.84</v>
      </c>
      <c r="N2233" s="1" t="s">
        <v>29</v>
      </c>
      <c r="O2233" s="1" t="s">
        <v>44</v>
      </c>
    </row>
    <row r="2234" spans="1:15" x14ac:dyDescent="0.3">
      <c r="A2234" s="1" t="s">
        <v>5751</v>
      </c>
      <c r="B2234" s="2">
        <v>45024</v>
      </c>
      <c r="C2234" s="1" t="s">
        <v>6673</v>
      </c>
      <c r="D2234" s="1" t="s">
        <v>82</v>
      </c>
      <c r="E2234">
        <v>2023</v>
      </c>
      <c r="F2234" s="1" t="s">
        <v>3057</v>
      </c>
      <c r="G2234" s="1" t="s">
        <v>5752</v>
      </c>
      <c r="H2234" s="1" t="s">
        <v>186</v>
      </c>
      <c r="I2234" s="1" t="s">
        <v>187</v>
      </c>
      <c r="J2234" s="1" t="s">
        <v>51</v>
      </c>
      <c r="K2234" s="3">
        <v>38.700000000000003</v>
      </c>
      <c r="L2234">
        <v>3</v>
      </c>
      <c r="M2234" s="3">
        <v>116.1</v>
      </c>
      <c r="N2234" s="1" t="s">
        <v>21</v>
      </c>
      <c r="O2234" s="1" t="s">
        <v>52</v>
      </c>
    </row>
    <row r="2235" spans="1:15" x14ac:dyDescent="0.3">
      <c r="A2235" s="1" t="s">
        <v>5753</v>
      </c>
      <c r="B2235" s="2">
        <v>44837</v>
      </c>
      <c r="C2235" s="1" t="s">
        <v>6667</v>
      </c>
      <c r="D2235" s="1" t="s">
        <v>133</v>
      </c>
      <c r="E2235">
        <v>2022</v>
      </c>
      <c r="F2235" s="1" t="s">
        <v>5754</v>
      </c>
      <c r="G2235" s="1" t="s">
        <v>5755</v>
      </c>
      <c r="H2235" s="1" t="s">
        <v>739</v>
      </c>
      <c r="I2235" s="1" t="s">
        <v>740</v>
      </c>
      <c r="J2235" s="1" t="s">
        <v>51</v>
      </c>
      <c r="K2235" s="3">
        <v>39.01</v>
      </c>
      <c r="L2235">
        <v>4</v>
      </c>
      <c r="M2235" s="3">
        <v>156.04</v>
      </c>
      <c r="N2235" s="1" t="s">
        <v>6669</v>
      </c>
      <c r="O2235" s="1" t="s">
        <v>37</v>
      </c>
    </row>
    <row r="2236" spans="1:15" x14ac:dyDescent="0.3">
      <c r="A2236" s="1" t="s">
        <v>5756</v>
      </c>
      <c r="B2236" s="2">
        <v>45226</v>
      </c>
      <c r="C2236" s="1" t="s">
        <v>6668</v>
      </c>
      <c r="D2236" s="1" t="s">
        <v>133</v>
      </c>
      <c r="E2236">
        <v>2023</v>
      </c>
      <c r="F2236" s="1" t="s">
        <v>200</v>
      </c>
      <c r="G2236" s="1" t="s">
        <v>201</v>
      </c>
      <c r="H2236" s="1" t="s">
        <v>4272</v>
      </c>
      <c r="I2236" s="1" t="s">
        <v>4273</v>
      </c>
      <c r="J2236" s="1" t="s">
        <v>87</v>
      </c>
      <c r="K2236" s="3">
        <v>19.41</v>
      </c>
      <c r="L2236">
        <v>5</v>
      </c>
      <c r="M2236" s="3">
        <v>97.05</v>
      </c>
      <c r="N2236" s="1" t="s">
        <v>21</v>
      </c>
      <c r="O2236" s="1" t="s">
        <v>193</v>
      </c>
    </row>
    <row r="2237" spans="1:15" x14ac:dyDescent="0.3">
      <c r="A2237" s="1" t="s">
        <v>5757</v>
      </c>
      <c r="B2237" s="2">
        <v>45085</v>
      </c>
      <c r="C2237" s="1" t="s">
        <v>6672</v>
      </c>
      <c r="D2237" s="1" t="s">
        <v>24</v>
      </c>
      <c r="E2237">
        <v>2023</v>
      </c>
      <c r="F2237" s="1" t="s">
        <v>3690</v>
      </c>
      <c r="G2237" s="1" t="s">
        <v>5011</v>
      </c>
      <c r="H2237" s="1" t="s">
        <v>2106</v>
      </c>
      <c r="I2237" s="1" t="s">
        <v>2107</v>
      </c>
      <c r="J2237" s="1" t="s">
        <v>51</v>
      </c>
      <c r="K2237" s="3">
        <v>8.2100000000000009</v>
      </c>
      <c r="L2237">
        <v>1</v>
      </c>
      <c r="M2237" s="3">
        <v>8.2100000000000009</v>
      </c>
      <c r="N2237" s="1" t="s">
        <v>21</v>
      </c>
      <c r="O2237" s="1" t="s">
        <v>52</v>
      </c>
    </row>
    <row r="2238" spans="1:15" x14ac:dyDescent="0.3">
      <c r="A2238" s="1" t="s">
        <v>5758</v>
      </c>
      <c r="B2238" s="2">
        <v>45066</v>
      </c>
      <c r="C2238" s="1" t="s">
        <v>6673</v>
      </c>
      <c r="D2238" s="1" t="s">
        <v>46</v>
      </c>
      <c r="E2238">
        <v>2023</v>
      </c>
      <c r="F2238" s="1" t="s">
        <v>308</v>
      </c>
      <c r="G2238" s="1" t="s">
        <v>5759</v>
      </c>
      <c r="H2238" s="1" t="s">
        <v>3557</v>
      </c>
      <c r="I2238" s="1" t="s">
        <v>3558</v>
      </c>
      <c r="J2238" s="1" t="s">
        <v>70</v>
      </c>
      <c r="K2238" s="3">
        <v>21.27</v>
      </c>
      <c r="L2238">
        <v>2</v>
      </c>
      <c r="M2238" s="3">
        <v>42.54</v>
      </c>
      <c r="N2238" s="1" t="s">
        <v>6669</v>
      </c>
      <c r="O2238" s="1" t="s">
        <v>30</v>
      </c>
    </row>
    <row r="2239" spans="1:15" x14ac:dyDescent="0.3">
      <c r="A2239" s="1" t="s">
        <v>5760</v>
      </c>
      <c r="B2239" s="2">
        <v>44830</v>
      </c>
      <c r="C2239" s="1" t="s">
        <v>6667</v>
      </c>
      <c r="D2239" s="1" t="s">
        <v>60</v>
      </c>
      <c r="E2239">
        <v>2022</v>
      </c>
      <c r="F2239" s="1" t="s">
        <v>1449</v>
      </c>
      <c r="G2239" s="1" t="s">
        <v>1450</v>
      </c>
      <c r="H2239" s="1" t="s">
        <v>375</v>
      </c>
      <c r="I2239" s="1" t="s">
        <v>1854</v>
      </c>
      <c r="J2239" s="1" t="s">
        <v>20</v>
      </c>
      <c r="K2239" s="3">
        <v>11.3</v>
      </c>
      <c r="L2239">
        <v>5</v>
      </c>
      <c r="M2239" s="3">
        <v>56.5</v>
      </c>
      <c r="N2239" s="1" t="s">
        <v>21</v>
      </c>
      <c r="O2239" s="1" t="s">
        <v>37</v>
      </c>
    </row>
    <row r="2240" spans="1:15" x14ac:dyDescent="0.3">
      <c r="A2240" s="1" t="s">
        <v>5761</v>
      </c>
      <c r="B2240" s="2">
        <v>45264</v>
      </c>
      <c r="C2240" s="1" t="s">
        <v>6667</v>
      </c>
      <c r="D2240" s="1" t="s">
        <v>107</v>
      </c>
      <c r="E2240">
        <v>2023</v>
      </c>
      <c r="F2240" s="1" t="s">
        <v>1555</v>
      </c>
      <c r="G2240" s="1" t="s">
        <v>1556</v>
      </c>
      <c r="H2240" s="1" t="s">
        <v>3971</v>
      </c>
      <c r="I2240" s="1" t="s">
        <v>3972</v>
      </c>
      <c r="J2240" s="1" t="s">
        <v>20</v>
      </c>
      <c r="K2240" s="3">
        <v>15.12</v>
      </c>
      <c r="L2240">
        <v>4</v>
      </c>
      <c r="M2240" s="3">
        <v>60.48</v>
      </c>
      <c r="N2240" s="1" t="s">
        <v>21</v>
      </c>
      <c r="O2240" s="1" t="s">
        <v>37</v>
      </c>
    </row>
    <row r="2241" spans="1:15" x14ac:dyDescent="0.3">
      <c r="A2241" s="1" t="s">
        <v>5762</v>
      </c>
      <c r="B2241" s="2">
        <v>44855</v>
      </c>
      <c r="C2241" s="1" t="s">
        <v>6668</v>
      </c>
      <c r="D2241" s="1" t="s">
        <v>133</v>
      </c>
      <c r="E2241">
        <v>2022</v>
      </c>
      <c r="F2241" s="1" t="s">
        <v>1230</v>
      </c>
      <c r="G2241" s="1" t="s">
        <v>1231</v>
      </c>
      <c r="H2241" s="1" t="s">
        <v>1939</v>
      </c>
      <c r="I2241" s="1" t="s">
        <v>3535</v>
      </c>
      <c r="J2241" s="1" t="s">
        <v>70</v>
      </c>
      <c r="K2241" s="3">
        <v>21.05</v>
      </c>
      <c r="L2241">
        <v>4</v>
      </c>
      <c r="M2241" s="3">
        <v>84.2</v>
      </c>
      <c r="N2241" s="1" t="s">
        <v>6669</v>
      </c>
      <c r="O2241" s="1" t="s">
        <v>37</v>
      </c>
    </row>
    <row r="2242" spans="1:15" x14ac:dyDescent="0.3">
      <c r="A2242" s="1" t="s">
        <v>5763</v>
      </c>
      <c r="B2242" s="2">
        <v>45289</v>
      </c>
      <c r="C2242" s="1" t="s">
        <v>6668</v>
      </c>
      <c r="D2242" s="1" t="s">
        <v>107</v>
      </c>
      <c r="E2242">
        <v>2023</v>
      </c>
      <c r="F2242" s="1" t="s">
        <v>5764</v>
      </c>
      <c r="G2242" s="1" t="s">
        <v>5765</v>
      </c>
      <c r="H2242" s="1" t="s">
        <v>650</v>
      </c>
      <c r="I2242" s="1" t="s">
        <v>5766</v>
      </c>
      <c r="J2242" s="1" t="s">
        <v>70</v>
      </c>
      <c r="K2242" s="3">
        <v>7.19</v>
      </c>
      <c r="L2242">
        <v>4</v>
      </c>
      <c r="M2242" s="3">
        <v>28.76</v>
      </c>
      <c r="N2242" s="1" t="s">
        <v>21</v>
      </c>
      <c r="O2242" s="1" t="s">
        <v>52</v>
      </c>
    </row>
    <row r="2243" spans="1:15" x14ac:dyDescent="0.3">
      <c r="A2243" s="1" t="s">
        <v>5767</v>
      </c>
      <c r="B2243" s="2">
        <v>45150</v>
      </c>
      <c r="C2243" s="1" t="s">
        <v>6673</v>
      </c>
      <c r="D2243" s="1" t="s">
        <v>90</v>
      </c>
      <c r="E2243">
        <v>2023</v>
      </c>
      <c r="F2243" s="1" t="s">
        <v>3256</v>
      </c>
      <c r="G2243" s="1" t="s">
        <v>3257</v>
      </c>
      <c r="H2243" s="1" t="s">
        <v>4527</v>
      </c>
      <c r="I2243" s="1" t="s">
        <v>4763</v>
      </c>
      <c r="J2243" s="1" t="s">
        <v>70</v>
      </c>
      <c r="K2243" s="3">
        <v>22.05</v>
      </c>
      <c r="L2243">
        <v>2</v>
      </c>
      <c r="M2243" s="3">
        <v>44.1</v>
      </c>
      <c r="N2243" s="1" t="s">
        <v>29</v>
      </c>
      <c r="O2243" s="1" t="s">
        <v>30</v>
      </c>
    </row>
    <row r="2244" spans="1:15" x14ac:dyDescent="0.3">
      <c r="A2244" s="1" t="s">
        <v>5768</v>
      </c>
      <c r="B2244" s="2">
        <v>44984</v>
      </c>
      <c r="C2244" s="1" t="s">
        <v>6667</v>
      </c>
      <c r="D2244" s="1" t="s">
        <v>39</v>
      </c>
      <c r="E2244">
        <v>2023</v>
      </c>
      <c r="F2244" s="1" t="s">
        <v>4433</v>
      </c>
      <c r="G2244" s="1" t="s">
        <v>5769</v>
      </c>
      <c r="H2244" s="1" t="s">
        <v>1357</v>
      </c>
      <c r="I2244" s="1" t="s">
        <v>1358</v>
      </c>
      <c r="J2244" s="1" t="s">
        <v>51</v>
      </c>
      <c r="K2244" s="3">
        <v>20.54</v>
      </c>
      <c r="L2244">
        <v>2</v>
      </c>
      <c r="M2244" s="3">
        <v>41.08</v>
      </c>
      <c r="N2244" s="1" t="s">
        <v>29</v>
      </c>
      <c r="O2244" s="1" t="s">
        <v>37</v>
      </c>
    </row>
    <row r="2245" spans="1:15" x14ac:dyDescent="0.3">
      <c r="A2245" s="1" t="s">
        <v>5770</v>
      </c>
      <c r="B2245" s="2">
        <v>45680</v>
      </c>
      <c r="C2245" s="1" t="s">
        <v>6672</v>
      </c>
      <c r="D2245" s="1" t="s">
        <v>210</v>
      </c>
      <c r="E2245">
        <v>2025</v>
      </c>
      <c r="F2245" s="1" t="s">
        <v>2688</v>
      </c>
      <c r="G2245" s="1" t="s">
        <v>2689</v>
      </c>
      <c r="H2245" s="1" t="s">
        <v>5771</v>
      </c>
      <c r="I2245" s="1" t="s">
        <v>5772</v>
      </c>
      <c r="J2245" s="1" t="s">
        <v>70</v>
      </c>
      <c r="K2245" s="3">
        <v>37.380000000000003</v>
      </c>
      <c r="L2245">
        <v>2</v>
      </c>
      <c r="M2245" s="3">
        <v>74.760000000000005</v>
      </c>
      <c r="N2245" s="1" t="s">
        <v>21</v>
      </c>
      <c r="O2245" s="1" t="s">
        <v>37</v>
      </c>
    </row>
    <row r="2246" spans="1:15" x14ac:dyDescent="0.3">
      <c r="A2246" s="1" t="s">
        <v>5773</v>
      </c>
      <c r="B2246" s="2">
        <v>45310</v>
      </c>
      <c r="C2246" s="1" t="s">
        <v>6668</v>
      </c>
      <c r="D2246" s="1" t="s">
        <v>210</v>
      </c>
      <c r="E2246">
        <v>2024</v>
      </c>
      <c r="F2246" s="1" t="s">
        <v>443</v>
      </c>
      <c r="G2246" s="1" t="s">
        <v>3092</v>
      </c>
      <c r="H2246" s="1" t="s">
        <v>5774</v>
      </c>
      <c r="I2246" s="1" t="s">
        <v>5775</v>
      </c>
      <c r="J2246" s="1" t="s">
        <v>70</v>
      </c>
      <c r="K2246" s="3">
        <v>5.74</v>
      </c>
      <c r="L2246">
        <v>2</v>
      </c>
      <c r="M2246" s="3">
        <v>11.48</v>
      </c>
      <c r="N2246" s="1" t="s">
        <v>21</v>
      </c>
      <c r="O2246" s="1" t="s">
        <v>52</v>
      </c>
    </row>
    <row r="2247" spans="1:15" x14ac:dyDescent="0.3">
      <c r="A2247" s="1" t="s">
        <v>5776</v>
      </c>
      <c r="B2247" s="2">
        <v>45593</v>
      </c>
      <c r="C2247" s="1" t="s">
        <v>6667</v>
      </c>
      <c r="D2247" s="1" t="s">
        <v>133</v>
      </c>
      <c r="E2247">
        <v>2024</v>
      </c>
      <c r="F2247" s="1" t="s">
        <v>348</v>
      </c>
      <c r="G2247" s="1" t="s">
        <v>349</v>
      </c>
      <c r="H2247" s="1" t="s">
        <v>4085</v>
      </c>
      <c r="I2247" s="1" t="s">
        <v>5343</v>
      </c>
      <c r="J2247" s="1" t="s">
        <v>87</v>
      </c>
      <c r="K2247" s="3">
        <v>49.94</v>
      </c>
      <c r="L2247">
        <v>1</v>
      </c>
      <c r="M2247" s="3">
        <v>49.94</v>
      </c>
      <c r="N2247" s="1" t="s">
        <v>6669</v>
      </c>
      <c r="O2247" s="1" t="s">
        <v>193</v>
      </c>
    </row>
    <row r="2248" spans="1:15" x14ac:dyDescent="0.3">
      <c r="A2248" s="1" t="s">
        <v>5777</v>
      </c>
      <c r="B2248" s="2">
        <v>45636</v>
      </c>
      <c r="C2248" s="1" t="s">
        <v>6671</v>
      </c>
      <c r="D2248" s="1" t="s">
        <v>107</v>
      </c>
      <c r="E2248">
        <v>2024</v>
      </c>
      <c r="F2248" s="1" t="s">
        <v>149</v>
      </c>
      <c r="G2248" s="1" t="s">
        <v>150</v>
      </c>
      <c r="H2248" s="1" t="s">
        <v>1730</v>
      </c>
      <c r="I2248" s="1" t="s">
        <v>5638</v>
      </c>
      <c r="J2248" s="1" t="s">
        <v>20</v>
      </c>
      <c r="K2248" s="3">
        <v>9.82</v>
      </c>
      <c r="L2248">
        <v>5</v>
      </c>
      <c r="M2248" s="3">
        <v>49.1</v>
      </c>
      <c r="N2248" s="1" t="s">
        <v>21</v>
      </c>
      <c r="O2248" s="1" t="s">
        <v>30</v>
      </c>
    </row>
    <row r="2249" spans="1:15" x14ac:dyDescent="0.3">
      <c r="A2249" s="1" t="s">
        <v>5778</v>
      </c>
      <c r="B2249" s="2">
        <v>45257</v>
      </c>
      <c r="C2249" s="1" t="s">
        <v>6667</v>
      </c>
      <c r="D2249" s="1" t="s">
        <v>54</v>
      </c>
      <c r="E2249">
        <v>2023</v>
      </c>
      <c r="F2249" s="1" t="s">
        <v>102</v>
      </c>
      <c r="G2249" s="1" t="s">
        <v>103</v>
      </c>
      <c r="H2249" s="1" t="s">
        <v>2419</v>
      </c>
      <c r="I2249" s="1" t="s">
        <v>2420</v>
      </c>
      <c r="J2249" s="1" t="s">
        <v>87</v>
      </c>
      <c r="K2249" s="3">
        <v>32.08</v>
      </c>
      <c r="L2249">
        <v>2</v>
      </c>
      <c r="M2249" s="3">
        <v>64.16</v>
      </c>
      <c r="N2249" s="1" t="s">
        <v>88</v>
      </c>
      <c r="O2249" s="1" t="s">
        <v>22</v>
      </c>
    </row>
    <row r="2250" spans="1:15" x14ac:dyDescent="0.3">
      <c r="A2250" s="1" t="s">
        <v>5779</v>
      </c>
      <c r="B2250" s="2">
        <v>45847</v>
      </c>
      <c r="C2250" s="1" t="s">
        <v>6670</v>
      </c>
      <c r="D2250" s="1" t="s">
        <v>32</v>
      </c>
      <c r="E2250">
        <v>2025</v>
      </c>
      <c r="F2250" s="1" t="s">
        <v>1733</v>
      </c>
      <c r="G2250" s="1" t="s">
        <v>1734</v>
      </c>
      <c r="H2250" s="1" t="s">
        <v>851</v>
      </c>
      <c r="I2250" s="1" t="s">
        <v>2218</v>
      </c>
      <c r="J2250" s="1" t="s">
        <v>20</v>
      </c>
      <c r="K2250" s="3">
        <v>37.51</v>
      </c>
      <c r="L2250">
        <v>5</v>
      </c>
      <c r="M2250" s="3">
        <v>187.55</v>
      </c>
      <c r="N2250" s="1" t="s">
        <v>21</v>
      </c>
      <c r="O2250" s="1" t="s">
        <v>30</v>
      </c>
    </row>
    <row r="2251" spans="1:15" x14ac:dyDescent="0.3">
      <c r="A2251" s="1" t="s">
        <v>5780</v>
      </c>
      <c r="B2251" s="2">
        <v>45198</v>
      </c>
      <c r="C2251" s="1" t="s">
        <v>6668</v>
      </c>
      <c r="D2251" s="1" t="s">
        <v>60</v>
      </c>
      <c r="E2251">
        <v>2023</v>
      </c>
      <c r="F2251" s="1" t="s">
        <v>200</v>
      </c>
      <c r="G2251" s="1" t="s">
        <v>5523</v>
      </c>
      <c r="H2251" s="1" t="s">
        <v>3676</v>
      </c>
      <c r="I2251" s="1" t="s">
        <v>3677</v>
      </c>
      <c r="J2251" s="1" t="s">
        <v>20</v>
      </c>
      <c r="K2251" s="3">
        <v>5.43</v>
      </c>
      <c r="L2251">
        <v>2</v>
      </c>
      <c r="M2251" s="3">
        <v>10.86</v>
      </c>
      <c r="N2251" s="1" t="s">
        <v>6669</v>
      </c>
      <c r="O2251" s="1" t="s">
        <v>22</v>
      </c>
    </row>
    <row r="2252" spans="1:15" x14ac:dyDescent="0.3">
      <c r="A2252" s="1" t="s">
        <v>5781</v>
      </c>
      <c r="B2252" s="2">
        <v>44985</v>
      </c>
      <c r="C2252" s="1" t="s">
        <v>6671</v>
      </c>
      <c r="D2252" s="1" t="s">
        <v>39</v>
      </c>
      <c r="E2252">
        <v>2023</v>
      </c>
      <c r="F2252" s="1" t="s">
        <v>1588</v>
      </c>
      <c r="G2252" s="1" t="s">
        <v>3741</v>
      </c>
      <c r="H2252" s="1" t="s">
        <v>455</v>
      </c>
      <c r="I2252" s="1" t="s">
        <v>5782</v>
      </c>
      <c r="J2252" s="1" t="s">
        <v>70</v>
      </c>
      <c r="K2252" s="3">
        <v>53.54</v>
      </c>
      <c r="L2252">
        <v>1</v>
      </c>
      <c r="M2252" s="3">
        <v>53.54</v>
      </c>
      <c r="N2252" s="1" t="s">
        <v>21</v>
      </c>
      <c r="O2252" s="1" t="s">
        <v>37</v>
      </c>
    </row>
    <row r="2253" spans="1:15" x14ac:dyDescent="0.3">
      <c r="A2253" s="1" t="s">
        <v>5783</v>
      </c>
      <c r="B2253" s="2">
        <v>45426</v>
      </c>
      <c r="C2253" s="1" t="s">
        <v>6671</v>
      </c>
      <c r="D2253" s="1" t="s">
        <v>46</v>
      </c>
      <c r="E2253">
        <v>2024</v>
      </c>
      <c r="F2253" s="1" t="s">
        <v>3063</v>
      </c>
      <c r="G2253" s="1" t="s">
        <v>3064</v>
      </c>
      <c r="H2253" s="1" t="s">
        <v>1007</v>
      </c>
      <c r="I2253" s="1" t="s">
        <v>1008</v>
      </c>
      <c r="J2253" s="1" t="s">
        <v>20</v>
      </c>
      <c r="K2253" s="3">
        <v>37.659999999999997</v>
      </c>
      <c r="L2253">
        <v>2</v>
      </c>
      <c r="M2253" s="3">
        <v>75.319999999999993</v>
      </c>
      <c r="N2253" s="1" t="s">
        <v>6669</v>
      </c>
      <c r="O2253" s="1" t="s">
        <v>44</v>
      </c>
    </row>
    <row r="2254" spans="1:15" x14ac:dyDescent="0.3">
      <c r="A2254" s="1" t="s">
        <v>5784</v>
      </c>
      <c r="B2254" s="2">
        <v>45338</v>
      </c>
      <c r="C2254" s="1" t="s">
        <v>6668</v>
      </c>
      <c r="D2254" s="1" t="s">
        <v>39</v>
      </c>
      <c r="E2254">
        <v>2024</v>
      </c>
      <c r="F2254" s="1" t="s">
        <v>2447</v>
      </c>
      <c r="G2254" s="1" t="s">
        <v>2448</v>
      </c>
      <c r="H2254" s="1" t="s">
        <v>1075</v>
      </c>
      <c r="I2254" s="1" t="s">
        <v>1076</v>
      </c>
      <c r="J2254" s="1" t="s">
        <v>20</v>
      </c>
      <c r="K2254" s="3">
        <v>39</v>
      </c>
      <c r="L2254">
        <v>5</v>
      </c>
      <c r="M2254" s="3">
        <v>195</v>
      </c>
      <c r="N2254" s="1" t="s">
        <v>29</v>
      </c>
      <c r="O2254" s="1" t="s">
        <v>80</v>
      </c>
    </row>
    <row r="2255" spans="1:15" x14ac:dyDescent="0.3">
      <c r="A2255" s="1" t="s">
        <v>5785</v>
      </c>
      <c r="B2255" s="2">
        <v>45211</v>
      </c>
      <c r="C2255" s="1" t="s">
        <v>6672</v>
      </c>
      <c r="D2255" s="1" t="s">
        <v>133</v>
      </c>
      <c r="E2255">
        <v>2023</v>
      </c>
      <c r="F2255" s="1" t="s">
        <v>3262</v>
      </c>
      <c r="G2255" s="1" t="s">
        <v>4171</v>
      </c>
      <c r="H2255" s="1" t="s">
        <v>213</v>
      </c>
      <c r="I2255" s="1" t="s">
        <v>1774</v>
      </c>
      <c r="J2255" s="1" t="s">
        <v>70</v>
      </c>
      <c r="K2255" s="3">
        <v>25.94</v>
      </c>
      <c r="L2255">
        <v>4</v>
      </c>
      <c r="M2255" s="3">
        <v>103.76</v>
      </c>
      <c r="N2255" s="1" t="s">
        <v>29</v>
      </c>
      <c r="O2255" s="1" t="s">
        <v>44</v>
      </c>
    </row>
    <row r="2256" spans="1:15" x14ac:dyDescent="0.3">
      <c r="A2256" s="1" t="s">
        <v>5786</v>
      </c>
      <c r="B2256" s="2">
        <v>44954</v>
      </c>
      <c r="C2256" s="1" t="s">
        <v>6673</v>
      </c>
      <c r="D2256" s="1" t="s">
        <v>210</v>
      </c>
      <c r="E2256">
        <v>2023</v>
      </c>
      <c r="F2256" s="1" t="s">
        <v>200</v>
      </c>
      <c r="G2256" s="1" t="s">
        <v>1967</v>
      </c>
      <c r="H2256" s="1" t="s">
        <v>3264</v>
      </c>
      <c r="I2256" s="1" t="s">
        <v>4707</v>
      </c>
      <c r="J2256" s="1" t="s">
        <v>70</v>
      </c>
      <c r="K2256" s="3">
        <v>19.260000000000002</v>
      </c>
      <c r="L2256">
        <v>5</v>
      </c>
      <c r="M2256" s="3">
        <v>96.3</v>
      </c>
      <c r="N2256" s="1" t="s">
        <v>6669</v>
      </c>
      <c r="O2256" s="1" t="s">
        <v>52</v>
      </c>
    </row>
    <row r="2257" spans="1:15" x14ac:dyDescent="0.3">
      <c r="A2257" s="1" t="s">
        <v>5787</v>
      </c>
      <c r="B2257" s="2">
        <v>45659</v>
      </c>
      <c r="C2257" s="1" t="s">
        <v>6672</v>
      </c>
      <c r="D2257" s="1" t="s">
        <v>210</v>
      </c>
      <c r="E2257">
        <v>2025</v>
      </c>
      <c r="F2257" s="1" t="s">
        <v>3584</v>
      </c>
      <c r="G2257" s="1" t="s">
        <v>3975</v>
      </c>
      <c r="H2257" s="1" t="s">
        <v>1541</v>
      </c>
      <c r="I2257" s="1" t="s">
        <v>1542</v>
      </c>
      <c r="J2257" s="1" t="s">
        <v>70</v>
      </c>
      <c r="K2257" s="3">
        <v>31.71</v>
      </c>
      <c r="L2257">
        <v>3</v>
      </c>
      <c r="M2257" s="3">
        <v>95.13</v>
      </c>
      <c r="N2257" s="1" t="s">
        <v>21</v>
      </c>
      <c r="O2257" s="1" t="s">
        <v>95</v>
      </c>
    </row>
    <row r="2258" spans="1:15" x14ac:dyDescent="0.3">
      <c r="A2258" s="1" t="s">
        <v>5788</v>
      </c>
      <c r="B2258" s="2">
        <v>45007</v>
      </c>
      <c r="C2258" s="1" t="s">
        <v>6670</v>
      </c>
      <c r="D2258" s="1" t="s">
        <v>15</v>
      </c>
      <c r="E2258">
        <v>2023</v>
      </c>
      <c r="F2258" s="1" t="s">
        <v>414</v>
      </c>
      <c r="G2258" s="1" t="s">
        <v>1824</v>
      </c>
      <c r="H2258" s="1" t="s">
        <v>2509</v>
      </c>
      <c r="I2258" s="1" t="s">
        <v>4195</v>
      </c>
      <c r="J2258" s="1" t="s">
        <v>51</v>
      </c>
      <c r="K2258" s="3">
        <v>38.520000000000003</v>
      </c>
      <c r="L2258">
        <v>4</v>
      </c>
      <c r="M2258" s="3">
        <v>154.08000000000001</v>
      </c>
      <c r="N2258" s="1" t="s">
        <v>29</v>
      </c>
      <c r="O2258" s="1" t="s">
        <v>52</v>
      </c>
    </row>
    <row r="2259" spans="1:15" x14ac:dyDescent="0.3">
      <c r="A2259" s="1" t="s">
        <v>5789</v>
      </c>
      <c r="B2259" s="2">
        <v>44971</v>
      </c>
      <c r="C2259" s="1" t="s">
        <v>6671</v>
      </c>
      <c r="D2259" s="1" t="s">
        <v>39</v>
      </c>
      <c r="E2259">
        <v>2023</v>
      </c>
      <c r="F2259" s="1" t="s">
        <v>543</v>
      </c>
      <c r="G2259" s="1" t="s">
        <v>5790</v>
      </c>
      <c r="H2259" s="1" t="s">
        <v>2246</v>
      </c>
      <c r="I2259" s="1" t="s">
        <v>5791</v>
      </c>
      <c r="J2259" s="1" t="s">
        <v>20</v>
      </c>
      <c r="K2259" s="3">
        <v>14.49</v>
      </c>
      <c r="L2259">
        <v>4</v>
      </c>
      <c r="M2259" s="3">
        <v>57.96</v>
      </c>
      <c r="N2259" s="1" t="s">
        <v>29</v>
      </c>
      <c r="O2259" s="1" t="s">
        <v>193</v>
      </c>
    </row>
    <row r="2260" spans="1:15" x14ac:dyDescent="0.3">
      <c r="A2260" s="1" t="s">
        <v>5792</v>
      </c>
      <c r="B2260" s="2">
        <v>45317</v>
      </c>
      <c r="C2260" s="1" t="s">
        <v>6668</v>
      </c>
      <c r="D2260" s="1" t="s">
        <v>210</v>
      </c>
      <c r="E2260">
        <v>2024</v>
      </c>
      <c r="F2260" s="1" t="s">
        <v>4128</v>
      </c>
      <c r="G2260" s="1" t="s">
        <v>4129</v>
      </c>
      <c r="H2260" s="1" t="s">
        <v>1075</v>
      </c>
      <c r="I2260" s="1" t="s">
        <v>5793</v>
      </c>
      <c r="J2260" s="1" t="s">
        <v>20</v>
      </c>
      <c r="K2260" s="3">
        <v>34.65</v>
      </c>
      <c r="L2260">
        <v>5</v>
      </c>
      <c r="M2260" s="3">
        <v>173.25</v>
      </c>
      <c r="N2260" s="1" t="s">
        <v>6669</v>
      </c>
      <c r="O2260" s="1" t="s">
        <v>37</v>
      </c>
    </row>
    <row r="2261" spans="1:15" x14ac:dyDescent="0.3">
      <c r="A2261" s="1" t="s">
        <v>5794</v>
      </c>
      <c r="B2261" s="2">
        <v>45380</v>
      </c>
      <c r="C2261" s="1" t="s">
        <v>6668</v>
      </c>
      <c r="D2261" s="1" t="s">
        <v>15</v>
      </c>
      <c r="E2261">
        <v>2024</v>
      </c>
      <c r="F2261" s="1" t="s">
        <v>1120</v>
      </c>
      <c r="G2261" s="1" t="s">
        <v>2623</v>
      </c>
      <c r="H2261" s="1" t="s">
        <v>2566</v>
      </c>
      <c r="I2261" s="1" t="s">
        <v>2567</v>
      </c>
      <c r="J2261" s="1" t="s">
        <v>70</v>
      </c>
      <c r="K2261" s="3">
        <v>7.68</v>
      </c>
      <c r="L2261">
        <v>3</v>
      </c>
      <c r="M2261" s="3">
        <v>23.04</v>
      </c>
      <c r="N2261" s="1" t="s">
        <v>21</v>
      </c>
      <c r="O2261" s="1" t="s">
        <v>44</v>
      </c>
    </row>
    <row r="2262" spans="1:15" x14ac:dyDescent="0.3">
      <c r="A2262" s="1" t="s">
        <v>5795</v>
      </c>
      <c r="B2262" s="2">
        <v>44909</v>
      </c>
      <c r="C2262" s="1" t="s">
        <v>6670</v>
      </c>
      <c r="D2262" s="1" t="s">
        <v>107</v>
      </c>
      <c r="E2262">
        <v>2022</v>
      </c>
      <c r="F2262" s="1" t="s">
        <v>4101</v>
      </c>
      <c r="G2262" s="1" t="s">
        <v>4102</v>
      </c>
      <c r="H2262" s="1" t="s">
        <v>2174</v>
      </c>
      <c r="I2262" s="1" t="s">
        <v>2712</v>
      </c>
      <c r="J2262" s="1" t="s">
        <v>70</v>
      </c>
      <c r="K2262" s="3">
        <v>13.56</v>
      </c>
      <c r="L2262">
        <v>4</v>
      </c>
      <c r="M2262" s="3">
        <v>54.24</v>
      </c>
      <c r="N2262" s="1" t="s">
        <v>21</v>
      </c>
      <c r="O2262" s="1" t="s">
        <v>95</v>
      </c>
    </row>
    <row r="2263" spans="1:15" x14ac:dyDescent="0.3">
      <c r="A2263" s="1" t="s">
        <v>5796</v>
      </c>
      <c r="B2263" s="2">
        <v>45312</v>
      </c>
      <c r="C2263" s="1" t="s">
        <v>6666</v>
      </c>
      <c r="D2263" s="1" t="s">
        <v>210</v>
      </c>
      <c r="E2263">
        <v>2024</v>
      </c>
      <c r="F2263" s="1" t="s">
        <v>2089</v>
      </c>
      <c r="G2263" s="1" t="s">
        <v>4597</v>
      </c>
      <c r="H2263" s="1" t="s">
        <v>1713</v>
      </c>
      <c r="I2263" s="1" t="s">
        <v>1714</v>
      </c>
      <c r="J2263" s="1" t="s">
        <v>70</v>
      </c>
      <c r="K2263" s="3">
        <v>23.66</v>
      </c>
      <c r="L2263">
        <v>4</v>
      </c>
      <c r="M2263" s="3">
        <v>94.64</v>
      </c>
      <c r="N2263" s="1" t="s">
        <v>21</v>
      </c>
      <c r="O2263" s="1" t="s">
        <v>44</v>
      </c>
    </row>
    <row r="2264" spans="1:15" x14ac:dyDescent="0.3">
      <c r="A2264" s="1" t="s">
        <v>5797</v>
      </c>
      <c r="B2264" s="2">
        <v>45293</v>
      </c>
      <c r="C2264" s="1" t="s">
        <v>6671</v>
      </c>
      <c r="D2264" s="1" t="s">
        <v>210</v>
      </c>
      <c r="E2264">
        <v>2024</v>
      </c>
      <c r="F2264" s="1" t="s">
        <v>3781</v>
      </c>
      <c r="G2264" s="1" t="s">
        <v>3782</v>
      </c>
      <c r="H2264" s="1" t="s">
        <v>712</v>
      </c>
      <c r="I2264" s="1" t="s">
        <v>713</v>
      </c>
      <c r="J2264" s="1" t="s">
        <v>20</v>
      </c>
      <c r="K2264" s="3">
        <v>49.38</v>
      </c>
      <c r="L2264">
        <v>4</v>
      </c>
      <c r="M2264" s="3">
        <v>197.52</v>
      </c>
      <c r="N2264" s="1" t="s">
        <v>29</v>
      </c>
      <c r="O2264" s="1" t="s">
        <v>22</v>
      </c>
    </row>
    <row r="2265" spans="1:15" x14ac:dyDescent="0.3">
      <c r="A2265" s="1" t="s">
        <v>5798</v>
      </c>
      <c r="B2265" s="2">
        <v>45367</v>
      </c>
      <c r="C2265" s="1" t="s">
        <v>6673</v>
      </c>
      <c r="D2265" s="1" t="s">
        <v>15</v>
      </c>
      <c r="E2265">
        <v>2024</v>
      </c>
      <c r="F2265" s="1" t="s">
        <v>666</v>
      </c>
      <c r="G2265" s="1" t="s">
        <v>3439</v>
      </c>
      <c r="H2265" s="1" t="s">
        <v>4326</v>
      </c>
      <c r="I2265" s="1" t="s">
        <v>4327</v>
      </c>
      <c r="J2265" s="1" t="s">
        <v>20</v>
      </c>
      <c r="K2265" s="3">
        <v>48.37</v>
      </c>
      <c r="L2265">
        <v>5</v>
      </c>
      <c r="M2265" s="3">
        <v>241.85</v>
      </c>
      <c r="N2265" s="1" t="s">
        <v>29</v>
      </c>
      <c r="O2265" s="1" t="s">
        <v>193</v>
      </c>
    </row>
    <row r="2266" spans="1:15" x14ac:dyDescent="0.3">
      <c r="A2266" s="1" t="s">
        <v>5799</v>
      </c>
      <c r="B2266" s="2">
        <v>45770</v>
      </c>
      <c r="C2266" s="1" t="s">
        <v>6670</v>
      </c>
      <c r="D2266" s="1" t="s">
        <v>82</v>
      </c>
      <c r="E2266">
        <v>2025</v>
      </c>
      <c r="F2266" s="1" t="s">
        <v>4599</v>
      </c>
      <c r="G2266" s="1" t="s">
        <v>4600</v>
      </c>
      <c r="H2266" s="1" t="s">
        <v>1185</v>
      </c>
      <c r="I2266" s="1" t="s">
        <v>1186</v>
      </c>
      <c r="J2266" s="1" t="s">
        <v>20</v>
      </c>
      <c r="K2266" s="3">
        <v>24.03</v>
      </c>
      <c r="L2266">
        <v>1</v>
      </c>
      <c r="M2266" s="3">
        <v>24.03</v>
      </c>
      <c r="N2266" s="1" t="s">
        <v>21</v>
      </c>
      <c r="O2266" s="1" t="s">
        <v>44</v>
      </c>
    </row>
    <row r="2267" spans="1:15" x14ac:dyDescent="0.3">
      <c r="A2267" s="1" t="s">
        <v>5800</v>
      </c>
      <c r="B2267" s="2">
        <v>45098</v>
      </c>
      <c r="C2267" s="1" t="s">
        <v>6670</v>
      </c>
      <c r="D2267" s="1" t="s">
        <v>24</v>
      </c>
      <c r="E2267">
        <v>2023</v>
      </c>
      <c r="F2267" s="1" t="s">
        <v>499</v>
      </c>
      <c r="G2267" s="1" t="s">
        <v>3414</v>
      </c>
      <c r="H2267" s="1" t="s">
        <v>2779</v>
      </c>
      <c r="I2267" s="1" t="s">
        <v>3401</v>
      </c>
      <c r="J2267" s="1" t="s">
        <v>70</v>
      </c>
      <c r="K2267" s="3">
        <v>36.56</v>
      </c>
      <c r="L2267">
        <v>3</v>
      </c>
      <c r="M2267" s="3">
        <v>109.68</v>
      </c>
      <c r="N2267" s="1" t="s">
        <v>6669</v>
      </c>
      <c r="O2267" s="1" t="s">
        <v>37</v>
      </c>
    </row>
    <row r="2268" spans="1:15" x14ac:dyDescent="0.3">
      <c r="A2268" s="1" t="s">
        <v>5801</v>
      </c>
      <c r="B2268" s="2">
        <v>44919</v>
      </c>
      <c r="C2268" s="1" t="s">
        <v>6673</v>
      </c>
      <c r="D2268" s="1" t="s">
        <v>107</v>
      </c>
      <c r="E2268">
        <v>2022</v>
      </c>
      <c r="F2268" s="1" t="s">
        <v>1203</v>
      </c>
      <c r="G2268" s="1" t="s">
        <v>1204</v>
      </c>
      <c r="H2268" s="1" t="s">
        <v>365</v>
      </c>
      <c r="I2268" s="1" t="s">
        <v>366</v>
      </c>
      <c r="J2268" s="1" t="s">
        <v>70</v>
      </c>
      <c r="K2268" s="3">
        <v>35.19</v>
      </c>
      <c r="L2268">
        <v>1</v>
      </c>
      <c r="M2268" s="3">
        <v>35.19</v>
      </c>
      <c r="N2268" s="1" t="s">
        <v>29</v>
      </c>
      <c r="O2268" s="1" t="s">
        <v>37</v>
      </c>
    </row>
    <row r="2269" spans="1:15" x14ac:dyDescent="0.3">
      <c r="A2269" s="1" t="s">
        <v>5802</v>
      </c>
      <c r="B2269" s="2">
        <v>44971</v>
      </c>
      <c r="C2269" s="1" t="s">
        <v>6671</v>
      </c>
      <c r="D2269" s="1" t="s">
        <v>39</v>
      </c>
      <c r="E2269">
        <v>2023</v>
      </c>
      <c r="F2269" s="1" t="s">
        <v>285</v>
      </c>
      <c r="G2269" s="1" t="s">
        <v>1922</v>
      </c>
      <c r="H2269" s="1" t="s">
        <v>176</v>
      </c>
      <c r="I2269" s="1" t="s">
        <v>177</v>
      </c>
      <c r="J2269" s="1" t="s">
        <v>51</v>
      </c>
      <c r="K2269" s="3">
        <v>19.16</v>
      </c>
      <c r="L2269">
        <v>2</v>
      </c>
      <c r="M2269" s="3">
        <v>38.32</v>
      </c>
      <c r="N2269" s="1" t="s">
        <v>21</v>
      </c>
      <c r="O2269" s="1" t="s">
        <v>44</v>
      </c>
    </row>
    <row r="2270" spans="1:15" x14ac:dyDescent="0.3">
      <c r="A2270" s="1" t="s">
        <v>5803</v>
      </c>
      <c r="B2270" s="2">
        <v>45233</v>
      </c>
      <c r="C2270" s="1" t="s">
        <v>6668</v>
      </c>
      <c r="D2270" s="1" t="s">
        <v>54</v>
      </c>
      <c r="E2270">
        <v>2023</v>
      </c>
      <c r="F2270" s="1" t="s">
        <v>414</v>
      </c>
      <c r="G2270" s="1" t="s">
        <v>2922</v>
      </c>
      <c r="H2270" s="1" t="s">
        <v>900</v>
      </c>
      <c r="I2270" s="1" t="s">
        <v>5804</v>
      </c>
      <c r="J2270" s="1" t="s">
        <v>87</v>
      </c>
      <c r="K2270" s="3">
        <v>10.97</v>
      </c>
      <c r="L2270">
        <v>1</v>
      </c>
      <c r="M2270" s="3">
        <v>10.97</v>
      </c>
      <c r="N2270" s="1" t="s">
        <v>21</v>
      </c>
      <c r="O2270" s="1" t="s">
        <v>22</v>
      </c>
    </row>
    <row r="2271" spans="1:15" x14ac:dyDescent="0.3">
      <c r="A2271" s="1" t="s">
        <v>5805</v>
      </c>
      <c r="B2271" s="2">
        <v>45296</v>
      </c>
      <c r="C2271" s="1" t="s">
        <v>6668</v>
      </c>
      <c r="D2271" s="1" t="s">
        <v>210</v>
      </c>
      <c r="E2271">
        <v>2024</v>
      </c>
      <c r="F2271" s="1" t="s">
        <v>3207</v>
      </c>
      <c r="G2271" s="1" t="s">
        <v>3208</v>
      </c>
      <c r="H2271" s="1" t="s">
        <v>197</v>
      </c>
      <c r="I2271" s="1" t="s">
        <v>198</v>
      </c>
      <c r="J2271" s="1" t="s">
        <v>70</v>
      </c>
      <c r="K2271" s="3">
        <v>6.06</v>
      </c>
      <c r="L2271">
        <v>5</v>
      </c>
      <c r="M2271" s="3">
        <v>30.3</v>
      </c>
      <c r="N2271" s="1" t="s">
        <v>21</v>
      </c>
      <c r="O2271" s="1" t="s">
        <v>22</v>
      </c>
    </row>
    <row r="2272" spans="1:15" x14ac:dyDescent="0.3">
      <c r="A2272" s="1" t="s">
        <v>5806</v>
      </c>
      <c r="B2272" s="2">
        <v>45465</v>
      </c>
      <c r="C2272" s="1" t="s">
        <v>6673</v>
      </c>
      <c r="D2272" s="1" t="s">
        <v>24</v>
      </c>
      <c r="E2272">
        <v>2024</v>
      </c>
      <c r="F2272" s="1" t="s">
        <v>3186</v>
      </c>
      <c r="G2272" s="1" t="s">
        <v>3187</v>
      </c>
      <c r="H2272" s="1" t="s">
        <v>2213</v>
      </c>
      <c r="I2272" s="1" t="s">
        <v>3025</v>
      </c>
      <c r="J2272" s="1" t="s">
        <v>20</v>
      </c>
      <c r="K2272" s="3">
        <v>27.79</v>
      </c>
      <c r="L2272">
        <v>2</v>
      </c>
      <c r="M2272" s="3">
        <v>55.58</v>
      </c>
      <c r="N2272" s="1" t="s">
        <v>21</v>
      </c>
      <c r="O2272" s="1" t="s">
        <v>22</v>
      </c>
    </row>
    <row r="2273" spans="1:15" x14ac:dyDescent="0.3">
      <c r="A2273" s="1" t="s">
        <v>5807</v>
      </c>
      <c r="B2273" s="2">
        <v>45160</v>
      </c>
      <c r="C2273" s="1" t="s">
        <v>6671</v>
      </c>
      <c r="D2273" s="1" t="s">
        <v>90</v>
      </c>
      <c r="E2273">
        <v>2023</v>
      </c>
      <c r="F2273" s="1" t="s">
        <v>4456</v>
      </c>
      <c r="G2273" s="1" t="s">
        <v>4457</v>
      </c>
      <c r="H2273" s="1" t="s">
        <v>2618</v>
      </c>
      <c r="I2273" s="1" t="s">
        <v>2619</v>
      </c>
      <c r="J2273" s="1" t="s">
        <v>70</v>
      </c>
      <c r="K2273" s="3">
        <v>31.55</v>
      </c>
      <c r="L2273">
        <v>4</v>
      </c>
      <c r="M2273" s="3">
        <v>126.2</v>
      </c>
      <c r="N2273" s="1" t="s">
        <v>21</v>
      </c>
      <c r="O2273" s="1" t="s">
        <v>37</v>
      </c>
    </row>
    <row r="2274" spans="1:15" x14ac:dyDescent="0.3">
      <c r="A2274" s="1" t="s">
        <v>5808</v>
      </c>
      <c r="B2274" s="2">
        <v>45203</v>
      </c>
      <c r="C2274" s="1" t="s">
        <v>6670</v>
      </c>
      <c r="D2274" s="1" t="s">
        <v>133</v>
      </c>
      <c r="E2274">
        <v>2023</v>
      </c>
      <c r="F2274" s="1" t="s">
        <v>164</v>
      </c>
      <c r="G2274" s="1" t="s">
        <v>165</v>
      </c>
      <c r="H2274" s="1" t="s">
        <v>2229</v>
      </c>
      <c r="I2274" s="1" t="s">
        <v>3050</v>
      </c>
      <c r="J2274" s="1" t="s">
        <v>70</v>
      </c>
      <c r="K2274" s="3">
        <v>47.91</v>
      </c>
      <c r="L2274">
        <v>2</v>
      </c>
      <c r="M2274" s="3">
        <v>95.82</v>
      </c>
      <c r="N2274" s="1" t="s">
        <v>21</v>
      </c>
      <c r="O2274" s="1" t="s">
        <v>95</v>
      </c>
    </row>
    <row r="2275" spans="1:15" x14ac:dyDescent="0.3">
      <c r="A2275" s="1" t="s">
        <v>5809</v>
      </c>
      <c r="B2275" s="2">
        <v>44976</v>
      </c>
      <c r="C2275" s="1" t="s">
        <v>6666</v>
      </c>
      <c r="D2275" s="1" t="s">
        <v>39</v>
      </c>
      <c r="E2275">
        <v>2023</v>
      </c>
      <c r="F2275" s="1" t="s">
        <v>658</v>
      </c>
      <c r="G2275" s="1" t="s">
        <v>4507</v>
      </c>
      <c r="H2275" s="1" t="s">
        <v>4726</v>
      </c>
      <c r="I2275" s="1" t="s">
        <v>4727</v>
      </c>
      <c r="J2275" s="1" t="s">
        <v>20</v>
      </c>
      <c r="K2275" s="3">
        <v>12.28</v>
      </c>
      <c r="L2275">
        <v>3</v>
      </c>
      <c r="M2275" s="3">
        <v>36.840000000000003</v>
      </c>
      <c r="N2275" s="1" t="s">
        <v>29</v>
      </c>
      <c r="O2275" s="1" t="s">
        <v>30</v>
      </c>
    </row>
    <row r="2276" spans="1:15" x14ac:dyDescent="0.3">
      <c r="A2276" s="1" t="s">
        <v>5810</v>
      </c>
      <c r="B2276" s="2">
        <v>45115</v>
      </c>
      <c r="C2276" s="1" t="s">
        <v>6673</v>
      </c>
      <c r="D2276" s="1" t="s">
        <v>32</v>
      </c>
      <c r="E2276">
        <v>2023</v>
      </c>
      <c r="F2276" s="1" t="s">
        <v>3653</v>
      </c>
      <c r="G2276" s="1" t="s">
        <v>3654</v>
      </c>
      <c r="H2276" s="1" t="s">
        <v>3905</v>
      </c>
      <c r="I2276" s="1" t="s">
        <v>3906</v>
      </c>
      <c r="J2276" s="1" t="s">
        <v>20</v>
      </c>
      <c r="K2276" s="3">
        <v>9.48</v>
      </c>
      <c r="L2276">
        <v>5</v>
      </c>
      <c r="M2276" s="3">
        <v>47.4</v>
      </c>
      <c r="N2276" s="1" t="s">
        <v>21</v>
      </c>
      <c r="O2276" s="1" t="s">
        <v>95</v>
      </c>
    </row>
    <row r="2277" spans="1:15" x14ac:dyDescent="0.3">
      <c r="A2277" s="1" t="s">
        <v>5811</v>
      </c>
      <c r="B2277" s="2">
        <v>45484</v>
      </c>
      <c r="C2277" s="1" t="s">
        <v>6672</v>
      </c>
      <c r="D2277" s="1" t="s">
        <v>32</v>
      </c>
      <c r="E2277">
        <v>2024</v>
      </c>
      <c r="F2277" s="1" t="s">
        <v>1917</v>
      </c>
      <c r="G2277" s="1" t="s">
        <v>1918</v>
      </c>
      <c r="H2277" s="1" t="s">
        <v>1219</v>
      </c>
      <c r="I2277" s="1" t="s">
        <v>5812</v>
      </c>
      <c r="J2277" s="1" t="s">
        <v>20</v>
      </c>
      <c r="K2277" s="3">
        <v>35.76</v>
      </c>
      <c r="L2277">
        <v>3</v>
      </c>
      <c r="M2277" s="3">
        <v>107.28</v>
      </c>
      <c r="N2277" s="1" t="s">
        <v>6669</v>
      </c>
      <c r="O2277" s="1" t="s">
        <v>52</v>
      </c>
    </row>
    <row r="2278" spans="1:15" x14ac:dyDescent="0.3">
      <c r="A2278" s="1" t="s">
        <v>5813</v>
      </c>
      <c r="B2278" s="2">
        <v>45517</v>
      </c>
      <c r="C2278" s="1" t="s">
        <v>6671</v>
      </c>
      <c r="D2278" s="1" t="s">
        <v>90</v>
      </c>
      <c r="E2278">
        <v>2024</v>
      </c>
      <c r="F2278" s="1" t="s">
        <v>5172</v>
      </c>
      <c r="G2278" s="1" t="s">
        <v>5173</v>
      </c>
      <c r="H2278" s="1" t="s">
        <v>1661</v>
      </c>
      <c r="I2278" s="1" t="s">
        <v>5814</v>
      </c>
      <c r="J2278" s="1" t="s">
        <v>87</v>
      </c>
      <c r="K2278" s="3">
        <v>13.15</v>
      </c>
      <c r="L2278">
        <v>3</v>
      </c>
      <c r="M2278" s="3">
        <v>39.450000000000003</v>
      </c>
      <c r="N2278" s="1" t="s">
        <v>6669</v>
      </c>
      <c r="O2278" s="1" t="s">
        <v>30</v>
      </c>
    </row>
    <row r="2279" spans="1:15" x14ac:dyDescent="0.3">
      <c r="A2279" s="1" t="s">
        <v>5815</v>
      </c>
      <c r="B2279" s="2">
        <v>45834</v>
      </c>
      <c r="C2279" s="1" t="s">
        <v>6672</v>
      </c>
      <c r="D2279" s="1" t="s">
        <v>24</v>
      </c>
      <c r="E2279">
        <v>2025</v>
      </c>
      <c r="F2279" s="1" t="s">
        <v>16</v>
      </c>
      <c r="G2279" s="1" t="s">
        <v>17</v>
      </c>
      <c r="H2279" s="1" t="s">
        <v>2424</v>
      </c>
      <c r="I2279" s="1" t="s">
        <v>2647</v>
      </c>
      <c r="J2279" s="1" t="s">
        <v>70</v>
      </c>
      <c r="K2279" s="3">
        <v>32.1</v>
      </c>
      <c r="L2279">
        <v>1</v>
      </c>
      <c r="M2279" s="3">
        <v>32.1</v>
      </c>
      <c r="N2279" s="1" t="s">
        <v>21</v>
      </c>
      <c r="O2279" s="1" t="s">
        <v>44</v>
      </c>
    </row>
    <row r="2280" spans="1:15" x14ac:dyDescent="0.3">
      <c r="A2280" s="1" t="s">
        <v>5816</v>
      </c>
      <c r="B2280" s="2">
        <v>45348</v>
      </c>
      <c r="C2280" s="1" t="s">
        <v>6667</v>
      </c>
      <c r="D2280" s="1" t="s">
        <v>39</v>
      </c>
      <c r="E2280">
        <v>2024</v>
      </c>
      <c r="F2280" s="1" t="s">
        <v>3369</v>
      </c>
      <c r="G2280" s="1" t="s">
        <v>3370</v>
      </c>
      <c r="H2280" s="1" t="s">
        <v>955</v>
      </c>
      <c r="I2280" s="1" t="s">
        <v>3997</v>
      </c>
      <c r="J2280" s="1" t="s">
        <v>20</v>
      </c>
      <c r="K2280" s="3">
        <v>42.74</v>
      </c>
      <c r="L2280">
        <v>1</v>
      </c>
      <c r="M2280" s="3">
        <v>42.74</v>
      </c>
      <c r="N2280" s="1" t="s">
        <v>6669</v>
      </c>
      <c r="O2280" s="1" t="s">
        <v>193</v>
      </c>
    </row>
    <row r="2281" spans="1:15" x14ac:dyDescent="0.3">
      <c r="A2281" s="1" t="s">
        <v>5817</v>
      </c>
      <c r="B2281" s="2">
        <v>45771</v>
      </c>
      <c r="C2281" s="1" t="s">
        <v>6672</v>
      </c>
      <c r="D2281" s="1" t="s">
        <v>82</v>
      </c>
      <c r="E2281">
        <v>2025</v>
      </c>
      <c r="F2281" s="1" t="s">
        <v>1560</v>
      </c>
      <c r="G2281" s="1" t="s">
        <v>1664</v>
      </c>
      <c r="H2281" s="1" t="s">
        <v>4851</v>
      </c>
      <c r="I2281" s="1" t="s">
        <v>4852</v>
      </c>
      <c r="J2281" s="1" t="s">
        <v>70</v>
      </c>
      <c r="K2281" s="3">
        <v>32.83</v>
      </c>
      <c r="L2281">
        <v>5</v>
      </c>
      <c r="M2281" s="3">
        <v>164.15</v>
      </c>
      <c r="N2281" s="1" t="s">
        <v>6669</v>
      </c>
      <c r="O2281" s="1" t="s">
        <v>30</v>
      </c>
    </row>
    <row r="2282" spans="1:15" x14ac:dyDescent="0.3">
      <c r="A2282" s="1" t="s">
        <v>5818</v>
      </c>
      <c r="B2282" s="2">
        <v>45030</v>
      </c>
      <c r="C2282" s="1" t="s">
        <v>6668</v>
      </c>
      <c r="D2282" s="1" t="s">
        <v>82</v>
      </c>
      <c r="E2282">
        <v>2023</v>
      </c>
      <c r="F2282" s="1" t="s">
        <v>658</v>
      </c>
      <c r="G2282" s="1" t="s">
        <v>4507</v>
      </c>
      <c r="H2282" s="1" t="s">
        <v>1856</v>
      </c>
      <c r="I2282" s="1" t="s">
        <v>2276</v>
      </c>
      <c r="J2282" s="1" t="s">
        <v>20</v>
      </c>
      <c r="K2282" s="3">
        <v>20.170000000000002</v>
      </c>
      <c r="L2282">
        <v>2</v>
      </c>
      <c r="M2282" s="3">
        <v>40.340000000000003</v>
      </c>
      <c r="N2282" s="1" t="s">
        <v>6669</v>
      </c>
      <c r="O2282" s="1" t="s">
        <v>30</v>
      </c>
    </row>
    <row r="2283" spans="1:15" x14ac:dyDescent="0.3">
      <c r="A2283" s="1" t="s">
        <v>5819</v>
      </c>
      <c r="B2283" s="2">
        <v>45362</v>
      </c>
      <c r="C2283" s="1" t="s">
        <v>6667</v>
      </c>
      <c r="D2283" s="1" t="s">
        <v>15</v>
      </c>
      <c r="E2283">
        <v>2024</v>
      </c>
      <c r="F2283" s="1" t="s">
        <v>2154</v>
      </c>
      <c r="G2283" s="1" t="s">
        <v>2155</v>
      </c>
      <c r="H2283" s="1" t="s">
        <v>4704</v>
      </c>
      <c r="I2283" s="1" t="s">
        <v>5019</v>
      </c>
      <c r="J2283" s="1" t="s">
        <v>51</v>
      </c>
      <c r="K2283" s="3">
        <v>22.67</v>
      </c>
      <c r="L2283">
        <v>2</v>
      </c>
      <c r="M2283" s="3">
        <v>45.34</v>
      </c>
      <c r="N2283" s="1" t="s">
        <v>29</v>
      </c>
      <c r="O2283" s="1" t="s">
        <v>22</v>
      </c>
    </row>
    <row r="2284" spans="1:15" x14ac:dyDescent="0.3">
      <c r="A2284" s="1" t="s">
        <v>5820</v>
      </c>
      <c r="B2284" s="2">
        <v>45430</v>
      </c>
      <c r="C2284" s="1" t="s">
        <v>6673</v>
      </c>
      <c r="D2284" s="1" t="s">
        <v>46</v>
      </c>
      <c r="E2284">
        <v>2024</v>
      </c>
      <c r="F2284" s="1" t="s">
        <v>300</v>
      </c>
      <c r="G2284" s="1" t="s">
        <v>2795</v>
      </c>
      <c r="H2284" s="1" t="s">
        <v>4070</v>
      </c>
      <c r="I2284" s="1" t="s">
        <v>4071</v>
      </c>
      <c r="J2284" s="1" t="s">
        <v>87</v>
      </c>
      <c r="K2284" s="3">
        <v>5.22</v>
      </c>
      <c r="L2284">
        <v>2</v>
      </c>
      <c r="M2284" s="3">
        <v>10.44</v>
      </c>
      <c r="N2284" s="1" t="s">
        <v>29</v>
      </c>
      <c r="O2284" s="1" t="s">
        <v>44</v>
      </c>
    </row>
    <row r="2285" spans="1:15" x14ac:dyDescent="0.3">
      <c r="A2285" s="1" t="s">
        <v>5821</v>
      </c>
      <c r="B2285" s="2">
        <v>45391</v>
      </c>
      <c r="C2285" s="1" t="s">
        <v>6671</v>
      </c>
      <c r="D2285" s="1" t="s">
        <v>82</v>
      </c>
      <c r="E2285">
        <v>2024</v>
      </c>
      <c r="F2285" s="1" t="s">
        <v>4002</v>
      </c>
      <c r="G2285" s="1" t="s">
        <v>5202</v>
      </c>
      <c r="H2285" s="1" t="s">
        <v>1232</v>
      </c>
      <c r="I2285" s="1" t="s">
        <v>1233</v>
      </c>
      <c r="J2285" s="1" t="s">
        <v>70</v>
      </c>
      <c r="K2285" s="3">
        <v>43.75</v>
      </c>
      <c r="L2285">
        <v>1</v>
      </c>
      <c r="M2285" s="3">
        <v>43.75</v>
      </c>
      <c r="N2285" s="1" t="s">
        <v>6669</v>
      </c>
      <c r="O2285" s="1" t="s">
        <v>193</v>
      </c>
    </row>
    <row r="2286" spans="1:15" x14ac:dyDescent="0.3">
      <c r="A2286" s="1" t="s">
        <v>5822</v>
      </c>
      <c r="B2286" s="2">
        <v>45157</v>
      </c>
      <c r="C2286" s="1" t="s">
        <v>6673</v>
      </c>
      <c r="D2286" s="1" t="s">
        <v>90</v>
      </c>
      <c r="E2286">
        <v>2023</v>
      </c>
      <c r="F2286" s="1" t="s">
        <v>5115</v>
      </c>
      <c r="G2286" s="1" t="s">
        <v>5116</v>
      </c>
      <c r="H2286" s="1" t="s">
        <v>3253</v>
      </c>
      <c r="I2286" s="1" t="s">
        <v>3254</v>
      </c>
      <c r="J2286" s="1" t="s">
        <v>87</v>
      </c>
      <c r="K2286" s="3">
        <v>24.45</v>
      </c>
      <c r="L2286">
        <v>5</v>
      </c>
      <c r="M2286" s="3">
        <v>122.25</v>
      </c>
      <c r="N2286" s="1" t="s">
        <v>88</v>
      </c>
      <c r="O2286" s="1" t="s">
        <v>44</v>
      </c>
    </row>
    <row r="2287" spans="1:15" x14ac:dyDescent="0.3">
      <c r="A2287" s="1" t="s">
        <v>5823</v>
      </c>
      <c r="B2287" s="2">
        <v>45632</v>
      </c>
      <c r="C2287" s="1" t="s">
        <v>6668</v>
      </c>
      <c r="D2287" s="1" t="s">
        <v>107</v>
      </c>
      <c r="E2287">
        <v>2024</v>
      </c>
      <c r="F2287" s="1" t="s">
        <v>2688</v>
      </c>
      <c r="G2287" s="1" t="s">
        <v>5824</v>
      </c>
      <c r="H2287" s="1" t="s">
        <v>5603</v>
      </c>
      <c r="I2287" s="1" t="s">
        <v>5825</v>
      </c>
      <c r="J2287" s="1" t="s">
        <v>87</v>
      </c>
      <c r="K2287" s="3">
        <v>45.94</v>
      </c>
      <c r="L2287">
        <v>3</v>
      </c>
      <c r="M2287" s="3">
        <v>137.82</v>
      </c>
      <c r="N2287" s="1" t="s">
        <v>21</v>
      </c>
      <c r="O2287" s="1" t="s">
        <v>44</v>
      </c>
    </row>
    <row r="2288" spans="1:15" x14ac:dyDescent="0.3">
      <c r="A2288" s="1" t="s">
        <v>5826</v>
      </c>
      <c r="B2288" s="2">
        <v>45288</v>
      </c>
      <c r="C2288" s="1" t="s">
        <v>6672</v>
      </c>
      <c r="D2288" s="1" t="s">
        <v>107</v>
      </c>
      <c r="E2288">
        <v>2023</v>
      </c>
      <c r="F2288" s="1" t="s">
        <v>2681</v>
      </c>
      <c r="G2288" s="1" t="s">
        <v>2682</v>
      </c>
      <c r="H2288" s="1" t="s">
        <v>1314</v>
      </c>
      <c r="I2288" s="1" t="s">
        <v>3723</v>
      </c>
      <c r="J2288" s="1" t="s">
        <v>87</v>
      </c>
      <c r="K2288" s="3">
        <v>39.33</v>
      </c>
      <c r="L2288">
        <v>3</v>
      </c>
      <c r="M2288" s="3">
        <v>117.99</v>
      </c>
      <c r="N2288" s="1" t="s">
        <v>21</v>
      </c>
      <c r="O2288" s="1" t="s">
        <v>52</v>
      </c>
    </row>
    <row r="2289" spans="1:15" x14ac:dyDescent="0.3">
      <c r="A2289" s="1" t="s">
        <v>5827</v>
      </c>
      <c r="B2289" s="2">
        <v>44930</v>
      </c>
      <c r="C2289" s="1" t="s">
        <v>6670</v>
      </c>
      <c r="D2289" s="1" t="s">
        <v>210</v>
      </c>
      <c r="E2289">
        <v>2023</v>
      </c>
      <c r="F2289" s="1" t="s">
        <v>313</v>
      </c>
      <c r="G2289" s="1" t="s">
        <v>314</v>
      </c>
      <c r="H2289" s="1" t="s">
        <v>1762</v>
      </c>
      <c r="I2289" s="1" t="s">
        <v>2757</v>
      </c>
      <c r="J2289" s="1" t="s">
        <v>70</v>
      </c>
      <c r="K2289" s="3">
        <v>23.93</v>
      </c>
      <c r="L2289">
        <v>3</v>
      </c>
      <c r="M2289" s="3">
        <v>71.790000000000006</v>
      </c>
      <c r="N2289" s="1" t="s">
        <v>21</v>
      </c>
      <c r="O2289" s="1" t="s">
        <v>22</v>
      </c>
    </row>
    <row r="2290" spans="1:15" x14ac:dyDescent="0.3">
      <c r="A2290" s="1" t="s">
        <v>5828</v>
      </c>
      <c r="B2290" s="2">
        <v>45472</v>
      </c>
      <c r="C2290" s="1" t="s">
        <v>6673</v>
      </c>
      <c r="D2290" s="1" t="s">
        <v>24</v>
      </c>
      <c r="E2290">
        <v>2024</v>
      </c>
      <c r="F2290" s="1" t="s">
        <v>583</v>
      </c>
      <c r="G2290" s="1" t="s">
        <v>5829</v>
      </c>
      <c r="H2290" s="1" t="s">
        <v>3933</v>
      </c>
      <c r="I2290" s="1" t="s">
        <v>3934</v>
      </c>
      <c r="J2290" s="1" t="s">
        <v>87</v>
      </c>
      <c r="K2290" s="3">
        <v>49.94</v>
      </c>
      <c r="L2290">
        <v>3</v>
      </c>
      <c r="M2290" s="3">
        <v>149.82</v>
      </c>
      <c r="N2290" s="1" t="s">
        <v>88</v>
      </c>
      <c r="O2290" s="1" t="s">
        <v>193</v>
      </c>
    </row>
    <row r="2291" spans="1:15" x14ac:dyDescent="0.3">
      <c r="A2291" s="1" t="s">
        <v>5830</v>
      </c>
      <c r="B2291" s="2">
        <v>45686</v>
      </c>
      <c r="C2291" s="1" t="s">
        <v>6670</v>
      </c>
      <c r="D2291" s="1" t="s">
        <v>210</v>
      </c>
      <c r="E2291">
        <v>2025</v>
      </c>
      <c r="F2291" s="1" t="s">
        <v>710</v>
      </c>
      <c r="G2291" s="1" t="s">
        <v>711</v>
      </c>
      <c r="H2291" s="1" t="s">
        <v>2290</v>
      </c>
      <c r="I2291" s="1" t="s">
        <v>2291</v>
      </c>
      <c r="J2291" s="1" t="s">
        <v>70</v>
      </c>
      <c r="K2291" s="3">
        <v>28.75</v>
      </c>
      <c r="L2291">
        <v>3</v>
      </c>
      <c r="M2291" s="3">
        <v>86.25</v>
      </c>
      <c r="N2291" s="1" t="s">
        <v>6669</v>
      </c>
      <c r="O2291" s="1" t="s">
        <v>80</v>
      </c>
    </row>
    <row r="2292" spans="1:15" x14ac:dyDescent="0.3">
      <c r="A2292" s="1" t="s">
        <v>5831</v>
      </c>
      <c r="B2292" s="2">
        <v>45055</v>
      </c>
      <c r="C2292" s="1" t="s">
        <v>6671</v>
      </c>
      <c r="D2292" s="1" t="s">
        <v>46</v>
      </c>
      <c r="E2292">
        <v>2023</v>
      </c>
      <c r="F2292" s="1" t="s">
        <v>3409</v>
      </c>
      <c r="G2292" s="1" t="s">
        <v>3410</v>
      </c>
      <c r="H2292" s="1" t="s">
        <v>2579</v>
      </c>
      <c r="I2292" s="1" t="s">
        <v>2580</v>
      </c>
      <c r="J2292" s="1" t="s">
        <v>20</v>
      </c>
      <c r="K2292" s="3">
        <v>12.3</v>
      </c>
      <c r="L2292">
        <v>5</v>
      </c>
      <c r="M2292" s="3">
        <v>61.5</v>
      </c>
      <c r="N2292" s="1" t="s">
        <v>21</v>
      </c>
      <c r="O2292" s="1" t="s">
        <v>22</v>
      </c>
    </row>
    <row r="2293" spans="1:15" x14ac:dyDescent="0.3">
      <c r="A2293" s="1" t="s">
        <v>5832</v>
      </c>
      <c r="B2293" s="2">
        <v>45336</v>
      </c>
      <c r="C2293" s="1" t="s">
        <v>6670</v>
      </c>
      <c r="D2293" s="1" t="s">
        <v>39</v>
      </c>
      <c r="E2293">
        <v>2024</v>
      </c>
      <c r="F2293" s="1" t="s">
        <v>552</v>
      </c>
      <c r="G2293" s="1" t="s">
        <v>5360</v>
      </c>
      <c r="H2293" s="1" t="s">
        <v>5833</v>
      </c>
      <c r="I2293" s="1" t="s">
        <v>5834</v>
      </c>
      <c r="J2293" s="1" t="s">
        <v>51</v>
      </c>
      <c r="K2293" s="3">
        <v>30.56</v>
      </c>
      <c r="L2293">
        <v>1</v>
      </c>
      <c r="M2293" s="3">
        <v>30.56</v>
      </c>
      <c r="N2293" s="1" t="s">
        <v>6669</v>
      </c>
      <c r="O2293" s="1" t="s">
        <v>30</v>
      </c>
    </row>
    <row r="2294" spans="1:15" x14ac:dyDescent="0.3">
      <c r="A2294" s="1" t="s">
        <v>5835</v>
      </c>
      <c r="B2294" s="2">
        <v>45208</v>
      </c>
      <c r="C2294" s="1" t="s">
        <v>6667</v>
      </c>
      <c r="D2294" s="1" t="s">
        <v>133</v>
      </c>
      <c r="E2294">
        <v>2023</v>
      </c>
      <c r="F2294" s="1" t="s">
        <v>557</v>
      </c>
      <c r="G2294" s="1" t="s">
        <v>5836</v>
      </c>
      <c r="H2294" s="1" t="s">
        <v>1505</v>
      </c>
      <c r="I2294" s="1" t="s">
        <v>1506</v>
      </c>
      <c r="J2294" s="1" t="s">
        <v>87</v>
      </c>
      <c r="K2294" s="3">
        <v>14.1</v>
      </c>
      <c r="L2294">
        <v>1</v>
      </c>
      <c r="M2294" s="3">
        <v>14.1</v>
      </c>
      <c r="N2294" s="1" t="s">
        <v>29</v>
      </c>
      <c r="O2294" s="1" t="s">
        <v>30</v>
      </c>
    </row>
    <row r="2295" spans="1:15" x14ac:dyDescent="0.3">
      <c r="A2295" s="1" t="s">
        <v>5837</v>
      </c>
      <c r="B2295" s="2">
        <v>45305</v>
      </c>
      <c r="C2295" s="1" t="s">
        <v>6666</v>
      </c>
      <c r="D2295" s="1" t="s">
        <v>210</v>
      </c>
      <c r="E2295">
        <v>2024</v>
      </c>
      <c r="F2295" s="1" t="s">
        <v>524</v>
      </c>
      <c r="G2295" s="1" t="s">
        <v>5518</v>
      </c>
      <c r="H2295" s="1" t="s">
        <v>5771</v>
      </c>
      <c r="I2295" s="1" t="s">
        <v>5772</v>
      </c>
      <c r="J2295" s="1" t="s">
        <v>87</v>
      </c>
      <c r="K2295" s="3">
        <v>43.82</v>
      </c>
      <c r="L2295">
        <v>5</v>
      </c>
      <c r="M2295" s="3">
        <v>219.1</v>
      </c>
      <c r="N2295" s="1" t="s">
        <v>88</v>
      </c>
      <c r="O2295" s="1" t="s">
        <v>44</v>
      </c>
    </row>
    <row r="2296" spans="1:15" x14ac:dyDescent="0.3">
      <c r="A2296" s="1" t="s">
        <v>5838</v>
      </c>
      <c r="B2296" s="2">
        <v>45286</v>
      </c>
      <c r="C2296" s="1" t="s">
        <v>6671</v>
      </c>
      <c r="D2296" s="1" t="s">
        <v>107</v>
      </c>
      <c r="E2296">
        <v>2023</v>
      </c>
      <c r="F2296" s="1" t="s">
        <v>2180</v>
      </c>
      <c r="G2296" s="1" t="s">
        <v>5839</v>
      </c>
      <c r="H2296" s="1" t="s">
        <v>176</v>
      </c>
      <c r="I2296" s="1" t="s">
        <v>4206</v>
      </c>
      <c r="J2296" s="1" t="s">
        <v>51</v>
      </c>
      <c r="K2296" s="3">
        <v>21.16</v>
      </c>
      <c r="L2296">
        <v>3</v>
      </c>
      <c r="M2296" s="3">
        <v>63.48</v>
      </c>
      <c r="N2296" s="1" t="s">
        <v>21</v>
      </c>
      <c r="O2296" s="1" t="s">
        <v>52</v>
      </c>
    </row>
    <row r="2297" spans="1:15" x14ac:dyDescent="0.3">
      <c r="A2297" s="1" t="s">
        <v>5840</v>
      </c>
      <c r="B2297" s="2">
        <v>45634</v>
      </c>
      <c r="C2297" s="1" t="s">
        <v>6666</v>
      </c>
      <c r="D2297" s="1" t="s">
        <v>107</v>
      </c>
      <c r="E2297">
        <v>2024</v>
      </c>
      <c r="F2297" s="1" t="s">
        <v>205</v>
      </c>
      <c r="G2297" s="1" t="s">
        <v>4215</v>
      </c>
      <c r="H2297" s="1" t="s">
        <v>455</v>
      </c>
      <c r="I2297" s="1" t="s">
        <v>5782</v>
      </c>
      <c r="J2297" s="1" t="s">
        <v>51</v>
      </c>
      <c r="K2297" s="3">
        <v>48.48</v>
      </c>
      <c r="L2297">
        <v>4</v>
      </c>
      <c r="M2297" s="3">
        <v>193.92</v>
      </c>
      <c r="N2297" s="1" t="s">
        <v>6669</v>
      </c>
      <c r="O2297" s="1" t="s">
        <v>30</v>
      </c>
    </row>
    <row r="2298" spans="1:15" x14ac:dyDescent="0.3">
      <c r="A2298" s="1" t="s">
        <v>5841</v>
      </c>
      <c r="B2298" s="2">
        <v>45411</v>
      </c>
      <c r="C2298" s="1" t="s">
        <v>6667</v>
      </c>
      <c r="D2298" s="1" t="s">
        <v>82</v>
      </c>
      <c r="E2298">
        <v>2024</v>
      </c>
      <c r="F2298" s="1" t="s">
        <v>1019</v>
      </c>
      <c r="G2298" s="1" t="s">
        <v>1985</v>
      </c>
      <c r="H2298" s="1" t="s">
        <v>1646</v>
      </c>
      <c r="I2298" s="1" t="s">
        <v>1647</v>
      </c>
      <c r="J2298" s="1" t="s">
        <v>70</v>
      </c>
      <c r="K2298" s="3">
        <v>35.69</v>
      </c>
      <c r="L2298">
        <v>2</v>
      </c>
      <c r="M2298" s="3">
        <v>71.38</v>
      </c>
      <c r="N2298" s="1" t="s">
        <v>21</v>
      </c>
      <c r="O2298" s="1" t="s">
        <v>37</v>
      </c>
    </row>
    <row r="2299" spans="1:15" x14ac:dyDescent="0.3">
      <c r="A2299" s="1" t="s">
        <v>5842</v>
      </c>
      <c r="B2299" s="2">
        <v>45177</v>
      </c>
      <c r="C2299" s="1" t="s">
        <v>6668</v>
      </c>
      <c r="D2299" s="1" t="s">
        <v>60</v>
      </c>
      <c r="E2299">
        <v>2023</v>
      </c>
      <c r="F2299" s="1" t="s">
        <v>2828</v>
      </c>
      <c r="G2299" s="1" t="s">
        <v>2829</v>
      </c>
      <c r="H2299" s="1" t="s">
        <v>1832</v>
      </c>
      <c r="I2299" s="1" t="s">
        <v>1833</v>
      </c>
      <c r="J2299" s="1" t="s">
        <v>87</v>
      </c>
      <c r="K2299" s="3">
        <v>26.23</v>
      </c>
      <c r="L2299">
        <v>1</v>
      </c>
      <c r="M2299" s="3">
        <v>26.23</v>
      </c>
      <c r="N2299" s="1" t="s">
        <v>88</v>
      </c>
      <c r="O2299" s="1" t="s">
        <v>193</v>
      </c>
    </row>
    <row r="2300" spans="1:15" x14ac:dyDescent="0.3">
      <c r="A2300" s="1" t="s">
        <v>5843</v>
      </c>
      <c r="B2300" s="2">
        <v>45420</v>
      </c>
      <c r="C2300" s="1" t="s">
        <v>6670</v>
      </c>
      <c r="D2300" s="1" t="s">
        <v>46</v>
      </c>
      <c r="E2300">
        <v>2024</v>
      </c>
      <c r="F2300" s="1" t="s">
        <v>2571</v>
      </c>
      <c r="G2300" s="1" t="s">
        <v>5844</v>
      </c>
      <c r="H2300" s="1" t="s">
        <v>826</v>
      </c>
      <c r="I2300" s="1" t="s">
        <v>827</v>
      </c>
      <c r="J2300" s="1" t="s">
        <v>20</v>
      </c>
      <c r="K2300" s="3">
        <v>25.67</v>
      </c>
      <c r="L2300">
        <v>5</v>
      </c>
      <c r="M2300" s="3">
        <v>128.35</v>
      </c>
      <c r="N2300" s="1" t="s">
        <v>6669</v>
      </c>
      <c r="O2300" s="1" t="s">
        <v>52</v>
      </c>
    </row>
    <row r="2301" spans="1:15" x14ac:dyDescent="0.3">
      <c r="A2301" s="1" t="s">
        <v>5845</v>
      </c>
      <c r="B2301" s="2">
        <v>45311</v>
      </c>
      <c r="C2301" s="1" t="s">
        <v>6673</v>
      </c>
      <c r="D2301" s="1" t="s">
        <v>210</v>
      </c>
      <c r="E2301">
        <v>2024</v>
      </c>
      <c r="F2301" s="1" t="s">
        <v>671</v>
      </c>
      <c r="G2301" s="1" t="s">
        <v>672</v>
      </c>
      <c r="H2301" s="1" t="s">
        <v>5735</v>
      </c>
      <c r="I2301" s="1" t="s">
        <v>5846</v>
      </c>
      <c r="J2301" s="1" t="s">
        <v>70</v>
      </c>
      <c r="K2301" s="3">
        <v>37.06</v>
      </c>
      <c r="L2301">
        <v>1</v>
      </c>
      <c r="M2301" s="3">
        <v>37.06</v>
      </c>
      <c r="N2301" s="1" t="s">
        <v>21</v>
      </c>
      <c r="O2301" s="1" t="s">
        <v>44</v>
      </c>
    </row>
    <row r="2302" spans="1:15" x14ac:dyDescent="0.3">
      <c r="A2302" s="1" t="s">
        <v>5847</v>
      </c>
      <c r="B2302" s="2">
        <v>45170</v>
      </c>
      <c r="C2302" s="1" t="s">
        <v>6668</v>
      </c>
      <c r="D2302" s="1" t="s">
        <v>60</v>
      </c>
      <c r="E2302">
        <v>2023</v>
      </c>
      <c r="F2302" s="1" t="s">
        <v>1032</v>
      </c>
      <c r="G2302" s="1" t="s">
        <v>4996</v>
      </c>
      <c r="H2302" s="1" t="s">
        <v>811</v>
      </c>
      <c r="I2302" s="1" t="s">
        <v>3949</v>
      </c>
      <c r="J2302" s="1" t="s">
        <v>20</v>
      </c>
      <c r="K2302" s="3">
        <v>25.06</v>
      </c>
      <c r="L2302">
        <v>3</v>
      </c>
      <c r="M2302" s="3">
        <v>75.180000000000007</v>
      </c>
      <c r="N2302" s="1" t="s">
        <v>29</v>
      </c>
      <c r="O2302" s="1" t="s">
        <v>22</v>
      </c>
    </row>
    <row r="2303" spans="1:15" x14ac:dyDescent="0.3">
      <c r="A2303" s="1" t="s">
        <v>5848</v>
      </c>
      <c r="B2303" s="2">
        <v>45253</v>
      </c>
      <c r="C2303" s="1" t="s">
        <v>6672</v>
      </c>
      <c r="D2303" s="1" t="s">
        <v>54</v>
      </c>
      <c r="E2303">
        <v>2023</v>
      </c>
      <c r="F2303" s="1" t="s">
        <v>414</v>
      </c>
      <c r="G2303" s="1" t="s">
        <v>415</v>
      </c>
      <c r="H2303" s="1" t="s">
        <v>1365</v>
      </c>
      <c r="I2303" s="1" t="s">
        <v>5849</v>
      </c>
      <c r="J2303" s="1" t="s">
        <v>20</v>
      </c>
      <c r="K2303" s="3">
        <v>44.66</v>
      </c>
      <c r="L2303">
        <v>2</v>
      </c>
      <c r="M2303" s="3">
        <v>89.32</v>
      </c>
      <c r="N2303" s="1" t="s">
        <v>6669</v>
      </c>
      <c r="O2303" s="1" t="s">
        <v>52</v>
      </c>
    </row>
    <row r="2304" spans="1:15" x14ac:dyDescent="0.3">
      <c r="A2304" s="1" t="s">
        <v>5850</v>
      </c>
      <c r="B2304" s="2">
        <v>45198</v>
      </c>
      <c r="C2304" s="1" t="s">
        <v>6668</v>
      </c>
      <c r="D2304" s="1" t="s">
        <v>60</v>
      </c>
      <c r="E2304">
        <v>2023</v>
      </c>
      <c r="F2304" s="1" t="s">
        <v>2967</v>
      </c>
      <c r="G2304" s="1" t="s">
        <v>2968</v>
      </c>
      <c r="H2304" s="1" t="s">
        <v>1479</v>
      </c>
      <c r="I2304" s="1" t="s">
        <v>1480</v>
      </c>
      <c r="J2304" s="1" t="s">
        <v>87</v>
      </c>
      <c r="K2304" s="3">
        <v>36.67</v>
      </c>
      <c r="L2304">
        <v>2</v>
      </c>
      <c r="M2304" s="3">
        <v>73.34</v>
      </c>
      <c r="N2304" s="1" t="s">
        <v>6669</v>
      </c>
      <c r="O2304" s="1" t="s">
        <v>44</v>
      </c>
    </row>
    <row r="2305" spans="1:15" x14ac:dyDescent="0.3">
      <c r="A2305" s="1" t="s">
        <v>5851</v>
      </c>
      <c r="B2305" s="2">
        <v>45228</v>
      </c>
      <c r="C2305" s="1" t="s">
        <v>6666</v>
      </c>
      <c r="D2305" s="1" t="s">
        <v>133</v>
      </c>
      <c r="E2305">
        <v>2023</v>
      </c>
      <c r="F2305" s="1" t="s">
        <v>824</v>
      </c>
      <c r="G2305" s="1" t="s">
        <v>1239</v>
      </c>
      <c r="H2305" s="1" t="s">
        <v>4485</v>
      </c>
      <c r="I2305" s="1" t="s">
        <v>4486</v>
      </c>
      <c r="J2305" s="1" t="s">
        <v>20</v>
      </c>
      <c r="K2305" s="3">
        <v>8.09</v>
      </c>
      <c r="L2305">
        <v>5</v>
      </c>
      <c r="M2305" s="3">
        <v>40.450000000000003</v>
      </c>
      <c r="N2305" s="1" t="s">
        <v>88</v>
      </c>
      <c r="O2305" s="1" t="s">
        <v>37</v>
      </c>
    </row>
    <row r="2306" spans="1:15" x14ac:dyDescent="0.3">
      <c r="A2306" s="1" t="s">
        <v>5852</v>
      </c>
      <c r="B2306" s="2">
        <v>45140</v>
      </c>
      <c r="C2306" s="1" t="s">
        <v>6670</v>
      </c>
      <c r="D2306" s="1" t="s">
        <v>90</v>
      </c>
      <c r="E2306">
        <v>2023</v>
      </c>
      <c r="F2306" s="1" t="s">
        <v>5191</v>
      </c>
      <c r="G2306" s="1" t="s">
        <v>5192</v>
      </c>
      <c r="H2306" s="1" t="s">
        <v>668</v>
      </c>
      <c r="I2306" s="1" t="s">
        <v>669</v>
      </c>
      <c r="J2306" s="1" t="s">
        <v>87</v>
      </c>
      <c r="K2306" s="3">
        <v>45.01</v>
      </c>
      <c r="L2306">
        <v>5</v>
      </c>
      <c r="M2306" s="3">
        <v>225.05</v>
      </c>
      <c r="N2306" s="1" t="s">
        <v>21</v>
      </c>
      <c r="O2306" s="1" t="s">
        <v>44</v>
      </c>
    </row>
    <row r="2307" spans="1:15" x14ac:dyDescent="0.3">
      <c r="A2307" s="1" t="s">
        <v>5853</v>
      </c>
      <c r="B2307" s="2">
        <v>45155</v>
      </c>
      <c r="C2307" s="1" t="s">
        <v>6672</v>
      </c>
      <c r="D2307" s="1" t="s">
        <v>90</v>
      </c>
      <c r="E2307">
        <v>2023</v>
      </c>
      <c r="F2307" s="1" t="s">
        <v>918</v>
      </c>
      <c r="G2307" s="1" t="s">
        <v>5599</v>
      </c>
      <c r="H2307" s="1" t="s">
        <v>5854</v>
      </c>
      <c r="I2307" s="1" t="s">
        <v>5855</v>
      </c>
      <c r="J2307" s="1" t="s">
        <v>87</v>
      </c>
      <c r="K2307" s="3">
        <v>6.25</v>
      </c>
      <c r="L2307">
        <v>1</v>
      </c>
      <c r="M2307" s="3">
        <v>6.25</v>
      </c>
      <c r="N2307" s="1" t="s">
        <v>6669</v>
      </c>
      <c r="O2307" s="1" t="s">
        <v>22</v>
      </c>
    </row>
    <row r="2308" spans="1:15" x14ac:dyDescent="0.3">
      <c r="A2308" s="1" t="s">
        <v>5856</v>
      </c>
      <c r="B2308" s="2">
        <v>45503</v>
      </c>
      <c r="C2308" s="1" t="s">
        <v>6671</v>
      </c>
      <c r="D2308" s="1" t="s">
        <v>32</v>
      </c>
      <c r="E2308">
        <v>2024</v>
      </c>
      <c r="F2308" s="1" t="s">
        <v>5666</v>
      </c>
      <c r="G2308" s="1" t="s">
        <v>5667</v>
      </c>
      <c r="H2308" s="1" t="s">
        <v>598</v>
      </c>
      <c r="I2308" s="1" t="s">
        <v>4926</v>
      </c>
      <c r="J2308" s="1" t="s">
        <v>70</v>
      </c>
      <c r="K2308" s="3">
        <v>42.34</v>
      </c>
      <c r="L2308">
        <v>3</v>
      </c>
      <c r="M2308" s="3">
        <v>127.02</v>
      </c>
      <c r="N2308" s="1" t="s">
        <v>29</v>
      </c>
      <c r="O2308" s="1" t="s">
        <v>22</v>
      </c>
    </row>
    <row r="2309" spans="1:15" x14ac:dyDescent="0.3">
      <c r="A2309" s="1" t="s">
        <v>5857</v>
      </c>
      <c r="B2309" s="2">
        <v>44888</v>
      </c>
      <c r="C2309" s="1" t="s">
        <v>6670</v>
      </c>
      <c r="D2309" s="1" t="s">
        <v>54</v>
      </c>
      <c r="E2309">
        <v>2022</v>
      </c>
      <c r="F2309" s="1" t="s">
        <v>908</v>
      </c>
      <c r="G2309" s="1" t="s">
        <v>341</v>
      </c>
      <c r="H2309" s="1" t="s">
        <v>1462</v>
      </c>
      <c r="I2309" s="1" t="s">
        <v>1463</v>
      </c>
      <c r="J2309" s="1" t="s">
        <v>70</v>
      </c>
      <c r="K2309" s="3">
        <v>42.37</v>
      </c>
      <c r="L2309">
        <v>2</v>
      </c>
      <c r="M2309" s="3">
        <v>84.74</v>
      </c>
      <c r="N2309" s="1" t="s">
        <v>6669</v>
      </c>
      <c r="O2309" s="1" t="s">
        <v>44</v>
      </c>
    </row>
    <row r="2310" spans="1:15" x14ac:dyDescent="0.3">
      <c r="A2310" s="1" t="s">
        <v>5858</v>
      </c>
      <c r="B2310" s="2">
        <v>45530</v>
      </c>
      <c r="C2310" s="1" t="s">
        <v>6667</v>
      </c>
      <c r="D2310" s="1" t="s">
        <v>90</v>
      </c>
      <c r="E2310">
        <v>2024</v>
      </c>
      <c r="F2310" s="1" t="s">
        <v>1032</v>
      </c>
      <c r="G2310" s="1" t="s">
        <v>4996</v>
      </c>
      <c r="H2310" s="1" t="s">
        <v>5007</v>
      </c>
      <c r="I2310" s="1" t="s">
        <v>5008</v>
      </c>
      <c r="J2310" s="1" t="s">
        <v>70</v>
      </c>
      <c r="K2310" s="3">
        <v>44.32</v>
      </c>
      <c r="L2310">
        <v>4</v>
      </c>
      <c r="M2310" s="3">
        <v>177.28</v>
      </c>
      <c r="N2310" s="1" t="s">
        <v>6669</v>
      </c>
      <c r="O2310" s="1" t="s">
        <v>80</v>
      </c>
    </row>
    <row r="2311" spans="1:15" x14ac:dyDescent="0.3">
      <c r="A2311" s="1" t="s">
        <v>5859</v>
      </c>
      <c r="B2311" s="2">
        <v>45645</v>
      </c>
      <c r="C2311" s="1" t="s">
        <v>6672</v>
      </c>
      <c r="D2311" s="1" t="s">
        <v>107</v>
      </c>
      <c r="E2311">
        <v>2024</v>
      </c>
      <c r="F2311" s="1" t="s">
        <v>2051</v>
      </c>
      <c r="G2311" s="1" t="s">
        <v>931</v>
      </c>
      <c r="H2311" s="1" t="s">
        <v>4492</v>
      </c>
      <c r="I2311" s="1" t="s">
        <v>5860</v>
      </c>
      <c r="J2311" s="1" t="s">
        <v>70</v>
      </c>
      <c r="K2311" s="3">
        <v>34.340000000000003</v>
      </c>
      <c r="L2311">
        <v>2</v>
      </c>
      <c r="M2311" s="3">
        <v>68.680000000000007</v>
      </c>
      <c r="N2311" s="1" t="s">
        <v>6669</v>
      </c>
      <c r="O2311" s="1" t="s">
        <v>22</v>
      </c>
    </row>
    <row r="2312" spans="1:15" x14ac:dyDescent="0.3">
      <c r="A2312" s="1" t="s">
        <v>5861</v>
      </c>
      <c r="B2312" s="2">
        <v>44979</v>
      </c>
      <c r="C2312" s="1" t="s">
        <v>6670</v>
      </c>
      <c r="D2312" s="1" t="s">
        <v>39</v>
      </c>
      <c r="E2312">
        <v>2023</v>
      </c>
      <c r="F2312" s="1" t="s">
        <v>1103</v>
      </c>
      <c r="G2312" s="1" t="s">
        <v>1104</v>
      </c>
      <c r="H2312" s="1" t="s">
        <v>2707</v>
      </c>
      <c r="I2312" s="1" t="s">
        <v>2708</v>
      </c>
      <c r="J2312" s="1" t="s">
        <v>20</v>
      </c>
      <c r="K2312" s="3">
        <v>48.18</v>
      </c>
      <c r="L2312">
        <v>2</v>
      </c>
      <c r="M2312" s="3">
        <v>96.36</v>
      </c>
      <c r="N2312" s="1" t="s">
        <v>6669</v>
      </c>
      <c r="O2312" s="1" t="s">
        <v>37</v>
      </c>
    </row>
    <row r="2313" spans="1:15" x14ac:dyDescent="0.3">
      <c r="A2313" s="1" t="s">
        <v>5862</v>
      </c>
      <c r="B2313" s="2">
        <v>45521</v>
      </c>
      <c r="C2313" s="1" t="s">
        <v>6673</v>
      </c>
      <c r="D2313" s="1" t="s">
        <v>90</v>
      </c>
      <c r="E2313">
        <v>2024</v>
      </c>
      <c r="F2313" s="1" t="s">
        <v>5863</v>
      </c>
      <c r="G2313" s="1" t="s">
        <v>5864</v>
      </c>
      <c r="H2313" s="1" t="s">
        <v>1140</v>
      </c>
      <c r="I2313" s="1" t="s">
        <v>1141</v>
      </c>
      <c r="J2313" s="1" t="s">
        <v>70</v>
      </c>
      <c r="K2313" s="3">
        <v>10</v>
      </c>
      <c r="L2313">
        <v>5</v>
      </c>
      <c r="M2313" s="3">
        <v>50</v>
      </c>
      <c r="N2313" s="1" t="s">
        <v>29</v>
      </c>
      <c r="O2313" s="1" t="s">
        <v>44</v>
      </c>
    </row>
    <row r="2314" spans="1:15" x14ac:dyDescent="0.3">
      <c r="A2314" s="1" t="s">
        <v>5865</v>
      </c>
      <c r="B2314" s="2">
        <v>45151</v>
      </c>
      <c r="C2314" s="1" t="s">
        <v>6666</v>
      </c>
      <c r="D2314" s="1" t="s">
        <v>90</v>
      </c>
      <c r="E2314">
        <v>2023</v>
      </c>
      <c r="F2314" s="1" t="s">
        <v>829</v>
      </c>
      <c r="G2314" s="1" t="s">
        <v>1869</v>
      </c>
      <c r="H2314" s="1" t="s">
        <v>460</v>
      </c>
      <c r="I2314" s="1" t="s">
        <v>461</v>
      </c>
      <c r="J2314" s="1" t="s">
        <v>70</v>
      </c>
      <c r="K2314" s="3">
        <v>35.24</v>
      </c>
      <c r="L2314">
        <v>2</v>
      </c>
      <c r="M2314" s="3">
        <v>70.48</v>
      </c>
      <c r="N2314" s="1" t="s">
        <v>6669</v>
      </c>
      <c r="O2314" s="1" t="s">
        <v>52</v>
      </c>
    </row>
    <row r="2315" spans="1:15" x14ac:dyDescent="0.3">
      <c r="A2315" s="1" t="s">
        <v>5866</v>
      </c>
      <c r="B2315" s="2">
        <v>44892</v>
      </c>
      <c r="C2315" s="1" t="s">
        <v>6666</v>
      </c>
      <c r="D2315" s="1" t="s">
        <v>54</v>
      </c>
      <c r="E2315">
        <v>2022</v>
      </c>
      <c r="F2315" s="1" t="s">
        <v>2028</v>
      </c>
      <c r="G2315" s="1" t="s">
        <v>2029</v>
      </c>
      <c r="H2315" s="1" t="s">
        <v>1205</v>
      </c>
      <c r="I2315" s="1" t="s">
        <v>1206</v>
      </c>
      <c r="J2315" s="1" t="s">
        <v>20</v>
      </c>
      <c r="K2315" s="3">
        <v>19.510000000000002</v>
      </c>
      <c r="L2315">
        <v>2</v>
      </c>
      <c r="M2315" s="3">
        <v>39.020000000000003</v>
      </c>
      <c r="N2315" s="1" t="s">
        <v>21</v>
      </c>
      <c r="O2315" s="1" t="s">
        <v>193</v>
      </c>
    </row>
    <row r="2316" spans="1:15" x14ac:dyDescent="0.3">
      <c r="A2316" s="1" t="s">
        <v>5867</v>
      </c>
      <c r="B2316" s="2">
        <v>45557</v>
      </c>
      <c r="C2316" s="1" t="s">
        <v>6666</v>
      </c>
      <c r="D2316" s="1" t="s">
        <v>60</v>
      </c>
      <c r="E2316">
        <v>2024</v>
      </c>
      <c r="F2316" s="1" t="s">
        <v>1642</v>
      </c>
      <c r="G2316" s="1" t="s">
        <v>5868</v>
      </c>
      <c r="H2316" s="1" t="s">
        <v>504</v>
      </c>
      <c r="I2316" s="1" t="s">
        <v>3817</v>
      </c>
      <c r="J2316" s="1" t="s">
        <v>20</v>
      </c>
      <c r="K2316" s="3">
        <v>27.3</v>
      </c>
      <c r="L2316">
        <v>1</v>
      </c>
      <c r="M2316" s="3">
        <v>27.3</v>
      </c>
      <c r="N2316" s="1" t="s">
        <v>29</v>
      </c>
      <c r="O2316" s="1" t="s">
        <v>44</v>
      </c>
    </row>
    <row r="2317" spans="1:15" x14ac:dyDescent="0.3">
      <c r="A2317" s="1" t="s">
        <v>5869</v>
      </c>
      <c r="B2317" s="2">
        <v>45741</v>
      </c>
      <c r="C2317" s="1" t="s">
        <v>6671</v>
      </c>
      <c r="D2317" s="1" t="s">
        <v>15</v>
      </c>
      <c r="E2317">
        <v>2025</v>
      </c>
      <c r="F2317" s="1" t="s">
        <v>4571</v>
      </c>
      <c r="G2317" s="1" t="s">
        <v>4572</v>
      </c>
      <c r="H2317" s="1" t="s">
        <v>4452</v>
      </c>
      <c r="I2317" s="1" t="s">
        <v>4453</v>
      </c>
      <c r="J2317" s="1" t="s">
        <v>70</v>
      </c>
      <c r="K2317" s="3">
        <v>23.27</v>
      </c>
      <c r="L2317">
        <v>5</v>
      </c>
      <c r="M2317" s="3">
        <v>116.35</v>
      </c>
      <c r="N2317" s="1" t="s">
        <v>6669</v>
      </c>
      <c r="O2317" s="1" t="s">
        <v>44</v>
      </c>
    </row>
    <row r="2318" spans="1:15" x14ac:dyDescent="0.3">
      <c r="A2318" s="1" t="s">
        <v>5870</v>
      </c>
      <c r="B2318" s="2">
        <v>45507</v>
      </c>
      <c r="C2318" s="1" t="s">
        <v>6673</v>
      </c>
      <c r="D2318" s="1" t="s">
        <v>90</v>
      </c>
      <c r="E2318">
        <v>2024</v>
      </c>
      <c r="F2318" s="1" t="s">
        <v>2045</v>
      </c>
      <c r="G2318" s="1" t="s">
        <v>2046</v>
      </c>
      <c r="H2318" s="1" t="s">
        <v>4553</v>
      </c>
      <c r="I2318" s="1" t="s">
        <v>4554</v>
      </c>
      <c r="J2318" s="1" t="s">
        <v>51</v>
      </c>
      <c r="K2318" s="3">
        <v>10.55</v>
      </c>
      <c r="L2318">
        <v>5</v>
      </c>
      <c r="M2318" s="3">
        <v>52.75</v>
      </c>
      <c r="N2318" s="1" t="s">
        <v>29</v>
      </c>
      <c r="O2318" s="1" t="s">
        <v>52</v>
      </c>
    </row>
    <row r="2319" spans="1:15" x14ac:dyDescent="0.3">
      <c r="A2319" s="1" t="s">
        <v>5871</v>
      </c>
      <c r="B2319" s="2">
        <v>45441</v>
      </c>
      <c r="C2319" s="1" t="s">
        <v>6670</v>
      </c>
      <c r="D2319" s="1" t="s">
        <v>46</v>
      </c>
      <c r="E2319">
        <v>2024</v>
      </c>
      <c r="F2319" s="1" t="s">
        <v>894</v>
      </c>
      <c r="G2319" s="1" t="s">
        <v>895</v>
      </c>
      <c r="H2319" s="1" t="s">
        <v>2070</v>
      </c>
      <c r="I2319" s="1" t="s">
        <v>2071</v>
      </c>
      <c r="J2319" s="1" t="s">
        <v>51</v>
      </c>
      <c r="K2319" s="3">
        <v>20.2</v>
      </c>
      <c r="L2319">
        <v>4</v>
      </c>
      <c r="M2319" s="3">
        <v>80.8</v>
      </c>
      <c r="N2319" s="1" t="s">
        <v>6669</v>
      </c>
      <c r="O2319" s="1" t="s">
        <v>80</v>
      </c>
    </row>
    <row r="2320" spans="1:15" x14ac:dyDescent="0.3">
      <c r="A2320" s="1" t="s">
        <v>5872</v>
      </c>
      <c r="B2320" s="2">
        <v>45565</v>
      </c>
      <c r="C2320" s="1" t="s">
        <v>6667</v>
      </c>
      <c r="D2320" s="1" t="s">
        <v>60</v>
      </c>
      <c r="E2320">
        <v>2024</v>
      </c>
      <c r="F2320" s="1" t="s">
        <v>2542</v>
      </c>
      <c r="G2320" s="1" t="s">
        <v>5873</v>
      </c>
      <c r="H2320" s="1" t="s">
        <v>5874</v>
      </c>
      <c r="I2320" s="1" t="s">
        <v>5875</v>
      </c>
      <c r="J2320" s="1" t="s">
        <v>87</v>
      </c>
      <c r="K2320" s="3">
        <v>13.31</v>
      </c>
      <c r="L2320">
        <v>3</v>
      </c>
      <c r="M2320" s="3">
        <v>39.93</v>
      </c>
      <c r="N2320" s="1" t="s">
        <v>29</v>
      </c>
      <c r="O2320" s="1" t="s">
        <v>22</v>
      </c>
    </row>
    <row r="2321" spans="1:15" x14ac:dyDescent="0.3">
      <c r="A2321" s="1" t="s">
        <v>5876</v>
      </c>
      <c r="B2321" s="2">
        <v>45339</v>
      </c>
      <c r="C2321" s="1" t="s">
        <v>6673</v>
      </c>
      <c r="D2321" s="1" t="s">
        <v>39</v>
      </c>
      <c r="E2321">
        <v>2024</v>
      </c>
      <c r="F2321" s="1" t="s">
        <v>3669</v>
      </c>
      <c r="G2321" s="1" t="s">
        <v>3670</v>
      </c>
      <c r="H2321" s="1" t="s">
        <v>1661</v>
      </c>
      <c r="I2321" s="1" t="s">
        <v>1662</v>
      </c>
      <c r="J2321" s="1" t="s">
        <v>20</v>
      </c>
      <c r="K2321" s="3">
        <v>23.08</v>
      </c>
      <c r="L2321">
        <v>4</v>
      </c>
      <c r="M2321" s="3">
        <v>92.32</v>
      </c>
      <c r="N2321" s="1" t="s">
        <v>21</v>
      </c>
      <c r="O2321" s="1" t="s">
        <v>95</v>
      </c>
    </row>
    <row r="2322" spans="1:15" x14ac:dyDescent="0.3">
      <c r="A2322" s="1" t="s">
        <v>5877</v>
      </c>
      <c r="B2322" s="2">
        <v>45039</v>
      </c>
      <c r="C2322" s="1" t="s">
        <v>6666</v>
      </c>
      <c r="D2322" s="1" t="s">
        <v>82</v>
      </c>
      <c r="E2322">
        <v>2023</v>
      </c>
      <c r="F2322" s="1" t="s">
        <v>859</v>
      </c>
      <c r="G2322" s="1" t="s">
        <v>860</v>
      </c>
      <c r="H2322" s="1" t="s">
        <v>2470</v>
      </c>
      <c r="I2322" s="1" t="s">
        <v>4562</v>
      </c>
      <c r="J2322" s="1" t="s">
        <v>51</v>
      </c>
      <c r="K2322" s="3">
        <v>37.770000000000003</v>
      </c>
      <c r="L2322">
        <v>5</v>
      </c>
      <c r="M2322" s="3">
        <v>188.85</v>
      </c>
      <c r="N2322" s="1" t="s">
        <v>6669</v>
      </c>
      <c r="O2322" s="1" t="s">
        <v>22</v>
      </c>
    </row>
    <row r="2323" spans="1:15" x14ac:dyDescent="0.3">
      <c r="A2323" s="1" t="s">
        <v>5878</v>
      </c>
      <c r="B2323" s="2">
        <v>45489</v>
      </c>
      <c r="C2323" s="1" t="s">
        <v>6671</v>
      </c>
      <c r="D2323" s="1" t="s">
        <v>32</v>
      </c>
      <c r="E2323">
        <v>2024</v>
      </c>
      <c r="F2323" s="1" t="s">
        <v>1503</v>
      </c>
      <c r="G2323" s="1" t="s">
        <v>1504</v>
      </c>
      <c r="H2323" s="1" t="s">
        <v>2115</v>
      </c>
      <c r="I2323" s="1" t="s">
        <v>2257</v>
      </c>
      <c r="J2323" s="1" t="s">
        <v>20</v>
      </c>
      <c r="K2323" s="3">
        <v>37.119999999999997</v>
      </c>
      <c r="L2323">
        <v>2</v>
      </c>
      <c r="M2323" s="3">
        <v>74.239999999999995</v>
      </c>
      <c r="N2323" s="1" t="s">
        <v>29</v>
      </c>
      <c r="O2323" s="1" t="s">
        <v>37</v>
      </c>
    </row>
    <row r="2324" spans="1:15" x14ac:dyDescent="0.3">
      <c r="A2324" s="1" t="s">
        <v>5879</v>
      </c>
      <c r="B2324" s="2">
        <v>45002</v>
      </c>
      <c r="C2324" s="1" t="s">
        <v>6668</v>
      </c>
      <c r="D2324" s="1" t="s">
        <v>15</v>
      </c>
      <c r="E2324">
        <v>2023</v>
      </c>
      <c r="F2324" s="1" t="s">
        <v>1408</v>
      </c>
      <c r="G2324" s="1" t="s">
        <v>5880</v>
      </c>
      <c r="H2324" s="1" t="s">
        <v>4365</v>
      </c>
      <c r="I2324" s="1" t="s">
        <v>4366</v>
      </c>
      <c r="J2324" s="1" t="s">
        <v>51</v>
      </c>
      <c r="K2324" s="3">
        <v>38.200000000000003</v>
      </c>
      <c r="L2324">
        <v>1</v>
      </c>
      <c r="M2324" s="3">
        <v>38.200000000000003</v>
      </c>
      <c r="N2324" s="1" t="s">
        <v>29</v>
      </c>
      <c r="O2324" s="1" t="s">
        <v>52</v>
      </c>
    </row>
    <row r="2325" spans="1:15" x14ac:dyDescent="0.3">
      <c r="A2325" s="1" t="s">
        <v>5881</v>
      </c>
      <c r="B2325" s="2">
        <v>45530</v>
      </c>
      <c r="C2325" s="1" t="s">
        <v>6667</v>
      </c>
      <c r="D2325" s="1" t="s">
        <v>90</v>
      </c>
      <c r="E2325">
        <v>2024</v>
      </c>
      <c r="F2325" s="1" t="s">
        <v>1032</v>
      </c>
      <c r="G2325" s="1" t="s">
        <v>5882</v>
      </c>
      <c r="H2325" s="1" t="s">
        <v>2106</v>
      </c>
      <c r="I2325" s="1" t="s">
        <v>2897</v>
      </c>
      <c r="J2325" s="1" t="s">
        <v>51</v>
      </c>
      <c r="K2325" s="3">
        <v>10.01</v>
      </c>
      <c r="L2325">
        <v>4</v>
      </c>
      <c r="M2325" s="3">
        <v>40.04</v>
      </c>
      <c r="N2325" s="1" t="s">
        <v>6669</v>
      </c>
      <c r="O2325" s="1" t="s">
        <v>52</v>
      </c>
    </row>
    <row r="2326" spans="1:15" x14ac:dyDescent="0.3">
      <c r="A2326" s="1" t="s">
        <v>5883</v>
      </c>
      <c r="B2326" s="2">
        <v>45011</v>
      </c>
      <c r="C2326" s="1" t="s">
        <v>6666</v>
      </c>
      <c r="D2326" s="1" t="s">
        <v>15</v>
      </c>
      <c r="E2326">
        <v>2023</v>
      </c>
      <c r="F2326" s="1" t="s">
        <v>1123</v>
      </c>
      <c r="G2326" s="1" t="s">
        <v>1124</v>
      </c>
      <c r="H2326" s="1" t="s">
        <v>1939</v>
      </c>
      <c r="I2326" s="1" t="s">
        <v>3535</v>
      </c>
      <c r="J2326" s="1" t="s">
        <v>87</v>
      </c>
      <c r="K2326" s="3">
        <v>20.74</v>
      </c>
      <c r="L2326">
        <v>2</v>
      </c>
      <c r="M2326" s="3">
        <v>41.48</v>
      </c>
      <c r="N2326" s="1" t="s">
        <v>88</v>
      </c>
      <c r="O2326" s="1" t="s">
        <v>193</v>
      </c>
    </row>
    <row r="2327" spans="1:15" x14ac:dyDescent="0.3">
      <c r="A2327" s="1" t="s">
        <v>5884</v>
      </c>
      <c r="B2327" s="2">
        <v>45576</v>
      </c>
      <c r="C2327" s="1" t="s">
        <v>6668</v>
      </c>
      <c r="D2327" s="1" t="s">
        <v>133</v>
      </c>
      <c r="E2327">
        <v>2024</v>
      </c>
      <c r="F2327" s="1" t="s">
        <v>912</v>
      </c>
      <c r="G2327" s="1" t="s">
        <v>5199</v>
      </c>
      <c r="H2327" s="1" t="s">
        <v>1665</v>
      </c>
      <c r="I2327" s="1" t="s">
        <v>3737</v>
      </c>
      <c r="J2327" s="1" t="s">
        <v>20</v>
      </c>
      <c r="K2327" s="3">
        <v>36.89</v>
      </c>
      <c r="L2327">
        <v>3</v>
      </c>
      <c r="M2327" s="3">
        <v>110.67</v>
      </c>
      <c r="N2327" s="1" t="s">
        <v>21</v>
      </c>
      <c r="O2327" s="1" t="s">
        <v>22</v>
      </c>
    </row>
    <row r="2328" spans="1:15" x14ac:dyDescent="0.3">
      <c r="A2328" s="1" t="s">
        <v>5885</v>
      </c>
      <c r="B2328" s="2">
        <v>45221</v>
      </c>
      <c r="C2328" s="1" t="s">
        <v>6666</v>
      </c>
      <c r="D2328" s="1" t="s">
        <v>133</v>
      </c>
      <c r="E2328">
        <v>2023</v>
      </c>
      <c r="F2328" s="1" t="s">
        <v>591</v>
      </c>
      <c r="G2328" s="1" t="s">
        <v>3641</v>
      </c>
      <c r="H2328" s="1" t="s">
        <v>1210</v>
      </c>
      <c r="I2328" s="1" t="s">
        <v>1211</v>
      </c>
      <c r="J2328" s="1" t="s">
        <v>51</v>
      </c>
      <c r="K2328" s="3">
        <v>6.46</v>
      </c>
      <c r="L2328">
        <v>5</v>
      </c>
      <c r="M2328" s="3">
        <v>32.299999999999997</v>
      </c>
      <c r="N2328" s="1" t="s">
        <v>21</v>
      </c>
      <c r="O2328" s="1" t="s">
        <v>37</v>
      </c>
    </row>
    <row r="2329" spans="1:15" x14ac:dyDescent="0.3">
      <c r="A2329" s="1" t="s">
        <v>5886</v>
      </c>
      <c r="B2329" s="2">
        <v>45578</v>
      </c>
      <c r="C2329" s="1" t="s">
        <v>6666</v>
      </c>
      <c r="D2329" s="1" t="s">
        <v>133</v>
      </c>
      <c r="E2329">
        <v>2024</v>
      </c>
      <c r="F2329" s="1" t="s">
        <v>4622</v>
      </c>
      <c r="G2329" s="1" t="s">
        <v>5887</v>
      </c>
      <c r="H2329" s="1" t="s">
        <v>4355</v>
      </c>
      <c r="I2329" s="1" t="s">
        <v>4356</v>
      </c>
      <c r="J2329" s="1" t="s">
        <v>51</v>
      </c>
      <c r="K2329" s="3">
        <v>29.17</v>
      </c>
      <c r="L2329">
        <v>2</v>
      </c>
      <c r="M2329" s="3">
        <v>58.34</v>
      </c>
      <c r="N2329" s="1" t="s">
        <v>21</v>
      </c>
      <c r="O2329" s="1" t="s">
        <v>22</v>
      </c>
    </row>
    <row r="2330" spans="1:15" x14ac:dyDescent="0.3">
      <c r="A2330" s="1" t="s">
        <v>5888</v>
      </c>
      <c r="B2330" s="2">
        <v>45848</v>
      </c>
      <c r="C2330" s="1" t="s">
        <v>6672</v>
      </c>
      <c r="D2330" s="1" t="s">
        <v>32</v>
      </c>
      <c r="E2330">
        <v>2025</v>
      </c>
      <c r="F2330" s="1" t="s">
        <v>3837</v>
      </c>
      <c r="G2330" s="1" t="s">
        <v>3838</v>
      </c>
      <c r="H2330" s="1" t="s">
        <v>1410</v>
      </c>
      <c r="I2330" s="1" t="s">
        <v>5079</v>
      </c>
      <c r="J2330" s="1" t="s">
        <v>87</v>
      </c>
      <c r="K2330" s="3">
        <v>39.93</v>
      </c>
      <c r="L2330">
        <v>1</v>
      </c>
      <c r="M2330" s="3">
        <v>39.93</v>
      </c>
      <c r="N2330" s="1" t="s">
        <v>6669</v>
      </c>
      <c r="O2330" s="1" t="s">
        <v>80</v>
      </c>
    </row>
    <row r="2331" spans="1:15" x14ac:dyDescent="0.3">
      <c r="A2331" s="1" t="s">
        <v>5889</v>
      </c>
      <c r="B2331" s="2">
        <v>45827</v>
      </c>
      <c r="C2331" s="1" t="s">
        <v>6672</v>
      </c>
      <c r="D2331" s="1" t="s">
        <v>24</v>
      </c>
      <c r="E2331">
        <v>2025</v>
      </c>
      <c r="F2331" s="1" t="s">
        <v>1588</v>
      </c>
      <c r="G2331" s="1" t="s">
        <v>1589</v>
      </c>
      <c r="H2331" s="1" t="s">
        <v>613</v>
      </c>
      <c r="I2331" s="1" t="s">
        <v>2934</v>
      </c>
      <c r="J2331" s="1" t="s">
        <v>70</v>
      </c>
      <c r="K2331" s="3">
        <v>24.75</v>
      </c>
      <c r="L2331">
        <v>1</v>
      </c>
      <c r="M2331" s="3">
        <v>24.75</v>
      </c>
      <c r="N2331" s="1" t="s">
        <v>6669</v>
      </c>
      <c r="O2331" s="1" t="s">
        <v>44</v>
      </c>
    </row>
    <row r="2332" spans="1:15" x14ac:dyDescent="0.3">
      <c r="A2332" s="1" t="s">
        <v>5890</v>
      </c>
      <c r="B2332" s="2">
        <v>45656</v>
      </c>
      <c r="C2332" s="1" t="s">
        <v>6667</v>
      </c>
      <c r="D2332" s="1" t="s">
        <v>107</v>
      </c>
      <c r="E2332">
        <v>2024</v>
      </c>
      <c r="F2332" s="1" t="s">
        <v>824</v>
      </c>
      <c r="G2332" s="1" t="s">
        <v>825</v>
      </c>
      <c r="H2332" s="1" t="s">
        <v>2130</v>
      </c>
      <c r="I2332" s="1" t="s">
        <v>3788</v>
      </c>
      <c r="J2332" s="1" t="s">
        <v>87</v>
      </c>
      <c r="K2332" s="3">
        <v>33.81</v>
      </c>
      <c r="L2332">
        <v>1</v>
      </c>
      <c r="M2332" s="3">
        <v>33.81</v>
      </c>
      <c r="N2332" s="1" t="s">
        <v>21</v>
      </c>
      <c r="O2332" s="1" t="s">
        <v>193</v>
      </c>
    </row>
    <row r="2333" spans="1:15" x14ac:dyDescent="0.3">
      <c r="A2333" s="1" t="s">
        <v>5891</v>
      </c>
      <c r="B2333" s="2">
        <v>45069</v>
      </c>
      <c r="C2333" s="1" t="s">
        <v>6671</v>
      </c>
      <c r="D2333" s="1" t="s">
        <v>46</v>
      </c>
      <c r="E2333">
        <v>2023</v>
      </c>
      <c r="F2333" s="1" t="s">
        <v>1058</v>
      </c>
      <c r="G2333" s="1" t="s">
        <v>1059</v>
      </c>
      <c r="H2333" s="1" t="s">
        <v>4771</v>
      </c>
      <c r="I2333" s="1" t="s">
        <v>4772</v>
      </c>
      <c r="J2333" s="1" t="s">
        <v>70</v>
      </c>
      <c r="K2333" s="3">
        <v>7.25</v>
      </c>
      <c r="L2333">
        <v>1</v>
      </c>
      <c r="M2333" s="3">
        <v>7.25</v>
      </c>
      <c r="N2333" s="1" t="s">
        <v>6669</v>
      </c>
      <c r="O2333" s="1" t="s">
        <v>37</v>
      </c>
    </row>
    <row r="2334" spans="1:15" x14ac:dyDescent="0.3">
      <c r="A2334" s="1" t="s">
        <v>5892</v>
      </c>
      <c r="B2334" s="2">
        <v>45356</v>
      </c>
      <c r="C2334" s="1" t="s">
        <v>6671</v>
      </c>
      <c r="D2334" s="1" t="s">
        <v>15</v>
      </c>
      <c r="E2334">
        <v>2024</v>
      </c>
      <c r="F2334" s="1" t="s">
        <v>1596</v>
      </c>
      <c r="G2334" s="1" t="s">
        <v>2630</v>
      </c>
      <c r="H2334" s="1" t="s">
        <v>767</v>
      </c>
      <c r="I2334" s="1" t="s">
        <v>1017</v>
      </c>
      <c r="J2334" s="1" t="s">
        <v>20</v>
      </c>
      <c r="K2334" s="3">
        <v>27.2</v>
      </c>
      <c r="L2334">
        <v>3</v>
      </c>
      <c r="M2334" s="3">
        <v>81.599999999999994</v>
      </c>
      <c r="N2334" s="1" t="s">
        <v>88</v>
      </c>
      <c r="O2334" s="1" t="s">
        <v>37</v>
      </c>
    </row>
    <row r="2335" spans="1:15" x14ac:dyDescent="0.3">
      <c r="A2335" s="1" t="s">
        <v>5893</v>
      </c>
      <c r="B2335" s="2">
        <v>45063</v>
      </c>
      <c r="C2335" s="1" t="s">
        <v>6670</v>
      </c>
      <c r="D2335" s="1" t="s">
        <v>46</v>
      </c>
      <c r="E2335">
        <v>2023</v>
      </c>
      <c r="F2335" s="1" t="s">
        <v>128</v>
      </c>
      <c r="G2335" s="1" t="s">
        <v>5611</v>
      </c>
      <c r="H2335" s="1" t="s">
        <v>5728</v>
      </c>
      <c r="I2335" s="1" t="s">
        <v>5729</v>
      </c>
      <c r="J2335" s="1" t="s">
        <v>51</v>
      </c>
      <c r="K2335" s="3">
        <v>49.68</v>
      </c>
      <c r="L2335">
        <v>1</v>
      </c>
      <c r="M2335" s="3">
        <v>49.68</v>
      </c>
      <c r="N2335" s="1" t="s">
        <v>29</v>
      </c>
      <c r="O2335" s="1" t="s">
        <v>44</v>
      </c>
    </row>
    <row r="2336" spans="1:15" x14ac:dyDescent="0.3">
      <c r="A2336" s="1" t="s">
        <v>5894</v>
      </c>
      <c r="B2336" s="2">
        <v>45394</v>
      </c>
      <c r="C2336" s="1" t="s">
        <v>6668</v>
      </c>
      <c r="D2336" s="1" t="s">
        <v>82</v>
      </c>
      <c r="E2336">
        <v>2024</v>
      </c>
      <c r="F2336" s="1" t="s">
        <v>4416</v>
      </c>
      <c r="G2336" s="1" t="s">
        <v>5895</v>
      </c>
      <c r="H2336" s="1" t="s">
        <v>5896</v>
      </c>
      <c r="I2336" s="1" t="s">
        <v>5897</v>
      </c>
      <c r="J2336" s="1" t="s">
        <v>51</v>
      </c>
      <c r="K2336" s="3">
        <v>33.520000000000003</v>
      </c>
      <c r="L2336">
        <v>5</v>
      </c>
      <c r="M2336" s="3">
        <v>167.6</v>
      </c>
      <c r="N2336" s="1" t="s">
        <v>21</v>
      </c>
      <c r="O2336" s="1" t="s">
        <v>37</v>
      </c>
    </row>
    <row r="2337" spans="1:15" x14ac:dyDescent="0.3">
      <c r="A2337" s="1" t="s">
        <v>5898</v>
      </c>
      <c r="B2337" s="2">
        <v>45720</v>
      </c>
      <c r="C2337" s="1" t="s">
        <v>6671</v>
      </c>
      <c r="D2337" s="1" t="s">
        <v>15</v>
      </c>
      <c r="E2337">
        <v>2025</v>
      </c>
      <c r="F2337" s="1" t="s">
        <v>123</v>
      </c>
      <c r="G2337" s="1" t="s">
        <v>341</v>
      </c>
      <c r="H2337" s="1" t="s">
        <v>772</v>
      </c>
      <c r="I2337" s="1" t="s">
        <v>773</v>
      </c>
      <c r="J2337" s="1" t="s">
        <v>20</v>
      </c>
      <c r="K2337" s="3">
        <v>11.69</v>
      </c>
      <c r="L2337">
        <v>5</v>
      </c>
      <c r="M2337" s="3">
        <v>58.45</v>
      </c>
      <c r="N2337" s="1" t="s">
        <v>21</v>
      </c>
      <c r="O2337" s="1" t="s">
        <v>37</v>
      </c>
    </row>
    <row r="2338" spans="1:15" x14ac:dyDescent="0.3">
      <c r="A2338" s="1" t="s">
        <v>5899</v>
      </c>
      <c r="B2338" s="2">
        <v>45817</v>
      </c>
      <c r="C2338" s="1" t="s">
        <v>6667</v>
      </c>
      <c r="D2338" s="1" t="s">
        <v>24</v>
      </c>
      <c r="E2338">
        <v>2025</v>
      </c>
      <c r="F2338" s="1" t="s">
        <v>3446</v>
      </c>
      <c r="G2338" s="1" t="s">
        <v>3447</v>
      </c>
      <c r="H2338" s="1" t="s">
        <v>692</v>
      </c>
      <c r="I2338" s="1" t="s">
        <v>693</v>
      </c>
      <c r="J2338" s="1" t="s">
        <v>70</v>
      </c>
      <c r="K2338" s="3">
        <v>17.149999999999999</v>
      </c>
      <c r="L2338">
        <v>3</v>
      </c>
      <c r="M2338" s="3">
        <v>51.45</v>
      </c>
      <c r="N2338" s="1" t="s">
        <v>21</v>
      </c>
      <c r="O2338" s="1" t="s">
        <v>22</v>
      </c>
    </row>
    <row r="2339" spans="1:15" x14ac:dyDescent="0.3">
      <c r="A2339" s="1" t="s">
        <v>5900</v>
      </c>
      <c r="B2339" s="2">
        <v>45822</v>
      </c>
      <c r="C2339" s="1" t="s">
        <v>6673</v>
      </c>
      <c r="D2339" s="1" t="s">
        <v>24</v>
      </c>
      <c r="E2339">
        <v>2025</v>
      </c>
      <c r="F2339" s="1" t="s">
        <v>1408</v>
      </c>
      <c r="G2339" s="1" t="s">
        <v>1409</v>
      </c>
      <c r="H2339" s="1" t="s">
        <v>3149</v>
      </c>
      <c r="I2339" s="1" t="s">
        <v>3454</v>
      </c>
      <c r="J2339" s="1" t="s">
        <v>20</v>
      </c>
      <c r="K2339" s="3">
        <v>27.21</v>
      </c>
      <c r="L2339">
        <v>2</v>
      </c>
      <c r="M2339" s="3">
        <v>54.42</v>
      </c>
      <c r="N2339" s="1" t="s">
        <v>29</v>
      </c>
      <c r="O2339" s="1" t="s">
        <v>22</v>
      </c>
    </row>
    <row r="2340" spans="1:15" x14ac:dyDescent="0.3">
      <c r="A2340" s="1" t="s">
        <v>5901</v>
      </c>
      <c r="B2340" s="2">
        <v>45342</v>
      </c>
      <c r="C2340" s="1" t="s">
        <v>6671</v>
      </c>
      <c r="D2340" s="1" t="s">
        <v>39</v>
      </c>
      <c r="E2340">
        <v>2024</v>
      </c>
      <c r="F2340" s="1" t="s">
        <v>2477</v>
      </c>
      <c r="G2340" s="1" t="s">
        <v>3861</v>
      </c>
      <c r="H2340" s="1" t="s">
        <v>5902</v>
      </c>
      <c r="I2340" s="1" t="s">
        <v>5903</v>
      </c>
      <c r="J2340" s="1" t="s">
        <v>70</v>
      </c>
      <c r="K2340" s="3">
        <v>33.049999999999997</v>
      </c>
      <c r="L2340">
        <v>5</v>
      </c>
      <c r="M2340" s="3">
        <v>165.25</v>
      </c>
      <c r="N2340" s="1" t="s">
        <v>6669</v>
      </c>
      <c r="O2340" s="1" t="s">
        <v>30</v>
      </c>
    </row>
    <row r="2341" spans="1:15" x14ac:dyDescent="0.3">
      <c r="A2341" s="1" t="s">
        <v>5904</v>
      </c>
      <c r="B2341" s="2">
        <v>45019</v>
      </c>
      <c r="C2341" s="1" t="s">
        <v>6667</v>
      </c>
      <c r="D2341" s="1" t="s">
        <v>82</v>
      </c>
      <c r="E2341">
        <v>2023</v>
      </c>
      <c r="F2341" s="1" t="s">
        <v>231</v>
      </c>
      <c r="G2341" s="1" t="s">
        <v>232</v>
      </c>
      <c r="H2341" s="1" t="s">
        <v>2872</v>
      </c>
      <c r="I2341" s="1" t="s">
        <v>3488</v>
      </c>
      <c r="J2341" s="1" t="s">
        <v>20</v>
      </c>
      <c r="K2341" s="3">
        <v>50.95</v>
      </c>
      <c r="L2341">
        <v>2</v>
      </c>
      <c r="M2341" s="3">
        <v>101.9</v>
      </c>
      <c r="N2341" s="1" t="s">
        <v>21</v>
      </c>
      <c r="O2341" s="1" t="s">
        <v>22</v>
      </c>
    </row>
    <row r="2342" spans="1:15" x14ac:dyDescent="0.3">
      <c r="A2342" s="1" t="s">
        <v>5905</v>
      </c>
      <c r="B2342" s="2">
        <v>45322</v>
      </c>
      <c r="C2342" s="1" t="s">
        <v>6670</v>
      </c>
      <c r="D2342" s="1" t="s">
        <v>210</v>
      </c>
      <c r="E2342">
        <v>2024</v>
      </c>
      <c r="F2342" s="1" t="s">
        <v>1500</v>
      </c>
      <c r="G2342" s="1" t="s">
        <v>5906</v>
      </c>
      <c r="H2342" s="1" t="s">
        <v>821</v>
      </c>
      <c r="I2342" s="1" t="s">
        <v>2695</v>
      </c>
      <c r="J2342" s="1" t="s">
        <v>87</v>
      </c>
      <c r="K2342" s="3">
        <v>15.84</v>
      </c>
      <c r="L2342">
        <v>5</v>
      </c>
      <c r="M2342" s="3">
        <v>79.2</v>
      </c>
      <c r="N2342" s="1" t="s">
        <v>88</v>
      </c>
      <c r="O2342" s="1" t="s">
        <v>37</v>
      </c>
    </row>
    <row r="2343" spans="1:15" x14ac:dyDescent="0.3">
      <c r="A2343" s="1" t="s">
        <v>5907</v>
      </c>
      <c r="B2343" s="2">
        <v>45568</v>
      </c>
      <c r="C2343" s="1" t="s">
        <v>6672</v>
      </c>
      <c r="D2343" s="1" t="s">
        <v>133</v>
      </c>
      <c r="E2343">
        <v>2024</v>
      </c>
      <c r="F2343" s="1" t="s">
        <v>169</v>
      </c>
      <c r="G2343" s="1" t="s">
        <v>5908</v>
      </c>
      <c r="H2343" s="1" t="s">
        <v>2151</v>
      </c>
      <c r="I2343" s="1" t="s">
        <v>2152</v>
      </c>
      <c r="J2343" s="1" t="s">
        <v>20</v>
      </c>
      <c r="K2343" s="3">
        <v>32.049999999999997</v>
      </c>
      <c r="L2343">
        <v>2</v>
      </c>
      <c r="M2343" s="3">
        <v>64.099999999999994</v>
      </c>
      <c r="N2343" s="1" t="s">
        <v>6669</v>
      </c>
      <c r="O2343" s="1" t="s">
        <v>22</v>
      </c>
    </row>
    <row r="2344" spans="1:15" x14ac:dyDescent="0.3">
      <c r="A2344" s="1" t="s">
        <v>5909</v>
      </c>
      <c r="B2344" s="2">
        <v>45586</v>
      </c>
      <c r="C2344" s="1" t="s">
        <v>6667</v>
      </c>
      <c r="D2344" s="1" t="s">
        <v>133</v>
      </c>
      <c r="E2344">
        <v>2024</v>
      </c>
      <c r="F2344" s="1" t="s">
        <v>1738</v>
      </c>
      <c r="G2344" s="1" t="s">
        <v>5910</v>
      </c>
      <c r="H2344" s="1" t="s">
        <v>5911</v>
      </c>
      <c r="I2344" s="1" t="s">
        <v>5912</v>
      </c>
      <c r="J2344" s="1" t="s">
        <v>87</v>
      </c>
      <c r="K2344" s="3">
        <v>29.6</v>
      </c>
      <c r="L2344">
        <v>4</v>
      </c>
      <c r="M2344" s="3">
        <v>118.4</v>
      </c>
      <c r="N2344" s="1" t="s">
        <v>6669</v>
      </c>
      <c r="O2344" s="1" t="s">
        <v>22</v>
      </c>
    </row>
    <row r="2345" spans="1:15" x14ac:dyDescent="0.3">
      <c r="A2345" s="1" t="s">
        <v>5913</v>
      </c>
      <c r="B2345" s="2">
        <v>45032</v>
      </c>
      <c r="C2345" s="1" t="s">
        <v>6666</v>
      </c>
      <c r="D2345" s="1" t="s">
        <v>82</v>
      </c>
      <c r="E2345">
        <v>2023</v>
      </c>
      <c r="F2345" s="1" t="s">
        <v>854</v>
      </c>
      <c r="G2345" s="1" t="s">
        <v>4838</v>
      </c>
      <c r="H2345" s="1" t="s">
        <v>5914</v>
      </c>
      <c r="I2345" s="1" t="s">
        <v>5915</v>
      </c>
      <c r="J2345" s="1" t="s">
        <v>51</v>
      </c>
      <c r="K2345" s="3">
        <v>28.25</v>
      </c>
      <c r="L2345">
        <v>1</v>
      </c>
      <c r="M2345" s="3">
        <v>28.25</v>
      </c>
      <c r="N2345" s="1" t="s">
        <v>21</v>
      </c>
      <c r="O2345" s="1" t="s">
        <v>52</v>
      </c>
    </row>
    <row r="2346" spans="1:15" x14ac:dyDescent="0.3">
      <c r="A2346" s="1" t="s">
        <v>5916</v>
      </c>
      <c r="B2346" s="2">
        <v>45257</v>
      </c>
      <c r="C2346" s="1" t="s">
        <v>6667</v>
      </c>
      <c r="D2346" s="1" t="s">
        <v>54</v>
      </c>
      <c r="E2346">
        <v>2023</v>
      </c>
      <c r="F2346" s="1" t="s">
        <v>1010</v>
      </c>
      <c r="G2346" s="1" t="s">
        <v>1011</v>
      </c>
      <c r="H2346" s="1" t="s">
        <v>3829</v>
      </c>
      <c r="I2346" s="1" t="s">
        <v>3830</v>
      </c>
      <c r="J2346" s="1" t="s">
        <v>70</v>
      </c>
      <c r="K2346" s="3">
        <v>14.21</v>
      </c>
      <c r="L2346">
        <v>4</v>
      </c>
      <c r="M2346" s="3">
        <v>56.84</v>
      </c>
      <c r="N2346" s="1" t="s">
        <v>29</v>
      </c>
      <c r="O2346" s="1" t="s">
        <v>80</v>
      </c>
    </row>
    <row r="2347" spans="1:15" x14ac:dyDescent="0.3">
      <c r="A2347" s="1" t="s">
        <v>5917</v>
      </c>
      <c r="B2347" s="2">
        <v>45181</v>
      </c>
      <c r="C2347" s="1" t="s">
        <v>6671</v>
      </c>
      <c r="D2347" s="1" t="s">
        <v>60</v>
      </c>
      <c r="E2347">
        <v>2023</v>
      </c>
      <c r="F2347" s="1" t="s">
        <v>1569</v>
      </c>
      <c r="G2347" s="1" t="s">
        <v>1570</v>
      </c>
      <c r="H2347" s="1" t="s">
        <v>2830</v>
      </c>
      <c r="I2347" s="1" t="s">
        <v>2831</v>
      </c>
      <c r="J2347" s="1" t="s">
        <v>87</v>
      </c>
      <c r="K2347" s="3">
        <v>47.13</v>
      </c>
      <c r="L2347">
        <v>3</v>
      </c>
      <c r="M2347" s="3">
        <v>141.38999999999999</v>
      </c>
      <c r="N2347" s="1" t="s">
        <v>88</v>
      </c>
      <c r="O2347" s="1" t="s">
        <v>52</v>
      </c>
    </row>
    <row r="2348" spans="1:15" x14ac:dyDescent="0.3">
      <c r="A2348" s="1" t="s">
        <v>5918</v>
      </c>
      <c r="B2348" s="2">
        <v>45567</v>
      </c>
      <c r="C2348" s="1" t="s">
        <v>6670</v>
      </c>
      <c r="D2348" s="1" t="s">
        <v>133</v>
      </c>
      <c r="E2348">
        <v>2024</v>
      </c>
      <c r="F2348" s="1" t="s">
        <v>3752</v>
      </c>
      <c r="G2348" s="1" t="s">
        <v>3753</v>
      </c>
      <c r="H2348" s="1" t="s">
        <v>1609</v>
      </c>
      <c r="I2348" s="1" t="s">
        <v>1610</v>
      </c>
      <c r="J2348" s="1" t="s">
        <v>51</v>
      </c>
      <c r="K2348" s="3">
        <v>45.23</v>
      </c>
      <c r="L2348">
        <v>5</v>
      </c>
      <c r="M2348" s="3">
        <v>226.15</v>
      </c>
      <c r="N2348" s="1" t="s">
        <v>6669</v>
      </c>
      <c r="O2348" s="1" t="s">
        <v>22</v>
      </c>
    </row>
    <row r="2349" spans="1:15" x14ac:dyDescent="0.3">
      <c r="A2349" s="1" t="s">
        <v>5919</v>
      </c>
      <c r="B2349" s="2">
        <v>45787</v>
      </c>
      <c r="C2349" s="1" t="s">
        <v>6673</v>
      </c>
      <c r="D2349" s="1" t="s">
        <v>46</v>
      </c>
      <c r="E2349">
        <v>2025</v>
      </c>
      <c r="F2349" s="1" t="s">
        <v>2123</v>
      </c>
      <c r="G2349" s="1" t="s">
        <v>2124</v>
      </c>
      <c r="H2349" s="1" t="s">
        <v>1535</v>
      </c>
      <c r="I2349" s="1" t="s">
        <v>1536</v>
      </c>
      <c r="J2349" s="1" t="s">
        <v>70</v>
      </c>
      <c r="K2349" s="3">
        <v>17.5</v>
      </c>
      <c r="L2349">
        <v>5</v>
      </c>
      <c r="M2349" s="3">
        <v>87.5</v>
      </c>
      <c r="N2349" s="1" t="s">
        <v>21</v>
      </c>
      <c r="O2349" s="1" t="s">
        <v>95</v>
      </c>
    </row>
    <row r="2350" spans="1:15" x14ac:dyDescent="0.3">
      <c r="A2350" s="1" t="s">
        <v>5920</v>
      </c>
      <c r="B2350" s="2">
        <v>45421</v>
      </c>
      <c r="C2350" s="1" t="s">
        <v>6672</v>
      </c>
      <c r="D2350" s="1" t="s">
        <v>46</v>
      </c>
      <c r="E2350">
        <v>2024</v>
      </c>
      <c r="F2350" s="1" t="s">
        <v>4119</v>
      </c>
      <c r="G2350" s="1" t="s">
        <v>4120</v>
      </c>
      <c r="H2350" s="1" t="s">
        <v>2527</v>
      </c>
      <c r="I2350" s="1" t="s">
        <v>2528</v>
      </c>
      <c r="J2350" s="1" t="s">
        <v>70</v>
      </c>
      <c r="K2350" s="3">
        <v>24.82</v>
      </c>
      <c r="L2350">
        <v>3</v>
      </c>
      <c r="M2350" s="3">
        <v>74.459999999999994</v>
      </c>
      <c r="N2350" s="1" t="s">
        <v>6669</v>
      </c>
      <c r="O2350" s="1" t="s">
        <v>193</v>
      </c>
    </row>
    <row r="2351" spans="1:15" x14ac:dyDescent="0.3">
      <c r="A2351" s="1" t="s">
        <v>5921</v>
      </c>
      <c r="B2351" s="2">
        <v>44979</v>
      </c>
      <c r="C2351" s="1" t="s">
        <v>6670</v>
      </c>
      <c r="D2351" s="1" t="s">
        <v>39</v>
      </c>
      <c r="E2351">
        <v>2023</v>
      </c>
      <c r="F2351" s="1" t="s">
        <v>2169</v>
      </c>
      <c r="G2351" s="1" t="s">
        <v>5922</v>
      </c>
      <c r="H2351" s="1" t="s">
        <v>2779</v>
      </c>
      <c r="I2351" s="1" t="s">
        <v>5923</v>
      </c>
      <c r="J2351" s="1" t="s">
        <v>70</v>
      </c>
      <c r="K2351" s="3">
        <v>30.86</v>
      </c>
      <c r="L2351">
        <v>4</v>
      </c>
      <c r="M2351" s="3">
        <v>123.44</v>
      </c>
      <c r="N2351" s="1" t="s">
        <v>29</v>
      </c>
      <c r="O2351" s="1" t="s">
        <v>193</v>
      </c>
    </row>
    <row r="2352" spans="1:15" x14ac:dyDescent="0.3">
      <c r="A2352" s="1" t="s">
        <v>5924</v>
      </c>
      <c r="B2352" s="2">
        <v>45114</v>
      </c>
      <c r="C2352" s="1" t="s">
        <v>6668</v>
      </c>
      <c r="D2352" s="1" t="s">
        <v>32</v>
      </c>
      <c r="E2352">
        <v>2023</v>
      </c>
      <c r="F2352" s="1" t="s">
        <v>5175</v>
      </c>
      <c r="G2352" s="1" t="s">
        <v>5176</v>
      </c>
      <c r="H2352" s="1" t="s">
        <v>513</v>
      </c>
      <c r="I2352" s="1" t="s">
        <v>1178</v>
      </c>
      <c r="J2352" s="1" t="s">
        <v>87</v>
      </c>
      <c r="K2352" s="3">
        <v>6.28</v>
      </c>
      <c r="L2352">
        <v>3</v>
      </c>
      <c r="M2352" s="3">
        <v>18.84</v>
      </c>
      <c r="N2352" s="1" t="s">
        <v>29</v>
      </c>
      <c r="O2352" s="1" t="s">
        <v>22</v>
      </c>
    </row>
    <row r="2353" spans="1:15" x14ac:dyDescent="0.3">
      <c r="A2353" s="1" t="s">
        <v>5925</v>
      </c>
      <c r="B2353" s="2">
        <v>45730</v>
      </c>
      <c r="C2353" s="1" t="s">
        <v>6668</v>
      </c>
      <c r="D2353" s="1" t="s">
        <v>15</v>
      </c>
      <c r="E2353">
        <v>2025</v>
      </c>
      <c r="F2353" s="1" t="s">
        <v>5456</v>
      </c>
      <c r="G2353" s="1" t="s">
        <v>5926</v>
      </c>
      <c r="H2353" s="1" t="s">
        <v>2349</v>
      </c>
      <c r="I2353" s="1" t="s">
        <v>2350</v>
      </c>
      <c r="J2353" s="1" t="s">
        <v>87</v>
      </c>
      <c r="K2353" s="3">
        <v>39.909999999999997</v>
      </c>
      <c r="L2353">
        <v>2</v>
      </c>
      <c r="M2353" s="3">
        <v>79.819999999999993</v>
      </c>
      <c r="N2353" s="1" t="s">
        <v>21</v>
      </c>
      <c r="O2353" s="1" t="s">
        <v>44</v>
      </c>
    </row>
    <row r="2354" spans="1:15" x14ac:dyDescent="0.3">
      <c r="A2354" s="1" t="s">
        <v>5927</v>
      </c>
      <c r="B2354" s="2">
        <v>45056</v>
      </c>
      <c r="C2354" s="1" t="s">
        <v>6670</v>
      </c>
      <c r="D2354" s="1" t="s">
        <v>46</v>
      </c>
      <c r="E2354">
        <v>2023</v>
      </c>
      <c r="F2354" s="1" t="s">
        <v>358</v>
      </c>
      <c r="G2354" s="1" t="s">
        <v>5928</v>
      </c>
      <c r="H2354" s="1" t="s">
        <v>5929</v>
      </c>
      <c r="I2354" s="1" t="s">
        <v>5930</v>
      </c>
      <c r="J2354" s="1" t="s">
        <v>51</v>
      </c>
      <c r="K2354" s="3">
        <v>10.94</v>
      </c>
      <c r="L2354">
        <v>2</v>
      </c>
      <c r="M2354" s="3">
        <v>21.88</v>
      </c>
      <c r="N2354" s="1" t="s">
        <v>6669</v>
      </c>
      <c r="O2354" s="1" t="s">
        <v>52</v>
      </c>
    </row>
    <row r="2355" spans="1:15" x14ac:dyDescent="0.3">
      <c r="A2355" s="1" t="s">
        <v>5931</v>
      </c>
      <c r="B2355" s="2">
        <v>44802</v>
      </c>
      <c r="C2355" s="1" t="s">
        <v>6667</v>
      </c>
      <c r="D2355" s="1" t="s">
        <v>90</v>
      </c>
      <c r="E2355">
        <v>2022</v>
      </c>
      <c r="F2355" s="1" t="s">
        <v>448</v>
      </c>
      <c r="G2355" s="1" t="s">
        <v>3637</v>
      </c>
      <c r="H2355" s="1" t="s">
        <v>821</v>
      </c>
      <c r="I2355" s="1" t="s">
        <v>822</v>
      </c>
      <c r="J2355" s="1" t="s">
        <v>70</v>
      </c>
      <c r="K2355" s="3">
        <v>10.59</v>
      </c>
      <c r="L2355">
        <v>5</v>
      </c>
      <c r="M2355" s="3">
        <v>52.95</v>
      </c>
      <c r="N2355" s="1" t="s">
        <v>21</v>
      </c>
      <c r="O2355" s="1" t="s">
        <v>30</v>
      </c>
    </row>
    <row r="2356" spans="1:15" x14ac:dyDescent="0.3">
      <c r="A2356" s="1" t="s">
        <v>5932</v>
      </c>
      <c r="B2356" s="2">
        <v>45321</v>
      </c>
      <c r="C2356" s="1" t="s">
        <v>6671</v>
      </c>
      <c r="D2356" s="1" t="s">
        <v>210</v>
      </c>
      <c r="E2356">
        <v>2024</v>
      </c>
      <c r="F2356" s="1" t="s">
        <v>2906</v>
      </c>
      <c r="G2356" s="1" t="s">
        <v>4844</v>
      </c>
      <c r="H2356" s="1" t="s">
        <v>1908</v>
      </c>
      <c r="I2356" s="1" t="s">
        <v>1909</v>
      </c>
      <c r="J2356" s="1" t="s">
        <v>20</v>
      </c>
      <c r="K2356" s="3">
        <v>50.54</v>
      </c>
      <c r="L2356">
        <v>4</v>
      </c>
      <c r="M2356" s="3">
        <v>202.16</v>
      </c>
      <c r="N2356" s="1" t="s">
        <v>21</v>
      </c>
      <c r="O2356" s="1" t="s">
        <v>37</v>
      </c>
    </row>
    <row r="2357" spans="1:15" x14ac:dyDescent="0.3">
      <c r="A2357" s="1" t="s">
        <v>5933</v>
      </c>
      <c r="B2357" s="2">
        <v>44807</v>
      </c>
      <c r="C2357" s="1" t="s">
        <v>6673</v>
      </c>
      <c r="D2357" s="1" t="s">
        <v>60</v>
      </c>
      <c r="E2357">
        <v>2022</v>
      </c>
      <c r="F2357" s="1" t="s">
        <v>1777</v>
      </c>
      <c r="G2357" s="1" t="s">
        <v>1778</v>
      </c>
      <c r="H2357" s="1" t="s">
        <v>2290</v>
      </c>
      <c r="I2357" s="1" t="s">
        <v>4985</v>
      </c>
      <c r="J2357" s="1" t="s">
        <v>70</v>
      </c>
      <c r="K2357" s="3">
        <v>35.409999999999997</v>
      </c>
      <c r="L2357">
        <v>2</v>
      </c>
      <c r="M2357" s="3">
        <v>70.819999999999993</v>
      </c>
      <c r="N2357" s="1" t="s">
        <v>21</v>
      </c>
      <c r="O2357" s="1" t="s">
        <v>22</v>
      </c>
    </row>
    <row r="2358" spans="1:15" x14ac:dyDescent="0.3">
      <c r="A2358" s="1" t="s">
        <v>5934</v>
      </c>
      <c r="B2358" s="2">
        <v>45389</v>
      </c>
      <c r="C2358" s="1" t="s">
        <v>6666</v>
      </c>
      <c r="D2358" s="1" t="s">
        <v>82</v>
      </c>
      <c r="E2358">
        <v>2024</v>
      </c>
      <c r="F2358" s="1" t="s">
        <v>5456</v>
      </c>
      <c r="G2358" s="1" t="s">
        <v>5926</v>
      </c>
      <c r="H2358" s="1" t="s">
        <v>772</v>
      </c>
      <c r="I2358" s="1" t="s">
        <v>773</v>
      </c>
      <c r="J2358" s="1" t="s">
        <v>87</v>
      </c>
      <c r="K2358" s="3">
        <v>10.49</v>
      </c>
      <c r="L2358">
        <v>5</v>
      </c>
      <c r="M2358" s="3">
        <v>52.45</v>
      </c>
      <c r="N2358" s="1" t="s">
        <v>88</v>
      </c>
      <c r="O2358" s="1" t="s">
        <v>52</v>
      </c>
    </row>
    <row r="2359" spans="1:15" x14ac:dyDescent="0.3">
      <c r="A2359" s="1" t="s">
        <v>5935</v>
      </c>
      <c r="B2359" s="2">
        <v>45409</v>
      </c>
      <c r="C2359" s="1" t="s">
        <v>6673</v>
      </c>
      <c r="D2359" s="1" t="s">
        <v>82</v>
      </c>
      <c r="E2359">
        <v>2024</v>
      </c>
      <c r="F2359" s="1" t="s">
        <v>3256</v>
      </c>
      <c r="G2359" s="1" t="s">
        <v>3257</v>
      </c>
      <c r="H2359" s="1" t="s">
        <v>2171</v>
      </c>
      <c r="I2359" s="1" t="s">
        <v>4445</v>
      </c>
      <c r="J2359" s="1" t="s">
        <v>20</v>
      </c>
      <c r="K2359" s="3">
        <v>13.8</v>
      </c>
      <c r="L2359">
        <v>5</v>
      </c>
      <c r="M2359" s="3">
        <v>69</v>
      </c>
      <c r="N2359" s="1" t="s">
        <v>21</v>
      </c>
      <c r="O2359" s="1" t="s">
        <v>22</v>
      </c>
    </row>
    <row r="2360" spans="1:15" x14ac:dyDescent="0.3">
      <c r="A2360" s="1" t="s">
        <v>5936</v>
      </c>
      <c r="B2360" s="2">
        <v>44847</v>
      </c>
      <c r="C2360" s="1" t="s">
        <v>6672</v>
      </c>
      <c r="D2360" s="1" t="s">
        <v>133</v>
      </c>
      <c r="E2360">
        <v>2022</v>
      </c>
      <c r="F2360" s="1" t="s">
        <v>788</v>
      </c>
      <c r="G2360" s="1" t="s">
        <v>1660</v>
      </c>
      <c r="H2360" s="1" t="s">
        <v>2374</v>
      </c>
      <c r="I2360" s="1" t="s">
        <v>2375</v>
      </c>
      <c r="J2360" s="1" t="s">
        <v>20</v>
      </c>
      <c r="K2360" s="3">
        <v>7.36</v>
      </c>
      <c r="L2360">
        <v>5</v>
      </c>
      <c r="M2360" s="3">
        <v>36.799999999999997</v>
      </c>
      <c r="N2360" s="1" t="s">
        <v>21</v>
      </c>
      <c r="O2360" s="1" t="s">
        <v>193</v>
      </c>
    </row>
    <row r="2361" spans="1:15" x14ac:dyDescent="0.3">
      <c r="A2361" s="1" t="s">
        <v>5937</v>
      </c>
      <c r="B2361" s="2">
        <v>45600</v>
      </c>
      <c r="C2361" s="1" t="s">
        <v>6667</v>
      </c>
      <c r="D2361" s="1" t="s">
        <v>54</v>
      </c>
      <c r="E2361">
        <v>2024</v>
      </c>
      <c r="F2361" s="1" t="s">
        <v>4409</v>
      </c>
      <c r="G2361" s="1" t="s">
        <v>4410</v>
      </c>
      <c r="H2361" s="1" t="s">
        <v>1953</v>
      </c>
      <c r="I2361" s="1" t="s">
        <v>5068</v>
      </c>
      <c r="J2361" s="1" t="s">
        <v>87</v>
      </c>
      <c r="K2361" s="3">
        <v>26.01</v>
      </c>
      <c r="L2361">
        <v>1</v>
      </c>
      <c r="M2361" s="3">
        <v>26.01</v>
      </c>
      <c r="N2361" s="1" t="s">
        <v>29</v>
      </c>
      <c r="O2361" s="1" t="s">
        <v>44</v>
      </c>
    </row>
    <row r="2362" spans="1:15" x14ac:dyDescent="0.3">
      <c r="A2362" s="1" t="s">
        <v>5938</v>
      </c>
      <c r="B2362" s="2">
        <v>45326</v>
      </c>
      <c r="C2362" s="1" t="s">
        <v>6666</v>
      </c>
      <c r="D2362" s="1" t="s">
        <v>39</v>
      </c>
      <c r="E2362">
        <v>2024</v>
      </c>
      <c r="F2362" s="1" t="s">
        <v>4192</v>
      </c>
      <c r="G2362" s="1" t="s">
        <v>4193</v>
      </c>
      <c r="H2362" s="1" t="s">
        <v>5939</v>
      </c>
      <c r="I2362" s="1" t="s">
        <v>5940</v>
      </c>
      <c r="J2362" s="1" t="s">
        <v>51</v>
      </c>
      <c r="K2362" s="3">
        <v>26.04</v>
      </c>
      <c r="L2362">
        <v>5</v>
      </c>
      <c r="M2362" s="3">
        <v>130.19999999999999</v>
      </c>
      <c r="N2362" s="1" t="s">
        <v>6669</v>
      </c>
      <c r="O2362" s="1" t="s">
        <v>22</v>
      </c>
    </row>
    <row r="2363" spans="1:15" x14ac:dyDescent="0.3">
      <c r="A2363" s="1" t="s">
        <v>5941</v>
      </c>
      <c r="B2363" s="2">
        <v>45433</v>
      </c>
      <c r="C2363" s="1" t="s">
        <v>6671</v>
      </c>
      <c r="D2363" s="1" t="s">
        <v>46</v>
      </c>
      <c r="E2363">
        <v>2024</v>
      </c>
      <c r="F2363" s="1" t="s">
        <v>1106</v>
      </c>
      <c r="G2363" s="1" t="s">
        <v>2607</v>
      </c>
      <c r="H2363" s="1" t="s">
        <v>999</v>
      </c>
      <c r="I2363" s="1" t="s">
        <v>5942</v>
      </c>
      <c r="J2363" s="1" t="s">
        <v>51</v>
      </c>
      <c r="K2363" s="3">
        <v>32.229999999999997</v>
      </c>
      <c r="L2363">
        <v>2</v>
      </c>
      <c r="M2363" s="3">
        <v>64.459999999999994</v>
      </c>
      <c r="N2363" s="1" t="s">
        <v>6669</v>
      </c>
      <c r="O2363" s="1" t="s">
        <v>44</v>
      </c>
    </row>
    <row r="2364" spans="1:15" x14ac:dyDescent="0.3">
      <c r="A2364" s="1" t="s">
        <v>5943</v>
      </c>
      <c r="B2364" s="2">
        <v>45118</v>
      </c>
      <c r="C2364" s="1" t="s">
        <v>6671</v>
      </c>
      <c r="D2364" s="1" t="s">
        <v>32</v>
      </c>
      <c r="E2364">
        <v>2023</v>
      </c>
      <c r="F2364" s="1" t="s">
        <v>3987</v>
      </c>
      <c r="G2364" s="1" t="s">
        <v>2129</v>
      </c>
      <c r="H2364" s="1" t="s">
        <v>125</v>
      </c>
      <c r="I2364" s="1" t="s">
        <v>5944</v>
      </c>
      <c r="J2364" s="1" t="s">
        <v>51</v>
      </c>
      <c r="K2364" s="3">
        <v>46.85</v>
      </c>
      <c r="L2364">
        <v>4</v>
      </c>
      <c r="M2364" s="3">
        <v>187.4</v>
      </c>
      <c r="N2364" s="1" t="s">
        <v>29</v>
      </c>
      <c r="O2364" s="1" t="s">
        <v>22</v>
      </c>
    </row>
    <row r="2365" spans="1:15" x14ac:dyDescent="0.3">
      <c r="A2365" s="1" t="s">
        <v>5945</v>
      </c>
      <c r="B2365" s="2">
        <v>45307</v>
      </c>
      <c r="C2365" s="1" t="s">
        <v>6671</v>
      </c>
      <c r="D2365" s="1" t="s">
        <v>210</v>
      </c>
      <c r="E2365">
        <v>2024</v>
      </c>
      <c r="F2365" s="1" t="s">
        <v>1549</v>
      </c>
      <c r="G2365" s="1" t="s">
        <v>5946</v>
      </c>
      <c r="H2365" s="1" t="s">
        <v>1479</v>
      </c>
      <c r="I2365" s="1" t="s">
        <v>5947</v>
      </c>
      <c r="J2365" s="1" t="s">
        <v>87</v>
      </c>
      <c r="K2365" s="3">
        <v>15.08</v>
      </c>
      <c r="L2365">
        <v>5</v>
      </c>
      <c r="M2365" s="3">
        <v>75.400000000000006</v>
      </c>
      <c r="N2365" s="1" t="s">
        <v>21</v>
      </c>
      <c r="O2365" s="1" t="s">
        <v>52</v>
      </c>
    </row>
    <row r="2366" spans="1:15" x14ac:dyDescent="0.3">
      <c r="A2366" s="1" t="s">
        <v>5948</v>
      </c>
      <c r="B2366" s="2">
        <v>45492</v>
      </c>
      <c r="C2366" s="1" t="s">
        <v>6668</v>
      </c>
      <c r="D2366" s="1" t="s">
        <v>32</v>
      </c>
      <c r="E2366">
        <v>2024</v>
      </c>
      <c r="F2366" s="1" t="s">
        <v>1053</v>
      </c>
      <c r="G2366" s="1" t="s">
        <v>1054</v>
      </c>
      <c r="H2366" s="1" t="s">
        <v>3912</v>
      </c>
      <c r="I2366" s="1" t="s">
        <v>5949</v>
      </c>
      <c r="J2366" s="1" t="s">
        <v>70</v>
      </c>
      <c r="K2366" s="3">
        <v>18.739999999999998</v>
      </c>
      <c r="L2366">
        <v>1</v>
      </c>
      <c r="M2366" s="3">
        <v>18.739999999999998</v>
      </c>
      <c r="N2366" s="1" t="s">
        <v>6669</v>
      </c>
      <c r="O2366" s="1" t="s">
        <v>44</v>
      </c>
    </row>
    <row r="2367" spans="1:15" x14ac:dyDescent="0.3">
      <c r="A2367" s="1" t="s">
        <v>5950</v>
      </c>
      <c r="B2367" s="2">
        <v>45306</v>
      </c>
      <c r="C2367" s="1" t="s">
        <v>6667</v>
      </c>
      <c r="D2367" s="1" t="s">
        <v>210</v>
      </c>
      <c r="E2367">
        <v>2024</v>
      </c>
      <c r="F2367" s="1" t="s">
        <v>3030</v>
      </c>
      <c r="G2367" s="1" t="s">
        <v>3031</v>
      </c>
      <c r="H2367" s="1" t="s">
        <v>4492</v>
      </c>
      <c r="I2367" s="1" t="s">
        <v>5860</v>
      </c>
      <c r="J2367" s="1" t="s">
        <v>51</v>
      </c>
      <c r="K2367" s="3">
        <v>33.68</v>
      </c>
      <c r="L2367">
        <v>3</v>
      </c>
      <c r="M2367" s="3">
        <v>101.04</v>
      </c>
      <c r="N2367" s="1" t="s">
        <v>21</v>
      </c>
      <c r="O2367" s="1" t="s">
        <v>95</v>
      </c>
    </row>
    <row r="2368" spans="1:15" x14ac:dyDescent="0.3">
      <c r="A2368" s="1" t="s">
        <v>5951</v>
      </c>
      <c r="B2368" s="2">
        <v>45794</v>
      </c>
      <c r="C2368" s="1" t="s">
        <v>6673</v>
      </c>
      <c r="D2368" s="1" t="s">
        <v>46</v>
      </c>
      <c r="E2368">
        <v>2025</v>
      </c>
      <c r="F2368" s="1" t="s">
        <v>1225</v>
      </c>
      <c r="G2368" s="1" t="s">
        <v>5654</v>
      </c>
      <c r="H2368" s="1" t="s">
        <v>2065</v>
      </c>
      <c r="I2368" s="1" t="s">
        <v>4809</v>
      </c>
      <c r="J2368" s="1" t="s">
        <v>70</v>
      </c>
      <c r="K2368" s="3">
        <v>28.53</v>
      </c>
      <c r="L2368">
        <v>1</v>
      </c>
      <c r="M2368" s="3">
        <v>28.53</v>
      </c>
      <c r="N2368" s="1" t="s">
        <v>21</v>
      </c>
      <c r="O2368" s="1" t="s">
        <v>95</v>
      </c>
    </row>
    <row r="2369" spans="1:15" x14ac:dyDescent="0.3">
      <c r="A2369" s="1" t="s">
        <v>5952</v>
      </c>
      <c r="B2369" s="2">
        <v>45662</v>
      </c>
      <c r="C2369" s="1" t="s">
        <v>6666</v>
      </c>
      <c r="D2369" s="1" t="s">
        <v>210</v>
      </c>
      <c r="E2369">
        <v>2025</v>
      </c>
      <c r="F2369" s="1" t="s">
        <v>1010</v>
      </c>
      <c r="G2369" s="1" t="s">
        <v>3867</v>
      </c>
      <c r="H2369" s="1" t="s">
        <v>2079</v>
      </c>
      <c r="I2369" s="1" t="s">
        <v>5461</v>
      </c>
      <c r="J2369" s="1" t="s">
        <v>87</v>
      </c>
      <c r="K2369" s="3">
        <v>26.7</v>
      </c>
      <c r="L2369">
        <v>3</v>
      </c>
      <c r="M2369" s="3">
        <v>80.099999999999994</v>
      </c>
      <c r="N2369" s="1" t="s">
        <v>29</v>
      </c>
      <c r="O2369" s="1" t="s">
        <v>37</v>
      </c>
    </row>
    <row r="2370" spans="1:15" x14ac:dyDescent="0.3">
      <c r="A2370" s="1" t="s">
        <v>5953</v>
      </c>
      <c r="B2370" s="2">
        <v>44901</v>
      </c>
      <c r="C2370" s="1" t="s">
        <v>6671</v>
      </c>
      <c r="D2370" s="1" t="s">
        <v>107</v>
      </c>
      <c r="E2370">
        <v>2022</v>
      </c>
      <c r="F2370" s="1" t="s">
        <v>4128</v>
      </c>
      <c r="G2370" s="1" t="s">
        <v>4129</v>
      </c>
      <c r="H2370" s="1" t="s">
        <v>4504</v>
      </c>
      <c r="I2370" s="1" t="s">
        <v>4505</v>
      </c>
      <c r="J2370" s="1" t="s">
        <v>70</v>
      </c>
      <c r="K2370" s="3">
        <v>42.41</v>
      </c>
      <c r="L2370">
        <v>1</v>
      </c>
      <c r="M2370" s="3">
        <v>42.41</v>
      </c>
      <c r="N2370" s="1" t="s">
        <v>21</v>
      </c>
      <c r="O2370" s="1" t="s">
        <v>37</v>
      </c>
    </row>
    <row r="2371" spans="1:15" x14ac:dyDescent="0.3">
      <c r="A2371" s="1" t="s">
        <v>5954</v>
      </c>
      <c r="B2371" s="2">
        <v>45067</v>
      </c>
      <c r="C2371" s="1" t="s">
        <v>6666</v>
      </c>
      <c r="D2371" s="1" t="s">
        <v>46</v>
      </c>
      <c r="E2371">
        <v>2023</v>
      </c>
      <c r="F2371" s="1" t="s">
        <v>658</v>
      </c>
      <c r="G2371" s="1" t="s">
        <v>659</v>
      </c>
      <c r="H2371" s="1" t="s">
        <v>2539</v>
      </c>
      <c r="I2371" s="1" t="s">
        <v>4972</v>
      </c>
      <c r="J2371" s="1" t="s">
        <v>87</v>
      </c>
      <c r="K2371" s="3">
        <v>7.49</v>
      </c>
      <c r="L2371">
        <v>1</v>
      </c>
      <c r="M2371" s="3">
        <v>7.49</v>
      </c>
      <c r="N2371" s="1" t="s">
        <v>6669</v>
      </c>
      <c r="O2371" s="1" t="s">
        <v>37</v>
      </c>
    </row>
    <row r="2372" spans="1:15" x14ac:dyDescent="0.3">
      <c r="A2372" s="1" t="s">
        <v>5955</v>
      </c>
      <c r="B2372" s="2">
        <v>45337</v>
      </c>
      <c r="C2372" s="1" t="s">
        <v>6672</v>
      </c>
      <c r="D2372" s="1" t="s">
        <v>39</v>
      </c>
      <c r="E2372">
        <v>2024</v>
      </c>
      <c r="F2372" s="1" t="s">
        <v>770</v>
      </c>
      <c r="G2372" s="1" t="s">
        <v>771</v>
      </c>
      <c r="H2372" s="1" t="s">
        <v>2174</v>
      </c>
      <c r="I2372" s="1" t="s">
        <v>5746</v>
      </c>
      <c r="J2372" s="1" t="s">
        <v>70</v>
      </c>
      <c r="K2372" s="3">
        <v>7.63</v>
      </c>
      <c r="L2372">
        <v>1</v>
      </c>
      <c r="M2372" s="3">
        <v>7.63</v>
      </c>
      <c r="N2372" s="1" t="s">
        <v>29</v>
      </c>
      <c r="O2372" s="1" t="s">
        <v>80</v>
      </c>
    </row>
    <row r="2373" spans="1:15" x14ac:dyDescent="0.3">
      <c r="A2373" s="1" t="s">
        <v>5956</v>
      </c>
      <c r="B2373" s="2">
        <v>45610</v>
      </c>
      <c r="C2373" s="1" t="s">
        <v>6672</v>
      </c>
      <c r="D2373" s="1" t="s">
        <v>54</v>
      </c>
      <c r="E2373">
        <v>2024</v>
      </c>
      <c r="F2373" s="1" t="s">
        <v>5456</v>
      </c>
      <c r="G2373" s="1" t="s">
        <v>5926</v>
      </c>
      <c r="H2373" s="1" t="s">
        <v>1513</v>
      </c>
      <c r="I2373" s="1" t="s">
        <v>4580</v>
      </c>
      <c r="J2373" s="1" t="s">
        <v>70</v>
      </c>
      <c r="K2373" s="3">
        <v>25.48</v>
      </c>
      <c r="L2373">
        <v>1</v>
      </c>
      <c r="M2373" s="3">
        <v>25.48</v>
      </c>
      <c r="N2373" s="1" t="s">
        <v>21</v>
      </c>
      <c r="O2373" s="1" t="s">
        <v>37</v>
      </c>
    </row>
    <row r="2374" spans="1:15" x14ac:dyDescent="0.3">
      <c r="A2374" s="1" t="s">
        <v>5957</v>
      </c>
      <c r="B2374" s="2">
        <v>45154</v>
      </c>
      <c r="C2374" s="1" t="s">
        <v>6670</v>
      </c>
      <c r="D2374" s="1" t="s">
        <v>90</v>
      </c>
      <c r="E2374">
        <v>2023</v>
      </c>
      <c r="F2374" s="1" t="s">
        <v>873</v>
      </c>
      <c r="G2374" s="1" t="s">
        <v>5336</v>
      </c>
      <c r="H2374" s="1" t="s">
        <v>3962</v>
      </c>
      <c r="I2374" s="1" t="s">
        <v>3963</v>
      </c>
      <c r="J2374" s="1" t="s">
        <v>51</v>
      </c>
      <c r="K2374" s="3">
        <v>18.62</v>
      </c>
      <c r="L2374">
        <v>2</v>
      </c>
      <c r="M2374" s="3">
        <v>37.24</v>
      </c>
      <c r="N2374" s="1" t="s">
        <v>29</v>
      </c>
      <c r="O2374" s="1" t="s">
        <v>37</v>
      </c>
    </row>
    <row r="2375" spans="1:15" x14ac:dyDescent="0.3">
      <c r="A2375" s="1" t="s">
        <v>5958</v>
      </c>
      <c r="B2375" s="2">
        <v>45373</v>
      </c>
      <c r="C2375" s="1" t="s">
        <v>6668</v>
      </c>
      <c r="D2375" s="1" t="s">
        <v>15</v>
      </c>
      <c r="E2375">
        <v>2024</v>
      </c>
      <c r="F2375" s="1" t="s">
        <v>205</v>
      </c>
      <c r="G2375" s="1" t="s">
        <v>1574</v>
      </c>
      <c r="H2375" s="1" t="s">
        <v>1075</v>
      </c>
      <c r="I2375" s="1" t="s">
        <v>5793</v>
      </c>
      <c r="J2375" s="1" t="s">
        <v>87</v>
      </c>
      <c r="K2375" s="3">
        <v>40.090000000000003</v>
      </c>
      <c r="L2375">
        <v>2</v>
      </c>
      <c r="M2375" s="3">
        <v>80.180000000000007</v>
      </c>
      <c r="N2375" s="1" t="s">
        <v>6669</v>
      </c>
      <c r="O2375" s="1" t="s">
        <v>44</v>
      </c>
    </row>
    <row r="2376" spans="1:15" x14ac:dyDescent="0.3">
      <c r="A2376" s="1" t="s">
        <v>5959</v>
      </c>
      <c r="B2376" s="2">
        <v>45299</v>
      </c>
      <c r="C2376" s="1" t="s">
        <v>6667</v>
      </c>
      <c r="D2376" s="1" t="s">
        <v>210</v>
      </c>
      <c r="E2376">
        <v>2024</v>
      </c>
      <c r="F2376" s="1" t="s">
        <v>710</v>
      </c>
      <c r="G2376" s="1" t="s">
        <v>711</v>
      </c>
      <c r="H2376" s="1" t="s">
        <v>197</v>
      </c>
      <c r="I2376" s="1" t="s">
        <v>3070</v>
      </c>
      <c r="J2376" s="1" t="s">
        <v>20</v>
      </c>
      <c r="K2376" s="3">
        <v>43.59</v>
      </c>
      <c r="L2376">
        <v>5</v>
      </c>
      <c r="M2376" s="3">
        <v>217.95</v>
      </c>
      <c r="N2376" s="1" t="s">
        <v>6669</v>
      </c>
      <c r="O2376" s="1" t="s">
        <v>37</v>
      </c>
    </row>
    <row r="2377" spans="1:15" x14ac:dyDescent="0.3">
      <c r="A2377" s="1" t="s">
        <v>5960</v>
      </c>
      <c r="B2377" s="2">
        <v>45478</v>
      </c>
      <c r="C2377" s="1" t="s">
        <v>6668</v>
      </c>
      <c r="D2377" s="1" t="s">
        <v>32</v>
      </c>
      <c r="E2377">
        <v>2024</v>
      </c>
      <c r="F2377" s="1" t="s">
        <v>626</v>
      </c>
      <c r="G2377" s="1" t="s">
        <v>627</v>
      </c>
      <c r="H2377" s="1" t="s">
        <v>4166</v>
      </c>
      <c r="I2377" s="1" t="s">
        <v>4167</v>
      </c>
      <c r="J2377" s="1" t="s">
        <v>70</v>
      </c>
      <c r="K2377" s="3">
        <v>46.27</v>
      </c>
      <c r="L2377">
        <v>5</v>
      </c>
      <c r="M2377" s="3">
        <v>231.35</v>
      </c>
      <c r="N2377" s="1" t="s">
        <v>88</v>
      </c>
      <c r="O2377" s="1" t="s">
        <v>193</v>
      </c>
    </row>
    <row r="2378" spans="1:15" x14ac:dyDescent="0.3">
      <c r="A2378" s="1" t="s">
        <v>5961</v>
      </c>
      <c r="B2378" s="2">
        <v>45713</v>
      </c>
      <c r="C2378" s="1" t="s">
        <v>6671</v>
      </c>
      <c r="D2378" s="1" t="s">
        <v>39</v>
      </c>
      <c r="E2378">
        <v>2025</v>
      </c>
      <c r="F2378" s="1" t="s">
        <v>499</v>
      </c>
      <c r="G2378" s="1" t="s">
        <v>5026</v>
      </c>
      <c r="H2378" s="1" t="s">
        <v>826</v>
      </c>
      <c r="I2378" s="1" t="s">
        <v>827</v>
      </c>
      <c r="J2378" s="1" t="s">
        <v>70</v>
      </c>
      <c r="K2378" s="3">
        <v>24.74</v>
      </c>
      <c r="L2378">
        <v>3</v>
      </c>
      <c r="M2378" s="3">
        <v>74.22</v>
      </c>
      <c r="N2378" s="1" t="s">
        <v>21</v>
      </c>
      <c r="O2378" s="1" t="s">
        <v>95</v>
      </c>
    </row>
    <row r="2379" spans="1:15" x14ac:dyDescent="0.3">
      <c r="A2379" s="1" t="s">
        <v>5962</v>
      </c>
      <c r="B2379" s="2">
        <v>45154</v>
      </c>
      <c r="C2379" s="1" t="s">
        <v>6670</v>
      </c>
      <c r="D2379" s="1" t="s">
        <v>90</v>
      </c>
      <c r="E2379">
        <v>2023</v>
      </c>
      <c r="F2379" s="1" t="s">
        <v>108</v>
      </c>
      <c r="G2379" s="1" t="s">
        <v>109</v>
      </c>
      <c r="H2379" s="1" t="s">
        <v>3343</v>
      </c>
      <c r="I2379" s="1" t="s">
        <v>5963</v>
      </c>
      <c r="J2379" s="1" t="s">
        <v>87</v>
      </c>
      <c r="K2379" s="3">
        <v>21.52</v>
      </c>
      <c r="L2379">
        <v>1</v>
      </c>
      <c r="M2379" s="3">
        <v>21.52</v>
      </c>
      <c r="N2379" s="1" t="s">
        <v>21</v>
      </c>
      <c r="O2379" s="1" t="s">
        <v>30</v>
      </c>
    </row>
    <row r="2380" spans="1:15" x14ac:dyDescent="0.3">
      <c r="A2380" s="1" t="s">
        <v>5964</v>
      </c>
      <c r="B2380" s="2">
        <v>45699</v>
      </c>
      <c r="C2380" s="1" t="s">
        <v>6671</v>
      </c>
      <c r="D2380" s="1" t="s">
        <v>39</v>
      </c>
      <c r="E2380">
        <v>2025</v>
      </c>
      <c r="F2380" s="1" t="s">
        <v>463</v>
      </c>
      <c r="G2380" s="1" t="s">
        <v>3228</v>
      </c>
      <c r="H2380" s="1" t="s">
        <v>4106</v>
      </c>
      <c r="I2380" s="1" t="s">
        <v>4107</v>
      </c>
      <c r="J2380" s="1" t="s">
        <v>87</v>
      </c>
      <c r="K2380" s="3">
        <v>44.06</v>
      </c>
      <c r="L2380">
        <v>1</v>
      </c>
      <c r="M2380" s="3">
        <v>44.06</v>
      </c>
      <c r="N2380" s="1" t="s">
        <v>21</v>
      </c>
      <c r="O2380" s="1" t="s">
        <v>193</v>
      </c>
    </row>
    <row r="2381" spans="1:15" x14ac:dyDescent="0.3">
      <c r="A2381" s="1" t="s">
        <v>5965</v>
      </c>
      <c r="B2381" s="2">
        <v>45417</v>
      </c>
      <c r="C2381" s="1" t="s">
        <v>6666</v>
      </c>
      <c r="D2381" s="1" t="s">
        <v>46</v>
      </c>
      <c r="E2381">
        <v>2024</v>
      </c>
      <c r="F2381" s="1" t="s">
        <v>91</v>
      </c>
      <c r="G2381" s="1" t="s">
        <v>92</v>
      </c>
      <c r="H2381" s="1" t="s">
        <v>1557</v>
      </c>
      <c r="I2381" s="1" t="s">
        <v>3500</v>
      </c>
      <c r="J2381" s="1" t="s">
        <v>87</v>
      </c>
      <c r="K2381" s="3">
        <v>6.63</v>
      </c>
      <c r="L2381">
        <v>2</v>
      </c>
      <c r="M2381" s="3">
        <v>13.26</v>
      </c>
      <c r="N2381" s="1" t="s">
        <v>21</v>
      </c>
      <c r="O2381" s="1" t="s">
        <v>22</v>
      </c>
    </row>
    <row r="2382" spans="1:15" x14ac:dyDescent="0.3">
      <c r="A2382" s="1" t="s">
        <v>5966</v>
      </c>
      <c r="B2382" s="2">
        <v>44837</v>
      </c>
      <c r="C2382" s="1" t="s">
        <v>6667</v>
      </c>
      <c r="D2382" s="1" t="s">
        <v>133</v>
      </c>
      <c r="E2382">
        <v>2022</v>
      </c>
      <c r="F2382" s="1" t="s">
        <v>616</v>
      </c>
      <c r="G2382" s="1" t="s">
        <v>3545</v>
      </c>
      <c r="H2382" s="1" t="s">
        <v>4441</v>
      </c>
      <c r="I2382" s="1" t="s">
        <v>4442</v>
      </c>
      <c r="J2382" s="1" t="s">
        <v>20</v>
      </c>
      <c r="K2382" s="3">
        <v>8.9</v>
      </c>
      <c r="L2382">
        <v>4</v>
      </c>
      <c r="M2382" s="3">
        <v>35.6</v>
      </c>
      <c r="N2382" s="1" t="s">
        <v>6669</v>
      </c>
      <c r="O2382" s="1" t="s">
        <v>193</v>
      </c>
    </row>
    <row r="2383" spans="1:15" x14ac:dyDescent="0.3">
      <c r="A2383" s="1" t="s">
        <v>5967</v>
      </c>
      <c r="B2383" s="2">
        <v>45135</v>
      </c>
      <c r="C2383" s="1" t="s">
        <v>6668</v>
      </c>
      <c r="D2383" s="1" t="s">
        <v>32</v>
      </c>
      <c r="E2383">
        <v>2023</v>
      </c>
      <c r="F2383" s="1" t="s">
        <v>3330</v>
      </c>
      <c r="G2383" s="1" t="s">
        <v>3331</v>
      </c>
      <c r="H2383" s="1" t="s">
        <v>2872</v>
      </c>
      <c r="I2383" s="1" t="s">
        <v>3826</v>
      </c>
      <c r="J2383" s="1" t="s">
        <v>51</v>
      </c>
      <c r="K2383" s="3">
        <v>11.63</v>
      </c>
      <c r="L2383">
        <v>2</v>
      </c>
      <c r="M2383" s="3">
        <v>23.26</v>
      </c>
      <c r="N2383" s="1" t="s">
        <v>88</v>
      </c>
      <c r="O2383" s="1" t="s">
        <v>52</v>
      </c>
    </row>
    <row r="2384" spans="1:15" x14ac:dyDescent="0.3">
      <c r="A2384" s="1" t="s">
        <v>5968</v>
      </c>
      <c r="B2384" s="2">
        <v>45201</v>
      </c>
      <c r="C2384" s="1" t="s">
        <v>6667</v>
      </c>
      <c r="D2384" s="1" t="s">
        <v>133</v>
      </c>
      <c r="E2384">
        <v>2023</v>
      </c>
      <c r="F2384" s="1" t="s">
        <v>1254</v>
      </c>
      <c r="G2384" s="1" t="s">
        <v>1255</v>
      </c>
      <c r="H2384" s="1" t="s">
        <v>2872</v>
      </c>
      <c r="I2384" s="1" t="s">
        <v>3488</v>
      </c>
      <c r="J2384" s="1" t="s">
        <v>70</v>
      </c>
      <c r="K2384" s="3">
        <v>46.25</v>
      </c>
      <c r="L2384">
        <v>2</v>
      </c>
      <c r="M2384" s="3">
        <v>92.5</v>
      </c>
      <c r="N2384" s="1" t="s">
        <v>21</v>
      </c>
      <c r="O2384" s="1" t="s">
        <v>37</v>
      </c>
    </row>
    <row r="2385" spans="1:15" x14ac:dyDescent="0.3">
      <c r="A2385" s="1" t="s">
        <v>5969</v>
      </c>
      <c r="B2385" s="2">
        <v>45565</v>
      </c>
      <c r="C2385" s="1" t="s">
        <v>6667</v>
      </c>
      <c r="D2385" s="1" t="s">
        <v>60</v>
      </c>
      <c r="E2385">
        <v>2024</v>
      </c>
      <c r="F2385" s="1" t="s">
        <v>169</v>
      </c>
      <c r="G2385" s="1" t="s">
        <v>4404</v>
      </c>
      <c r="H2385" s="1" t="s">
        <v>345</v>
      </c>
      <c r="I2385" s="1" t="s">
        <v>346</v>
      </c>
      <c r="J2385" s="1" t="s">
        <v>70</v>
      </c>
      <c r="K2385" s="3">
        <v>43.98</v>
      </c>
      <c r="L2385">
        <v>3</v>
      </c>
      <c r="M2385" s="3">
        <v>131.94</v>
      </c>
      <c r="N2385" s="1" t="s">
        <v>21</v>
      </c>
      <c r="O2385" s="1" t="s">
        <v>22</v>
      </c>
    </row>
    <row r="2386" spans="1:15" x14ac:dyDescent="0.3">
      <c r="A2386" s="1" t="s">
        <v>5970</v>
      </c>
      <c r="B2386" s="2">
        <v>45689</v>
      </c>
      <c r="C2386" s="1" t="s">
        <v>6673</v>
      </c>
      <c r="D2386" s="1" t="s">
        <v>39</v>
      </c>
      <c r="E2386">
        <v>2025</v>
      </c>
      <c r="F2386" s="1" t="s">
        <v>859</v>
      </c>
      <c r="G2386" s="1" t="s">
        <v>860</v>
      </c>
      <c r="H2386" s="1" t="s">
        <v>4504</v>
      </c>
      <c r="I2386" s="1" t="s">
        <v>4505</v>
      </c>
      <c r="J2386" s="1" t="s">
        <v>20</v>
      </c>
      <c r="K2386" s="3">
        <v>42.45</v>
      </c>
      <c r="L2386">
        <v>3</v>
      </c>
      <c r="M2386" s="3">
        <v>127.35</v>
      </c>
      <c r="N2386" s="1" t="s">
        <v>29</v>
      </c>
      <c r="O2386" s="1" t="s">
        <v>30</v>
      </c>
    </row>
    <row r="2387" spans="1:15" x14ac:dyDescent="0.3">
      <c r="A2387" s="1" t="s">
        <v>5971</v>
      </c>
      <c r="B2387" s="2">
        <v>45018</v>
      </c>
      <c r="C2387" s="1" t="s">
        <v>6666</v>
      </c>
      <c r="D2387" s="1" t="s">
        <v>82</v>
      </c>
      <c r="E2387">
        <v>2023</v>
      </c>
      <c r="F2387" s="1" t="s">
        <v>2317</v>
      </c>
      <c r="G2387" s="1" t="s">
        <v>2318</v>
      </c>
      <c r="H2387" s="1" t="s">
        <v>5972</v>
      </c>
      <c r="I2387" s="1" t="s">
        <v>5973</v>
      </c>
      <c r="J2387" s="1" t="s">
        <v>51</v>
      </c>
      <c r="K2387" s="3">
        <v>35.81</v>
      </c>
      <c r="L2387">
        <v>4</v>
      </c>
      <c r="M2387" s="3">
        <v>143.24</v>
      </c>
      <c r="N2387" s="1" t="s">
        <v>29</v>
      </c>
      <c r="O2387" s="1" t="s">
        <v>22</v>
      </c>
    </row>
    <row r="2388" spans="1:15" x14ac:dyDescent="0.3">
      <c r="A2388" s="1" t="s">
        <v>5974</v>
      </c>
      <c r="B2388" s="2">
        <v>45598</v>
      </c>
      <c r="C2388" s="1" t="s">
        <v>6673</v>
      </c>
      <c r="D2388" s="1" t="s">
        <v>54</v>
      </c>
      <c r="E2388">
        <v>2024</v>
      </c>
      <c r="F2388" s="1" t="s">
        <v>636</v>
      </c>
      <c r="G2388" s="1" t="s">
        <v>1213</v>
      </c>
      <c r="H2388" s="1" t="s">
        <v>4220</v>
      </c>
      <c r="I2388" s="1" t="s">
        <v>4221</v>
      </c>
      <c r="J2388" s="1" t="s">
        <v>87</v>
      </c>
      <c r="K2388" s="3">
        <v>20.34</v>
      </c>
      <c r="L2388">
        <v>1</v>
      </c>
      <c r="M2388" s="3">
        <v>20.34</v>
      </c>
      <c r="N2388" s="1" t="s">
        <v>21</v>
      </c>
      <c r="O2388" s="1" t="s">
        <v>37</v>
      </c>
    </row>
    <row r="2389" spans="1:15" x14ac:dyDescent="0.3">
      <c r="A2389" s="1" t="s">
        <v>5975</v>
      </c>
      <c r="B2389" s="2">
        <v>45095</v>
      </c>
      <c r="C2389" s="1" t="s">
        <v>6666</v>
      </c>
      <c r="D2389" s="1" t="s">
        <v>24</v>
      </c>
      <c r="E2389">
        <v>2023</v>
      </c>
      <c r="F2389" s="1" t="s">
        <v>2327</v>
      </c>
      <c r="G2389" s="1" t="s">
        <v>4146</v>
      </c>
      <c r="H2389" s="1" t="s">
        <v>42</v>
      </c>
      <c r="I2389" s="1" t="s">
        <v>5976</v>
      </c>
      <c r="J2389" s="1" t="s">
        <v>87</v>
      </c>
      <c r="K2389" s="3">
        <v>15.19</v>
      </c>
      <c r="L2389">
        <v>4</v>
      </c>
      <c r="M2389" s="3">
        <v>60.76</v>
      </c>
      <c r="N2389" s="1" t="s">
        <v>29</v>
      </c>
      <c r="O2389" s="1" t="s">
        <v>30</v>
      </c>
    </row>
    <row r="2390" spans="1:15" x14ac:dyDescent="0.3">
      <c r="A2390" s="1" t="s">
        <v>5977</v>
      </c>
      <c r="B2390" s="2">
        <v>44944</v>
      </c>
      <c r="C2390" s="1" t="s">
        <v>6670</v>
      </c>
      <c r="D2390" s="1" t="s">
        <v>210</v>
      </c>
      <c r="E2390">
        <v>2023</v>
      </c>
      <c r="F2390" s="1" t="s">
        <v>1405</v>
      </c>
      <c r="G2390" s="1" t="s">
        <v>1406</v>
      </c>
      <c r="H2390" s="1" t="s">
        <v>984</v>
      </c>
      <c r="I2390" s="1" t="s">
        <v>985</v>
      </c>
      <c r="J2390" s="1" t="s">
        <v>70</v>
      </c>
      <c r="K2390" s="3">
        <v>49.05</v>
      </c>
      <c r="L2390">
        <v>4</v>
      </c>
      <c r="M2390" s="3">
        <v>196.2</v>
      </c>
      <c r="N2390" s="1" t="s">
        <v>6669</v>
      </c>
      <c r="O2390" s="1" t="s">
        <v>22</v>
      </c>
    </row>
    <row r="2391" spans="1:15" x14ac:dyDescent="0.3">
      <c r="A2391" s="1" t="s">
        <v>5978</v>
      </c>
      <c r="B2391" s="2">
        <v>45325</v>
      </c>
      <c r="C2391" s="1" t="s">
        <v>6673</v>
      </c>
      <c r="D2391" s="1" t="s">
        <v>39</v>
      </c>
      <c r="E2391">
        <v>2024</v>
      </c>
      <c r="F2391" s="1" t="s">
        <v>898</v>
      </c>
      <c r="G2391" s="1" t="s">
        <v>899</v>
      </c>
      <c r="H2391" s="1" t="s">
        <v>5708</v>
      </c>
      <c r="I2391" s="1" t="s">
        <v>5979</v>
      </c>
      <c r="J2391" s="1" t="s">
        <v>87</v>
      </c>
      <c r="K2391" s="3">
        <v>12</v>
      </c>
      <c r="L2391">
        <v>3</v>
      </c>
      <c r="M2391" s="3">
        <v>36</v>
      </c>
      <c r="N2391" s="1" t="s">
        <v>21</v>
      </c>
      <c r="O2391" s="1" t="s">
        <v>30</v>
      </c>
    </row>
    <row r="2392" spans="1:15" x14ac:dyDescent="0.3">
      <c r="A2392" s="1" t="s">
        <v>5980</v>
      </c>
      <c r="B2392" s="2">
        <v>45432</v>
      </c>
      <c r="C2392" s="1" t="s">
        <v>6667</v>
      </c>
      <c r="D2392" s="1" t="s">
        <v>46</v>
      </c>
      <c r="E2392">
        <v>2024</v>
      </c>
      <c r="F2392" s="1" t="s">
        <v>3706</v>
      </c>
      <c r="G2392" s="1" t="s">
        <v>3707</v>
      </c>
      <c r="H2392" s="1" t="s">
        <v>375</v>
      </c>
      <c r="I2392" s="1" t="s">
        <v>376</v>
      </c>
      <c r="J2392" s="1" t="s">
        <v>70</v>
      </c>
      <c r="K2392" s="3">
        <v>12.77</v>
      </c>
      <c r="L2392">
        <v>3</v>
      </c>
      <c r="M2392" s="3">
        <v>38.31</v>
      </c>
      <c r="N2392" s="1" t="s">
        <v>21</v>
      </c>
      <c r="O2392" s="1" t="s">
        <v>80</v>
      </c>
    </row>
    <row r="2393" spans="1:15" x14ac:dyDescent="0.3">
      <c r="A2393" s="1" t="s">
        <v>5981</v>
      </c>
      <c r="B2393" s="2">
        <v>45566</v>
      </c>
      <c r="C2393" s="1" t="s">
        <v>6671</v>
      </c>
      <c r="D2393" s="1" t="s">
        <v>133</v>
      </c>
      <c r="E2393">
        <v>2024</v>
      </c>
      <c r="F2393" s="1" t="s">
        <v>4813</v>
      </c>
      <c r="G2393" s="1" t="s">
        <v>4814</v>
      </c>
      <c r="H2393" s="1" t="s">
        <v>1024</v>
      </c>
      <c r="I2393" s="1" t="s">
        <v>1904</v>
      </c>
      <c r="J2393" s="1" t="s">
        <v>87</v>
      </c>
      <c r="K2393" s="3">
        <v>27.31</v>
      </c>
      <c r="L2393">
        <v>2</v>
      </c>
      <c r="M2393" s="3">
        <v>54.62</v>
      </c>
      <c r="N2393" s="1" t="s">
        <v>6669</v>
      </c>
      <c r="O2393" s="1" t="s">
        <v>37</v>
      </c>
    </row>
    <row r="2394" spans="1:15" x14ac:dyDescent="0.3">
      <c r="A2394" s="1" t="s">
        <v>5982</v>
      </c>
      <c r="B2394" s="2">
        <v>45729</v>
      </c>
      <c r="C2394" s="1" t="s">
        <v>6672</v>
      </c>
      <c r="D2394" s="1" t="s">
        <v>15</v>
      </c>
      <c r="E2394">
        <v>2025</v>
      </c>
      <c r="F2394" s="1" t="s">
        <v>1637</v>
      </c>
      <c r="G2394" s="1" t="s">
        <v>1638</v>
      </c>
      <c r="H2394" s="1" t="s">
        <v>2382</v>
      </c>
      <c r="I2394" s="1" t="s">
        <v>4535</v>
      </c>
      <c r="J2394" s="1" t="s">
        <v>20</v>
      </c>
      <c r="K2394" s="3">
        <v>12.56</v>
      </c>
      <c r="L2394">
        <v>3</v>
      </c>
      <c r="M2394" s="3">
        <v>37.68</v>
      </c>
      <c r="N2394" s="1" t="s">
        <v>21</v>
      </c>
      <c r="O2394" s="1" t="s">
        <v>22</v>
      </c>
    </row>
    <row r="2395" spans="1:15" x14ac:dyDescent="0.3">
      <c r="A2395" s="1" t="s">
        <v>5983</v>
      </c>
      <c r="B2395" s="2">
        <v>45011</v>
      </c>
      <c r="C2395" s="1" t="s">
        <v>6666</v>
      </c>
      <c r="D2395" s="1" t="s">
        <v>15</v>
      </c>
      <c r="E2395">
        <v>2023</v>
      </c>
      <c r="F2395" s="1" t="s">
        <v>2972</v>
      </c>
      <c r="G2395" s="1" t="s">
        <v>2973</v>
      </c>
      <c r="H2395" s="1" t="s">
        <v>811</v>
      </c>
      <c r="I2395" s="1" t="s">
        <v>5159</v>
      </c>
      <c r="J2395" s="1" t="s">
        <v>20</v>
      </c>
      <c r="K2395" s="3">
        <v>17.37</v>
      </c>
      <c r="L2395">
        <v>1</v>
      </c>
      <c r="M2395" s="3">
        <v>17.37</v>
      </c>
      <c r="N2395" s="1" t="s">
        <v>21</v>
      </c>
      <c r="O2395" s="1" t="s">
        <v>95</v>
      </c>
    </row>
    <row r="2396" spans="1:15" x14ac:dyDescent="0.3">
      <c r="A2396" s="1" t="s">
        <v>5984</v>
      </c>
      <c r="B2396" s="2">
        <v>44951</v>
      </c>
      <c r="C2396" s="1" t="s">
        <v>6670</v>
      </c>
      <c r="D2396" s="1" t="s">
        <v>210</v>
      </c>
      <c r="E2396">
        <v>2023</v>
      </c>
      <c r="F2396" s="1" t="s">
        <v>1095</v>
      </c>
      <c r="G2396" s="1" t="s">
        <v>1151</v>
      </c>
      <c r="H2396" s="1" t="s">
        <v>4132</v>
      </c>
      <c r="I2396" s="1" t="s">
        <v>4133</v>
      </c>
      <c r="J2396" s="1" t="s">
        <v>20</v>
      </c>
      <c r="K2396" s="3">
        <v>27.61</v>
      </c>
      <c r="L2396">
        <v>4</v>
      </c>
      <c r="M2396" s="3">
        <v>110.44</v>
      </c>
      <c r="N2396" s="1" t="s">
        <v>6669</v>
      </c>
      <c r="O2396" s="1" t="s">
        <v>30</v>
      </c>
    </row>
    <row r="2397" spans="1:15" x14ac:dyDescent="0.3">
      <c r="A2397" s="1" t="s">
        <v>5985</v>
      </c>
      <c r="B2397" s="2">
        <v>44916</v>
      </c>
      <c r="C2397" s="1" t="s">
        <v>6670</v>
      </c>
      <c r="D2397" s="1" t="s">
        <v>107</v>
      </c>
      <c r="E2397">
        <v>2022</v>
      </c>
      <c r="F2397" s="1" t="s">
        <v>5537</v>
      </c>
      <c r="G2397" s="1" t="s">
        <v>5538</v>
      </c>
      <c r="H2397" s="1" t="s">
        <v>2053</v>
      </c>
      <c r="I2397" s="1" t="s">
        <v>5986</v>
      </c>
      <c r="J2397" s="1" t="s">
        <v>51</v>
      </c>
      <c r="K2397" s="3">
        <v>15.39</v>
      </c>
      <c r="L2397">
        <v>5</v>
      </c>
      <c r="M2397" s="3">
        <v>76.95</v>
      </c>
      <c r="N2397" s="1" t="s">
        <v>6669</v>
      </c>
      <c r="O2397" s="1" t="s">
        <v>22</v>
      </c>
    </row>
    <row r="2398" spans="1:15" x14ac:dyDescent="0.3">
      <c r="A2398" s="1" t="s">
        <v>5987</v>
      </c>
      <c r="B2398" s="2">
        <v>45299</v>
      </c>
      <c r="C2398" s="1" t="s">
        <v>6667</v>
      </c>
      <c r="D2398" s="1" t="s">
        <v>210</v>
      </c>
      <c r="E2398">
        <v>2024</v>
      </c>
      <c r="F2398" s="1" t="s">
        <v>2206</v>
      </c>
      <c r="G2398" s="1" t="s">
        <v>2207</v>
      </c>
      <c r="H2398" s="1" t="s">
        <v>4269</v>
      </c>
      <c r="I2398" s="1" t="s">
        <v>4270</v>
      </c>
      <c r="J2398" s="1" t="s">
        <v>87</v>
      </c>
      <c r="K2398" s="3">
        <v>45.21</v>
      </c>
      <c r="L2398">
        <v>5</v>
      </c>
      <c r="M2398" s="3">
        <v>226.05</v>
      </c>
      <c r="N2398" s="1" t="s">
        <v>29</v>
      </c>
      <c r="O2398" s="1" t="s">
        <v>44</v>
      </c>
    </row>
    <row r="2399" spans="1:15" x14ac:dyDescent="0.3">
      <c r="A2399" s="1" t="s">
        <v>5988</v>
      </c>
      <c r="B2399" s="2">
        <v>45156</v>
      </c>
      <c r="C2399" s="1" t="s">
        <v>6668</v>
      </c>
      <c r="D2399" s="1" t="s">
        <v>90</v>
      </c>
      <c r="E2399">
        <v>2023</v>
      </c>
      <c r="F2399" s="1" t="s">
        <v>3238</v>
      </c>
      <c r="G2399" s="1" t="s">
        <v>3239</v>
      </c>
      <c r="H2399" s="1" t="s">
        <v>176</v>
      </c>
      <c r="I2399" s="1" t="s">
        <v>3229</v>
      </c>
      <c r="J2399" s="1" t="s">
        <v>20</v>
      </c>
      <c r="K2399" s="3">
        <v>24.43</v>
      </c>
      <c r="L2399">
        <v>3</v>
      </c>
      <c r="M2399" s="3">
        <v>73.290000000000006</v>
      </c>
      <c r="N2399" s="1" t="s">
        <v>6669</v>
      </c>
      <c r="O2399" s="1" t="s">
        <v>37</v>
      </c>
    </row>
    <row r="2400" spans="1:15" x14ac:dyDescent="0.3">
      <c r="A2400" s="1" t="s">
        <v>5989</v>
      </c>
      <c r="B2400" s="2">
        <v>45683</v>
      </c>
      <c r="C2400" s="1" t="s">
        <v>6666</v>
      </c>
      <c r="D2400" s="1" t="s">
        <v>210</v>
      </c>
      <c r="E2400">
        <v>2025</v>
      </c>
      <c r="F2400" s="1" t="s">
        <v>2028</v>
      </c>
      <c r="G2400" s="1" t="s">
        <v>2029</v>
      </c>
      <c r="H2400" s="1" t="s">
        <v>518</v>
      </c>
      <c r="I2400" s="1" t="s">
        <v>916</v>
      </c>
      <c r="J2400" s="1" t="s">
        <v>87</v>
      </c>
      <c r="K2400" s="3">
        <v>27.36</v>
      </c>
      <c r="L2400">
        <v>3</v>
      </c>
      <c r="M2400" s="3">
        <v>82.08</v>
      </c>
      <c r="N2400" s="1" t="s">
        <v>6669</v>
      </c>
      <c r="O2400" s="1" t="s">
        <v>30</v>
      </c>
    </row>
    <row r="2401" spans="1:15" x14ac:dyDescent="0.3">
      <c r="A2401" s="1" t="s">
        <v>5990</v>
      </c>
      <c r="B2401" s="2">
        <v>44993</v>
      </c>
      <c r="C2401" s="1" t="s">
        <v>6670</v>
      </c>
      <c r="D2401" s="1" t="s">
        <v>15</v>
      </c>
      <c r="E2401">
        <v>2023</v>
      </c>
      <c r="F2401" s="1" t="s">
        <v>433</v>
      </c>
      <c r="G2401" s="1" t="s">
        <v>5991</v>
      </c>
      <c r="H2401" s="1" t="s">
        <v>1085</v>
      </c>
      <c r="I2401" s="1" t="s">
        <v>5992</v>
      </c>
      <c r="J2401" s="1" t="s">
        <v>70</v>
      </c>
      <c r="K2401" s="3">
        <v>26.45</v>
      </c>
      <c r="L2401">
        <v>3</v>
      </c>
      <c r="M2401" s="3">
        <v>79.349999999999994</v>
      </c>
      <c r="N2401" s="1" t="s">
        <v>88</v>
      </c>
      <c r="O2401" s="1" t="s">
        <v>30</v>
      </c>
    </row>
    <row r="2402" spans="1:15" x14ac:dyDescent="0.3">
      <c r="A2402" s="1" t="s">
        <v>5993</v>
      </c>
      <c r="B2402" s="2">
        <v>45503</v>
      </c>
      <c r="C2402" s="1" t="s">
        <v>6671</v>
      </c>
      <c r="D2402" s="1" t="s">
        <v>32</v>
      </c>
      <c r="E2402">
        <v>2024</v>
      </c>
      <c r="F2402" s="1" t="s">
        <v>3924</v>
      </c>
      <c r="G2402" s="1" t="s">
        <v>3925</v>
      </c>
      <c r="H2402" s="1" t="s">
        <v>2213</v>
      </c>
      <c r="I2402" s="1" t="s">
        <v>3431</v>
      </c>
      <c r="J2402" s="1" t="s">
        <v>20</v>
      </c>
      <c r="K2402" s="3">
        <v>36.770000000000003</v>
      </c>
      <c r="L2402">
        <v>5</v>
      </c>
      <c r="M2402" s="3">
        <v>183.85</v>
      </c>
      <c r="N2402" s="1" t="s">
        <v>88</v>
      </c>
      <c r="O2402" s="1" t="s">
        <v>193</v>
      </c>
    </row>
    <row r="2403" spans="1:15" x14ac:dyDescent="0.3">
      <c r="A2403" s="1" t="s">
        <v>5994</v>
      </c>
      <c r="B2403" s="2">
        <v>44982</v>
      </c>
      <c r="C2403" s="1" t="s">
        <v>6673</v>
      </c>
      <c r="D2403" s="1" t="s">
        <v>39</v>
      </c>
      <c r="E2403">
        <v>2023</v>
      </c>
      <c r="F2403" s="1" t="s">
        <v>5995</v>
      </c>
      <c r="G2403" s="1" t="s">
        <v>5996</v>
      </c>
      <c r="H2403" s="1" t="s">
        <v>1277</v>
      </c>
      <c r="I2403" s="1" t="s">
        <v>1278</v>
      </c>
      <c r="J2403" s="1" t="s">
        <v>20</v>
      </c>
      <c r="K2403" s="3">
        <v>21.03</v>
      </c>
      <c r="L2403">
        <v>4</v>
      </c>
      <c r="M2403" s="3">
        <v>84.12</v>
      </c>
      <c r="N2403" s="1" t="s">
        <v>21</v>
      </c>
      <c r="O2403" s="1" t="s">
        <v>193</v>
      </c>
    </row>
    <row r="2404" spans="1:15" x14ac:dyDescent="0.3">
      <c r="A2404" s="1" t="s">
        <v>5997</v>
      </c>
      <c r="B2404" s="2">
        <v>44890</v>
      </c>
      <c r="C2404" s="1" t="s">
        <v>6668</v>
      </c>
      <c r="D2404" s="1" t="s">
        <v>54</v>
      </c>
      <c r="E2404">
        <v>2022</v>
      </c>
      <c r="F2404" s="1" t="s">
        <v>1691</v>
      </c>
      <c r="G2404" s="1" t="s">
        <v>3674</v>
      </c>
      <c r="H2404" s="1" t="s">
        <v>93</v>
      </c>
      <c r="I2404" s="1" t="s">
        <v>3844</v>
      </c>
      <c r="J2404" s="1" t="s">
        <v>70</v>
      </c>
      <c r="K2404" s="3">
        <v>35.020000000000003</v>
      </c>
      <c r="L2404">
        <v>5</v>
      </c>
      <c r="M2404" s="3">
        <v>175.1</v>
      </c>
      <c r="N2404" s="1" t="s">
        <v>21</v>
      </c>
      <c r="O2404" s="1" t="s">
        <v>37</v>
      </c>
    </row>
    <row r="2405" spans="1:15" x14ac:dyDescent="0.3">
      <c r="A2405" s="1" t="s">
        <v>5998</v>
      </c>
      <c r="B2405" s="2">
        <v>45556</v>
      </c>
      <c r="C2405" s="1" t="s">
        <v>6673</v>
      </c>
      <c r="D2405" s="1" t="s">
        <v>60</v>
      </c>
      <c r="E2405">
        <v>2024</v>
      </c>
      <c r="F2405" s="1" t="s">
        <v>4028</v>
      </c>
      <c r="G2405" s="1" t="s">
        <v>4029</v>
      </c>
      <c r="H2405" s="1" t="s">
        <v>1613</v>
      </c>
      <c r="I2405" s="1" t="s">
        <v>2442</v>
      </c>
      <c r="J2405" s="1" t="s">
        <v>70</v>
      </c>
      <c r="K2405" s="3">
        <v>14.32</v>
      </c>
      <c r="L2405">
        <v>3</v>
      </c>
      <c r="M2405" s="3">
        <v>42.96</v>
      </c>
      <c r="N2405" s="1" t="s">
        <v>88</v>
      </c>
      <c r="O2405" s="1" t="s">
        <v>193</v>
      </c>
    </row>
    <row r="2406" spans="1:15" x14ac:dyDescent="0.3">
      <c r="A2406" s="1" t="s">
        <v>5999</v>
      </c>
      <c r="B2406" s="2">
        <v>45290</v>
      </c>
      <c r="C2406" s="1" t="s">
        <v>6673</v>
      </c>
      <c r="D2406" s="1" t="s">
        <v>107</v>
      </c>
      <c r="E2406">
        <v>2023</v>
      </c>
      <c r="F2406" s="1" t="s">
        <v>511</v>
      </c>
      <c r="G2406" s="1" t="s">
        <v>1364</v>
      </c>
      <c r="H2406" s="1" t="s">
        <v>2796</v>
      </c>
      <c r="I2406" s="1" t="s">
        <v>4314</v>
      </c>
      <c r="J2406" s="1" t="s">
        <v>20</v>
      </c>
      <c r="K2406" s="3">
        <v>31.98</v>
      </c>
      <c r="L2406">
        <v>2</v>
      </c>
      <c r="M2406" s="3">
        <v>63.96</v>
      </c>
      <c r="N2406" s="1" t="s">
        <v>29</v>
      </c>
      <c r="O2406" s="1" t="s">
        <v>37</v>
      </c>
    </row>
    <row r="2407" spans="1:15" x14ac:dyDescent="0.3">
      <c r="A2407" s="1" t="s">
        <v>6000</v>
      </c>
      <c r="B2407" s="2">
        <v>45663</v>
      </c>
      <c r="C2407" s="1" t="s">
        <v>6667</v>
      </c>
      <c r="D2407" s="1" t="s">
        <v>210</v>
      </c>
      <c r="E2407">
        <v>2025</v>
      </c>
      <c r="F2407" s="1" t="s">
        <v>2345</v>
      </c>
      <c r="G2407" s="1" t="s">
        <v>2346</v>
      </c>
      <c r="H2407" s="1" t="s">
        <v>3791</v>
      </c>
      <c r="I2407" s="1" t="s">
        <v>3792</v>
      </c>
      <c r="J2407" s="1" t="s">
        <v>20</v>
      </c>
      <c r="K2407" s="3">
        <v>43.58</v>
      </c>
      <c r="L2407">
        <v>1</v>
      </c>
      <c r="M2407" s="3">
        <v>43.58</v>
      </c>
      <c r="N2407" s="1" t="s">
        <v>6669</v>
      </c>
      <c r="O2407" s="1" t="s">
        <v>30</v>
      </c>
    </row>
    <row r="2408" spans="1:15" x14ac:dyDescent="0.3">
      <c r="A2408" s="1" t="s">
        <v>6001</v>
      </c>
      <c r="B2408" s="2">
        <v>45710</v>
      </c>
      <c r="C2408" s="1" t="s">
        <v>6673</v>
      </c>
      <c r="D2408" s="1" t="s">
        <v>39</v>
      </c>
      <c r="E2408">
        <v>2025</v>
      </c>
      <c r="F2408" s="1" t="s">
        <v>2884</v>
      </c>
      <c r="G2408" s="1" t="s">
        <v>3870</v>
      </c>
      <c r="H2408" s="1" t="s">
        <v>421</v>
      </c>
      <c r="I2408" s="1" t="s">
        <v>422</v>
      </c>
      <c r="J2408" s="1" t="s">
        <v>20</v>
      </c>
      <c r="K2408" s="3">
        <v>11.86</v>
      </c>
      <c r="L2408">
        <v>3</v>
      </c>
      <c r="M2408" s="3">
        <v>35.58</v>
      </c>
      <c r="N2408" s="1" t="s">
        <v>29</v>
      </c>
      <c r="O2408" s="1" t="s">
        <v>37</v>
      </c>
    </row>
    <row r="2409" spans="1:15" x14ac:dyDescent="0.3">
      <c r="A2409" s="1" t="s">
        <v>6002</v>
      </c>
      <c r="B2409" s="2">
        <v>45384</v>
      </c>
      <c r="C2409" s="1" t="s">
        <v>6671</v>
      </c>
      <c r="D2409" s="1" t="s">
        <v>82</v>
      </c>
      <c r="E2409">
        <v>2024</v>
      </c>
      <c r="F2409" s="1" t="s">
        <v>3632</v>
      </c>
      <c r="G2409" s="1" t="s">
        <v>3633</v>
      </c>
      <c r="H2409" s="1" t="s">
        <v>6003</v>
      </c>
      <c r="I2409" s="1" t="s">
        <v>6004</v>
      </c>
      <c r="J2409" s="1" t="s">
        <v>51</v>
      </c>
      <c r="K2409" s="3">
        <v>6.83</v>
      </c>
      <c r="L2409">
        <v>5</v>
      </c>
      <c r="M2409" s="3">
        <v>34.15</v>
      </c>
      <c r="N2409" s="1" t="s">
        <v>88</v>
      </c>
      <c r="O2409" s="1" t="s">
        <v>193</v>
      </c>
    </row>
    <row r="2410" spans="1:15" x14ac:dyDescent="0.3">
      <c r="A2410" s="1" t="s">
        <v>6005</v>
      </c>
      <c r="B2410" s="2">
        <v>44973</v>
      </c>
      <c r="C2410" s="1" t="s">
        <v>6672</v>
      </c>
      <c r="D2410" s="1" t="s">
        <v>39</v>
      </c>
      <c r="E2410">
        <v>2023</v>
      </c>
      <c r="F2410" s="1" t="s">
        <v>4798</v>
      </c>
      <c r="G2410" s="1" t="s">
        <v>4799</v>
      </c>
      <c r="H2410" s="1" t="s">
        <v>416</v>
      </c>
      <c r="I2410" s="1" t="s">
        <v>3411</v>
      </c>
      <c r="J2410" s="1" t="s">
        <v>20</v>
      </c>
      <c r="K2410" s="3">
        <v>44.82</v>
      </c>
      <c r="L2410">
        <v>5</v>
      </c>
      <c r="M2410" s="3">
        <v>224.1</v>
      </c>
      <c r="N2410" s="1" t="s">
        <v>21</v>
      </c>
      <c r="O2410" s="1" t="s">
        <v>22</v>
      </c>
    </row>
    <row r="2411" spans="1:15" x14ac:dyDescent="0.3">
      <c r="A2411" s="1" t="s">
        <v>6006</v>
      </c>
      <c r="B2411" s="2">
        <v>45492</v>
      </c>
      <c r="C2411" s="1" t="s">
        <v>6668</v>
      </c>
      <c r="D2411" s="1" t="s">
        <v>32</v>
      </c>
      <c r="E2411">
        <v>2024</v>
      </c>
      <c r="F2411" s="1" t="s">
        <v>1163</v>
      </c>
      <c r="G2411" s="1" t="s">
        <v>4866</v>
      </c>
      <c r="H2411" s="1" t="s">
        <v>2509</v>
      </c>
      <c r="I2411" s="1" t="s">
        <v>2510</v>
      </c>
      <c r="J2411" s="1" t="s">
        <v>70</v>
      </c>
      <c r="K2411" s="3">
        <v>25.2</v>
      </c>
      <c r="L2411">
        <v>4</v>
      </c>
      <c r="M2411" s="3">
        <v>100.8</v>
      </c>
      <c r="N2411" s="1" t="s">
        <v>6669</v>
      </c>
      <c r="O2411" s="1" t="s">
        <v>22</v>
      </c>
    </row>
    <row r="2412" spans="1:15" x14ac:dyDescent="0.3">
      <c r="A2412" s="1" t="s">
        <v>6007</v>
      </c>
      <c r="B2412" s="2">
        <v>45645</v>
      </c>
      <c r="C2412" s="1" t="s">
        <v>6672</v>
      </c>
      <c r="D2412" s="1" t="s">
        <v>107</v>
      </c>
      <c r="E2412">
        <v>2024</v>
      </c>
      <c r="F2412" s="1" t="s">
        <v>583</v>
      </c>
      <c r="G2412" s="1" t="s">
        <v>5829</v>
      </c>
      <c r="H2412" s="1" t="s">
        <v>2424</v>
      </c>
      <c r="I2412" s="1" t="s">
        <v>2425</v>
      </c>
      <c r="J2412" s="1" t="s">
        <v>87</v>
      </c>
      <c r="K2412" s="3">
        <v>16.399999999999999</v>
      </c>
      <c r="L2412">
        <v>1</v>
      </c>
      <c r="M2412" s="3">
        <v>16.399999999999999</v>
      </c>
      <c r="N2412" s="1" t="s">
        <v>6669</v>
      </c>
      <c r="O2412" s="1" t="s">
        <v>95</v>
      </c>
    </row>
    <row r="2413" spans="1:15" x14ac:dyDescent="0.3">
      <c r="A2413" s="1" t="s">
        <v>6008</v>
      </c>
      <c r="B2413" s="2">
        <v>45636</v>
      </c>
      <c r="C2413" s="1" t="s">
        <v>6671</v>
      </c>
      <c r="D2413" s="1" t="s">
        <v>107</v>
      </c>
      <c r="E2413">
        <v>2024</v>
      </c>
      <c r="F2413" s="1" t="s">
        <v>1092</v>
      </c>
      <c r="G2413" s="1" t="s">
        <v>6009</v>
      </c>
      <c r="H2413" s="1" t="s">
        <v>1024</v>
      </c>
      <c r="I2413" s="1" t="s">
        <v>1904</v>
      </c>
      <c r="J2413" s="1" t="s">
        <v>87</v>
      </c>
      <c r="K2413" s="3">
        <v>23.63</v>
      </c>
      <c r="L2413">
        <v>3</v>
      </c>
      <c r="M2413" s="3">
        <v>70.89</v>
      </c>
      <c r="N2413" s="1" t="s">
        <v>6669</v>
      </c>
      <c r="O2413" s="1" t="s">
        <v>22</v>
      </c>
    </row>
    <row r="2414" spans="1:15" x14ac:dyDescent="0.3">
      <c r="A2414" s="1" t="s">
        <v>6010</v>
      </c>
      <c r="B2414" s="2">
        <v>44818</v>
      </c>
      <c r="C2414" s="1" t="s">
        <v>6670</v>
      </c>
      <c r="D2414" s="1" t="s">
        <v>60</v>
      </c>
      <c r="E2414">
        <v>2022</v>
      </c>
      <c r="F2414" s="1" t="s">
        <v>25</v>
      </c>
      <c r="G2414" s="1" t="s">
        <v>6011</v>
      </c>
      <c r="H2414" s="1" t="s">
        <v>2048</v>
      </c>
      <c r="I2414" s="1" t="s">
        <v>2049</v>
      </c>
      <c r="J2414" s="1" t="s">
        <v>70</v>
      </c>
      <c r="K2414" s="3">
        <v>40.299999999999997</v>
      </c>
      <c r="L2414">
        <v>4</v>
      </c>
      <c r="M2414" s="3">
        <v>161.19999999999999</v>
      </c>
      <c r="N2414" s="1" t="s">
        <v>21</v>
      </c>
      <c r="O2414" s="1" t="s">
        <v>22</v>
      </c>
    </row>
    <row r="2415" spans="1:15" x14ac:dyDescent="0.3">
      <c r="A2415" s="1" t="s">
        <v>6012</v>
      </c>
      <c r="B2415" s="2">
        <v>45466</v>
      </c>
      <c r="C2415" s="1" t="s">
        <v>6666</v>
      </c>
      <c r="D2415" s="1" t="s">
        <v>24</v>
      </c>
      <c r="E2415">
        <v>2024</v>
      </c>
      <c r="F2415" s="1" t="s">
        <v>1642</v>
      </c>
      <c r="G2415" s="1" t="s">
        <v>2959</v>
      </c>
      <c r="H2415" s="1" t="s">
        <v>1337</v>
      </c>
      <c r="I2415" s="1" t="s">
        <v>6013</v>
      </c>
      <c r="J2415" s="1" t="s">
        <v>87</v>
      </c>
      <c r="K2415" s="3">
        <v>25.43</v>
      </c>
      <c r="L2415">
        <v>4</v>
      </c>
      <c r="M2415" s="3">
        <v>101.72</v>
      </c>
      <c r="N2415" s="1" t="s">
        <v>29</v>
      </c>
      <c r="O2415" s="1" t="s">
        <v>22</v>
      </c>
    </row>
    <row r="2416" spans="1:15" x14ac:dyDescent="0.3">
      <c r="A2416" s="1" t="s">
        <v>6014</v>
      </c>
      <c r="B2416" s="2">
        <v>45427</v>
      </c>
      <c r="C2416" s="1" t="s">
        <v>6670</v>
      </c>
      <c r="D2416" s="1" t="s">
        <v>46</v>
      </c>
      <c r="E2416">
        <v>2024</v>
      </c>
      <c r="F2416" s="1" t="s">
        <v>1353</v>
      </c>
      <c r="G2416" s="1" t="s">
        <v>6015</v>
      </c>
      <c r="H2416" s="1" t="s">
        <v>6016</v>
      </c>
      <c r="I2416" s="1" t="s">
        <v>6017</v>
      </c>
      <c r="J2416" s="1" t="s">
        <v>51</v>
      </c>
      <c r="K2416" s="3">
        <v>33.85</v>
      </c>
      <c r="L2416">
        <v>4</v>
      </c>
      <c r="M2416" s="3">
        <v>135.4</v>
      </c>
      <c r="N2416" s="1" t="s">
        <v>6669</v>
      </c>
      <c r="O2416" s="1" t="s">
        <v>37</v>
      </c>
    </row>
    <row r="2417" spans="1:15" x14ac:dyDescent="0.3">
      <c r="A2417" s="1" t="s">
        <v>6018</v>
      </c>
      <c r="B2417" s="2">
        <v>45036</v>
      </c>
      <c r="C2417" s="1" t="s">
        <v>6672</v>
      </c>
      <c r="D2417" s="1" t="s">
        <v>82</v>
      </c>
      <c r="E2417">
        <v>2023</v>
      </c>
      <c r="F2417" s="1" t="s">
        <v>2825</v>
      </c>
      <c r="G2417" s="1" t="s">
        <v>6019</v>
      </c>
      <c r="H2417" s="1" t="s">
        <v>588</v>
      </c>
      <c r="I2417" s="1" t="s">
        <v>589</v>
      </c>
      <c r="J2417" s="1" t="s">
        <v>87</v>
      </c>
      <c r="K2417" s="3">
        <v>17.16</v>
      </c>
      <c r="L2417">
        <v>2</v>
      </c>
      <c r="M2417" s="3">
        <v>34.32</v>
      </c>
      <c r="N2417" s="1" t="s">
        <v>88</v>
      </c>
      <c r="O2417" s="1" t="s">
        <v>30</v>
      </c>
    </row>
    <row r="2418" spans="1:15" x14ac:dyDescent="0.3">
      <c r="A2418" s="1" t="s">
        <v>6020</v>
      </c>
      <c r="B2418" s="2">
        <v>45581</v>
      </c>
      <c r="C2418" s="1" t="s">
        <v>6670</v>
      </c>
      <c r="D2418" s="1" t="s">
        <v>133</v>
      </c>
      <c r="E2418">
        <v>2024</v>
      </c>
      <c r="F2418" s="1" t="s">
        <v>1555</v>
      </c>
      <c r="G2418" s="1" t="s">
        <v>6021</v>
      </c>
      <c r="H2418" s="1" t="s">
        <v>6022</v>
      </c>
      <c r="I2418" s="1" t="s">
        <v>6023</v>
      </c>
      <c r="J2418" s="1" t="s">
        <v>20</v>
      </c>
      <c r="K2418" s="3">
        <v>37.76</v>
      </c>
      <c r="L2418">
        <v>3</v>
      </c>
      <c r="M2418" s="3">
        <v>113.28</v>
      </c>
      <c r="N2418" s="1" t="s">
        <v>21</v>
      </c>
      <c r="O2418" s="1" t="s">
        <v>22</v>
      </c>
    </row>
    <row r="2419" spans="1:15" x14ac:dyDescent="0.3">
      <c r="A2419" s="1" t="s">
        <v>6024</v>
      </c>
      <c r="B2419" s="2">
        <v>45213</v>
      </c>
      <c r="C2419" s="1" t="s">
        <v>6673</v>
      </c>
      <c r="D2419" s="1" t="s">
        <v>133</v>
      </c>
      <c r="E2419">
        <v>2023</v>
      </c>
      <c r="F2419" s="1" t="s">
        <v>174</v>
      </c>
      <c r="G2419" s="1" t="s">
        <v>175</v>
      </c>
      <c r="H2419" s="1" t="s">
        <v>207</v>
      </c>
      <c r="I2419" s="1" t="s">
        <v>208</v>
      </c>
      <c r="J2419" s="1" t="s">
        <v>70</v>
      </c>
      <c r="K2419" s="3">
        <v>15.85</v>
      </c>
      <c r="L2419">
        <v>4</v>
      </c>
      <c r="M2419" s="3">
        <v>63.4</v>
      </c>
      <c r="N2419" s="1" t="s">
        <v>21</v>
      </c>
      <c r="O2419" s="1" t="s">
        <v>30</v>
      </c>
    </row>
    <row r="2420" spans="1:15" x14ac:dyDescent="0.3">
      <c r="A2420" s="1" t="s">
        <v>6025</v>
      </c>
      <c r="B2420" s="2">
        <v>45203</v>
      </c>
      <c r="C2420" s="1" t="s">
        <v>6670</v>
      </c>
      <c r="D2420" s="1" t="s">
        <v>133</v>
      </c>
      <c r="E2420">
        <v>2023</v>
      </c>
      <c r="F2420" s="1" t="s">
        <v>732</v>
      </c>
      <c r="G2420" s="1" t="s">
        <v>2520</v>
      </c>
      <c r="H2420" s="1" t="s">
        <v>4774</v>
      </c>
      <c r="I2420" s="1" t="s">
        <v>6026</v>
      </c>
      <c r="J2420" s="1" t="s">
        <v>70</v>
      </c>
      <c r="K2420" s="3">
        <v>22.81</v>
      </c>
      <c r="L2420">
        <v>1</v>
      </c>
      <c r="M2420" s="3">
        <v>22.81</v>
      </c>
      <c r="N2420" s="1" t="s">
        <v>21</v>
      </c>
      <c r="O2420" s="1" t="s">
        <v>80</v>
      </c>
    </row>
    <row r="2421" spans="1:15" x14ac:dyDescent="0.3">
      <c r="A2421" s="1" t="s">
        <v>6027</v>
      </c>
      <c r="B2421" s="2">
        <v>44968</v>
      </c>
      <c r="C2421" s="1" t="s">
        <v>6673</v>
      </c>
      <c r="D2421" s="1" t="s">
        <v>39</v>
      </c>
      <c r="E2421">
        <v>2023</v>
      </c>
      <c r="F2421" s="1" t="s">
        <v>6028</v>
      </c>
      <c r="G2421" s="1" t="s">
        <v>6029</v>
      </c>
      <c r="H2421" s="1" t="s">
        <v>4504</v>
      </c>
      <c r="I2421" s="1" t="s">
        <v>4505</v>
      </c>
      <c r="J2421" s="1" t="s">
        <v>51</v>
      </c>
      <c r="K2421" s="3">
        <v>40.04</v>
      </c>
      <c r="L2421">
        <v>5</v>
      </c>
      <c r="M2421" s="3">
        <v>200.2</v>
      </c>
      <c r="N2421" s="1" t="s">
        <v>6669</v>
      </c>
      <c r="O2421" s="1" t="s">
        <v>52</v>
      </c>
    </row>
    <row r="2422" spans="1:15" x14ac:dyDescent="0.3">
      <c r="A2422" s="1" t="s">
        <v>6030</v>
      </c>
      <c r="B2422" s="2">
        <v>45841</v>
      </c>
      <c r="C2422" s="1" t="s">
        <v>6672</v>
      </c>
      <c r="D2422" s="1" t="s">
        <v>32</v>
      </c>
      <c r="E2422">
        <v>2025</v>
      </c>
      <c r="F2422" s="1" t="s">
        <v>2317</v>
      </c>
      <c r="G2422" s="1" t="s">
        <v>2318</v>
      </c>
      <c r="H2422" s="1" t="s">
        <v>2208</v>
      </c>
      <c r="I2422" s="1" t="s">
        <v>2209</v>
      </c>
      <c r="J2422" s="1" t="s">
        <v>20</v>
      </c>
      <c r="K2422" s="3">
        <v>28.32</v>
      </c>
      <c r="L2422">
        <v>3</v>
      </c>
      <c r="M2422" s="3">
        <v>84.96</v>
      </c>
      <c r="N2422" s="1" t="s">
        <v>21</v>
      </c>
      <c r="O2422" s="1" t="s">
        <v>44</v>
      </c>
    </row>
    <row r="2423" spans="1:15" x14ac:dyDescent="0.3">
      <c r="A2423" s="1" t="s">
        <v>6031</v>
      </c>
      <c r="B2423" s="2">
        <v>45663</v>
      </c>
      <c r="C2423" s="1" t="s">
        <v>6667</v>
      </c>
      <c r="D2423" s="1" t="s">
        <v>210</v>
      </c>
      <c r="E2423">
        <v>2025</v>
      </c>
      <c r="F2423" s="1" t="s">
        <v>3063</v>
      </c>
      <c r="G2423" s="1" t="s">
        <v>3064</v>
      </c>
      <c r="H2423" s="1" t="s">
        <v>223</v>
      </c>
      <c r="I2423" s="1" t="s">
        <v>4559</v>
      </c>
      <c r="J2423" s="1" t="s">
        <v>20</v>
      </c>
      <c r="K2423" s="3">
        <v>22.15</v>
      </c>
      <c r="L2423">
        <v>1</v>
      </c>
      <c r="M2423" s="3">
        <v>22.15</v>
      </c>
      <c r="N2423" s="1" t="s">
        <v>6669</v>
      </c>
      <c r="O2423" s="1" t="s">
        <v>95</v>
      </c>
    </row>
    <row r="2424" spans="1:15" x14ac:dyDescent="0.3">
      <c r="A2424" s="1" t="s">
        <v>6032</v>
      </c>
      <c r="B2424" s="2">
        <v>45294</v>
      </c>
      <c r="C2424" s="1" t="s">
        <v>6670</v>
      </c>
      <c r="D2424" s="1" t="s">
        <v>210</v>
      </c>
      <c r="E2424">
        <v>2024</v>
      </c>
      <c r="F2424" s="1" t="s">
        <v>3698</v>
      </c>
      <c r="G2424" s="1" t="s">
        <v>3699</v>
      </c>
      <c r="H2424" s="1" t="s">
        <v>1538</v>
      </c>
      <c r="I2424" s="1" t="s">
        <v>2461</v>
      </c>
      <c r="J2424" s="1" t="s">
        <v>51</v>
      </c>
      <c r="K2424" s="3">
        <v>46.27</v>
      </c>
      <c r="L2424">
        <v>4</v>
      </c>
      <c r="M2424" s="3">
        <v>185.08</v>
      </c>
      <c r="N2424" s="1" t="s">
        <v>21</v>
      </c>
      <c r="O2424" s="1" t="s">
        <v>37</v>
      </c>
    </row>
    <row r="2425" spans="1:15" x14ac:dyDescent="0.3">
      <c r="A2425" s="1" t="s">
        <v>6033</v>
      </c>
      <c r="B2425" s="2">
        <v>45153</v>
      </c>
      <c r="C2425" s="1" t="s">
        <v>6671</v>
      </c>
      <c r="D2425" s="1" t="s">
        <v>90</v>
      </c>
      <c r="E2425">
        <v>2023</v>
      </c>
      <c r="F2425" s="1" t="s">
        <v>1840</v>
      </c>
      <c r="G2425" s="1" t="s">
        <v>4163</v>
      </c>
      <c r="H2425" s="1" t="s">
        <v>1843</v>
      </c>
      <c r="I2425" s="1" t="s">
        <v>1844</v>
      </c>
      <c r="J2425" s="1" t="s">
        <v>20</v>
      </c>
      <c r="K2425" s="3">
        <v>48.15</v>
      </c>
      <c r="L2425">
        <v>3</v>
      </c>
      <c r="M2425" s="3">
        <v>144.44999999999999</v>
      </c>
      <c r="N2425" s="1" t="s">
        <v>21</v>
      </c>
      <c r="O2425" s="1" t="s">
        <v>30</v>
      </c>
    </row>
    <row r="2426" spans="1:15" x14ac:dyDescent="0.3">
      <c r="A2426" s="1" t="s">
        <v>6034</v>
      </c>
      <c r="B2426" s="2">
        <v>45031</v>
      </c>
      <c r="C2426" s="1" t="s">
        <v>6673</v>
      </c>
      <c r="D2426" s="1" t="s">
        <v>82</v>
      </c>
      <c r="E2426">
        <v>2023</v>
      </c>
      <c r="F2426" s="1" t="s">
        <v>1208</v>
      </c>
      <c r="G2426" s="1" t="s">
        <v>6035</v>
      </c>
      <c r="H2426" s="1" t="s">
        <v>2792</v>
      </c>
      <c r="I2426" s="1" t="s">
        <v>2793</v>
      </c>
      <c r="J2426" s="1" t="s">
        <v>51</v>
      </c>
      <c r="K2426" s="3">
        <v>16.43</v>
      </c>
      <c r="L2426">
        <v>4</v>
      </c>
      <c r="M2426" s="3">
        <v>65.72</v>
      </c>
      <c r="N2426" s="1" t="s">
        <v>21</v>
      </c>
      <c r="O2426" s="1" t="s">
        <v>22</v>
      </c>
    </row>
    <row r="2427" spans="1:15" x14ac:dyDescent="0.3">
      <c r="A2427" s="1" t="s">
        <v>6036</v>
      </c>
      <c r="B2427" s="2">
        <v>45286</v>
      </c>
      <c r="C2427" s="1" t="s">
        <v>6671</v>
      </c>
      <c r="D2427" s="1" t="s">
        <v>107</v>
      </c>
      <c r="E2427">
        <v>2023</v>
      </c>
      <c r="F2427" s="1" t="s">
        <v>1322</v>
      </c>
      <c r="G2427" s="1" t="s">
        <v>1323</v>
      </c>
      <c r="H2427" s="1" t="s">
        <v>2382</v>
      </c>
      <c r="I2427" s="1" t="s">
        <v>4535</v>
      </c>
      <c r="J2427" s="1" t="s">
        <v>20</v>
      </c>
      <c r="K2427" s="3">
        <v>14.47</v>
      </c>
      <c r="L2427">
        <v>3</v>
      </c>
      <c r="M2427" s="3">
        <v>43.41</v>
      </c>
      <c r="N2427" s="1" t="s">
        <v>21</v>
      </c>
      <c r="O2427" s="1" t="s">
        <v>37</v>
      </c>
    </row>
    <row r="2428" spans="1:15" x14ac:dyDescent="0.3">
      <c r="A2428" s="1" t="s">
        <v>6037</v>
      </c>
      <c r="B2428" s="2">
        <v>45675</v>
      </c>
      <c r="C2428" s="1" t="s">
        <v>6673</v>
      </c>
      <c r="D2428" s="1" t="s">
        <v>210</v>
      </c>
      <c r="E2428">
        <v>2025</v>
      </c>
      <c r="F2428" s="1" t="s">
        <v>982</v>
      </c>
      <c r="G2428" s="1" t="s">
        <v>3013</v>
      </c>
      <c r="H2428" s="1" t="s">
        <v>282</v>
      </c>
      <c r="I2428" s="1" t="s">
        <v>283</v>
      </c>
      <c r="J2428" s="1" t="s">
        <v>70</v>
      </c>
      <c r="K2428" s="3">
        <v>21.97</v>
      </c>
      <c r="L2428">
        <v>2</v>
      </c>
      <c r="M2428" s="3">
        <v>43.94</v>
      </c>
      <c r="N2428" s="1" t="s">
        <v>6669</v>
      </c>
      <c r="O2428" s="1" t="s">
        <v>37</v>
      </c>
    </row>
    <row r="2429" spans="1:15" x14ac:dyDescent="0.3">
      <c r="A2429" s="1" t="s">
        <v>6038</v>
      </c>
      <c r="B2429" s="2">
        <v>44967</v>
      </c>
      <c r="C2429" s="1" t="s">
        <v>6668</v>
      </c>
      <c r="D2429" s="1" t="s">
        <v>39</v>
      </c>
      <c r="E2429">
        <v>2023</v>
      </c>
      <c r="F2429" s="1" t="s">
        <v>2752</v>
      </c>
      <c r="G2429" s="1" t="s">
        <v>2753</v>
      </c>
      <c r="H2429" s="1" t="s">
        <v>445</v>
      </c>
      <c r="I2429" s="1" t="s">
        <v>6039</v>
      </c>
      <c r="J2429" s="1" t="s">
        <v>51</v>
      </c>
      <c r="K2429" s="3">
        <v>6.07</v>
      </c>
      <c r="L2429">
        <v>5</v>
      </c>
      <c r="M2429" s="3">
        <v>30.35</v>
      </c>
      <c r="N2429" s="1" t="s">
        <v>21</v>
      </c>
      <c r="O2429" s="1" t="s">
        <v>95</v>
      </c>
    </row>
    <row r="2430" spans="1:15" x14ac:dyDescent="0.3">
      <c r="A2430" s="1" t="s">
        <v>6040</v>
      </c>
      <c r="B2430" s="2">
        <v>45600</v>
      </c>
      <c r="C2430" s="1" t="s">
        <v>6667</v>
      </c>
      <c r="D2430" s="1" t="s">
        <v>54</v>
      </c>
      <c r="E2430">
        <v>2024</v>
      </c>
      <c r="F2430" s="1" t="s">
        <v>5995</v>
      </c>
      <c r="G2430" s="1" t="s">
        <v>5996</v>
      </c>
      <c r="H2430" s="1" t="s">
        <v>989</v>
      </c>
      <c r="I2430" s="1" t="s">
        <v>6041</v>
      </c>
      <c r="J2430" s="1" t="s">
        <v>20</v>
      </c>
      <c r="K2430" s="3">
        <v>39.67</v>
      </c>
      <c r="L2430">
        <v>4</v>
      </c>
      <c r="M2430" s="3">
        <v>158.68</v>
      </c>
      <c r="N2430" s="1" t="s">
        <v>29</v>
      </c>
      <c r="O2430" s="1" t="s">
        <v>37</v>
      </c>
    </row>
    <row r="2431" spans="1:15" x14ac:dyDescent="0.3">
      <c r="A2431" s="1" t="s">
        <v>6042</v>
      </c>
      <c r="B2431" s="2">
        <v>45476</v>
      </c>
      <c r="C2431" s="1" t="s">
        <v>6670</v>
      </c>
      <c r="D2431" s="1" t="s">
        <v>32</v>
      </c>
      <c r="E2431">
        <v>2024</v>
      </c>
      <c r="F2431" s="1" t="s">
        <v>511</v>
      </c>
      <c r="G2431" s="1" t="s">
        <v>4151</v>
      </c>
      <c r="H2431" s="1" t="s">
        <v>4937</v>
      </c>
      <c r="I2431" s="1" t="s">
        <v>6043</v>
      </c>
      <c r="J2431" s="1" t="s">
        <v>87</v>
      </c>
      <c r="K2431" s="3">
        <v>40.76</v>
      </c>
      <c r="L2431">
        <v>5</v>
      </c>
      <c r="M2431" s="3">
        <v>203.8</v>
      </c>
      <c r="N2431" s="1" t="s">
        <v>88</v>
      </c>
      <c r="O2431" s="1" t="s">
        <v>22</v>
      </c>
    </row>
    <row r="2432" spans="1:15" x14ac:dyDescent="0.3">
      <c r="A2432" s="1" t="s">
        <v>6044</v>
      </c>
      <c r="B2432" s="2">
        <v>44826</v>
      </c>
      <c r="C2432" s="1" t="s">
        <v>6672</v>
      </c>
      <c r="D2432" s="1" t="s">
        <v>60</v>
      </c>
      <c r="E2432">
        <v>2022</v>
      </c>
      <c r="F2432" s="1" t="s">
        <v>76</v>
      </c>
      <c r="G2432" s="1" t="s">
        <v>77</v>
      </c>
      <c r="H2432" s="1" t="s">
        <v>1415</v>
      </c>
      <c r="I2432" s="1" t="s">
        <v>1416</v>
      </c>
      <c r="J2432" s="1" t="s">
        <v>70</v>
      </c>
      <c r="K2432" s="3">
        <v>13.93</v>
      </c>
      <c r="L2432">
        <v>2</v>
      </c>
      <c r="M2432" s="3">
        <v>27.86</v>
      </c>
      <c r="N2432" s="1" t="s">
        <v>21</v>
      </c>
      <c r="O2432" s="1" t="s">
        <v>44</v>
      </c>
    </row>
    <row r="2433" spans="1:15" x14ac:dyDescent="0.3">
      <c r="A2433" s="1" t="s">
        <v>6045</v>
      </c>
      <c r="B2433" s="2">
        <v>44905</v>
      </c>
      <c r="C2433" s="1" t="s">
        <v>6673</v>
      </c>
      <c r="D2433" s="1" t="s">
        <v>107</v>
      </c>
      <c r="E2433">
        <v>2022</v>
      </c>
      <c r="F2433" s="1" t="s">
        <v>788</v>
      </c>
      <c r="G2433" s="1" t="s">
        <v>2223</v>
      </c>
      <c r="H2433" s="1" t="s">
        <v>1068</v>
      </c>
      <c r="I2433" s="1" t="s">
        <v>1069</v>
      </c>
      <c r="J2433" s="1" t="s">
        <v>70</v>
      </c>
      <c r="K2433" s="3">
        <v>36.200000000000003</v>
      </c>
      <c r="L2433">
        <v>1</v>
      </c>
      <c r="M2433" s="3">
        <v>36.200000000000003</v>
      </c>
      <c r="N2433" s="1" t="s">
        <v>21</v>
      </c>
      <c r="O2433" s="1" t="s">
        <v>95</v>
      </c>
    </row>
    <row r="2434" spans="1:15" x14ac:dyDescent="0.3">
      <c r="A2434" s="1" t="s">
        <v>6046</v>
      </c>
      <c r="B2434" s="2">
        <v>45811</v>
      </c>
      <c r="C2434" s="1" t="s">
        <v>6671</v>
      </c>
      <c r="D2434" s="1" t="s">
        <v>24</v>
      </c>
      <c r="E2434">
        <v>2025</v>
      </c>
      <c r="F2434" s="1" t="s">
        <v>1106</v>
      </c>
      <c r="G2434" s="1" t="s">
        <v>5580</v>
      </c>
      <c r="H2434" s="1" t="s">
        <v>851</v>
      </c>
      <c r="I2434" s="1" t="s">
        <v>2218</v>
      </c>
      <c r="J2434" s="1" t="s">
        <v>70</v>
      </c>
      <c r="K2434" s="3">
        <v>37.25</v>
      </c>
      <c r="L2434">
        <v>5</v>
      </c>
      <c r="M2434" s="3">
        <v>186.25</v>
      </c>
      <c r="N2434" s="1" t="s">
        <v>21</v>
      </c>
      <c r="O2434" s="1" t="s">
        <v>22</v>
      </c>
    </row>
    <row r="2435" spans="1:15" x14ac:dyDescent="0.3">
      <c r="A2435" s="1" t="s">
        <v>6047</v>
      </c>
      <c r="B2435" s="2">
        <v>44992</v>
      </c>
      <c r="C2435" s="1" t="s">
        <v>6671</v>
      </c>
      <c r="D2435" s="1" t="s">
        <v>15</v>
      </c>
      <c r="E2435">
        <v>2023</v>
      </c>
      <c r="F2435" s="1" t="s">
        <v>4321</v>
      </c>
      <c r="G2435" s="1" t="s">
        <v>4322</v>
      </c>
      <c r="H2435" s="1" t="s">
        <v>1100</v>
      </c>
      <c r="I2435" s="1" t="s">
        <v>1101</v>
      </c>
      <c r="J2435" s="1" t="s">
        <v>20</v>
      </c>
      <c r="K2435" s="3">
        <v>7.68</v>
      </c>
      <c r="L2435">
        <v>3</v>
      </c>
      <c r="M2435" s="3">
        <v>23.04</v>
      </c>
      <c r="N2435" s="1" t="s">
        <v>6669</v>
      </c>
      <c r="O2435" s="1" t="s">
        <v>37</v>
      </c>
    </row>
    <row r="2436" spans="1:15" x14ac:dyDescent="0.3">
      <c r="A2436" s="1" t="s">
        <v>6048</v>
      </c>
      <c r="B2436" s="2">
        <v>45509</v>
      </c>
      <c r="C2436" s="1" t="s">
        <v>6667</v>
      </c>
      <c r="D2436" s="1" t="s">
        <v>90</v>
      </c>
      <c r="E2436">
        <v>2024</v>
      </c>
      <c r="F2436" s="1" t="s">
        <v>3475</v>
      </c>
      <c r="G2436" s="1" t="s">
        <v>5277</v>
      </c>
      <c r="H2436" s="1" t="s">
        <v>836</v>
      </c>
      <c r="I2436" s="1" t="s">
        <v>4212</v>
      </c>
      <c r="J2436" s="1" t="s">
        <v>20</v>
      </c>
      <c r="K2436" s="3">
        <v>5.56</v>
      </c>
      <c r="L2436">
        <v>1</v>
      </c>
      <c r="M2436" s="3">
        <v>5.56</v>
      </c>
      <c r="N2436" s="1" t="s">
        <v>21</v>
      </c>
      <c r="O2436" s="1" t="s">
        <v>22</v>
      </c>
    </row>
    <row r="2437" spans="1:15" x14ac:dyDescent="0.3">
      <c r="A2437" s="1" t="s">
        <v>6049</v>
      </c>
      <c r="B2437" s="2">
        <v>45455</v>
      </c>
      <c r="C2437" s="1" t="s">
        <v>6670</v>
      </c>
      <c r="D2437" s="1" t="s">
        <v>24</v>
      </c>
      <c r="E2437">
        <v>2024</v>
      </c>
      <c r="F2437" s="1" t="s">
        <v>285</v>
      </c>
      <c r="G2437" s="1" t="s">
        <v>2954</v>
      </c>
      <c r="H2437" s="1" t="s">
        <v>3878</v>
      </c>
      <c r="I2437" s="1" t="s">
        <v>4780</v>
      </c>
      <c r="J2437" s="1" t="s">
        <v>70</v>
      </c>
      <c r="K2437" s="3">
        <v>20.79</v>
      </c>
      <c r="L2437">
        <v>4</v>
      </c>
      <c r="M2437" s="3">
        <v>83.16</v>
      </c>
      <c r="N2437" s="1" t="s">
        <v>21</v>
      </c>
      <c r="O2437" s="1" t="s">
        <v>80</v>
      </c>
    </row>
    <row r="2438" spans="1:15" x14ac:dyDescent="0.3">
      <c r="A2438" s="1" t="s">
        <v>6050</v>
      </c>
      <c r="B2438" s="2">
        <v>45113</v>
      </c>
      <c r="C2438" s="1" t="s">
        <v>6672</v>
      </c>
      <c r="D2438" s="1" t="s">
        <v>32</v>
      </c>
      <c r="E2438">
        <v>2023</v>
      </c>
      <c r="F2438" s="1" t="s">
        <v>1249</v>
      </c>
      <c r="G2438" s="1" t="s">
        <v>1723</v>
      </c>
      <c r="H2438" s="1" t="s">
        <v>4036</v>
      </c>
      <c r="I2438" s="1" t="s">
        <v>4037</v>
      </c>
      <c r="J2438" s="1" t="s">
        <v>51</v>
      </c>
      <c r="K2438" s="3">
        <v>19.13</v>
      </c>
      <c r="L2438">
        <v>5</v>
      </c>
      <c r="M2438" s="3">
        <v>95.65</v>
      </c>
      <c r="N2438" s="1" t="s">
        <v>21</v>
      </c>
      <c r="O2438" s="1" t="s">
        <v>30</v>
      </c>
    </row>
    <row r="2439" spans="1:15" x14ac:dyDescent="0.3">
      <c r="A2439" s="1" t="s">
        <v>6051</v>
      </c>
      <c r="B2439" s="2">
        <v>45512</v>
      </c>
      <c r="C2439" s="1" t="s">
        <v>6672</v>
      </c>
      <c r="D2439" s="1" t="s">
        <v>90</v>
      </c>
      <c r="E2439">
        <v>2024</v>
      </c>
      <c r="F2439" s="1" t="s">
        <v>499</v>
      </c>
      <c r="G2439" s="1" t="s">
        <v>5026</v>
      </c>
      <c r="H2439" s="1" t="s">
        <v>4828</v>
      </c>
      <c r="I2439" s="1" t="s">
        <v>4829</v>
      </c>
      <c r="J2439" s="1" t="s">
        <v>20</v>
      </c>
      <c r="K2439" s="3">
        <v>15.06</v>
      </c>
      <c r="L2439">
        <v>3</v>
      </c>
      <c r="M2439" s="3">
        <v>45.18</v>
      </c>
      <c r="N2439" s="1" t="s">
        <v>21</v>
      </c>
      <c r="O2439" s="1" t="s">
        <v>30</v>
      </c>
    </row>
    <row r="2440" spans="1:15" x14ac:dyDescent="0.3">
      <c r="A2440" s="1" t="s">
        <v>6052</v>
      </c>
      <c r="B2440" s="2">
        <v>45204</v>
      </c>
      <c r="C2440" s="1" t="s">
        <v>6672</v>
      </c>
      <c r="D2440" s="1" t="s">
        <v>133</v>
      </c>
      <c r="E2440">
        <v>2023</v>
      </c>
      <c r="F2440" s="1" t="s">
        <v>3126</v>
      </c>
      <c r="G2440" s="1" t="s">
        <v>3127</v>
      </c>
      <c r="H2440" s="1" t="s">
        <v>197</v>
      </c>
      <c r="I2440" s="1" t="s">
        <v>198</v>
      </c>
      <c r="J2440" s="1" t="s">
        <v>20</v>
      </c>
      <c r="K2440" s="3">
        <v>6.7</v>
      </c>
      <c r="L2440">
        <v>2</v>
      </c>
      <c r="M2440" s="3">
        <v>13.4</v>
      </c>
      <c r="N2440" s="1" t="s">
        <v>21</v>
      </c>
      <c r="O2440" s="1" t="s">
        <v>30</v>
      </c>
    </row>
    <row r="2441" spans="1:15" x14ac:dyDescent="0.3">
      <c r="A2441" s="1" t="s">
        <v>6053</v>
      </c>
      <c r="B2441" s="2">
        <v>45321</v>
      </c>
      <c r="C2441" s="1" t="s">
        <v>6671</v>
      </c>
      <c r="D2441" s="1" t="s">
        <v>210</v>
      </c>
      <c r="E2441">
        <v>2024</v>
      </c>
      <c r="F2441" s="1" t="s">
        <v>317</v>
      </c>
      <c r="G2441" s="1" t="s">
        <v>318</v>
      </c>
      <c r="H2441" s="1" t="s">
        <v>4365</v>
      </c>
      <c r="I2441" s="1" t="s">
        <v>4366</v>
      </c>
      <c r="J2441" s="1" t="s">
        <v>20</v>
      </c>
      <c r="K2441" s="3">
        <v>30.75</v>
      </c>
      <c r="L2441">
        <v>4</v>
      </c>
      <c r="M2441" s="3">
        <v>123</v>
      </c>
      <c r="N2441" s="1" t="s">
        <v>29</v>
      </c>
      <c r="O2441" s="1" t="s">
        <v>22</v>
      </c>
    </row>
    <row r="2442" spans="1:15" x14ac:dyDescent="0.3">
      <c r="A2442" s="1" t="s">
        <v>6054</v>
      </c>
      <c r="B2442" s="2">
        <v>45641</v>
      </c>
      <c r="C2442" s="1" t="s">
        <v>6666</v>
      </c>
      <c r="D2442" s="1" t="s">
        <v>107</v>
      </c>
      <c r="E2442">
        <v>2024</v>
      </c>
      <c r="F2442" s="1" t="s">
        <v>1564</v>
      </c>
      <c r="G2442" s="1" t="s">
        <v>2865</v>
      </c>
      <c r="H2442" s="1" t="s">
        <v>3425</v>
      </c>
      <c r="I2442" s="1" t="s">
        <v>3603</v>
      </c>
      <c r="J2442" s="1" t="s">
        <v>70</v>
      </c>
      <c r="K2442" s="3">
        <v>17.66</v>
      </c>
      <c r="L2442">
        <v>2</v>
      </c>
      <c r="M2442" s="3">
        <v>35.32</v>
      </c>
      <c r="N2442" s="1" t="s">
        <v>21</v>
      </c>
      <c r="O2442" s="1" t="s">
        <v>37</v>
      </c>
    </row>
    <row r="2443" spans="1:15" x14ac:dyDescent="0.3">
      <c r="A2443" s="1" t="s">
        <v>6055</v>
      </c>
      <c r="B2443" s="2">
        <v>45019</v>
      </c>
      <c r="C2443" s="1" t="s">
        <v>6667</v>
      </c>
      <c r="D2443" s="1" t="s">
        <v>82</v>
      </c>
      <c r="E2443">
        <v>2023</v>
      </c>
      <c r="F2443" s="1" t="s">
        <v>982</v>
      </c>
      <c r="G2443" s="1" t="s">
        <v>3013</v>
      </c>
      <c r="H2443" s="1" t="s">
        <v>1301</v>
      </c>
      <c r="I2443" s="1" t="s">
        <v>3883</v>
      </c>
      <c r="J2443" s="1" t="s">
        <v>70</v>
      </c>
      <c r="K2443" s="3">
        <v>9.64</v>
      </c>
      <c r="L2443">
        <v>1</v>
      </c>
      <c r="M2443" s="3">
        <v>9.64</v>
      </c>
      <c r="N2443" s="1" t="s">
        <v>29</v>
      </c>
      <c r="O2443" s="1" t="s">
        <v>22</v>
      </c>
    </row>
    <row r="2444" spans="1:15" x14ac:dyDescent="0.3">
      <c r="A2444" s="1" t="s">
        <v>6056</v>
      </c>
      <c r="B2444" s="2">
        <v>45264</v>
      </c>
      <c r="C2444" s="1" t="s">
        <v>6667</v>
      </c>
      <c r="D2444" s="1" t="s">
        <v>107</v>
      </c>
      <c r="E2444">
        <v>2023</v>
      </c>
      <c r="F2444" s="1" t="s">
        <v>453</v>
      </c>
      <c r="G2444" s="1" t="s">
        <v>454</v>
      </c>
      <c r="H2444" s="1" t="s">
        <v>5896</v>
      </c>
      <c r="I2444" s="1" t="s">
        <v>5897</v>
      </c>
      <c r="J2444" s="1" t="s">
        <v>20</v>
      </c>
      <c r="K2444" s="3">
        <v>38.97</v>
      </c>
      <c r="L2444">
        <v>2</v>
      </c>
      <c r="M2444" s="3">
        <v>77.94</v>
      </c>
      <c r="N2444" s="1" t="s">
        <v>21</v>
      </c>
      <c r="O2444" s="1" t="s">
        <v>37</v>
      </c>
    </row>
    <row r="2445" spans="1:15" x14ac:dyDescent="0.3">
      <c r="A2445" s="1" t="s">
        <v>6057</v>
      </c>
      <c r="B2445" s="2">
        <v>45050</v>
      </c>
      <c r="C2445" s="1" t="s">
        <v>6672</v>
      </c>
      <c r="D2445" s="1" t="s">
        <v>46</v>
      </c>
      <c r="E2445">
        <v>2023</v>
      </c>
      <c r="F2445" s="1" t="s">
        <v>1555</v>
      </c>
      <c r="G2445" s="1" t="s">
        <v>1556</v>
      </c>
      <c r="H2445" s="1" t="s">
        <v>2535</v>
      </c>
      <c r="I2445" s="1" t="s">
        <v>4784</v>
      </c>
      <c r="J2445" s="1" t="s">
        <v>87</v>
      </c>
      <c r="K2445" s="3">
        <v>25.66</v>
      </c>
      <c r="L2445">
        <v>4</v>
      </c>
      <c r="M2445" s="3">
        <v>102.64</v>
      </c>
      <c r="N2445" s="1" t="s">
        <v>6669</v>
      </c>
      <c r="O2445" s="1" t="s">
        <v>44</v>
      </c>
    </row>
    <row r="2446" spans="1:15" x14ac:dyDescent="0.3">
      <c r="A2446" s="1" t="s">
        <v>6058</v>
      </c>
      <c r="B2446" s="2">
        <v>45628</v>
      </c>
      <c r="C2446" s="1" t="s">
        <v>6667</v>
      </c>
      <c r="D2446" s="1" t="s">
        <v>107</v>
      </c>
      <c r="E2446">
        <v>2024</v>
      </c>
      <c r="F2446" s="1" t="s">
        <v>3403</v>
      </c>
      <c r="G2446" s="1" t="s">
        <v>3404</v>
      </c>
      <c r="H2446" s="1" t="s">
        <v>508</v>
      </c>
      <c r="I2446" s="1" t="s">
        <v>5341</v>
      </c>
      <c r="J2446" s="1" t="s">
        <v>20</v>
      </c>
      <c r="K2446" s="3">
        <v>21.42</v>
      </c>
      <c r="L2446">
        <v>1</v>
      </c>
      <c r="M2446" s="3">
        <v>21.42</v>
      </c>
      <c r="N2446" s="1" t="s">
        <v>21</v>
      </c>
      <c r="O2446" s="1" t="s">
        <v>22</v>
      </c>
    </row>
    <row r="2447" spans="1:15" x14ac:dyDescent="0.3">
      <c r="A2447" s="1" t="s">
        <v>6059</v>
      </c>
      <c r="B2447" s="2">
        <v>45042</v>
      </c>
      <c r="C2447" s="1" t="s">
        <v>6670</v>
      </c>
      <c r="D2447" s="1" t="s">
        <v>82</v>
      </c>
      <c r="E2447">
        <v>2023</v>
      </c>
      <c r="F2447" s="1" t="s">
        <v>5253</v>
      </c>
      <c r="G2447" s="1" t="s">
        <v>5254</v>
      </c>
      <c r="H2447" s="1" t="s">
        <v>856</v>
      </c>
      <c r="I2447" s="1" t="s">
        <v>857</v>
      </c>
      <c r="J2447" s="1" t="s">
        <v>51</v>
      </c>
      <c r="K2447" s="3">
        <v>48.69</v>
      </c>
      <c r="L2447">
        <v>4</v>
      </c>
      <c r="M2447" s="3">
        <v>194.76</v>
      </c>
      <c r="N2447" s="1" t="s">
        <v>21</v>
      </c>
      <c r="O2447" s="1" t="s">
        <v>193</v>
      </c>
    </row>
    <row r="2448" spans="1:15" x14ac:dyDescent="0.3">
      <c r="A2448" s="1" t="s">
        <v>6060</v>
      </c>
      <c r="B2448" s="2">
        <v>45586</v>
      </c>
      <c r="C2448" s="1" t="s">
        <v>6667</v>
      </c>
      <c r="D2448" s="1" t="s">
        <v>133</v>
      </c>
      <c r="E2448">
        <v>2024</v>
      </c>
      <c r="F2448" s="1" t="s">
        <v>3109</v>
      </c>
      <c r="G2448" s="1" t="s">
        <v>3110</v>
      </c>
      <c r="H2448" s="1" t="s">
        <v>85</v>
      </c>
      <c r="I2448" s="1" t="s">
        <v>4947</v>
      </c>
      <c r="J2448" s="1" t="s">
        <v>20</v>
      </c>
      <c r="K2448" s="3">
        <v>21.16</v>
      </c>
      <c r="L2448">
        <v>4</v>
      </c>
      <c r="M2448" s="3">
        <v>84.64</v>
      </c>
      <c r="N2448" s="1" t="s">
        <v>21</v>
      </c>
      <c r="O2448" s="1" t="s">
        <v>80</v>
      </c>
    </row>
    <row r="2449" spans="1:15" x14ac:dyDescent="0.3">
      <c r="A2449" s="1" t="s">
        <v>6061</v>
      </c>
      <c r="B2449" s="2">
        <v>45719</v>
      </c>
      <c r="C2449" s="1" t="s">
        <v>6667</v>
      </c>
      <c r="D2449" s="1" t="s">
        <v>15</v>
      </c>
      <c r="E2449">
        <v>2025</v>
      </c>
      <c r="F2449" s="1" t="s">
        <v>2813</v>
      </c>
      <c r="G2449" s="1" t="s">
        <v>2814</v>
      </c>
      <c r="H2449" s="1" t="s">
        <v>1911</v>
      </c>
      <c r="I2449" s="1" t="s">
        <v>1912</v>
      </c>
      <c r="J2449" s="1" t="s">
        <v>70</v>
      </c>
      <c r="K2449" s="3">
        <v>44.91</v>
      </c>
      <c r="L2449">
        <v>3</v>
      </c>
      <c r="M2449" s="3">
        <v>134.72999999999999</v>
      </c>
      <c r="N2449" s="1" t="s">
        <v>21</v>
      </c>
      <c r="O2449" s="1" t="s">
        <v>22</v>
      </c>
    </row>
    <row r="2450" spans="1:15" x14ac:dyDescent="0.3">
      <c r="A2450" s="1" t="s">
        <v>6062</v>
      </c>
      <c r="B2450" s="2">
        <v>45425</v>
      </c>
      <c r="C2450" s="1" t="s">
        <v>6667</v>
      </c>
      <c r="D2450" s="1" t="s">
        <v>46</v>
      </c>
      <c r="E2450">
        <v>2024</v>
      </c>
      <c r="F2450" s="1" t="s">
        <v>1092</v>
      </c>
      <c r="G2450" s="1" t="s">
        <v>6063</v>
      </c>
      <c r="H2450" s="1" t="s">
        <v>4753</v>
      </c>
      <c r="I2450" s="1" t="s">
        <v>4754</v>
      </c>
      <c r="J2450" s="1" t="s">
        <v>87</v>
      </c>
      <c r="K2450" s="3">
        <v>36.89</v>
      </c>
      <c r="L2450">
        <v>1</v>
      </c>
      <c r="M2450" s="3">
        <v>36.89</v>
      </c>
      <c r="N2450" s="1" t="s">
        <v>6669</v>
      </c>
      <c r="O2450" s="1" t="s">
        <v>52</v>
      </c>
    </row>
    <row r="2451" spans="1:15" x14ac:dyDescent="0.3">
      <c r="A2451" s="1" t="s">
        <v>6064</v>
      </c>
      <c r="B2451" s="2">
        <v>45574</v>
      </c>
      <c r="C2451" s="1" t="s">
        <v>6670</v>
      </c>
      <c r="D2451" s="1" t="s">
        <v>133</v>
      </c>
      <c r="E2451">
        <v>2024</v>
      </c>
      <c r="F2451" s="1" t="s">
        <v>1322</v>
      </c>
      <c r="G2451" s="1" t="s">
        <v>1323</v>
      </c>
      <c r="H2451" s="1" t="s">
        <v>5902</v>
      </c>
      <c r="I2451" s="1" t="s">
        <v>5903</v>
      </c>
      <c r="J2451" s="1" t="s">
        <v>87</v>
      </c>
      <c r="K2451" s="3">
        <v>35.14</v>
      </c>
      <c r="L2451">
        <v>1</v>
      </c>
      <c r="M2451" s="3">
        <v>35.14</v>
      </c>
      <c r="N2451" s="1" t="s">
        <v>29</v>
      </c>
      <c r="O2451" s="1" t="s">
        <v>193</v>
      </c>
    </row>
    <row r="2452" spans="1:15" x14ac:dyDescent="0.3">
      <c r="A2452" s="1" t="s">
        <v>6065</v>
      </c>
      <c r="B2452" s="2">
        <v>45514</v>
      </c>
      <c r="C2452" s="1" t="s">
        <v>6673</v>
      </c>
      <c r="D2452" s="1" t="s">
        <v>90</v>
      </c>
      <c r="E2452">
        <v>2024</v>
      </c>
      <c r="F2452" s="1" t="s">
        <v>2140</v>
      </c>
      <c r="G2452" s="1" t="s">
        <v>2141</v>
      </c>
      <c r="H2452" s="1" t="s">
        <v>5929</v>
      </c>
      <c r="I2452" s="1" t="s">
        <v>5930</v>
      </c>
      <c r="J2452" s="1" t="s">
        <v>70</v>
      </c>
      <c r="K2452" s="3">
        <v>10.36</v>
      </c>
      <c r="L2452">
        <v>4</v>
      </c>
      <c r="M2452" s="3">
        <v>41.44</v>
      </c>
      <c r="N2452" s="1" t="s">
        <v>21</v>
      </c>
      <c r="O2452" s="1" t="s">
        <v>44</v>
      </c>
    </row>
    <row r="2453" spans="1:15" x14ac:dyDescent="0.3">
      <c r="A2453" s="1" t="s">
        <v>6066</v>
      </c>
      <c r="B2453" s="2">
        <v>45139</v>
      </c>
      <c r="C2453" s="1" t="s">
        <v>6671</v>
      </c>
      <c r="D2453" s="1" t="s">
        <v>90</v>
      </c>
      <c r="E2453">
        <v>2023</v>
      </c>
      <c r="F2453" s="1" t="s">
        <v>967</v>
      </c>
      <c r="G2453" s="1" t="s">
        <v>968</v>
      </c>
      <c r="H2453" s="1" t="s">
        <v>767</v>
      </c>
      <c r="I2453" s="1" t="s">
        <v>1017</v>
      </c>
      <c r="J2453" s="1" t="s">
        <v>20</v>
      </c>
      <c r="K2453" s="3">
        <v>27.28</v>
      </c>
      <c r="L2453">
        <v>3</v>
      </c>
      <c r="M2453" s="3">
        <v>81.84</v>
      </c>
      <c r="N2453" s="1" t="s">
        <v>29</v>
      </c>
      <c r="O2453" s="1" t="s">
        <v>37</v>
      </c>
    </row>
    <row r="2454" spans="1:15" x14ac:dyDescent="0.3">
      <c r="A2454" s="1" t="s">
        <v>6067</v>
      </c>
      <c r="B2454" s="2">
        <v>45430</v>
      </c>
      <c r="C2454" s="1" t="s">
        <v>6673</v>
      </c>
      <c r="D2454" s="1" t="s">
        <v>46</v>
      </c>
      <c r="E2454">
        <v>2024</v>
      </c>
      <c r="F2454" s="1" t="s">
        <v>1241</v>
      </c>
      <c r="G2454" s="1" t="s">
        <v>6068</v>
      </c>
      <c r="H2454" s="1" t="s">
        <v>191</v>
      </c>
      <c r="I2454" s="1" t="s">
        <v>4296</v>
      </c>
      <c r="J2454" s="1" t="s">
        <v>20</v>
      </c>
      <c r="K2454" s="3">
        <v>14.86</v>
      </c>
      <c r="L2454">
        <v>2</v>
      </c>
      <c r="M2454" s="3">
        <v>29.72</v>
      </c>
      <c r="N2454" s="1" t="s">
        <v>29</v>
      </c>
      <c r="O2454" s="1" t="s">
        <v>37</v>
      </c>
    </row>
    <row r="2455" spans="1:15" x14ac:dyDescent="0.3">
      <c r="A2455" s="1" t="s">
        <v>6069</v>
      </c>
      <c r="B2455" s="2">
        <v>45299</v>
      </c>
      <c r="C2455" s="1" t="s">
        <v>6667</v>
      </c>
      <c r="D2455" s="1" t="s">
        <v>210</v>
      </c>
      <c r="E2455">
        <v>2024</v>
      </c>
      <c r="F2455" s="1" t="s">
        <v>118</v>
      </c>
      <c r="G2455" s="1" t="s">
        <v>2431</v>
      </c>
      <c r="H2455" s="1" t="s">
        <v>2177</v>
      </c>
      <c r="I2455" s="1" t="s">
        <v>2178</v>
      </c>
      <c r="J2455" s="1" t="s">
        <v>87</v>
      </c>
      <c r="K2455" s="3">
        <v>16.100000000000001</v>
      </c>
      <c r="L2455">
        <v>5</v>
      </c>
      <c r="M2455" s="3">
        <v>80.5</v>
      </c>
      <c r="N2455" s="1" t="s">
        <v>21</v>
      </c>
      <c r="O2455" s="1" t="s">
        <v>37</v>
      </c>
    </row>
    <row r="2456" spans="1:15" x14ac:dyDescent="0.3">
      <c r="A2456" s="1" t="s">
        <v>6070</v>
      </c>
      <c r="B2456" s="2">
        <v>45532</v>
      </c>
      <c r="C2456" s="1" t="s">
        <v>6670</v>
      </c>
      <c r="D2456" s="1" t="s">
        <v>90</v>
      </c>
      <c r="E2456">
        <v>2024</v>
      </c>
      <c r="F2456" s="1" t="s">
        <v>1120</v>
      </c>
      <c r="G2456" s="1" t="s">
        <v>2623</v>
      </c>
      <c r="H2456" s="1" t="s">
        <v>1089</v>
      </c>
      <c r="I2456" s="1" t="s">
        <v>1090</v>
      </c>
      <c r="J2456" s="1" t="s">
        <v>20</v>
      </c>
      <c r="K2456" s="3">
        <v>30.95</v>
      </c>
      <c r="L2456">
        <v>1</v>
      </c>
      <c r="M2456" s="3">
        <v>30.95</v>
      </c>
      <c r="N2456" s="1" t="s">
        <v>21</v>
      </c>
      <c r="O2456" s="1" t="s">
        <v>37</v>
      </c>
    </row>
    <row r="2457" spans="1:15" x14ac:dyDescent="0.3">
      <c r="A2457" s="1" t="s">
        <v>6071</v>
      </c>
      <c r="B2457" s="2">
        <v>45210</v>
      </c>
      <c r="C2457" s="1" t="s">
        <v>6670</v>
      </c>
      <c r="D2457" s="1" t="s">
        <v>133</v>
      </c>
      <c r="E2457">
        <v>2023</v>
      </c>
      <c r="F2457" s="1" t="s">
        <v>3131</v>
      </c>
      <c r="G2457" s="1" t="s">
        <v>3132</v>
      </c>
      <c r="H2457" s="1" t="s">
        <v>2349</v>
      </c>
      <c r="I2457" s="1" t="s">
        <v>2350</v>
      </c>
      <c r="J2457" s="1" t="s">
        <v>70</v>
      </c>
      <c r="K2457" s="3">
        <v>49.86</v>
      </c>
      <c r="L2457">
        <v>4</v>
      </c>
      <c r="M2457" s="3">
        <v>199.44</v>
      </c>
      <c r="N2457" s="1" t="s">
        <v>21</v>
      </c>
      <c r="O2457" s="1" t="s">
        <v>44</v>
      </c>
    </row>
    <row r="2458" spans="1:15" x14ac:dyDescent="0.3">
      <c r="A2458" s="1" t="s">
        <v>6072</v>
      </c>
      <c r="B2458" s="2">
        <v>45584</v>
      </c>
      <c r="C2458" s="1" t="s">
        <v>6673</v>
      </c>
      <c r="D2458" s="1" t="s">
        <v>133</v>
      </c>
      <c r="E2458">
        <v>2024</v>
      </c>
      <c r="F2458" s="1" t="s">
        <v>1668</v>
      </c>
      <c r="G2458" s="1" t="s">
        <v>1669</v>
      </c>
      <c r="H2458" s="1" t="s">
        <v>2174</v>
      </c>
      <c r="I2458" s="1" t="s">
        <v>3520</v>
      </c>
      <c r="J2458" s="1" t="s">
        <v>51</v>
      </c>
      <c r="K2458" s="3">
        <v>37.869999999999997</v>
      </c>
      <c r="L2458">
        <v>3</v>
      </c>
      <c r="M2458" s="3">
        <v>113.61</v>
      </c>
      <c r="N2458" s="1" t="s">
        <v>21</v>
      </c>
      <c r="O2458" s="1" t="s">
        <v>37</v>
      </c>
    </row>
    <row r="2459" spans="1:15" x14ac:dyDescent="0.3">
      <c r="A2459" s="1" t="s">
        <v>6073</v>
      </c>
      <c r="B2459" s="2">
        <v>45100</v>
      </c>
      <c r="C2459" s="1" t="s">
        <v>6668</v>
      </c>
      <c r="D2459" s="1" t="s">
        <v>24</v>
      </c>
      <c r="E2459">
        <v>2023</v>
      </c>
      <c r="F2459" s="1" t="s">
        <v>438</v>
      </c>
      <c r="G2459" s="1" t="s">
        <v>1790</v>
      </c>
      <c r="H2459" s="1" t="s">
        <v>2003</v>
      </c>
      <c r="I2459" s="1" t="s">
        <v>2194</v>
      </c>
      <c r="J2459" s="1" t="s">
        <v>87</v>
      </c>
      <c r="K2459" s="3">
        <v>37.229999999999997</v>
      </c>
      <c r="L2459">
        <v>2</v>
      </c>
      <c r="M2459" s="3">
        <v>74.459999999999994</v>
      </c>
      <c r="N2459" s="1" t="s">
        <v>6669</v>
      </c>
      <c r="O2459" s="1" t="s">
        <v>37</v>
      </c>
    </row>
    <row r="2460" spans="1:15" x14ac:dyDescent="0.3">
      <c r="A2460" s="1" t="s">
        <v>6074</v>
      </c>
      <c r="B2460" s="2">
        <v>45827</v>
      </c>
      <c r="C2460" s="1" t="s">
        <v>6672</v>
      </c>
      <c r="D2460" s="1" t="s">
        <v>24</v>
      </c>
      <c r="E2460">
        <v>2025</v>
      </c>
      <c r="F2460" s="1" t="s">
        <v>1452</v>
      </c>
      <c r="G2460" s="1" t="s">
        <v>1453</v>
      </c>
      <c r="H2460" s="1" t="s">
        <v>3138</v>
      </c>
      <c r="I2460" s="1" t="s">
        <v>3139</v>
      </c>
      <c r="J2460" s="1" t="s">
        <v>20</v>
      </c>
      <c r="K2460" s="3">
        <v>28.15</v>
      </c>
      <c r="L2460">
        <v>2</v>
      </c>
      <c r="M2460" s="3">
        <v>56.3</v>
      </c>
      <c r="N2460" s="1" t="s">
        <v>21</v>
      </c>
      <c r="O2460" s="1" t="s">
        <v>30</v>
      </c>
    </row>
    <row r="2461" spans="1:15" x14ac:dyDescent="0.3">
      <c r="A2461" s="1" t="s">
        <v>6075</v>
      </c>
      <c r="B2461" s="2">
        <v>45501</v>
      </c>
      <c r="C2461" s="1" t="s">
        <v>6666</v>
      </c>
      <c r="D2461" s="1" t="s">
        <v>32</v>
      </c>
      <c r="E2461">
        <v>2024</v>
      </c>
      <c r="F2461" s="1" t="s">
        <v>1914</v>
      </c>
      <c r="G2461" s="1" t="s">
        <v>1915</v>
      </c>
      <c r="H2461" s="1" t="s">
        <v>2900</v>
      </c>
      <c r="I2461" s="1" t="s">
        <v>6076</v>
      </c>
      <c r="J2461" s="1" t="s">
        <v>51</v>
      </c>
      <c r="K2461" s="3">
        <v>35.99</v>
      </c>
      <c r="L2461">
        <v>1</v>
      </c>
      <c r="M2461" s="3">
        <v>35.99</v>
      </c>
      <c r="N2461" s="1" t="s">
        <v>29</v>
      </c>
      <c r="O2461" s="1" t="s">
        <v>52</v>
      </c>
    </row>
    <row r="2462" spans="1:15" x14ac:dyDescent="0.3">
      <c r="A2462" s="1" t="s">
        <v>6077</v>
      </c>
      <c r="B2462" s="2">
        <v>45205</v>
      </c>
      <c r="C2462" s="1" t="s">
        <v>6668</v>
      </c>
      <c r="D2462" s="1" t="s">
        <v>133</v>
      </c>
      <c r="E2462">
        <v>2023</v>
      </c>
      <c r="F2462" s="1" t="s">
        <v>1508</v>
      </c>
      <c r="G2462" s="1" t="s">
        <v>1509</v>
      </c>
      <c r="H2462" s="1" t="s">
        <v>3834</v>
      </c>
      <c r="I2462" s="1" t="s">
        <v>3835</v>
      </c>
      <c r="J2462" s="1" t="s">
        <v>20</v>
      </c>
      <c r="K2462" s="3">
        <v>52.09</v>
      </c>
      <c r="L2462">
        <v>2</v>
      </c>
      <c r="M2462" s="3">
        <v>104.18</v>
      </c>
      <c r="N2462" s="1" t="s">
        <v>29</v>
      </c>
      <c r="O2462" s="1" t="s">
        <v>30</v>
      </c>
    </row>
    <row r="2463" spans="1:15" x14ac:dyDescent="0.3">
      <c r="A2463" s="1" t="s">
        <v>6078</v>
      </c>
      <c r="B2463" s="2">
        <v>45378</v>
      </c>
      <c r="C2463" s="1" t="s">
        <v>6670</v>
      </c>
      <c r="D2463" s="1" t="s">
        <v>15</v>
      </c>
      <c r="E2463">
        <v>2024</v>
      </c>
      <c r="F2463" s="1" t="s">
        <v>1500</v>
      </c>
      <c r="G2463" s="1" t="s">
        <v>1501</v>
      </c>
      <c r="H2463" s="1" t="s">
        <v>1518</v>
      </c>
      <c r="I2463" s="1" t="s">
        <v>1519</v>
      </c>
      <c r="J2463" s="1" t="s">
        <v>87</v>
      </c>
      <c r="K2463" s="3">
        <v>33.729999999999997</v>
      </c>
      <c r="L2463">
        <v>5</v>
      </c>
      <c r="M2463" s="3">
        <v>168.65</v>
      </c>
      <c r="N2463" s="1" t="s">
        <v>21</v>
      </c>
      <c r="O2463" s="1" t="s">
        <v>80</v>
      </c>
    </row>
    <row r="2464" spans="1:15" x14ac:dyDescent="0.3">
      <c r="A2464" s="1" t="s">
        <v>6079</v>
      </c>
      <c r="B2464" s="2">
        <v>45456</v>
      </c>
      <c r="C2464" s="1" t="s">
        <v>6672</v>
      </c>
      <c r="D2464" s="1" t="s">
        <v>24</v>
      </c>
      <c r="E2464">
        <v>2024</v>
      </c>
      <c r="F2464" s="1" t="s">
        <v>3712</v>
      </c>
      <c r="G2464" s="1" t="s">
        <v>6080</v>
      </c>
      <c r="H2464" s="1" t="s">
        <v>1108</v>
      </c>
      <c r="I2464" s="1" t="s">
        <v>1109</v>
      </c>
      <c r="J2464" s="1" t="s">
        <v>51</v>
      </c>
      <c r="K2464" s="3">
        <v>36.130000000000003</v>
      </c>
      <c r="L2464">
        <v>1</v>
      </c>
      <c r="M2464" s="3">
        <v>36.130000000000003</v>
      </c>
      <c r="N2464" s="1" t="s">
        <v>29</v>
      </c>
      <c r="O2464" s="1" t="s">
        <v>37</v>
      </c>
    </row>
    <row r="2465" spans="1:15" x14ac:dyDescent="0.3">
      <c r="A2465" s="1" t="s">
        <v>6081</v>
      </c>
      <c r="B2465" s="2">
        <v>45099</v>
      </c>
      <c r="C2465" s="1" t="s">
        <v>6672</v>
      </c>
      <c r="D2465" s="1" t="s">
        <v>24</v>
      </c>
      <c r="E2465">
        <v>2023</v>
      </c>
      <c r="F2465" s="1" t="s">
        <v>631</v>
      </c>
      <c r="G2465" s="1" t="s">
        <v>632</v>
      </c>
      <c r="H2465" s="1" t="s">
        <v>1462</v>
      </c>
      <c r="I2465" s="1" t="s">
        <v>1728</v>
      </c>
      <c r="J2465" s="1" t="s">
        <v>20</v>
      </c>
      <c r="K2465" s="3">
        <v>36.54</v>
      </c>
      <c r="L2465">
        <v>2</v>
      </c>
      <c r="M2465" s="3">
        <v>73.08</v>
      </c>
      <c r="N2465" s="1" t="s">
        <v>6669</v>
      </c>
      <c r="O2465" s="1" t="s">
        <v>37</v>
      </c>
    </row>
    <row r="2466" spans="1:15" x14ac:dyDescent="0.3">
      <c r="A2466" s="1" t="s">
        <v>6082</v>
      </c>
      <c r="B2466" s="2">
        <v>45019</v>
      </c>
      <c r="C2466" s="1" t="s">
        <v>6667</v>
      </c>
      <c r="D2466" s="1" t="s">
        <v>82</v>
      </c>
      <c r="E2466">
        <v>2023</v>
      </c>
      <c r="F2466" s="1" t="s">
        <v>2259</v>
      </c>
      <c r="G2466" s="1" t="s">
        <v>2260</v>
      </c>
      <c r="H2466" s="1" t="s">
        <v>950</v>
      </c>
      <c r="I2466" s="1" t="s">
        <v>4931</v>
      </c>
      <c r="J2466" s="1" t="s">
        <v>20</v>
      </c>
      <c r="K2466" s="3">
        <v>27.24</v>
      </c>
      <c r="L2466">
        <v>1</v>
      </c>
      <c r="M2466" s="3">
        <v>27.24</v>
      </c>
      <c r="N2466" s="1" t="s">
        <v>6669</v>
      </c>
      <c r="O2466" s="1" t="s">
        <v>22</v>
      </c>
    </row>
    <row r="2467" spans="1:15" x14ac:dyDescent="0.3">
      <c r="A2467" s="1" t="s">
        <v>6083</v>
      </c>
      <c r="B2467" s="2">
        <v>44940</v>
      </c>
      <c r="C2467" s="1" t="s">
        <v>6673</v>
      </c>
      <c r="D2467" s="1" t="s">
        <v>210</v>
      </c>
      <c r="E2467">
        <v>2023</v>
      </c>
      <c r="F2467" s="1" t="s">
        <v>3395</v>
      </c>
      <c r="G2467" s="1" t="s">
        <v>3730</v>
      </c>
      <c r="H2467" s="1" t="s">
        <v>6084</v>
      </c>
      <c r="I2467" s="1" t="s">
        <v>6085</v>
      </c>
      <c r="J2467" s="1" t="s">
        <v>51</v>
      </c>
      <c r="K2467" s="3">
        <v>19.89</v>
      </c>
      <c r="L2467">
        <v>3</v>
      </c>
      <c r="M2467" s="3">
        <v>59.67</v>
      </c>
      <c r="N2467" s="1" t="s">
        <v>88</v>
      </c>
      <c r="O2467" s="1" t="s">
        <v>193</v>
      </c>
    </row>
    <row r="2468" spans="1:15" x14ac:dyDescent="0.3">
      <c r="A2468" s="1" t="s">
        <v>6086</v>
      </c>
      <c r="B2468" s="2">
        <v>45562</v>
      </c>
      <c r="C2468" s="1" t="s">
        <v>6668</v>
      </c>
      <c r="D2468" s="1" t="s">
        <v>60</v>
      </c>
      <c r="E2468">
        <v>2024</v>
      </c>
      <c r="F2468" s="1" t="s">
        <v>4823</v>
      </c>
      <c r="G2468" s="1" t="s">
        <v>4824</v>
      </c>
      <c r="H2468" s="1" t="s">
        <v>1713</v>
      </c>
      <c r="I2468" s="1" t="s">
        <v>1714</v>
      </c>
      <c r="J2468" s="1" t="s">
        <v>70</v>
      </c>
      <c r="K2468" s="3">
        <v>22.65</v>
      </c>
      <c r="L2468">
        <v>3</v>
      </c>
      <c r="M2468" s="3">
        <v>67.95</v>
      </c>
      <c r="N2468" s="1" t="s">
        <v>21</v>
      </c>
      <c r="O2468" s="1" t="s">
        <v>44</v>
      </c>
    </row>
    <row r="2469" spans="1:15" x14ac:dyDescent="0.3">
      <c r="A2469" s="1" t="s">
        <v>6087</v>
      </c>
      <c r="B2469" s="2">
        <v>45116</v>
      </c>
      <c r="C2469" s="1" t="s">
        <v>6666</v>
      </c>
      <c r="D2469" s="1" t="s">
        <v>32</v>
      </c>
      <c r="E2469">
        <v>2023</v>
      </c>
      <c r="F2469" s="1" t="s">
        <v>1914</v>
      </c>
      <c r="G2469" s="1" t="s">
        <v>3141</v>
      </c>
      <c r="H2469" s="1" t="s">
        <v>623</v>
      </c>
      <c r="I2469" s="1" t="s">
        <v>2232</v>
      </c>
      <c r="J2469" s="1" t="s">
        <v>70</v>
      </c>
      <c r="K2469" s="3">
        <v>9.7200000000000006</v>
      </c>
      <c r="L2469">
        <v>4</v>
      </c>
      <c r="M2469" s="3">
        <v>38.880000000000003</v>
      </c>
      <c r="N2469" s="1" t="s">
        <v>6669</v>
      </c>
      <c r="O2469" s="1" t="s">
        <v>193</v>
      </c>
    </row>
    <row r="2470" spans="1:15" x14ac:dyDescent="0.3">
      <c r="A2470" s="1" t="s">
        <v>6088</v>
      </c>
      <c r="B2470" s="2">
        <v>45287</v>
      </c>
      <c r="C2470" s="1" t="s">
        <v>6670</v>
      </c>
      <c r="D2470" s="1" t="s">
        <v>107</v>
      </c>
      <c r="E2470">
        <v>2023</v>
      </c>
      <c r="F2470" s="1" t="s">
        <v>33</v>
      </c>
      <c r="G2470" s="1" t="s">
        <v>34</v>
      </c>
      <c r="H2470" s="1" t="s">
        <v>3933</v>
      </c>
      <c r="I2470" s="1" t="s">
        <v>3934</v>
      </c>
      <c r="J2470" s="1" t="s">
        <v>20</v>
      </c>
      <c r="K2470" s="3">
        <v>42.35</v>
      </c>
      <c r="L2470">
        <v>1</v>
      </c>
      <c r="M2470" s="3">
        <v>42.35</v>
      </c>
      <c r="N2470" s="1" t="s">
        <v>21</v>
      </c>
      <c r="O2470" s="1" t="s">
        <v>95</v>
      </c>
    </row>
    <row r="2471" spans="1:15" x14ac:dyDescent="0.3">
      <c r="A2471" s="1" t="s">
        <v>6089</v>
      </c>
      <c r="B2471" s="2">
        <v>45264</v>
      </c>
      <c r="C2471" s="1" t="s">
        <v>6667</v>
      </c>
      <c r="D2471" s="1" t="s">
        <v>107</v>
      </c>
      <c r="E2471">
        <v>2023</v>
      </c>
      <c r="F2471" s="1" t="s">
        <v>1304</v>
      </c>
      <c r="G2471" s="1" t="s">
        <v>5488</v>
      </c>
      <c r="H2471" s="1" t="s">
        <v>2053</v>
      </c>
      <c r="I2471" s="1" t="s">
        <v>5986</v>
      </c>
      <c r="J2471" s="1" t="s">
        <v>20</v>
      </c>
      <c r="K2471" s="3">
        <v>12.85</v>
      </c>
      <c r="L2471">
        <v>4</v>
      </c>
      <c r="M2471" s="3">
        <v>51.4</v>
      </c>
      <c r="N2471" s="1" t="s">
        <v>6669</v>
      </c>
      <c r="O2471" s="1" t="s">
        <v>30</v>
      </c>
    </row>
    <row r="2472" spans="1:15" x14ac:dyDescent="0.3">
      <c r="A2472" s="1" t="s">
        <v>6090</v>
      </c>
      <c r="B2472" s="2">
        <v>45534</v>
      </c>
      <c r="C2472" s="1" t="s">
        <v>6668</v>
      </c>
      <c r="D2472" s="1" t="s">
        <v>90</v>
      </c>
      <c r="E2472">
        <v>2024</v>
      </c>
      <c r="F2472" s="1" t="s">
        <v>1633</v>
      </c>
      <c r="G2472" s="1" t="s">
        <v>1634</v>
      </c>
      <c r="H2472" s="1" t="s">
        <v>6091</v>
      </c>
      <c r="I2472" s="1" t="s">
        <v>6092</v>
      </c>
      <c r="J2472" s="1" t="s">
        <v>51</v>
      </c>
      <c r="K2472" s="3">
        <v>6.86</v>
      </c>
      <c r="L2472">
        <v>1</v>
      </c>
      <c r="M2472" s="3">
        <v>6.86</v>
      </c>
      <c r="N2472" s="1" t="s">
        <v>21</v>
      </c>
      <c r="O2472" s="1" t="s">
        <v>44</v>
      </c>
    </row>
    <row r="2473" spans="1:15" x14ac:dyDescent="0.3">
      <c r="A2473" s="1" t="s">
        <v>6093</v>
      </c>
      <c r="B2473" s="2">
        <v>45116</v>
      </c>
      <c r="C2473" s="1" t="s">
        <v>6666</v>
      </c>
      <c r="D2473" s="1" t="s">
        <v>32</v>
      </c>
      <c r="E2473">
        <v>2023</v>
      </c>
      <c r="F2473" s="1" t="s">
        <v>2799</v>
      </c>
      <c r="G2473" s="1" t="s">
        <v>5304</v>
      </c>
      <c r="H2473" s="1" t="s">
        <v>2779</v>
      </c>
      <c r="I2473" s="1" t="s">
        <v>3514</v>
      </c>
      <c r="J2473" s="1" t="s">
        <v>20</v>
      </c>
      <c r="K2473" s="3">
        <v>15.49</v>
      </c>
      <c r="L2473">
        <v>5</v>
      </c>
      <c r="M2473" s="3">
        <v>77.45</v>
      </c>
      <c r="N2473" s="1" t="s">
        <v>88</v>
      </c>
      <c r="O2473" s="1" t="s">
        <v>22</v>
      </c>
    </row>
    <row r="2474" spans="1:15" x14ac:dyDescent="0.3">
      <c r="A2474" s="1" t="s">
        <v>6094</v>
      </c>
      <c r="B2474" s="2">
        <v>45392</v>
      </c>
      <c r="C2474" s="1" t="s">
        <v>6670</v>
      </c>
      <c r="D2474" s="1" t="s">
        <v>82</v>
      </c>
      <c r="E2474">
        <v>2024</v>
      </c>
      <c r="F2474" s="1" t="s">
        <v>1043</v>
      </c>
      <c r="G2474" s="1" t="s">
        <v>1612</v>
      </c>
      <c r="H2474" s="1" t="s">
        <v>1210</v>
      </c>
      <c r="I2474" s="1" t="s">
        <v>1211</v>
      </c>
      <c r="J2474" s="1" t="s">
        <v>20</v>
      </c>
      <c r="K2474" s="3">
        <v>6.64</v>
      </c>
      <c r="L2474">
        <v>3</v>
      </c>
      <c r="M2474" s="3">
        <v>19.920000000000002</v>
      </c>
      <c r="N2474" s="1" t="s">
        <v>21</v>
      </c>
      <c r="O2474" s="1" t="s">
        <v>30</v>
      </c>
    </row>
    <row r="2475" spans="1:15" x14ac:dyDescent="0.3">
      <c r="A2475" s="1" t="s">
        <v>6095</v>
      </c>
      <c r="B2475" s="2">
        <v>45112</v>
      </c>
      <c r="C2475" s="1" t="s">
        <v>6670</v>
      </c>
      <c r="D2475" s="1" t="s">
        <v>32</v>
      </c>
      <c r="E2475">
        <v>2023</v>
      </c>
      <c r="F2475" s="1" t="s">
        <v>118</v>
      </c>
      <c r="G2475" s="1" t="s">
        <v>805</v>
      </c>
      <c r="H2475" s="1" t="s">
        <v>950</v>
      </c>
      <c r="I2475" s="1" t="s">
        <v>3875</v>
      </c>
      <c r="J2475" s="1" t="s">
        <v>87</v>
      </c>
      <c r="K2475" s="3">
        <v>23.8</v>
      </c>
      <c r="L2475">
        <v>4</v>
      </c>
      <c r="M2475" s="3">
        <v>95.2</v>
      </c>
      <c r="N2475" s="1" t="s">
        <v>6669</v>
      </c>
      <c r="O2475" s="1" t="s">
        <v>37</v>
      </c>
    </row>
    <row r="2476" spans="1:15" x14ac:dyDescent="0.3">
      <c r="A2476" s="1" t="s">
        <v>6096</v>
      </c>
      <c r="B2476" s="2">
        <v>45687</v>
      </c>
      <c r="C2476" s="1" t="s">
        <v>6672</v>
      </c>
      <c r="D2476" s="1" t="s">
        <v>210</v>
      </c>
      <c r="E2476">
        <v>2025</v>
      </c>
      <c r="F2476" s="1" t="s">
        <v>4567</v>
      </c>
      <c r="G2476" s="1" t="s">
        <v>4568</v>
      </c>
      <c r="H2476" s="1" t="s">
        <v>692</v>
      </c>
      <c r="I2476" s="1" t="s">
        <v>4078</v>
      </c>
      <c r="J2476" s="1" t="s">
        <v>87</v>
      </c>
      <c r="K2476" s="3">
        <v>40.549999999999997</v>
      </c>
      <c r="L2476">
        <v>2</v>
      </c>
      <c r="M2476" s="3">
        <v>81.099999999999994</v>
      </c>
      <c r="N2476" s="1" t="s">
        <v>29</v>
      </c>
      <c r="O2476" s="1" t="s">
        <v>22</v>
      </c>
    </row>
    <row r="2477" spans="1:15" x14ac:dyDescent="0.3">
      <c r="A2477" s="1" t="s">
        <v>6097</v>
      </c>
      <c r="B2477" s="2">
        <v>45072</v>
      </c>
      <c r="C2477" s="1" t="s">
        <v>6668</v>
      </c>
      <c r="D2477" s="1" t="s">
        <v>46</v>
      </c>
      <c r="E2477">
        <v>2023</v>
      </c>
      <c r="F2477" s="1" t="s">
        <v>2507</v>
      </c>
      <c r="G2477" s="1" t="s">
        <v>2508</v>
      </c>
      <c r="H2477" s="1" t="s">
        <v>136</v>
      </c>
      <c r="I2477" s="1" t="s">
        <v>4426</v>
      </c>
      <c r="J2477" s="1" t="s">
        <v>70</v>
      </c>
      <c r="K2477" s="3">
        <v>51.14</v>
      </c>
      <c r="L2477">
        <v>3</v>
      </c>
      <c r="M2477" s="3">
        <v>153.41999999999999</v>
      </c>
      <c r="N2477" s="1" t="s">
        <v>6669</v>
      </c>
      <c r="O2477" s="1" t="s">
        <v>37</v>
      </c>
    </row>
    <row r="2478" spans="1:15" x14ac:dyDescent="0.3">
      <c r="A2478" s="1" t="s">
        <v>6098</v>
      </c>
      <c r="B2478" s="2">
        <v>45604</v>
      </c>
      <c r="C2478" s="1" t="s">
        <v>6668</v>
      </c>
      <c r="D2478" s="1" t="s">
        <v>54</v>
      </c>
      <c r="E2478">
        <v>2024</v>
      </c>
      <c r="F2478" s="1" t="s">
        <v>5537</v>
      </c>
      <c r="G2478" s="1" t="s">
        <v>5538</v>
      </c>
      <c r="H2478" s="1" t="s">
        <v>4153</v>
      </c>
      <c r="I2478" s="1" t="s">
        <v>4154</v>
      </c>
      <c r="J2478" s="1" t="s">
        <v>20</v>
      </c>
      <c r="K2478" s="3">
        <v>42.39</v>
      </c>
      <c r="L2478">
        <v>1</v>
      </c>
      <c r="M2478" s="3">
        <v>42.39</v>
      </c>
      <c r="N2478" s="1" t="s">
        <v>21</v>
      </c>
      <c r="O2478" s="1" t="s">
        <v>52</v>
      </c>
    </row>
    <row r="2479" spans="1:15" x14ac:dyDescent="0.3">
      <c r="A2479" s="1" t="s">
        <v>6099</v>
      </c>
      <c r="B2479" s="2">
        <v>45492</v>
      </c>
      <c r="C2479" s="1" t="s">
        <v>6668</v>
      </c>
      <c r="D2479" s="1" t="s">
        <v>32</v>
      </c>
      <c r="E2479">
        <v>2024</v>
      </c>
      <c r="F2479" s="1" t="s">
        <v>2661</v>
      </c>
      <c r="G2479" s="1" t="s">
        <v>3877</v>
      </c>
      <c r="H2479" s="1" t="s">
        <v>3149</v>
      </c>
      <c r="I2479" s="1" t="s">
        <v>4228</v>
      </c>
      <c r="J2479" s="1" t="s">
        <v>51</v>
      </c>
      <c r="K2479" s="3">
        <v>15.09</v>
      </c>
      <c r="L2479">
        <v>2</v>
      </c>
      <c r="M2479" s="3">
        <v>30.18</v>
      </c>
      <c r="N2479" s="1" t="s">
        <v>29</v>
      </c>
      <c r="O2479" s="1" t="s">
        <v>30</v>
      </c>
    </row>
    <row r="2480" spans="1:15" x14ac:dyDescent="0.3">
      <c r="A2480" s="1" t="s">
        <v>6100</v>
      </c>
      <c r="B2480" s="2">
        <v>44927</v>
      </c>
      <c r="C2480" s="1" t="s">
        <v>6666</v>
      </c>
      <c r="D2480" s="1" t="s">
        <v>210</v>
      </c>
      <c r="E2480">
        <v>2023</v>
      </c>
      <c r="F2480" s="1" t="s">
        <v>794</v>
      </c>
      <c r="G2480" s="1" t="s">
        <v>2578</v>
      </c>
      <c r="H2480" s="1" t="s">
        <v>4346</v>
      </c>
      <c r="I2480" s="1" t="s">
        <v>4347</v>
      </c>
      <c r="J2480" s="1" t="s">
        <v>70</v>
      </c>
      <c r="K2480" s="3">
        <v>13.31</v>
      </c>
      <c r="L2480">
        <v>1</v>
      </c>
      <c r="M2480" s="3">
        <v>13.31</v>
      </c>
      <c r="N2480" s="1" t="s">
        <v>6669</v>
      </c>
      <c r="O2480" s="1" t="s">
        <v>22</v>
      </c>
    </row>
    <row r="2481" spans="1:15" x14ac:dyDescent="0.3">
      <c r="A2481" s="1" t="s">
        <v>6101</v>
      </c>
      <c r="B2481" s="2">
        <v>45548</v>
      </c>
      <c r="C2481" s="1" t="s">
        <v>6668</v>
      </c>
      <c r="D2481" s="1" t="s">
        <v>60</v>
      </c>
      <c r="E2481">
        <v>2024</v>
      </c>
      <c r="F2481" s="1" t="s">
        <v>2136</v>
      </c>
      <c r="G2481" s="1" t="s">
        <v>2137</v>
      </c>
      <c r="H2481" s="1" t="s">
        <v>1613</v>
      </c>
      <c r="I2481" s="1" t="s">
        <v>1614</v>
      </c>
      <c r="J2481" s="1" t="s">
        <v>20</v>
      </c>
      <c r="K2481" s="3">
        <v>38.71</v>
      </c>
      <c r="L2481">
        <v>5</v>
      </c>
      <c r="M2481" s="3">
        <v>193.55</v>
      </c>
      <c r="N2481" s="1" t="s">
        <v>29</v>
      </c>
      <c r="O2481" s="1" t="s">
        <v>22</v>
      </c>
    </row>
    <row r="2482" spans="1:15" x14ac:dyDescent="0.3">
      <c r="A2482" s="1" t="s">
        <v>6102</v>
      </c>
      <c r="B2482" s="2">
        <v>45494</v>
      </c>
      <c r="C2482" s="1" t="s">
        <v>6666</v>
      </c>
      <c r="D2482" s="1" t="s">
        <v>32</v>
      </c>
      <c r="E2482">
        <v>2024</v>
      </c>
      <c r="F2482" s="1" t="s">
        <v>1002</v>
      </c>
      <c r="G2482" s="1" t="s">
        <v>1003</v>
      </c>
      <c r="H2482" s="1" t="s">
        <v>4726</v>
      </c>
      <c r="I2482" s="1" t="s">
        <v>4727</v>
      </c>
      <c r="J2482" s="1" t="s">
        <v>20</v>
      </c>
      <c r="K2482" s="3">
        <v>13.89</v>
      </c>
      <c r="L2482">
        <v>1</v>
      </c>
      <c r="M2482" s="3">
        <v>13.89</v>
      </c>
      <c r="N2482" s="1" t="s">
        <v>6669</v>
      </c>
      <c r="O2482" s="1" t="s">
        <v>37</v>
      </c>
    </row>
    <row r="2483" spans="1:15" x14ac:dyDescent="0.3">
      <c r="A2483" s="1" t="s">
        <v>6103</v>
      </c>
      <c r="B2483" s="2">
        <v>45534</v>
      </c>
      <c r="C2483" s="1" t="s">
        <v>6668</v>
      </c>
      <c r="D2483" s="1" t="s">
        <v>90</v>
      </c>
      <c r="E2483">
        <v>2024</v>
      </c>
      <c r="F2483" s="1" t="s">
        <v>6104</v>
      </c>
      <c r="G2483" s="1" t="s">
        <v>6105</v>
      </c>
      <c r="H2483" s="1" t="s">
        <v>3221</v>
      </c>
      <c r="I2483" s="1" t="s">
        <v>5550</v>
      </c>
      <c r="J2483" s="1" t="s">
        <v>70</v>
      </c>
      <c r="K2483" s="3">
        <v>17.18</v>
      </c>
      <c r="L2483">
        <v>3</v>
      </c>
      <c r="M2483" s="3">
        <v>51.54</v>
      </c>
      <c r="N2483" s="1" t="s">
        <v>21</v>
      </c>
      <c r="O2483" s="1" t="s">
        <v>52</v>
      </c>
    </row>
    <row r="2484" spans="1:15" x14ac:dyDescent="0.3">
      <c r="A2484" s="1" t="s">
        <v>6106</v>
      </c>
      <c r="B2484" s="2">
        <v>45889</v>
      </c>
      <c r="C2484" s="1" t="s">
        <v>6670</v>
      </c>
      <c r="D2484" s="1" t="s">
        <v>90</v>
      </c>
      <c r="E2484">
        <v>2025</v>
      </c>
      <c r="F2484" s="1" t="s">
        <v>596</v>
      </c>
      <c r="G2484" s="1" t="s">
        <v>597</v>
      </c>
      <c r="H2484" s="1" t="s">
        <v>4224</v>
      </c>
      <c r="I2484" s="1" t="s">
        <v>4225</v>
      </c>
      <c r="J2484" s="1" t="s">
        <v>70</v>
      </c>
      <c r="K2484" s="3">
        <v>24.78</v>
      </c>
      <c r="L2484">
        <v>4</v>
      </c>
      <c r="M2484" s="3">
        <v>99.12</v>
      </c>
      <c r="N2484" s="1" t="s">
        <v>21</v>
      </c>
      <c r="O2484" s="1" t="s">
        <v>37</v>
      </c>
    </row>
    <row r="2485" spans="1:15" x14ac:dyDescent="0.3">
      <c r="A2485" s="1" t="s">
        <v>6107</v>
      </c>
      <c r="B2485" s="2">
        <v>45489</v>
      </c>
      <c r="C2485" s="1" t="s">
        <v>6671</v>
      </c>
      <c r="D2485" s="1" t="s">
        <v>32</v>
      </c>
      <c r="E2485">
        <v>2024</v>
      </c>
      <c r="F2485" s="1" t="s">
        <v>226</v>
      </c>
      <c r="G2485" s="1" t="s">
        <v>227</v>
      </c>
      <c r="H2485" s="1" t="s">
        <v>3747</v>
      </c>
      <c r="I2485" s="1" t="s">
        <v>4959</v>
      </c>
      <c r="J2485" s="1" t="s">
        <v>70</v>
      </c>
      <c r="K2485" s="3">
        <v>32.29</v>
      </c>
      <c r="L2485">
        <v>3</v>
      </c>
      <c r="M2485" s="3">
        <v>96.87</v>
      </c>
      <c r="N2485" s="1" t="s">
        <v>21</v>
      </c>
      <c r="O2485" s="1" t="s">
        <v>37</v>
      </c>
    </row>
    <row r="2486" spans="1:15" x14ac:dyDescent="0.3">
      <c r="A2486" s="1" t="s">
        <v>6108</v>
      </c>
      <c r="B2486" s="2">
        <v>45553</v>
      </c>
      <c r="C2486" s="1" t="s">
        <v>6670</v>
      </c>
      <c r="D2486" s="1" t="s">
        <v>60</v>
      </c>
      <c r="E2486">
        <v>2024</v>
      </c>
      <c r="F2486" s="1" t="s">
        <v>2542</v>
      </c>
      <c r="G2486" s="1" t="s">
        <v>2543</v>
      </c>
      <c r="H2486" s="1" t="s">
        <v>2779</v>
      </c>
      <c r="I2486" s="1" t="s">
        <v>2780</v>
      </c>
      <c r="J2486" s="1" t="s">
        <v>87</v>
      </c>
      <c r="K2486" s="3">
        <v>34.979999999999997</v>
      </c>
      <c r="L2486">
        <v>5</v>
      </c>
      <c r="M2486" s="3">
        <v>174.9</v>
      </c>
      <c r="N2486" s="1" t="s">
        <v>6669</v>
      </c>
      <c r="O2486" s="1" t="s">
        <v>22</v>
      </c>
    </row>
    <row r="2487" spans="1:15" x14ac:dyDescent="0.3">
      <c r="A2487" s="1" t="s">
        <v>6109</v>
      </c>
      <c r="B2487" s="2">
        <v>45235</v>
      </c>
      <c r="C2487" s="1" t="s">
        <v>6666</v>
      </c>
      <c r="D2487" s="1" t="s">
        <v>54</v>
      </c>
      <c r="E2487">
        <v>2023</v>
      </c>
      <c r="F2487" s="1" t="s">
        <v>378</v>
      </c>
      <c r="G2487" s="1" t="s">
        <v>379</v>
      </c>
      <c r="H2487" s="1" t="s">
        <v>1557</v>
      </c>
      <c r="I2487" s="1" t="s">
        <v>3500</v>
      </c>
      <c r="J2487" s="1" t="s">
        <v>20</v>
      </c>
      <c r="K2487" s="3">
        <v>5.12</v>
      </c>
      <c r="L2487">
        <v>3</v>
      </c>
      <c r="M2487" s="3">
        <v>15.36</v>
      </c>
      <c r="N2487" s="1" t="s">
        <v>21</v>
      </c>
      <c r="O2487" s="1" t="s">
        <v>37</v>
      </c>
    </row>
    <row r="2488" spans="1:15" x14ac:dyDescent="0.3">
      <c r="A2488" s="1" t="s">
        <v>6110</v>
      </c>
      <c r="B2488" s="2">
        <v>45170</v>
      </c>
      <c r="C2488" s="1" t="s">
        <v>6668</v>
      </c>
      <c r="D2488" s="1" t="s">
        <v>60</v>
      </c>
      <c r="E2488">
        <v>2023</v>
      </c>
      <c r="F2488" s="1" t="s">
        <v>1413</v>
      </c>
      <c r="G2488" s="1" t="s">
        <v>6111</v>
      </c>
      <c r="H2488" s="1" t="s">
        <v>5229</v>
      </c>
      <c r="I2488" s="1" t="s">
        <v>5230</v>
      </c>
      <c r="J2488" s="1" t="s">
        <v>51</v>
      </c>
      <c r="K2488" s="3">
        <v>49.05</v>
      </c>
      <c r="L2488">
        <v>4</v>
      </c>
      <c r="M2488" s="3">
        <v>196.2</v>
      </c>
      <c r="N2488" s="1" t="s">
        <v>29</v>
      </c>
      <c r="O2488" s="1" t="s">
        <v>37</v>
      </c>
    </row>
    <row r="2489" spans="1:15" x14ac:dyDescent="0.3">
      <c r="A2489" s="1" t="s">
        <v>6112</v>
      </c>
      <c r="B2489" s="2">
        <v>45606</v>
      </c>
      <c r="C2489" s="1" t="s">
        <v>6666</v>
      </c>
      <c r="D2489" s="1" t="s">
        <v>54</v>
      </c>
      <c r="E2489">
        <v>2024</v>
      </c>
      <c r="F2489" s="1" t="s">
        <v>5375</v>
      </c>
      <c r="G2489" s="1" t="s">
        <v>5376</v>
      </c>
      <c r="H2489" s="1" t="s">
        <v>2493</v>
      </c>
      <c r="I2489" s="1" t="s">
        <v>5492</v>
      </c>
      <c r="J2489" s="1" t="s">
        <v>20</v>
      </c>
      <c r="K2489" s="3">
        <v>22.52</v>
      </c>
      <c r="L2489">
        <v>5</v>
      </c>
      <c r="M2489" s="3">
        <v>112.6</v>
      </c>
      <c r="N2489" s="1" t="s">
        <v>29</v>
      </c>
      <c r="O2489" s="1" t="s">
        <v>22</v>
      </c>
    </row>
    <row r="2490" spans="1:15" x14ac:dyDescent="0.3">
      <c r="A2490" s="1" t="s">
        <v>6113</v>
      </c>
      <c r="B2490" s="2">
        <v>45154</v>
      </c>
      <c r="C2490" s="1" t="s">
        <v>6670</v>
      </c>
      <c r="D2490" s="1" t="s">
        <v>90</v>
      </c>
      <c r="E2490">
        <v>2023</v>
      </c>
      <c r="F2490" s="1" t="s">
        <v>2192</v>
      </c>
      <c r="G2490" s="1" t="s">
        <v>2193</v>
      </c>
      <c r="H2490" s="1" t="s">
        <v>197</v>
      </c>
      <c r="I2490" s="1" t="s">
        <v>875</v>
      </c>
      <c r="J2490" s="1" t="s">
        <v>70</v>
      </c>
      <c r="K2490" s="3">
        <v>40.1</v>
      </c>
      <c r="L2490">
        <v>3</v>
      </c>
      <c r="M2490" s="3">
        <v>120.3</v>
      </c>
      <c r="N2490" s="1" t="s">
        <v>21</v>
      </c>
      <c r="O2490" s="1" t="s">
        <v>80</v>
      </c>
    </row>
    <row r="2491" spans="1:15" x14ac:dyDescent="0.3">
      <c r="A2491" s="1" t="s">
        <v>6114</v>
      </c>
      <c r="B2491" s="2">
        <v>45246</v>
      </c>
      <c r="C2491" s="1" t="s">
        <v>6672</v>
      </c>
      <c r="D2491" s="1" t="s">
        <v>54</v>
      </c>
      <c r="E2491">
        <v>2023</v>
      </c>
      <c r="F2491" s="1" t="s">
        <v>1524</v>
      </c>
      <c r="G2491" s="1" t="s">
        <v>1525</v>
      </c>
      <c r="H2491" s="1" t="s">
        <v>4266</v>
      </c>
      <c r="I2491" s="1" t="s">
        <v>4349</v>
      </c>
      <c r="J2491" s="1" t="s">
        <v>87</v>
      </c>
      <c r="K2491" s="3">
        <v>7.32</v>
      </c>
      <c r="L2491">
        <v>3</v>
      </c>
      <c r="M2491" s="3">
        <v>21.96</v>
      </c>
      <c r="N2491" s="1" t="s">
        <v>88</v>
      </c>
      <c r="O2491" s="1" t="s">
        <v>44</v>
      </c>
    </row>
    <row r="2492" spans="1:15" x14ac:dyDescent="0.3">
      <c r="A2492" s="1" t="s">
        <v>6115</v>
      </c>
      <c r="B2492" s="2">
        <v>44970</v>
      </c>
      <c r="C2492" s="1" t="s">
        <v>6667</v>
      </c>
      <c r="D2492" s="1" t="s">
        <v>39</v>
      </c>
      <c r="E2492">
        <v>2023</v>
      </c>
      <c r="F2492" s="1" t="s">
        <v>300</v>
      </c>
      <c r="G2492" s="1" t="s">
        <v>301</v>
      </c>
      <c r="H2492" s="1" t="s">
        <v>2287</v>
      </c>
      <c r="I2492" s="1" t="s">
        <v>2288</v>
      </c>
      <c r="J2492" s="1" t="s">
        <v>51</v>
      </c>
      <c r="K2492" s="3">
        <v>47.95</v>
      </c>
      <c r="L2492">
        <v>1</v>
      </c>
      <c r="M2492" s="3">
        <v>47.95</v>
      </c>
      <c r="N2492" s="1" t="s">
        <v>6669</v>
      </c>
      <c r="O2492" s="1" t="s">
        <v>52</v>
      </c>
    </row>
    <row r="2493" spans="1:15" x14ac:dyDescent="0.3">
      <c r="A2493" s="1" t="s">
        <v>6116</v>
      </c>
      <c r="B2493" s="2">
        <v>45083</v>
      </c>
      <c r="C2493" s="1" t="s">
        <v>6671</v>
      </c>
      <c r="D2493" s="1" t="s">
        <v>24</v>
      </c>
      <c r="E2493">
        <v>2023</v>
      </c>
      <c r="F2493" s="1" t="s">
        <v>6117</v>
      </c>
      <c r="G2493" s="1" t="s">
        <v>6118</v>
      </c>
      <c r="H2493" s="1" t="s">
        <v>2106</v>
      </c>
      <c r="I2493" s="1" t="s">
        <v>2107</v>
      </c>
      <c r="J2493" s="1" t="s">
        <v>70</v>
      </c>
      <c r="K2493" s="3">
        <v>6.62</v>
      </c>
      <c r="L2493">
        <v>1</v>
      </c>
      <c r="M2493" s="3">
        <v>6.62</v>
      </c>
      <c r="N2493" s="1" t="s">
        <v>21</v>
      </c>
      <c r="O2493" s="1" t="s">
        <v>22</v>
      </c>
    </row>
    <row r="2494" spans="1:15" x14ac:dyDescent="0.3">
      <c r="A2494" s="1" t="s">
        <v>6119</v>
      </c>
      <c r="B2494" s="2">
        <v>45514</v>
      </c>
      <c r="C2494" s="1" t="s">
        <v>6673</v>
      </c>
      <c r="D2494" s="1" t="s">
        <v>90</v>
      </c>
      <c r="E2494">
        <v>2024</v>
      </c>
      <c r="F2494" s="1" t="s">
        <v>1058</v>
      </c>
      <c r="G2494" s="1" t="s">
        <v>2843</v>
      </c>
      <c r="H2494" s="1" t="s">
        <v>450</v>
      </c>
      <c r="I2494" s="1" t="s">
        <v>451</v>
      </c>
      <c r="J2494" s="1" t="s">
        <v>70</v>
      </c>
      <c r="K2494" s="3">
        <v>18.510000000000002</v>
      </c>
      <c r="L2494">
        <v>1</v>
      </c>
      <c r="M2494" s="3">
        <v>18.510000000000002</v>
      </c>
      <c r="N2494" s="1" t="s">
        <v>21</v>
      </c>
      <c r="O2494" s="1" t="s">
        <v>80</v>
      </c>
    </row>
    <row r="2495" spans="1:15" x14ac:dyDescent="0.3">
      <c r="A2495" s="1" t="s">
        <v>6120</v>
      </c>
      <c r="B2495" s="2">
        <v>45346</v>
      </c>
      <c r="C2495" s="1" t="s">
        <v>6673</v>
      </c>
      <c r="D2495" s="1" t="s">
        <v>39</v>
      </c>
      <c r="E2495">
        <v>2024</v>
      </c>
      <c r="F2495" s="1" t="s">
        <v>1235</v>
      </c>
      <c r="G2495" s="1" t="s">
        <v>5348</v>
      </c>
      <c r="H2495" s="1" t="s">
        <v>1974</v>
      </c>
      <c r="I2495" s="1" t="s">
        <v>6121</v>
      </c>
      <c r="J2495" s="1" t="s">
        <v>70</v>
      </c>
      <c r="K2495" s="3">
        <v>8.77</v>
      </c>
      <c r="L2495">
        <v>4</v>
      </c>
      <c r="M2495" s="3">
        <v>35.08</v>
      </c>
      <c r="N2495" s="1" t="s">
        <v>21</v>
      </c>
      <c r="O2495" s="1" t="s">
        <v>44</v>
      </c>
    </row>
    <row r="2496" spans="1:15" x14ac:dyDescent="0.3">
      <c r="A2496" s="1" t="s">
        <v>6122</v>
      </c>
      <c r="B2496" s="2">
        <v>45164</v>
      </c>
      <c r="C2496" s="1" t="s">
        <v>6673</v>
      </c>
      <c r="D2496" s="1" t="s">
        <v>90</v>
      </c>
      <c r="E2496">
        <v>2023</v>
      </c>
      <c r="F2496" s="1" t="s">
        <v>3885</v>
      </c>
      <c r="G2496" s="1" t="s">
        <v>4758</v>
      </c>
      <c r="H2496" s="1" t="s">
        <v>598</v>
      </c>
      <c r="I2496" s="1" t="s">
        <v>2432</v>
      </c>
      <c r="J2496" s="1" t="s">
        <v>20</v>
      </c>
      <c r="K2496" s="3">
        <v>46.18</v>
      </c>
      <c r="L2496">
        <v>1</v>
      </c>
      <c r="M2496" s="3">
        <v>46.18</v>
      </c>
      <c r="N2496" s="1" t="s">
        <v>88</v>
      </c>
      <c r="O2496" s="1" t="s">
        <v>37</v>
      </c>
    </row>
    <row r="2497" spans="1:15" x14ac:dyDescent="0.3">
      <c r="A2497" s="1" t="s">
        <v>6123</v>
      </c>
      <c r="B2497" s="2">
        <v>45844</v>
      </c>
      <c r="C2497" s="1" t="s">
        <v>6666</v>
      </c>
      <c r="D2497" s="1" t="s">
        <v>32</v>
      </c>
      <c r="E2497">
        <v>2025</v>
      </c>
      <c r="F2497" s="1" t="s">
        <v>4392</v>
      </c>
      <c r="G2497" s="1" t="s">
        <v>4393</v>
      </c>
      <c r="H2497" s="1" t="s">
        <v>4166</v>
      </c>
      <c r="I2497" s="1" t="s">
        <v>4167</v>
      </c>
      <c r="J2497" s="1" t="s">
        <v>20</v>
      </c>
      <c r="K2497" s="3">
        <v>52.57</v>
      </c>
      <c r="L2497">
        <v>1</v>
      </c>
      <c r="M2497" s="3">
        <v>52.57</v>
      </c>
      <c r="N2497" s="1" t="s">
        <v>29</v>
      </c>
      <c r="O2497" s="1" t="s">
        <v>37</v>
      </c>
    </row>
    <row r="2498" spans="1:15" x14ac:dyDescent="0.3">
      <c r="A2498" s="1" t="s">
        <v>6124</v>
      </c>
      <c r="B2498" s="2">
        <v>45261</v>
      </c>
      <c r="C2498" s="1" t="s">
        <v>6668</v>
      </c>
      <c r="D2498" s="1" t="s">
        <v>107</v>
      </c>
      <c r="E2498">
        <v>2023</v>
      </c>
      <c r="F2498" s="1" t="s">
        <v>481</v>
      </c>
      <c r="G2498" s="1" t="s">
        <v>926</v>
      </c>
      <c r="H2498" s="1" t="s">
        <v>4441</v>
      </c>
      <c r="I2498" s="1" t="s">
        <v>4442</v>
      </c>
      <c r="J2498" s="1" t="s">
        <v>70</v>
      </c>
      <c r="K2498" s="3">
        <v>8.65</v>
      </c>
      <c r="L2498">
        <v>2</v>
      </c>
      <c r="M2498" s="3">
        <v>17.3</v>
      </c>
      <c r="N2498" s="1" t="s">
        <v>21</v>
      </c>
      <c r="O2498" s="1" t="s">
        <v>44</v>
      </c>
    </row>
    <row r="2499" spans="1:15" x14ac:dyDescent="0.3">
      <c r="A2499" s="1" t="s">
        <v>6125</v>
      </c>
      <c r="B2499" s="2">
        <v>44841</v>
      </c>
      <c r="C2499" s="1" t="s">
        <v>6668</v>
      </c>
      <c r="D2499" s="1" t="s">
        <v>133</v>
      </c>
      <c r="E2499">
        <v>2022</v>
      </c>
      <c r="F2499" s="1" t="s">
        <v>666</v>
      </c>
      <c r="G2499" s="1" t="s">
        <v>3439</v>
      </c>
      <c r="H2499" s="1" t="s">
        <v>2986</v>
      </c>
      <c r="I2499" s="1" t="s">
        <v>2987</v>
      </c>
      <c r="J2499" s="1" t="s">
        <v>87</v>
      </c>
      <c r="K2499" s="3">
        <v>19.18</v>
      </c>
      <c r="L2499">
        <v>1</v>
      </c>
      <c r="M2499" s="3">
        <v>19.18</v>
      </c>
      <c r="N2499" s="1" t="s">
        <v>21</v>
      </c>
      <c r="O2499" s="1" t="s">
        <v>22</v>
      </c>
    </row>
    <row r="2500" spans="1:15" x14ac:dyDescent="0.3">
      <c r="A2500" s="1" t="s">
        <v>6126</v>
      </c>
      <c r="B2500" s="2">
        <v>45773</v>
      </c>
      <c r="C2500" s="1" t="s">
        <v>6673</v>
      </c>
      <c r="D2500" s="1" t="s">
        <v>82</v>
      </c>
      <c r="E2500">
        <v>2025</v>
      </c>
      <c r="F2500" s="1" t="s">
        <v>1163</v>
      </c>
      <c r="G2500" s="1" t="s">
        <v>4923</v>
      </c>
      <c r="H2500" s="1" t="s">
        <v>936</v>
      </c>
      <c r="I2500" s="1" t="s">
        <v>2138</v>
      </c>
      <c r="J2500" s="1" t="s">
        <v>20</v>
      </c>
      <c r="K2500" s="3">
        <v>26.69</v>
      </c>
      <c r="L2500">
        <v>3</v>
      </c>
      <c r="M2500" s="3">
        <v>80.069999999999993</v>
      </c>
      <c r="N2500" s="1" t="s">
        <v>21</v>
      </c>
      <c r="O2500" s="1" t="s">
        <v>37</v>
      </c>
    </row>
    <row r="2501" spans="1:15" x14ac:dyDescent="0.3">
      <c r="A2501" s="1" t="s">
        <v>6127</v>
      </c>
      <c r="B2501" s="2">
        <v>45848</v>
      </c>
      <c r="C2501" s="1" t="s">
        <v>6672</v>
      </c>
      <c r="D2501" s="1" t="s">
        <v>32</v>
      </c>
      <c r="E2501">
        <v>2025</v>
      </c>
      <c r="F2501" s="1" t="s">
        <v>3216</v>
      </c>
      <c r="G2501" s="1" t="s">
        <v>5393</v>
      </c>
      <c r="H2501" s="1" t="s">
        <v>2079</v>
      </c>
      <c r="I2501" s="1" t="s">
        <v>4556</v>
      </c>
      <c r="J2501" s="1" t="s">
        <v>70</v>
      </c>
      <c r="K2501" s="3">
        <v>13.16</v>
      </c>
      <c r="L2501">
        <v>3</v>
      </c>
      <c r="M2501" s="3">
        <v>39.479999999999997</v>
      </c>
      <c r="N2501" s="1" t="s">
        <v>6669</v>
      </c>
      <c r="O2501" s="1" t="s">
        <v>22</v>
      </c>
    </row>
    <row r="2502" spans="1:15" x14ac:dyDescent="0.3">
      <c r="A2502" s="1" t="s">
        <v>6128</v>
      </c>
      <c r="B2502" s="2">
        <v>45327</v>
      </c>
      <c r="C2502" s="1" t="s">
        <v>6667</v>
      </c>
      <c r="D2502" s="1" t="s">
        <v>39</v>
      </c>
      <c r="E2502">
        <v>2024</v>
      </c>
      <c r="F2502" s="1" t="s">
        <v>2206</v>
      </c>
      <c r="G2502" s="1" t="s">
        <v>2748</v>
      </c>
      <c r="H2502" s="1" t="s">
        <v>4303</v>
      </c>
      <c r="I2502" s="1" t="s">
        <v>4304</v>
      </c>
      <c r="J2502" s="1" t="s">
        <v>20</v>
      </c>
      <c r="K2502" s="3">
        <v>39.909999999999997</v>
      </c>
      <c r="L2502">
        <v>1</v>
      </c>
      <c r="M2502" s="3">
        <v>39.909999999999997</v>
      </c>
      <c r="N2502" s="1" t="s">
        <v>29</v>
      </c>
      <c r="O2502" s="1" t="s">
        <v>22</v>
      </c>
    </row>
    <row r="2503" spans="1:15" x14ac:dyDescent="0.3">
      <c r="A2503" s="1" t="s">
        <v>6129</v>
      </c>
      <c r="B2503" s="2">
        <v>45252</v>
      </c>
      <c r="C2503" s="1" t="s">
        <v>6670</v>
      </c>
      <c r="D2503" s="1" t="s">
        <v>54</v>
      </c>
      <c r="E2503">
        <v>2023</v>
      </c>
      <c r="F2503" s="1" t="s">
        <v>2196</v>
      </c>
      <c r="G2503" s="1" t="s">
        <v>2197</v>
      </c>
      <c r="H2503" s="1" t="s">
        <v>2844</v>
      </c>
      <c r="I2503" s="1" t="s">
        <v>2845</v>
      </c>
      <c r="J2503" s="1" t="s">
        <v>20</v>
      </c>
      <c r="K2503" s="3">
        <v>36.54</v>
      </c>
      <c r="L2503">
        <v>5</v>
      </c>
      <c r="M2503" s="3">
        <v>182.7</v>
      </c>
      <c r="N2503" s="1" t="s">
        <v>21</v>
      </c>
      <c r="O2503" s="1" t="s">
        <v>37</v>
      </c>
    </row>
    <row r="2504" spans="1:15" x14ac:dyDescent="0.3">
      <c r="A2504" s="1" t="s">
        <v>6130</v>
      </c>
      <c r="B2504" s="2">
        <v>45826</v>
      </c>
      <c r="C2504" s="1" t="s">
        <v>6670</v>
      </c>
      <c r="D2504" s="1" t="s">
        <v>24</v>
      </c>
      <c r="E2504">
        <v>2025</v>
      </c>
      <c r="F2504" s="1" t="s">
        <v>1840</v>
      </c>
      <c r="G2504" s="1" t="s">
        <v>1841</v>
      </c>
      <c r="H2504" s="1" t="s">
        <v>5139</v>
      </c>
      <c r="I2504" s="1" t="s">
        <v>5140</v>
      </c>
      <c r="J2504" s="1" t="s">
        <v>20</v>
      </c>
      <c r="K2504" s="3">
        <v>11.3</v>
      </c>
      <c r="L2504">
        <v>4</v>
      </c>
      <c r="M2504" s="3">
        <v>45.2</v>
      </c>
      <c r="N2504" s="1" t="s">
        <v>21</v>
      </c>
      <c r="O2504" s="1" t="s">
        <v>80</v>
      </c>
    </row>
    <row r="2505" spans="1:15" x14ac:dyDescent="0.3">
      <c r="A2505" s="1" t="s">
        <v>6131</v>
      </c>
      <c r="B2505" s="2">
        <v>45219</v>
      </c>
      <c r="C2505" s="1" t="s">
        <v>6668</v>
      </c>
      <c r="D2505" s="1" t="s">
        <v>133</v>
      </c>
      <c r="E2505">
        <v>2023</v>
      </c>
      <c r="F2505" s="1" t="s">
        <v>4599</v>
      </c>
      <c r="G2505" s="1" t="s">
        <v>4600</v>
      </c>
      <c r="H2505" s="1" t="s">
        <v>2810</v>
      </c>
      <c r="I2505" s="1" t="s">
        <v>2811</v>
      </c>
      <c r="J2505" s="1" t="s">
        <v>20</v>
      </c>
      <c r="K2505" s="3">
        <v>20.99</v>
      </c>
      <c r="L2505">
        <v>3</v>
      </c>
      <c r="M2505" s="3">
        <v>62.97</v>
      </c>
      <c r="N2505" s="1" t="s">
        <v>29</v>
      </c>
      <c r="O2505" s="1" t="s">
        <v>22</v>
      </c>
    </row>
    <row r="2506" spans="1:15" x14ac:dyDescent="0.3">
      <c r="A2506" s="1" t="s">
        <v>6132</v>
      </c>
      <c r="B2506" s="2">
        <v>45531</v>
      </c>
      <c r="C2506" s="1" t="s">
        <v>6671</v>
      </c>
      <c r="D2506" s="1" t="s">
        <v>90</v>
      </c>
      <c r="E2506">
        <v>2024</v>
      </c>
      <c r="F2506" s="1" t="s">
        <v>2330</v>
      </c>
      <c r="G2506" s="1" t="s">
        <v>2410</v>
      </c>
      <c r="H2506" s="1" t="s">
        <v>3733</v>
      </c>
      <c r="I2506" s="1" t="s">
        <v>3734</v>
      </c>
      <c r="J2506" s="1" t="s">
        <v>70</v>
      </c>
      <c r="K2506" s="3">
        <v>17.16</v>
      </c>
      <c r="L2506">
        <v>2</v>
      </c>
      <c r="M2506" s="3">
        <v>34.32</v>
      </c>
      <c r="N2506" s="1" t="s">
        <v>21</v>
      </c>
      <c r="O2506" s="1" t="s">
        <v>193</v>
      </c>
    </row>
    <row r="2507" spans="1:15" x14ac:dyDescent="0.3">
      <c r="A2507" s="1" t="s">
        <v>6133</v>
      </c>
      <c r="B2507" s="2">
        <v>44995</v>
      </c>
      <c r="C2507" s="1" t="s">
        <v>6668</v>
      </c>
      <c r="D2507" s="1" t="s">
        <v>15</v>
      </c>
      <c r="E2507">
        <v>2023</v>
      </c>
      <c r="F2507" s="1" t="s">
        <v>3958</v>
      </c>
      <c r="G2507" s="1" t="s">
        <v>3959</v>
      </c>
      <c r="H2507" s="1" t="s">
        <v>3179</v>
      </c>
      <c r="I2507" s="1" t="s">
        <v>4406</v>
      </c>
      <c r="J2507" s="1" t="s">
        <v>20</v>
      </c>
      <c r="K2507" s="3">
        <v>28.8</v>
      </c>
      <c r="L2507">
        <v>5</v>
      </c>
      <c r="M2507" s="3">
        <v>144</v>
      </c>
      <c r="N2507" s="1" t="s">
        <v>29</v>
      </c>
      <c r="O2507" s="1" t="s">
        <v>80</v>
      </c>
    </row>
    <row r="2508" spans="1:15" x14ac:dyDescent="0.3">
      <c r="A2508" s="1" t="s">
        <v>6134</v>
      </c>
      <c r="B2508" s="2">
        <v>45839</v>
      </c>
      <c r="C2508" s="1" t="s">
        <v>6671</v>
      </c>
      <c r="D2508" s="1" t="s">
        <v>32</v>
      </c>
      <c r="E2508">
        <v>2025</v>
      </c>
      <c r="F2508" s="1" t="s">
        <v>1043</v>
      </c>
      <c r="G2508" s="1" t="s">
        <v>1493</v>
      </c>
      <c r="H2508" s="1" t="s">
        <v>4847</v>
      </c>
      <c r="I2508" s="1" t="s">
        <v>4848</v>
      </c>
      <c r="J2508" s="1" t="s">
        <v>20</v>
      </c>
      <c r="K2508" s="3">
        <v>36.42</v>
      </c>
      <c r="L2508">
        <v>4</v>
      </c>
      <c r="M2508" s="3">
        <v>145.68</v>
      </c>
      <c r="N2508" s="1" t="s">
        <v>6669</v>
      </c>
      <c r="O2508" s="1" t="s">
        <v>193</v>
      </c>
    </row>
    <row r="2509" spans="1:15" x14ac:dyDescent="0.3">
      <c r="A2509" s="1" t="s">
        <v>6135</v>
      </c>
      <c r="B2509" s="2">
        <v>45321</v>
      </c>
      <c r="C2509" s="1" t="s">
        <v>6671</v>
      </c>
      <c r="D2509" s="1" t="s">
        <v>210</v>
      </c>
      <c r="E2509">
        <v>2024</v>
      </c>
      <c r="F2509" s="1" t="s">
        <v>2327</v>
      </c>
      <c r="G2509" s="1" t="s">
        <v>2328</v>
      </c>
      <c r="H2509" s="1" t="s">
        <v>191</v>
      </c>
      <c r="I2509" s="1" t="s">
        <v>192</v>
      </c>
      <c r="J2509" s="1" t="s">
        <v>70</v>
      </c>
      <c r="K2509" s="3">
        <v>6.98</v>
      </c>
      <c r="L2509">
        <v>4</v>
      </c>
      <c r="M2509" s="3">
        <v>27.92</v>
      </c>
      <c r="N2509" s="1" t="s">
        <v>29</v>
      </c>
      <c r="O2509" s="1" t="s">
        <v>37</v>
      </c>
    </row>
    <row r="2510" spans="1:15" x14ac:dyDescent="0.3">
      <c r="A2510" s="1" t="s">
        <v>6136</v>
      </c>
      <c r="B2510" s="2">
        <v>45391</v>
      </c>
      <c r="C2510" s="1" t="s">
        <v>6671</v>
      </c>
      <c r="D2510" s="1" t="s">
        <v>82</v>
      </c>
      <c r="E2510">
        <v>2024</v>
      </c>
      <c r="F2510" s="1" t="s">
        <v>4128</v>
      </c>
      <c r="G2510" s="1" t="s">
        <v>4129</v>
      </c>
      <c r="H2510" s="1" t="s">
        <v>1497</v>
      </c>
      <c r="I2510" s="1" t="s">
        <v>3016</v>
      </c>
      <c r="J2510" s="1" t="s">
        <v>87</v>
      </c>
      <c r="K2510" s="3">
        <v>48.4</v>
      </c>
      <c r="L2510">
        <v>1</v>
      </c>
      <c r="M2510" s="3">
        <v>48.4</v>
      </c>
      <c r="N2510" s="1" t="s">
        <v>21</v>
      </c>
      <c r="O2510" s="1" t="s">
        <v>30</v>
      </c>
    </row>
    <row r="2511" spans="1:15" x14ac:dyDescent="0.3">
      <c r="A2511" s="1" t="s">
        <v>6137</v>
      </c>
      <c r="B2511" s="2">
        <v>45487</v>
      </c>
      <c r="C2511" s="1" t="s">
        <v>6666</v>
      </c>
      <c r="D2511" s="1" t="s">
        <v>32</v>
      </c>
      <c r="E2511">
        <v>2024</v>
      </c>
      <c r="F2511" s="1" t="s">
        <v>3824</v>
      </c>
      <c r="G2511" s="1" t="s">
        <v>3825</v>
      </c>
      <c r="H2511" s="1" t="s">
        <v>673</v>
      </c>
      <c r="I2511" s="1" t="s">
        <v>4458</v>
      </c>
      <c r="J2511" s="1" t="s">
        <v>87</v>
      </c>
      <c r="K2511" s="3">
        <v>16.07</v>
      </c>
      <c r="L2511">
        <v>1</v>
      </c>
      <c r="M2511" s="3">
        <v>16.07</v>
      </c>
      <c r="N2511" s="1" t="s">
        <v>6669</v>
      </c>
      <c r="O2511" s="1" t="s">
        <v>193</v>
      </c>
    </row>
    <row r="2512" spans="1:15" x14ac:dyDescent="0.3">
      <c r="A2512" s="1" t="s">
        <v>6138</v>
      </c>
      <c r="B2512" s="2">
        <v>45399</v>
      </c>
      <c r="C2512" s="1" t="s">
        <v>6670</v>
      </c>
      <c r="D2512" s="1" t="s">
        <v>82</v>
      </c>
      <c r="E2512">
        <v>2024</v>
      </c>
      <c r="F2512" s="1" t="s">
        <v>912</v>
      </c>
      <c r="G2512" s="1" t="s">
        <v>5199</v>
      </c>
      <c r="H2512" s="1" t="s">
        <v>2334</v>
      </c>
      <c r="I2512" s="1" t="s">
        <v>2335</v>
      </c>
      <c r="J2512" s="1" t="s">
        <v>51</v>
      </c>
      <c r="K2512" s="3">
        <v>52.99</v>
      </c>
      <c r="L2512">
        <v>4</v>
      </c>
      <c r="M2512" s="3">
        <v>211.96</v>
      </c>
      <c r="N2512" s="1" t="s">
        <v>6669</v>
      </c>
      <c r="O2512" s="1" t="s">
        <v>95</v>
      </c>
    </row>
    <row r="2513" spans="1:15" x14ac:dyDescent="0.3">
      <c r="A2513" s="1" t="s">
        <v>6139</v>
      </c>
      <c r="B2513" s="2">
        <v>45472</v>
      </c>
      <c r="C2513" s="1" t="s">
        <v>6673</v>
      </c>
      <c r="D2513" s="1" t="s">
        <v>24</v>
      </c>
      <c r="E2513">
        <v>2024</v>
      </c>
      <c r="F2513" s="1" t="s">
        <v>2099</v>
      </c>
      <c r="G2513" s="1" t="s">
        <v>2100</v>
      </c>
      <c r="H2513" s="1" t="s">
        <v>6140</v>
      </c>
      <c r="I2513" s="1" t="s">
        <v>6141</v>
      </c>
      <c r="J2513" s="1" t="s">
        <v>70</v>
      </c>
      <c r="K2513" s="3">
        <v>7.42</v>
      </c>
      <c r="L2513">
        <v>1</v>
      </c>
      <c r="M2513" s="3">
        <v>7.42</v>
      </c>
      <c r="N2513" s="1" t="s">
        <v>6669</v>
      </c>
      <c r="O2513" s="1" t="s">
        <v>95</v>
      </c>
    </row>
    <row r="2514" spans="1:15" x14ac:dyDescent="0.3">
      <c r="A2514" s="1" t="s">
        <v>6142</v>
      </c>
      <c r="B2514" s="2">
        <v>45048</v>
      </c>
      <c r="C2514" s="1" t="s">
        <v>6671</v>
      </c>
      <c r="D2514" s="1" t="s">
        <v>46</v>
      </c>
      <c r="E2514">
        <v>2023</v>
      </c>
      <c r="F2514" s="1" t="s">
        <v>2822</v>
      </c>
      <c r="G2514" s="1" t="s">
        <v>2823</v>
      </c>
      <c r="H2514" s="1" t="s">
        <v>393</v>
      </c>
      <c r="I2514" s="1" t="s">
        <v>6143</v>
      </c>
      <c r="J2514" s="1" t="s">
        <v>51</v>
      </c>
      <c r="K2514" s="3">
        <v>5.92</v>
      </c>
      <c r="L2514">
        <v>3</v>
      </c>
      <c r="M2514" s="3">
        <v>17.760000000000002</v>
      </c>
      <c r="N2514" s="1" t="s">
        <v>88</v>
      </c>
      <c r="O2514" s="1" t="s">
        <v>52</v>
      </c>
    </row>
    <row r="2515" spans="1:15" x14ac:dyDescent="0.3">
      <c r="A2515" s="1" t="s">
        <v>6144</v>
      </c>
      <c r="B2515" s="2">
        <v>45252</v>
      </c>
      <c r="C2515" s="1" t="s">
        <v>6670</v>
      </c>
      <c r="D2515" s="1" t="s">
        <v>54</v>
      </c>
      <c r="E2515">
        <v>2023</v>
      </c>
      <c r="F2515" s="1" t="s">
        <v>2919</v>
      </c>
      <c r="G2515" s="1" t="s">
        <v>2920</v>
      </c>
      <c r="H2515" s="1" t="s">
        <v>2396</v>
      </c>
      <c r="I2515" s="1" t="s">
        <v>2397</v>
      </c>
      <c r="J2515" s="1" t="s">
        <v>70</v>
      </c>
      <c r="K2515" s="3">
        <v>20.54</v>
      </c>
      <c r="L2515">
        <v>3</v>
      </c>
      <c r="M2515" s="3">
        <v>61.62</v>
      </c>
      <c r="N2515" s="1" t="s">
        <v>88</v>
      </c>
      <c r="O2515" s="1" t="s">
        <v>52</v>
      </c>
    </row>
    <row r="2516" spans="1:15" x14ac:dyDescent="0.3">
      <c r="A2516" s="1" t="s">
        <v>6145</v>
      </c>
      <c r="B2516" s="2">
        <v>45598</v>
      </c>
      <c r="C2516" s="1" t="s">
        <v>6673</v>
      </c>
      <c r="D2516" s="1" t="s">
        <v>54</v>
      </c>
      <c r="E2516">
        <v>2024</v>
      </c>
      <c r="F2516" s="1" t="s">
        <v>433</v>
      </c>
      <c r="G2516" s="1" t="s">
        <v>434</v>
      </c>
      <c r="H2516" s="1" t="s">
        <v>767</v>
      </c>
      <c r="I2516" s="1" t="s">
        <v>2904</v>
      </c>
      <c r="J2516" s="1" t="s">
        <v>51</v>
      </c>
      <c r="K2516" s="3">
        <v>29.94</v>
      </c>
      <c r="L2516">
        <v>2</v>
      </c>
      <c r="M2516" s="3">
        <v>59.88</v>
      </c>
      <c r="N2516" s="1" t="s">
        <v>21</v>
      </c>
      <c r="O2516" s="1" t="s">
        <v>193</v>
      </c>
    </row>
    <row r="2517" spans="1:15" x14ac:dyDescent="0.3">
      <c r="A2517" s="1" t="s">
        <v>6146</v>
      </c>
      <c r="B2517" s="2">
        <v>45023</v>
      </c>
      <c r="C2517" s="1" t="s">
        <v>6668</v>
      </c>
      <c r="D2517" s="1" t="s">
        <v>82</v>
      </c>
      <c r="E2517">
        <v>2023</v>
      </c>
      <c r="F2517" s="1" t="s">
        <v>2828</v>
      </c>
      <c r="G2517" s="1" t="s">
        <v>6147</v>
      </c>
      <c r="H2517" s="1" t="s">
        <v>99</v>
      </c>
      <c r="I2517" s="1" t="s">
        <v>100</v>
      </c>
      <c r="J2517" s="1" t="s">
        <v>20</v>
      </c>
      <c r="K2517" s="3">
        <v>20.98</v>
      </c>
      <c r="L2517">
        <v>1</v>
      </c>
      <c r="M2517" s="3">
        <v>20.98</v>
      </c>
      <c r="N2517" s="1" t="s">
        <v>6669</v>
      </c>
      <c r="O2517" s="1" t="s">
        <v>95</v>
      </c>
    </row>
    <row r="2518" spans="1:15" x14ac:dyDescent="0.3">
      <c r="A2518" s="1" t="s">
        <v>6148</v>
      </c>
      <c r="B2518" s="2">
        <v>45598</v>
      </c>
      <c r="C2518" s="1" t="s">
        <v>6673</v>
      </c>
      <c r="D2518" s="1" t="s">
        <v>54</v>
      </c>
      <c r="E2518">
        <v>2024</v>
      </c>
      <c r="F2518" s="1" t="s">
        <v>2932</v>
      </c>
      <c r="G2518" s="1" t="s">
        <v>2933</v>
      </c>
      <c r="H2518" s="1" t="s">
        <v>2779</v>
      </c>
      <c r="I2518" s="1" t="s">
        <v>5923</v>
      </c>
      <c r="J2518" s="1" t="s">
        <v>20</v>
      </c>
      <c r="K2518" s="3">
        <v>31.69</v>
      </c>
      <c r="L2518">
        <v>5</v>
      </c>
      <c r="M2518" s="3">
        <v>158.44999999999999</v>
      </c>
      <c r="N2518" s="1" t="s">
        <v>21</v>
      </c>
      <c r="O2518" s="1" t="s">
        <v>22</v>
      </c>
    </row>
    <row r="2519" spans="1:15" x14ac:dyDescent="0.3">
      <c r="A2519" s="1" t="s">
        <v>6149</v>
      </c>
      <c r="B2519" s="2">
        <v>45601</v>
      </c>
      <c r="C2519" s="1" t="s">
        <v>6671</v>
      </c>
      <c r="D2519" s="1" t="s">
        <v>54</v>
      </c>
      <c r="E2519">
        <v>2024</v>
      </c>
      <c r="F2519" s="1" t="s">
        <v>4618</v>
      </c>
      <c r="G2519" s="1" t="s">
        <v>4619</v>
      </c>
      <c r="H2519" s="1" t="s">
        <v>1990</v>
      </c>
      <c r="I2519" s="1" t="s">
        <v>1991</v>
      </c>
      <c r="J2519" s="1" t="s">
        <v>20</v>
      </c>
      <c r="K2519" s="3">
        <v>5.88</v>
      </c>
      <c r="L2519">
        <v>1</v>
      </c>
      <c r="M2519" s="3">
        <v>5.88</v>
      </c>
      <c r="N2519" s="1" t="s">
        <v>21</v>
      </c>
      <c r="O2519" s="1" t="s">
        <v>95</v>
      </c>
    </row>
    <row r="2520" spans="1:15" x14ac:dyDescent="0.3">
      <c r="A2520" s="1" t="s">
        <v>6150</v>
      </c>
      <c r="B2520" s="2">
        <v>44889</v>
      </c>
      <c r="C2520" s="1" t="s">
        <v>6672</v>
      </c>
      <c r="D2520" s="1" t="s">
        <v>54</v>
      </c>
      <c r="E2520">
        <v>2022</v>
      </c>
      <c r="F2520" s="1" t="s">
        <v>3796</v>
      </c>
      <c r="G2520" s="1" t="s">
        <v>3797</v>
      </c>
      <c r="H2520" s="1" t="s">
        <v>3074</v>
      </c>
      <c r="I2520" s="1" t="s">
        <v>3075</v>
      </c>
      <c r="J2520" s="1" t="s">
        <v>20</v>
      </c>
      <c r="K2520" s="3">
        <v>9.7100000000000009</v>
      </c>
      <c r="L2520">
        <v>3</v>
      </c>
      <c r="M2520" s="3">
        <v>29.13</v>
      </c>
      <c r="N2520" s="1" t="s">
        <v>21</v>
      </c>
      <c r="O2520" s="1" t="s">
        <v>37</v>
      </c>
    </row>
    <row r="2521" spans="1:15" x14ac:dyDescent="0.3">
      <c r="A2521" s="1" t="s">
        <v>6151</v>
      </c>
      <c r="B2521" s="2">
        <v>45396</v>
      </c>
      <c r="C2521" s="1" t="s">
        <v>6666</v>
      </c>
      <c r="D2521" s="1" t="s">
        <v>82</v>
      </c>
      <c r="E2521">
        <v>2024</v>
      </c>
      <c r="F2521" s="1" t="s">
        <v>2717</v>
      </c>
      <c r="G2521" s="1" t="s">
        <v>6152</v>
      </c>
      <c r="H2521" s="1" t="s">
        <v>1899</v>
      </c>
      <c r="I2521" s="1" t="s">
        <v>1900</v>
      </c>
      <c r="J2521" s="1" t="s">
        <v>20</v>
      </c>
      <c r="K2521" s="3">
        <v>19.12</v>
      </c>
      <c r="L2521">
        <v>3</v>
      </c>
      <c r="M2521" s="3">
        <v>57.36</v>
      </c>
      <c r="N2521" s="1" t="s">
        <v>29</v>
      </c>
      <c r="O2521" s="1" t="s">
        <v>22</v>
      </c>
    </row>
    <row r="2522" spans="1:15" x14ac:dyDescent="0.3">
      <c r="A2522" s="1" t="s">
        <v>6153</v>
      </c>
      <c r="B2522" s="2">
        <v>45176</v>
      </c>
      <c r="C2522" s="1" t="s">
        <v>6672</v>
      </c>
      <c r="D2522" s="1" t="s">
        <v>60</v>
      </c>
      <c r="E2522">
        <v>2023</v>
      </c>
      <c r="F2522" s="1" t="s">
        <v>1275</v>
      </c>
      <c r="G2522" s="1" t="s">
        <v>6154</v>
      </c>
      <c r="H2522" s="1" t="s">
        <v>2224</v>
      </c>
      <c r="I2522" s="1" t="s">
        <v>2225</v>
      </c>
      <c r="J2522" s="1" t="s">
        <v>20</v>
      </c>
      <c r="K2522" s="3">
        <v>35.93</v>
      </c>
      <c r="L2522">
        <v>4</v>
      </c>
      <c r="M2522" s="3">
        <v>143.72</v>
      </c>
      <c r="N2522" s="1" t="s">
        <v>29</v>
      </c>
      <c r="O2522" s="1" t="s">
        <v>80</v>
      </c>
    </row>
    <row r="2523" spans="1:15" x14ac:dyDescent="0.3">
      <c r="A2523" s="1" t="s">
        <v>6155</v>
      </c>
      <c r="B2523" s="2">
        <v>45601</v>
      </c>
      <c r="C2523" s="1" t="s">
        <v>6671</v>
      </c>
      <c r="D2523" s="1" t="s">
        <v>54</v>
      </c>
      <c r="E2523">
        <v>2024</v>
      </c>
      <c r="F2523" s="1" t="s">
        <v>794</v>
      </c>
      <c r="G2523" s="1" t="s">
        <v>2578</v>
      </c>
      <c r="H2523" s="1" t="s">
        <v>3366</v>
      </c>
      <c r="I2523" s="1" t="s">
        <v>3367</v>
      </c>
      <c r="J2523" s="1" t="s">
        <v>87</v>
      </c>
      <c r="K2523" s="3">
        <v>17.46</v>
      </c>
      <c r="L2523">
        <v>1</v>
      </c>
      <c r="M2523" s="3">
        <v>17.46</v>
      </c>
      <c r="N2523" s="1" t="s">
        <v>29</v>
      </c>
      <c r="O2523" s="1" t="s">
        <v>37</v>
      </c>
    </row>
    <row r="2524" spans="1:15" x14ac:dyDescent="0.3">
      <c r="A2524" s="1" t="s">
        <v>6156</v>
      </c>
      <c r="B2524" s="2">
        <v>45234</v>
      </c>
      <c r="C2524" s="1" t="s">
        <v>6673</v>
      </c>
      <c r="D2524" s="1" t="s">
        <v>54</v>
      </c>
      <c r="E2524">
        <v>2023</v>
      </c>
      <c r="F2524" s="1" t="s">
        <v>2196</v>
      </c>
      <c r="G2524" s="1" t="s">
        <v>2197</v>
      </c>
      <c r="H2524" s="1" t="s">
        <v>2415</v>
      </c>
      <c r="I2524" s="1" t="s">
        <v>2416</v>
      </c>
      <c r="J2524" s="1" t="s">
        <v>20</v>
      </c>
      <c r="K2524" s="3">
        <v>45.68</v>
      </c>
      <c r="L2524">
        <v>2</v>
      </c>
      <c r="M2524" s="3">
        <v>91.36</v>
      </c>
      <c r="N2524" s="1" t="s">
        <v>6669</v>
      </c>
      <c r="O2524" s="1" t="s">
        <v>30</v>
      </c>
    </row>
    <row r="2525" spans="1:15" x14ac:dyDescent="0.3">
      <c r="A2525" s="1" t="s">
        <v>6157</v>
      </c>
      <c r="B2525" s="2">
        <v>44874</v>
      </c>
      <c r="C2525" s="1" t="s">
        <v>6670</v>
      </c>
      <c r="D2525" s="1" t="s">
        <v>54</v>
      </c>
      <c r="E2525">
        <v>2022</v>
      </c>
      <c r="F2525" s="1" t="s">
        <v>414</v>
      </c>
      <c r="G2525" s="1" t="s">
        <v>1824</v>
      </c>
      <c r="H2525" s="1" t="s">
        <v>1251</v>
      </c>
      <c r="I2525" s="1" t="s">
        <v>1252</v>
      </c>
      <c r="J2525" s="1" t="s">
        <v>20</v>
      </c>
      <c r="K2525" s="3">
        <v>33.369999999999997</v>
      </c>
      <c r="L2525">
        <v>1</v>
      </c>
      <c r="M2525" s="3">
        <v>33.369999999999997</v>
      </c>
      <c r="N2525" s="1" t="s">
        <v>21</v>
      </c>
      <c r="O2525" s="1" t="s">
        <v>80</v>
      </c>
    </row>
    <row r="2526" spans="1:15" x14ac:dyDescent="0.3">
      <c r="A2526" s="1" t="s">
        <v>6158</v>
      </c>
      <c r="B2526" s="2">
        <v>45080</v>
      </c>
      <c r="C2526" s="1" t="s">
        <v>6673</v>
      </c>
      <c r="D2526" s="1" t="s">
        <v>24</v>
      </c>
      <c r="E2526">
        <v>2023</v>
      </c>
      <c r="F2526" s="1" t="s">
        <v>1449</v>
      </c>
      <c r="G2526" s="1" t="s">
        <v>5569</v>
      </c>
      <c r="H2526" s="1" t="s">
        <v>554</v>
      </c>
      <c r="I2526" s="1" t="s">
        <v>4518</v>
      </c>
      <c r="J2526" s="1" t="s">
        <v>20</v>
      </c>
      <c r="K2526" s="3">
        <v>7.34</v>
      </c>
      <c r="L2526">
        <v>1</v>
      </c>
      <c r="M2526" s="3">
        <v>7.34</v>
      </c>
      <c r="N2526" s="1" t="s">
        <v>6669</v>
      </c>
      <c r="O2526" s="1" t="s">
        <v>30</v>
      </c>
    </row>
    <row r="2527" spans="1:15" x14ac:dyDescent="0.3">
      <c r="A2527" s="1" t="s">
        <v>6159</v>
      </c>
      <c r="B2527" s="2">
        <v>45559</v>
      </c>
      <c r="C2527" s="1" t="s">
        <v>6671</v>
      </c>
      <c r="D2527" s="1" t="s">
        <v>60</v>
      </c>
      <c r="E2527">
        <v>2024</v>
      </c>
      <c r="F2527" s="1" t="s">
        <v>2149</v>
      </c>
      <c r="G2527" s="1" t="s">
        <v>2444</v>
      </c>
      <c r="H2527" s="1" t="s">
        <v>1029</v>
      </c>
      <c r="I2527" s="1" t="s">
        <v>1030</v>
      </c>
      <c r="J2527" s="1" t="s">
        <v>70</v>
      </c>
      <c r="K2527" s="3">
        <v>33.33</v>
      </c>
      <c r="L2527">
        <v>5</v>
      </c>
      <c r="M2527" s="3">
        <v>166.65</v>
      </c>
      <c r="N2527" s="1" t="s">
        <v>6669</v>
      </c>
      <c r="O2527" s="1" t="s">
        <v>37</v>
      </c>
    </row>
    <row r="2528" spans="1:15" x14ac:dyDescent="0.3">
      <c r="A2528" s="1" t="s">
        <v>6160</v>
      </c>
      <c r="B2528" s="2">
        <v>45763</v>
      </c>
      <c r="C2528" s="1" t="s">
        <v>6670</v>
      </c>
      <c r="D2528" s="1" t="s">
        <v>82</v>
      </c>
      <c r="E2528">
        <v>2025</v>
      </c>
      <c r="F2528" s="1" t="s">
        <v>453</v>
      </c>
      <c r="G2528" s="1" t="s">
        <v>454</v>
      </c>
      <c r="H2528" s="1" t="s">
        <v>1108</v>
      </c>
      <c r="I2528" s="1" t="s">
        <v>1109</v>
      </c>
      <c r="J2528" s="1" t="s">
        <v>70</v>
      </c>
      <c r="K2528" s="3">
        <v>40.64</v>
      </c>
      <c r="L2528">
        <v>3</v>
      </c>
      <c r="M2528" s="3">
        <v>121.92</v>
      </c>
      <c r="N2528" s="1" t="s">
        <v>29</v>
      </c>
      <c r="O2528" s="1" t="s">
        <v>30</v>
      </c>
    </row>
    <row r="2529" spans="1:15" x14ac:dyDescent="0.3">
      <c r="A2529" s="1" t="s">
        <v>6161</v>
      </c>
      <c r="B2529" s="2">
        <v>45129</v>
      </c>
      <c r="C2529" s="1" t="s">
        <v>6673</v>
      </c>
      <c r="D2529" s="1" t="s">
        <v>32</v>
      </c>
      <c r="E2529">
        <v>2023</v>
      </c>
      <c r="F2529" s="1" t="s">
        <v>728</v>
      </c>
      <c r="G2529" s="1" t="s">
        <v>3771</v>
      </c>
      <c r="H2529" s="1" t="s">
        <v>3149</v>
      </c>
      <c r="I2529" s="1" t="s">
        <v>4228</v>
      </c>
      <c r="J2529" s="1" t="s">
        <v>70</v>
      </c>
      <c r="K2529" s="3">
        <v>14.11</v>
      </c>
      <c r="L2529">
        <v>4</v>
      </c>
      <c r="M2529" s="3">
        <v>56.44</v>
      </c>
      <c r="N2529" s="1" t="s">
        <v>21</v>
      </c>
      <c r="O2529" s="1" t="s">
        <v>44</v>
      </c>
    </row>
    <row r="2530" spans="1:15" x14ac:dyDescent="0.3">
      <c r="A2530" s="1" t="s">
        <v>6162</v>
      </c>
      <c r="B2530" s="2">
        <v>44941</v>
      </c>
      <c r="C2530" s="1" t="s">
        <v>6666</v>
      </c>
      <c r="D2530" s="1" t="s">
        <v>210</v>
      </c>
      <c r="E2530">
        <v>2023</v>
      </c>
      <c r="F2530" s="1" t="s">
        <v>3297</v>
      </c>
      <c r="G2530" s="1" t="s">
        <v>3298</v>
      </c>
      <c r="H2530" s="1" t="s">
        <v>4253</v>
      </c>
      <c r="I2530" s="1" t="s">
        <v>4254</v>
      </c>
      <c r="J2530" s="1" t="s">
        <v>20</v>
      </c>
      <c r="K2530" s="3">
        <v>10.3</v>
      </c>
      <c r="L2530">
        <v>2</v>
      </c>
      <c r="M2530" s="3">
        <v>20.6</v>
      </c>
      <c r="N2530" s="1" t="s">
        <v>29</v>
      </c>
      <c r="O2530" s="1" t="s">
        <v>30</v>
      </c>
    </row>
    <row r="2531" spans="1:15" x14ac:dyDescent="0.3">
      <c r="A2531" s="1" t="s">
        <v>6163</v>
      </c>
      <c r="B2531" s="2">
        <v>44982</v>
      </c>
      <c r="C2531" s="1" t="s">
        <v>6673</v>
      </c>
      <c r="D2531" s="1" t="s">
        <v>39</v>
      </c>
      <c r="E2531">
        <v>2023</v>
      </c>
      <c r="F2531" s="1" t="s">
        <v>6164</v>
      </c>
      <c r="G2531" s="1" t="s">
        <v>6165</v>
      </c>
      <c r="H2531" s="1" t="s">
        <v>3436</v>
      </c>
      <c r="I2531" s="1" t="s">
        <v>3437</v>
      </c>
      <c r="J2531" s="1" t="s">
        <v>20</v>
      </c>
      <c r="K2531" s="3">
        <v>47.05</v>
      </c>
      <c r="L2531">
        <v>4</v>
      </c>
      <c r="M2531" s="3">
        <v>188.2</v>
      </c>
      <c r="N2531" s="1" t="s">
        <v>88</v>
      </c>
      <c r="O2531" s="1" t="s">
        <v>193</v>
      </c>
    </row>
    <row r="2532" spans="1:15" x14ac:dyDescent="0.3">
      <c r="A2532" s="1" t="s">
        <v>6166</v>
      </c>
      <c r="B2532" s="2">
        <v>45128</v>
      </c>
      <c r="C2532" s="1" t="s">
        <v>6668</v>
      </c>
      <c r="D2532" s="1" t="s">
        <v>32</v>
      </c>
      <c r="E2532">
        <v>2023</v>
      </c>
      <c r="F2532" s="1" t="s">
        <v>583</v>
      </c>
      <c r="G2532" s="1" t="s">
        <v>584</v>
      </c>
      <c r="H2532" s="1" t="s">
        <v>2062</v>
      </c>
      <c r="I2532" s="1" t="s">
        <v>2063</v>
      </c>
      <c r="J2532" s="1" t="s">
        <v>20</v>
      </c>
      <c r="K2532" s="3">
        <v>29.05</v>
      </c>
      <c r="L2532">
        <v>3</v>
      </c>
      <c r="M2532" s="3">
        <v>87.15</v>
      </c>
      <c r="N2532" s="1" t="s">
        <v>6669</v>
      </c>
      <c r="O2532" s="1" t="s">
        <v>37</v>
      </c>
    </row>
    <row r="2533" spans="1:15" x14ac:dyDescent="0.3">
      <c r="A2533" s="1" t="s">
        <v>6167</v>
      </c>
      <c r="B2533" s="2">
        <v>45152</v>
      </c>
      <c r="C2533" s="1" t="s">
        <v>6667</v>
      </c>
      <c r="D2533" s="1" t="s">
        <v>90</v>
      </c>
      <c r="E2533">
        <v>2023</v>
      </c>
      <c r="F2533" s="1" t="s">
        <v>1405</v>
      </c>
      <c r="G2533" s="1" t="s">
        <v>1406</v>
      </c>
      <c r="H2533" s="1" t="s">
        <v>4365</v>
      </c>
      <c r="I2533" s="1" t="s">
        <v>4366</v>
      </c>
      <c r="J2533" s="1" t="s">
        <v>87</v>
      </c>
      <c r="K2533" s="3">
        <v>30.6</v>
      </c>
      <c r="L2533">
        <v>3</v>
      </c>
      <c r="M2533" s="3">
        <v>91.8</v>
      </c>
      <c r="N2533" s="1" t="s">
        <v>6669</v>
      </c>
      <c r="O2533" s="1" t="s">
        <v>22</v>
      </c>
    </row>
    <row r="2534" spans="1:15" x14ac:dyDescent="0.3">
      <c r="A2534" s="1" t="s">
        <v>6168</v>
      </c>
      <c r="B2534" s="2">
        <v>45223</v>
      </c>
      <c r="C2534" s="1" t="s">
        <v>6671</v>
      </c>
      <c r="D2534" s="1" t="s">
        <v>133</v>
      </c>
      <c r="E2534">
        <v>2023</v>
      </c>
      <c r="F2534" s="1" t="s">
        <v>1048</v>
      </c>
      <c r="G2534" s="1" t="s">
        <v>1049</v>
      </c>
      <c r="H2534" s="1" t="s">
        <v>2877</v>
      </c>
      <c r="I2534" s="1" t="s">
        <v>2878</v>
      </c>
      <c r="J2534" s="1" t="s">
        <v>20</v>
      </c>
      <c r="K2534" s="3">
        <v>26.72</v>
      </c>
      <c r="L2534">
        <v>2</v>
      </c>
      <c r="M2534" s="3">
        <v>53.44</v>
      </c>
      <c r="N2534" s="1" t="s">
        <v>21</v>
      </c>
      <c r="O2534" s="1" t="s">
        <v>37</v>
      </c>
    </row>
    <row r="2535" spans="1:15" x14ac:dyDescent="0.3">
      <c r="A2535" s="1" t="s">
        <v>6169</v>
      </c>
      <c r="B2535" s="2">
        <v>45715</v>
      </c>
      <c r="C2535" s="1" t="s">
        <v>6672</v>
      </c>
      <c r="D2535" s="1" t="s">
        <v>39</v>
      </c>
      <c r="E2535">
        <v>2025</v>
      </c>
      <c r="F2535" s="1" t="s">
        <v>2799</v>
      </c>
      <c r="G2535" s="1" t="s">
        <v>2800</v>
      </c>
      <c r="H2535" s="1" t="s">
        <v>5972</v>
      </c>
      <c r="I2535" s="1" t="s">
        <v>5973</v>
      </c>
      <c r="J2535" s="1" t="s">
        <v>20</v>
      </c>
      <c r="K2535" s="3">
        <v>38.840000000000003</v>
      </c>
      <c r="L2535">
        <v>3</v>
      </c>
      <c r="M2535" s="3">
        <v>116.52</v>
      </c>
      <c r="N2535" s="1" t="s">
        <v>21</v>
      </c>
      <c r="O2535" s="1" t="s">
        <v>22</v>
      </c>
    </row>
    <row r="2536" spans="1:15" x14ac:dyDescent="0.3">
      <c r="A2536" s="1" t="s">
        <v>6170</v>
      </c>
      <c r="B2536" s="2">
        <v>45019</v>
      </c>
      <c r="C2536" s="1" t="s">
        <v>6667</v>
      </c>
      <c r="D2536" s="1" t="s">
        <v>82</v>
      </c>
      <c r="E2536">
        <v>2023</v>
      </c>
      <c r="F2536" s="1" t="s">
        <v>2533</v>
      </c>
      <c r="G2536" s="1" t="s">
        <v>2534</v>
      </c>
      <c r="H2536" s="1" t="s">
        <v>4901</v>
      </c>
      <c r="I2536" s="1" t="s">
        <v>4902</v>
      </c>
      <c r="J2536" s="1" t="s">
        <v>20</v>
      </c>
      <c r="K2536" s="3">
        <v>38.450000000000003</v>
      </c>
      <c r="L2536">
        <v>3</v>
      </c>
      <c r="M2536" s="3">
        <v>115.35</v>
      </c>
      <c r="N2536" s="1" t="s">
        <v>29</v>
      </c>
      <c r="O2536" s="1" t="s">
        <v>37</v>
      </c>
    </row>
    <row r="2537" spans="1:15" x14ac:dyDescent="0.3">
      <c r="A2537" s="1" t="s">
        <v>6171</v>
      </c>
      <c r="B2537" s="2">
        <v>45354</v>
      </c>
      <c r="C2537" s="1" t="s">
        <v>6666</v>
      </c>
      <c r="D2537" s="1" t="s">
        <v>15</v>
      </c>
      <c r="E2537">
        <v>2024</v>
      </c>
      <c r="F2537" s="1" t="s">
        <v>1413</v>
      </c>
      <c r="G2537" s="1" t="s">
        <v>3038</v>
      </c>
      <c r="H2537" s="1" t="s">
        <v>950</v>
      </c>
      <c r="I2537" s="1" t="s">
        <v>3617</v>
      </c>
      <c r="J2537" s="1" t="s">
        <v>70</v>
      </c>
      <c r="K2537" s="3">
        <v>40.69</v>
      </c>
      <c r="L2537">
        <v>3</v>
      </c>
      <c r="M2537" s="3">
        <v>122.07</v>
      </c>
      <c r="N2537" s="1" t="s">
        <v>88</v>
      </c>
      <c r="O2537" s="1" t="s">
        <v>37</v>
      </c>
    </row>
    <row r="2538" spans="1:15" x14ac:dyDescent="0.3">
      <c r="A2538" s="1" t="s">
        <v>6172</v>
      </c>
      <c r="B2538" s="2">
        <v>45558</v>
      </c>
      <c r="C2538" s="1" t="s">
        <v>6667</v>
      </c>
      <c r="D2538" s="1" t="s">
        <v>60</v>
      </c>
      <c r="E2538">
        <v>2024</v>
      </c>
      <c r="F2538" s="1" t="s">
        <v>1408</v>
      </c>
      <c r="G2538" s="1" t="s">
        <v>1409</v>
      </c>
      <c r="H2538" s="1" t="s">
        <v>2639</v>
      </c>
      <c r="I2538" s="1" t="s">
        <v>2640</v>
      </c>
      <c r="J2538" s="1" t="s">
        <v>70</v>
      </c>
      <c r="K2538" s="3">
        <v>14.3</v>
      </c>
      <c r="L2538">
        <v>1</v>
      </c>
      <c r="M2538" s="3">
        <v>14.3</v>
      </c>
      <c r="N2538" s="1" t="s">
        <v>6669</v>
      </c>
      <c r="O2538" s="1" t="s">
        <v>22</v>
      </c>
    </row>
    <row r="2539" spans="1:15" x14ac:dyDescent="0.3">
      <c r="A2539" s="1" t="s">
        <v>6173</v>
      </c>
      <c r="B2539" s="2">
        <v>45123</v>
      </c>
      <c r="C2539" s="1" t="s">
        <v>6666</v>
      </c>
      <c r="D2539" s="1" t="s">
        <v>32</v>
      </c>
      <c r="E2539">
        <v>2023</v>
      </c>
      <c r="F2539" s="1" t="s">
        <v>305</v>
      </c>
      <c r="G2539" s="1" t="s">
        <v>2841</v>
      </c>
      <c r="H2539" s="1" t="s">
        <v>4904</v>
      </c>
      <c r="I2539" s="1" t="s">
        <v>4905</v>
      </c>
      <c r="J2539" s="1" t="s">
        <v>70</v>
      </c>
      <c r="K2539" s="3">
        <v>17.2</v>
      </c>
      <c r="L2539">
        <v>1</v>
      </c>
      <c r="M2539" s="3">
        <v>17.2</v>
      </c>
      <c r="N2539" s="1" t="s">
        <v>21</v>
      </c>
      <c r="O2539" s="1" t="s">
        <v>44</v>
      </c>
    </row>
    <row r="2540" spans="1:15" x14ac:dyDescent="0.3">
      <c r="A2540" s="1" t="s">
        <v>6174</v>
      </c>
      <c r="B2540" s="2">
        <v>45556</v>
      </c>
      <c r="C2540" s="1" t="s">
        <v>6673</v>
      </c>
      <c r="D2540" s="1" t="s">
        <v>60</v>
      </c>
      <c r="E2540">
        <v>2024</v>
      </c>
      <c r="F2540" s="1" t="s">
        <v>481</v>
      </c>
      <c r="G2540" s="1" t="s">
        <v>482</v>
      </c>
      <c r="H2540" s="1" t="s">
        <v>2650</v>
      </c>
      <c r="I2540" s="1" t="s">
        <v>3822</v>
      </c>
      <c r="J2540" s="1" t="s">
        <v>70</v>
      </c>
      <c r="K2540" s="3">
        <v>47.08</v>
      </c>
      <c r="L2540">
        <v>1</v>
      </c>
      <c r="M2540" s="3">
        <v>47.08</v>
      </c>
      <c r="N2540" s="1" t="s">
        <v>6669</v>
      </c>
      <c r="O2540" s="1" t="s">
        <v>37</v>
      </c>
    </row>
    <row r="2541" spans="1:15" x14ac:dyDescent="0.3">
      <c r="A2541" s="1" t="s">
        <v>6175</v>
      </c>
      <c r="B2541" s="2">
        <v>44956</v>
      </c>
      <c r="C2541" s="1" t="s">
        <v>6667</v>
      </c>
      <c r="D2541" s="1" t="s">
        <v>210</v>
      </c>
      <c r="E2541">
        <v>2023</v>
      </c>
      <c r="F2541" s="1" t="s">
        <v>16</v>
      </c>
      <c r="G2541" s="1" t="s">
        <v>17</v>
      </c>
      <c r="H2541" s="1" t="s">
        <v>1152</v>
      </c>
      <c r="I2541" s="1" t="s">
        <v>1182</v>
      </c>
      <c r="J2541" s="1" t="s">
        <v>51</v>
      </c>
      <c r="K2541" s="3">
        <v>17.46</v>
      </c>
      <c r="L2541">
        <v>3</v>
      </c>
      <c r="M2541" s="3">
        <v>52.38</v>
      </c>
      <c r="N2541" s="1" t="s">
        <v>29</v>
      </c>
      <c r="O2541" s="1" t="s">
        <v>193</v>
      </c>
    </row>
    <row r="2542" spans="1:15" x14ac:dyDescent="0.3">
      <c r="A2542" s="1" t="s">
        <v>6176</v>
      </c>
      <c r="B2542" s="2">
        <v>45254</v>
      </c>
      <c r="C2542" s="1" t="s">
        <v>6668</v>
      </c>
      <c r="D2542" s="1" t="s">
        <v>54</v>
      </c>
      <c r="E2542">
        <v>2023</v>
      </c>
      <c r="F2542" s="1" t="s">
        <v>611</v>
      </c>
      <c r="G2542" s="1" t="s">
        <v>612</v>
      </c>
      <c r="H2542" s="1" t="s">
        <v>950</v>
      </c>
      <c r="I2542" s="1" t="s">
        <v>1644</v>
      </c>
      <c r="J2542" s="1" t="s">
        <v>70</v>
      </c>
      <c r="K2542" s="3">
        <v>46.43</v>
      </c>
      <c r="L2542">
        <v>4</v>
      </c>
      <c r="M2542" s="3">
        <v>185.72</v>
      </c>
      <c r="N2542" s="1" t="s">
        <v>21</v>
      </c>
      <c r="O2542" s="1" t="s">
        <v>95</v>
      </c>
    </row>
    <row r="2543" spans="1:15" x14ac:dyDescent="0.3">
      <c r="A2543" s="1" t="s">
        <v>6177</v>
      </c>
      <c r="B2543" s="2">
        <v>45318</v>
      </c>
      <c r="C2543" s="1" t="s">
        <v>6673</v>
      </c>
      <c r="D2543" s="1" t="s">
        <v>210</v>
      </c>
      <c r="E2543">
        <v>2024</v>
      </c>
      <c r="F2543" s="1" t="s">
        <v>829</v>
      </c>
      <c r="G2543" s="1" t="s">
        <v>3213</v>
      </c>
      <c r="H2543" s="1" t="s">
        <v>3074</v>
      </c>
      <c r="I2543" s="1" t="s">
        <v>3075</v>
      </c>
      <c r="J2543" s="1" t="s">
        <v>70</v>
      </c>
      <c r="K2543" s="3">
        <v>10.31</v>
      </c>
      <c r="L2543">
        <v>5</v>
      </c>
      <c r="M2543" s="3">
        <v>51.55</v>
      </c>
      <c r="N2543" s="1" t="s">
        <v>6669</v>
      </c>
      <c r="O2543" s="1" t="s">
        <v>37</v>
      </c>
    </row>
    <row r="2544" spans="1:15" x14ac:dyDescent="0.3">
      <c r="A2544" s="1" t="s">
        <v>6178</v>
      </c>
      <c r="B2544" s="2">
        <v>45242</v>
      </c>
      <c r="C2544" s="1" t="s">
        <v>6666</v>
      </c>
      <c r="D2544" s="1" t="s">
        <v>54</v>
      </c>
      <c r="E2544">
        <v>2023</v>
      </c>
      <c r="F2544" s="1" t="s">
        <v>3198</v>
      </c>
      <c r="G2544" s="1" t="s">
        <v>3199</v>
      </c>
      <c r="H2544" s="1" t="s">
        <v>618</v>
      </c>
      <c r="I2544" s="1" t="s">
        <v>619</v>
      </c>
      <c r="J2544" s="1" t="s">
        <v>87</v>
      </c>
      <c r="K2544" s="3">
        <v>42.57</v>
      </c>
      <c r="L2544">
        <v>2</v>
      </c>
      <c r="M2544" s="3">
        <v>85.14</v>
      </c>
      <c r="N2544" s="1" t="s">
        <v>88</v>
      </c>
      <c r="O2544" s="1" t="s">
        <v>44</v>
      </c>
    </row>
    <row r="2545" spans="1:15" x14ac:dyDescent="0.3">
      <c r="A2545" s="1" t="s">
        <v>6179</v>
      </c>
      <c r="B2545" s="2">
        <v>45344</v>
      </c>
      <c r="C2545" s="1" t="s">
        <v>6672</v>
      </c>
      <c r="D2545" s="1" t="s">
        <v>39</v>
      </c>
      <c r="E2545">
        <v>2024</v>
      </c>
      <c r="F2545" s="1" t="s">
        <v>686</v>
      </c>
      <c r="G2545" s="1" t="s">
        <v>4639</v>
      </c>
      <c r="H2545" s="1" t="s">
        <v>3762</v>
      </c>
      <c r="I2545" s="1" t="s">
        <v>3763</v>
      </c>
      <c r="J2545" s="1" t="s">
        <v>87</v>
      </c>
      <c r="K2545" s="3">
        <v>44.49</v>
      </c>
      <c r="L2545">
        <v>4</v>
      </c>
      <c r="M2545" s="3">
        <v>177.96</v>
      </c>
      <c r="N2545" s="1" t="s">
        <v>6669</v>
      </c>
      <c r="O2545" s="1" t="s">
        <v>37</v>
      </c>
    </row>
    <row r="2546" spans="1:15" x14ac:dyDescent="0.3">
      <c r="A2546" s="1" t="s">
        <v>6180</v>
      </c>
      <c r="B2546" s="2">
        <v>44957</v>
      </c>
      <c r="C2546" s="1" t="s">
        <v>6671</v>
      </c>
      <c r="D2546" s="1" t="s">
        <v>210</v>
      </c>
      <c r="E2546">
        <v>2023</v>
      </c>
      <c r="F2546" s="1" t="s">
        <v>2932</v>
      </c>
      <c r="G2546" s="1" t="s">
        <v>3341</v>
      </c>
      <c r="H2546" s="1" t="s">
        <v>984</v>
      </c>
      <c r="I2546" s="1" t="s">
        <v>1711</v>
      </c>
      <c r="J2546" s="1" t="s">
        <v>20</v>
      </c>
      <c r="K2546" s="3">
        <v>21.16</v>
      </c>
      <c r="L2546">
        <v>2</v>
      </c>
      <c r="M2546" s="3">
        <v>42.32</v>
      </c>
      <c r="N2546" s="1" t="s">
        <v>88</v>
      </c>
      <c r="O2546" s="1" t="s">
        <v>22</v>
      </c>
    </row>
    <row r="2547" spans="1:15" x14ac:dyDescent="0.3">
      <c r="A2547" s="1" t="s">
        <v>6181</v>
      </c>
      <c r="B2547" s="2">
        <v>45665</v>
      </c>
      <c r="C2547" s="1" t="s">
        <v>6670</v>
      </c>
      <c r="D2547" s="1" t="s">
        <v>210</v>
      </c>
      <c r="E2547">
        <v>2025</v>
      </c>
      <c r="F2547" s="1" t="s">
        <v>1422</v>
      </c>
      <c r="G2547" s="1" t="s">
        <v>1423</v>
      </c>
      <c r="H2547" s="1" t="s">
        <v>5728</v>
      </c>
      <c r="I2547" s="1" t="s">
        <v>5729</v>
      </c>
      <c r="J2547" s="1" t="s">
        <v>70</v>
      </c>
      <c r="K2547" s="3">
        <v>43.58</v>
      </c>
      <c r="L2547">
        <v>3</v>
      </c>
      <c r="M2547" s="3">
        <v>130.74</v>
      </c>
      <c r="N2547" s="1" t="s">
        <v>6669</v>
      </c>
      <c r="O2547" s="1" t="s">
        <v>80</v>
      </c>
    </row>
    <row r="2548" spans="1:15" x14ac:dyDescent="0.3">
      <c r="A2548" s="1" t="s">
        <v>6182</v>
      </c>
      <c r="B2548" s="2">
        <v>45415</v>
      </c>
      <c r="C2548" s="1" t="s">
        <v>6668</v>
      </c>
      <c r="D2548" s="1" t="s">
        <v>46</v>
      </c>
      <c r="E2548">
        <v>2024</v>
      </c>
      <c r="F2548" s="1" t="s">
        <v>1680</v>
      </c>
      <c r="G2548" s="1" t="s">
        <v>1681</v>
      </c>
      <c r="H2548" s="1" t="s">
        <v>673</v>
      </c>
      <c r="I2548" s="1" t="s">
        <v>6183</v>
      </c>
      <c r="J2548" s="1" t="s">
        <v>20</v>
      </c>
      <c r="K2548" s="3">
        <v>43.2</v>
      </c>
      <c r="L2548">
        <v>2</v>
      </c>
      <c r="M2548" s="3">
        <v>86.4</v>
      </c>
      <c r="N2548" s="1" t="s">
        <v>21</v>
      </c>
      <c r="O2548" s="1" t="s">
        <v>37</v>
      </c>
    </row>
    <row r="2549" spans="1:15" x14ac:dyDescent="0.3">
      <c r="A2549" s="1" t="s">
        <v>6184</v>
      </c>
      <c r="B2549" s="2">
        <v>45592</v>
      </c>
      <c r="C2549" s="1" t="s">
        <v>6666</v>
      </c>
      <c r="D2549" s="1" t="s">
        <v>133</v>
      </c>
      <c r="E2549">
        <v>2024</v>
      </c>
      <c r="F2549" s="1" t="s">
        <v>2196</v>
      </c>
      <c r="G2549" s="1" t="s">
        <v>5625</v>
      </c>
      <c r="H2549" s="1" t="s">
        <v>796</v>
      </c>
      <c r="I2549" s="1" t="s">
        <v>797</v>
      </c>
      <c r="J2549" s="1" t="s">
        <v>70</v>
      </c>
      <c r="K2549" s="3">
        <v>21.34</v>
      </c>
      <c r="L2549">
        <v>5</v>
      </c>
      <c r="M2549" s="3">
        <v>106.7</v>
      </c>
      <c r="N2549" s="1" t="s">
        <v>29</v>
      </c>
      <c r="O2549" s="1" t="s">
        <v>52</v>
      </c>
    </row>
    <row r="2550" spans="1:15" x14ac:dyDescent="0.3">
      <c r="A2550" s="1" t="s">
        <v>6185</v>
      </c>
      <c r="B2550" s="2">
        <v>45847</v>
      </c>
      <c r="C2550" s="1" t="s">
        <v>6670</v>
      </c>
      <c r="D2550" s="1" t="s">
        <v>32</v>
      </c>
      <c r="E2550">
        <v>2025</v>
      </c>
      <c r="F2550" s="1" t="s">
        <v>3442</v>
      </c>
      <c r="G2550" s="1" t="s">
        <v>3443</v>
      </c>
      <c r="H2550" s="1" t="s">
        <v>2202</v>
      </c>
      <c r="I2550" s="1" t="s">
        <v>2203</v>
      </c>
      <c r="J2550" s="1" t="s">
        <v>51</v>
      </c>
      <c r="K2550" s="3">
        <v>18.2</v>
      </c>
      <c r="L2550">
        <v>1</v>
      </c>
      <c r="M2550" s="3">
        <v>18.2</v>
      </c>
      <c r="N2550" s="1" t="s">
        <v>21</v>
      </c>
      <c r="O2550" s="1" t="s">
        <v>80</v>
      </c>
    </row>
    <row r="2551" spans="1:15" x14ac:dyDescent="0.3">
      <c r="A2551" s="1" t="s">
        <v>6186</v>
      </c>
      <c r="B2551" s="2">
        <v>45504</v>
      </c>
      <c r="C2551" s="1" t="s">
        <v>6670</v>
      </c>
      <c r="D2551" s="1" t="s">
        <v>32</v>
      </c>
      <c r="E2551">
        <v>2024</v>
      </c>
      <c r="F2551" s="1" t="s">
        <v>4042</v>
      </c>
      <c r="G2551" s="1" t="s">
        <v>4043</v>
      </c>
      <c r="H2551" s="1" t="s">
        <v>3747</v>
      </c>
      <c r="I2551" s="1" t="s">
        <v>3748</v>
      </c>
      <c r="J2551" s="1" t="s">
        <v>20</v>
      </c>
      <c r="K2551" s="3">
        <v>49.26</v>
      </c>
      <c r="L2551">
        <v>5</v>
      </c>
      <c r="M2551" s="3">
        <v>246.3</v>
      </c>
      <c r="N2551" s="1" t="s">
        <v>6669</v>
      </c>
      <c r="O2551" s="1" t="s">
        <v>37</v>
      </c>
    </row>
    <row r="2552" spans="1:15" x14ac:dyDescent="0.3">
      <c r="A2552" s="1" t="s">
        <v>6187</v>
      </c>
      <c r="B2552" s="2">
        <v>45614</v>
      </c>
      <c r="C2552" s="1" t="s">
        <v>6667</v>
      </c>
      <c r="D2552" s="1" t="s">
        <v>54</v>
      </c>
      <c r="E2552">
        <v>2024</v>
      </c>
      <c r="F2552" s="1" t="s">
        <v>930</v>
      </c>
      <c r="G2552" s="1" t="s">
        <v>1676</v>
      </c>
      <c r="H2552" s="1" t="s">
        <v>1436</v>
      </c>
      <c r="I2552" s="1" t="s">
        <v>1437</v>
      </c>
      <c r="J2552" s="1" t="s">
        <v>20</v>
      </c>
      <c r="K2552" s="3">
        <v>23.11</v>
      </c>
      <c r="L2552">
        <v>4</v>
      </c>
      <c r="M2552" s="3">
        <v>92.44</v>
      </c>
      <c r="N2552" s="1" t="s">
        <v>6669</v>
      </c>
      <c r="O2552" s="1" t="s">
        <v>44</v>
      </c>
    </row>
    <row r="2553" spans="1:15" x14ac:dyDescent="0.3">
      <c r="A2553" s="1" t="s">
        <v>6188</v>
      </c>
      <c r="B2553" s="2">
        <v>45596</v>
      </c>
      <c r="C2553" s="1" t="s">
        <v>6672</v>
      </c>
      <c r="D2553" s="1" t="s">
        <v>133</v>
      </c>
      <c r="E2553">
        <v>2024</v>
      </c>
      <c r="F2553" s="1" t="s">
        <v>1746</v>
      </c>
      <c r="G2553" s="1" t="s">
        <v>5051</v>
      </c>
      <c r="H2553" s="1" t="s">
        <v>720</v>
      </c>
      <c r="I2553" s="1" t="s">
        <v>721</v>
      </c>
      <c r="J2553" s="1" t="s">
        <v>87</v>
      </c>
      <c r="K2553" s="3">
        <v>14.3</v>
      </c>
      <c r="L2553">
        <v>3</v>
      </c>
      <c r="M2553" s="3">
        <v>42.9</v>
      </c>
      <c r="N2553" s="1" t="s">
        <v>29</v>
      </c>
      <c r="O2553" s="1" t="s">
        <v>44</v>
      </c>
    </row>
    <row r="2554" spans="1:15" x14ac:dyDescent="0.3">
      <c r="A2554" s="1" t="s">
        <v>6189</v>
      </c>
      <c r="B2554" s="2">
        <v>45607</v>
      </c>
      <c r="C2554" s="1" t="s">
        <v>6667</v>
      </c>
      <c r="D2554" s="1" t="s">
        <v>54</v>
      </c>
      <c r="E2554">
        <v>2024</v>
      </c>
      <c r="F2554" s="1" t="s">
        <v>4929</v>
      </c>
      <c r="G2554" s="1" t="s">
        <v>4930</v>
      </c>
      <c r="H2554" s="1" t="s">
        <v>1194</v>
      </c>
      <c r="I2554" s="1" t="s">
        <v>5526</v>
      </c>
      <c r="J2554" s="1" t="s">
        <v>20</v>
      </c>
      <c r="K2554" s="3">
        <v>48.81</v>
      </c>
      <c r="L2554">
        <v>2</v>
      </c>
      <c r="M2554" s="3">
        <v>97.62</v>
      </c>
      <c r="N2554" s="1" t="s">
        <v>29</v>
      </c>
      <c r="O2554" s="1" t="s">
        <v>193</v>
      </c>
    </row>
    <row r="2555" spans="1:15" x14ac:dyDescent="0.3">
      <c r="A2555" s="1" t="s">
        <v>6190</v>
      </c>
      <c r="B2555" s="2">
        <v>44997</v>
      </c>
      <c r="C2555" s="1" t="s">
        <v>6666</v>
      </c>
      <c r="D2555" s="1" t="s">
        <v>15</v>
      </c>
      <c r="E2555">
        <v>2023</v>
      </c>
      <c r="F2555" s="1" t="s">
        <v>83</v>
      </c>
      <c r="G2555" s="1" t="s">
        <v>84</v>
      </c>
      <c r="H2555" s="1" t="s">
        <v>93</v>
      </c>
      <c r="I2555" s="1" t="s">
        <v>315</v>
      </c>
      <c r="J2555" s="1" t="s">
        <v>20</v>
      </c>
      <c r="K2555" s="3">
        <v>10.94</v>
      </c>
      <c r="L2555">
        <v>2</v>
      </c>
      <c r="M2555" s="3">
        <v>21.88</v>
      </c>
      <c r="N2555" s="1" t="s">
        <v>21</v>
      </c>
      <c r="O2555" s="1" t="s">
        <v>37</v>
      </c>
    </row>
    <row r="2556" spans="1:15" x14ac:dyDescent="0.3">
      <c r="A2556" s="1" t="s">
        <v>6191</v>
      </c>
      <c r="B2556" s="2">
        <v>45555</v>
      </c>
      <c r="C2556" s="1" t="s">
        <v>6668</v>
      </c>
      <c r="D2556" s="1" t="s">
        <v>60</v>
      </c>
      <c r="E2556">
        <v>2024</v>
      </c>
      <c r="F2556" s="1" t="s">
        <v>2372</v>
      </c>
      <c r="G2556" s="1" t="s">
        <v>2373</v>
      </c>
      <c r="H2556" s="1" t="s">
        <v>3878</v>
      </c>
      <c r="I2556" s="1" t="s">
        <v>3879</v>
      </c>
      <c r="J2556" s="1" t="s">
        <v>20</v>
      </c>
      <c r="K2556" s="3">
        <v>15.34</v>
      </c>
      <c r="L2556">
        <v>3</v>
      </c>
      <c r="M2556" s="3">
        <v>46.02</v>
      </c>
      <c r="N2556" s="1" t="s">
        <v>6669</v>
      </c>
      <c r="O2556" s="1" t="s">
        <v>22</v>
      </c>
    </row>
    <row r="2557" spans="1:15" x14ac:dyDescent="0.3">
      <c r="A2557" s="1" t="s">
        <v>6192</v>
      </c>
      <c r="B2557" s="2">
        <v>45396</v>
      </c>
      <c r="C2557" s="1" t="s">
        <v>6666</v>
      </c>
      <c r="D2557" s="1" t="s">
        <v>82</v>
      </c>
      <c r="E2557">
        <v>2024</v>
      </c>
      <c r="F2557" s="1" t="s">
        <v>91</v>
      </c>
      <c r="G2557" s="1" t="s">
        <v>562</v>
      </c>
      <c r="H2557" s="1" t="s">
        <v>1301</v>
      </c>
      <c r="I2557" s="1" t="s">
        <v>3883</v>
      </c>
      <c r="J2557" s="1" t="s">
        <v>70</v>
      </c>
      <c r="K2557" s="3">
        <v>9.99</v>
      </c>
      <c r="L2557">
        <v>2</v>
      </c>
      <c r="M2557" s="3">
        <v>19.98</v>
      </c>
      <c r="N2557" s="1" t="s">
        <v>21</v>
      </c>
      <c r="O2557" s="1" t="s">
        <v>193</v>
      </c>
    </row>
    <row r="2558" spans="1:15" x14ac:dyDescent="0.3">
      <c r="A2558" s="1" t="s">
        <v>6193</v>
      </c>
      <c r="B2558" s="2">
        <v>45201</v>
      </c>
      <c r="C2558" s="1" t="s">
        <v>6667</v>
      </c>
      <c r="D2558" s="1" t="s">
        <v>133</v>
      </c>
      <c r="E2558">
        <v>2023</v>
      </c>
      <c r="F2558" s="1" t="s">
        <v>1203</v>
      </c>
      <c r="G2558" s="1" t="s">
        <v>3651</v>
      </c>
      <c r="H2558" s="1" t="s">
        <v>673</v>
      </c>
      <c r="I2558" s="1" t="s">
        <v>674</v>
      </c>
      <c r="J2558" s="1" t="s">
        <v>70</v>
      </c>
      <c r="K2558" s="3">
        <v>7.08</v>
      </c>
      <c r="L2558">
        <v>1</v>
      </c>
      <c r="M2558" s="3">
        <v>7.08</v>
      </c>
      <c r="N2558" s="1" t="s">
        <v>29</v>
      </c>
      <c r="O2558" s="1" t="s">
        <v>193</v>
      </c>
    </row>
    <row r="2559" spans="1:15" x14ac:dyDescent="0.3">
      <c r="A2559" s="1" t="s">
        <v>6194</v>
      </c>
      <c r="B2559" s="2">
        <v>44980</v>
      </c>
      <c r="C2559" s="1" t="s">
        <v>6672</v>
      </c>
      <c r="D2559" s="1" t="s">
        <v>39</v>
      </c>
      <c r="E2559">
        <v>2023</v>
      </c>
      <c r="F2559" s="1" t="s">
        <v>732</v>
      </c>
      <c r="G2559" s="1" t="s">
        <v>733</v>
      </c>
      <c r="H2559" s="1" t="s">
        <v>747</v>
      </c>
      <c r="I2559" s="1" t="s">
        <v>748</v>
      </c>
      <c r="J2559" s="1" t="s">
        <v>87</v>
      </c>
      <c r="K2559" s="3">
        <v>14.76</v>
      </c>
      <c r="L2559">
        <v>5</v>
      </c>
      <c r="M2559" s="3">
        <v>73.8</v>
      </c>
      <c r="N2559" s="1" t="s">
        <v>6669</v>
      </c>
      <c r="O2559" s="1" t="s">
        <v>44</v>
      </c>
    </row>
    <row r="2560" spans="1:15" x14ac:dyDescent="0.3">
      <c r="A2560" s="1" t="s">
        <v>6195</v>
      </c>
      <c r="B2560" s="2">
        <v>45845</v>
      </c>
      <c r="C2560" s="1" t="s">
        <v>6667</v>
      </c>
      <c r="D2560" s="1" t="s">
        <v>32</v>
      </c>
      <c r="E2560">
        <v>2025</v>
      </c>
      <c r="F2560" s="1" t="s">
        <v>958</v>
      </c>
      <c r="G2560" s="1" t="s">
        <v>5618</v>
      </c>
      <c r="H2560" s="1" t="s">
        <v>4266</v>
      </c>
      <c r="I2560" s="1" t="s">
        <v>6196</v>
      </c>
      <c r="J2560" s="1" t="s">
        <v>70</v>
      </c>
      <c r="K2560" s="3">
        <v>38.67</v>
      </c>
      <c r="L2560">
        <v>3</v>
      </c>
      <c r="M2560" s="3">
        <v>116.01</v>
      </c>
      <c r="N2560" s="1" t="s">
        <v>29</v>
      </c>
      <c r="O2560" s="1" t="s">
        <v>80</v>
      </c>
    </row>
    <row r="2561" spans="1:15" x14ac:dyDescent="0.3">
      <c r="A2561" s="1" t="s">
        <v>6197</v>
      </c>
      <c r="B2561" s="2">
        <v>45786</v>
      </c>
      <c r="C2561" s="1" t="s">
        <v>6668</v>
      </c>
      <c r="D2561" s="1" t="s">
        <v>46</v>
      </c>
      <c r="E2561">
        <v>2025</v>
      </c>
      <c r="F2561" s="1" t="s">
        <v>6198</v>
      </c>
      <c r="G2561" s="1" t="s">
        <v>6199</v>
      </c>
      <c r="H2561" s="1" t="s">
        <v>3145</v>
      </c>
      <c r="I2561" s="1" t="s">
        <v>3146</v>
      </c>
      <c r="J2561" s="1" t="s">
        <v>20</v>
      </c>
      <c r="K2561" s="3">
        <v>7.02</v>
      </c>
      <c r="L2561">
        <v>5</v>
      </c>
      <c r="M2561" s="3">
        <v>35.1</v>
      </c>
      <c r="N2561" s="1" t="s">
        <v>21</v>
      </c>
      <c r="O2561" s="1" t="s">
        <v>95</v>
      </c>
    </row>
    <row r="2562" spans="1:15" x14ac:dyDescent="0.3">
      <c r="A2562" s="1" t="s">
        <v>6200</v>
      </c>
      <c r="B2562" s="2">
        <v>45068</v>
      </c>
      <c r="C2562" s="1" t="s">
        <v>6667</v>
      </c>
      <c r="D2562" s="1" t="s">
        <v>46</v>
      </c>
      <c r="E2562">
        <v>2023</v>
      </c>
      <c r="F2562" s="1" t="s">
        <v>6201</v>
      </c>
      <c r="G2562" s="1" t="s">
        <v>6202</v>
      </c>
      <c r="H2562" s="1" t="s">
        <v>6203</v>
      </c>
      <c r="I2562" s="1" t="s">
        <v>6204</v>
      </c>
      <c r="J2562" s="1" t="s">
        <v>87</v>
      </c>
      <c r="K2562" s="3">
        <v>22.72</v>
      </c>
      <c r="L2562">
        <v>5</v>
      </c>
      <c r="M2562" s="3">
        <v>113.6</v>
      </c>
      <c r="N2562" s="1" t="s">
        <v>29</v>
      </c>
      <c r="O2562" s="1" t="s">
        <v>37</v>
      </c>
    </row>
    <row r="2563" spans="1:15" x14ac:dyDescent="0.3">
      <c r="A2563" s="1" t="s">
        <v>6205</v>
      </c>
      <c r="B2563" s="2">
        <v>45595</v>
      </c>
      <c r="C2563" s="1" t="s">
        <v>6670</v>
      </c>
      <c r="D2563" s="1" t="s">
        <v>133</v>
      </c>
      <c r="E2563">
        <v>2024</v>
      </c>
      <c r="F2563" s="1" t="s">
        <v>2644</v>
      </c>
      <c r="G2563" s="1" t="s">
        <v>3169</v>
      </c>
      <c r="H2563" s="1" t="s">
        <v>3778</v>
      </c>
      <c r="I2563" s="1" t="s">
        <v>3779</v>
      </c>
      <c r="J2563" s="1" t="s">
        <v>70</v>
      </c>
      <c r="K2563" s="3">
        <v>9.42</v>
      </c>
      <c r="L2563">
        <v>5</v>
      </c>
      <c r="M2563" s="3">
        <v>47.1</v>
      </c>
      <c r="N2563" s="1" t="s">
        <v>6669</v>
      </c>
      <c r="O2563" s="1" t="s">
        <v>95</v>
      </c>
    </row>
    <row r="2564" spans="1:15" x14ac:dyDescent="0.3">
      <c r="A2564" s="1" t="s">
        <v>6206</v>
      </c>
      <c r="B2564" s="2">
        <v>45019</v>
      </c>
      <c r="C2564" s="1" t="s">
        <v>6667</v>
      </c>
      <c r="D2564" s="1" t="s">
        <v>82</v>
      </c>
      <c r="E2564">
        <v>2023</v>
      </c>
      <c r="F2564" s="1" t="s">
        <v>2206</v>
      </c>
      <c r="G2564" s="1" t="s">
        <v>4966</v>
      </c>
      <c r="H2564" s="1" t="s">
        <v>2174</v>
      </c>
      <c r="I2564" s="1" t="s">
        <v>3520</v>
      </c>
      <c r="J2564" s="1" t="s">
        <v>51</v>
      </c>
      <c r="K2564" s="3">
        <v>35.69</v>
      </c>
      <c r="L2564">
        <v>5</v>
      </c>
      <c r="M2564" s="3">
        <v>178.45</v>
      </c>
      <c r="N2564" s="1" t="s">
        <v>88</v>
      </c>
      <c r="O2564" s="1" t="s">
        <v>30</v>
      </c>
    </row>
    <row r="2565" spans="1:15" x14ac:dyDescent="0.3">
      <c r="A2565" s="1" t="s">
        <v>6207</v>
      </c>
      <c r="B2565" s="2">
        <v>45130</v>
      </c>
      <c r="C2565" s="1" t="s">
        <v>6666</v>
      </c>
      <c r="D2565" s="1" t="s">
        <v>32</v>
      </c>
      <c r="E2565">
        <v>2023</v>
      </c>
      <c r="F2565" s="1" t="s">
        <v>1508</v>
      </c>
      <c r="G2565" s="1" t="s">
        <v>3078</v>
      </c>
      <c r="H2565" s="1" t="s">
        <v>4636</v>
      </c>
      <c r="I2565" s="1" t="s">
        <v>4637</v>
      </c>
      <c r="J2565" s="1" t="s">
        <v>87</v>
      </c>
      <c r="K2565" s="3">
        <v>10.25</v>
      </c>
      <c r="L2565">
        <v>5</v>
      </c>
      <c r="M2565" s="3">
        <v>51.25</v>
      </c>
      <c r="N2565" s="1" t="s">
        <v>21</v>
      </c>
      <c r="O2565" s="1" t="s">
        <v>30</v>
      </c>
    </row>
    <row r="2566" spans="1:15" x14ac:dyDescent="0.3">
      <c r="A2566" s="1" t="s">
        <v>6208</v>
      </c>
      <c r="B2566" s="2">
        <v>45480</v>
      </c>
      <c r="C2566" s="1" t="s">
        <v>6666</v>
      </c>
      <c r="D2566" s="1" t="s">
        <v>32</v>
      </c>
      <c r="E2566">
        <v>2024</v>
      </c>
      <c r="F2566" s="1" t="s">
        <v>5172</v>
      </c>
      <c r="G2566" s="1" t="s">
        <v>5173</v>
      </c>
      <c r="H2566" s="1" t="s">
        <v>878</v>
      </c>
      <c r="I2566" s="1" t="s">
        <v>6209</v>
      </c>
      <c r="J2566" s="1" t="s">
        <v>87</v>
      </c>
      <c r="K2566" s="3">
        <v>48.93</v>
      </c>
      <c r="L2566">
        <v>2</v>
      </c>
      <c r="M2566" s="3">
        <v>97.86</v>
      </c>
      <c r="N2566" s="1" t="s">
        <v>21</v>
      </c>
      <c r="O2566" s="1" t="s">
        <v>95</v>
      </c>
    </row>
    <row r="2567" spans="1:15" x14ac:dyDescent="0.3">
      <c r="A2567" s="1" t="s">
        <v>6210</v>
      </c>
      <c r="B2567" s="2">
        <v>45641</v>
      </c>
      <c r="C2567" s="1" t="s">
        <v>6666</v>
      </c>
      <c r="D2567" s="1" t="s">
        <v>107</v>
      </c>
      <c r="E2567">
        <v>2024</v>
      </c>
      <c r="F2567" s="1" t="s">
        <v>1326</v>
      </c>
      <c r="G2567" s="1" t="s">
        <v>6211</v>
      </c>
      <c r="H2567" s="1" t="s">
        <v>277</v>
      </c>
      <c r="I2567" s="1" t="s">
        <v>6212</v>
      </c>
      <c r="J2567" s="1" t="s">
        <v>51</v>
      </c>
      <c r="K2567" s="3">
        <v>38.9</v>
      </c>
      <c r="L2567">
        <v>4</v>
      </c>
      <c r="M2567" s="3">
        <v>155.6</v>
      </c>
      <c r="N2567" s="1" t="s">
        <v>88</v>
      </c>
      <c r="O2567" s="1" t="s">
        <v>37</v>
      </c>
    </row>
    <row r="2568" spans="1:15" x14ac:dyDescent="0.3">
      <c r="A2568" s="1" t="s">
        <v>6213</v>
      </c>
      <c r="B2568" s="2">
        <v>45461</v>
      </c>
      <c r="C2568" s="1" t="s">
        <v>6671</v>
      </c>
      <c r="D2568" s="1" t="s">
        <v>24</v>
      </c>
      <c r="E2568">
        <v>2024</v>
      </c>
      <c r="F2568" s="1" t="s">
        <v>3915</v>
      </c>
      <c r="G2568" s="1" t="s">
        <v>5203</v>
      </c>
      <c r="H2568" s="1" t="s">
        <v>1606</v>
      </c>
      <c r="I2568" s="1" t="s">
        <v>6214</v>
      </c>
      <c r="J2568" s="1" t="s">
        <v>70</v>
      </c>
      <c r="K2568" s="3">
        <v>19.22</v>
      </c>
      <c r="L2568">
        <v>4</v>
      </c>
      <c r="M2568" s="3">
        <v>76.88</v>
      </c>
      <c r="N2568" s="1" t="s">
        <v>29</v>
      </c>
      <c r="O2568" s="1" t="s">
        <v>44</v>
      </c>
    </row>
    <row r="2569" spans="1:15" x14ac:dyDescent="0.3">
      <c r="A2569" s="1" t="s">
        <v>6215</v>
      </c>
      <c r="B2569" s="2">
        <v>44960</v>
      </c>
      <c r="C2569" s="1" t="s">
        <v>6668</v>
      </c>
      <c r="D2569" s="1" t="s">
        <v>39</v>
      </c>
      <c r="E2569">
        <v>2023</v>
      </c>
      <c r="F2569" s="1" t="s">
        <v>6216</v>
      </c>
      <c r="G2569" s="1" t="s">
        <v>6217</v>
      </c>
      <c r="H2569" s="1" t="s">
        <v>4709</v>
      </c>
      <c r="I2569" s="1" t="s">
        <v>6218</v>
      </c>
      <c r="J2569" s="1" t="s">
        <v>87</v>
      </c>
      <c r="K2569" s="3">
        <v>39.33</v>
      </c>
      <c r="L2569">
        <v>1</v>
      </c>
      <c r="M2569" s="3">
        <v>39.33</v>
      </c>
      <c r="N2569" s="1" t="s">
        <v>6669</v>
      </c>
      <c r="O2569" s="1" t="s">
        <v>44</v>
      </c>
    </row>
    <row r="2570" spans="1:15" x14ac:dyDescent="0.3">
      <c r="A2570" s="1" t="s">
        <v>6219</v>
      </c>
      <c r="B2570" s="2">
        <v>45017</v>
      </c>
      <c r="C2570" s="1" t="s">
        <v>6673</v>
      </c>
      <c r="D2570" s="1" t="s">
        <v>82</v>
      </c>
      <c r="E2570">
        <v>2023</v>
      </c>
      <c r="F2570" s="1" t="s">
        <v>829</v>
      </c>
      <c r="G2570" s="1" t="s">
        <v>1869</v>
      </c>
      <c r="H2570" s="1" t="s">
        <v>2872</v>
      </c>
      <c r="I2570" s="1" t="s">
        <v>4550</v>
      </c>
      <c r="J2570" s="1" t="s">
        <v>70</v>
      </c>
      <c r="K2570" s="3">
        <v>40.56</v>
      </c>
      <c r="L2570">
        <v>1</v>
      </c>
      <c r="M2570" s="3">
        <v>40.56</v>
      </c>
      <c r="N2570" s="1" t="s">
        <v>6669</v>
      </c>
      <c r="O2570" s="1" t="s">
        <v>22</v>
      </c>
    </row>
    <row r="2571" spans="1:15" x14ac:dyDescent="0.3">
      <c r="A2571" s="1" t="s">
        <v>6220</v>
      </c>
      <c r="B2571" s="2">
        <v>45814</v>
      </c>
      <c r="C2571" s="1" t="s">
        <v>6668</v>
      </c>
      <c r="D2571" s="1" t="s">
        <v>24</v>
      </c>
      <c r="E2571">
        <v>2025</v>
      </c>
      <c r="F2571" s="1" t="s">
        <v>1500</v>
      </c>
      <c r="G2571" s="1" t="s">
        <v>1501</v>
      </c>
      <c r="H2571" s="1" t="s">
        <v>1513</v>
      </c>
      <c r="I2571" s="1" t="s">
        <v>1514</v>
      </c>
      <c r="J2571" s="1" t="s">
        <v>70</v>
      </c>
      <c r="K2571" s="3">
        <v>29.49</v>
      </c>
      <c r="L2571">
        <v>4</v>
      </c>
      <c r="M2571" s="3">
        <v>117.96</v>
      </c>
      <c r="N2571" s="1" t="s">
        <v>21</v>
      </c>
      <c r="O2571" s="1" t="s">
        <v>95</v>
      </c>
    </row>
    <row r="2572" spans="1:15" x14ac:dyDescent="0.3">
      <c r="A2572" s="1" t="s">
        <v>6221</v>
      </c>
      <c r="B2572" s="2">
        <v>45110</v>
      </c>
      <c r="C2572" s="1" t="s">
        <v>6667</v>
      </c>
      <c r="D2572" s="1" t="s">
        <v>32</v>
      </c>
      <c r="E2572">
        <v>2023</v>
      </c>
      <c r="F2572" s="1" t="s">
        <v>6222</v>
      </c>
      <c r="G2572" s="1" t="s">
        <v>6223</v>
      </c>
      <c r="H2572" s="1" t="s">
        <v>5477</v>
      </c>
      <c r="I2572" s="1" t="s">
        <v>6224</v>
      </c>
      <c r="J2572" s="1" t="s">
        <v>70</v>
      </c>
      <c r="K2572" s="3">
        <v>6.64</v>
      </c>
      <c r="L2572">
        <v>5</v>
      </c>
      <c r="M2572" s="3">
        <v>33.200000000000003</v>
      </c>
      <c r="N2572" s="1" t="s">
        <v>6669</v>
      </c>
      <c r="O2572" s="1" t="s">
        <v>30</v>
      </c>
    </row>
    <row r="2573" spans="1:15" x14ac:dyDescent="0.3">
      <c r="A2573" s="1" t="s">
        <v>6225</v>
      </c>
      <c r="B2573" s="2">
        <v>45542</v>
      </c>
      <c r="C2573" s="1" t="s">
        <v>6673</v>
      </c>
      <c r="D2573" s="1" t="s">
        <v>60</v>
      </c>
      <c r="E2573">
        <v>2024</v>
      </c>
      <c r="F2573" s="1" t="s">
        <v>4042</v>
      </c>
      <c r="G2573" s="1" t="s">
        <v>4043</v>
      </c>
      <c r="H2573" s="1" t="s">
        <v>752</v>
      </c>
      <c r="I2573" s="1" t="s">
        <v>1838</v>
      </c>
      <c r="J2573" s="1" t="s">
        <v>70</v>
      </c>
      <c r="K2573" s="3">
        <v>22.87</v>
      </c>
      <c r="L2573">
        <v>3</v>
      </c>
      <c r="M2573" s="3">
        <v>68.61</v>
      </c>
      <c r="N2573" s="1" t="s">
        <v>6669</v>
      </c>
      <c r="O2573" s="1" t="s">
        <v>95</v>
      </c>
    </row>
    <row r="2574" spans="1:15" x14ac:dyDescent="0.3">
      <c r="A2574" s="1" t="s">
        <v>6226</v>
      </c>
      <c r="B2574" s="2">
        <v>45524</v>
      </c>
      <c r="C2574" s="1" t="s">
        <v>6671</v>
      </c>
      <c r="D2574" s="1" t="s">
        <v>90</v>
      </c>
      <c r="E2574">
        <v>2024</v>
      </c>
      <c r="F2574" s="1" t="s">
        <v>1439</v>
      </c>
      <c r="G2574" s="1" t="s">
        <v>4035</v>
      </c>
      <c r="H2574" s="1" t="s">
        <v>1538</v>
      </c>
      <c r="I2574" s="1" t="s">
        <v>2461</v>
      </c>
      <c r="J2574" s="1" t="s">
        <v>70</v>
      </c>
      <c r="K2574" s="3">
        <v>45.37</v>
      </c>
      <c r="L2574">
        <v>5</v>
      </c>
      <c r="M2574" s="3">
        <v>226.85</v>
      </c>
      <c r="N2574" s="1" t="s">
        <v>21</v>
      </c>
      <c r="O2574" s="1" t="s">
        <v>193</v>
      </c>
    </row>
    <row r="2575" spans="1:15" x14ac:dyDescent="0.3">
      <c r="A2575" s="1" t="s">
        <v>6227</v>
      </c>
      <c r="B2575" s="2">
        <v>45526</v>
      </c>
      <c r="C2575" s="1" t="s">
        <v>6672</v>
      </c>
      <c r="D2575" s="1" t="s">
        <v>90</v>
      </c>
      <c r="E2575">
        <v>2024</v>
      </c>
      <c r="F2575" s="1" t="s">
        <v>1019</v>
      </c>
      <c r="G2575" s="1" t="s">
        <v>1020</v>
      </c>
      <c r="H2575" s="1" t="s">
        <v>1661</v>
      </c>
      <c r="I2575" s="1" t="s">
        <v>2060</v>
      </c>
      <c r="J2575" s="1" t="s">
        <v>51</v>
      </c>
      <c r="K2575" s="3">
        <v>41.26</v>
      </c>
      <c r="L2575">
        <v>1</v>
      </c>
      <c r="M2575" s="3">
        <v>41.26</v>
      </c>
      <c r="N2575" s="1" t="s">
        <v>21</v>
      </c>
      <c r="O2575" s="1" t="s">
        <v>193</v>
      </c>
    </row>
    <row r="2576" spans="1:15" x14ac:dyDescent="0.3">
      <c r="A2576" s="1" t="s">
        <v>6228</v>
      </c>
      <c r="B2576" s="2">
        <v>45201</v>
      </c>
      <c r="C2576" s="1" t="s">
        <v>6667</v>
      </c>
      <c r="D2576" s="1" t="s">
        <v>133</v>
      </c>
      <c r="E2576">
        <v>2023</v>
      </c>
      <c r="F2576" s="1" t="s">
        <v>2458</v>
      </c>
      <c r="G2576" s="1" t="s">
        <v>2459</v>
      </c>
      <c r="H2576" s="1" t="s">
        <v>1462</v>
      </c>
      <c r="I2576" s="1" t="s">
        <v>1728</v>
      </c>
      <c r="J2576" s="1" t="s">
        <v>20</v>
      </c>
      <c r="K2576" s="3">
        <v>32.979999999999997</v>
      </c>
      <c r="L2576">
        <v>4</v>
      </c>
      <c r="M2576" s="3">
        <v>131.91999999999999</v>
      </c>
      <c r="N2576" s="1" t="s">
        <v>88</v>
      </c>
      <c r="O2576" s="1" t="s">
        <v>44</v>
      </c>
    </row>
    <row r="2577" spans="1:15" x14ac:dyDescent="0.3">
      <c r="A2577" s="1" t="s">
        <v>6229</v>
      </c>
      <c r="B2577" s="2">
        <v>45741</v>
      </c>
      <c r="C2577" s="1" t="s">
        <v>6671</v>
      </c>
      <c r="D2577" s="1" t="s">
        <v>15</v>
      </c>
      <c r="E2577">
        <v>2025</v>
      </c>
      <c r="F2577" s="1" t="s">
        <v>1804</v>
      </c>
      <c r="G2577" s="1" t="s">
        <v>1805</v>
      </c>
      <c r="H2577" s="1" t="s">
        <v>2110</v>
      </c>
      <c r="I2577" s="1" t="s">
        <v>5097</v>
      </c>
      <c r="J2577" s="1" t="s">
        <v>70</v>
      </c>
      <c r="K2577" s="3">
        <v>5.98</v>
      </c>
      <c r="L2577">
        <v>1</v>
      </c>
      <c r="M2577" s="3">
        <v>5.98</v>
      </c>
      <c r="N2577" s="1" t="s">
        <v>29</v>
      </c>
      <c r="O2577" s="1" t="s">
        <v>22</v>
      </c>
    </row>
    <row r="2578" spans="1:15" x14ac:dyDescent="0.3">
      <c r="A2578" s="1" t="s">
        <v>6230</v>
      </c>
      <c r="B2578" s="2">
        <v>45476</v>
      </c>
      <c r="C2578" s="1" t="s">
        <v>6670</v>
      </c>
      <c r="D2578" s="1" t="s">
        <v>32</v>
      </c>
      <c r="E2578">
        <v>2024</v>
      </c>
      <c r="F2578" s="1" t="s">
        <v>912</v>
      </c>
      <c r="G2578" s="1" t="s">
        <v>5199</v>
      </c>
      <c r="H2578" s="1" t="s">
        <v>2125</v>
      </c>
      <c r="I2578" s="1" t="s">
        <v>4264</v>
      </c>
      <c r="J2578" s="1" t="s">
        <v>20</v>
      </c>
      <c r="K2578" s="3">
        <v>7.44</v>
      </c>
      <c r="L2578">
        <v>3</v>
      </c>
      <c r="M2578" s="3">
        <v>22.32</v>
      </c>
      <c r="N2578" s="1" t="s">
        <v>21</v>
      </c>
      <c r="O2578" s="1" t="s">
        <v>37</v>
      </c>
    </row>
    <row r="2579" spans="1:15" x14ac:dyDescent="0.3">
      <c r="A2579" s="1" t="s">
        <v>6231</v>
      </c>
      <c r="B2579" s="2">
        <v>44991</v>
      </c>
      <c r="C2579" s="1" t="s">
        <v>6667</v>
      </c>
      <c r="D2579" s="1" t="s">
        <v>15</v>
      </c>
      <c r="E2579">
        <v>2023</v>
      </c>
      <c r="F2579" s="1" t="s">
        <v>1133</v>
      </c>
      <c r="G2579" s="1" t="s">
        <v>2002</v>
      </c>
      <c r="H2579" s="1" t="s">
        <v>389</v>
      </c>
      <c r="I2579" s="1" t="s">
        <v>390</v>
      </c>
      <c r="J2579" s="1" t="s">
        <v>20</v>
      </c>
      <c r="K2579" s="3">
        <v>39.29</v>
      </c>
      <c r="L2579">
        <v>2</v>
      </c>
      <c r="M2579" s="3">
        <v>78.58</v>
      </c>
      <c r="N2579" s="1" t="s">
        <v>6669</v>
      </c>
      <c r="O2579" s="1" t="s">
        <v>80</v>
      </c>
    </row>
    <row r="2580" spans="1:15" x14ac:dyDescent="0.3">
      <c r="A2580" s="1" t="s">
        <v>6232</v>
      </c>
      <c r="B2580" s="2">
        <v>45524</v>
      </c>
      <c r="C2580" s="1" t="s">
        <v>6671</v>
      </c>
      <c r="D2580" s="1" t="s">
        <v>90</v>
      </c>
      <c r="E2580">
        <v>2024</v>
      </c>
      <c r="F2580" s="1" t="s">
        <v>285</v>
      </c>
      <c r="G2580" s="1" t="s">
        <v>1922</v>
      </c>
      <c r="H2580" s="1" t="s">
        <v>650</v>
      </c>
      <c r="I2580" s="1" t="s">
        <v>6233</v>
      </c>
      <c r="J2580" s="1" t="s">
        <v>87</v>
      </c>
      <c r="K2580" s="3">
        <v>20.11</v>
      </c>
      <c r="L2580">
        <v>2</v>
      </c>
      <c r="M2580" s="3">
        <v>40.22</v>
      </c>
      <c r="N2580" s="1" t="s">
        <v>21</v>
      </c>
      <c r="O2580" s="1" t="s">
        <v>193</v>
      </c>
    </row>
    <row r="2581" spans="1:15" x14ac:dyDescent="0.3">
      <c r="A2581" s="1" t="s">
        <v>6234</v>
      </c>
      <c r="B2581" s="2">
        <v>45430</v>
      </c>
      <c r="C2581" s="1" t="s">
        <v>6673</v>
      </c>
      <c r="D2581" s="1" t="s">
        <v>46</v>
      </c>
      <c r="E2581">
        <v>2024</v>
      </c>
      <c r="F2581" s="1" t="s">
        <v>912</v>
      </c>
      <c r="G2581" s="1" t="s">
        <v>5199</v>
      </c>
      <c r="H2581" s="1" t="s">
        <v>1673</v>
      </c>
      <c r="I2581" s="1" t="s">
        <v>1674</v>
      </c>
      <c r="J2581" s="1" t="s">
        <v>70</v>
      </c>
      <c r="K2581" s="3">
        <v>48.89</v>
      </c>
      <c r="L2581">
        <v>2</v>
      </c>
      <c r="M2581" s="3">
        <v>97.78</v>
      </c>
      <c r="N2581" s="1" t="s">
        <v>88</v>
      </c>
      <c r="O2581" s="1" t="s">
        <v>22</v>
      </c>
    </row>
    <row r="2582" spans="1:15" x14ac:dyDescent="0.3">
      <c r="A2582" s="1" t="s">
        <v>6235</v>
      </c>
      <c r="B2582" s="2">
        <v>45558</v>
      </c>
      <c r="C2582" s="1" t="s">
        <v>6667</v>
      </c>
      <c r="D2582" s="1" t="s">
        <v>60</v>
      </c>
      <c r="E2582">
        <v>2024</v>
      </c>
      <c r="F2582" s="1" t="s">
        <v>205</v>
      </c>
      <c r="G2582" s="1" t="s">
        <v>6236</v>
      </c>
      <c r="H2582" s="1" t="s">
        <v>4590</v>
      </c>
      <c r="I2582" s="1" t="s">
        <v>4591</v>
      </c>
      <c r="J2582" s="1" t="s">
        <v>20</v>
      </c>
      <c r="K2582" s="3">
        <v>30.21</v>
      </c>
      <c r="L2582">
        <v>5</v>
      </c>
      <c r="M2582" s="3">
        <v>151.05000000000001</v>
      </c>
      <c r="N2582" s="1" t="s">
        <v>21</v>
      </c>
      <c r="O2582" s="1" t="s">
        <v>52</v>
      </c>
    </row>
    <row r="2583" spans="1:15" x14ac:dyDescent="0.3">
      <c r="A2583" s="1" t="s">
        <v>6237</v>
      </c>
      <c r="B2583" s="2">
        <v>44995</v>
      </c>
      <c r="C2583" s="1" t="s">
        <v>6668</v>
      </c>
      <c r="D2583" s="1" t="s">
        <v>15</v>
      </c>
      <c r="E2583">
        <v>2023</v>
      </c>
      <c r="F2583" s="1" t="s">
        <v>443</v>
      </c>
      <c r="G2583" s="1" t="s">
        <v>444</v>
      </c>
      <c r="H2583" s="1" t="s">
        <v>785</v>
      </c>
      <c r="I2583" s="1" t="s">
        <v>786</v>
      </c>
      <c r="J2583" s="1" t="s">
        <v>20</v>
      </c>
      <c r="K2583" s="3">
        <v>34.47</v>
      </c>
      <c r="L2583">
        <v>1</v>
      </c>
      <c r="M2583" s="3">
        <v>34.47</v>
      </c>
      <c r="N2583" s="1" t="s">
        <v>6669</v>
      </c>
      <c r="O2583" s="1" t="s">
        <v>44</v>
      </c>
    </row>
    <row r="2584" spans="1:15" x14ac:dyDescent="0.3">
      <c r="A2584" s="1" t="s">
        <v>6238</v>
      </c>
      <c r="B2584" s="2">
        <v>44933</v>
      </c>
      <c r="C2584" s="1" t="s">
        <v>6673</v>
      </c>
      <c r="D2584" s="1" t="s">
        <v>210</v>
      </c>
      <c r="E2584">
        <v>2023</v>
      </c>
      <c r="F2584" s="1" t="s">
        <v>2149</v>
      </c>
      <c r="G2584" s="1" t="s">
        <v>2150</v>
      </c>
      <c r="H2584" s="1" t="s">
        <v>2815</v>
      </c>
      <c r="I2584" s="1" t="s">
        <v>2816</v>
      </c>
      <c r="J2584" s="1" t="s">
        <v>87</v>
      </c>
      <c r="K2584" s="3">
        <v>22.88</v>
      </c>
      <c r="L2584">
        <v>1</v>
      </c>
      <c r="M2584" s="3">
        <v>22.88</v>
      </c>
      <c r="N2584" s="1" t="s">
        <v>21</v>
      </c>
      <c r="O2584" s="1" t="s">
        <v>22</v>
      </c>
    </row>
    <row r="2585" spans="1:15" x14ac:dyDescent="0.3">
      <c r="A2585" s="1" t="s">
        <v>6239</v>
      </c>
      <c r="B2585" s="2">
        <v>45093</v>
      </c>
      <c r="C2585" s="1" t="s">
        <v>6668</v>
      </c>
      <c r="D2585" s="1" t="s">
        <v>24</v>
      </c>
      <c r="E2585">
        <v>2023</v>
      </c>
      <c r="F2585" s="1" t="s">
        <v>2761</v>
      </c>
      <c r="G2585" s="1" t="s">
        <v>2803</v>
      </c>
      <c r="H2585" s="1" t="s">
        <v>1707</v>
      </c>
      <c r="I2585" s="1" t="s">
        <v>1708</v>
      </c>
      <c r="J2585" s="1" t="s">
        <v>51</v>
      </c>
      <c r="K2585" s="3">
        <v>31.06</v>
      </c>
      <c r="L2585">
        <v>2</v>
      </c>
      <c r="M2585" s="3">
        <v>62.12</v>
      </c>
      <c r="N2585" s="1" t="s">
        <v>21</v>
      </c>
      <c r="O2585" s="1" t="s">
        <v>30</v>
      </c>
    </row>
    <row r="2586" spans="1:15" x14ac:dyDescent="0.3">
      <c r="A2586" s="1" t="s">
        <v>6240</v>
      </c>
      <c r="B2586" s="2">
        <v>45656</v>
      </c>
      <c r="C2586" s="1" t="s">
        <v>6667</v>
      </c>
      <c r="D2586" s="1" t="s">
        <v>107</v>
      </c>
      <c r="E2586">
        <v>2024</v>
      </c>
      <c r="F2586" s="1" t="s">
        <v>868</v>
      </c>
      <c r="G2586" s="1" t="s">
        <v>4683</v>
      </c>
      <c r="H2586" s="1" t="s">
        <v>1021</v>
      </c>
      <c r="I2586" s="1" t="s">
        <v>3154</v>
      </c>
      <c r="J2586" s="1" t="s">
        <v>20</v>
      </c>
      <c r="K2586" s="3">
        <v>14.33</v>
      </c>
      <c r="L2586">
        <v>1</v>
      </c>
      <c r="M2586" s="3">
        <v>14.33</v>
      </c>
      <c r="N2586" s="1" t="s">
        <v>21</v>
      </c>
      <c r="O2586" s="1" t="s">
        <v>22</v>
      </c>
    </row>
    <row r="2587" spans="1:15" x14ac:dyDescent="0.3">
      <c r="A2587" s="1" t="s">
        <v>6241</v>
      </c>
      <c r="B2587" s="2">
        <v>44826</v>
      </c>
      <c r="C2587" s="1" t="s">
        <v>6672</v>
      </c>
      <c r="D2587" s="1" t="s">
        <v>60</v>
      </c>
      <c r="E2587">
        <v>2022</v>
      </c>
      <c r="F2587" s="1" t="s">
        <v>1326</v>
      </c>
      <c r="G2587" s="1" t="s">
        <v>6211</v>
      </c>
      <c r="H2587" s="1" t="s">
        <v>478</v>
      </c>
      <c r="I2587" s="1" t="s">
        <v>479</v>
      </c>
      <c r="J2587" s="1" t="s">
        <v>51</v>
      </c>
      <c r="K2587" s="3">
        <v>28.36</v>
      </c>
      <c r="L2587">
        <v>5</v>
      </c>
      <c r="M2587" s="3">
        <v>141.80000000000001</v>
      </c>
      <c r="N2587" s="1" t="s">
        <v>29</v>
      </c>
      <c r="O2587" s="1" t="s">
        <v>37</v>
      </c>
    </row>
    <row r="2588" spans="1:15" x14ac:dyDescent="0.3">
      <c r="A2588" s="1" t="s">
        <v>6242</v>
      </c>
      <c r="B2588" s="2">
        <v>45256</v>
      </c>
      <c r="C2588" s="1" t="s">
        <v>6666</v>
      </c>
      <c r="D2588" s="1" t="s">
        <v>54</v>
      </c>
      <c r="E2588">
        <v>2023</v>
      </c>
      <c r="F2588" s="1" t="s">
        <v>732</v>
      </c>
      <c r="G2588" s="1" t="s">
        <v>733</v>
      </c>
      <c r="H2588" s="1" t="s">
        <v>223</v>
      </c>
      <c r="I2588" s="1" t="s">
        <v>224</v>
      </c>
      <c r="J2588" s="1" t="s">
        <v>70</v>
      </c>
      <c r="K2588" s="3">
        <v>34.24</v>
      </c>
      <c r="L2588">
        <v>3</v>
      </c>
      <c r="M2588" s="3">
        <v>102.72</v>
      </c>
      <c r="N2588" s="1" t="s">
        <v>29</v>
      </c>
      <c r="O2588" s="1" t="s">
        <v>44</v>
      </c>
    </row>
    <row r="2589" spans="1:15" x14ac:dyDescent="0.3">
      <c r="A2589" s="1" t="s">
        <v>6243</v>
      </c>
      <c r="B2589" s="2">
        <v>45505</v>
      </c>
      <c r="C2589" s="1" t="s">
        <v>6672</v>
      </c>
      <c r="D2589" s="1" t="s">
        <v>90</v>
      </c>
      <c r="E2589">
        <v>2024</v>
      </c>
      <c r="F2589" s="1" t="s">
        <v>3490</v>
      </c>
      <c r="G2589" s="1" t="s">
        <v>3491</v>
      </c>
      <c r="H2589" s="1" t="s">
        <v>3850</v>
      </c>
      <c r="I2589" s="1" t="s">
        <v>3851</v>
      </c>
      <c r="J2589" s="1" t="s">
        <v>20</v>
      </c>
      <c r="K2589" s="3">
        <v>36.07</v>
      </c>
      <c r="L2589">
        <v>2</v>
      </c>
      <c r="M2589" s="3">
        <v>72.14</v>
      </c>
      <c r="N2589" s="1" t="s">
        <v>21</v>
      </c>
      <c r="O2589" s="1" t="s">
        <v>44</v>
      </c>
    </row>
    <row r="2590" spans="1:15" x14ac:dyDescent="0.3">
      <c r="A2590" s="1" t="s">
        <v>6244</v>
      </c>
      <c r="B2590" s="2">
        <v>45046</v>
      </c>
      <c r="C2590" s="1" t="s">
        <v>6666</v>
      </c>
      <c r="D2590" s="1" t="s">
        <v>82</v>
      </c>
      <c r="E2590">
        <v>2023</v>
      </c>
      <c r="F2590" s="1" t="s">
        <v>1564</v>
      </c>
      <c r="G2590" s="1" t="s">
        <v>2865</v>
      </c>
      <c r="H2590" s="1" t="s">
        <v>1948</v>
      </c>
      <c r="I2590" s="1" t="s">
        <v>2119</v>
      </c>
      <c r="J2590" s="1" t="s">
        <v>87</v>
      </c>
      <c r="K2590" s="3">
        <v>32.130000000000003</v>
      </c>
      <c r="L2590">
        <v>4</v>
      </c>
      <c r="M2590" s="3">
        <v>128.52000000000001</v>
      </c>
      <c r="N2590" s="1" t="s">
        <v>6669</v>
      </c>
      <c r="O2590" s="1" t="s">
        <v>22</v>
      </c>
    </row>
    <row r="2591" spans="1:15" x14ac:dyDescent="0.3">
      <c r="A2591" s="1" t="s">
        <v>6245</v>
      </c>
      <c r="B2591" s="2">
        <v>45326</v>
      </c>
      <c r="C2591" s="1" t="s">
        <v>6666</v>
      </c>
      <c r="D2591" s="1" t="s">
        <v>39</v>
      </c>
      <c r="E2591">
        <v>2024</v>
      </c>
      <c r="F2591" s="1" t="s">
        <v>1264</v>
      </c>
      <c r="G2591" s="1" t="s">
        <v>1333</v>
      </c>
      <c r="H2591" s="1" t="s">
        <v>4376</v>
      </c>
      <c r="I2591" s="1" t="s">
        <v>4377</v>
      </c>
      <c r="J2591" s="1" t="s">
        <v>20</v>
      </c>
      <c r="K2591" s="3">
        <v>26.55</v>
      </c>
      <c r="L2591">
        <v>4</v>
      </c>
      <c r="M2591" s="3">
        <v>106.2</v>
      </c>
      <c r="N2591" s="1" t="s">
        <v>21</v>
      </c>
      <c r="O2591" s="1" t="s">
        <v>44</v>
      </c>
    </row>
    <row r="2592" spans="1:15" x14ac:dyDescent="0.3">
      <c r="A2592" s="1" t="s">
        <v>6246</v>
      </c>
      <c r="B2592" s="2">
        <v>45063</v>
      </c>
      <c r="C2592" s="1" t="s">
        <v>6670</v>
      </c>
      <c r="D2592" s="1" t="s">
        <v>46</v>
      </c>
      <c r="E2592">
        <v>2023</v>
      </c>
      <c r="F2592" s="1" t="s">
        <v>5662</v>
      </c>
      <c r="G2592" s="1" t="s">
        <v>5663</v>
      </c>
      <c r="H2592" s="1" t="s">
        <v>2590</v>
      </c>
      <c r="I2592" s="1" t="s">
        <v>4291</v>
      </c>
      <c r="J2592" s="1" t="s">
        <v>70</v>
      </c>
      <c r="K2592" s="3">
        <v>47.71</v>
      </c>
      <c r="L2592">
        <v>2</v>
      </c>
      <c r="M2592" s="3">
        <v>95.42</v>
      </c>
      <c r="N2592" s="1" t="s">
        <v>29</v>
      </c>
      <c r="O2592" s="1" t="s">
        <v>22</v>
      </c>
    </row>
    <row r="2593" spans="1:15" x14ac:dyDescent="0.3">
      <c r="A2593" s="1" t="s">
        <v>6247</v>
      </c>
      <c r="B2593" s="2">
        <v>45282</v>
      </c>
      <c r="C2593" s="1" t="s">
        <v>6668</v>
      </c>
      <c r="D2593" s="1" t="s">
        <v>107</v>
      </c>
      <c r="E2593">
        <v>2023</v>
      </c>
      <c r="F2593" s="1" t="s">
        <v>4622</v>
      </c>
      <c r="G2593" s="1" t="s">
        <v>4623</v>
      </c>
      <c r="H2593" s="1" t="s">
        <v>6248</v>
      </c>
      <c r="I2593" s="1" t="s">
        <v>6249</v>
      </c>
      <c r="J2593" s="1" t="s">
        <v>20</v>
      </c>
      <c r="K2593" s="3">
        <v>5.87</v>
      </c>
      <c r="L2593">
        <v>3</v>
      </c>
      <c r="M2593" s="3">
        <v>17.61</v>
      </c>
      <c r="N2593" s="1" t="s">
        <v>88</v>
      </c>
      <c r="O2593" s="1" t="s">
        <v>52</v>
      </c>
    </row>
    <row r="2594" spans="1:15" x14ac:dyDescent="0.3">
      <c r="A2594" s="1" t="s">
        <v>6250</v>
      </c>
      <c r="B2594" s="2">
        <v>45853</v>
      </c>
      <c r="C2594" s="1" t="s">
        <v>6671</v>
      </c>
      <c r="D2594" s="1" t="s">
        <v>32</v>
      </c>
      <c r="E2594">
        <v>2025</v>
      </c>
      <c r="F2594" s="1" t="s">
        <v>939</v>
      </c>
      <c r="G2594" s="1" t="s">
        <v>4703</v>
      </c>
      <c r="H2594" s="1" t="s">
        <v>3645</v>
      </c>
      <c r="I2594" s="1" t="s">
        <v>3646</v>
      </c>
      <c r="J2594" s="1" t="s">
        <v>20</v>
      </c>
      <c r="K2594" s="3">
        <v>16.27</v>
      </c>
      <c r="L2594">
        <v>1</v>
      </c>
      <c r="M2594" s="3">
        <v>16.27</v>
      </c>
      <c r="N2594" s="1" t="s">
        <v>6669</v>
      </c>
      <c r="O2594" s="1" t="s">
        <v>80</v>
      </c>
    </row>
    <row r="2595" spans="1:15" x14ac:dyDescent="0.3">
      <c r="A2595" s="1" t="s">
        <v>6251</v>
      </c>
      <c r="B2595" s="2">
        <v>44808</v>
      </c>
      <c r="C2595" s="1" t="s">
        <v>6666</v>
      </c>
      <c r="D2595" s="1" t="s">
        <v>60</v>
      </c>
      <c r="E2595">
        <v>2022</v>
      </c>
      <c r="F2595" s="1" t="s">
        <v>912</v>
      </c>
      <c r="G2595" s="1" t="s">
        <v>4451</v>
      </c>
      <c r="H2595" s="1" t="s">
        <v>1012</v>
      </c>
      <c r="I2595" s="1" t="s">
        <v>1013</v>
      </c>
      <c r="J2595" s="1" t="s">
        <v>20</v>
      </c>
      <c r="K2595" s="3">
        <v>44.62</v>
      </c>
      <c r="L2595">
        <v>5</v>
      </c>
      <c r="M2595" s="3">
        <v>223.1</v>
      </c>
      <c r="N2595" s="1" t="s">
        <v>6669</v>
      </c>
      <c r="O2595" s="1" t="s">
        <v>37</v>
      </c>
    </row>
    <row r="2596" spans="1:15" x14ac:dyDescent="0.3">
      <c r="A2596" s="1" t="s">
        <v>6252</v>
      </c>
      <c r="B2596" s="2">
        <v>45421</v>
      </c>
      <c r="C2596" s="1" t="s">
        <v>6672</v>
      </c>
      <c r="D2596" s="1" t="s">
        <v>46</v>
      </c>
      <c r="E2596">
        <v>2024</v>
      </c>
      <c r="F2596" s="1" t="s">
        <v>6253</v>
      </c>
      <c r="G2596" s="1" t="s">
        <v>6254</v>
      </c>
      <c r="H2596" s="1" t="s">
        <v>1378</v>
      </c>
      <c r="I2596" s="1" t="s">
        <v>4372</v>
      </c>
      <c r="J2596" s="1" t="s">
        <v>20</v>
      </c>
      <c r="K2596" s="3">
        <v>33.26</v>
      </c>
      <c r="L2596">
        <v>3</v>
      </c>
      <c r="M2596" s="3">
        <v>99.78</v>
      </c>
      <c r="N2596" s="1" t="s">
        <v>21</v>
      </c>
      <c r="O2596" s="1" t="s">
        <v>52</v>
      </c>
    </row>
    <row r="2597" spans="1:15" x14ac:dyDescent="0.3">
      <c r="A2597" s="1" t="s">
        <v>6255</v>
      </c>
      <c r="B2597" s="2">
        <v>45285</v>
      </c>
      <c r="C2597" s="1" t="s">
        <v>6667</v>
      </c>
      <c r="D2597" s="1" t="s">
        <v>107</v>
      </c>
      <c r="E2597">
        <v>2023</v>
      </c>
      <c r="F2597" s="1" t="s">
        <v>6256</v>
      </c>
      <c r="G2597" s="1" t="s">
        <v>6257</v>
      </c>
      <c r="H2597" s="1" t="s">
        <v>1978</v>
      </c>
      <c r="I2597" s="1" t="s">
        <v>1979</v>
      </c>
      <c r="J2597" s="1" t="s">
        <v>51</v>
      </c>
      <c r="K2597" s="3">
        <v>14.37</v>
      </c>
      <c r="L2597">
        <v>4</v>
      </c>
      <c r="M2597" s="3">
        <v>57.48</v>
      </c>
      <c r="N2597" s="1" t="s">
        <v>6669</v>
      </c>
      <c r="O2597" s="1" t="s">
        <v>193</v>
      </c>
    </row>
    <row r="2598" spans="1:15" x14ac:dyDescent="0.3">
      <c r="A2598" s="1" t="s">
        <v>6258</v>
      </c>
      <c r="B2598" s="2">
        <v>45373</v>
      </c>
      <c r="C2598" s="1" t="s">
        <v>6668</v>
      </c>
      <c r="D2598" s="1" t="s">
        <v>15</v>
      </c>
      <c r="E2598">
        <v>2024</v>
      </c>
      <c r="F2598" s="1" t="s">
        <v>4416</v>
      </c>
      <c r="G2598" s="1" t="s">
        <v>6259</v>
      </c>
      <c r="H2598" s="1" t="s">
        <v>540</v>
      </c>
      <c r="I2598" s="1" t="s">
        <v>2857</v>
      </c>
      <c r="J2598" s="1" t="s">
        <v>20</v>
      </c>
      <c r="K2598" s="3">
        <v>42.61</v>
      </c>
      <c r="L2598">
        <v>5</v>
      </c>
      <c r="M2598" s="3">
        <v>213.05</v>
      </c>
      <c r="N2598" s="1" t="s">
        <v>29</v>
      </c>
      <c r="O2598" s="1" t="s">
        <v>37</v>
      </c>
    </row>
    <row r="2599" spans="1:15" x14ac:dyDescent="0.3">
      <c r="A2599" s="1" t="s">
        <v>6260</v>
      </c>
      <c r="B2599" s="2">
        <v>45581</v>
      </c>
      <c r="C2599" s="1" t="s">
        <v>6670</v>
      </c>
      <c r="D2599" s="1" t="s">
        <v>133</v>
      </c>
      <c r="E2599">
        <v>2024</v>
      </c>
      <c r="F2599" s="1" t="s">
        <v>2688</v>
      </c>
      <c r="G2599" s="1" t="s">
        <v>2689</v>
      </c>
      <c r="H2599" s="1" t="s">
        <v>1130</v>
      </c>
      <c r="I2599" s="1" t="s">
        <v>6261</v>
      </c>
      <c r="J2599" s="1" t="s">
        <v>20</v>
      </c>
      <c r="K2599" s="3">
        <v>10.6</v>
      </c>
      <c r="L2599">
        <v>3</v>
      </c>
      <c r="M2599" s="3">
        <v>31.8</v>
      </c>
      <c r="N2599" s="1" t="s">
        <v>29</v>
      </c>
      <c r="O2599" s="1" t="s">
        <v>22</v>
      </c>
    </row>
    <row r="2600" spans="1:15" x14ac:dyDescent="0.3">
      <c r="A2600" s="1" t="s">
        <v>6262</v>
      </c>
      <c r="B2600" s="2">
        <v>44973</v>
      </c>
      <c r="C2600" s="1" t="s">
        <v>6672</v>
      </c>
      <c r="D2600" s="1" t="s">
        <v>39</v>
      </c>
      <c r="E2600">
        <v>2023</v>
      </c>
      <c r="F2600" s="1" t="s">
        <v>5754</v>
      </c>
      <c r="G2600" s="1" t="s">
        <v>5755</v>
      </c>
      <c r="H2600" s="1" t="s">
        <v>1428</v>
      </c>
      <c r="I2600" s="1" t="s">
        <v>6263</v>
      </c>
      <c r="J2600" s="1" t="s">
        <v>20</v>
      </c>
      <c r="K2600" s="3">
        <v>37.130000000000003</v>
      </c>
      <c r="L2600">
        <v>4</v>
      </c>
      <c r="M2600" s="3">
        <v>148.52000000000001</v>
      </c>
      <c r="N2600" s="1" t="s">
        <v>6669</v>
      </c>
      <c r="O2600" s="1" t="s">
        <v>22</v>
      </c>
    </row>
    <row r="2601" spans="1:15" x14ac:dyDescent="0.3">
      <c r="A2601" s="1" t="s">
        <v>6264</v>
      </c>
      <c r="B2601" s="2">
        <v>45005</v>
      </c>
      <c r="C2601" s="1" t="s">
        <v>6667</v>
      </c>
      <c r="D2601" s="1" t="s">
        <v>15</v>
      </c>
      <c r="E2601">
        <v>2023</v>
      </c>
      <c r="F2601" s="1" t="s">
        <v>205</v>
      </c>
      <c r="G2601" s="1" t="s">
        <v>206</v>
      </c>
      <c r="H2601" s="1" t="s">
        <v>1357</v>
      </c>
      <c r="I2601" s="1" t="s">
        <v>1358</v>
      </c>
      <c r="J2601" s="1" t="s">
        <v>70</v>
      </c>
      <c r="K2601" s="3">
        <v>19.34</v>
      </c>
      <c r="L2601">
        <v>5</v>
      </c>
      <c r="M2601" s="3">
        <v>96.7</v>
      </c>
      <c r="N2601" s="1" t="s">
        <v>29</v>
      </c>
      <c r="O2601" s="1" t="s">
        <v>37</v>
      </c>
    </row>
    <row r="2602" spans="1:15" x14ac:dyDescent="0.3">
      <c r="A2602" s="1" t="s">
        <v>6265</v>
      </c>
      <c r="B2602" s="2">
        <v>44992</v>
      </c>
      <c r="C2602" s="1" t="s">
        <v>6671</v>
      </c>
      <c r="D2602" s="1" t="s">
        <v>15</v>
      </c>
      <c r="E2602">
        <v>2023</v>
      </c>
      <c r="F2602" s="1" t="s">
        <v>368</v>
      </c>
      <c r="G2602" s="1" t="s">
        <v>369</v>
      </c>
      <c r="H2602" s="1" t="s">
        <v>6203</v>
      </c>
      <c r="I2602" s="1" t="s">
        <v>6204</v>
      </c>
      <c r="J2602" s="1" t="s">
        <v>20</v>
      </c>
      <c r="K2602" s="3">
        <v>18.440000000000001</v>
      </c>
      <c r="L2602">
        <v>3</v>
      </c>
      <c r="M2602" s="3">
        <v>55.32</v>
      </c>
      <c r="N2602" s="1" t="s">
        <v>21</v>
      </c>
      <c r="O2602" s="1" t="s">
        <v>37</v>
      </c>
    </row>
    <row r="2603" spans="1:15" x14ac:dyDescent="0.3">
      <c r="A2603" s="1" t="s">
        <v>6266</v>
      </c>
      <c r="B2603" s="2">
        <v>45049</v>
      </c>
      <c r="C2603" s="1" t="s">
        <v>6670</v>
      </c>
      <c r="D2603" s="1" t="s">
        <v>46</v>
      </c>
      <c r="E2603">
        <v>2023</v>
      </c>
      <c r="F2603" s="1" t="s">
        <v>3553</v>
      </c>
      <c r="G2603" s="1" t="s">
        <v>3554</v>
      </c>
      <c r="H2603" s="1" t="s">
        <v>3952</v>
      </c>
      <c r="I2603" s="1" t="s">
        <v>3953</v>
      </c>
      <c r="J2603" s="1" t="s">
        <v>20</v>
      </c>
      <c r="K2603" s="3">
        <v>42.48</v>
      </c>
      <c r="L2603">
        <v>4</v>
      </c>
      <c r="M2603" s="3">
        <v>169.92</v>
      </c>
      <c r="N2603" s="1" t="s">
        <v>6669</v>
      </c>
      <c r="O2603" s="1" t="s">
        <v>37</v>
      </c>
    </row>
    <row r="2604" spans="1:15" x14ac:dyDescent="0.3">
      <c r="A2604" s="1" t="s">
        <v>6267</v>
      </c>
      <c r="B2604" s="2">
        <v>45391</v>
      </c>
      <c r="C2604" s="1" t="s">
        <v>6671</v>
      </c>
      <c r="D2604" s="1" t="s">
        <v>82</v>
      </c>
      <c r="E2604">
        <v>2024</v>
      </c>
      <c r="F2604" s="1" t="s">
        <v>728</v>
      </c>
      <c r="G2604" s="1" t="s">
        <v>1989</v>
      </c>
      <c r="H2604" s="1" t="s">
        <v>1782</v>
      </c>
      <c r="I2604" s="1" t="s">
        <v>5744</v>
      </c>
      <c r="J2604" s="1" t="s">
        <v>20</v>
      </c>
      <c r="K2604" s="3">
        <v>18.21</v>
      </c>
      <c r="L2604">
        <v>2</v>
      </c>
      <c r="M2604" s="3">
        <v>36.42</v>
      </c>
      <c r="N2604" s="1" t="s">
        <v>6669</v>
      </c>
      <c r="O2604" s="1" t="s">
        <v>80</v>
      </c>
    </row>
    <row r="2605" spans="1:15" x14ac:dyDescent="0.3">
      <c r="A2605" s="1" t="s">
        <v>6268</v>
      </c>
      <c r="B2605" s="2">
        <v>45021</v>
      </c>
      <c r="C2605" s="1" t="s">
        <v>6670</v>
      </c>
      <c r="D2605" s="1" t="s">
        <v>82</v>
      </c>
      <c r="E2605">
        <v>2023</v>
      </c>
      <c r="F2605" s="1" t="s">
        <v>1083</v>
      </c>
      <c r="G2605" s="1" t="s">
        <v>3966</v>
      </c>
      <c r="H2605" s="1" t="s">
        <v>588</v>
      </c>
      <c r="I2605" s="1" t="s">
        <v>3466</v>
      </c>
      <c r="J2605" s="1" t="s">
        <v>20</v>
      </c>
      <c r="K2605" s="3">
        <v>7.26</v>
      </c>
      <c r="L2605">
        <v>1</v>
      </c>
      <c r="M2605" s="3">
        <v>7.26</v>
      </c>
      <c r="N2605" s="1" t="s">
        <v>6669</v>
      </c>
      <c r="O2605" s="1" t="s">
        <v>193</v>
      </c>
    </row>
    <row r="2606" spans="1:15" x14ac:dyDescent="0.3">
      <c r="A2606" s="1" t="s">
        <v>6269</v>
      </c>
      <c r="B2606" s="2">
        <v>45319</v>
      </c>
      <c r="C2606" s="1" t="s">
        <v>6666</v>
      </c>
      <c r="D2606" s="1" t="s">
        <v>210</v>
      </c>
      <c r="E2606">
        <v>2024</v>
      </c>
      <c r="F2606" s="1" t="s">
        <v>578</v>
      </c>
      <c r="G2606" s="1" t="s">
        <v>579</v>
      </c>
      <c r="H2606" s="1" t="s">
        <v>2810</v>
      </c>
      <c r="I2606" s="1" t="s">
        <v>2811</v>
      </c>
      <c r="J2606" s="1" t="s">
        <v>70</v>
      </c>
      <c r="K2606" s="3">
        <v>17.670000000000002</v>
      </c>
      <c r="L2606">
        <v>5</v>
      </c>
      <c r="M2606" s="3">
        <v>88.35</v>
      </c>
      <c r="N2606" s="1" t="s">
        <v>88</v>
      </c>
      <c r="O2606" s="1" t="s">
        <v>30</v>
      </c>
    </row>
    <row r="2607" spans="1:15" x14ac:dyDescent="0.3">
      <c r="A2607" s="1" t="s">
        <v>6270</v>
      </c>
      <c r="B2607" s="2">
        <v>45117</v>
      </c>
      <c r="C2607" s="1" t="s">
        <v>6667</v>
      </c>
      <c r="D2607" s="1" t="s">
        <v>32</v>
      </c>
      <c r="E2607">
        <v>2023</v>
      </c>
      <c r="F2607" s="1" t="s">
        <v>799</v>
      </c>
      <c r="G2607" s="1" t="s">
        <v>6271</v>
      </c>
      <c r="H2607" s="1" t="s">
        <v>6272</v>
      </c>
      <c r="I2607" s="1" t="s">
        <v>6273</v>
      </c>
      <c r="J2607" s="1" t="s">
        <v>87</v>
      </c>
      <c r="K2607" s="3">
        <v>19.29</v>
      </c>
      <c r="L2607">
        <v>5</v>
      </c>
      <c r="M2607" s="3">
        <v>96.45</v>
      </c>
      <c r="N2607" s="1" t="s">
        <v>29</v>
      </c>
      <c r="O2607" s="1" t="s">
        <v>193</v>
      </c>
    </row>
    <row r="2608" spans="1:15" x14ac:dyDescent="0.3">
      <c r="A2608" s="1" t="s">
        <v>6274</v>
      </c>
      <c r="B2608" s="2">
        <v>45479</v>
      </c>
      <c r="C2608" s="1" t="s">
        <v>6673</v>
      </c>
      <c r="D2608" s="1" t="s">
        <v>32</v>
      </c>
      <c r="E2608">
        <v>2024</v>
      </c>
      <c r="F2608" s="1" t="s">
        <v>1993</v>
      </c>
      <c r="G2608" s="1" t="s">
        <v>1994</v>
      </c>
      <c r="H2608" s="1" t="s">
        <v>473</v>
      </c>
      <c r="I2608" s="1" t="s">
        <v>474</v>
      </c>
      <c r="J2608" s="1" t="s">
        <v>51</v>
      </c>
      <c r="K2608" s="3">
        <v>32.619999999999997</v>
      </c>
      <c r="L2608">
        <v>2</v>
      </c>
      <c r="M2608" s="3">
        <v>65.239999999999995</v>
      </c>
      <c r="N2608" s="1" t="s">
        <v>21</v>
      </c>
      <c r="O2608" s="1" t="s">
        <v>30</v>
      </c>
    </row>
    <row r="2609" spans="1:15" x14ac:dyDescent="0.3">
      <c r="A2609" s="1" t="s">
        <v>6275</v>
      </c>
      <c r="B2609" s="2">
        <v>45575</v>
      </c>
      <c r="C2609" s="1" t="s">
        <v>6672</v>
      </c>
      <c r="D2609" s="1" t="s">
        <v>133</v>
      </c>
      <c r="E2609">
        <v>2024</v>
      </c>
      <c r="F2609" s="1" t="s">
        <v>2277</v>
      </c>
      <c r="G2609" s="1" t="s">
        <v>5039</v>
      </c>
      <c r="H2609" s="1" t="s">
        <v>3346</v>
      </c>
      <c r="I2609" s="1" t="s">
        <v>6276</v>
      </c>
      <c r="J2609" s="1" t="s">
        <v>87</v>
      </c>
      <c r="K2609" s="3">
        <v>41.65</v>
      </c>
      <c r="L2609">
        <v>4</v>
      </c>
      <c r="M2609" s="3">
        <v>166.6</v>
      </c>
      <c r="N2609" s="1" t="s">
        <v>21</v>
      </c>
      <c r="O2609" s="1" t="s">
        <v>22</v>
      </c>
    </row>
    <row r="2610" spans="1:15" x14ac:dyDescent="0.3">
      <c r="A2610" s="1" t="s">
        <v>6277</v>
      </c>
      <c r="B2610" s="2">
        <v>45362</v>
      </c>
      <c r="C2610" s="1" t="s">
        <v>6667</v>
      </c>
      <c r="D2610" s="1" t="s">
        <v>15</v>
      </c>
      <c r="E2610">
        <v>2024</v>
      </c>
      <c r="F2610" s="1" t="s">
        <v>3459</v>
      </c>
      <c r="G2610" s="1" t="s">
        <v>3460</v>
      </c>
      <c r="H2610" s="1" t="s">
        <v>3505</v>
      </c>
      <c r="I2610" s="1" t="s">
        <v>3506</v>
      </c>
      <c r="J2610" s="1" t="s">
        <v>70</v>
      </c>
      <c r="K2610" s="3">
        <v>29.32</v>
      </c>
      <c r="L2610">
        <v>1</v>
      </c>
      <c r="M2610" s="3">
        <v>29.32</v>
      </c>
      <c r="N2610" s="1" t="s">
        <v>6669</v>
      </c>
      <c r="O2610" s="1" t="s">
        <v>193</v>
      </c>
    </row>
    <row r="2611" spans="1:15" x14ac:dyDescent="0.3">
      <c r="A2611" s="1" t="s">
        <v>6278</v>
      </c>
      <c r="B2611" s="2">
        <v>45889</v>
      </c>
      <c r="C2611" s="1" t="s">
        <v>6670</v>
      </c>
      <c r="D2611" s="1" t="s">
        <v>90</v>
      </c>
      <c r="E2611">
        <v>2025</v>
      </c>
      <c r="F2611" s="1" t="s">
        <v>6279</v>
      </c>
      <c r="G2611" s="1" t="s">
        <v>6280</v>
      </c>
      <c r="H2611" s="1" t="s">
        <v>891</v>
      </c>
      <c r="I2611" s="1" t="s">
        <v>892</v>
      </c>
      <c r="J2611" s="1" t="s">
        <v>20</v>
      </c>
      <c r="K2611" s="3">
        <v>9.0299999999999994</v>
      </c>
      <c r="L2611">
        <v>5</v>
      </c>
      <c r="M2611" s="3">
        <v>45.15</v>
      </c>
      <c r="N2611" s="1" t="s">
        <v>21</v>
      </c>
      <c r="O2611" s="1" t="s">
        <v>37</v>
      </c>
    </row>
    <row r="2612" spans="1:15" x14ac:dyDescent="0.3">
      <c r="A2612" s="1" t="s">
        <v>6281</v>
      </c>
      <c r="B2612" s="2">
        <v>45699</v>
      </c>
      <c r="C2612" s="1" t="s">
        <v>6671</v>
      </c>
      <c r="D2612" s="1" t="s">
        <v>39</v>
      </c>
      <c r="E2612">
        <v>2025</v>
      </c>
      <c r="F2612" s="1" t="s">
        <v>5330</v>
      </c>
      <c r="G2612" s="1" t="s">
        <v>5331</v>
      </c>
      <c r="H2612" s="1" t="s">
        <v>1365</v>
      </c>
      <c r="I2612" s="1" t="s">
        <v>2264</v>
      </c>
      <c r="J2612" s="1" t="s">
        <v>20</v>
      </c>
      <c r="K2612" s="3">
        <v>55.57</v>
      </c>
      <c r="L2612">
        <v>1</v>
      </c>
      <c r="M2612" s="3">
        <v>55.57</v>
      </c>
      <c r="N2612" s="1" t="s">
        <v>29</v>
      </c>
      <c r="O2612" s="1" t="s">
        <v>22</v>
      </c>
    </row>
    <row r="2613" spans="1:15" x14ac:dyDescent="0.3">
      <c r="A2613" s="1" t="s">
        <v>6282</v>
      </c>
      <c r="B2613" s="2">
        <v>45108</v>
      </c>
      <c r="C2613" s="1" t="s">
        <v>6673</v>
      </c>
      <c r="D2613" s="1" t="s">
        <v>32</v>
      </c>
      <c r="E2613">
        <v>2023</v>
      </c>
      <c r="F2613" s="1" t="s">
        <v>2838</v>
      </c>
      <c r="G2613" s="1" t="s">
        <v>2839</v>
      </c>
      <c r="H2613" s="1" t="s">
        <v>2517</v>
      </c>
      <c r="I2613" s="1" t="s">
        <v>2867</v>
      </c>
      <c r="J2613" s="1" t="s">
        <v>70</v>
      </c>
      <c r="K2613" s="3">
        <v>33.32</v>
      </c>
      <c r="L2613">
        <v>1</v>
      </c>
      <c r="M2613" s="3">
        <v>33.32</v>
      </c>
      <c r="N2613" s="1" t="s">
        <v>88</v>
      </c>
      <c r="O2613" s="1" t="s">
        <v>193</v>
      </c>
    </row>
    <row r="2614" spans="1:15" x14ac:dyDescent="0.3">
      <c r="A2614" s="1" t="s">
        <v>6283</v>
      </c>
      <c r="B2614" s="2">
        <v>45688</v>
      </c>
      <c r="C2614" s="1" t="s">
        <v>6668</v>
      </c>
      <c r="D2614" s="1" t="s">
        <v>210</v>
      </c>
      <c r="E2614">
        <v>2025</v>
      </c>
      <c r="F2614" s="1" t="s">
        <v>308</v>
      </c>
      <c r="G2614" s="1" t="s">
        <v>309</v>
      </c>
      <c r="H2614" s="1" t="s">
        <v>4103</v>
      </c>
      <c r="I2614" s="1" t="s">
        <v>4104</v>
      </c>
      <c r="J2614" s="1" t="s">
        <v>20</v>
      </c>
      <c r="K2614" s="3">
        <v>42.42</v>
      </c>
      <c r="L2614">
        <v>2</v>
      </c>
      <c r="M2614" s="3">
        <v>84.84</v>
      </c>
      <c r="N2614" s="1" t="s">
        <v>21</v>
      </c>
      <c r="O2614" s="1" t="s">
        <v>193</v>
      </c>
    </row>
    <row r="2615" spans="1:15" x14ac:dyDescent="0.3">
      <c r="A2615" s="1" t="s">
        <v>6284</v>
      </c>
      <c r="B2615" s="2">
        <v>44868</v>
      </c>
      <c r="C2615" s="1" t="s">
        <v>6672</v>
      </c>
      <c r="D2615" s="1" t="s">
        <v>54</v>
      </c>
      <c r="E2615">
        <v>2022</v>
      </c>
      <c r="F2615" s="1" t="s">
        <v>1180</v>
      </c>
      <c r="G2615" s="1" t="s">
        <v>1181</v>
      </c>
      <c r="H2615" s="1" t="s">
        <v>1990</v>
      </c>
      <c r="I2615" s="1" t="s">
        <v>1991</v>
      </c>
      <c r="J2615" s="1" t="s">
        <v>87</v>
      </c>
      <c r="K2615" s="3">
        <v>5.14</v>
      </c>
      <c r="L2615">
        <v>1</v>
      </c>
      <c r="M2615" s="3">
        <v>5.14</v>
      </c>
      <c r="N2615" s="1" t="s">
        <v>6669</v>
      </c>
      <c r="O2615" s="1" t="s">
        <v>95</v>
      </c>
    </row>
    <row r="2616" spans="1:15" x14ac:dyDescent="0.3">
      <c r="A2616" s="1" t="s">
        <v>6285</v>
      </c>
      <c r="B2616" s="2">
        <v>45782</v>
      </c>
      <c r="C2616" s="1" t="s">
        <v>6667</v>
      </c>
      <c r="D2616" s="1" t="s">
        <v>46</v>
      </c>
      <c r="E2616">
        <v>2025</v>
      </c>
      <c r="F2616" s="1" t="s">
        <v>2006</v>
      </c>
      <c r="G2616" s="1" t="s">
        <v>2007</v>
      </c>
      <c r="H2616" s="1" t="s">
        <v>841</v>
      </c>
      <c r="I2616" s="1" t="s">
        <v>1097</v>
      </c>
      <c r="J2616" s="1" t="s">
        <v>20</v>
      </c>
      <c r="K2616" s="3">
        <v>34.53</v>
      </c>
      <c r="L2616">
        <v>2</v>
      </c>
      <c r="M2616" s="3">
        <v>69.06</v>
      </c>
      <c r="N2616" s="1" t="s">
        <v>21</v>
      </c>
      <c r="O2616" s="1" t="s">
        <v>44</v>
      </c>
    </row>
    <row r="2617" spans="1:15" x14ac:dyDescent="0.3">
      <c r="A2617" s="1" t="s">
        <v>6286</v>
      </c>
      <c r="B2617" s="2">
        <v>45012</v>
      </c>
      <c r="C2617" s="1" t="s">
        <v>6667</v>
      </c>
      <c r="D2617" s="1" t="s">
        <v>15</v>
      </c>
      <c r="E2617">
        <v>2023</v>
      </c>
      <c r="F2617" s="1" t="s">
        <v>912</v>
      </c>
      <c r="G2617" s="1" t="s">
        <v>4451</v>
      </c>
      <c r="H2617" s="1" t="s">
        <v>1394</v>
      </c>
      <c r="I2617" s="1" t="s">
        <v>1395</v>
      </c>
      <c r="J2617" s="1" t="s">
        <v>51</v>
      </c>
      <c r="K2617" s="3">
        <v>10.17</v>
      </c>
      <c r="L2617">
        <v>1</v>
      </c>
      <c r="M2617" s="3">
        <v>10.17</v>
      </c>
      <c r="N2617" s="1" t="s">
        <v>29</v>
      </c>
      <c r="O2617" s="1" t="s">
        <v>37</v>
      </c>
    </row>
    <row r="2618" spans="1:15" x14ac:dyDescent="0.3">
      <c r="A2618" s="1" t="s">
        <v>6287</v>
      </c>
      <c r="B2618" s="2">
        <v>45157</v>
      </c>
      <c r="C2618" s="1" t="s">
        <v>6673</v>
      </c>
      <c r="D2618" s="1" t="s">
        <v>90</v>
      </c>
      <c r="E2618">
        <v>2023</v>
      </c>
      <c r="F2618" s="1" t="s">
        <v>2295</v>
      </c>
      <c r="G2618" s="1" t="s">
        <v>2296</v>
      </c>
      <c r="H2618" s="1" t="s">
        <v>4914</v>
      </c>
      <c r="I2618" s="1" t="s">
        <v>4915</v>
      </c>
      <c r="J2618" s="1" t="s">
        <v>20</v>
      </c>
      <c r="K2618" s="3">
        <v>23.5</v>
      </c>
      <c r="L2618">
        <v>4</v>
      </c>
      <c r="M2618" s="3">
        <v>94</v>
      </c>
      <c r="N2618" s="1" t="s">
        <v>21</v>
      </c>
      <c r="O2618" s="1" t="s">
        <v>22</v>
      </c>
    </row>
    <row r="2619" spans="1:15" x14ac:dyDescent="0.3">
      <c r="A2619" s="1" t="s">
        <v>6288</v>
      </c>
      <c r="B2619" s="2">
        <v>44986</v>
      </c>
      <c r="C2619" s="1" t="s">
        <v>6670</v>
      </c>
      <c r="D2619" s="1" t="s">
        <v>15</v>
      </c>
      <c r="E2619">
        <v>2023</v>
      </c>
      <c r="F2619" s="1" t="s">
        <v>463</v>
      </c>
      <c r="G2619" s="1" t="s">
        <v>5494</v>
      </c>
      <c r="H2619" s="1" t="s">
        <v>2913</v>
      </c>
      <c r="I2619" s="1" t="s">
        <v>4831</v>
      </c>
      <c r="J2619" s="1" t="s">
        <v>51</v>
      </c>
      <c r="K2619" s="3">
        <v>16.84</v>
      </c>
      <c r="L2619">
        <v>4</v>
      </c>
      <c r="M2619" s="3">
        <v>67.36</v>
      </c>
      <c r="N2619" s="1" t="s">
        <v>88</v>
      </c>
      <c r="O2619" s="1" t="s">
        <v>22</v>
      </c>
    </row>
    <row r="2620" spans="1:15" x14ac:dyDescent="0.3">
      <c r="A2620" s="1" t="s">
        <v>6289</v>
      </c>
      <c r="B2620" s="2">
        <v>45785</v>
      </c>
      <c r="C2620" s="1" t="s">
        <v>6672</v>
      </c>
      <c r="D2620" s="1" t="s">
        <v>46</v>
      </c>
      <c r="E2620">
        <v>2025</v>
      </c>
      <c r="F2620" s="1" t="s">
        <v>285</v>
      </c>
      <c r="G2620" s="1" t="s">
        <v>286</v>
      </c>
      <c r="H2620" s="1" t="s">
        <v>1606</v>
      </c>
      <c r="I2620" s="1" t="s">
        <v>6214</v>
      </c>
      <c r="J2620" s="1" t="s">
        <v>20</v>
      </c>
      <c r="K2620" s="3">
        <v>16.75</v>
      </c>
      <c r="L2620">
        <v>5</v>
      </c>
      <c r="M2620" s="3">
        <v>83.75</v>
      </c>
      <c r="N2620" s="1" t="s">
        <v>21</v>
      </c>
      <c r="O2620" s="1" t="s">
        <v>22</v>
      </c>
    </row>
    <row r="2621" spans="1:15" x14ac:dyDescent="0.3">
      <c r="A2621" s="1" t="s">
        <v>6290</v>
      </c>
      <c r="B2621" s="2">
        <v>45628</v>
      </c>
      <c r="C2621" s="1" t="s">
        <v>6667</v>
      </c>
      <c r="D2621" s="1" t="s">
        <v>107</v>
      </c>
      <c r="E2621">
        <v>2024</v>
      </c>
      <c r="F2621" s="1" t="s">
        <v>4362</v>
      </c>
      <c r="G2621" s="1" t="s">
        <v>4363</v>
      </c>
      <c r="H2621" s="1" t="s">
        <v>3380</v>
      </c>
      <c r="I2621" s="1" t="s">
        <v>6291</v>
      </c>
      <c r="J2621" s="1" t="s">
        <v>87</v>
      </c>
      <c r="K2621" s="3">
        <v>27.82</v>
      </c>
      <c r="L2621">
        <v>2</v>
      </c>
      <c r="M2621" s="3">
        <v>55.64</v>
      </c>
      <c r="N2621" s="1" t="s">
        <v>6669</v>
      </c>
      <c r="O2621" s="1" t="s">
        <v>37</v>
      </c>
    </row>
    <row r="2622" spans="1:15" x14ac:dyDescent="0.3">
      <c r="A2622" s="1" t="s">
        <v>6292</v>
      </c>
      <c r="B2622" s="2">
        <v>45448</v>
      </c>
      <c r="C2622" s="1" t="s">
        <v>6670</v>
      </c>
      <c r="D2622" s="1" t="s">
        <v>24</v>
      </c>
      <c r="E2622">
        <v>2024</v>
      </c>
      <c r="F2622" s="1" t="s">
        <v>6198</v>
      </c>
      <c r="G2622" s="1" t="s">
        <v>6199</v>
      </c>
      <c r="H2622" s="1" t="s">
        <v>5205</v>
      </c>
      <c r="I2622" s="1" t="s">
        <v>5206</v>
      </c>
      <c r="J2622" s="1" t="s">
        <v>87</v>
      </c>
      <c r="K2622" s="3">
        <v>9.4600000000000009</v>
      </c>
      <c r="L2622">
        <v>3</v>
      </c>
      <c r="M2622" s="3">
        <v>28.38</v>
      </c>
      <c r="N2622" s="1" t="s">
        <v>88</v>
      </c>
      <c r="O2622" s="1" t="s">
        <v>44</v>
      </c>
    </row>
    <row r="2623" spans="1:15" x14ac:dyDescent="0.3">
      <c r="A2623" s="1" t="s">
        <v>6293</v>
      </c>
      <c r="B2623" s="2">
        <v>45247</v>
      </c>
      <c r="C2623" s="1" t="s">
        <v>6668</v>
      </c>
      <c r="D2623" s="1" t="s">
        <v>54</v>
      </c>
      <c r="E2623">
        <v>2023</v>
      </c>
      <c r="F2623" s="1" t="s">
        <v>4042</v>
      </c>
      <c r="G2623" s="1" t="s">
        <v>4043</v>
      </c>
      <c r="H2623" s="1" t="s">
        <v>2493</v>
      </c>
      <c r="I2623" s="1" t="s">
        <v>5492</v>
      </c>
      <c r="J2623" s="1" t="s">
        <v>87</v>
      </c>
      <c r="K2623" s="3">
        <v>23.71</v>
      </c>
      <c r="L2623">
        <v>1</v>
      </c>
      <c r="M2623" s="3">
        <v>23.71</v>
      </c>
      <c r="N2623" s="1" t="s">
        <v>6669</v>
      </c>
      <c r="O2623" s="1" t="s">
        <v>30</v>
      </c>
    </row>
    <row r="2624" spans="1:15" x14ac:dyDescent="0.3">
      <c r="A2624" s="1" t="s">
        <v>6294</v>
      </c>
      <c r="B2624" s="2">
        <v>44999</v>
      </c>
      <c r="C2624" s="1" t="s">
        <v>6671</v>
      </c>
      <c r="D2624" s="1" t="s">
        <v>15</v>
      </c>
      <c r="E2624">
        <v>2023</v>
      </c>
      <c r="F2624" s="1" t="s">
        <v>666</v>
      </c>
      <c r="G2624" s="1" t="s">
        <v>3335</v>
      </c>
      <c r="H2624" s="1" t="s">
        <v>2249</v>
      </c>
      <c r="I2624" s="1" t="s">
        <v>2250</v>
      </c>
      <c r="J2624" s="1" t="s">
        <v>70</v>
      </c>
      <c r="K2624" s="3">
        <v>39.97</v>
      </c>
      <c r="L2624">
        <v>2</v>
      </c>
      <c r="M2624" s="3">
        <v>79.94</v>
      </c>
      <c r="N2624" s="1" t="s">
        <v>29</v>
      </c>
      <c r="O2624" s="1" t="s">
        <v>30</v>
      </c>
    </row>
    <row r="2625" spans="1:15" x14ac:dyDescent="0.3">
      <c r="A2625" s="1" t="s">
        <v>6295</v>
      </c>
      <c r="B2625" s="2">
        <v>45637</v>
      </c>
      <c r="C2625" s="1" t="s">
        <v>6670</v>
      </c>
      <c r="D2625" s="1" t="s">
        <v>107</v>
      </c>
      <c r="E2625">
        <v>2024</v>
      </c>
      <c r="F2625" s="1" t="s">
        <v>1275</v>
      </c>
      <c r="G2625" s="1" t="s">
        <v>1276</v>
      </c>
      <c r="H2625" s="1" t="s">
        <v>6022</v>
      </c>
      <c r="I2625" s="1" t="s">
        <v>6023</v>
      </c>
      <c r="J2625" s="1" t="s">
        <v>51</v>
      </c>
      <c r="K2625" s="3">
        <v>32.75</v>
      </c>
      <c r="L2625">
        <v>5</v>
      </c>
      <c r="M2625" s="3">
        <v>163.75</v>
      </c>
      <c r="N2625" s="1" t="s">
        <v>21</v>
      </c>
      <c r="O2625" s="1" t="s">
        <v>193</v>
      </c>
    </row>
    <row r="2626" spans="1:15" x14ac:dyDescent="0.3">
      <c r="A2626" s="1" t="s">
        <v>6296</v>
      </c>
      <c r="B2626" s="2">
        <v>45615</v>
      </c>
      <c r="C2626" s="1" t="s">
        <v>6671</v>
      </c>
      <c r="D2626" s="1" t="s">
        <v>54</v>
      </c>
      <c r="E2626">
        <v>2024</v>
      </c>
      <c r="F2626" s="1" t="s">
        <v>1804</v>
      </c>
      <c r="G2626" s="1" t="s">
        <v>1805</v>
      </c>
      <c r="H2626" s="1" t="s">
        <v>2234</v>
      </c>
      <c r="I2626" s="1" t="s">
        <v>2235</v>
      </c>
      <c r="J2626" s="1" t="s">
        <v>70</v>
      </c>
      <c r="K2626" s="3">
        <v>11.87</v>
      </c>
      <c r="L2626">
        <v>3</v>
      </c>
      <c r="M2626" s="3">
        <v>35.61</v>
      </c>
      <c r="N2626" s="1" t="s">
        <v>21</v>
      </c>
      <c r="O2626" s="1" t="s">
        <v>80</v>
      </c>
    </row>
    <row r="2627" spans="1:15" x14ac:dyDescent="0.3">
      <c r="A2627" s="1" t="s">
        <v>6297</v>
      </c>
      <c r="B2627" s="2">
        <v>45006</v>
      </c>
      <c r="C2627" s="1" t="s">
        <v>6671</v>
      </c>
      <c r="D2627" s="1" t="s">
        <v>15</v>
      </c>
      <c r="E2627">
        <v>2023</v>
      </c>
      <c r="F2627" s="1" t="s">
        <v>2113</v>
      </c>
      <c r="G2627" s="1" t="s">
        <v>4395</v>
      </c>
      <c r="H2627" s="1" t="s">
        <v>2189</v>
      </c>
      <c r="I2627" s="1" t="s">
        <v>6298</v>
      </c>
      <c r="J2627" s="1" t="s">
        <v>20</v>
      </c>
      <c r="K2627" s="3">
        <v>31.73</v>
      </c>
      <c r="L2627">
        <v>1</v>
      </c>
      <c r="M2627" s="3">
        <v>31.73</v>
      </c>
      <c r="N2627" s="1" t="s">
        <v>21</v>
      </c>
      <c r="O2627" s="1" t="s">
        <v>52</v>
      </c>
    </row>
    <row r="2628" spans="1:15" x14ac:dyDescent="0.3">
      <c r="A2628" s="1" t="s">
        <v>6299</v>
      </c>
      <c r="B2628" s="2">
        <v>45690</v>
      </c>
      <c r="C2628" s="1" t="s">
        <v>6666</v>
      </c>
      <c r="D2628" s="1" t="s">
        <v>39</v>
      </c>
      <c r="E2628">
        <v>2025</v>
      </c>
      <c r="F2628" s="1" t="s">
        <v>5033</v>
      </c>
      <c r="G2628" s="1" t="s">
        <v>5034</v>
      </c>
      <c r="H2628" s="1" t="s">
        <v>125</v>
      </c>
      <c r="I2628" s="1" t="s">
        <v>3858</v>
      </c>
      <c r="J2628" s="1" t="s">
        <v>20</v>
      </c>
      <c r="K2628" s="3">
        <v>44.57</v>
      </c>
      <c r="L2628">
        <v>2</v>
      </c>
      <c r="M2628" s="3">
        <v>89.14</v>
      </c>
      <c r="N2628" s="1" t="s">
        <v>21</v>
      </c>
      <c r="O2628" s="1" t="s">
        <v>37</v>
      </c>
    </row>
    <row r="2629" spans="1:15" x14ac:dyDescent="0.3">
      <c r="A2629" s="1" t="s">
        <v>6300</v>
      </c>
      <c r="B2629" s="2">
        <v>45745</v>
      </c>
      <c r="C2629" s="1" t="s">
        <v>6673</v>
      </c>
      <c r="D2629" s="1" t="s">
        <v>15</v>
      </c>
      <c r="E2629">
        <v>2025</v>
      </c>
      <c r="F2629" s="1" t="s">
        <v>55</v>
      </c>
      <c r="G2629" s="1" t="s">
        <v>746</v>
      </c>
      <c r="H2629" s="1" t="s">
        <v>2208</v>
      </c>
      <c r="I2629" s="1" t="s">
        <v>2209</v>
      </c>
      <c r="J2629" s="1" t="s">
        <v>51</v>
      </c>
      <c r="K2629" s="3">
        <v>26.41</v>
      </c>
      <c r="L2629">
        <v>5</v>
      </c>
      <c r="M2629" s="3">
        <v>132.05000000000001</v>
      </c>
      <c r="N2629" s="1" t="s">
        <v>29</v>
      </c>
      <c r="O2629" s="1" t="s">
        <v>193</v>
      </c>
    </row>
    <row r="2630" spans="1:15" x14ac:dyDescent="0.3">
      <c r="A2630" s="1" t="s">
        <v>6301</v>
      </c>
      <c r="B2630" s="2">
        <v>45375</v>
      </c>
      <c r="C2630" s="1" t="s">
        <v>6666</v>
      </c>
      <c r="D2630" s="1" t="s">
        <v>15</v>
      </c>
      <c r="E2630">
        <v>2024</v>
      </c>
      <c r="F2630" s="1" t="s">
        <v>6302</v>
      </c>
      <c r="G2630" s="1" t="s">
        <v>6303</v>
      </c>
      <c r="H2630" s="1" t="s">
        <v>2877</v>
      </c>
      <c r="I2630" s="1" t="s">
        <v>3872</v>
      </c>
      <c r="J2630" s="1" t="s">
        <v>87</v>
      </c>
      <c r="K2630" s="3">
        <v>26.12</v>
      </c>
      <c r="L2630">
        <v>5</v>
      </c>
      <c r="M2630" s="3">
        <v>130.6</v>
      </c>
      <c r="N2630" s="1" t="s">
        <v>29</v>
      </c>
      <c r="O2630" s="1" t="s">
        <v>193</v>
      </c>
    </row>
    <row r="2631" spans="1:15" x14ac:dyDescent="0.3">
      <c r="A2631" s="1" t="s">
        <v>6304</v>
      </c>
      <c r="B2631" s="2">
        <v>45474</v>
      </c>
      <c r="C2631" s="1" t="s">
        <v>6667</v>
      </c>
      <c r="D2631" s="1" t="s">
        <v>32</v>
      </c>
      <c r="E2631">
        <v>2024</v>
      </c>
      <c r="F2631" s="1" t="s">
        <v>1596</v>
      </c>
      <c r="G2631" s="1" t="s">
        <v>1597</v>
      </c>
      <c r="H2631" s="1" t="s">
        <v>426</v>
      </c>
      <c r="I2631" s="1" t="s">
        <v>5134</v>
      </c>
      <c r="J2631" s="1" t="s">
        <v>87</v>
      </c>
      <c r="K2631" s="3">
        <v>10.71</v>
      </c>
      <c r="L2631">
        <v>2</v>
      </c>
      <c r="M2631" s="3">
        <v>21.42</v>
      </c>
      <c r="N2631" s="1" t="s">
        <v>21</v>
      </c>
      <c r="O2631" s="1" t="s">
        <v>44</v>
      </c>
    </row>
    <row r="2632" spans="1:15" x14ac:dyDescent="0.3">
      <c r="A2632" s="1" t="s">
        <v>6305</v>
      </c>
      <c r="B2632" s="2">
        <v>44806</v>
      </c>
      <c r="C2632" s="1" t="s">
        <v>6668</v>
      </c>
      <c r="D2632" s="1" t="s">
        <v>60</v>
      </c>
      <c r="E2632">
        <v>2022</v>
      </c>
      <c r="F2632" s="1" t="s">
        <v>529</v>
      </c>
      <c r="G2632" s="1" t="s">
        <v>935</v>
      </c>
      <c r="H2632" s="1" t="s">
        <v>1350</v>
      </c>
      <c r="I2632" s="1" t="s">
        <v>1351</v>
      </c>
      <c r="J2632" s="1" t="s">
        <v>20</v>
      </c>
      <c r="K2632" s="3">
        <v>28.65</v>
      </c>
      <c r="L2632">
        <v>5</v>
      </c>
      <c r="M2632" s="3">
        <v>143.25</v>
      </c>
      <c r="N2632" s="1" t="s">
        <v>6669</v>
      </c>
      <c r="O2632" s="1" t="s">
        <v>95</v>
      </c>
    </row>
    <row r="2633" spans="1:15" x14ac:dyDescent="0.3">
      <c r="A2633" s="1" t="s">
        <v>6306</v>
      </c>
      <c r="B2633" s="2">
        <v>45646</v>
      </c>
      <c r="C2633" s="1" t="s">
        <v>6668</v>
      </c>
      <c r="D2633" s="1" t="s">
        <v>107</v>
      </c>
      <c r="E2633">
        <v>2024</v>
      </c>
      <c r="F2633" s="1" t="s">
        <v>3429</v>
      </c>
      <c r="G2633" s="1" t="s">
        <v>3430</v>
      </c>
      <c r="H2633" s="1" t="s">
        <v>360</v>
      </c>
      <c r="I2633" s="1" t="s">
        <v>361</v>
      </c>
      <c r="J2633" s="1" t="s">
        <v>70</v>
      </c>
      <c r="K2633" s="3">
        <v>23.82</v>
      </c>
      <c r="L2633">
        <v>2</v>
      </c>
      <c r="M2633" s="3">
        <v>47.64</v>
      </c>
      <c r="N2633" s="1" t="s">
        <v>21</v>
      </c>
      <c r="O2633" s="1" t="s">
        <v>37</v>
      </c>
    </row>
    <row r="2634" spans="1:15" x14ac:dyDescent="0.3">
      <c r="A2634" s="1" t="s">
        <v>6307</v>
      </c>
      <c r="B2634" s="2">
        <v>45169</v>
      </c>
      <c r="C2634" s="1" t="s">
        <v>6672</v>
      </c>
      <c r="D2634" s="1" t="s">
        <v>90</v>
      </c>
      <c r="E2634">
        <v>2023</v>
      </c>
      <c r="F2634" s="1" t="s">
        <v>1225</v>
      </c>
      <c r="G2634" s="1" t="s">
        <v>5654</v>
      </c>
      <c r="H2634" s="1" t="s">
        <v>1948</v>
      </c>
      <c r="I2634" s="1" t="s">
        <v>3292</v>
      </c>
      <c r="J2634" s="1" t="s">
        <v>51</v>
      </c>
      <c r="K2634" s="3">
        <v>17.399999999999999</v>
      </c>
      <c r="L2634">
        <v>2</v>
      </c>
      <c r="M2634" s="3">
        <v>34.799999999999997</v>
      </c>
      <c r="N2634" s="1" t="s">
        <v>21</v>
      </c>
      <c r="O2634" s="1" t="s">
        <v>37</v>
      </c>
    </row>
    <row r="2635" spans="1:15" x14ac:dyDescent="0.3">
      <c r="A2635" s="1" t="s">
        <v>6308</v>
      </c>
      <c r="B2635" s="2">
        <v>45260</v>
      </c>
      <c r="C2635" s="1" t="s">
        <v>6672</v>
      </c>
      <c r="D2635" s="1" t="s">
        <v>54</v>
      </c>
      <c r="E2635">
        <v>2023</v>
      </c>
      <c r="F2635" s="1" t="s">
        <v>1777</v>
      </c>
      <c r="G2635" s="1" t="s">
        <v>1778</v>
      </c>
      <c r="H2635" s="1" t="s">
        <v>6309</v>
      </c>
      <c r="I2635" s="1" t="s">
        <v>6310</v>
      </c>
      <c r="J2635" s="1" t="s">
        <v>87</v>
      </c>
      <c r="K2635" s="3">
        <v>20.2</v>
      </c>
      <c r="L2635">
        <v>1</v>
      </c>
      <c r="M2635" s="3">
        <v>20.2</v>
      </c>
      <c r="N2635" s="1" t="s">
        <v>29</v>
      </c>
      <c r="O2635" s="1" t="s">
        <v>30</v>
      </c>
    </row>
    <row r="2636" spans="1:15" x14ac:dyDescent="0.3">
      <c r="A2636" s="1" t="s">
        <v>6311</v>
      </c>
      <c r="B2636" s="2">
        <v>44911</v>
      </c>
      <c r="C2636" s="1" t="s">
        <v>6668</v>
      </c>
      <c r="D2636" s="1" t="s">
        <v>107</v>
      </c>
      <c r="E2636">
        <v>2022</v>
      </c>
      <c r="F2636" s="1" t="s">
        <v>2884</v>
      </c>
      <c r="G2636" s="1" t="s">
        <v>2885</v>
      </c>
      <c r="H2636" s="1" t="s">
        <v>4914</v>
      </c>
      <c r="I2636" s="1" t="s">
        <v>4915</v>
      </c>
      <c r="J2636" s="1" t="s">
        <v>20</v>
      </c>
      <c r="K2636" s="3">
        <v>19.670000000000002</v>
      </c>
      <c r="L2636">
        <v>1</v>
      </c>
      <c r="M2636" s="3">
        <v>19.670000000000002</v>
      </c>
      <c r="N2636" s="1" t="s">
        <v>21</v>
      </c>
      <c r="O2636" s="1" t="s">
        <v>80</v>
      </c>
    </row>
    <row r="2637" spans="1:15" x14ac:dyDescent="0.3">
      <c r="A2637" s="1" t="s">
        <v>6312</v>
      </c>
      <c r="B2637" s="2">
        <v>45389</v>
      </c>
      <c r="C2637" s="1" t="s">
        <v>6666</v>
      </c>
      <c r="D2637" s="1" t="s">
        <v>82</v>
      </c>
      <c r="E2637">
        <v>2024</v>
      </c>
      <c r="F2637" s="1" t="s">
        <v>102</v>
      </c>
      <c r="G2637" s="1" t="s">
        <v>4319</v>
      </c>
      <c r="H2637" s="1" t="s">
        <v>923</v>
      </c>
      <c r="I2637" s="1" t="s">
        <v>4344</v>
      </c>
      <c r="J2637" s="1" t="s">
        <v>70</v>
      </c>
      <c r="K2637" s="3">
        <v>44.15</v>
      </c>
      <c r="L2637">
        <v>1</v>
      </c>
      <c r="M2637" s="3">
        <v>44.15</v>
      </c>
      <c r="N2637" s="1" t="s">
        <v>21</v>
      </c>
      <c r="O2637" s="1" t="s">
        <v>44</v>
      </c>
    </row>
    <row r="2638" spans="1:15" x14ac:dyDescent="0.3">
      <c r="A2638" s="1" t="s">
        <v>6313</v>
      </c>
      <c r="B2638" s="2">
        <v>45880</v>
      </c>
      <c r="C2638" s="1" t="s">
        <v>6667</v>
      </c>
      <c r="D2638" s="1" t="s">
        <v>90</v>
      </c>
      <c r="E2638">
        <v>2025</v>
      </c>
      <c r="F2638" s="1" t="s">
        <v>802</v>
      </c>
      <c r="G2638" s="1" t="s">
        <v>803</v>
      </c>
      <c r="H2638" s="1" t="s">
        <v>673</v>
      </c>
      <c r="I2638" s="1" t="s">
        <v>4458</v>
      </c>
      <c r="J2638" s="1" t="s">
        <v>70</v>
      </c>
      <c r="K2638" s="3">
        <v>18.37</v>
      </c>
      <c r="L2638">
        <v>1</v>
      </c>
      <c r="M2638" s="3">
        <v>18.37</v>
      </c>
      <c r="N2638" s="1" t="s">
        <v>6669</v>
      </c>
      <c r="O2638" s="1" t="s">
        <v>95</v>
      </c>
    </row>
    <row r="2639" spans="1:15" x14ac:dyDescent="0.3">
      <c r="A2639" s="1" t="s">
        <v>6314</v>
      </c>
      <c r="B2639" s="2">
        <v>45415</v>
      </c>
      <c r="C2639" s="1" t="s">
        <v>6668</v>
      </c>
      <c r="D2639" s="1" t="s">
        <v>46</v>
      </c>
      <c r="E2639">
        <v>2024</v>
      </c>
      <c r="F2639" s="1" t="s">
        <v>1043</v>
      </c>
      <c r="G2639" s="1" t="s">
        <v>1612</v>
      </c>
      <c r="H2639" s="1" t="s">
        <v>1986</v>
      </c>
      <c r="I2639" s="1" t="s">
        <v>6315</v>
      </c>
      <c r="J2639" s="1" t="s">
        <v>70</v>
      </c>
      <c r="K2639" s="3">
        <v>23.8</v>
      </c>
      <c r="L2639">
        <v>1</v>
      </c>
      <c r="M2639" s="3">
        <v>23.8</v>
      </c>
      <c r="N2639" s="1" t="s">
        <v>6669</v>
      </c>
      <c r="O2639" s="1" t="s">
        <v>44</v>
      </c>
    </row>
    <row r="2640" spans="1:15" x14ac:dyDescent="0.3">
      <c r="A2640" s="1" t="s">
        <v>6316</v>
      </c>
      <c r="B2640" s="2">
        <v>44870</v>
      </c>
      <c r="C2640" s="1" t="s">
        <v>6673</v>
      </c>
      <c r="D2640" s="1" t="s">
        <v>54</v>
      </c>
      <c r="E2640">
        <v>2022</v>
      </c>
      <c r="F2640" s="1" t="s">
        <v>3262</v>
      </c>
      <c r="G2640" s="1" t="s">
        <v>4171</v>
      </c>
      <c r="H2640" s="1" t="s">
        <v>1755</v>
      </c>
      <c r="I2640" s="1" t="s">
        <v>3940</v>
      </c>
      <c r="J2640" s="1" t="s">
        <v>51</v>
      </c>
      <c r="K2640" s="3">
        <v>22.22</v>
      </c>
      <c r="L2640">
        <v>3</v>
      </c>
      <c r="M2640" s="3">
        <v>66.66</v>
      </c>
      <c r="N2640" s="1" t="s">
        <v>29</v>
      </c>
      <c r="O2640" s="1" t="s">
        <v>44</v>
      </c>
    </row>
    <row r="2641" spans="1:15" x14ac:dyDescent="0.3">
      <c r="A2641" s="1" t="s">
        <v>6317</v>
      </c>
      <c r="B2641" s="2">
        <v>45384</v>
      </c>
      <c r="C2641" s="1" t="s">
        <v>6671</v>
      </c>
      <c r="D2641" s="1" t="s">
        <v>82</v>
      </c>
      <c r="E2641">
        <v>2024</v>
      </c>
      <c r="F2641" s="1" t="s">
        <v>3442</v>
      </c>
      <c r="G2641" s="1" t="s">
        <v>4073</v>
      </c>
      <c r="H2641" s="1" t="s">
        <v>3380</v>
      </c>
      <c r="I2641" s="1" t="s">
        <v>6291</v>
      </c>
      <c r="J2641" s="1" t="s">
        <v>51</v>
      </c>
      <c r="K2641" s="3">
        <v>23.43</v>
      </c>
      <c r="L2641">
        <v>3</v>
      </c>
      <c r="M2641" s="3">
        <v>70.290000000000006</v>
      </c>
      <c r="N2641" s="1" t="s">
        <v>29</v>
      </c>
      <c r="O2641" s="1" t="s">
        <v>30</v>
      </c>
    </row>
    <row r="2642" spans="1:15" x14ac:dyDescent="0.3">
      <c r="A2642" s="1" t="s">
        <v>6318</v>
      </c>
      <c r="B2642" s="2">
        <v>45849</v>
      </c>
      <c r="C2642" s="1" t="s">
        <v>6668</v>
      </c>
      <c r="D2642" s="1" t="s">
        <v>32</v>
      </c>
      <c r="E2642">
        <v>2025</v>
      </c>
      <c r="F2642" s="1" t="s">
        <v>1439</v>
      </c>
      <c r="G2642" s="1" t="s">
        <v>4035</v>
      </c>
      <c r="H2642" s="1" t="s">
        <v>633</v>
      </c>
      <c r="I2642" s="1" t="s">
        <v>634</v>
      </c>
      <c r="J2642" s="1" t="s">
        <v>20</v>
      </c>
      <c r="K2642" s="3">
        <v>10.62</v>
      </c>
      <c r="L2642">
        <v>4</v>
      </c>
      <c r="M2642" s="3">
        <v>42.48</v>
      </c>
      <c r="N2642" s="1" t="s">
        <v>6669</v>
      </c>
      <c r="O2642" s="1" t="s">
        <v>193</v>
      </c>
    </row>
    <row r="2643" spans="1:15" x14ac:dyDescent="0.3">
      <c r="A2643" s="1" t="s">
        <v>6319</v>
      </c>
      <c r="B2643" s="2">
        <v>45602</v>
      </c>
      <c r="C2643" s="1" t="s">
        <v>6670</v>
      </c>
      <c r="D2643" s="1" t="s">
        <v>54</v>
      </c>
      <c r="E2643">
        <v>2024</v>
      </c>
      <c r="F2643" s="1" t="s">
        <v>1413</v>
      </c>
      <c r="G2643" s="1" t="s">
        <v>1414</v>
      </c>
      <c r="H2643" s="1" t="s">
        <v>2182</v>
      </c>
      <c r="I2643" s="1" t="s">
        <v>2911</v>
      </c>
      <c r="J2643" s="1" t="s">
        <v>20</v>
      </c>
      <c r="K2643" s="3">
        <v>38.96</v>
      </c>
      <c r="L2643">
        <v>1</v>
      </c>
      <c r="M2643" s="3">
        <v>38.96</v>
      </c>
      <c r="N2643" s="1" t="s">
        <v>6669</v>
      </c>
      <c r="O2643" s="1" t="s">
        <v>22</v>
      </c>
    </row>
    <row r="2644" spans="1:15" x14ac:dyDescent="0.3">
      <c r="A2644" s="1" t="s">
        <v>6320</v>
      </c>
      <c r="B2644" s="2">
        <v>45613</v>
      </c>
      <c r="C2644" s="1" t="s">
        <v>6666</v>
      </c>
      <c r="D2644" s="1" t="s">
        <v>54</v>
      </c>
      <c r="E2644">
        <v>2024</v>
      </c>
      <c r="F2644" s="1" t="s">
        <v>814</v>
      </c>
      <c r="G2644" s="1" t="s">
        <v>815</v>
      </c>
      <c r="H2644" s="1" t="s">
        <v>3149</v>
      </c>
      <c r="I2644" s="1" t="s">
        <v>3454</v>
      </c>
      <c r="J2644" s="1" t="s">
        <v>87</v>
      </c>
      <c r="K2644" s="3">
        <v>31.88</v>
      </c>
      <c r="L2644">
        <v>1</v>
      </c>
      <c r="M2644" s="3">
        <v>31.88</v>
      </c>
      <c r="N2644" s="1" t="s">
        <v>29</v>
      </c>
      <c r="O2644" s="1" t="s">
        <v>22</v>
      </c>
    </row>
    <row r="2645" spans="1:15" x14ac:dyDescent="0.3">
      <c r="A2645" s="1" t="s">
        <v>6321</v>
      </c>
      <c r="B2645" s="2">
        <v>45128</v>
      </c>
      <c r="C2645" s="1" t="s">
        <v>6668</v>
      </c>
      <c r="D2645" s="1" t="s">
        <v>32</v>
      </c>
      <c r="E2645">
        <v>2023</v>
      </c>
      <c r="F2645" s="1" t="s">
        <v>1569</v>
      </c>
      <c r="G2645" s="1" t="s">
        <v>1698</v>
      </c>
      <c r="H2645" s="1" t="s">
        <v>1661</v>
      </c>
      <c r="I2645" s="1" t="s">
        <v>2255</v>
      </c>
      <c r="J2645" s="1" t="s">
        <v>87</v>
      </c>
      <c r="K2645" s="3">
        <v>43.89</v>
      </c>
      <c r="L2645">
        <v>1</v>
      </c>
      <c r="M2645" s="3">
        <v>43.89</v>
      </c>
      <c r="N2645" s="1" t="s">
        <v>88</v>
      </c>
      <c r="O2645" s="1" t="s">
        <v>30</v>
      </c>
    </row>
    <row r="2646" spans="1:15" x14ac:dyDescent="0.3">
      <c r="A2646" s="1" t="s">
        <v>6322</v>
      </c>
      <c r="B2646" s="2">
        <v>45582</v>
      </c>
      <c r="C2646" s="1" t="s">
        <v>6672</v>
      </c>
      <c r="D2646" s="1" t="s">
        <v>133</v>
      </c>
      <c r="E2646">
        <v>2024</v>
      </c>
      <c r="F2646" s="1" t="s">
        <v>4416</v>
      </c>
      <c r="G2646" s="1" t="s">
        <v>6259</v>
      </c>
      <c r="H2646" s="1" t="s">
        <v>3952</v>
      </c>
      <c r="I2646" s="1" t="s">
        <v>3953</v>
      </c>
      <c r="J2646" s="1" t="s">
        <v>20</v>
      </c>
      <c r="K2646" s="3">
        <v>36.020000000000003</v>
      </c>
      <c r="L2646">
        <v>2</v>
      </c>
      <c r="M2646" s="3">
        <v>72.040000000000006</v>
      </c>
      <c r="N2646" s="1" t="s">
        <v>21</v>
      </c>
      <c r="O2646" s="1" t="s">
        <v>37</v>
      </c>
    </row>
    <row r="2647" spans="1:15" x14ac:dyDescent="0.3">
      <c r="A2647" s="1" t="s">
        <v>6323</v>
      </c>
      <c r="B2647" s="2">
        <v>44982</v>
      </c>
      <c r="C2647" s="1" t="s">
        <v>6673</v>
      </c>
      <c r="D2647" s="1" t="s">
        <v>39</v>
      </c>
      <c r="E2647">
        <v>2023</v>
      </c>
      <c r="F2647" s="1" t="s">
        <v>3523</v>
      </c>
      <c r="G2647" s="1" t="s">
        <v>5004</v>
      </c>
      <c r="H2647" s="1" t="s">
        <v>156</v>
      </c>
      <c r="I2647" s="1" t="s">
        <v>157</v>
      </c>
      <c r="J2647" s="1" t="s">
        <v>20</v>
      </c>
      <c r="K2647" s="3">
        <v>24.56</v>
      </c>
      <c r="L2647">
        <v>3</v>
      </c>
      <c r="M2647" s="3">
        <v>73.680000000000007</v>
      </c>
      <c r="N2647" s="1" t="s">
        <v>6669</v>
      </c>
      <c r="O2647" s="1" t="s">
        <v>37</v>
      </c>
    </row>
    <row r="2648" spans="1:15" x14ac:dyDescent="0.3">
      <c r="A2648" s="1" t="s">
        <v>6324</v>
      </c>
      <c r="B2648" s="2">
        <v>45635</v>
      </c>
      <c r="C2648" s="1" t="s">
        <v>6667</v>
      </c>
      <c r="D2648" s="1" t="s">
        <v>107</v>
      </c>
      <c r="E2648">
        <v>2024</v>
      </c>
      <c r="F2648" s="1" t="s">
        <v>2661</v>
      </c>
      <c r="G2648" s="1" t="s">
        <v>2662</v>
      </c>
      <c r="H2648" s="1" t="s">
        <v>545</v>
      </c>
      <c r="I2648" s="1" t="s">
        <v>546</v>
      </c>
      <c r="J2648" s="1" t="s">
        <v>87</v>
      </c>
      <c r="K2648" s="3">
        <v>9.83</v>
      </c>
      <c r="L2648">
        <v>1</v>
      </c>
      <c r="M2648" s="3">
        <v>9.83</v>
      </c>
      <c r="N2648" s="1" t="s">
        <v>21</v>
      </c>
      <c r="O2648" s="1" t="s">
        <v>22</v>
      </c>
    </row>
    <row r="2649" spans="1:15" x14ac:dyDescent="0.3">
      <c r="A2649" s="1" t="s">
        <v>6325</v>
      </c>
      <c r="B2649" s="2">
        <v>45363</v>
      </c>
      <c r="C2649" s="1" t="s">
        <v>6671</v>
      </c>
      <c r="D2649" s="1" t="s">
        <v>15</v>
      </c>
      <c r="E2649">
        <v>2024</v>
      </c>
      <c r="F2649" s="1" t="s">
        <v>6117</v>
      </c>
      <c r="G2649" s="1" t="s">
        <v>6118</v>
      </c>
      <c r="H2649" s="1" t="s">
        <v>608</v>
      </c>
      <c r="I2649" s="1" t="s">
        <v>1174</v>
      </c>
      <c r="J2649" s="1" t="s">
        <v>70</v>
      </c>
      <c r="K2649" s="3">
        <v>55.9</v>
      </c>
      <c r="L2649">
        <v>4</v>
      </c>
      <c r="M2649" s="3">
        <v>223.6</v>
      </c>
      <c r="N2649" s="1" t="s">
        <v>29</v>
      </c>
      <c r="O2649" s="1" t="s">
        <v>30</v>
      </c>
    </row>
    <row r="2650" spans="1:15" x14ac:dyDescent="0.3">
      <c r="A2650" s="1" t="s">
        <v>6326</v>
      </c>
      <c r="B2650" s="2">
        <v>44972</v>
      </c>
      <c r="C2650" s="1" t="s">
        <v>6670</v>
      </c>
      <c r="D2650" s="1" t="s">
        <v>39</v>
      </c>
      <c r="E2650">
        <v>2023</v>
      </c>
      <c r="F2650" s="1" t="s">
        <v>2028</v>
      </c>
      <c r="G2650" s="1" t="s">
        <v>180</v>
      </c>
      <c r="H2650" s="1" t="s">
        <v>1497</v>
      </c>
      <c r="I2650" s="1" t="s">
        <v>2341</v>
      </c>
      <c r="J2650" s="1" t="s">
        <v>51</v>
      </c>
      <c r="K2650" s="3">
        <v>43.11</v>
      </c>
      <c r="L2650">
        <v>2</v>
      </c>
      <c r="M2650" s="3">
        <v>86.22</v>
      </c>
      <c r="N2650" s="1" t="s">
        <v>6669</v>
      </c>
      <c r="O2650" s="1" t="s">
        <v>95</v>
      </c>
    </row>
    <row r="2651" spans="1:15" x14ac:dyDescent="0.3">
      <c r="A2651" s="1" t="s">
        <v>6327</v>
      </c>
      <c r="B2651" s="2">
        <v>45467</v>
      </c>
      <c r="C2651" s="1" t="s">
        <v>6667</v>
      </c>
      <c r="D2651" s="1" t="s">
        <v>24</v>
      </c>
      <c r="E2651">
        <v>2024</v>
      </c>
      <c r="F2651" s="1" t="s">
        <v>1095</v>
      </c>
      <c r="G2651" s="1" t="s">
        <v>1151</v>
      </c>
      <c r="H2651" s="1" t="s">
        <v>5911</v>
      </c>
      <c r="I2651" s="1" t="s">
        <v>5912</v>
      </c>
      <c r="J2651" s="1" t="s">
        <v>20</v>
      </c>
      <c r="K2651" s="3">
        <v>32.01</v>
      </c>
      <c r="L2651">
        <v>4</v>
      </c>
      <c r="M2651" s="3">
        <v>128.04</v>
      </c>
      <c r="N2651" s="1" t="s">
        <v>29</v>
      </c>
      <c r="O2651" s="1" t="s">
        <v>37</v>
      </c>
    </row>
    <row r="2652" spans="1:15" x14ac:dyDescent="0.3">
      <c r="A2652" s="1" t="s">
        <v>6328</v>
      </c>
      <c r="B2652" s="2">
        <v>45023</v>
      </c>
      <c r="C2652" s="1" t="s">
        <v>6668</v>
      </c>
      <c r="D2652" s="1" t="s">
        <v>82</v>
      </c>
      <c r="E2652">
        <v>2023</v>
      </c>
      <c r="F2652" s="1" t="s">
        <v>396</v>
      </c>
      <c r="G2652" s="1" t="s">
        <v>6329</v>
      </c>
      <c r="H2652" s="1" t="s">
        <v>1590</v>
      </c>
      <c r="I2652" s="1" t="s">
        <v>1591</v>
      </c>
      <c r="J2652" s="1" t="s">
        <v>87</v>
      </c>
      <c r="K2652" s="3">
        <v>22.11</v>
      </c>
      <c r="L2652">
        <v>1</v>
      </c>
      <c r="M2652" s="3">
        <v>22.11</v>
      </c>
      <c r="N2652" s="1" t="s">
        <v>29</v>
      </c>
      <c r="O2652" s="1" t="s">
        <v>30</v>
      </c>
    </row>
    <row r="2653" spans="1:15" x14ac:dyDescent="0.3">
      <c r="A2653" s="1" t="s">
        <v>6330</v>
      </c>
      <c r="B2653" s="2">
        <v>44985</v>
      </c>
      <c r="C2653" s="1" t="s">
        <v>6671</v>
      </c>
      <c r="D2653" s="1" t="s">
        <v>39</v>
      </c>
      <c r="E2653">
        <v>2023</v>
      </c>
      <c r="F2653" s="1" t="s">
        <v>3216</v>
      </c>
      <c r="G2653" s="1" t="s">
        <v>6331</v>
      </c>
      <c r="H2653" s="1" t="s">
        <v>821</v>
      </c>
      <c r="I2653" s="1" t="s">
        <v>822</v>
      </c>
      <c r="J2653" s="1" t="s">
        <v>51</v>
      </c>
      <c r="K2653" s="3">
        <v>10.08</v>
      </c>
      <c r="L2653">
        <v>1</v>
      </c>
      <c r="M2653" s="3">
        <v>10.08</v>
      </c>
      <c r="N2653" s="1" t="s">
        <v>88</v>
      </c>
      <c r="O2653" s="1" t="s">
        <v>193</v>
      </c>
    </row>
    <row r="2654" spans="1:15" x14ac:dyDescent="0.3">
      <c r="A2654" s="1" t="s">
        <v>6332</v>
      </c>
      <c r="B2654" s="2">
        <v>45530</v>
      </c>
      <c r="C2654" s="1" t="s">
        <v>6667</v>
      </c>
      <c r="D2654" s="1" t="s">
        <v>90</v>
      </c>
      <c r="E2654">
        <v>2024</v>
      </c>
      <c r="F2654" s="1" t="s">
        <v>1503</v>
      </c>
      <c r="G2654" s="1" t="s">
        <v>1875</v>
      </c>
      <c r="H2654" s="1" t="s">
        <v>1282</v>
      </c>
      <c r="I2654" s="1" t="s">
        <v>2601</v>
      </c>
      <c r="J2654" s="1" t="s">
        <v>20</v>
      </c>
      <c r="K2654" s="3">
        <v>22.5</v>
      </c>
      <c r="L2654">
        <v>1</v>
      </c>
      <c r="M2654" s="3">
        <v>22.5</v>
      </c>
      <c r="N2654" s="1" t="s">
        <v>21</v>
      </c>
      <c r="O2654" s="1" t="s">
        <v>44</v>
      </c>
    </row>
    <row r="2655" spans="1:15" x14ac:dyDescent="0.3">
      <c r="A2655" s="1" t="s">
        <v>6333</v>
      </c>
      <c r="B2655" s="2">
        <v>45220</v>
      </c>
      <c r="C2655" s="1" t="s">
        <v>6673</v>
      </c>
      <c r="D2655" s="1" t="s">
        <v>133</v>
      </c>
      <c r="E2655">
        <v>2023</v>
      </c>
      <c r="F2655" s="1" t="s">
        <v>2593</v>
      </c>
      <c r="G2655" s="1" t="s">
        <v>2594</v>
      </c>
      <c r="H2655" s="1" t="s">
        <v>734</v>
      </c>
      <c r="I2655" s="1" t="s">
        <v>735</v>
      </c>
      <c r="J2655" s="1" t="s">
        <v>70</v>
      </c>
      <c r="K2655" s="3">
        <v>7.76</v>
      </c>
      <c r="L2655">
        <v>5</v>
      </c>
      <c r="M2655" s="3">
        <v>38.799999999999997</v>
      </c>
      <c r="N2655" s="1" t="s">
        <v>21</v>
      </c>
      <c r="O2655" s="1" t="s">
        <v>22</v>
      </c>
    </row>
    <row r="2656" spans="1:15" x14ac:dyDescent="0.3">
      <c r="A2656" s="1" t="s">
        <v>6334</v>
      </c>
      <c r="B2656" s="2">
        <v>45124</v>
      </c>
      <c r="C2656" s="1" t="s">
        <v>6667</v>
      </c>
      <c r="D2656" s="1" t="s">
        <v>32</v>
      </c>
      <c r="E2656">
        <v>2023</v>
      </c>
      <c r="F2656" s="1" t="s">
        <v>3463</v>
      </c>
      <c r="G2656" s="1" t="s">
        <v>3464</v>
      </c>
      <c r="H2656" s="1" t="s">
        <v>3829</v>
      </c>
      <c r="I2656" s="1" t="s">
        <v>3830</v>
      </c>
      <c r="J2656" s="1" t="s">
        <v>87</v>
      </c>
      <c r="K2656" s="3">
        <v>17.5</v>
      </c>
      <c r="L2656">
        <v>1</v>
      </c>
      <c r="M2656" s="3">
        <v>17.5</v>
      </c>
      <c r="N2656" s="1" t="s">
        <v>6669</v>
      </c>
      <c r="O2656" s="1" t="s">
        <v>37</v>
      </c>
    </row>
    <row r="2657" spans="1:15" x14ac:dyDescent="0.3">
      <c r="A2657" s="1" t="s">
        <v>6335</v>
      </c>
      <c r="B2657" s="2">
        <v>45121</v>
      </c>
      <c r="C2657" s="1" t="s">
        <v>6668</v>
      </c>
      <c r="D2657" s="1" t="s">
        <v>32</v>
      </c>
      <c r="E2657">
        <v>2023</v>
      </c>
      <c r="F2657" s="1" t="s">
        <v>1208</v>
      </c>
      <c r="G2657" s="1" t="s">
        <v>1209</v>
      </c>
      <c r="H2657" s="1" t="s">
        <v>1899</v>
      </c>
      <c r="I2657" s="1" t="s">
        <v>2000</v>
      </c>
      <c r="J2657" s="1" t="s">
        <v>51</v>
      </c>
      <c r="K2657" s="3">
        <v>35.1</v>
      </c>
      <c r="L2657">
        <v>1</v>
      </c>
      <c r="M2657" s="3">
        <v>35.1</v>
      </c>
      <c r="N2657" s="1" t="s">
        <v>88</v>
      </c>
      <c r="O2657" s="1" t="s">
        <v>193</v>
      </c>
    </row>
    <row r="2658" spans="1:15" x14ac:dyDescent="0.3">
      <c r="A2658" s="1" t="s">
        <v>6336</v>
      </c>
      <c r="B2658" s="2">
        <v>44936</v>
      </c>
      <c r="C2658" s="1" t="s">
        <v>6671</v>
      </c>
      <c r="D2658" s="1" t="s">
        <v>210</v>
      </c>
      <c r="E2658">
        <v>2023</v>
      </c>
      <c r="F2658" s="1" t="s">
        <v>285</v>
      </c>
      <c r="G2658" s="1" t="s">
        <v>286</v>
      </c>
      <c r="H2658" s="1" t="s">
        <v>4376</v>
      </c>
      <c r="I2658" s="1" t="s">
        <v>4377</v>
      </c>
      <c r="J2658" s="1" t="s">
        <v>20</v>
      </c>
      <c r="K2658" s="3">
        <v>34.15</v>
      </c>
      <c r="L2658">
        <v>1</v>
      </c>
      <c r="M2658" s="3">
        <v>34.15</v>
      </c>
      <c r="N2658" s="1" t="s">
        <v>21</v>
      </c>
      <c r="O2658" s="1" t="s">
        <v>193</v>
      </c>
    </row>
    <row r="2659" spans="1:15" x14ac:dyDescent="0.3">
      <c r="A2659" s="1" t="s">
        <v>6337</v>
      </c>
      <c r="B2659" s="2">
        <v>45378</v>
      </c>
      <c r="C2659" s="1" t="s">
        <v>6670</v>
      </c>
      <c r="D2659" s="1" t="s">
        <v>15</v>
      </c>
      <c r="E2659">
        <v>2024</v>
      </c>
      <c r="F2659" s="1" t="s">
        <v>481</v>
      </c>
      <c r="G2659" s="1" t="s">
        <v>926</v>
      </c>
      <c r="H2659" s="1" t="s">
        <v>2969</v>
      </c>
      <c r="I2659" s="1" t="s">
        <v>2970</v>
      </c>
      <c r="J2659" s="1" t="s">
        <v>51</v>
      </c>
      <c r="K2659" s="3">
        <v>34.07</v>
      </c>
      <c r="L2659">
        <v>4</v>
      </c>
      <c r="M2659" s="3">
        <v>136.28</v>
      </c>
      <c r="N2659" s="1" t="s">
        <v>29</v>
      </c>
      <c r="O2659" s="1" t="s">
        <v>37</v>
      </c>
    </row>
    <row r="2660" spans="1:15" x14ac:dyDescent="0.3">
      <c r="A2660" s="1" t="s">
        <v>6338</v>
      </c>
      <c r="B2660" s="2">
        <v>44802</v>
      </c>
      <c r="C2660" s="1" t="s">
        <v>6667</v>
      </c>
      <c r="D2660" s="1" t="s">
        <v>90</v>
      </c>
      <c r="E2660">
        <v>2022</v>
      </c>
      <c r="F2660" s="1" t="s">
        <v>3804</v>
      </c>
      <c r="G2660" s="1" t="s">
        <v>2109</v>
      </c>
      <c r="H2660" s="1" t="s">
        <v>1541</v>
      </c>
      <c r="I2660" s="1" t="s">
        <v>1542</v>
      </c>
      <c r="J2660" s="1" t="s">
        <v>70</v>
      </c>
      <c r="K2660" s="3">
        <v>32.58</v>
      </c>
      <c r="L2660">
        <v>5</v>
      </c>
      <c r="M2660" s="3">
        <v>162.9</v>
      </c>
      <c r="N2660" s="1" t="s">
        <v>21</v>
      </c>
      <c r="O2660" s="1" t="s">
        <v>37</v>
      </c>
    </row>
    <row r="2661" spans="1:15" x14ac:dyDescent="0.3">
      <c r="A2661" s="1" t="s">
        <v>6339</v>
      </c>
      <c r="B2661" s="2">
        <v>45027</v>
      </c>
      <c r="C2661" s="1" t="s">
        <v>6671</v>
      </c>
      <c r="D2661" s="1" t="s">
        <v>82</v>
      </c>
      <c r="E2661">
        <v>2023</v>
      </c>
      <c r="F2661" s="1" t="s">
        <v>3958</v>
      </c>
      <c r="G2661" s="1" t="s">
        <v>4976</v>
      </c>
      <c r="H2661" s="1" t="s">
        <v>1454</v>
      </c>
      <c r="I2661" s="1" t="s">
        <v>1455</v>
      </c>
      <c r="J2661" s="1" t="s">
        <v>51</v>
      </c>
      <c r="K2661" s="3">
        <v>32.950000000000003</v>
      </c>
      <c r="L2661">
        <v>1</v>
      </c>
      <c r="M2661" s="3">
        <v>32.950000000000003</v>
      </c>
      <c r="N2661" s="1" t="s">
        <v>6669</v>
      </c>
      <c r="O2661" s="1" t="s">
        <v>37</v>
      </c>
    </row>
    <row r="2662" spans="1:15" x14ac:dyDescent="0.3">
      <c r="A2662" s="1" t="s">
        <v>6340</v>
      </c>
      <c r="B2662" s="2">
        <v>45623</v>
      </c>
      <c r="C2662" s="1" t="s">
        <v>6670</v>
      </c>
      <c r="D2662" s="1" t="s">
        <v>54</v>
      </c>
      <c r="E2662">
        <v>2024</v>
      </c>
      <c r="F2662" s="1" t="s">
        <v>25</v>
      </c>
      <c r="G2662" s="1" t="s">
        <v>6011</v>
      </c>
      <c r="H2662" s="1" t="s">
        <v>2130</v>
      </c>
      <c r="I2662" s="1" t="s">
        <v>2725</v>
      </c>
      <c r="J2662" s="1" t="s">
        <v>51</v>
      </c>
      <c r="K2662" s="3">
        <v>17.27</v>
      </c>
      <c r="L2662">
        <v>1</v>
      </c>
      <c r="M2662" s="3">
        <v>17.27</v>
      </c>
      <c r="N2662" s="1" t="s">
        <v>88</v>
      </c>
      <c r="O2662" s="1" t="s">
        <v>193</v>
      </c>
    </row>
    <row r="2663" spans="1:15" x14ac:dyDescent="0.3">
      <c r="A2663" s="1" t="s">
        <v>6341</v>
      </c>
      <c r="B2663" s="2">
        <v>45138</v>
      </c>
      <c r="C2663" s="1" t="s">
        <v>6667</v>
      </c>
      <c r="D2663" s="1" t="s">
        <v>32</v>
      </c>
      <c r="E2663">
        <v>2023</v>
      </c>
      <c r="F2663" s="1" t="s">
        <v>6342</v>
      </c>
      <c r="G2663" s="1" t="s">
        <v>6343</v>
      </c>
      <c r="H2663" s="1" t="s">
        <v>2424</v>
      </c>
      <c r="I2663" s="1" t="s">
        <v>5040</v>
      </c>
      <c r="J2663" s="1" t="s">
        <v>87</v>
      </c>
      <c r="K2663" s="3">
        <v>16.260000000000002</v>
      </c>
      <c r="L2663">
        <v>1</v>
      </c>
      <c r="M2663" s="3">
        <v>16.260000000000002</v>
      </c>
      <c r="N2663" s="1" t="s">
        <v>21</v>
      </c>
      <c r="O2663" s="1" t="s">
        <v>193</v>
      </c>
    </row>
    <row r="2664" spans="1:15" x14ac:dyDescent="0.3">
      <c r="A2664" s="1" t="s">
        <v>6344</v>
      </c>
      <c r="B2664" s="2">
        <v>45742</v>
      </c>
      <c r="C2664" s="1" t="s">
        <v>6670</v>
      </c>
      <c r="D2664" s="1" t="s">
        <v>15</v>
      </c>
      <c r="E2664">
        <v>2025</v>
      </c>
      <c r="F2664" s="1" t="s">
        <v>1742</v>
      </c>
      <c r="G2664" s="1" t="s">
        <v>2452</v>
      </c>
      <c r="H2664" s="1" t="s">
        <v>1428</v>
      </c>
      <c r="I2664" s="1" t="s">
        <v>1429</v>
      </c>
      <c r="J2664" s="1" t="s">
        <v>20</v>
      </c>
      <c r="K2664" s="3">
        <v>35.93</v>
      </c>
      <c r="L2664">
        <v>2</v>
      </c>
      <c r="M2664" s="3">
        <v>71.86</v>
      </c>
      <c r="N2664" s="1" t="s">
        <v>6669</v>
      </c>
      <c r="O2664" s="1" t="s">
        <v>193</v>
      </c>
    </row>
    <row r="2665" spans="1:15" x14ac:dyDescent="0.3">
      <c r="A2665" s="1" t="s">
        <v>6345</v>
      </c>
      <c r="B2665" s="2">
        <v>45669</v>
      </c>
      <c r="C2665" s="1" t="s">
        <v>6666</v>
      </c>
      <c r="D2665" s="1" t="s">
        <v>210</v>
      </c>
      <c r="E2665">
        <v>2025</v>
      </c>
      <c r="F2665" s="1" t="s">
        <v>3804</v>
      </c>
      <c r="G2665" s="1" t="s">
        <v>2109</v>
      </c>
      <c r="H2665" s="1" t="s">
        <v>816</v>
      </c>
      <c r="I2665" s="1" t="s">
        <v>817</v>
      </c>
      <c r="J2665" s="1" t="s">
        <v>87</v>
      </c>
      <c r="K2665" s="3">
        <v>43.01</v>
      </c>
      <c r="L2665">
        <v>5</v>
      </c>
      <c r="M2665" s="3">
        <v>215.05</v>
      </c>
      <c r="N2665" s="1" t="s">
        <v>29</v>
      </c>
      <c r="O2665" s="1" t="s">
        <v>37</v>
      </c>
    </row>
    <row r="2666" spans="1:15" x14ac:dyDescent="0.3">
      <c r="A2666" s="1" t="s">
        <v>6346</v>
      </c>
      <c r="B2666" s="2">
        <v>45356</v>
      </c>
      <c r="C2666" s="1" t="s">
        <v>6671</v>
      </c>
      <c r="D2666" s="1" t="s">
        <v>15</v>
      </c>
      <c r="E2666">
        <v>2024</v>
      </c>
      <c r="F2666" s="1" t="s">
        <v>6347</v>
      </c>
      <c r="G2666" s="1" t="s">
        <v>6348</v>
      </c>
      <c r="H2666" s="1" t="s">
        <v>1361</v>
      </c>
      <c r="I2666" s="1" t="s">
        <v>3328</v>
      </c>
      <c r="J2666" s="1" t="s">
        <v>70</v>
      </c>
      <c r="K2666" s="3">
        <v>45.49</v>
      </c>
      <c r="L2666">
        <v>1</v>
      </c>
      <c r="M2666" s="3">
        <v>45.49</v>
      </c>
      <c r="N2666" s="1" t="s">
        <v>21</v>
      </c>
      <c r="O2666" s="1" t="s">
        <v>37</v>
      </c>
    </row>
    <row r="2667" spans="1:15" x14ac:dyDescent="0.3">
      <c r="A2667" s="1" t="s">
        <v>6349</v>
      </c>
      <c r="B2667" s="2">
        <v>45055</v>
      </c>
      <c r="C2667" s="1" t="s">
        <v>6671</v>
      </c>
      <c r="D2667" s="1" t="s">
        <v>46</v>
      </c>
      <c r="E2667">
        <v>2023</v>
      </c>
      <c r="F2667" s="1" t="s">
        <v>1280</v>
      </c>
      <c r="G2667" s="1" t="s">
        <v>1281</v>
      </c>
      <c r="H2667" s="1" t="s">
        <v>416</v>
      </c>
      <c r="I2667" s="1" t="s">
        <v>3820</v>
      </c>
      <c r="J2667" s="1" t="s">
        <v>70</v>
      </c>
      <c r="K2667" s="3">
        <v>31.41</v>
      </c>
      <c r="L2667">
        <v>4</v>
      </c>
      <c r="M2667" s="3">
        <v>125.64</v>
      </c>
      <c r="N2667" s="1" t="s">
        <v>6669</v>
      </c>
      <c r="O2667" s="1" t="s">
        <v>37</v>
      </c>
    </row>
    <row r="2668" spans="1:15" x14ac:dyDescent="0.3">
      <c r="A2668" s="1" t="s">
        <v>6350</v>
      </c>
      <c r="B2668" s="2">
        <v>45601</v>
      </c>
      <c r="C2668" s="1" t="s">
        <v>6671</v>
      </c>
      <c r="D2668" s="1" t="s">
        <v>54</v>
      </c>
      <c r="E2668">
        <v>2024</v>
      </c>
      <c r="F2668" s="1" t="s">
        <v>3987</v>
      </c>
      <c r="G2668" s="1" t="s">
        <v>4803</v>
      </c>
      <c r="H2668" s="1" t="s">
        <v>4269</v>
      </c>
      <c r="I2668" s="1" t="s">
        <v>6351</v>
      </c>
      <c r="J2668" s="1" t="s">
        <v>20</v>
      </c>
      <c r="K2668" s="3">
        <v>46.23</v>
      </c>
      <c r="L2668">
        <v>1</v>
      </c>
      <c r="M2668" s="3">
        <v>46.23</v>
      </c>
      <c r="N2668" s="1" t="s">
        <v>29</v>
      </c>
      <c r="O2668" s="1" t="s">
        <v>193</v>
      </c>
    </row>
    <row r="2669" spans="1:15" x14ac:dyDescent="0.3">
      <c r="A2669" s="1" t="s">
        <v>6352</v>
      </c>
      <c r="B2669" s="2">
        <v>45854</v>
      </c>
      <c r="C2669" s="1" t="s">
        <v>6670</v>
      </c>
      <c r="D2669" s="1" t="s">
        <v>32</v>
      </c>
      <c r="E2669">
        <v>2025</v>
      </c>
      <c r="F2669" s="1" t="s">
        <v>6216</v>
      </c>
      <c r="G2669" s="1" t="s">
        <v>6217</v>
      </c>
      <c r="H2669" s="1" t="s">
        <v>2166</v>
      </c>
      <c r="I2669" s="1" t="s">
        <v>2167</v>
      </c>
      <c r="J2669" s="1" t="s">
        <v>70</v>
      </c>
      <c r="K2669" s="3">
        <v>37.590000000000003</v>
      </c>
      <c r="L2669">
        <v>1</v>
      </c>
      <c r="M2669" s="3">
        <v>37.590000000000003</v>
      </c>
      <c r="N2669" s="1" t="s">
        <v>6669</v>
      </c>
      <c r="O2669" s="1" t="s">
        <v>37</v>
      </c>
    </row>
    <row r="2670" spans="1:15" x14ac:dyDescent="0.3">
      <c r="A2670" s="1" t="s">
        <v>6353</v>
      </c>
      <c r="B2670" s="2">
        <v>45025</v>
      </c>
      <c r="C2670" s="1" t="s">
        <v>6666</v>
      </c>
      <c r="D2670" s="1" t="s">
        <v>82</v>
      </c>
      <c r="E2670">
        <v>2023</v>
      </c>
      <c r="F2670" s="1" t="s">
        <v>1215</v>
      </c>
      <c r="G2670" s="1" t="s">
        <v>1977</v>
      </c>
      <c r="H2670" s="1" t="s">
        <v>5480</v>
      </c>
      <c r="I2670" s="1" t="s">
        <v>5481</v>
      </c>
      <c r="J2670" s="1" t="s">
        <v>70</v>
      </c>
      <c r="K2670" s="3">
        <v>39.86</v>
      </c>
      <c r="L2670">
        <v>4</v>
      </c>
      <c r="M2670" s="3">
        <v>159.44</v>
      </c>
      <c r="N2670" s="1" t="s">
        <v>29</v>
      </c>
      <c r="O2670" s="1" t="s">
        <v>37</v>
      </c>
    </row>
    <row r="2671" spans="1:15" x14ac:dyDescent="0.3">
      <c r="A2671" s="1" t="s">
        <v>6354</v>
      </c>
      <c r="B2671" s="2">
        <v>45394</v>
      </c>
      <c r="C2671" s="1" t="s">
        <v>6668</v>
      </c>
      <c r="D2671" s="1" t="s">
        <v>82</v>
      </c>
      <c r="E2671">
        <v>2024</v>
      </c>
      <c r="F2671" s="1" t="s">
        <v>2761</v>
      </c>
      <c r="G2671" s="1" t="s">
        <v>2803</v>
      </c>
      <c r="H2671" s="1" t="s">
        <v>608</v>
      </c>
      <c r="I2671" s="1" t="s">
        <v>1174</v>
      </c>
      <c r="J2671" s="1" t="s">
        <v>51</v>
      </c>
      <c r="K2671" s="3">
        <v>49.06</v>
      </c>
      <c r="L2671">
        <v>4</v>
      </c>
      <c r="M2671" s="3">
        <v>196.24</v>
      </c>
      <c r="N2671" s="1" t="s">
        <v>88</v>
      </c>
      <c r="O2671" s="1" t="s">
        <v>44</v>
      </c>
    </row>
    <row r="2672" spans="1:15" x14ac:dyDescent="0.3">
      <c r="A2672" s="1" t="s">
        <v>6355</v>
      </c>
      <c r="B2672" s="2">
        <v>45771</v>
      </c>
      <c r="C2672" s="1" t="s">
        <v>6672</v>
      </c>
      <c r="D2672" s="1" t="s">
        <v>82</v>
      </c>
      <c r="E2672">
        <v>2025</v>
      </c>
      <c r="F2672" s="1" t="s">
        <v>4301</v>
      </c>
      <c r="G2672" s="1" t="s">
        <v>5465</v>
      </c>
      <c r="H2672" s="1" t="s">
        <v>650</v>
      </c>
      <c r="I2672" s="1" t="s">
        <v>6356</v>
      </c>
      <c r="J2672" s="1" t="s">
        <v>20</v>
      </c>
      <c r="K2672" s="3">
        <v>9.77</v>
      </c>
      <c r="L2672">
        <v>2</v>
      </c>
      <c r="M2672" s="3">
        <v>19.54</v>
      </c>
      <c r="N2672" s="1" t="s">
        <v>6669</v>
      </c>
      <c r="O2672" s="1" t="s">
        <v>22</v>
      </c>
    </row>
    <row r="2673" spans="1:15" x14ac:dyDescent="0.3">
      <c r="A2673" s="1" t="s">
        <v>6357</v>
      </c>
      <c r="B2673" s="2">
        <v>45050</v>
      </c>
      <c r="C2673" s="1" t="s">
        <v>6672</v>
      </c>
      <c r="D2673" s="1" t="s">
        <v>46</v>
      </c>
      <c r="E2673">
        <v>2023</v>
      </c>
      <c r="F2673" s="1" t="s">
        <v>2113</v>
      </c>
      <c r="G2673" s="1" t="s">
        <v>2114</v>
      </c>
      <c r="H2673" s="1" t="s">
        <v>2872</v>
      </c>
      <c r="I2673" s="1" t="s">
        <v>2873</v>
      </c>
      <c r="J2673" s="1" t="s">
        <v>20</v>
      </c>
      <c r="K2673" s="3">
        <v>24.65</v>
      </c>
      <c r="L2673">
        <v>2</v>
      </c>
      <c r="M2673" s="3">
        <v>49.3</v>
      </c>
      <c r="N2673" s="1" t="s">
        <v>21</v>
      </c>
      <c r="O2673" s="1" t="s">
        <v>22</v>
      </c>
    </row>
    <row r="2674" spans="1:15" x14ac:dyDescent="0.3">
      <c r="A2674" s="1" t="s">
        <v>6358</v>
      </c>
      <c r="B2674" s="2">
        <v>45282</v>
      </c>
      <c r="C2674" s="1" t="s">
        <v>6668</v>
      </c>
      <c r="D2674" s="1" t="s">
        <v>107</v>
      </c>
      <c r="E2674">
        <v>2023</v>
      </c>
      <c r="F2674" s="1" t="s">
        <v>2644</v>
      </c>
      <c r="G2674" s="1" t="s">
        <v>3169</v>
      </c>
      <c r="H2674" s="1" t="s">
        <v>1301</v>
      </c>
      <c r="I2674" s="1" t="s">
        <v>1458</v>
      </c>
      <c r="J2674" s="1" t="s">
        <v>70</v>
      </c>
      <c r="K2674" s="3">
        <v>22.29</v>
      </c>
      <c r="L2674">
        <v>1</v>
      </c>
      <c r="M2674" s="3">
        <v>22.29</v>
      </c>
      <c r="N2674" s="1" t="s">
        <v>29</v>
      </c>
      <c r="O2674" s="1" t="s">
        <v>193</v>
      </c>
    </row>
    <row r="2675" spans="1:15" x14ac:dyDescent="0.3">
      <c r="A2675" s="1" t="s">
        <v>6359</v>
      </c>
      <c r="B2675" s="2">
        <v>44944</v>
      </c>
      <c r="C2675" s="1" t="s">
        <v>6670</v>
      </c>
      <c r="D2675" s="1" t="s">
        <v>210</v>
      </c>
      <c r="E2675">
        <v>2023</v>
      </c>
      <c r="F2675" s="1" t="s">
        <v>25</v>
      </c>
      <c r="G2675" s="1" t="s">
        <v>26</v>
      </c>
      <c r="H2675" s="1" t="s">
        <v>4774</v>
      </c>
      <c r="I2675" s="1" t="s">
        <v>6026</v>
      </c>
      <c r="J2675" s="1" t="s">
        <v>87</v>
      </c>
      <c r="K2675" s="3">
        <v>19.43</v>
      </c>
      <c r="L2675">
        <v>3</v>
      </c>
      <c r="M2675" s="3">
        <v>58.29</v>
      </c>
      <c r="N2675" s="1" t="s">
        <v>6669</v>
      </c>
      <c r="O2675" s="1" t="s">
        <v>22</v>
      </c>
    </row>
    <row r="2676" spans="1:15" x14ac:dyDescent="0.3">
      <c r="A2676" s="1" t="s">
        <v>6360</v>
      </c>
      <c r="B2676" s="2">
        <v>45876</v>
      </c>
      <c r="C2676" s="1" t="s">
        <v>6672</v>
      </c>
      <c r="D2676" s="1" t="s">
        <v>90</v>
      </c>
      <c r="E2676">
        <v>2025</v>
      </c>
      <c r="F2676" s="1" t="s">
        <v>2051</v>
      </c>
      <c r="G2676" s="1" t="s">
        <v>5222</v>
      </c>
      <c r="H2676" s="1" t="s">
        <v>3253</v>
      </c>
      <c r="I2676" s="1" t="s">
        <v>3254</v>
      </c>
      <c r="J2676" s="1" t="s">
        <v>51</v>
      </c>
      <c r="K2676" s="3">
        <v>20.89</v>
      </c>
      <c r="L2676">
        <v>3</v>
      </c>
      <c r="M2676" s="3">
        <v>62.67</v>
      </c>
      <c r="N2676" s="1" t="s">
        <v>6669</v>
      </c>
      <c r="O2676" s="1" t="s">
        <v>44</v>
      </c>
    </row>
    <row r="2677" spans="1:15" x14ac:dyDescent="0.3">
      <c r="A2677" s="1" t="s">
        <v>6361</v>
      </c>
      <c r="B2677" s="2">
        <v>45200</v>
      </c>
      <c r="C2677" s="1" t="s">
        <v>6666</v>
      </c>
      <c r="D2677" s="1" t="s">
        <v>133</v>
      </c>
      <c r="E2677">
        <v>2023</v>
      </c>
      <c r="F2677" s="1" t="s">
        <v>179</v>
      </c>
      <c r="G2677" s="1" t="s">
        <v>4827</v>
      </c>
      <c r="H2677" s="1" t="s">
        <v>1859</v>
      </c>
      <c r="I2677" s="1" t="s">
        <v>4569</v>
      </c>
      <c r="J2677" s="1" t="s">
        <v>20</v>
      </c>
      <c r="K2677" s="3">
        <v>34.64</v>
      </c>
      <c r="L2677">
        <v>1</v>
      </c>
      <c r="M2677" s="3">
        <v>34.64</v>
      </c>
      <c r="N2677" s="1" t="s">
        <v>6669</v>
      </c>
      <c r="O2677" s="1" t="s">
        <v>80</v>
      </c>
    </row>
    <row r="2678" spans="1:15" x14ac:dyDescent="0.3">
      <c r="A2678" s="1" t="s">
        <v>6362</v>
      </c>
      <c r="B2678" s="2">
        <v>45179</v>
      </c>
      <c r="C2678" s="1" t="s">
        <v>6666</v>
      </c>
      <c r="D2678" s="1" t="s">
        <v>60</v>
      </c>
      <c r="E2678">
        <v>2023</v>
      </c>
      <c r="F2678" s="1" t="s">
        <v>255</v>
      </c>
      <c r="G2678" s="1" t="s">
        <v>4006</v>
      </c>
      <c r="H2678" s="1" t="s">
        <v>1806</v>
      </c>
      <c r="I2678" s="1" t="s">
        <v>4672</v>
      </c>
      <c r="J2678" s="1" t="s">
        <v>87</v>
      </c>
      <c r="K2678" s="3">
        <v>18.38</v>
      </c>
      <c r="L2678">
        <v>3</v>
      </c>
      <c r="M2678" s="3">
        <v>55.14</v>
      </c>
      <c r="N2678" s="1" t="s">
        <v>29</v>
      </c>
      <c r="O2678" s="1" t="s">
        <v>37</v>
      </c>
    </row>
    <row r="2679" spans="1:15" x14ac:dyDescent="0.3">
      <c r="A2679" s="1" t="s">
        <v>6363</v>
      </c>
      <c r="B2679" s="2">
        <v>45035</v>
      </c>
      <c r="C2679" s="1" t="s">
        <v>6670</v>
      </c>
      <c r="D2679" s="1" t="s">
        <v>82</v>
      </c>
      <c r="E2679">
        <v>2023</v>
      </c>
      <c r="F2679" s="1" t="s">
        <v>616</v>
      </c>
      <c r="G2679" s="1" t="s">
        <v>3545</v>
      </c>
      <c r="H2679" s="1" t="s">
        <v>580</v>
      </c>
      <c r="I2679" s="1" t="s">
        <v>4243</v>
      </c>
      <c r="J2679" s="1" t="s">
        <v>51</v>
      </c>
      <c r="K2679" s="3">
        <v>6.41</v>
      </c>
      <c r="L2679">
        <v>4</v>
      </c>
      <c r="M2679" s="3">
        <v>25.64</v>
      </c>
      <c r="N2679" s="1" t="s">
        <v>21</v>
      </c>
      <c r="O2679" s="1" t="s">
        <v>37</v>
      </c>
    </row>
    <row r="2680" spans="1:15" x14ac:dyDescent="0.3">
      <c r="A2680" s="1" t="s">
        <v>6364</v>
      </c>
      <c r="B2680" s="2">
        <v>45655</v>
      </c>
      <c r="C2680" s="1" t="s">
        <v>6666</v>
      </c>
      <c r="D2680" s="1" t="s">
        <v>107</v>
      </c>
      <c r="E2680">
        <v>2024</v>
      </c>
      <c r="F2680" s="1" t="s">
        <v>2206</v>
      </c>
      <c r="G2680" s="1" t="s">
        <v>2207</v>
      </c>
      <c r="H2680" s="1" t="s">
        <v>68</v>
      </c>
      <c r="I2680" s="1" t="s">
        <v>3635</v>
      </c>
      <c r="J2680" s="1" t="s">
        <v>70</v>
      </c>
      <c r="K2680" s="3">
        <v>21</v>
      </c>
      <c r="L2680">
        <v>2</v>
      </c>
      <c r="M2680" s="3">
        <v>42</v>
      </c>
      <c r="N2680" s="1" t="s">
        <v>29</v>
      </c>
      <c r="O2680" s="1" t="s">
        <v>22</v>
      </c>
    </row>
    <row r="2681" spans="1:15" x14ac:dyDescent="0.3">
      <c r="A2681" s="1" t="s">
        <v>6365</v>
      </c>
      <c r="B2681" s="2">
        <v>44873</v>
      </c>
      <c r="C2681" s="1" t="s">
        <v>6671</v>
      </c>
      <c r="D2681" s="1" t="s">
        <v>54</v>
      </c>
      <c r="E2681">
        <v>2022</v>
      </c>
      <c r="F2681" s="1" t="s">
        <v>3027</v>
      </c>
      <c r="G2681" s="1" t="s">
        <v>3028</v>
      </c>
      <c r="H2681" s="1" t="s">
        <v>593</v>
      </c>
      <c r="I2681" s="1" t="s">
        <v>1269</v>
      </c>
      <c r="J2681" s="1" t="s">
        <v>70</v>
      </c>
      <c r="K2681" s="3">
        <v>36.39</v>
      </c>
      <c r="L2681">
        <v>4</v>
      </c>
      <c r="M2681" s="3">
        <v>145.56</v>
      </c>
      <c r="N2681" s="1" t="s">
        <v>6669</v>
      </c>
      <c r="O2681" s="1" t="s">
        <v>22</v>
      </c>
    </row>
    <row r="2682" spans="1:15" x14ac:dyDescent="0.3">
      <c r="A2682" s="1" t="s">
        <v>6366</v>
      </c>
      <c r="B2682" s="2">
        <v>45759</v>
      </c>
      <c r="C2682" s="1" t="s">
        <v>6673</v>
      </c>
      <c r="D2682" s="1" t="s">
        <v>82</v>
      </c>
      <c r="E2682">
        <v>2025</v>
      </c>
      <c r="F2682" s="1" t="s">
        <v>824</v>
      </c>
      <c r="G2682" s="1" t="s">
        <v>6367</v>
      </c>
      <c r="H2682" s="1" t="s">
        <v>5874</v>
      </c>
      <c r="I2682" s="1" t="s">
        <v>5875</v>
      </c>
      <c r="J2682" s="1" t="s">
        <v>70</v>
      </c>
      <c r="K2682" s="3">
        <v>14.25</v>
      </c>
      <c r="L2682">
        <v>2</v>
      </c>
      <c r="M2682" s="3">
        <v>28.5</v>
      </c>
      <c r="N2682" s="1" t="s">
        <v>6669</v>
      </c>
      <c r="O2682" s="1" t="s">
        <v>95</v>
      </c>
    </row>
    <row r="2683" spans="1:15" x14ac:dyDescent="0.3">
      <c r="A2683" s="1" t="s">
        <v>6368</v>
      </c>
      <c r="B2683" s="2">
        <v>45236</v>
      </c>
      <c r="C2683" s="1" t="s">
        <v>6667</v>
      </c>
      <c r="D2683" s="1" t="s">
        <v>54</v>
      </c>
      <c r="E2683">
        <v>2023</v>
      </c>
      <c r="F2683" s="1" t="s">
        <v>1106</v>
      </c>
      <c r="G2683" s="1" t="s">
        <v>5580</v>
      </c>
      <c r="H2683" s="1" t="s">
        <v>3834</v>
      </c>
      <c r="I2683" s="1" t="s">
        <v>3835</v>
      </c>
      <c r="J2683" s="1" t="s">
        <v>20</v>
      </c>
      <c r="K2683" s="3">
        <v>47.96</v>
      </c>
      <c r="L2683">
        <v>2</v>
      </c>
      <c r="M2683" s="3">
        <v>95.92</v>
      </c>
      <c r="N2683" s="1" t="s">
        <v>21</v>
      </c>
      <c r="O2683" s="1" t="s">
        <v>80</v>
      </c>
    </row>
    <row r="2684" spans="1:15" x14ac:dyDescent="0.3">
      <c r="A2684" s="1" t="s">
        <v>6369</v>
      </c>
      <c r="B2684" s="2">
        <v>45145</v>
      </c>
      <c r="C2684" s="1" t="s">
        <v>6667</v>
      </c>
      <c r="D2684" s="1" t="s">
        <v>90</v>
      </c>
      <c r="E2684">
        <v>2023</v>
      </c>
      <c r="F2684" s="1" t="s">
        <v>3177</v>
      </c>
      <c r="G2684" s="1" t="s">
        <v>3178</v>
      </c>
      <c r="H2684" s="1" t="s">
        <v>2249</v>
      </c>
      <c r="I2684" s="1" t="s">
        <v>4614</v>
      </c>
      <c r="J2684" s="1" t="s">
        <v>70</v>
      </c>
      <c r="K2684" s="3">
        <v>21.41</v>
      </c>
      <c r="L2684">
        <v>3</v>
      </c>
      <c r="M2684" s="3">
        <v>64.23</v>
      </c>
      <c r="N2684" s="1" t="s">
        <v>21</v>
      </c>
      <c r="O2684" s="1" t="s">
        <v>44</v>
      </c>
    </row>
    <row r="2685" spans="1:15" x14ac:dyDescent="0.3">
      <c r="A2685" s="1" t="s">
        <v>6370</v>
      </c>
      <c r="B2685" s="2">
        <v>45486</v>
      </c>
      <c r="C2685" s="1" t="s">
        <v>6673</v>
      </c>
      <c r="D2685" s="1" t="s">
        <v>32</v>
      </c>
      <c r="E2685">
        <v>2024</v>
      </c>
      <c r="F2685" s="1" t="s">
        <v>1560</v>
      </c>
      <c r="G2685" s="1" t="s">
        <v>1561</v>
      </c>
      <c r="H2685" s="1" t="s">
        <v>272</v>
      </c>
      <c r="I2685" s="1" t="s">
        <v>273</v>
      </c>
      <c r="J2685" s="1" t="s">
        <v>51</v>
      </c>
      <c r="K2685" s="3">
        <v>49.22</v>
      </c>
      <c r="L2685">
        <v>3</v>
      </c>
      <c r="M2685" s="3">
        <v>147.66</v>
      </c>
      <c r="N2685" s="1" t="s">
        <v>21</v>
      </c>
      <c r="O2685" s="1" t="s">
        <v>44</v>
      </c>
    </row>
    <row r="2686" spans="1:15" x14ac:dyDescent="0.3">
      <c r="A2686" s="1" t="s">
        <v>6371</v>
      </c>
      <c r="B2686" s="2">
        <v>45148</v>
      </c>
      <c r="C2686" s="1" t="s">
        <v>6672</v>
      </c>
      <c r="D2686" s="1" t="s">
        <v>90</v>
      </c>
      <c r="E2686">
        <v>2023</v>
      </c>
      <c r="F2686" s="1" t="s">
        <v>912</v>
      </c>
      <c r="G2686" s="1" t="s">
        <v>4451</v>
      </c>
      <c r="H2686" s="1" t="s">
        <v>585</v>
      </c>
      <c r="I2686" s="1" t="s">
        <v>586</v>
      </c>
      <c r="J2686" s="1" t="s">
        <v>70</v>
      </c>
      <c r="K2686" s="3">
        <v>5.28</v>
      </c>
      <c r="L2686">
        <v>5</v>
      </c>
      <c r="M2686" s="3">
        <v>26.4</v>
      </c>
      <c r="N2686" s="1" t="s">
        <v>21</v>
      </c>
      <c r="O2686" s="1" t="s">
        <v>37</v>
      </c>
    </row>
    <row r="2687" spans="1:15" x14ac:dyDescent="0.3">
      <c r="A2687" s="1" t="s">
        <v>6372</v>
      </c>
      <c r="B2687" s="2">
        <v>45720</v>
      </c>
      <c r="C2687" s="1" t="s">
        <v>6671</v>
      </c>
      <c r="D2687" s="1" t="s">
        <v>15</v>
      </c>
      <c r="E2687">
        <v>2025</v>
      </c>
      <c r="F2687" s="1" t="s">
        <v>3395</v>
      </c>
      <c r="G2687" s="1" t="s">
        <v>3396</v>
      </c>
      <c r="H2687" s="1" t="s">
        <v>6373</v>
      </c>
      <c r="I2687" s="1" t="s">
        <v>6374</v>
      </c>
      <c r="J2687" s="1" t="s">
        <v>70</v>
      </c>
      <c r="K2687" s="3">
        <v>26.04</v>
      </c>
      <c r="L2687">
        <v>4</v>
      </c>
      <c r="M2687" s="3">
        <v>104.16</v>
      </c>
      <c r="N2687" s="1" t="s">
        <v>21</v>
      </c>
      <c r="O2687" s="1" t="s">
        <v>37</v>
      </c>
    </row>
    <row r="2688" spans="1:15" x14ac:dyDescent="0.3">
      <c r="A2688" s="1" t="s">
        <v>6375</v>
      </c>
      <c r="B2688" s="2">
        <v>45834</v>
      </c>
      <c r="C2688" s="1" t="s">
        <v>6672</v>
      </c>
      <c r="D2688" s="1" t="s">
        <v>24</v>
      </c>
      <c r="E2688">
        <v>2025</v>
      </c>
      <c r="F2688" s="1" t="s">
        <v>270</v>
      </c>
      <c r="G2688" s="1" t="s">
        <v>1268</v>
      </c>
      <c r="H2688" s="1" t="s">
        <v>1974</v>
      </c>
      <c r="I2688" s="1" t="s">
        <v>6121</v>
      </c>
      <c r="J2688" s="1" t="s">
        <v>70</v>
      </c>
      <c r="K2688" s="3">
        <v>9.58</v>
      </c>
      <c r="L2688">
        <v>3</v>
      </c>
      <c r="M2688" s="3">
        <v>28.74</v>
      </c>
      <c r="N2688" s="1" t="s">
        <v>21</v>
      </c>
      <c r="O2688" s="1" t="s">
        <v>22</v>
      </c>
    </row>
    <row r="2689" spans="1:15" x14ac:dyDescent="0.3">
      <c r="A2689" s="1" t="s">
        <v>6376</v>
      </c>
      <c r="B2689" s="2">
        <v>45371</v>
      </c>
      <c r="C2689" s="1" t="s">
        <v>6670</v>
      </c>
      <c r="D2689" s="1" t="s">
        <v>15</v>
      </c>
      <c r="E2689">
        <v>2024</v>
      </c>
      <c r="F2689" s="1" t="s">
        <v>1688</v>
      </c>
      <c r="G2689" s="1" t="s">
        <v>1689</v>
      </c>
      <c r="H2689" s="1" t="s">
        <v>2779</v>
      </c>
      <c r="I2689" s="1" t="s">
        <v>3401</v>
      </c>
      <c r="J2689" s="1" t="s">
        <v>20</v>
      </c>
      <c r="K2689" s="3">
        <v>42.93</v>
      </c>
      <c r="L2689">
        <v>2</v>
      </c>
      <c r="M2689" s="3">
        <v>85.86</v>
      </c>
      <c r="N2689" s="1" t="s">
        <v>21</v>
      </c>
      <c r="O2689" s="1" t="s">
        <v>52</v>
      </c>
    </row>
    <row r="2690" spans="1:15" x14ac:dyDescent="0.3">
      <c r="A2690" s="1" t="s">
        <v>6377</v>
      </c>
      <c r="B2690" s="2">
        <v>45597</v>
      </c>
      <c r="C2690" s="1" t="s">
        <v>6668</v>
      </c>
      <c r="D2690" s="1" t="s">
        <v>54</v>
      </c>
      <c r="E2690">
        <v>2024</v>
      </c>
      <c r="F2690" s="1" t="s">
        <v>476</v>
      </c>
      <c r="G2690" s="1" t="s">
        <v>1768</v>
      </c>
      <c r="H2690" s="1" t="s">
        <v>3250</v>
      </c>
      <c r="I2690" s="1" t="s">
        <v>3251</v>
      </c>
      <c r="J2690" s="1" t="s">
        <v>70</v>
      </c>
      <c r="K2690" s="3">
        <v>21.53</v>
      </c>
      <c r="L2690">
        <v>1</v>
      </c>
      <c r="M2690" s="3">
        <v>21.53</v>
      </c>
      <c r="N2690" s="1" t="s">
        <v>21</v>
      </c>
      <c r="O2690" s="1" t="s">
        <v>37</v>
      </c>
    </row>
    <row r="2691" spans="1:15" x14ac:dyDescent="0.3">
      <c r="A2691" s="1" t="s">
        <v>6378</v>
      </c>
      <c r="B2691" s="2">
        <v>45270</v>
      </c>
      <c r="C2691" s="1" t="s">
        <v>6666</v>
      </c>
      <c r="D2691" s="1" t="s">
        <v>107</v>
      </c>
      <c r="E2691">
        <v>2023</v>
      </c>
      <c r="F2691" s="1" t="s">
        <v>322</v>
      </c>
      <c r="G2691" s="1" t="s">
        <v>323</v>
      </c>
      <c r="H2691" s="1" t="s">
        <v>5939</v>
      </c>
      <c r="I2691" s="1" t="s">
        <v>6379</v>
      </c>
      <c r="J2691" s="1" t="s">
        <v>51</v>
      </c>
      <c r="K2691" s="3">
        <v>32.869999999999997</v>
      </c>
      <c r="L2691">
        <v>1</v>
      </c>
      <c r="M2691" s="3">
        <v>32.869999999999997</v>
      </c>
      <c r="N2691" s="1" t="s">
        <v>29</v>
      </c>
      <c r="O2691" s="1" t="s">
        <v>30</v>
      </c>
    </row>
    <row r="2692" spans="1:15" x14ac:dyDescent="0.3">
      <c r="A2692" s="1" t="s">
        <v>6380</v>
      </c>
      <c r="B2692" s="2">
        <v>45617</v>
      </c>
      <c r="C2692" s="1" t="s">
        <v>6672</v>
      </c>
      <c r="D2692" s="1" t="s">
        <v>54</v>
      </c>
      <c r="E2692">
        <v>2024</v>
      </c>
      <c r="F2692" s="1" t="s">
        <v>2406</v>
      </c>
      <c r="G2692" s="1" t="s">
        <v>2407</v>
      </c>
      <c r="H2692" s="1" t="s">
        <v>2234</v>
      </c>
      <c r="I2692" s="1" t="s">
        <v>2235</v>
      </c>
      <c r="J2692" s="1" t="s">
        <v>70</v>
      </c>
      <c r="K2692" s="3">
        <v>9.65</v>
      </c>
      <c r="L2692">
        <v>2</v>
      </c>
      <c r="M2692" s="3">
        <v>19.3</v>
      </c>
      <c r="N2692" s="1" t="s">
        <v>6669</v>
      </c>
      <c r="O2692" s="1" t="s">
        <v>37</v>
      </c>
    </row>
    <row r="2693" spans="1:15" x14ac:dyDescent="0.3">
      <c r="A2693" s="1" t="s">
        <v>6381</v>
      </c>
      <c r="B2693" s="2">
        <v>45155</v>
      </c>
      <c r="C2693" s="1" t="s">
        <v>6672</v>
      </c>
      <c r="D2693" s="1" t="s">
        <v>90</v>
      </c>
      <c r="E2693">
        <v>2023</v>
      </c>
      <c r="F2693" s="1" t="s">
        <v>322</v>
      </c>
      <c r="G2693" s="1" t="s">
        <v>323</v>
      </c>
      <c r="H2693" s="1" t="s">
        <v>1378</v>
      </c>
      <c r="I2693" s="1" t="s">
        <v>4372</v>
      </c>
      <c r="J2693" s="1" t="s">
        <v>70</v>
      </c>
      <c r="K2693" s="3">
        <v>36.71</v>
      </c>
      <c r="L2693">
        <v>3</v>
      </c>
      <c r="M2693" s="3">
        <v>110.13</v>
      </c>
      <c r="N2693" s="1" t="s">
        <v>29</v>
      </c>
      <c r="O2693" s="1" t="s">
        <v>95</v>
      </c>
    </row>
    <row r="2694" spans="1:15" x14ac:dyDescent="0.3">
      <c r="A2694" s="1" t="s">
        <v>6382</v>
      </c>
      <c r="B2694" s="2">
        <v>45087</v>
      </c>
      <c r="C2694" s="1" t="s">
        <v>6673</v>
      </c>
      <c r="D2694" s="1" t="s">
        <v>24</v>
      </c>
      <c r="E2694">
        <v>2023</v>
      </c>
      <c r="F2694" s="1" t="s">
        <v>2136</v>
      </c>
      <c r="G2694" s="1" t="s">
        <v>2137</v>
      </c>
      <c r="H2694" s="1" t="s">
        <v>1919</v>
      </c>
      <c r="I2694" s="1" t="s">
        <v>1920</v>
      </c>
      <c r="J2694" s="1" t="s">
        <v>20</v>
      </c>
      <c r="K2694" s="3">
        <v>28.11</v>
      </c>
      <c r="L2694">
        <v>5</v>
      </c>
      <c r="M2694" s="3">
        <v>140.55000000000001</v>
      </c>
      <c r="N2694" s="1" t="s">
        <v>6669</v>
      </c>
      <c r="O2694" s="1" t="s">
        <v>37</v>
      </c>
    </row>
    <row r="2695" spans="1:15" x14ac:dyDescent="0.3">
      <c r="A2695" s="1" t="s">
        <v>6383</v>
      </c>
      <c r="B2695" s="2">
        <v>45397</v>
      </c>
      <c r="C2695" s="1" t="s">
        <v>6667</v>
      </c>
      <c r="D2695" s="1" t="s">
        <v>82</v>
      </c>
      <c r="E2695">
        <v>2024</v>
      </c>
      <c r="F2695" s="1" t="s">
        <v>737</v>
      </c>
      <c r="G2695" s="1" t="s">
        <v>738</v>
      </c>
      <c r="H2695" s="1" t="s">
        <v>2290</v>
      </c>
      <c r="I2695" s="1" t="s">
        <v>4985</v>
      </c>
      <c r="J2695" s="1" t="s">
        <v>70</v>
      </c>
      <c r="K2695" s="3">
        <v>45.86</v>
      </c>
      <c r="L2695">
        <v>2</v>
      </c>
      <c r="M2695" s="3">
        <v>91.72</v>
      </c>
      <c r="N2695" s="1" t="s">
        <v>21</v>
      </c>
      <c r="O2695" s="1" t="s">
        <v>37</v>
      </c>
    </row>
    <row r="2696" spans="1:15" x14ac:dyDescent="0.3">
      <c r="A2696" s="1" t="s">
        <v>6384</v>
      </c>
      <c r="B2696" s="2">
        <v>45833</v>
      </c>
      <c r="C2696" s="1" t="s">
        <v>6670</v>
      </c>
      <c r="D2696" s="1" t="s">
        <v>24</v>
      </c>
      <c r="E2696">
        <v>2025</v>
      </c>
      <c r="F2696" s="1" t="s">
        <v>3429</v>
      </c>
      <c r="G2696" s="1" t="s">
        <v>3430</v>
      </c>
      <c r="H2696" s="1" t="s">
        <v>262</v>
      </c>
      <c r="I2696" s="1" t="s">
        <v>263</v>
      </c>
      <c r="J2696" s="1" t="s">
        <v>87</v>
      </c>
      <c r="K2696" s="3">
        <v>48.88</v>
      </c>
      <c r="L2696">
        <v>2</v>
      </c>
      <c r="M2696" s="3">
        <v>97.76</v>
      </c>
      <c r="N2696" s="1" t="s">
        <v>21</v>
      </c>
      <c r="O2696" s="1" t="s">
        <v>22</v>
      </c>
    </row>
    <row r="2697" spans="1:15" x14ac:dyDescent="0.3">
      <c r="A2697" s="1" t="s">
        <v>6385</v>
      </c>
      <c r="B2697" s="2">
        <v>44952</v>
      </c>
      <c r="C2697" s="1" t="s">
        <v>6672</v>
      </c>
      <c r="D2697" s="1" t="s">
        <v>210</v>
      </c>
      <c r="E2697">
        <v>2023</v>
      </c>
      <c r="F2697" s="1" t="s">
        <v>1465</v>
      </c>
      <c r="G2697" s="1" t="s">
        <v>4352</v>
      </c>
      <c r="H2697" s="1" t="s">
        <v>3620</v>
      </c>
      <c r="I2697" s="1" t="s">
        <v>3621</v>
      </c>
      <c r="J2697" s="1" t="s">
        <v>51</v>
      </c>
      <c r="K2697" s="3">
        <v>10.199999999999999</v>
      </c>
      <c r="L2697">
        <v>3</v>
      </c>
      <c r="M2697" s="3">
        <v>30.6</v>
      </c>
      <c r="N2697" s="1" t="s">
        <v>6669</v>
      </c>
      <c r="O2697" s="1" t="s">
        <v>22</v>
      </c>
    </row>
    <row r="2698" spans="1:15" x14ac:dyDescent="0.3">
      <c r="A2698" s="1" t="s">
        <v>6386</v>
      </c>
      <c r="B2698" s="2">
        <v>45198</v>
      </c>
      <c r="C2698" s="1" t="s">
        <v>6668</v>
      </c>
      <c r="D2698" s="1" t="s">
        <v>60</v>
      </c>
      <c r="E2698">
        <v>2023</v>
      </c>
      <c r="F2698" s="1" t="s">
        <v>134</v>
      </c>
      <c r="G2698" s="1" t="s">
        <v>5398</v>
      </c>
      <c r="H2698" s="1" t="s">
        <v>6387</v>
      </c>
      <c r="I2698" s="1" t="s">
        <v>6388</v>
      </c>
      <c r="J2698" s="1" t="s">
        <v>70</v>
      </c>
      <c r="K2698" s="3">
        <v>48.36</v>
      </c>
      <c r="L2698">
        <v>4</v>
      </c>
      <c r="M2698" s="3">
        <v>193.44</v>
      </c>
      <c r="N2698" s="1" t="s">
        <v>21</v>
      </c>
      <c r="O2698" s="1" t="s">
        <v>22</v>
      </c>
    </row>
    <row r="2699" spans="1:15" x14ac:dyDescent="0.3">
      <c r="A2699" s="1" t="s">
        <v>6389</v>
      </c>
      <c r="B2699" s="2">
        <v>44948</v>
      </c>
      <c r="C2699" s="1" t="s">
        <v>6666</v>
      </c>
      <c r="D2699" s="1" t="s">
        <v>210</v>
      </c>
      <c r="E2699">
        <v>2023</v>
      </c>
      <c r="F2699" s="1" t="s">
        <v>3682</v>
      </c>
      <c r="G2699" s="1" t="s">
        <v>6390</v>
      </c>
      <c r="H2699" s="1" t="s">
        <v>1194</v>
      </c>
      <c r="I2699" s="1" t="s">
        <v>2704</v>
      </c>
      <c r="J2699" s="1" t="s">
        <v>70</v>
      </c>
      <c r="K2699" s="3">
        <v>45.37</v>
      </c>
      <c r="L2699">
        <v>4</v>
      </c>
      <c r="M2699" s="3">
        <v>181.48</v>
      </c>
      <c r="N2699" s="1" t="s">
        <v>88</v>
      </c>
      <c r="O2699" s="1" t="s">
        <v>30</v>
      </c>
    </row>
    <row r="2700" spans="1:15" x14ac:dyDescent="0.3">
      <c r="A2700" s="1" t="s">
        <v>6391</v>
      </c>
      <c r="B2700" s="2">
        <v>45169</v>
      </c>
      <c r="C2700" s="1" t="s">
        <v>6672</v>
      </c>
      <c r="D2700" s="1" t="s">
        <v>90</v>
      </c>
      <c r="E2700">
        <v>2023</v>
      </c>
      <c r="F2700" s="1" t="s">
        <v>2149</v>
      </c>
      <c r="G2700" s="1" t="s">
        <v>2916</v>
      </c>
      <c r="H2700" s="1" t="s">
        <v>6203</v>
      </c>
      <c r="I2700" s="1" t="s">
        <v>6204</v>
      </c>
      <c r="J2700" s="1" t="s">
        <v>70</v>
      </c>
      <c r="K2700" s="3">
        <v>25.3</v>
      </c>
      <c r="L2700">
        <v>1</v>
      </c>
      <c r="M2700" s="3">
        <v>25.3</v>
      </c>
      <c r="N2700" s="1" t="s">
        <v>6669</v>
      </c>
      <c r="O2700" s="1" t="s">
        <v>44</v>
      </c>
    </row>
    <row r="2701" spans="1:15" x14ac:dyDescent="0.3">
      <c r="A2701" s="1" t="s">
        <v>6392</v>
      </c>
      <c r="B2701" s="2">
        <v>45622</v>
      </c>
      <c r="C2701" s="1" t="s">
        <v>6671</v>
      </c>
      <c r="D2701" s="1" t="s">
        <v>54</v>
      </c>
      <c r="E2701">
        <v>2024</v>
      </c>
      <c r="F2701" s="1" t="s">
        <v>521</v>
      </c>
      <c r="G2701" s="1" t="s">
        <v>522</v>
      </c>
      <c r="H2701" s="1" t="s">
        <v>5102</v>
      </c>
      <c r="I2701" s="1" t="s">
        <v>5103</v>
      </c>
      <c r="J2701" s="1" t="s">
        <v>70</v>
      </c>
      <c r="K2701" s="3">
        <v>18.12</v>
      </c>
      <c r="L2701">
        <v>2</v>
      </c>
      <c r="M2701" s="3">
        <v>36.24</v>
      </c>
      <c r="N2701" s="1" t="s">
        <v>88</v>
      </c>
      <c r="O2701" s="1" t="s">
        <v>30</v>
      </c>
    </row>
    <row r="2702" spans="1:15" x14ac:dyDescent="0.3">
      <c r="A2702" s="1" t="s">
        <v>6393</v>
      </c>
      <c r="B2702" s="2">
        <v>45009</v>
      </c>
      <c r="C2702" s="1" t="s">
        <v>6668</v>
      </c>
      <c r="D2702" s="1" t="s">
        <v>15</v>
      </c>
      <c r="E2702">
        <v>2023</v>
      </c>
      <c r="F2702" s="1" t="s">
        <v>6347</v>
      </c>
      <c r="G2702" s="1" t="s">
        <v>6348</v>
      </c>
      <c r="H2702" s="1" t="s">
        <v>2900</v>
      </c>
      <c r="I2702" s="1" t="s">
        <v>5361</v>
      </c>
      <c r="J2702" s="1" t="s">
        <v>87</v>
      </c>
      <c r="K2702" s="3">
        <v>19.09</v>
      </c>
      <c r="L2702">
        <v>3</v>
      </c>
      <c r="M2702" s="3">
        <v>57.27</v>
      </c>
      <c r="N2702" s="1" t="s">
        <v>21</v>
      </c>
      <c r="O2702" s="1" t="s">
        <v>37</v>
      </c>
    </row>
    <row r="2703" spans="1:15" x14ac:dyDescent="0.3">
      <c r="A2703" s="1" t="s">
        <v>6394</v>
      </c>
      <c r="B2703" s="2">
        <v>44966</v>
      </c>
      <c r="C2703" s="1" t="s">
        <v>6672</v>
      </c>
      <c r="D2703" s="1" t="s">
        <v>39</v>
      </c>
      <c r="E2703">
        <v>2023</v>
      </c>
      <c r="F2703" s="1" t="s">
        <v>1092</v>
      </c>
      <c r="G2703" s="1" t="s">
        <v>1093</v>
      </c>
      <c r="H2703" s="1" t="s">
        <v>370</v>
      </c>
      <c r="I2703" s="1" t="s">
        <v>380</v>
      </c>
      <c r="J2703" s="1" t="s">
        <v>20</v>
      </c>
      <c r="K2703" s="3">
        <v>31.32</v>
      </c>
      <c r="L2703">
        <v>4</v>
      </c>
      <c r="M2703" s="3">
        <v>125.28</v>
      </c>
      <c r="N2703" s="1" t="s">
        <v>29</v>
      </c>
      <c r="O2703" s="1" t="s">
        <v>22</v>
      </c>
    </row>
    <row r="2704" spans="1:15" x14ac:dyDescent="0.3">
      <c r="A2704" s="1" t="s">
        <v>6395</v>
      </c>
      <c r="B2704" s="2">
        <v>45205</v>
      </c>
      <c r="C2704" s="1" t="s">
        <v>6668</v>
      </c>
      <c r="D2704" s="1" t="s">
        <v>133</v>
      </c>
      <c r="E2704">
        <v>2023</v>
      </c>
      <c r="F2704" s="1" t="s">
        <v>1313</v>
      </c>
      <c r="G2704" s="1" t="s">
        <v>341</v>
      </c>
      <c r="H2704" s="1" t="s">
        <v>1651</v>
      </c>
      <c r="I2704" s="1" t="s">
        <v>1652</v>
      </c>
      <c r="J2704" s="1" t="s">
        <v>20</v>
      </c>
      <c r="K2704" s="3">
        <v>55.53</v>
      </c>
      <c r="L2704">
        <v>4</v>
      </c>
      <c r="M2704" s="3">
        <v>222.12</v>
      </c>
      <c r="N2704" s="1" t="s">
        <v>21</v>
      </c>
      <c r="O2704" s="1" t="s">
        <v>193</v>
      </c>
    </row>
    <row r="2705" spans="1:15" x14ac:dyDescent="0.3">
      <c r="A2705" s="1" t="s">
        <v>6396</v>
      </c>
      <c r="B2705" s="2">
        <v>45698</v>
      </c>
      <c r="C2705" s="1" t="s">
        <v>6667</v>
      </c>
      <c r="D2705" s="1" t="s">
        <v>39</v>
      </c>
      <c r="E2705">
        <v>2025</v>
      </c>
      <c r="F2705" s="1" t="s">
        <v>2588</v>
      </c>
      <c r="G2705" s="1" t="s">
        <v>2589</v>
      </c>
      <c r="H2705" s="1" t="s">
        <v>1024</v>
      </c>
      <c r="I2705" s="1" t="s">
        <v>5346</v>
      </c>
      <c r="J2705" s="1" t="s">
        <v>70</v>
      </c>
      <c r="K2705" s="3">
        <v>45.1</v>
      </c>
      <c r="L2705">
        <v>4</v>
      </c>
      <c r="M2705" s="3">
        <v>180.4</v>
      </c>
      <c r="N2705" s="1" t="s">
        <v>6669</v>
      </c>
      <c r="O2705" s="1" t="s">
        <v>95</v>
      </c>
    </row>
    <row r="2706" spans="1:15" x14ac:dyDescent="0.3">
      <c r="A2706" s="1" t="s">
        <v>6397</v>
      </c>
      <c r="B2706" s="2">
        <v>45839</v>
      </c>
      <c r="C2706" s="1" t="s">
        <v>6671</v>
      </c>
      <c r="D2706" s="1" t="s">
        <v>32</v>
      </c>
      <c r="E2706">
        <v>2025</v>
      </c>
      <c r="F2706" s="1" t="s">
        <v>1095</v>
      </c>
      <c r="G2706" s="1" t="s">
        <v>4652</v>
      </c>
      <c r="H2706" s="1" t="s">
        <v>2701</v>
      </c>
      <c r="I2706" s="1" t="s">
        <v>2702</v>
      </c>
      <c r="J2706" s="1" t="s">
        <v>51</v>
      </c>
      <c r="K2706" s="3">
        <v>33.799999999999997</v>
      </c>
      <c r="L2706">
        <v>4</v>
      </c>
      <c r="M2706" s="3">
        <v>135.19999999999999</v>
      </c>
      <c r="N2706" s="1" t="s">
        <v>6669</v>
      </c>
      <c r="O2706" s="1" t="s">
        <v>44</v>
      </c>
    </row>
    <row r="2707" spans="1:15" x14ac:dyDescent="0.3">
      <c r="A2707" s="1" t="s">
        <v>6398</v>
      </c>
      <c r="B2707" s="2">
        <v>44990</v>
      </c>
      <c r="C2707" s="1" t="s">
        <v>6666</v>
      </c>
      <c r="D2707" s="1" t="s">
        <v>15</v>
      </c>
      <c r="E2707">
        <v>2023</v>
      </c>
      <c r="F2707" s="1" t="s">
        <v>898</v>
      </c>
      <c r="G2707" s="1" t="s">
        <v>2903</v>
      </c>
      <c r="H2707" s="1" t="s">
        <v>4851</v>
      </c>
      <c r="I2707" s="1" t="s">
        <v>4852</v>
      </c>
      <c r="J2707" s="1" t="s">
        <v>70</v>
      </c>
      <c r="K2707" s="3">
        <v>33.69</v>
      </c>
      <c r="L2707">
        <v>2</v>
      </c>
      <c r="M2707" s="3">
        <v>67.38</v>
      </c>
      <c r="N2707" s="1" t="s">
        <v>21</v>
      </c>
      <c r="O2707" s="1" t="s">
        <v>95</v>
      </c>
    </row>
    <row r="2708" spans="1:15" x14ac:dyDescent="0.3">
      <c r="A2708" s="1" t="s">
        <v>6399</v>
      </c>
      <c r="B2708" s="2">
        <v>44856</v>
      </c>
      <c r="C2708" s="1" t="s">
        <v>6673</v>
      </c>
      <c r="D2708" s="1" t="s">
        <v>133</v>
      </c>
      <c r="E2708">
        <v>2022</v>
      </c>
      <c r="F2708" s="1" t="s">
        <v>3832</v>
      </c>
      <c r="G2708" s="1" t="s">
        <v>3833</v>
      </c>
      <c r="H2708" s="1" t="s">
        <v>712</v>
      </c>
      <c r="I2708" s="1" t="s">
        <v>713</v>
      </c>
      <c r="J2708" s="1" t="s">
        <v>70</v>
      </c>
      <c r="K2708" s="3">
        <v>52.64</v>
      </c>
      <c r="L2708">
        <v>3</v>
      </c>
      <c r="M2708" s="3">
        <v>157.91999999999999</v>
      </c>
      <c r="N2708" s="1" t="s">
        <v>21</v>
      </c>
      <c r="O2708" s="1" t="s">
        <v>37</v>
      </c>
    </row>
    <row r="2709" spans="1:15" x14ac:dyDescent="0.3">
      <c r="A2709" s="1" t="s">
        <v>6400</v>
      </c>
      <c r="B2709" s="2">
        <v>45489</v>
      </c>
      <c r="C2709" s="1" t="s">
        <v>6671</v>
      </c>
      <c r="D2709" s="1" t="s">
        <v>32</v>
      </c>
      <c r="E2709">
        <v>2024</v>
      </c>
      <c r="F2709" s="1" t="s">
        <v>3088</v>
      </c>
      <c r="G2709" s="1" t="s">
        <v>3089</v>
      </c>
      <c r="H2709" s="1" t="s">
        <v>1782</v>
      </c>
      <c r="I2709" s="1" t="s">
        <v>5744</v>
      </c>
      <c r="J2709" s="1" t="s">
        <v>51</v>
      </c>
      <c r="K2709" s="3">
        <v>18.61</v>
      </c>
      <c r="L2709">
        <v>5</v>
      </c>
      <c r="M2709" s="3">
        <v>93.05</v>
      </c>
      <c r="N2709" s="1" t="s">
        <v>6669</v>
      </c>
      <c r="O2709" s="1" t="s">
        <v>52</v>
      </c>
    </row>
    <row r="2710" spans="1:15" x14ac:dyDescent="0.3">
      <c r="A2710" s="1" t="s">
        <v>6401</v>
      </c>
      <c r="B2710" s="2">
        <v>45071</v>
      </c>
      <c r="C2710" s="1" t="s">
        <v>6672</v>
      </c>
      <c r="D2710" s="1" t="s">
        <v>46</v>
      </c>
      <c r="E2710">
        <v>2023</v>
      </c>
      <c r="F2710" s="1" t="s">
        <v>3027</v>
      </c>
      <c r="G2710" s="1" t="s">
        <v>6402</v>
      </c>
      <c r="H2710" s="1" t="s">
        <v>282</v>
      </c>
      <c r="I2710" s="1" t="s">
        <v>283</v>
      </c>
      <c r="J2710" s="1" t="s">
        <v>70</v>
      </c>
      <c r="K2710" s="3">
        <v>25.63</v>
      </c>
      <c r="L2710">
        <v>5</v>
      </c>
      <c r="M2710" s="3">
        <v>128.15</v>
      </c>
      <c r="N2710" s="1" t="s">
        <v>21</v>
      </c>
      <c r="O2710" s="1" t="s">
        <v>22</v>
      </c>
    </row>
    <row r="2711" spans="1:15" x14ac:dyDescent="0.3">
      <c r="A2711" s="1" t="s">
        <v>6403</v>
      </c>
      <c r="B2711" s="2">
        <v>45449</v>
      </c>
      <c r="C2711" s="1" t="s">
        <v>6672</v>
      </c>
      <c r="D2711" s="1" t="s">
        <v>24</v>
      </c>
      <c r="E2711">
        <v>2024</v>
      </c>
      <c r="F2711" s="1" t="s">
        <v>40</v>
      </c>
      <c r="G2711" s="1" t="s">
        <v>3828</v>
      </c>
      <c r="H2711" s="1" t="s">
        <v>1646</v>
      </c>
      <c r="I2711" s="1" t="s">
        <v>1647</v>
      </c>
      <c r="J2711" s="1" t="s">
        <v>87</v>
      </c>
      <c r="K2711" s="3">
        <v>32.799999999999997</v>
      </c>
      <c r="L2711">
        <v>5</v>
      </c>
      <c r="M2711" s="3">
        <v>164</v>
      </c>
      <c r="N2711" s="1" t="s">
        <v>6669</v>
      </c>
      <c r="O2711" s="1" t="s">
        <v>30</v>
      </c>
    </row>
    <row r="2712" spans="1:15" x14ac:dyDescent="0.3">
      <c r="A2712" s="1" t="s">
        <v>6404</v>
      </c>
      <c r="B2712" s="2">
        <v>45197</v>
      </c>
      <c r="C2712" s="1" t="s">
        <v>6672</v>
      </c>
      <c r="D2712" s="1" t="s">
        <v>60</v>
      </c>
      <c r="E2712">
        <v>2023</v>
      </c>
      <c r="F2712" s="1" t="s">
        <v>640</v>
      </c>
      <c r="G2712" s="1" t="s">
        <v>641</v>
      </c>
      <c r="H2712" s="1" t="s">
        <v>3663</v>
      </c>
      <c r="I2712" s="1" t="s">
        <v>3664</v>
      </c>
      <c r="J2712" s="1" t="s">
        <v>70</v>
      </c>
      <c r="K2712" s="3">
        <v>18.489999999999998</v>
      </c>
      <c r="L2712">
        <v>2</v>
      </c>
      <c r="M2712" s="3">
        <v>36.979999999999997</v>
      </c>
      <c r="N2712" s="1" t="s">
        <v>21</v>
      </c>
      <c r="O2712" s="1" t="s">
        <v>37</v>
      </c>
    </row>
    <row r="2713" spans="1:15" x14ac:dyDescent="0.3">
      <c r="A2713" s="1" t="s">
        <v>6405</v>
      </c>
      <c r="B2713" s="2">
        <v>44991</v>
      </c>
      <c r="C2713" s="1" t="s">
        <v>6667</v>
      </c>
      <c r="D2713" s="1" t="s">
        <v>15</v>
      </c>
      <c r="E2713">
        <v>2023</v>
      </c>
      <c r="F2713" s="1" t="s">
        <v>295</v>
      </c>
      <c r="G2713" s="1" t="s">
        <v>4245</v>
      </c>
      <c r="H2713" s="1" t="s">
        <v>5317</v>
      </c>
      <c r="I2713" s="1" t="s">
        <v>5318</v>
      </c>
      <c r="J2713" s="1" t="s">
        <v>20</v>
      </c>
      <c r="K2713" s="3">
        <v>16.61</v>
      </c>
      <c r="L2713">
        <v>5</v>
      </c>
      <c r="M2713" s="3">
        <v>83.05</v>
      </c>
      <c r="N2713" s="1" t="s">
        <v>29</v>
      </c>
      <c r="O2713" s="1" t="s">
        <v>22</v>
      </c>
    </row>
    <row r="2714" spans="1:15" x14ac:dyDescent="0.3">
      <c r="A2714" s="1" t="s">
        <v>6406</v>
      </c>
      <c r="B2714" s="2">
        <v>45358</v>
      </c>
      <c r="C2714" s="1" t="s">
        <v>6672</v>
      </c>
      <c r="D2714" s="1" t="s">
        <v>15</v>
      </c>
      <c r="E2714">
        <v>2024</v>
      </c>
      <c r="F2714" s="1" t="s">
        <v>1066</v>
      </c>
      <c r="G2714" s="1" t="s">
        <v>5587</v>
      </c>
      <c r="H2714" s="1" t="s">
        <v>228</v>
      </c>
      <c r="I2714" s="1" t="s">
        <v>3510</v>
      </c>
      <c r="J2714" s="1" t="s">
        <v>70</v>
      </c>
      <c r="K2714" s="3">
        <v>34.880000000000003</v>
      </c>
      <c r="L2714">
        <v>5</v>
      </c>
      <c r="M2714" s="3">
        <v>174.4</v>
      </c>
      <c r="N2714" s="1" t="s">
        <v>21</v>
      </c>
      <c r="O2714" s="1" t="s">
        <v>95</v>
      </c>
    </row>
    <row r="2715" spans="1:15" x14ac:dyDescent="0.3">
      <c r="A2715" s="1" t="s">
        <v>6407</v>
      </c>
      <c r="B2715" s="2">
        <v>45237</v>
      </c>
      <c r="C2715" s="1" t="s">
        <v>6671</v>
      </c>
      <c r="D2715" s="1" t="s">
        <v>54</v>
      </c>
      <c r="E2715">
        <v>2023</v>
      </c>
      <c r="F2715" s="1" t="s">
        <v>2833</v>
      </c>
      <c r="G2715" s="1" t="s">
        <v>2834</v>
      </c>
      <c r="H2715" s="1" t="s">
        <v>1673</v>
      </c>
      <c r="I2715" s="1" t="s">
        <v>1674</v>
      </c>
      <c r="J2715" s="1" t="s">
        <v>51</v>
      </c>
      <c r="K2715" s="3">
        <v>44.24</v>
      </c>
      <c r="L2715">
        <v>3</v>
      </c>
      <c r="M2715" s="3">
        <v>132.72</v>
      </c>
      <c r="N2715" s="1" t="s">
        <v>6669</v>
      </c>
      <c r="O2715" s="1" t="s">
        <v>22</v>
      </c>
    </row>
    <row r="2716" spans="1:15" x14ac:dyDescent="0.3">
      <c r="A2716" s="1" t="s">
        <v>6408</v>
      </c>
      <c r="B2716" s="2">
        <v>45464</v>
      </c>
      <c r="C2716" s="1" t="s">
        <v>6668</v>
      </c>
      <c r="D2716" s="1" t="s">
        <v>24</v>
      </c>
      <c r="E2716">
        <v>2024</v>
      </c>
      <c r="F2716" s="1" t="s">
        <v>1742</v>
      </c>
      <c r="G2716" s="1" t="s">
        <v>2452</v>
      </c>
      <c r="H2716" s="1" t="s">
        <v>1365</v>
      </c>
      <c r="I2716" s="1" t="s">
        <v>2264</v>
      </c>
      <c r="J2716" s="1" t="s">
        <v>87</v>
      </c>
      <c r="K2716" s="3">
        <v>48.94</v>
      </c>
      <c r="L2716">
        <v>2</v>
      </c>
      <c r="M2716" s="3">
        <v>97.88</v>
      </c>
      <c r="N2716" s="1" t="s">
        <v>21</v>
      </c>
      <c r="O2716" s="1" t="s">
        <v>22</v>
      </c>
    </row>
    <row r="2717" spans="1:15" x14ac:dyDescent="0.3">
      <c r="A2717" s="1" t="s">
        <v>6409</v>
      </c>
      <c r="B2717" s="2">
        <v>45572</v>
      </c>
      <c r="C2717" s="1" t="s">
        <v>6667</v>
      </c>
      <c r="D2717" s="1" t="s">
        <v>133</v>
      </c>
      <c r="E2717">
        <v>2024</v>
      </c>
      <c r="F2717" s="1" t="s">
        <v>1942</v>
      </c>
      <c r="G2717" s="1" t="s">
        <v>2728</v>
      </c>
      <c r="H2717" s="1" t="s">
        <v>3280</v>
      </c>
      <c r="I2717" s="1" t="s">
        <v>3281</v>
      </c>
      <c r="J2717" s="1" t="s">
        <v>87</v>
      </c>
      <c r="K2717" s="3">
        <v>38.08</v>
      </c>
      <c r="L2717">
        <v>5</v>
      </c>
      <c r="M2717" s="3">
        <v>190.4</v>
      </c>
      <c r="N2717" s="1" t="s">
        <v>88</v>
      </c>
      <c r="O2717" s="1" t="s">
        <v>30</v>
      </c>
    </row>
    <row r="2718" spans="1:15" x14ac:dyDescent="0.3">
      <c r="A2718" s="1" t="s">
        <v>6410</v>
      </c>
      <c r="B2718" s="2">
        <v>44823</v>
      </c>
      <c r="C2718" s="1" t="s">
        <v>6667</v>
      </c>
      <c r="D2718" s="1" t="s">
        <v>60</v>
      </c>
      <c r="E2718">
        <v>2022</v>
      </c>
      <c r="F2718" s="1" t="s">
        <v>4670</v>
      </c>
      <c r="G2718" s="1" t="s">
        <v>4671</v>
      </c>
      <c r="H2718" s="1" t="s">
        <v>213</v>
      </c>
      <c r="I2718" s="1" t="s">
        <v>1774</v>
      </c>
      <c r="J2718" s="1" t="s">
        <v>20</v>
      </c>
      <c r="K2718" s="3">
        <v>28.94</v>
      </c>
      <c r="L2718">
        <v>3</v>
      </c>
      <c r="M2718" s="3">
        <v>86.82</v>
      </c>
      <c r="N2718" s="1" t="s">
        <v>21</v>
      </c>
      <c r="O2718" s="1" t="s">
        <v>30</v>
      </c>
    </row>
    <row r="2719" spans="1:15" x14ac:dyDescent="0.3">
      <c r="A2719" s="1" t="s">
        <v>6411</v>
      </c>
      <c r="B2719" s="2">
        <v>45027</v>
      </c>
      <c r="C2719" s="1" t="s">
        <v>6671</v>
      </c>
      <c r="D2719" s="1" t="s">
        <v>82</v>
      </c>
      <c r="E2719">
        <v>2023</v>
      </c>
      <c r="F2719" s="1" t="s">
        <v>1422</v>
      </c>
      <c r="G2719" s="1" t="s">
        <v>2466</v>
      </c>
      <c r="H2719" s="1" t="s">
        <v>5205</v>
      </c>
      <c r="I2719" s="1" t="s">
        <v>5206</v>
      </c>
      <c r="J2719" s="1" t="s">
        <v>20</v>
      </c>
      <c r="K2719" s="3">
        <v>10.35</v>
      </c>
      <c r="L2719">
        <v>3</v>
      </c>
      <c r="M2719" s="3">
        <v>31.05</v>
      </c>
      <c r="N2719" s="1" t="s">
        <v>29</v>
      </c>
      <c r="O2719" s="1" t="s">
        <v>44</v>
      </c>
    </row>
    <row r="2720" spans="1:15" x14ac:dyDescent="0.3">
      <c r="A2720" s="1" t="s">
        <v>6412</v>
      </c>
      <c r="B2720" s="2">
        <v>45580</v>
      </c>
      <c r="C2720" s="1" t="s">
        <v>6671</v>
      </c>
      <c r="D2720" s="1" t="s">
        <v>133</v>
      </c>
      <c r="E2720">
        <v>2024</v>
      </c>
      <c r="F2720" s="1" t="s">
        <v>930</v>
      </c>
      <c r="G2720" s="1" t="s">
        <v>1676</v>
      </c>
      <c r="H2720" s="1" t="s">
        <v>176</v>
      </c>
      <c r="I2720" s="1" t="s">
        <v>4206</v>
      </c>
      <c r="J2720" s="1" t="s">
        <v>87</v>
      </c>
      <c r="K2720" s="3">
        <v>24.12</v>
      </c>
      <c r="L2720">
        <v>2</v>
      </c>
      <c r="M2720" s="3">
        <v>48.24</v>
      </c>
      <c r="N2720" s="1" t="s">
        <v>21</v>
      </c>
      <c r="O2720" s="1" t="s">
        <v>95</v>
      </c>
    </row>
    <row r="2721" spans="1:15" x14ac:dyDescent="0.3">
      <c r="A2721" s="1" t="s">
        <v>6413</v>
      </c>
      <c r="B2721" s="2">
        <v>45298</v>
      </c>
      <c r="C2721" s="1" t="s">
        <v>6666</v>
      </c>
      <c r="D2721" s="1" t="s">
        <v>210</v>
      </c>
      <c r="E2721">
        <v>2024</v>
      </c>
      <c r="F2721" s="1" t="s">
        <v>2327</v>
      </c>
      <c r="G2721" s="1" t="s">
        <v>2328</v>
      </c>
      <c r="H2721" s="1" t="s">
        <v>6414</v>
      </c>
      <c r="I2721" s="1" t="s">
        <v>6415</v>
      </c>
      <c r="J2721" s="1" t="s">
        <v>70</v>
      </c>
      <c r="K2721" s="3">
        <v>25.84</v>
      </c>
      <c r="L2721">
        <v>5</v>
      </c>
      <c r="M2721" s="3">
        <v>129.19999999999999</v>
      </c>
      <c r="N2721" s="1" t="s">
        <v>88</v>
      </c>
      <c r="O2721" s="1" t="s">
        <v>30</v>
      </c>
    </row>
    <row r="2722" spans="1:15" x14ac:dyDescent="0.3">
      <c r="A2722" s="1" t="s">
        <v>6416</v>
      </c>
      <c r="B2722" s="2">
        <v>45600</v>
      </c>
      <c r="C2722" s="1" t="s">
        <v>6667</v>
      </c>
      <c r="D2722" s="1" t="s">
        <v>54</v>
      </c>
      <c r="E2722">
        <v>2024</v>
      </c>
      <c r="F2722" s="1" t="s">
        <v>285</v>
      </c>
      <c r="G2722" s="1" t="s">
        <v>286</v>
      </c>
      <c r="H2722" s="1" t="s">
        <v>4956</v>
      </c>
      <c r="I2722" s="1" t="s">
        <v>4957</v>
      </c>
      <c r="J2722" s="1" t="s">
        <v>51</v>
      </c>
      <c r="K2722" s="3">
        <v>20.52</v>
      </c>
      <c r="L2722">
        <v>5</v>
      </c>
      <c r="M2722" s="3">
        <v>102.6</v>
      </c>
      <c r="N2722" s="1" t="s">
        <v>29</v>
      </c>
      <c r="O2722" s="1" t="s">
        <v>22</v>
      </c>
    </row>
    <row r="2723" spans="1:15" x14ac:dyDescent="0.3">
      <c r="A2723" s="1" t="s">
        <v>6417</v>
      </c>
      <c r="B2723" s="2">
        <v>45176</v>
      </c>
      <c r="C2723" s="1" t="s">
        <v>6672</v>
      </c>
      <c r="D2723" s="1" t="s">
        <v>60</v>
      </c>
      <c r="E2723">
        <v>2023</v>
      </c>
      <c r="F2723" s="1" t="s">
        <v>1569</v>
      </c>
      <c r="G2723" s="1" t="s">
        <v>1698</v>
      </c>
      <c r="H2723" s="1" t="s">
        <v>3425</v>
      </c>
      <c r="I2723" s="1" t="s">
        <v>3426</v>
      </c>
      <c r="J2723" s="1" t="s">
        <v>20</v>
      </c>
      <c r="K2723" s="3">
        <v>14.87</v>
      </c>
      <c r="L2723">
        <v>1</v>
      </c>
      <c r="M2723" s="3">
        <v>14.87</v>
      </c>
      <c r="N2723" s="1" t="s">
        <v>21</v>
      </c>
      <c r="O2723" s="1" t="s">
        <v>95</v>
      </c>
    </row>
    <row r="2724" spans="1:15" x14ac:dyDescent="0.3">
      <c r="A2724" s="1" t="s">
        <v>6418</v>
      </c>
      <c r="B2724" s="2">
        <v>45156</v>
      </c>
      <c r="C2724" s="1" t="s">
        <v>6668</v>
      </c>
      <c r="D2724" s="1" t="s">
        <v>90</v>
      </c>
      <c r="E2724">
        <v>2023</v>
      </c>
      <c r="F2724" s="1" t="s">
        <v>419</v>
      </c>
      <c r="G2724" s="1" t="s">
        <v>420</v>
      </c>
      <c r="H2724" s="1" t="s">
        <v>2290</v>
      </c>
      <c r="I2724" s="1" t="s">
        <v>4985</v>
      </c>
      <c r="J2724" s="1" t="s">
        <v>70</v>
      </c>
      <c r="K2724" s="3">
        <v>35.770000000000003</v>
      </c>
      <c r="L2724">
        <v>4</v>
      </c>
      <c r="M2724" s="3">
        <v>143.08000000000001</v>
      </c>
      <c r="N2724" s="1" t="s">
        <v>21</v>
      </c>
      <c r="O2724" s="1" t="s">
        <v>95</v>
      </c>
    </row>
    <row r="2725" spans="1:15" x14ac:dyDescent="0.3">
      <c r="A2725" s="1" t="s">
        <v>6419</v>
      </c>
      <c r="B2725" s="2">
        <v>45678</v>
      </c>
      <c r="C2725" s="1" t="s">
        <v>6671</v>
      </c>
      <c r="D2725" s="1" t="s">
        <v>210</v>
      </c>
      <c r="E2725">
        <v>2025</v>
      </c>
      <c r="F2725" s="1" t="s">
        <v>6347</v>
      </c>
      <c r="G2725" s="1" t="s">
        <v>6348</v>
      </c>
      <c r="H2725" s="1" t="s">
        <v>3299</v>
      </c>
      <c r="I2725" s="1" t="s">
        <v>3300</v>
      </c>
      <c r="J2725" s="1" t="s">
        <v>70</v>
      </c>
      <c r="K2725" s="3">
        <v>17.82</v>
      </c>
      <c r="L2725">
        <v>4</v>
      </c>
      <c r="M2725" s="3">
        <v>71.28</v>
      </c>
      <c r="N2725" s="1" t="s">
        <v>29</v>
      </c>
      <c r="O2725" s="1" t="s">
        <v>95</v>
      </c>
    </row>
    <row r="2726" spans="1:15" x14ac:dyDescent="0.3">
      <c r="A2726" s="1" t="s">
        <v>6420</v>
      </c>
      <c r="B2726" s="2">
        <v>45465</v>
      </c>
      <c r="C2726" s="1" t="s">
        <v>6673</v>
      </c>
      <c r="D2726" s="1" t="s">
        <v>24</v>
      </c>
      <c r="E2726">
        <v>2024</v>
      </c>
      <c r="F2726" s="1" t="s">
        <v>992</v>
      </c>
      <c r="G2726" s="1" t="s">
        <v>2569</v>
      </c>
      <c r="H2726" s="1" t="s">
        <v>2234</v>
      </c>
      <c r="I2726" s="1" t="s">
        <v>4353</v>
      </c>
      <c r="J2726" s="1" t="s">
        <v>51</v>
      </c>
      <c r="K2726" s="3">
        <v>8.02</v>
      </c>
      <c r="L2726">
        <v>4</v>
      </c>
      <c r="M2726" s="3">
        <v>32.08</v>
      </c>
      <c r="N2726" s="1" t="s">
        <v>6669</v>
      </c>
      <c r="O2726" s="1" t="s">
        <v>44</v>
      </c>
    </row>
    <row r="2727" spans="1:15" x14ac:dyDescent="0.3">
      <c r="A2727" s="1" t="s">
        <v>6421</v>
      </c>
      <c r="B2727" s="2">
        <v>45260</v>
      </c>
      <c r="C2727" s="1" t="s">
        <v>6672</v>
      </c>
      <c r="D2727" s="1" t="s">
        <v>54</v>
      </c>
      <c r="E2727">
        <v>2023</v>
      </c>
      <c r="F2727" s="1" t="s">
        <v>3475</v>
      </c>
      <c r="G2727" s="1" t="s">
        <v>5277</v>
      </c>
      <c r="H2727" s="1" t="s">
        <v>668</v>
      </c>
      <c r="I2727" s="1" t="s">
        <v>2801</v>
      </c>
      <c r="J2727" s="1" t="s">
        <v>70</v>
      </c>
      <c r="K2727" s="3">
        <v>44.03</v>
      </c>
      <c r="L2727">
        <v>2</v>
      </c>
      <c r="M2727" s="3">
        <v>88.06</v>
      </c>
      <c r="N2727" s="1" t="s">
        <v>21</v>
      </c>
      <c r="O2727" s="1" t="s">
        <v>37</v>
      </c>
    </row>
    <row r="2728" spans="1:15" x14ac:dyDescent="0.3">
      <c r="A2728" s="1" t="s">
        <v>6422</v>
      </c>
      <c r="B2728" s="2">
        <v>45710</v>
      </c>
      <c r="C2728" s="1" t="s">
        <v>6673</v>
      </c>
      <c r="D2728" s="1" t="s">
        <v>39</v>
      </c>
      <c r="E2728">
        <v>2025</v>
      </c>
      <c r="F2728" s="1" t="s">
        <v>154</v>
      </c>
      <c r="G2728" s="1" t="s">
        <v>155</v>
      </c>
      <c r="H2728" s="1" t="s">
        <v>994</v>
      </c>
      <c r="I2728" s="1" t="s">
        <v>2949</v>
      </c>
      <c r="J2728" s="1" t="s">
        <v>20</v>
      </c>
      <c r="K2728" s="3">
        <v>28.95</v>
      </c>
      <c r="L2728">
        <v>1</v>
      </c>
      <c r="M2728" s="3">
        <v>28.95</v>
      </c>
      <c r="N2728" s="1" t="s">
        <v>21</v>
      </c>
      <c r="O2728" s="1" t="s">
        <v>37</v>
      </c>
    </row>
    <row r="2729" spans="1:15" x14ac:dyDescent="0.3">
      <c r="A2729" s="1" t="s">
        <v>6423</v>
      </c>
      <c r="B2729" s="2">
        <v>45419</v>
      </c>
      <c r="C2729" s="1" t="s">
        <v>6671</v>
      </c>
      <c r="D2729" s="1" t="s">
        <v>46</v>
      </c>
      <c r="E2729">
        <v>2024</v>
      </c>
      <c r="F2729" s="1" t="s">
        <v>583</v>
      </c>
      <c r="G2729" s="1" t="s">
        <v>3372</v>
      </c>
      <c r="H2729" s="1" t="s">
        <v>5833</v>
      </c>
      <c r="I2729" s="1" t="s">
        <v>5834</v>
      </c>
      <c r="J2729" s="1" t="s">
        <v>87</v>
      </c>
      <c r="K2729" s="3">
        <v>31.13</v>
      </c>
      <c r="L2729">
        <v>3</v>
      </c>
      <c r="M2729" s="3">
        <v>93.39</v>
      </c>
      <c r="N2729" s="1" t="s">
        <v>6669</v>
      </c>
      <c r="O2729" s="1" t="s">
        <v>193</v>
      </c>
    </row>
    <row r="2730" spans="1:15" x14ac:dyDescent="0.3">
      <c r="A2730" s="1" t="s">
        <v>6424</v>
      </c>
      <c r="B2730" s="2">
        <v>44805</v>
      </c>
      <c r="C2730" s="1" t="s">
        <v>6672</v>
      </c>
      <c r="D2730" s="1" t="s">
        <v>60</v>
      </c>
      <c r="E2730">
        <v>2022</v>
      </c>
      <c r="F2730" s="1" t="s">
        <v>3471</v>
      </c>
      <c r="G2730" s="1" t="s">
        <v>3472</v>
      </c>
      <c r="H2730" s="1" t="s">
        <v>3258</v>
      </c>
      <c r="I2730" s="1" t="s">
        <v>3259</v>
      </c>
      <c r="J2730" s="1" t="s">
        <v>70</v>
      </c>
      <c r="K2730" s="3">
        <v>40.78</v>
      </c>
      <c r="L2730">
        <v>5</v>
      </c>
      <c r="M2730" s="3">
        <v>203.9</v>
      </c>
      <c r="N2730" s="1" t="s">
        <v>21</v>
      </c>
      <c r="O2730" s="1" t="s">
        <v>80</v>
      </c>
    </row>
    <row r="2731" spans="1:15" x14ac:dyDescent="0.3">
      <c r="A2731" s="1" t="s">
        <v>6425</v>
      </c>
      <c r="B2731" s="2">
        <v>45315</v>
      </c>
      <c r="C2731" s="1" t="s">
        <v>6670</v>
      </c>
      <c r="D2731" s="1" t="s">
        <v>210</v>
      </c>
      <c r="E2731">
        <v>2024</v>
      </c>
      <c r="F2731" s="1" t="s">
        <v>1241</v>
      </c>
      <c r="G2731" s="1" t="s">
        <v>6068</v>
      </c>
      <c r="H2731" s="1" t="s">
        <v>1673</v>
      </c>
      <c r="I2731" s="1" t="s">
        <v>5595</v>
      </c>
      <c r="J2731" s="1" t="s">
        <v>70</v>
      </c>
      <c r="K2731" s="3">
        <v>32.840000000000003</v>
      </c>
      <c r="L2731">
        <v>5</v>
      </c>
      <c r="M2731" s="3">
        <v>164.2</v>
      </c>
      <c r="N2731" s="1" t="s">
        <v>88</v>
      </c>
      <c r="O2731" s="1" t="s">
        <v>37</v>
      </c>
    </row>
    <row r="2732" spans="1:15" x14ac:dyDescent="0.3">
      <c r="A2732" s="1" t="s">
        <v>6426</v>
      </c>
      <c r="B2732" s="2">
        <v>44980</v>
      </c>
      <c r="C2732" s="1" t="s">
        <v>6672</v>
      </c>
      <c r="D2732" s="1" t="s">
        <v>39</v>
      </c>
      <c r="E2732">
        <v>2023</v>
      </c>
      <c r="F2732" s="1" t="s">
        <v>195</v>
      </c>
      <c r="G2732" s="1" t="s">
        <v>3790</v>
      </c>
      <c r="H2732" s="1" t="s">
        <v>2415</v>
      </c>
      <c r="I2732" s="1" t="s">
        <v>2416</v>
      </c>
      <c r="J2732" s="1" t="s">
        <v>70</v>
      </c>
      <c r="K2732" s="3">
        <v>40.229999999999997</v>
      </c>
      <c r="L2732">
        <v>2</v>
      </c>
      <c r="M2732" s="3">
        <v>80.459999999999994</v>
      </c>
      <c r="N2732" s="1" t="s">
        <v>21</v>
      </c>
      <c r="O2732" s="1" t="s">
        <v>37</v>
      </c>
    </row>
    <row r="2733" spans="1:15" x14ac:dyDescent="0.3">
      <c r="A2733" s="1" t="s">
        <v>6427</v>
      </c>
      <c r="B2733" s="2">
        <v>44941</v>
      </c>
      <c r="C2733" s="1" t="s">
        <v>6666</v>
      </c>
      <c r="D2733" s="1" t="s">
        <v>210</v>
      </c>
      <c r="E2733">
        <v>2023</v>
      </c>
      <c r="F2733" s="1" t="s">
        <v>2688</v>
      </c>
      <c r="G2733" s="1" t="s">
        <v>6428</v>
      </c>
      <c r="H2733" s="1" t="s">
        <v>2166</v>
      </c>
      <c r="I2733" s="1" t="s">
        <v>2167</v>
      </c>
      <c r="J2733" s="1" t="s">
        <v>87</v>
      </c>
      <c r="K2733" s="3">
        <v>36.46</v>
      </c>
      <c r="L2733">
        <v>2</v>
      </c>
      <c r="M2733" s="3">
        <v>72.92</v>
      </c>
      <c r="N2733" s="1" t="s">
        <v>88</v>
      </c>
      <c r="O2733" s="1" t="s">
        <v>37</v>
      </c>
    </row>
    <row r="2734" spans="1:15" x14ac:dyDescent="0.3">
      <c r="A2734" s="1" t="s">
        <v>6429</v>
      </c>
      <c r="B2734" s="2">
        <v>45309</v>
      </c>
      <c r="C2734" s="1" t="s">
        <v>6672</v>
      </c>
      <c r="D2734" s="1" t="s">
        <v>210</v>
      </c>
      <c r="E2734">
        <v>2024</v>
      </c>
      <c r="F2734" s="1" t="s">
        <v>4813</v>
      </c>
      <c r="G2734" s="1" t="s">
        <v>4814</v>
      </c>
      <c r="H2734" s="1" t="s">
        <v>4276</v>
      </c>
      <c r="I2734" s="1" t="s">
        <v>6430</v>
      </c>
      <c r="J2734" s="1" t="s">
        <v>70</v>
      </c>
      <c r="K2734" s="3">
        <v>20.96</v>
      </c>
      <c r="L2734">
        <v>2</v>
      </c>
      <c r="M2734" s="3">
        <v>41.92</v>
      </c>
      <c r="N2734" s="1" t="s">
        <v>21</v>
      </c>
      <c r="O2734" s="1" t="s">
        <v>80</v>
      </c>
    </row>
    <row r="2735" spans="1:15" x14ac:dyDescent="0.3">
      <c r="A2735" s="1" t="s">
        <v>6431</v>
      </c>
      <c r="B2735" s="2">
        <v>45736</v>
      </c>
      <c r="C2735" s="1" t="s">
        <v>6672</v>
      </c>
      <c r="D2735" s="1" t="s">
        <v>15</v>
      </c>
      <c r="E2735">
        <v>2025</v>
      </c>
      <c r="F2735" s="1" t="s">
        <v>4052</v>
      </c>
      <c r="G2735" s="1" t="s">
        <v>4053</v>
      </c>
      <c r="H2735" s="1" t="s">
        <v>4553</v>
      </c>
      <c r="I2735" s="1" t="s">
        <v>4554</v>
      </c>
      <c r="J2735" s="1" t="s">
        <v>70</v>
      </c>
      <c r="K2735" s="3">
        <v>11.47</v>
      </c>
      <c r="L2735">
        <v>5</v>
      </c>
      <c r="M2735" s="3">
        <v>57.35</v>
      </c>
      <c r="N2735" s="1" t="s">
        <v>6669</v>
      </c>
      <c r="O2735" s="1" t="s">
        <v>80</v>
      </c>
    </row>
    <row r="2736" spans="1:15" x14ac:dyDescent="0.3">
      <c r="A2736" s="1" t="s">
        <v>6432</v>
      </c>
      <c r="B2736" s="2">
        <v>45836</v>
      </c>
      <c r="C2736" s="1" t="s">
        <v>6673</v>
      </c>
      <c r="D2736" s="1" t="s">
        <v>24</v>
      </c>
      <c r="E2736">
        <v>2025</v>
      </c>
      <c r="F2736" s="1" t="s">
        <v>195</v>
      </c>
      <c r="G2736" s="1" t="s">
        <v>196</v>
      </c>
      <c r="H2736" s="1" t="s">
        <v>2252</v>
      </c>
      <c r="I2736" s="1" t="s">
        <v>2253</v>
      </c>
      <c r="J2736" s="1" t="s">
        <v>51</v>
      </c>
      <c r="K2736" s="3">
        <v>24.14</v>
      </c>
      <c r="L2736">
        <v>3</v>
      </c>
      <c r="M2736" s="3">
        <v>72.42</v>
      </c>
      <c r="N2736" s="1" t="s">
        <v>6669</v>
      </c>
      <c r="O2736" s="1" t="s">
        <v>193</v>
      </c>
    </row>
    <row r="2737" spans="1:15" x14ac:dyDescent="0.3">
      <c r="A2737" s="1" t="s">
        <v>6433</v>
      </c>
      <c r="B2737" s="2">
        <v>45207</v>
      </c>
      <c r="C2737" s="1" t="s">
        <v>6666</v>
      </c>
      <c r="D2737" s="1" t="s">
        <v>133</v>
      </c>
      <c r="E2737">
        <v>2023</v>
      </c>
      <c r="F2737" s="1" t="s">
        <v>543</v>
      </c>
      <c r="G2737" s="1" t="s">
        <v>544</v>
      </c>
      <c r="H2737" s="1" t="s">
        <v>3557</v>
      </c>
      <c r="I2737" s="1" t="s">
        <v>3558</v>
      </c>
      <c r="J2737" s="1" t="s">
        <v>87</v>
      </c>
      <c r="K2737" s="3">
        <v>21.59</v>
      </c>
      <c r="L2737">
        <v>5</v>
      </c>
      <c r="M2737" s="3">
        <v>107.95</v>
      </c>
      <c r="N2737" s="1" t="s">
        <v>6669</v>
      </c>
      <c r="O2737" s="1" t="s">
        <v>95</v>
      </c>
    </row>
    <row r="2738" spans="1:15" x14ac:dyDescent="0.3">
      <c r="A2738" s="1" t="s">
        <v>6434</v>
      </c>
      <c r="B2738" s="2">
        <v>45311</v>
      </c>
      <c r="C2738" s="1" t="s">
        <v>6673</v>
      </c>
      <c r="D2738" s="1" t="s">
        <v>210</v>
      </c>
      <c r="E2738">
        <v>2024</v>
      </c>
      <c r="F2738" s="1" t="s">
        <v>1830</v>
      </c>
      <c r="G2738" s="1" t="s">
        <v>1831</v>
      </c>
      <c r="H2738" s="1" t="s">
        <v>3355</v>
      </c>
      <c r="I2738" s="1" t="s">
        <v>3356</v>
      </c>
      <c r="J2738" s="1" t="s">
        <v>70</v>
      </c>
      <c r="K2738" s="3">
        <v>38.090000000000003</v>
      </c>
      <c r="L2738">
        <v>5</v>
      </c>
      <c r="M2738" s="3">
        <v>190.45</v>
      </c>
      <c r="N2738" s="1" t="s">
        <v>21</v>
      </c>
      <c r="O2738" s="1" t="s">
        <v>30</v>
      </c>
    </row>
    <row r="2739" spans="1:15" x14ac:dyDescent="0.3">
      <c r="A2739" s="1" t="s">
        <v>6435</v>
      </c>
      <c r="B2739" s="2">
        <v>44960</v>
      </c>
      <c r="C2739" s="1" t="s">
        <v>6668</v>
      </c>
      <c r="D2739" s="1" t="s">
        <v>39</v>
      </c>
      <c r="E2739">
        <v>2023</v>
      </c>
      <c r="F2739" s="1" t="s">
        <v>2477</v>
      </c>
      <c r="G2739" s="1" t="s">
        <v>3036</v>
      </c>
      <c r="H2739" s="1" t="s">
        <v>2517</v>
      </c>
      <c r="I2739" s="1" t="s">
        <v>2518</v>
      </c>
      <c r="J2739" s="1" t="s">
        <v>20</v>
      </c>
      <c r="K2739" s="3">
        <v>49.7</v>
      </c>
      <c r="L2739">
        <v>2</v>
      </c>
      <c r="M2739" s="3">
        <v>99.4</v>
      </c>
      <c r="N2739" s="1" t="s">
        <v>29</v>
      </c>
      <c r="O2739" s="1" t="s">
        <v>37</v>
      </c>
    </row>
    <row r="2740" spans="1:15" x14ac:dyDescent="0.3">
      <c r="A2740" s="1" t="s">
        <v>6436</v>
      </c>
      <c r="B2740" s="2">
        <v>45055</v>
      </c>
      <c r="C2740" s="1" t="s">
        <v>6671</v>
      </c>
      <c r="D2740" s="1" t="s">
        <v>46</v>
      </c>
      <c r="E2740">
        <v>2023</v>
      </c>
      <c r="F2740" s="1" t="s">
        <v>2644</v>
      </c>
      <c r="G2740" s="1" t="s">
        <v>2645</v>
      </c>
      <c r="H2740" s="1" t="s">
        <v>2115</v>
      </c>
      <c r="I2740" s="1" t="s">
        <v>2257</v>
      </c>
      <c r="J2740" s="1" t="s">
        <v>51</v>
      </c>
      <c r="K2740" s="3">
        <v>45.93</v>
      </c>
      <c r="L2740">
        <v>4</v>
      </c>
      <c r="M2740" s="3">
        <v>183.72</v>
      </c>
      <c r="N2740" s="1" t="s">
        <v>21</v>
      </c>
      <c r="O2740" s="1" t="s">
        <v>22</v>
      </c>
    </row>
    <row r="2741" spans="1:15" x14ac:dyDescent="0.3">
      <c r="A2741" s="1" t="s">
        <v>6437</v>
      </c>
      <c r="B2741" s="2">
        <v>45368</v>
      </c>
      <c r="C2741" s="1" t="s">
        <v>6666</v>
      </c>
      <c r="D2741" s="1" t="s">
        <v>15</v>
      </c>
      <c r="E2741">
        <v>2024</v>
      </c>
      <c r="F2741" s="1" t="s">
        <v>1846</v>
      </c>
      <c r="G2741" s="1" t="s">
        <v>2031</v>
      </c>
      <c r="H2741" s="1" t="s">
        <v>1012</v>
      </c>
      <c r="I2741" s="1" t="s">
        <v>2322</v>
      </c>
      <c r="J2741" s="1" t="s">
        <v>20</v>
      </c>
      <c r="K2741" s="3">
        <v>12.96</v>
      </c>
      <c r="L2741">
        <v>1</v>
      </c>
      <c r="M2741" s="3">
        <v>12.96</v>
      </c>
      <c r="N2741" s="1" t="s">
        <v>6669</v>
      </c>
      <c r="O2741" s="1" t="s">
        <v>37</v>
      </c>
    </row>
    <row r="2742" spans="1:15" x14ac:dyDescent="0.3">
      <c r="A2742" s="1" t="s">
        <v>6438</v>
      </c>
      <c r="B2742" s="2">
        <v>44863</v>
      </c>
      <c r="C2742" s="1" t="s">
        <v>6673</v>
      </c>
      <c r="D2742" s="1" t="s">
        <v>133</v>
      </c>
      <c r="E2742">
        <v>2022</v>
      </c>
      <c r="F2742" s="1" t="s">
        <v>2906</v>
      </c>
      <c r="G2742" s="1" t="s">
        <v>4844</v>
      </c>
      <c r="H2742" s="1" t="s">
        <v>785</v>
      </c>
      <c r="I2742" s="1" t="s">
        <v>2665</v>
      </c>
      <c r="J2742" s="1" t="s">
        <v>51</v>
      </c>
      <c r="K2742" s="3">
        <v>36.03</v>
      </c>
      <c r="L2742">
        <v>1</v>
      </c>
      <c r="M2742" s="3">
        <v>36.03</v>
      </c>
      <c r="N2742" s="1" t="s">
        <v>29</v>
      </c>
      <c r="O2742" s="1" t="s">
        <v>193</v>
      </c>
    </row>
    <row r="2743" spans="1:15" x14ac:dyDescent="0.3">
      <c r="A2743" s="1" t="s">
        <v>6439</v>
      </c>
      <c r="B2743" s="2">
        <v>45041</v>
      </c>
      <c r="C2743" s="1" t="s">
        <v>6671</v>
      </c>
      <c r="D2743" s="1" t="s">
        <v>82</v>
      </c>
      <c r="E2743">
        <v>2023</v>
      </c>
      <c r="F2743" s="1" t="s">
        <v>169</v>
      </c>
      <c r="G2743" s="1" t="s">
        <v>170</v>
      </c>
      <c r="H2743" s="1" t="s">
        <v>4220</v>
      </c>
      <c r="I2743" s="1" t="s">
        <v>4221</v>
      </c>
      <c r="J2743" s="1" t="s">
        <v>87</v>
      </c>
      <c r="K2743" s="3">
        <v>17</v>
      </c>
      <c r="L2743">
        <v>3</v>
      </c>
      <c r="M2743" s="3">
        <v>51</v>
      </c>
      <c r="N2743" s="1" t="s">
        <v>6669</v>
      </c>
      <c r="O2743" s="1" t="s">
        <v>37</v>
      </c>
    </row>
    <row r="2744" spans="1:15" x14ac:dyDescent="0.3">
      <c r="A2744" s="1" t="s">
        <v>6440</v>
      </c>
      <c r="B2744" s="2">
        <v>45498</v>
      </c>
      <c r="C2744" s="1" t="s">
        <v>6672</v>
      </c>
      <c r="D2744" s="1" t="s">
        <v>32</v>
      </c>
      <c r="E2744">
        <v>2024</v>
      </c>
      <c r="F2744" s="1" t="s">
        <v>1180</v>
      </c>
      <c r="G2744" s="1" t="s">
        <v>1181</v>
      </c>
      <c r="H2744" s="1" t="s">
        <v>3878</v>
      </c>
      <c r="I2744" s="1" t="s">
        <v>3879</v>
      </c>
      <c r="J2744" s="1" t="s">
        <v>87</v>
      </c>
      <c r="K2744" s="3">
        <v>13.91</v>
      </c>
      <c r="L2744">
        <v>4</v>
      </c>
      <c r="M2744" s="3">
        <v>55.64</v>
      </c>
      <c r="N2744" s="1" t="s">
        <v>21</v>
      </c>
      <c r="O2744" s="1" t="s">
        <v>22</v>
      </c>
    </row>
    <row r="2745" spans="1:15" x14ac:dyDescent="0.3">
      <c r="A2745" s="1" t="s">
        <v>6441</v>
      </c>
      <c r="B2745" s="2">
        <v>45532</v>
      </c>
      <c r="C2745" s="1" t="s">
        <v>6670</v>
      </c>
      <c r="D2745" s="1" t="s">
        <v>90</v>
      </c>
      <c r="E2745">
        <v>2024</v>
      </c>
      <c r="F2745" s="1" t="s">
        <v>1511</v>
      </c>
      <c r="G2745" s="1" t="s">
        <v>6442</v>
      </c>
      <c r="H2745" s="1" t="s">
        <v>63</v>
      </c>
      <c r="I2745" s="1" t="s">
        <v>2475</v>
      </c>
      <c r="J2745" s="1" t="s">
        <v>87</v>
      </c>
      <c r="K2745" s="3">
        <v>6.09</v>
      </c>
      <c r="L2745">
        <v>3</v>
      </c>
      <c r="M2745" s="3">
        <v>18.27</v>
      </c>
      <c r="N2745" s="1" t="s">
        <v>88</v>
      </c>
      <c r="O2745" s="1" t="s">
        <v>22</v>
      </c>
    </row>
    <row r="2746" spans="1:15" x14ac:dyDescent="0.3">
      <c r="A2746" s="1" t="s">
        <v>6443</v>
      </c>
      <c r="B2746" s="2">
        <v>44863</v>
      </c>
      <c r="C2746" s="1" t="s">
        <v>6673</v>
      </c>
      <c r="D2746" s="1" t="s">
        <v>133</v>
      </c>
      <c r="E2746">
        <v>2022</v>
      </c>
      <c r="F2746" s="1" t="s">
        <v>1215</v>
      </c>
      <c r="G2746" s="1" t="s">
        <v>1216</v>
      </c>
      <c r="H2746" s="1" t="s">
        <v>2497</v>
      </c>
      <c r="I2746" s="1" t="s">
        <v>2769</v>
      </c>
      <c r="J2746" s="1" t="s">
        <v>70</v>
      </c>
      <c r="K2746" s="3">
        <v>37.92</v>
      </c>
      <c r="L2746">
        <v>4</v>
      </c>
      <c r="M2746" s="3">
        <v>151.68</v>
      </c>
      <c r="N2746" s="1" t="s">
        <v>21</v>
      </c>
      <c r="O2746" s="1" t="s">
        <v>80</v>
      </c>
    </row>
    <row r="2747" spans="1:15" x14ac:dyDescent="0.3">
      <c r="A2747" s="1" t="s">
        <v>6444</v>
      </c>
      <c r="B2747" s="2">
        <v>45594</v>
      </c>
      <c r="C2747" s="1" t="s">
        <v>6671</v>
      </c>
      <c r="D2747" s="1" t="s">
        <v>133</v>
      </c>
      <c r="E2747">
        <v>2024</v>
      </c>
      <c r="F2747" s="1" t="s">
        <v>3942</v>
      </c>
      <c r="G2747" s="1" t="s">
        <v>3943</v>
      </c>
      <c r="H2747" s="1" t="s">
        <v>1590</v>
      </c>
      <c r="I2747" s="1" t="s">
        <v>6445</v>
      </c>
      <c r="J2747" s="1" t="s">
        <v>20</v>
      </c>
      <c r="K2747" s="3">
        <v>10.29</v>
      </c>
      <c r="L2747">
        <v>1</v>
      </c>
      <c r="M2747" s="3">
        <v>10.29</v>
      </c>
      <c r="N2747" s="1" t="s">
        <v>88</v>
      </c>
      <c r="O2747" s="1" t="s">
        <v>30</v>
      </c>
    </row>
    <row r="2748" spans="1:15" x14ac:dyDescent="0.3">
      <c r="A2748" s="1" t="s">
        <v>6446</v>
      </c>
      <c r="B2748" s="2">
        <v>44809</v>
      </c>
      <c r="C2748" s="1" t="s">
        <v>6667</v>
      </c>
      <c r="D2748" s="1" t="s">
        <v>60</v>
      </c>
      <c r="E2748">
        <v>2022</v>
      </c>
      <c r="F2748" s="1" t="s">
        <v>658</v>
      </c>
      <c r="G2748" s="1" t="s">
        <v>3619</v>
      </c>
      <c r="H2748" s="1" t="s">
        <v>2252</v>
      </c>
      <c r="I2748" s="1" t="s">
        <v>2253</v>
      </c>
      <c r="J2748" s="1" t="s">
        <v>70</v>
      </c>
      <c r="K2748" s="3">
        <v>24.47</v>
      </c>
      <c r="L2748">
        <v>2</v>
      </c>
      <c r="M2748" s="3">
        <v>48.94</v>
      </c>
      <c r="N2748" s="1" t="s">
        <v>6669</v>
      </c>
      <c r="O2748" s="1" t="s">
        <v>95</v>
      </c>
    </row>
    <row r="2749" spans="1:15" x14ac:dyDescent="0.3">
      <c r="A2749" s="1" t="s">
        <v>6447</v>
      </c>
      <c r="B2749" s="2">
        <v>45582</v>
      </c>
      <c r="C2749" s="1" t="s">
        <v>6672</v>
      </c>
      <c r="D2749" s="1" t="s">
        <v>133</v>
      </c>
      <c r="E2749">
        <v>2024</v>
      </c>
      <c r="F2749" s="1" t="s">
        <v>2838</v>
      </c>
      <c r="G2749" s="1" t="s">
        <v>6448</v>
      </c>
      <c r="H2749" s="1" t="s">
        <v>2309</v>
      </c>
      <c r="I2749" s="1" t="s">
        <v>6449</v>
      </c>
      <c r="J2749" s="1" t="s">
        <v>87</v>
      </c>
      <c r="K2749" s="3">
        <v>9.43</v>
      </c>
      <c r="L2749">
        <v>1</v>
      </c>
      <c r="M2749" s="3">
        <v>9.43</v>
      </c>
      <c r="N2749" s="1" t="s">
        <v>21</v>
      </c>
      <c r="O2749" s="1" t="s">
        <v>52</v>
      </c>
    </row>
    <row r="2750" spans="1:15" x14ac:dyDescent="0.3">
      <c r="A2750" s="1" t="s">
        <v>6450</v>
      </c>
      <c r="B2750" s="2">
        <v>45694</v>
      </c>
      <c r="C2750" s="1" t="s">
        <v>6672</v>
      </c>
      <c r="D2750" s="1" t="s">
        <v>39</v>
      </c>
      <c r="E2750">
        <v>2025</v>
      </c>
      <c r="F2750" s="1" t="s">
        <v>448</v>
      </c>
      <c r="G2750" s="1" t="s">
        <v>449</v>
      </c>
      <c r="H2750" s="1" t="s">
        <v>1287</v>
      </c>
      <c r="I2750" s="1" t="s">
        <v>1288</v>
      </c>
      <c r="J2750" s="1" t="s">
        <v>20</v>
      </c>
      <c r="K2750" s="3">
        <v>11.86</v>
      </c>
      <c r="L2750">
        <v>3</v>
      </c>
      <c r="M2750" s="3">
        <v>35.58</v>
      </c>
      <c r="N2750" s="1" t="s">
        <v>21</v>
      </c>
      <c r="O2750" s="1" t="s">
        <v>37</v>
      </c>
    </row>
    <row r="2751" spans="1:15" x14ac:dyDescent="0.3">
      <c r="A2751" s="1" t="s">
        <v>6451</v>
      </c>
      <c r="B2751" s="2">
        <v>45554</v>
      </c>
      <c r="C2751" s="1" t="s">
        <v>6672</v>
      </c>
      <c r="D2751" s="1" t="s">
        <v>60</v>
      </c>
      <c r="E2751">
        <v>2024</v>
      </c>
      <c r="F2751" s="1" t="s">
        <v>4013</v>
      </c>
      <c r="G2751" s="1" t="s">
        <v>4014</v>
      </c>
      <c r="H2751" s="1" t="s">
        <v>900</v>
      </c>
      <c r="I2751" s="1" t="s">
        <v>5804</v>
      </c>
      <c r="J2751" s="1" t="s">
        <v>87</v>
      </c>
      <c r="K2751" s="3">
        <v>12.29</v>
      </c>
      <c r="L2751">
        <v>4</v>
      </c>
      <c r="M2751" s="3">
        <v>49.16</v>
      </c>
      <c r="N2751" s="1" t="s">
        <v>21</v>
      </c>
      <c r="O2751" s="1" t="s">
        <v>37</v>
      </c>
    </row>
    <row r="2752" spans="1:15" x14ac:dyDescent="0.3">
      <c r="A2752" s="1" t="s">
        <v>6452</v>
      </c>
      <c r="B2752" s="2">
        <v>45857</v>
      </c>
      <c r="C2752" s="1" t="s">
        <v>6673</v>
      </c>
      <c r="D2752" s="1" t="s">
        <v>32</v>
      </c>
      <c r="E2752">
        <v>2025</v>
      </c>
      <c r="F2752" s="1" t="s">
        <v>5375</v>
      </c>
      <c r="G2752" s="1" t="s">
        <v>5376</v>
      </c>
      <c r="H2752" s="1" t="s">
        <v>1337</v>
      </c>
      <c r="I2752" s="1" t="s">
        <v>6013</v>
      </c>
      <c r="J2752" s="1" t="s">
        <v>20</v>
      </c>
      <c r="K2752" s="3">
        <v>20.72</v>
      </c>
      <c r="L2752">
        <v>4</v>
      </c>
      <c r="M2752" s="3">
        <v>82.88</v>
      </c>
      <c r="N2752" s="1" t="s">
        <v>6669</v>
      </c>
      <c r="O2752" s="1" t="s">
        <v>37</v>
      </c>
    </row>
    <row r="2753" spans="1:15" x14ac:dyDescent="0.3">
      <c r="A2753" s="1" t="s">
        <v>6453</v>
      </c>
      <c r="B2753" s="2">
        <v>45855</v>
      </c>
      <c r="C2753" s="1" t="s">
        <v>6672</v>
      </c>
      <c r="D2753" s="1" t="s">
        <v>32</v>
      </c>
      <c r="E2753">
        <v>2025</v>
      </c>
      <c r="F2753" s="1" t="s">
        <v>2259</v>
      </c>
      <c r="G2753" s="1" t="s">
        <v>2260</v>
      </c>
      <c r="H2753" s="1" t="s">
        <v>5102</v>
      </c>
      <c r="I2753" s="1" t="s">
        <v>5103</v>
      </c>
      <c r="J2753" s="1" t="s">
        <v>20</v>
      </c>
      <c r="K2753" s="3">
        <v>16.48</v>
      </c>
      <c r="L2753">
        <v>4</v>
      </c>
      <c r="M2753" s="3">
        <v>65.92</v>
      </c>
      <c r="N2753" s="1" t="s">
        <v>6669</v>
      </c>
      <c r="O2753" s="1" t="s">
        <v>80</v>
      </c>
    </row>
    <row r="2754" spans="1:15" x14ac:dyDescent="0.3">
      <c r="A2754" s="1" t="s">
        <v>6454</v>
      </c>
      <c r="B2754" s="2">
        <v>45225</v>
      </c>
      <c r="C2754" s="1" t="s">
        <v>6672</v>
      </c>
      <c r="D2754" s="1" t="s">
        <v>133</v>
      </c>
      <c r="E2754">
        <v>2023</v>
      </c>
      <c r="F2754" s="1" t="s">
        <v>2838</v>
      </c>
      <c r="G2754" s="1" t="s">
        <v>3069</v>
      </c>
      <c r="H2754" s="1" t="s">
        <v>1365</v>
      </c>
      <c r="I2754" s="1" t="s">
        <v>6455</v>
      </c>
      <c r="J2754" s="1" t="s">
        <v>87</v>
      </c>
      <c r="K2754" s="3">
        <v>10.78</v>
      </c>
      <c r="L2754">
        <v>5</v>
      </c>
      <c r="M2754" s="3">
        <v>53.9</v>
      </c>
      <c r="N2754" s="1" t="s">
        <v>29</v>
      </c>
      <c r="O2754" s="1" t="s">
        <v>52</v>
      </c>
    </row>
    <row r="2755" spans="1:15" x14ac:dyDescent="0.3">
      <c r="A2755" s="1" t="s">
        <v>6456</v>
      </c>
      <c r="B2755" s="2">
        <v>45304</v>
      </c>
      <c r="C2755" s="1" t="s">
        <v>6673</v>
      </c>
      <c r="D2755" s="1" t="s">
        <v>210</v>
      </c>
      <c r="E2755">
        <v>2024</v>
      </c>
      <c r="F2755" s="1" t="s">
        <v>6457</v>
      </c>
      <c r="G2755" s="1" t="s">
        <v>6458</v>
      </c>
      <c r="H2755" s="1" t="s">
        <v>6459</v>
      </c>
      <c r="I2755" s="1" t="s">
        <v>6460</v>
      </c>
      <c r="J2755" s="1" t="s">
        <v>87</v>
      </c>
      <c r="K2755" s="3">
        <v>23.34</v>
      </c>
      <c r="L2755">
        <v>5</v>
      </c>
      <c r="M2755" s="3">
        <v>116.7</v>
      </c>
      <c r="N2755" s="1" t="s">
        <v>21</v>
      </c>
      <c r="O2755" s="1" t="s">
        <v>52</v>
      </c>
    </row>
    <row r="2756" spans="1:15" x14ac:dyDescent="0.3">
      <c r="A2756" s="1" t="s">
        <v>6461</v>
      </c>
      <c r="B2756" s="2">
        <v>45211</v>
      </c>
      <c r="C2756" s="1" t="s">
        <v>6672</v>
      </c>
      <c r="D2756" s="1" t="s">
        <v>133</v>
      </c>
      <c r="E2756">
        <v>2023</v>
      </c>
      <c r="F2756" s="1" t="s">
        <v>1917</v>
      </c>
      <c r="G2756" s="1" t="s">
        <v>6462</v>
      </c>
      <c r="H2756" s="1" t="s">
        <v>445</v>
      </c>
      <c r="I2756" s="1" t="s">
        <v>6039</v>
      </c>
      <c r="J2756" s="1" t="s">
        <v>51</v>
      </c>
      <c r="K2756" s="3">
        <v>6.73</v>
      </c>
      <c r="L2756">
        <v>1</v>
      </c>
      <c r="M2756" s="3">
        <v>6.73</v>
      </c>
      <c r="N2756" s="1" t="s">
        <v>29</v>
      </c>
      <c r="O2756" s="1" t="s">
        <v>44</v>
      </c>
    </row>
    <row r="2757" spans="1:15" x14ac:dyDescent="0.3">
      <c r="A2757" s="1" t="s">
        <v>6463</v>
      </c>
      <c r="B2757" s="2">
        <v>44971</v>
      </c>
      <c r="C2757" s="1" t="s">
        <v>6671</v>
      </c>
      <c r="D2757" s="1" t="s">
        <v>39</v>
      </c>
      <c r="E2757">
        <v>2023</v>
      </c>
      <c r="F2757" s="1" t="s">
        <v>1188</v>
      </c>
      <c r="G2757" s="1" t="s">
        <v>1189</v>
      </c>
      <c r="H2757" s="1" t="s">
        <v>2595</v>
      </c>
      <c r="I2757" s="1" t="s">
        <v>2596</v>
      </c>
      <c r="J2757" s="1" t="s">
        <v>20</v>
      </c>
      <c r="K2757" s="3">
        <v>16.05</v>
      </c>
      <c r="L2757">
        <v>2</v>
      </c>
      <c r="M2757" s="3">
        <v>32.1</v>
      </c>
      <c r="N2757" s="1" t="s">
        <v>6669</v>
      </c>
      <c r="O2757" s="1" t="s">
        <v>95</v>
      </c>
    </row>
    <row r="2758" spans="1:15" x14ac:dyDescent="0.3">
      <c r="A2758" s="1" t="s">
        <v>6464</v>
      </c>
      <c r="B2758" s="2">
        <v>45804</v>
      </c>
      <c r="C2758" s="1" t="s">
        <v>6671</v>
      </c>
      <c r="D2758" s="1" t="s">
        <v>46</v>
      </c>
      <c r="E2758">
        <v>2025</v>
      </c>
      <c r="F2758" s="1" t="s">
        <v>2277</v>
      </c>
      <c r="G2758" s="1" t="s">
        <v>5039</v>
      </c>
      <c r="H2758" s="1" t="s">
        <v>3377</v>
      </c>
      <c r="I2758" s="1" t="s">
        <v>3378</v>
      </c>
      <c r="J2758" s="1" t="s">
        <v>20</v>
      </c>
      <c r="K2758" s="3">
        <v>34.36</v>
      </c>
      <c r="L2758">
        <v>2</v>
      </c>
      <c r="M2758" s="3">
        <v>68.72</v>
      </c>
      <c r="N2758" s="1" t="s">
        <v>21</v>
      </c>
      <c r="O2758" s="1" t="s">
        <v>22</v>
      </c>
    </row>
    <row r="2759" spans="1:15" x14ac:dyDescent="0.3">
      <c r="A2759" s="1" t="s">
        <v>6465</v>
      </c>
      <c r="B2759" s="2">
        <v>45381</v>
      </c>
      <c r="C2759" s="1" t="s">
        <v>6673</v>
      </c>
      <c r="D2759" s="1" t="s">
        <v>15</v>
      </c>
      <c r="E2759">
        <v>2024</v>
      </c>
      <c r="F2759" s="1" t="s">
        <v>285</v>
      </c>
      <c r="G2759" s="1" t="s">
        <v>1922</v>
      </c>
      <c r="H2759" s="1" t="s">
        <v>508</v>
      </c>
      <c r="I2759" s="1" t="s">
        <v>509</v>
      </c>
      <c r="J2759" s="1" t="s">
        <v>70</v>
      </c>
      <c r="K2759" s="3">
        <v>22.84</v>
      </c>
      <c r="L2759">
        <v>4</v>
      </c>
      <c r="M2759" s="3">
        <v>91.36</v>
      </c>
      <c r="N2759" s="1" t="s">
        <v>21</v>
      </c>
      <c r="O2759" s="1" t="s">
        <v>37</v>
      </c>
    </row>
    <row r="2760" spans="1:15" x14ac:dyDescent="0.3">
      <c r="A2760" s="1" t="s">
        <v>6466</v>
      </c>
      <c r="B2760" s="2">
        <v>45479</v>
      </c>
      <c r="C2760" s="1" t="s">
        <v>6673</v>
      </c>
      <c r="D2760" s="1" t="s">
        <v>32</v>
      </c>
      <c r="E2760">
        <v>2024</v>
      </c>
      <c r="F2760" s="1" t="s">
        <v>2542</v>
      </c>
      <c r="G2760" s="1" t="s">
        <v>2543</v>
      </c>
      <c r="H2760" s="1" t="s">
        <v>2707</v>
      </c>
      <c r="I2760" s="1" t="s">
        <v>2708</v>
      </c>
      <c r="J2760" s="1" t="s">
        <v>51</v>
      </c>
      <c r="K2760" s="3">
        <v>52.31</v>
      </c>
      <c r="L2760">
        <v>1</v>
      </c>
      <c r="M2760" s="3">
        <v>52.31</v>
      </c>
      <c r="N2760" s="1" t="s">
        <v>6669</v>
      </c>
      <c r="O2760" s="1" t="s">
        <v>37</v>
      </c>
    </row>
    <row r="2761" spans="1:15" x14ac:dyDescent="0.3">
      <c r="A2761" s="1" t="s">
        <v>6467</v>
      </c>
      <c r="B2761" s="2">
        <v>45182</v>
      </c>
      <c r="C2761" s="1" t="s">
        <v>6670</v>
      </c>
      <c r="D2761" s="1" t="s">
        <v>60</v>
      </c>
      <c r="E2761">
        <v>2023</v>
      </c>
      <c r="F2761" s="1" t="s">
        <v>1705</v>
      </c>
      <c r="G2761" s="1" t="s">
        <v>1706</v>
      </c>
      <c r="H2761" s="1" t="s">
        <v>450</v>
      </c>
      <c r="I2761" s="1" t="s">
        <v>1447</v>
      </c>
      <c r="J2761" s="1" t="s">
        <v>87</v>
      </c>
      <c r="K2761" s="3">
        <v>47.27</v>
      </c>
      <c r="L2761">
        <v>3</v>
      </c>
      <c r="M2761" s="3">
        <v>141.81</v>
      </c>
      <c r="N2761" s="1" t="s">
        <v>6669</v>
      </c>
      <c r="O2761" s="1" t="s">
        <v>22</v>
      </c>
    </row>
    <row r="2762" spans="1:15" x14ac:dyDescent="0.3">
      <c r="A2762" s="1" t="s">
        <v>6468</v>
      </c>
      <c r="B2762" s="2">
        <v>45574</v>
      </c>
      <c r="C2762" s="1" t="s">
        <v>6670</v>
      </c>
      <c r="D2762" s="1" t="s">
        <v>133</v>
      </c>
      <c r="E2762">
        <v>2024</v>
      </c>
      <c r="F2762" s="1" t="s">
        <v>2089</v>
      </c>
      <c r="G2762" s="1" t="s">
        <v>2090</v>
      </c>
      <c r="H2762" s="1" t="s">
        <v>540</v>
      </c>
      <c r="I2762" s="1" t="s">
        <v>2857</v>
      </c>
      <c r="J2762" s="1" t="s">
        <v>70</v>
      </c>
      <c r="K2762" s="3">
        <v>48.21</v>
      </c>
      <c r="L2762">
        <v>3</v>
      </c>
      <c r="M2762" s="3">
        <v>144.63</v>
      </c>
      <c r="N2762" s="1" t="s">
        <v>21</v>
      </c>
      <c r="O2762" s="1" t="s">
        <v>44</v>
      </c>
    </row>
    <row r="2763" spans="1:15" x14ac:dyDescent="0.3">
      <c r="A2763" s="1" t="s">
        <v>6469</v>
      </c>
      <c r="B2763" s="2">
        <v>45509</v>
      </c>
      <c r="C2763" s="1" t="s">
        <v>6667</v>
      </c>
      <c r="D2763" s="1" t="s">
        <v>90</v>
      </c>
      <c r="E2763">
        <v>2024</v>
      </c>
      <c r="F2763" s="1" t="s">
        <v>1588</v>
      </c>
      <c r="G2763" s="1" t="s">
        <v>4732</v>
      </c>
      <c r="H2763" s="1" t="s">
        <v>1707</v>
      </c>
      <c r="I2763" s="1" t="s">
        <v>1708</v>
      </c>
      <c r="J2763" s="1" t="s">
        <v>20</v>
      </c>
      <c r="K2763" s="3">
        <v>30.83</v>
      </c>
      <c r="L2763">
        <v>5</v>
      </c>
      <c r="M2763" s="3">
        <v>154.15</v>
      </c>
      <c r="N2763" s="1" t="s">
        <v>88</v>
      </c>
      <c r="O2763" s="1" t="s">
        <v>30</v>
      </c>
    </row>
    <row r="2764" spans="1:15" x14ac:dyDescent="0.3">
      <c r="A2764" s="1" t="s">
        <v>6470</v>
      </c>
      <c r="B2764" s="2">
        <v>45020</v>
      </c>
      <c r="C2764" s="1" t="s">
        <v>6671</v>
      </c>
      <c r="D2764" s="1" t="s">
        <v>82</v>
      </c>
      <c r="E2764">
        <v>2023</v>
      </c>
      <c r="F2764" s="1" t="s">
        <v>3072</v>
      </c>
      <c r="G2764" s="1" t="s">
        <v>6471</v>
      </c>
      <c r="H2764" s="1" t="s">
        <v>3267</v>
      </c>
      <c r="I2764" s="1" t="s">
        <v>3268</v>
      </c>
      <c r="J2764" s="1" t="s">
        <v>20</v>
      </c>
      <c r="K2764" s="3">
        <v>15.78</v>
      </c>
      <c r="L2764">
        <v>1</v>
      </c>
      <c r="M2764" s="3">
        <v>15.78</v>
      </c>
      <c r="N2764" s="1" t="s">
        <v>88</v>
      </c>
      <c r="O2764" s="1" t="s">
        <v>22</v>
      </c>
    </row>
    <row r="2765" spans="1:15" x14ac:dyDescent="0.3">
      <c r="A2765" s="1" t="s">
        <v>6472</v>
      </c>
      <c r="B2765" s="2">
        <v>45045</v>
      </c>
      <c r="C2765" s="1" t="s">
        <v>6673</v>
      </c>
      <c r="D2765" s="1" t="s">
        <v>82</v>
      </c>
      <c r="E2765">
        <v>2023</v>
      </c>
      <c r="F2765" s="1" t="s">
        <v>2399</v>
      </c>
      <c r="G2765" s="1" t="s">
        <v>2724</v>
      </c>
      <c r="H2765" s="1" t="s">
        <v>1812</v>
      </c>
      <c r="I2765" s="1" t="s">
        <v>1813</v>
      </c>
      <c r="J2765" s="1" t="s">
        <v>87</v>
      </c>
      <c r="K2765" s="3">
        <v>46.38</v>
      </c>
      <c r="L2765">
        <v>1</v>
      </c>
      <c r="M2765" s="3">
        <v>46.38</v>
      </c>
      <c r="N2765" s="1" t="s">
        <v>88</v>
      </c>
      <c r="O2765" s="1" t="s">
        <v>52</v>
      </c>
    </row>
    <row r="2766" spans="1:15" x14ac:dyDescent="0.3">
      <c r="A2766" s="1" t="s">
        <v>6473</v>
      </c>
      <c r="B2766" s="2">
        <v>44947</v>
      </c>
      <c r="C2766" s="1" t="s">
        <v>6673</v>
      </c>
      <c r="D2766" s="1" t="s">
        <v>210</v>
      </c>
      <c r="E2766">
        <v>2023</v>
      </c>
      <c r="F2766" s="1" t="s">
        <v>3885</v>
      </c>
      <c r="G2766" s="1" t="s">
        <v>4758</v>
      </c>
      <c r="H2766" s="1" t="s">
        <v>5896</v>
      </c>
      <c r="I2766" s="1" t="s">
        <v>5897</v>
      </c>
      <c r="J2766" s="1" t="s">
        <v>87</v>
      </c>
      <c r="K2766" s="3">
        <v>38.299999999999997</v>
      </c>
      <c r="L2766">
        <v>2</v>
      </c>
      <c r="M2766" s="3">
        <v>76.599999999999994</v>
      </c>
      <c r="N2766" s="1" t="s">
        <v>6669</v>
      </c>
      <c r="O2766" s="1" t="s">
        <v>95</v>
      </c>
    </row>
    <row r="2767" spans="1:15" x14ac:dyDescent="0.3">
      <c r="A2767" s="1" t="s">
        <v>6474</v>
      </c>
      <c r="B2767" s="2">
        <v>45301</v>
      </c>
      <c r="C2767" s="1" t="s">
        <v>6670</v>
      </c>
      <c r="D2767" s="1" t="s">
        <v>210</v>
      </c>
      <c r="E2767">
        <v>2024</v>
      </c>
      <c r="F2767" s="1" t="s">
        <v>396</v>
      </c>
      <c r="G2767" s="1" t="s">
        <v>397</v>
      </c>
      <c r="H2767" s="1" t="s">
        <v>478</v>
      </c>
      <c r="I2767" s="1" t="s">
        <v>3704</v>
      </c>
      <c r="J2767" s="1" t="s">
        <v>70</v>
      </c>
      <c r="K2767" s="3">
        <v>13.58</v>
      </c>
      <c r="L2767">
        <v>2</v>
      </c>
      <c r="M2767" s="3">
        <v>27.16</v>
      </c>
      <c r="N2767" s="1" t="s">
        <v>29</v>
      </c>
      <c r="O2767" s="1" t="s">
        <v>193</v>
      </c>
    </row>
    <row r="2768" spans="1:15" x14ac:dyDescent="0.3">
      <c r="A2768" s="1" t="s">
        <v>6475</v>
      </c>
      <c r="B2768" s="2">
        <v>45156</v>
      </c>
      <c r="C2768" s="1" t="s">
        <v>6668</v>
      </c>
      <c r="D2768" s="1" t="s">
        <v>90</v>
      </c>
      <c r="E2768">
        <v>2023</v>
      </c>
      <c r="F2768" s="1" t="s">
        <v>616</v>
      </c>
      <c r="G2768" s="1" t="s">
        <v>3996</v>
      </c>
      <c r="H2768" s="1" t="s">
        <v>141</v>
      </c>
      <c r="I2768" s="1" t="s">
        <v>142</v>
      </c>
      <c r="J2768" s="1" t="s">
        <v>20</v>
      </c>
      <c r="K2768" s="3">
        <v>38.57</v>
      </c>
      <c r="L2768">
        <v>3</v>
      </c>
      <c r="M2768" s="3">
        <v>115.71</v>
      </c>
      <c r="N2768" s="1" t="s">
        <v>21</v>
      </c>
      <c r="O2768" s="1" t="s">
        <v>37</v>
      </c>
    </row>
    <row r="2769" spans="1:15" x14ac:dyDescent="0.3">
      <c r="A2769" s="1" t="s">
        <v>6476</v>
      </c>
      <c r="B2769" s="2">
        <v>45364</v>
      </c>
      <c r="C2769" s="1" t="s">
        <v>6670</v>
      </c>
      <c r="D2769" s="1" t="s">
        <v>15</v>
      </c>
      <c r="E2769">
        <v>2024</v>
      </c>
      <c r="F2769" s="1" t="s">
        <v>184</v>
      </c>
      <c r="G2769" s="1" t="s">
        <v>185</v>
      </c>
      <c r="H2769" s="1" t="s">
        <v>4636</v>
      </c>
      <c r="I2769" s="1" t="s">
        <v>4637</v>
      </c>
      <c r="J2769" s="1" t="s">
        <v>20</v>
      </c>
      <c r="K2769" s="3">
        <v>8.9</v>
      </c>
      <c r="L2769">
        <v>3</v>
      </c>
      <c r="M2769" s="3">
        <v>26.7</v>
      </c>
      <c r="N2769" s="1" t="s">
        <v>21</v>
      </c>
      <c r="O2769" s="1" t="s">
        <v>44</v>
      </c>
    </row>
    <row r="2770" spans="1:15" x14ac:dyDescent="0.3">
      <c r="A2770" s="1" t="s">
        <v>6477</v>
      </c>
      <c r="B2770" s="2">
        <v>45543</v>
      </c>
      <c r="C2770" s="1" t="s">
        <v>6666</v>
      </c>
      <c r="D2770" s="1" t="s">
        <v>60</v>
      </c>
      <c r="E2770">
        <v>2024</v>
      </c>
      <c r="F2770" s="1" t="s">
        <v>1203</v>
      </c>
      <c r="G2770" s="1" t="s">
        <v>1204</v>
      </c>
      <c r="H2770" s="1" t="s">
        <v>1158</v>
      </c>
      <c r="I2770" s="1" t="s">
        <v>3448</v>
      </c>
      <c r="J2770" s="1" t="s">
        <v>70</v>
      </c>
      <c r="K2770" s="3">
        <v>20.83</v>
      </c>
      <c r="L2770">
        <v>2</v>
      </c>
      <c r="M2770" s="3">
        <v>41.66</v>
      </c>
      <c r="N2770" s="1" t="s">
        <v>6669</v>
      </c>
      <c r="O2770" s="1" t="s">
        <v>37</v>
      </c>
    </row>
    <row r="2771" spans="1:15" x14ac:dyDescent="0.3">
      <c r="A2771" s="1" t="s">
        <v>6478</v>
      </c>
      <c r="B2771" s="2">
        <v>44951</v>
      </c>
      <c r="C2771" s="1" t="s">
        <v>6670</v>
      </c>
      <c r="D2771" s="1" t="s">
        <v>210</v>
      </c>
      <c r="E2771">
        <v>2023</v>
      </c>
      <c r="F2771" s="1" t="s">
        <v>3350</v>
      </c>
      <c r="G2771" s="1" t="s">
        <v>6479</v>
      </c>
      <c r="H2771" s="1" t="s">
        <v>2319</v>
      </c>
      <c r="I2771" s="1" t="s">
        <v>2332</v>
      </c>
      <c r="J2771" s="1" t="s">
        <v>70</v>
      </c>
      <c r="K2771" s="3">
        <v>38.25</v>
      </c>
      <c r="L2771">
        <v>1</v>
      </c>
      <c r="M2771" s="3">
        <v>38.25</v>
      </c>
      <c r="N2771" s="1" t="s">
        <v>29</v>
      </c>
      <c r="O2771" s="1" t="s">
        <v>30</v>
      </c>
    </row>
    <row r="2772" spans="1:15" x14ac:dyDescent="0.3">
      <c r="A2772" s="1" t="s">
        <v>6480</v>
      </c>
      <c r="B2772" s="2">
        <v>44896</v>
      </c>
      <c r="C2772" s="1" t="s">
        <v>6672</v>
      </c>
      <c r="D2772" s="1" t="s">
        <v>107</v>
      </c>
      <c r="E2772">
        <v>2022</v>
      </c>
      <c r="F2772" s="1" t="s">
        <v>1413</v>
      </c>
      <c r="G2772" s="1" t="s">
        <v>5463</v>
      </c>
      <c r="H2772" s="1" t="s">
        <v>3733</v>
      </c>
      <c r="I2772" s="1" t="s">
        <v>3734</v>
      </c>
      <c r="J2772" s="1" t="s">
        <v>20</v>
      </c>
      <c r="K2772" s="3">
        <v>16.37</v>
      </c>
      <c r="L2772">
        <v>2</v>
      </c>
      <c r="M2772" s="3">
        <v>32.74</v>
      </c>
      <c r="N2772" s="1" t="s">
        <v>6669</v>
      </c>
      <c r="O2772" s="1" t="s">
        <v>44</v>
      </c>
    </row>
    <row r="2773" spans="1:15" x14ac:dyDescent="0.3">
      <c r="A2773" s="1" t="s">
        <v>6481</v>
      </c>
      <c r="B2773" s="2">
        <v>45335</v>
      </c>
      <c r="C2773" s="1" t="s">
        <v>6671</v>
      </c>
      <c r="D2773" s="1" t="s">
        <v>39</v>
      </c>
      <c r="E2773">
        <v>2024</v>
      </c>
      <c r="F2773" s="1" t="s">
        <v>3490</v>
      </c>
      <c r="G2773" s="1" t="s">
        <v>3491</v>
      </c>
      <c r="H2773" s="1" t="s">
        <v>445</v>
      </c>
      <c r="I2773" s="1" t="s">
        <v>446</v>
      </c>
      <c r="J2773" s="1" t="s">
        <v>70</v>
      </c>
      <c r="K2773" s="3">
        <v>35.92</v>
      </c>
      <c r="L2773">
        <v>1</v>
      </c>
      <c r="M2773" s="3">
        <v>35.92</v>
      </c>
      <c r="N2773" s="1" t="s">
        <v>21</v>
      </c>
      <c r="O2773" s="1" t="s">
        <v>22</v>
      </c>
    </row>
    <row r="2774" spans="1:15" x14ac:dyDescent="0.3">
      <c r="A2774" s="1" t="s">
        <v>6482</v>
      </c>
      <c r="B2774" s="2">
        <v>45139</v>
      </c>
      <c r="C2774" s="1" t="s">
        <v>6671</v>
      </c>
      <c r="D2774" s="1" t="s">
        <v>90</v>
      </c>
      <c r="E2774">
        <v>2023</v>
      </c>
      <c r="F2774" s="1" t="s">
        <v>6198</v>
      </c>
      <c r="G2774" s="1" t="s">
        <v>6199</v>
      </c>
      <c r="H2774" s="1" t="s">
        <v>4474</v>
      </c>
      <c r="I2774" s="1" t="s">
        <v>4475</v>
      </c>
      <c r="J2774" s="1" t="s">
        <v>20</v>
      </c>
      <c r="K2774" s="3">
        <v>19.100000000000001</v>
      </c>
      <c r="L2774">
        <v>2</v>
      </c>
      <c r="M2774" s="3">
        <v>38.200000000000003</v>
      </c>
      <c r="N2774" s="1" t="s">
        <v>21</v>
      </c>
      <c r="O2774" s="1" t="s">
        <v>44</v>
      </c>
    </row>
    <row r="2775" spans="1:15" x14ac:dyDescent="0.3">
      <c r="A2775" s="1" t="s">
        <v>6483</v>
      </c>
      <c r="B2775" s="2">
        <v>45350</v>
      </c>
      <c r="C2775" s="1" t="s">
        <v>6670</v>
      </c>
      <c r="D2775" s="1" t="s">
        <v>39</v>
      </c>
      <c r="E2775">
        <v>2024</v>
      </c>
      <c r="F2775" s="1" t="s">
        <v>2281</v>
      </c>
      <c r="G2775" s="1" t="s">
        <v>2282</v>
      </c>
      <c r="H2775" s="1" t="s">
        <v>6459</v>
      </c>
      <c r="I2775" s="1" t="s">
        <v>6484</v>
      </c>
      <c r="J2775" s="1" t="s">
        <v>70</v>
      </c>
      <c r="K2775" s="3">
        <v>29.11</v>
      </c>
      <c r="L2775">
        <v>4</v>
      </c>
      <c r="M2775" s="3">
        <v>116.44</v>
      </c>
      <c r="N2775" s="1" t="s">
        <v>29</v>
      </c>
      <c r="O2775" s="1" t="s">
        <v>44</v>
      </c>
    </row>
    <row r="2776" spans="1:15" x14ac:dyDescent="0.3">
      <c r="A2776" s="1" t="s">
        <v>6485</v>
      </c>
      <c r="B2776" s="2">
        <v>45303</v>
      </c>
      <c r="C2776" s="1" t="s">
        <v>6668</v>
      </c>
      <c r="D2776" s="1" t="s">
        <v>210</v>
      </c>
      <c r="E2776">
        <v>2024</v>
      </c>
      <c r="F2776" s="1" t="s">
        <v>2884</v>
      </c>
      <c r="G2776" s="1" t="s">
        <v>3870</v>
      </c>
      <c r="H2776" s="1" t="s">
        <v>3687</v>
      </c>
      <c r="I2776" s="1" t="s">
        <v>5543</v>
      </c>
      <c r="J2776" s="1" t="s">
        <v>51</v>
      </c>
      <c r="K2776" s="3">
        <v>18.649999999999999</v>
      </c>
      <c r="L2776">
        <v>5</v>
      </c>
      <c r="M2776" s="3">
        <v>93.25</v>
      </c>
      <c r="N2776" s="1" t="s">
        <v>21</v>
      </c>
      <c r="O2776" s="1" t="s">
        <v>22</v>
      </c>
    </row>
    <row r="2777" spans="1:15" x14ac:dyDescent="0.3">
      <c r="A2777" s="1" t="s">
        <v>6486</v>
      </c>
      <c r="B2777" s="2">
        <v>45506</v>
      </c>
      <c r="C2777" s="1" t="s">
        <v>6668</v>
      </c>
      <c r="D2777" s="1" t="s">
        <v>90</v>
      </c>
      <c r="E2777">
        <v>2024</v>
      </c>
      <c r="F2777" s="1" t="s">
        <v>1917</v>
      </c>
      <c r="G2777" s="1" t="s">
        <v>6462</v>
      </c>
      <c r="H2777" s="1" t="s">
        <v>588</v>
      </c>
      <c r="I2777" s="1" t="s">
        <v>1744</v>
      </c>
      <c r="J2777" s="1" t="s">
        <v>20</v>
      </c>
      <c r="K2777" s="3">
        <v>43.32</v>
      </c>
      <c r="L2777">
        <v>1</v>
      </c>
      <c r="M2777" s="3">
        <v>43.32</v>
      </c>
      <c r="N2777" s="1" t="s">
        <v>21</v>
      </c>
      <c r="O2777" s="1" t="s">
        <v>44</v>
      </c>
    </row>
    <row r="2778" spans="1:15" x14ac:dyDescent="0.3">
      <c r="A2778" s="1" t="s">
        <v>6487</v>
      </c>
      <c r="B2778" s="2">
        <v>45158</v>
      </c>
      <c r="C2778" s="1" t="s">
        <v>6666</v>
      </c>
      <c r="D2778" s="1" t="s">
        <v>90</v>
      </c>
      <c r="E2778">
        <v>2023</v>
      </c>
      <c r="F2778" s="1" t="s">
        <v>463</v>
      </c>
      <c r="G2778" s="1" t="s">
        <v>5354</v>
      </c>
      <c r="H2778" s="1" t="s">
        <v>478</v>
      </c>
      <c r="I2778" s="1" t="s">
        <v>3704</v>
      </c>
      <c r="J2778" s="1" t="s">
        <v>20</v>
      </c>
      <c r="K2778" s="3">
        <v>12.84</v>
      </c>
      <c r="L2778">
        <v>3</v>
      </c>
      <c r="M2778" s="3">
        <v>38.520000000000003</v>
      </c>
      <c r="N2778" s="1" t="s">
        <v>29</v>
      </c>
      <c r="O2778" s="1" t="s">
        <v>193</v>
      </c>
    </row>
    <row r="2779" spans="1:15" x14ac:dyDescent="0.3">
      <c r="A2779" s="1" t="s">
        <v>6488</v>
      </c>
      <c r="B2779" s="2">
        <v>45351</v>
      </c>
      <c r="C2779" s="1" t="s">
        <v>6672</v>
      </c>
      <c r="D2779" s="1" t="s">
        <v>39</v>
      </c>
      <c r="E2779">
        <v>2024</v>
      </c>
      <c r="F2779" s="1" t="s">
        <v>1215</v>
      </c>
      <c r="G2779" s="1" t="s">
        <v>1977</v>
      </c>
      <c r="H2779" s="1" t="s">
        <v>3299</v>
      </c>
      <c r="I2779" s="1" t="s">
        <v>3300</v>
      </c>
      <c r="J2779" s="1" t="s">
        <v>51</v>
      </c>
      <c r="K2779" s="3">
        <v>14.75</v>
      </c>
      <c r="L2779">
        <v>2</v>
      </c>
      <c r="M2779" s="3">
        <v>29.5</v>
      </c>
      <c r="N2779" s="1" t="s">
        <v>21</v>
      </c>
      <c r="O2779" s="1" t="s">
        <v>30</v>
      </c>
    </row>
    <row r="2780" spans="1:15" x14ac:dyDescent="0.3">
      <c r="A2780" s="1" t="s">
        <v>6489</v>
      </c>
      <c r="B2780" s="2">
        <v>45697</v>
      </c>
      <c r="C2780" s="1" t="s">
        <v>6666</v>
      </c>
      <c r="D2780" s="1" t="s">
        <v>39</v>
      </c>
      <c r="E2780">
        <v>2025</v>
      </c>
      <c r="F2780" s="1" t="s">
        <v>2875</v>
      </c>
      <c r="G2780" s="1" t="s">
        <v>4791</v>
      </c>
      <c r="H2780" s="1" t="s">
        <v>767</v>
      </c>
      <c r="I2780" s="1" t="s">
        <v>1017</v>
      </c>
      <c r="J2780" s="1" t="s">
        <v>87</v>
      </c>
      <c r="K2780" s="3">
        <v>30.52</v>
      </c>
      <c r="L2780">
        <v>1</v>
      </c>
      <c r="M2780" s="3">
        <v>30.52</v>
      </c>
      <c r="N2780" s="1" t="s">
        <v>21</v>
      </c>
      <c r="O2780" s="1" t="s">
        <v>95</v>
      </c>
    </row>
    <row r="2781" spans="1:15" x14ac:dyDescent="0.3">
      <c r="A2781" s="1" t="s">
        <v>6490</v>
      </c>
      <c r="B2781" s="2">
        <v>45257</v>
      </c>
      <c r="C2781" s="1" t="s">
        <v>6667</v>
      </c>
      <c r="D2781" s="1" t="s">
        <v>54</v>
      </c>
      <c r="E2781">
        <v>2023</v>
      </c>
      <c r="F2781" s="1" t="s">
        <v>611</v>
      </c>
      <c r="G2781" s="1" t="s">
        <v>6491</v>
      </c>
      <c r="H2781" s="1" t="s">
        <v>6492</v>
      </c>
      <c r="I2781" s="1" t="s">
        <v>6493</v>
      </c>
      <c r="J2781" s="1" t="s">
        <v>51</v>
      </c>
      <c r="K2781" s="3">
        <v>8.32</v>
      </c>
      <c r="L2781">
        <v>3</v>
      </c>
      <c r="M2781" s="3">
        <v>24.96</v>
      </c>
      <c r="N2781" s="1" t="s">
        <v>21</v>
      </c>
      <c r="O2781" s="1" t="s">
        <v>52</v>
      </c>
    </row>
    <row r="2782" spans="1:15" x14ac:dyDescent="0.3">
      <c r="A2782" s="1" t="s">
        <v>6494</v>
      </c>
      <c r="B2782" s="2">
        <v>45198</v>
      </c>
      <c r="C2782" s="1" t="s">
        <v>6668</v>
      </c>
      <c r="D2782" s="1" t="s">
        <v>60</v>
      </c>
      <c r="E2782">
        <v>2023</v>
      </c>
      <c r="F2782" s="1" t="s">
        <v>3632</v>
      </c>
      <c r="G2782" s="1" t="s">
        <v>5682</v>
      </c>
      <c r="H2782" s="1" t="s">
        <v>5215</v>
      </c>
      <c r="I2782" s="1" t="s">
        <v>5216</v>
      </c>
      <c r="J2782" s="1" t="s">
        <v>70</v>
      </c>
      <c r="K2782" s="3">
        <v>29.05</v>
      </c>
      <c r="L2782">
        <v>2</v>
      </c>
      <c r="M2782" s="3">
        <v>58.1</v>
      </c>
      <c r="N2782" s="1" t="s">
        <v>21</v>
      </c>
      <c r="O2782" s="1" t="s">
        <v>44</v>
      </c>
    </row>
    <row r="2783" spans="1:15" x14ac:dyDescent="0.3">
      <c r="A2783" s="1" t="s">
        <v>6495</v>
      </c>
      <c r="B2783" s="2">
        <v>44979</v>
      </c>
      <c r="C2783" s="1" t="s">
        <v>6670</v>
      </c>
      <c r="D2783" s="1" t="s">
        <v>39</v>
      </c>
      <c r="E2783">
        <v>2023</v>
      </c>
      <c r="F2783" s="1" t="s">
        <v>1555</v>
      </c>
      <c r="G2783" s="1" t="s">
        <v>6021</v>
      </c>
      <c r="H2783" s="1" t="s">
        <v>2535</v>
      </c>
      <c r="I2783" s="1" t="s">
        <v>2536</v>
      </c>
      <c r="J2783" s="1" t="s">
        <v>20</v>
      </c>
      <c r="K2783" s="3">
        <v>20.77</v>
      </c>
      <c r="L2783">
        <v>3</v>
      </c>
      <c r="M2783" s="3">
        <v>62.31</v>
      </c>
      <c r="N2783" s="1" t="s">
        <v>21</v>
      </c>
      <c r="O2783" s="1" t="s">
        <v>52</v>
      </c>
    </row>
    <row r="2784" spans="1:15" x14ac:dyDescent="0.3">
      <c r="A2784" s="1" t="s">
        <v>6496</v>
      </c>
      <c r="B2784" s="2">
        <v>44885</v>
      </c>
      <c r="C2784" s="1" t="s">
        <v>6666</v>
      </c>
      <c r="D2784" s="1" t="s">
        <v>54</v>
      </c>
      <c r="E2784">
        <v>2022</v>
      </c>
      <c r="F2784" s="1" t="s">
        <v>1043</v>
      </c>
      <c r="G2784" s="1" t="s">
        <v>2348</v>
      </c>
      <c r="H2784" s="1" t="s">
        <v>4355</v>
      </c>
      <c r="I2784" s="1" t="s">
        <v>4356</v>
      </c>
      <c r="J2784" s="1" t="s">
        <v>70</v>
      </c>
      <c r="K2784" s="3">
        <v>28.33</v>
      </c>
      <c r="L2784">
        <v>5</v>
      </c>
      <c r="M2784" s="3">
        <v>141.65</v>
      </c>
      <c r="N2784" s="1" t="s">
        <v>21</v>
      </c>
      <c r="O2784" s="1" t="s">
        <v>30</v>
      </c>
    </row>
    <row r="2785" spans="1:15" x14ac:dyDescent="0.3">
      <c r="A2785" s="1" t="s">
        <v>6497</v>
      </c>
      <c r="B2785" s="2">
        <v>45464</v>
      </c>
      <c r="C2785" s="1" t="s">
        <v>6668</v>
      </c>
      <c r="D2785" s="1" t="s">
        <v>24</v>
      </c>
      <c r="E2785">
        <v>2024</v>
      </c>
      <c r="F2785" s="1" t="s">
        <v>5741</v>
      </c>
      <c r="G2785" s="1" t="s">
        <v>5742</v>
      </c>
      <c r="H2785" s="1" t="s">
        <v>2678</v>
      </c>
      <c r="I2785" s="1" t="s">
        <v>2679</v>
      </c>
      <c r="J2785" s="1" t="s">
        <v>70</v>
      </c>
      <c r="K2785" s="3">
        <v>46.8</v>
      </c>
      <c r="L2785">
        <v>4</v>
      </c>
      <c r="M2785" s="3">
        <v>187.2</v>
      </c>
      <c r="N2785" s="1" t="s">
        <v>21</v>
      </c>
      <c r="O2785" s="1" t="s">
        <v>95</v>
      </c>
    </row>
    <row r="2786" spans="1:15" x14ac:dyDescent="0.3">
      <c r="A2786" s="1" t="s">
        <v>6498</v>
      </c>
      <c r="B2786" s="2">
        <v>45426</v>
      </c>
      <c r="C2786" s="1" t="s">
        <v>6671</v>
      </c>
      <c r="D2786" s="1" t="s">
        <v>46</v>
      </c>
      <c r="E2786">
        <v>2024</v>
      </c>
      <c r="F2786" s="1" t="s">
        <v>401</v>
      </c>
      <c r="G2786" s="1" t="s">
        <v>2118</v>
      </c>
      <c r="H2786" s="1" t="s">
        <v>2120</v>
      </c>
      <c r="I2786" s="1" t="s">
        <v>4729</v>
      </c>
      <c r="J2786" s="1" t="s">
        <v>51</v>
      </c>
      <c r="K2786" s="3">
        <v>40.880000000000003</v>
      </c>
      <c r="L2786">
        <v>5</v>
      </c>
      <c r="M2786" s="3">
        <v>204.4</v>
      </c>
      <c r="N2786" s="1" t="s">
        <v>29</v>
      </c>
      <c r="O2786" s="1" t="s">
        <v>37</v>
      </c>
    </row>
    <row r="2787" spans="1:15" x14ac:dyDescent="0.3">
      <c r="A2787" s="1" t="s">
        <v>6499</v>
      </c>
      <c r="B2787" s="2">
        <v>45509</v>
      </c>
      <c r="C2787" s="1" t="s">
        <v>6667</v>
      </c>
      <c r="D2787" s="1" t="s">
        <v>90</v>
      </c>
      <c r="E2787">
        <v>2024</v>
      </c>
      <c r="F2787" s="1" t="s">
        <v>2671</v>
      </c>
      <c r="G2787" s="1" t="s">
        <v>6500</v>
      </c>
      <c r="H2787" s="1" t="s">
        <v>806</v>
      </c>
      <c r="I2787" s="1" t="s">
        <v>3717</v>
      </c>
      <c r="J2787" s="1" t="s">
        <v>51</v>
      </c>
      <c r="K2787" s="3">
        <v>7.7</v>
      </c>
      <c r="L2787">
        <v>3</v>
      </c>
      <c r="M2787" s="3">
        <v>23.1</v>
      </c>
      <c r="N2787" s="1" t="s">
        <v>6669</v>
      </c>
      <c r="O2787" s="1" t="s">
        <v>37</v>
      </c>
    </row>
    <row r="2788" spans="1:15" x14ac:dyDescent="0.3">
      <c r="A2788" s="1" t="s">
        <v>6501</v>
      </c>
      <c r="B2788" s="2">
        <v>45347</v>
      </c>
      <c r="C2788" s="1" t="s">
        <v>6666</v>
      </c>
      <c r="D2788" s="1" t="s">
        <v>39</v>
      </c>
      <c r="E2788">
        <v>2024</v>
      </c>
      <c r="F2788" s="1" t="s">
        <v>728</v>
      </c>
      <c r="G2788" s="1" t="s">
        <v>729</v>
      </c>
      <c r="H2788" s="1" t="s">
        <v>375</v>
      </c>
      <c r="I2788" s="1" t="s">
        <v>376</v>
      </c>
      <c r="J2788" s="1" t="s">
        <v>20</v>
      </c>
      <c r="K2788" s="3">
        <v>14.56</v>
      </c>
      <c r="L2788">
        <v>5</v>
      </c>
      <c r="M2788" s="3">
        <v>72.8</v>
      </c>
      <c r="N2788" s="1" t="s">
        <v>21</v>
      </c>
      <c r="O2788" s="1" t="s">
        <v>22</v>
      </c>
    </row>
    <row r="2789" spans="1:15" x14ac:dyDescent="0.3">
      <c r="A2789" s="1" t="s">
        <v>6502</v>
      </c>
      <c r="B2789" s="2">
        <v>45530</v>
      </c>
      <c r="C2789" s="1" t="s">
        <v>6667</v>
      </c>
      <c r="D2789" s="1" t="s">
        <v>90</v>
      </c>
      <c r="E2789">
        <v>2024</v>
      </c>
      <c r="F2789" s="1" t="s">
        <v>2406</v>
      </c>
      <c r="G2789" s="1" t="s">
        <v>2700</v>
      </c>
      <c r="H2789" s="1" t="s">
        <v>3755</v>
      </c>
      <c r="I2789" s="1" t="s">
        <v>3756</v>
      </c>
      <c r="J2789" s="1" t="s">
        <v>87</v>
      </c>
      <c r="K2789" s="3">
        <v>13.37</v>
      </c>
      <c r="L2789">
        <v>1</v>
      </c>
      <c r="M2789" s="3">
        <v>13.37</v>
      </c>
      <c r="N2789" s="1" t="s">
        <v>21</v>
      </c>
      <c r="O2789" s="1" t="s">
        <v>37</v>
      </c>
    </row>
    <row r="2790" spans="1:15" x14ac:dyDescent="0.3">
      <c r="A2790" s="1" t="s">
        <v>6503</v>
      </c>
      <c r="B2790" s="2">
        <v>45094</v>
      </c>
      <c r="C2790" s="1" t="s">
        <v>6673</v>
      </c>
      <c r="D2790" s="1" t="s">
        <v>24</v>
      </c>
      <c r="E2790">
        <v>2023</v>
      </c>
      <c r="F2790" s="1" t="s">
        <v>3475</v>
      </c>
      <c r="G2790" s="1" t="s">
        <v>5277</v>
      </c>
      <c r="H2790" s="1" t="s">
        <v>660</v>
      </c>
      <c r="I2790" s="1" t="s">
        <v>6504</v>
      </c>
      <c r="J2790" s="1" t="s">
        <v>87</v>
      </c>
      <c r="K2790" s="3">
        <v>11.11</v>
      </c>
      <c r="L2790">
        <v>3</v>
      </c>
      <c r="M2790" s="3">
        <v>33.33</v>
      </c>
      <c r="N2790" s="1" t="s">
        <v>88</v>
      </c>
      <c r="O2790" s="1" t="s">
        <v>30</v>
      </c>
    </row>
    <row r="2791" spans="1:15" x14ac:dyDescent="0.3">
      <c r="A2791" s="1" t="s">
        <v>6505</v>
      </c>
      <c r="B2791" s="2">
        <v>44947</v>
      </c>
      <c r="C2791" s="1" t="s">
        <v>6673</v>
      </c>
      <c r="D2791" s="1" t="s">
        <v>210</v>
      </c>
      <c r="E2791">
        <v>2023</v>
      </c>
      <c r="F2791" s="1" t="s">
        <v>378</v>
      </c>
      <c r="G2791" s="1" t="s">
        <v>4712</v>
      </c>
      <c r="H2791" s="1" t="s">
        <v>5854</v>
      </c>
      <c r="I2791" s="1" t="s">
        <v>5855</v>
      </c>
      <c r="J2791" s="1" t="s">
        <v>70</v>
      </c>
      <c r="K2791" s="3">
        <v>7.05</v>
      </c>
      <c r="L2791">
        <v>2</v>
      </c>
      <c r="M2791" s="3">
        <v>14.1</v>
      </c>
      <c r="N2791" s="1" t="s">
        <v>88</v>
      </c>
      <c r="O2791" s="1" t="s">
        <v>52</v>
      </c>
    </row>
    <row r="2792" spans="1:15" x14ac:dyDescent="0.3">
      <c r="A2792" s="1" t="s">
        <v>6506</v>
      </c>
      <c r="B2792" s="2">
        <v>45647</v>
      </c>
      <c r="C2792" s="1" t="s">
        <v>6673</v>
      </c>
      <c r="D2792" s="1" t="s">
        <v>107</v>
      </c>
      <c r="E2792">
        <v>2024</v>
      </c>
      <c r="F2792" s="1" t="s">
        <v>308</v>
      </c>
      <c r="G2792" s="1" t="s">
        <v>6507</v>
      </c>
      <c r="H2792" s="1" t="s">
        <v>1518</v>
      </c>
      <c r="I2792" s="1" t="s">
        <v>1519</v>
      </c>
      <c r="J2792" s="1" t="s">
        <v>87</v>
      </c>
      <c r="K2792" s="3">
        <v>28.91</v>
      </c>
      <c r="L2792">
        <v>3</v>
      </c>
      <c r="M2792" s="3">
        <v>86.73</v>
      </c>
      <c r="N2792" s="1" t="s">
        <v>88</v>
      </c>
      <c r="O2792" s="1" t="s">
        <v>22</v>
      </c>
    </row>
    <row r="2793" spans="1:15" x14ac:dyDescent="0.3">
      <c r="A2793" s="1" t="s">
        <v>6508</v>
      </c>
      <c r="B2793" s="2">
        <v>44997</v>
      </c>
      <c r="C2793" s="1" t="s">
        <v>6666</v>
      </c>
      <c r="D2793" s="1" t="s">
        <v>15</v>
      </c>
      <c r="E2793">
        <v>2023</v>
      </c>
      <c r="F2793" s="1" t="s">
        <v>2227</v>
      </c>
      <c r="G2793" s="1" t="s">
        <v>2228</v>
      </c>
      <c r="H2793" s="1" t="s">
        <v>1580</v>
      </c>
      <c r="I2793" s="1" t="s">
        <v>1581</v>
      </c>
      <c r="J2793" s="1" t="s">
        <v>70</v>
      </c>
      <c r="K2793" s="3">
        <v>39.39</v>
      </c>
      <c r="L2793">
        <v>4</v>
      </c>
      <c r="M2793" s="3">
        <v>157.56</v>
      </c>
      <c r="N2793" s="1" t="s">
        <v>6669</v>
      </c>
      <c r="O2793" s="1" t="s">
        <v>52</v>
      </c>
    </row>
    <row r="2794" spans="1:15" x14ac:dyDescent="0.3">
      <c r="A2794" s="1" t="s">
        <v>6509</v>
      </c>
      <c r="B2794" s="2">
        <v>45180</v>
      </c>
      <c r="C2794" s="1" t="s">
        <v>6667</v>
      </c>
      <c r="D2794" s="1" t="s">
        <v>60</v>
      </c>
      <c r="E2794">
        <v>2023</v>
      </c>
      <c r="F2794" s="1" t="s">
        <v>3446</v>
      </c>
      <c r="G2794" s="1" t="s">
        <v>3447</v>
      </c>
      <c r="H2794" s="1" t="s">
        <v>3116</v>
      </c>
      <c r="I2794" s="1" t="s">
        <v>3117</v>
      </c>
      <c r="J2794" s="1" t="s">
        <v>87</v>
      </c>
      <c r="K2794" s="3">
        <v>24.46</v>
      </c>
      <c r="L2794">
        <v>2</v>
      </c>
      <c r="M2794" s="3">
        <v>48.92</v>
      </c>
      <c r="N2794" s="1" t="s">
        <v>6669</v>
      </c>
      <c r="O2794" s="1" t="s">
        <v>30</v>
      </c>
    </row>
    <row r="2795" spans="1:15" x14ac:dyDescent="0.3">
      <c r="A2795" s="1" t="s">
        <v>6510</v>
      </c>
      <c r="B2795" s="2">
        <v>44861</v>
      </c>
      <c r="C2795" s="1" t="s">
        <v>6672</v>
      </c>
      <c r="D2795" s="1" t="s">
        <v>133</v>
      </c>
      <c r="E2795">
        <v>2022</v>
      </c>
      <c r="F2795" s="1" t="s">
        <v>245</v>
      </c>
      <c r="G2795" s="1" t="s">
        <v>246</v>
      </c>
      <c r="H2795" s="1" t="s">
        <v>93</v>
      </c>
      <c r="I2795" s="1" t="s">
        <v>3844</v>
      </c>
      <c r="J2795" s="1" t="s">
        <v>87</v>
      </c>
      <c r="K2795" s="3">
        <v>39.119999999999997</v>
      </c>
      <c r="L2795">
        <v>3</v>
      </c>
      <c r="M2795" s="3">
        <v>117.36</v>
      </c>
      <c r="N2795" s="1" t="s">
        <v>21</v>
      </c>
      <c r="O2795" s="1" t="s">
        <v>22</v>
      </c>
    </row>
    <row r="2796" spans="1:15" x14ac:dyDescent="0.3">
      <c r="A2796" s="1" t="s">
        <v>6511</v>
      </c>
      <c r="B2796" s="2">
        <v>45408</v>
      </c>
      <c r="C2796" s="1" t="s">
        <v>6668</v>
      </c>
      <c r="D2796" s="1" t="s">
        <v>82</v>
      </c>
      <c r="E2796">
        <v>2024</v>
      </c>
      <c r="F2796" s="1" t="s">
        <v>3605</v>
      </c>
      <c r="G2796" s="1" t="s">
        <v>3606</v>
      </c>
      <c r="H2796" s="1" t="s">
        <v>3253</v>
      </c>
      <c r="I2796" s="1" t="s">
        <v>3254</v>
      </c>
      <c r="J2796" s="1" t="s">
        <v>20</v>
      </c>
      <c r="K2796" s="3">
        <v>22.54</v>
      </c>
      <c r="L2796">
        <v>5</v>
      </c>
      <c r="M2796" s="3">
        <v>112.7</v>
      </c>
      <c r="N2796" s="1" t="s">
        <v>29</v>
      </c>
      <c r="O2796" s="1" t="s">
        <v>37</v>
      </c>
    </row>
    <row r="2797" spans="1:15" x14ac:dyDescent="0.3">
      <c r="A2797" s="1" t="s">
        <v>6512</v>
      </c>
      <c r="B2797" s="2">
        <v>45402</v>
      </c>
      <c r="C2797" s="1" t="s">
        <v>6673</v>
      </c>
      <c r="D2797" s="1" t="s">
        <v>82</v>
      </c>
      <c r="E2797">
        <v>2024</v>
      </c>
      <c r="F2797" s="1" t="s">
        <v>1482</v>
      </c>
      <c r="G2797" s="1" t="s">
        <v>1483</v>
      </c>
      <c r="H2797" s="1" t="s">
        <v>1806</v>
      </c>
      <c r="I2797" s="1" t="s">
        <v>4672</v>
      </c>
      <c r="J2797" s="1" t="s">
        <v>20</v>
      </c>
      <c r="K2797" s="3">
        <v>17.02</v>
      </c>
      <c r="L2797">
        <v>5</v>
      </c>
      <c r="M2797" s="3">
        <v>85.1</v>
      </c>
      <c r="N2797" s="1" t="s">
        <v>21</v>
      </c>
      <c r="O2797" s="1" t="s">
        <v>30</v>
      </c>
    </row>
    <row r="2798" spans="1:15" x14ac:dyDescent="0.3">
      <c r="A2798" s="1" t="s">
        <v>6513</v>
      </c>
      <c r="B2798" s="2">
        <v>45091</v>
      </c>
      <c r="C2798" s="1" t="s">
        <v>6670</v>
      </c>
      <c r="D2798" s="1" t="s">
        <v>24</v>
      </c>
      <c r="E2798">
        <v>2023</v>
      </c>
      <c r="F2798" s="1" t="s">
        <v>898</v>
      </c>
      <c r="G2798" s="1" t="s">
        <v>5508</v>
      </c>
      <c r="H2798" s="1" t="s">
        <v>2174</v>
      </c>
      <c r="I2798" s="1" t="s">
        <v>2573</v>
      </c>
      <c r="J2798" s="1" t="s">
        <v>87</v>
      </c>
      <c r="K2798" s="3">
        <v>28.88</v>
      </c>
      <c r="L2798">
        <v>5</v>
      </c>
      <c r="M2798" s="3">
        <v>144.4</v>
      </c>
      <c r="N2798" s="1" t="s">
        <v>6669</v>
      </c>
      <c r="O2798" s="1" t="s">
        <v>22</v>
      </c>
    </row>
    <row r="2799" spans="1:15" x14ac:dyDescent="0.3">
      <c r="A2799" s="1" t="s">
        <v>6514</v>
      </c>
      <c r="B2799" s="2">
        <v>45269</v>
      </c>
      <c r="C2799" s="1" t="s">
        <v>6673</v>
      </c>
      <c r="D2799" s="1" t="s">
        <v>107</v>
      </c>
      <c r="E2799">
        <v>2023</v>
      </c>
      <c r="F2799" s="1" t="s">
        <v>1035</v>
      </c>
      <c r="G2799" s="1" t="s">
        <v>5130</v>
      </c>
      <c r="H2799" s="1" t="s">
        <v>2093</v>
      </c>
      <c r="I2799" s="1" t="s">
        <v>4881</v>
      </c>
      <c r="J2799" s="1" t="s">
        <v>20</v>
      </c>
      <c r="K2799" s="3">
        <v>10.44</v>
      </c>
      <c r="L2799">
        <v>3</v>
      </c>
      <c r="M2799" s="3">
        <v>31.32</v>
      </c>
      <c r="N2799" s="1" t="s">
        <v>29</v>
      </c>
      <c r="O2799" s="1" t="s">
        <v>22</v>
      </c>
    </row>
    <row r="2800" spans="1:15" x14ac:dyDescent="0.3">
      <c r="A2800" s="1" t="s">
        <v>6515</v>
      </c>
      <c r="B2800" s="2">
        <v>45808</v>
      </c>
      <c r="C2800" s="1" t="s">
        <v>6673</v>
      </c>
      <c r="D2800" s="1" t="s">
        <v>46</v>
      </c>
      <c r="E2800">
        <v>2025</v>
      </c>
      <c r="F2800" s="1" t="s">
        <v>438</v>
      </c>
      <c r="G2800" s="1" t="s">
        <v>439</v>
      </c>
      <c r="H2800" s="1" t="s">
        <v>2792</v>
      </c>
      <c r="I2800" s="1" t="s">
        <v>2793</v>
      </c>
      <c r="J2800" s="1" t="s">
        <v>20</v>
      </c>
      <c r="K2800" s="3">
        <v>19.71</v>
      </c>
      <c r="L2800">
        <v>5</v>
      </c>
      <c r="M2800" s="3">
        <v>98.55</v>
      </c>
      <c r="N2800" s="1" t="s">
        <v>21</v>
      </c>
      <c r="O2800" s="1" t="s">
        <v>30</v>
      </c>
    </row>
    <row r="2801" spans="1:15" x14ac:dyDescent="0.3">
      <c r="A2801" s="1" t="s">
        <v>6516</v>
      </c>
      <c r="B2801" s="2">
        <v>44995</v>
      </c>
      <c r="C2801" s="1" t="s">
        <v>6668</v>
      </c>
      <c r="D2801" s="1" t="s">
        <v>15</v>
      </c>
      <c r="E2801">
        <v>2023</v>
      </c>
      <c r="F2801" s="1" t="s">
        <v>2932</v>
      </c>
      <c r="G2801" s="1" t="s">
        <v>2200</v>
      </c>
      <c r="H2801" s="1" t="s">
        <v>645</v>
      </c>
      <c r="I2801" s="1" t="s">
        <v>646</v>
      </c>
      <c r="J2801" s="1" t="s">
        <v>87</v>
      </c>
      <c r="K2801" s="3">
        <v>39.57</v>
      </c>
      <c r="L2801">
        <v>4</v>
      </c>
      <c r="M2801" s="3">
        <v>158.28</v>
      </c>
      <c r="N2801" s="1" t="s">
        <v>6669</v>
      </c>
      <c r="O2801" s="1" t="s">
        <v>193</v>
      </c>
    </row>
    <row r="2802" spans="1:15" x14ac:dyDescent="0.3">
      <c r="A2802" s="1" t="s">
        <v>6517</v>
      </c>
      <c r="B2802" s="2">
        <v>45122</v>
      </c>
      <c r="C2802" s="1" t="s">
        <v>6673</v>
      </c>
      <c r="D2802" s="1" t="s">
        <v>32</v>
      </c>
      <c r="E2802">
        <v>2023</v>
      </c>
      <c r="F2802" s="1" t="s">
        <v>1275</v>
      </c>
      <c r="G2802" s="1" t="s">
        <v>6154</v>
      </c>
      <c r="H2802" s="1" t="s">
        <v>4266</v>
      </c>
      <c r="I2802" s="1" t="s">
        <v>6196</v>
      </c>
      <c r="J2802" s="1" t="s">
        <v>87</v>
      </c>
      <c r="K2802" s="3">
        <v>40.049999999999997</v>
      </c>
      <c r="L2802">
        <v>4</v>
      </c>
      <c r="M2802" s="3">
        <v>160.19999999999999</v>
      </c>
      <c r="N2802" s="1" t="s">
        <v>29</v>
      </c>
      <c r="O2802" s="1" t="s">
        <v>44</v>
      </c>
    </row>
    <row r="2803" spans="1:15" x14ac:dyDescent="0.3">
      <c r="A2803" s="1" t="s">
        <v>6518</v>
      </c>
      <c r="B2803" s="2">
        <v>44933</v>
      </c>
      <c r="C2803" s="1" t="s">
        <v>6673</v>
      </c>
      <c r="D2803" s="1" t="s">
        <v>210</v>
      </c>
      <c r="E2803">
        <v>2023</v>
      </c>
      <c r="F2803" s="1" t="s">
        <v>6519</v>
      </c>
      <c r="G2803" s="1" t="s">
        <v>6520</v>
      </c>
      <c r="H2803" s="1" t="s">
        <v>3798</v>
      </c>
      <c r="I2803" s="1" t="s">
        <v>6521</v>
      </c>
      <c r="J2803" s="1" t="s">
        <v>20</v>
      </c>
      <c r="K2803" s="3">
        <v>12.67</v>
      </c>
      <c r="L2803">
        <v>1</v>
      </c>
      <c r="M2803" s="3">
        <v>12.67</v>
      </c>
      <c r="N2803" s="1" t="s">
        <v>29</v>
      </c>
      <c r="O2803" s="1" t="s">
        <v>30</v>
      </c>
    </row>
    <row r="2804" spans="1:15" x14ac:dyDescent="0.3">
      <c r="A2804" s="1" t="s">
        <v>6522</v>
      </c>
      <c r="B2804" s="2">
        <v>45811</v>
      </c>
      <c r="C2804" s="1" t="s">
        <v>6671</v>
      </c>
      <c r="D2804" s="1" t="s">
        <v>24</v>
      </c>
      <c r="E2804">
        <v>2025</v>
      </c>
      <c r="F2804" s="1" t="s">
        <v>205</v>
      </c>
      <c r="G2804" s="1" t="s">
        <v>3497</v>
      </c>
      <c r="H2804" s="1" t="s">
        <v>93</v>
      </c>
      <c r="I2804" s="1" t="s">
        <v>315</v>
      </c>
      <c r="J2804" s="1" t="s">
        <v>70</v>
      </c>
      <c r="K2804" s="3">
        <v>12.3</v>
      </c>
      <c r="L2804">
        <v>1</v>
      </c>
      <c r="M2804" s="3">
        <v>12.3</v>
      </c>
      <c r="N2804" s="1" t="s">
        <v>21</v>
      </c>
      <c r="O2804" s="1" t="s">
        <v>95</v>
      </c>
    </row>
    <row r="2805" spans="1:15" x14ac:dyDescent="0.3">
      <c r="A2805" s="1" t="s">
        <v>6523</v>
      </c>
      <c r="B2805" s="2">
        <v>44931</v>
      </c>
      <c r="C2805" s="1" t="s">
        <v>6672</v>
      </c>
      <c r="D2805" s="1" t="s">
        <v>210</v>
      </c>
      <c r="E2805">
        <v>2023</v>
      </c>
      <c r="F2805" s="1" t="s">
        <v>2919</v>
      </c>
      <c r="G2805" s="1" t="s">
        <v>3745</v>
      </c>
      <c r="H2805" s="1" t="s">
        <v>1566</v>
      </c>
      <c r="I2805" s="1" t="s">
        <v>1567</v>
      </c>
      <c r="J2805" s="1" t="s">
        <v>20</v>
      </c>
      <c r="K2805" s="3">
        <v>10.33</v>
      </c>
      <c r="L2805">
        <v>1</v>
      </c>
      <c r="M2805" s="3">
        <v>10.33</v>
      </c>
      <c r="N2805" s="1" t="s">
        <v>21</v>
      </c>
      <c r="O2805" s="1" t="s">
        <v>37</v>
      </c>
    </row>
    <row r="2806" spans="1:15" x14ac:dyDescent="0.3">
      <c r="A2806" s="1" t="s">
        <v>6524</v>
      </c>
      <c r="B2806" s="2">
        <v>45334</v>
      </c>
      <c r="C2806" s="1" t="s">
        <v>6667</v>
      </c>
      <c r="D2806" s="1" t="s">
        <v>39</v>
      </c>
      <c r="E2806">
        <v>2024</v>
      </c>
      <c r="F2806" s="1" t="s">
        <v>2406</v>
      </c>
      <c r="G2806" s="1" t="s">
        <v>3182</v>
      </c>
      <c r="H2806" s="1" t="s">
        <v>247</v>
      </c>
      <c r="I2806" s="1" t="s">
        <v>483</v>
      </c>
      <c r="J2806" s="1" t="s">
        <v>70</v>
      </c>
      <c r="K2806" s="3">
        <v>7.81</v>
      </c>
      <c r="L2806">
        <v>4</v>
      </c>
      <c r="M2806" s="3">
        <v>31.24</v>
      </c>
      <c r="N2806" s="1" t="s">
        <v>6669</v>
      </c>
      <c r="O2806" s="1" t="s">
        <v>193</v>
      </c>
    </row>
    <row r="2807" spans="1:15" x14ac:dyDescent="0.3">
      <c r="A2807" s="1" t="s">
        <v>6525</v>
      </c>
      <c r="B2807" s="2">
        <v>45059</v>
      </c>
      <c r="C2807" s="1" t="s">
        <v>6673</v>
      </c>
      <c r="D2807" s="1" t="s">
        <v>46</v>
      </c>
      <c r="E2807">
        <v>2023</v>
      </c>
      <c r="F2807" s="1" t="s">
        <v>2136</v>
      </c>
      <c r="G2807" s="1" t="s">
        <v>2137</v>
      </c>
      <c r="H2807" s="1" t="s">
        <v>310</v>
      </c>
      <c r="I2807" s="1" t="s">
        <v>744</v>
      </c>
      <c r="J2807" s="1" t="s">
        <v>70</v>
      </c>
      <c r="K2807" s="3">
        <v>26.13</v>
      </c>
      <c r="L2807">
        <v>5</v>
      </c>
      <c r="M2807" s="3">
        <v>130.65</v>
      </c>
      <c r="N2807" s="1" t="s">
        <v>29</v>
      </c>
      <c r="O2807" s="1" t="s">
        <v>44</v>
      </c>
    </row>
    <row r="2808" spans="1:15" x14ac:dyDescent="0.3">
      <c r="A2808" s="1" t="s">
        <v>6526</v>
      </c>
      <c r="B2808" s="2">
        <v>44994</v>
      </c>
      <c r="C2808" s="1" t="s">
        <v>6672</v>
      </c>
      <c r="D2808" s="1" t="s">
        <v>15</v>
      </c>
      <c r="E2808">
        <v>2023</v>
      </c>
      <c r="F2808" s="1" t="s">
        <v>1846</v>
      </c>
      <c r="G2808" s="1" t="s">
        <v>1847</v>
      </c>
      <c r="H2808" s="1" t="s">
        <v>2037</v>
      </c>
      <c r="I2808" s="1" t="s">
        <v>2038</v>
      </c>
      <c r="J2808" s="1" t="s">
        <v>87</v>
      </c>
      <c r="K2808" s="3">
        <v>37.11</v>
      </c>
      <c r="L2808">
        <v>1</v>
      </c>
      <c r="M2808" s="3">
        <v>37.11</v>
      </c>
      <c r="N2808" s="1" t="s">
        <v>6669</v>
      </c>
      <c r="O2808" s="1" t="s">
        <v>44</v>
      </c>
    </row>
    <row r="2809" spans="1:15" x14ac:dyDescent="0.3">
      <c r="A2809" s="1" t="s">
        <v>6527</v>
      </c>
      <c r="B2809" s="2">
        <v>44946</v>
      </c>
      <c r="C2809" s="1" t="s">
        <v>6668</v>
      </c>
      <c r="D2809" s="1" t="s">
        <v>210</v>
      </c>
      <c r="E2809">
        <v>2023</v>
      </c>
      <c r="F2809" s="1" t="s">
        <v>419</v>
      </c>
      <c r="G2809" s="1" t="s">
        <v>2512</v>
      </c>
      <c r="H2809" s="1" t="s">
        <v>2650</v>
      </c>
      <c r="I2809" s="1" t="s">
        <v>2651</v>
      </c>
      <c r="J2809" s="1" t="s">
        <v>70</v>
      </c>
      <c r="K2809" s="3">
        <v>13.43</v>
      </c>
      <c r="L2809">
        <v>5</v>
      </c>
      <c r="M2809" s="3">
        <v>67.150000000000006</v>
      </c>
      <c r="N2809" s="1" t="s">
        <v>21</v>
      </c>
      <c r="O2809" s="1" t="s">
        <v>193</v>
      </c>
    </row>
    <row r="2810" spans="1:15" x14ac:dyDescent="0.3">
      <c r="A2810" s="1" t="s">
        <v>6528</v>
      </c>
      <c r="B2810" s="2">
        <v>45370</v>
      </c>
      <c r="C2810" s="1" t="s">
        <v>6671</v>
      </c>
      <c r="D2810" s="1" t="s">
        <v>15</v>
      </c>
      <c r="E2810">
        <v>2024</v>
      </c>
      <c r="F2810" s="1" t="s">
        <v>3987</v>
      </c>
      <c r="G2810" s="1" t="s">
        <v>4803</v>
      </c>
      <c r="H2810" s="1" t="s">
        <v>2161</v>
      </c>
      <c r="I2810" s="1" t="s">
        <v>2162</v>
      </c>
      <c r="J2810" s="1" t="s">
        <v>70</v>
      </c>
      <c r="K2810" s="3">
        <v>28.29</v>
      </c>
      <c r="L2810">
        <v>2</v>
      </c>
      <c r="M2810" s="3">
        <v>56.58</v>
      </c>
      <c r="N2810" s="1" t="s">
        <v>21</v>
      </c>
      <c r="O2810" s="1" t="s">
        <v>193</v>
      </c>
    </row>
    <row r="2811" spans="1:15" x14ac:dyDescent="0.3">
      <c r="A2811" s="1" t="s">
        <v>6529</v>
      </c>
      <c r="B2811" s="2">
        <v>45712</v>
      </c>
      <c r="C2811" s="1" t="s">
        <v>6667</v>
      </c>
      <c r="D2811" s="1" t="s">
        <v>39</v>
      </c>
      <c r="E2811">
        <v>2025</v>
      </c>
      <c r="F2811" s="1" t="s">
        <v>2180</v>
      </c>
      <c r="G2811" s="1" t="s">
        <v>5839</v>
      </c>
      <c r="H2811" s="1" t="s">
        <v>1024</v>
      </c>
      <c r="I2811" s="1" t="s">
        <v>1904</v>
      </c>
      <c r="J2811" s="1" t="s">
        <v>87</v>
      </c>
      <c r="K2811" s="3">
        <v>28.26</v>
      </c>
      <c r="L2811">
        <v>3</v>
      </c>
      <c r="M2811" s="3">
        <v>84.78</v>
      </c>
      <c r="N2811" s="1" t="s">
        <v>21</v>
      </c>
      <c r="O2811" s="1" t="s">
        <v>22</v>
      </c>
    </row>
    <row r="2812" spans="1:15" x14ac:dyDescent="0.3">
      <c r="A2812" s="1" t="s">
        <v>6530</v>
      </c>
      <c r="B2812" s="2">
        <v>45049</v>
      </c>
      <c r="C2812" s="1" t="s">
        <v>6670</v>
      </c>
      <c r="D2812" s="1" t="s">
        <v>46</v>
      </c>
      <c r="E2812">
        <v>2023</v>
      </c>
      <c r="F2812" s="1" t="s">
        <v>755</v>
      </c>
      <c r="G2812" s="1" t="s">
        <v>756</v>
      </c>
      <c r="H2812" s="1" t="s">
        <v>228</v>
      </c>
      <c r="I2812" s="1" t="s">
        <v>229</v>
      </c>
      <c r="J2812" s="1" t="s">
        <v>70</v>
      </c>
      <c r="K2812" s="3">
        <v>19.89</v>
      </c>
      <c r="L2812">
        <v>2</v>
      </c>
      <c r="M2812" s="3">
        <v>39.78</v>
      </c>
      <c r="N2812" s="1" t="s">
        <v>88</v>
      </c>
      <c r="O2812" s="1" t="s">
        <v>22</v>
      </c>
    </row>
    <row r="2813" spans="1:15" x14ac:dyDescent="0.3">
      <c r="A2813" s="1" t="s">
        <v>6531</v>
      </c>
      <c r="B2813" s="2">
        <v>45403</v>
      </c>
      <c r="C2813" s="1" t="s">
        <v>6666</v>
      </c>
      <c r="D2813" s="1" t="s">
        <v>82</v>
      </c>
      <c r="E2813">
        <v>2024</v>
      </c>
      <c r="F2813" s="1" t="s">
        <v>6532</v>
      </c>
      <c r="G2813" s="1" t="s">
        <v>6533</v>
      </c>
      <c r="H2813" s="1" t="s">
        <v>836</v>
      </c>
      <c r="I2813" s="1" t="s">
        <v>6534</v>
      </c>
      <c r="J2813" s="1" t="s">
        <v>70</v>
      </c>
      <c r="K2813" s="3">
        <v>48.86</v>
      </c>
      <c r="L2813">
        <v>4</v>
      </c>
      <c r="M2813" s="3">
        <v>195.44</v>
      </c>
      <c r="N2813" s="1" t="s">
        <v>88</v>
      </c>
      <c r="O2813" s="1" t="s">
        <v>22</v>
      </c>
    </row>
    <row r="2814" spans="1:15" x14ac:dyDescent="0.3">
      <c r="A2814" s="1" t="s">
        <v>6535</v>
      </c>
      <c r="B2814" s="2">
        <v>45853</v>
      </c>
      <c r="C2814" s="1" t="s">
        <v>6671</v>
      </c>
      <c r="D2814" s="1" t="s">
        <v>32</v>
      </c>
      <c r="E2814">
        <v>2025</v>
      </c>
      <c r="F2814" s="1" t="s">
        <v>1511</v>
      </c>
      <c r="G2814" s="1" t="s">
        <v>1512</v>
      </c>
      <c r="H2814" s="1" t="s">
        <v>282</v>
      </c>
      <c r="I2814" s="1" t="s">
        <v>1577</v>
      </c>
      <c r="J2814" s="1" t="s">
        <v>20</v>
      </c>
      <c r="K2814" s="3">
        <v>28.54</v>
      </c>
      <c r="L2814">
        <v>5</v>
      </c>
      <c r="M2814" s="3">
        <v>142.69999999999999</v>
      </c>
      <c r="N2814" s="1" t="s">
        <v>21</v>
      </c>
      <c r="O2814" s="1" t="s">
        <v>22</v>
      </c>
    </row>
    <row r="2815" spans="1:15" x14ac:dyDescent="0.3">
      <c r="A2815" s="1" t="s">
        <v>6536</v>
      </c>
      <c r="B2815" s="2">
        <v>45057</v>
      </c>
      <c r="C2815" s="1" t="s">
        <v>6672</v>
      </c>
      <c r="D2815" s="1" t="s">
        <v>46</v>
      </c>
      <c r="E2815">
        <v>2023</v>
      </c>
      <c r="F2815" s="1" t="s">
        <v>2932</v>
      </c>
      <c r="G2815" s="1" t="s">
        <v>3406</v>
      </c>
      <c r="H2815" s="1" t="s">
        <v>4166</v>
      </c>
      <c r="I2815" s="1" t="s">
        <v>5567</v>
      </c>
      <c r="J2815" s="1" t="s">
        <v>70</v>
      </c>
      <c r="K2815" s="3">
        <v>18.55</v>
      </c>
      <c r="L2815">
        <v>2</v>
      </c>
      <c r="M2815" s="3">
        <v>37.1</v>
      </c>
      <c r="N2815" s="1" t="s">
        <v>6669</v>
      </c>
      <c r="O2815" s="1" t="s">
        <v>37</v>
      </c>
    </row>
    <row r="2816" spans="1:15" x14ac:dyDescent="0.3">
      <c r="A2816" s="1" t="s">
        <v>6537</v>
      </c>
      <c r="B2816" s="2">
        <v>45535</v>
      </c>
      <c r="C2816" s="1" t="s">
        <v>6673</v>
      </c>
      <c r="D2816" s="1" t="s">
        <v>90</v>
      </c>
      <c r="E2816">
        <v>2024</v>
      </c>
      <c r="F2816" s="1" t="s">
        <v>1917</v>
      </c>
      <c r="G2816" s="1" t="s">
        <v>1918</v>
      </c>
      <c r="H2816" s="1" t="s">
        <v>1530</v>
      </c>
      <c r="I2816" s="1" t="s">
        <v>4424</v>
      </c>
      <c r="J2816" s="1" t="s">
        <v>51</v>
      </c>
      <c r="K2816" s="3">
        <v>52.93</v>
      </c>
      <c r="L2816">
        <v>2</v>
      </c>
      <c r="M2816" s="3">
        <v>105.86</v>
      </c>
      <c r="N2816" s="1" t="s">
        <v>21</v>
      </c>
      <c r="O2816" s="1" t="s">
        <v>30</v>
      </c>
    </row>
    <row r="2817" spans="1:15" x14ac:dyDescent="0.3">
      <c r="A2817" s="1" t="s">
        <v>6538</v>
      </c>
      <c r="B2817" s="2">
        <v>45307</v>
      </c>
      <c r="C2817" s="1" t="s">
        <v>6671</v>
      </c>
      <c r="D2817" s="1" t="s">
        <v>210</v>
      </c>
      <c r="E2817">
        <v>2024</v>
      </c>
      <c r="F2817" s="1" t="s">
        <v>4622</v>
      </c>
      <c r="G2817" s="1" t="s">
        <v>5887</v>
      </c>
      <c r="H2817" s="1" t="s">
        <v>1251</v>
      </c>
      <c r="I2817" s="1" t="s">
        <v>3658</v>
      </c>
      <c r="J2817" s="1" t="s">
        <v>20</v>
      </c>
      <c r="K2817" s="3">
        <v>15.23</v>
      </c>
      <c r="L2817">
        <v>2</v>
      </c>
      <c r="M2817" s="3">
        <v>30.46</v>
      </c>
      <c r="N2817" s="1" t="s">
        <v>21</v>
      </c>
      <c r="O2817" s="1" t="s">
        <v>37</v>
      </c>
    </row>
    <row r="2818" spans="1:15" x14ac:dyDescent="0.3">
      <c r="A2818" s="1" t="s">
        <v>6539</v>
      </c>
      <c r="B2818" s="2">
        <v>45509</v>
      </c>
      <c r="C2818" s="1" t="s">
        <v>6667</v>
      </c>
      <c r="D2818" s="1" t="s">
        <v>90</v>
      </c>
      <c r="E2818">
        <v>2024</v>
      </c>
      <c r="F2818" s="1" t="s">
        <v>3033</v>
      </c>
      <c r="G2818" s="1" t="s">
        <v>3391</v>
      </c>
      <c r="H2818" s="1" t="s">
        <v>3332</v>
      </c>
      <c r="I2818" s="1" t="s">
        <v>3333</v>
      </c>
      <c r="J2818" s="1" t="s">
        <v>20</v>
      </c>
      <c r="K2818" s="3">
        <v>26.55</v>
      </c>
      <c r="L2818">
        <v>1</v>
      </c>
      <c r="M2818" s="3">
        <v>26.55</v>
      </c>
      <c r="N2818" s="1" t="s">
        <v>21</v>
      </c>
      <c r="O2818" s="1" t="s">
        <v>37</v>
      </c>
    </row>
    <row r="2819" spans="1:15" x14ac:dyDescent="0.3">
      <c r="A2819" s="1" t="s">
        <v>6540</v>
      </c>
      <c r="B2819" s="2">
        <v>45574</v>
      </c>
      <c r="C2819" s="1" t="s">
        <v>6670</v>
      </c>
      <c r="D2819" s="1" t="s">
        <v>133</v>
      </c>
      <c r="E2819">
        <v>2024</v>
      </c>
      <c r="F2819" s="1" t="s">
        <v>1971</v>
      </c>
      <c r="G2819" s="1" t="s">
        <v>1972</v>
      </c>
      <c r="H2819" s="1" t="s">
        <v>6541</v>
      </c>
      <c r="I2819" s="1" t="s">
        <v>6542</v>
      </c>
      <c r="J2819" s="1" t="s">
        <v>51</v>
      </c>
      <c r="K2819" s="3">
        <v>26.14</v>
      </c>
      <c r="L2819">
        <v>4</v>
      </c>
      <c r="M2819" s="3">
        <v>104.56</v>
      </c>
      <c r="N2819" s="1" t="s">
        <v>88</v>
      </c>
      <c r="O2819" s="1" t="s">
        <v>37</v>
      </c>
    </row>
    <row r="2820" spans="1:15" x14ac:dyDescent="0.3">
      <c r="A2820" s="1" t="s">
        <v>6543</v>
      </c>
      <c r="B2820" s="2">
        <v>45043</v>
      </c>
      <c r="C2820" s="1" t="s">
        <v>6672</v>
      </c>
      <c r="D2820" s="1" t="s">
        <v>82</v>
      </c>
      <c r="E2820">
        <v>2023</v>
      </c>
      <c r="F2820" s="1" t="s">
        <v>5033</v>
      </c>
      <c r="G2820" s="1" t="s">
        <v>5034</v>
      </c>
      <c r="H2820" s="1" t="s">
        <v>3762</v>
      </c>
      <c r="I2820" s="1" t="s">
        <v>3763</v>
      </c>
      <c r="J2820" s="1" t="s">
        <v>70</v>
      </c>
      <c r="K2820" s="3">
        <v>45.95</v>
      </c>
      <c r="L2820">
        <v>5</v>
      </c>
      <c r="M2820" s="3">
        <v>229.75</v>
      </c>
      <c r="N2820" s="1" t="s">
        <v>29</v>
      </c>
      <c r="O2820" s="1" t="s">
        <v>22</v>
      </c>
    </row>
    <row r="2821" spans="1:15" x14ac:dyDescent="0.3">
      <c r="A2821" s="1" t="s">
        <v>6544</v>
      </c>
      <c r="B2821" s="2">
        <v>45271</v>
      </c>
      <c r="C2821" s="1" t="s">
        <v>6667</v>
      </c>
      <c r="D2821" s="1" t="s">
        <v>107</v>
      </c>
      <c r="E2821">
        <v>2023</v>
      </c>
      <c r="F2821" s="1" t="s">
        <v>476</v>
      </c>
      <c r="G2821" s="1" t="s">
        <v>5256</v>
      </c>
      <c r="H2821" s="1" t="s">
        <v>5223</v>
      </c>
      <c r="I2821" s="1" t="s">
        <v>5224</v>
      </c>
      <c r="J2821" s="1" t="s">
        <v>70</v>
      </c>
      <c r="K2821" s="3">
        <v>27.11</v>
      </c>
      <c r="L2821">
        <v>3</v>
      </c>
      <c r="M2821" s="3">
        <v>81.33</v>
      </c>
      <c r="N2821" s="1" t="s">
        <v>6669</v>
      </c>
      <c r="O2821" s="1" t="s">
        <v>44</v>
      </c>
    </row>
    <row r="2822" spans="1:15" x14ac:dyDescent="0.3">
      <c r="A2822" s="1" t="s">
        <v>6545</v>
      </c>
      <c r="B2822" s="2">
        <v>45434</v>
      </c>
      <c r="C2822" s="1" t="s">
        <v>6670</v>
      </c>
      <c r="D2822" s="1" t="s">
        <v>46</v>
      </c>
      <c r="E2822">
        <v>2024</v>
      </c>
      <c r="F2822" s="1" t="s">
        <v>3881</v>
      </c>
      <c r="G2822" s="1" t="s">
        <v>3882</v>
      </c>
      <c r="H2822" s="1" t="s">
        <v>1080</v>
      </c>
      <c r="I2822" s="1" t="s">
        <v>2343</v>
      </c>
      <c r="J2822" s="1" t="s">
        <v>70</v>
      </c>
      <c r="K2822" s="3">
        <v>45.49</v>
      </c>
      <c r="L2822">
        <v>4</v>
      </c>
      <c r="M2822" s="3">
        <v>181.96</v>
      </c>
      <c r="N2822" s="1" t="s">
        <v>6669</v>
      </c>
      <c r="O2822" s="1" t="s">
        <v>30</v>
      </c>
    </row>
    <row r="2823" spans="1:15" x14ac:dyDescent="0.3">
      <c r="A2823" s="1" t="s">
        <v>6546</v>
      </c>
      <c r="B2823" s="2">
        <v>45867</v>
      </c>
      <c r="C2823" s="1" t="s">
        <v>6671</v>
      </c>
      <c r="D2823" s="1" t="s">
        <v>32</v>
      </c>
      <c r="E2823">
        <v>2025</v>
      </c>
      <c r="F2823" s="1" t="s">
        <v>1002</v>
      </c>
      <c r="G2823" s="1" t="s">
        <v>1003</v>
      </c>
      <c r="H2823" s="1" t="s">
        <v>1021</v>
      </c>
      <c r="I2823" s="1" t="s">
        <v>3154</v>
      </c>
      <c r="J2823" s="1" t="s">
        <v>70</v>
      </c>
      <c r="K2823" s="3">
        <v>14.41</v>
      </c>
      <c r="L2823">
        <v>3</v>
      </c>
      <c r="M2823" s="3">
        <v>43.23</v>
      </c>
      <c r="N2823" s="1" t="s">
        <v>21</v>
      </c>
      <c r="O2823" s="1" t="s">
        <v>44</v>
      </c>
    </row>
    <row r="2824" spans="1:15" x14ac:dyDescent="0.3">
      <c r="A2824" s="1" t="s">
        <v>6547</v>
      </c>
      <c r="B2824" s="2">
        <v>45187</v>
      </c>
      <c r="C2824" s="1" t="s">
        <v>6667</v>
      </c>
      <c r="D2824" s="1" t="s">
        <v>60</v>
      </c>
      <c r="E2824">
        <v>2023</v>
      </c>
      <c r="F2824" s="1" t="s">
        <v>326</v>
      </c>
      <c r="G2824" s="1" t="s">
        <v>1851</v>
      </c>
      <c r="H2824" s="1" t="s">
        <v>623</v>
      </c>
      <c r="I2824" s="1" t="s">
        <v>2232</v>
      </c>
      <c r="J2824" s="1" t="s">
        <v>70</v>
      </c>
      <c r="K2824" s="3">
        <v>13.03</v>
      </c>
      <c r="L2824">
        <v>5</v>
      </c>
      <c r="M2824" s="3">
        <v>65.150000000000006</v>
      </c>
      <c r="N2824" s="1" t="s">
        <v>29</v>
      </c>
      <c r="O2824" s="1" t="s">
        <v>37</v>
      </c>
    </row>
    <row r="2825" spans="1:15" x14ac:dyDescent="0.3">
      <c r="A2825" s="1" t="s">
        <v>6548</v>
      </c>
      <c r="B2825" s="2">
        <v>45306</v>
      </c>
      <c r="C2825" s="1" t="s">
        <v>6667</v>
      </c>
      <c r="D2825" s="1" t="s">
        <v>210</v>
      </c>
      <c r="E2825">
        <v>2024</v>
      </c>
      <c r="F2825" s="1" t="s">
        <v>2828</v>
      </c>
      <c r="G2825" s="1" t="s">
        <v>6147</v>
      </c>
      <c r="H2825" s="1" t="s">
        <v>3505</v>
      </c>
      <c r="I2825" s="1" t="s">
        <v>3862</v>
      </c>
      <c r="J2825" s="1" t="s">
        <v>20</v>
      </c>
      <c r="K2825" s="3">
        <v>6.21</v>
      </c>
      <c r="L2825">
        <v>2</v>
      </c>
      <c r="M2825" s="3">
        <v>12.42</v>
      </c>
      <c r="N2825" s="1" t="s">
        <v>6669</v>
      </c>
      <c r="O2825" s="1" t="s">
        <v>22</v>
      </c>
    </row>
    <row r="2826" spans="1:15" x14ac:dyDescent="0.3">
      <c r="A2826" s="1" t="s">
        <v>6549</v>
      </c>
      <c r="B2826" s="2">
        <v>45614</v>
      </c>
      <c r="C2826" s="1" t="s">
        <v>6667</v>
      </c>
      <c r="D2826" s="1" t="s">
        <v>54</v>
      </c>
      <c r="E2826">
        <v>2024</v>
      </c>
      <c r="F2826" s="1" t="s">
        <v>616</v>
      </c>
      <c r="G2826" s="1" t="s">
        <v>617</v>
      </c>
      <c r="H2826" s="1" t="s">
        <v>389</v>
      </c>
      <c r="I2826" s="1" t="s">
        <v>390</v>
      </c>
      <c r="J2826" s="1" t="s">
        <v>70</v>
      </c>
      <c r="K2826" s="3">
        <v>37.61</v>
      </c>
      <c r="L2826">
        <v>2</v>
      </c>
      <c r="M2826" s="3">
        <v>75.22</v>
      </c>
      <c r="N2826" s="1" t="s">
        <v>21</v>
      </c>
      <c r="O2826" s="1" t="s">
        <v>193</v>
      </c>
    </row>
    <row r="2827" spans="1:15" x14ac:dyDescent="0.3">
      <c r="A2827" s="1" t="s">
        <v>6550</v>
      </c>
      <c r="B2827" s="2">
        <v>45020</v>
      </c>
      <c r="C2827" s="1" t="s">
        <v>6671</v>
      </c>
      <c r="D2827" s="1" t="s">
        <v>82</v>
      </c>
      <c r="E2827">
        <v>2023</v>
      </c>
      <c r="F2827" s="1" t="s">
        <v>1192</v>
      </c>
      <c r="G2827" s="1" t="s">
        <v>1193</v>
      </c>
      <c r="H2827" s="1" t="s">
        <v>4355</v>
      </c>
      <c r="I2827" s="1" t="s">
        <v>4356</v>
      </c>
      <c r="J2827" s="1" t="s">
        <v>20</v>
      </c>
      <c r="K2827" s="3">
        <v>29.78</v>
      </c>
      <c r="L2827">
        <v>3</v>
      </c>
      <c r="M2827" s="3">
        <v>89.34</v>
      </c>
      <c r="N2827" s="1" t="s">
        <v>6669</v>
      </c>
      <c r="O2827" s="1" t="s">
        <v>22</v>
      </c>
    </row>
    <row r="2828" spans="1:15" x14ac:dyDescent="0.3">
      <c r="A2828" s="1" t="s">
        <v>6551</v>
      </c>
      <c r="B2828" s="2">
        <v>45490</v>
      </c>
      <c r="C2828" s="1" t="s">
        <v>6670</v>
      </c>
      <c r="D2828" s="1" t="s">
        <v>32</v>
      </c>
      <c r="E2828">
        <v>2024</v>
      </c>
      <c r="F2828" s="1" t="s">
        <v>742</v>
      </c>
      <c r="G2828" s="1" t="s">
        <v>743</v>
      </c>
      <c r="H2828" s="1" t="s">
        <v>2627</v>
      </c>
      <c r="I2828" s="1" t="s">
        <v>2628</v>
      </c>
      <c r="J2828" s="1" t="s">
        <v>70</v>
      </c>
      <c r="K2828" s="3">
        <v>28.73</v>
      </c>
      <c r="L2828">
        <v>2</v>
      </c>
      <c r="M2828" s="3">
        <v>57.46</v>
      </c>
      <c r="N2828" s="1" t="s">
        <v>88</v>
      </c>
      <c r="O2828" s="1" t="s">
        <v>193</v>
      </c>
    </row>
    <row r="2829" spans="1:15" x14ac:dyDescent="0.3">
      <c r="A2829" s="1" t="s">
        <v>6552</v>
      </c>
      <c r="B2829" s="2">
        <v>44814</v>
      </c>
      <c r="C2829" s="1" t="s">
        <v>6673</v>
      </c>
      <c r="D2829" s="1" t="s">
        <v>60</v>
      </c>
      <c r="E2829">
        <v>2022</v>
      </c>
      <c r="F2829" s="1" t="s">
        <v>1203</v>
      </c>
      <c r="G2829" s="1" t="s">
        <v>3651</v>
      </c>
      <c r="H2829" s="1" t="s">
        <v>197</v>
      </c>
      <c r="I2829" s="1" t="s">
        <v>198</v>
      </c>
      <c r="J2829" s="1" t="s">
        <v>20</v>
      </c>
      <c r="K2829" s="3">
        <v>7.67</v>
      </c>
      <c r="L2829">
        <v>1</v>
      </c>
      <c r="M2829" s="3">
        <v>7.67</v>
      </c>
      <c r="N2829" s="1" t="s">
        <v>6669</v>
      </c>
      <c r="O2829" s="1" t="s">
        <v>95</v>
      </c>
    </row>
    <row r="2830" spans="1:15" x14ac:dyDescent="0.3">
      <c r="A2830" s="1" t="s">
        <v>6553</v>
      </c>
      <c r="B2830" s="2">
        <v>45267</v>
      </c>
      <c r="C2830" s="1" t="s">
        <v>6672</v>
      </c>
      <c r="D2830" s="1" t="s">
        <v>107</v>
      </c>
      <c r="E2830">
        <v>2023</v>
      </c>
      <c r="F2830" s="1" t="s">
        <v>1388</v>
      </c>
      <c r="G2830" s="1" t="s">
        <v>1389</v>
      </c>
      <c r="H2830" s="1" t="s">
        <v>5606</v>
      </c>
      <c r="I2830" s="1" t="s">
        <v>5607</v>
      </c>
      <c r="J2830" s="1" t="s">
        <v>70</v>
      </c>
      <c r="K2830" s="3">
        <v>44.06</v>
      </c>
      <c r="L2830">
        <v>1</v>
      </c>
      <c r="M2830" s="3">
        <v>44.06</v>
      </c>
      <c r="N2830" s="1" t="s">
        <v>6669</v>
      </c>
      <c r="O2830" s="1" t="s">
        <v>95</v>
      </c>
    </row>
    <row r="2831" spans="1:15" x14ac:dyDescent="0.3">
      <c r="A2831" s="1" t="s">
        <v>6554</v>
      </c>
      <c r="B2831" s="2">
        <v>45084</v>
      </c>
      <c r="C2831" s="1" t="s">
        <v>6670</v>
      </c>
      <c r="D2831" s="1" t="s">
        <v>24</v>
      </c>
      <c r="E2831">
        <v>2023</v>
      </c>
      <c r="F2831" s="1" t="s">
        <v>5383</v>
      </c>
      <c r="G2831" s="1" t="s">
        <v>5384</v>
      </c>
      <c r="H2831" s="1" t="s">
        <v>540</v>
      </c>
      <c r="I2831" s="1" t="s">
        <v>541</v>
      </c>
      <c r="J2831" s="1" t="s">
        <v>20</v>
      </c>
      <c r="K2831" s="3">
        <v>29.22</v>
      </c>
      <c r="L2831">
        <v>4</v>
      </c>
      <c r="M2831" s="3">
        <v>116.88</v>
      </c>
      <c r="N2831" s="1" t="s">
        <v>21</v>
      </c>
      <c r="O2831" s="1" t="s">
        <v>37</v>
      </c>
    </row>
    <row r="2832" spans="1:15" x14ac:dyDescent="0.3">
      <c r="A2832" s="1" t="s">
        <v>6555</v>
      </c>
      <c r="B2832" s="2">
        <v>44968</v>
      </c>
      <c r="C2832" s="1" t="s">
        <v>6673</v>
      </c>
      <c r="D2832" s="1" t="s">
        <v>39</v>
      </c>
      <c r="E2832">
        <v>2023</v>
      </c>
      <c r="F2832" s="1" t="s">
        <v>930</v>
      </c>
      <c r="G2832" s="1" t="s">
        <v>931</v>
      </c>
      <c r="H2832" s="1" t="s">
        <v>663</v>
      </c>
      <c r="I2832" s="1" t="s">
        <v>2315</v>
      </c>
      <c r="J2832" s="1" t="s">
        <v>70</v>
      </c>
      <c r="K2832" s="3">
        <v>9.2799999999999994</v>
      </c>
      <c r="L2832">
        <v>5</v>
      </c>
      <c r="M2832" s="3">
        <v>46.4</v>
      </c>
      <c r="N2832" s="1" t="s">
        <v>21</v>
      </c>
      <c r="O2832" s="1" t="s">
        <v>80</v>
      </c>
    </row>
    <row r="2833" spans="1:15" x14ac:dyDescent="0.3">
      <c r="A2833" s="1" t="s">
        <v>6556</v>
      </c>
      <c r="B2833" s="2">
        <v>44943</v>
      </c>
      <c r="C2833" s="1" t="s">
        <v>6671</v>
      </c>
      <c r="D2833" s="1" t="s">
        <v>210</v>
      </c>
      <c r="E2833">
        <v>2023</v>
      </c>
      <c r="F2833" s="1" t="s">
        <v>5089</v>
      </c>
      <c r="G2833" s="1" t="s">
        <v>5660</v>
      </c>
      <c r="H2833" s="1" t="s">
        <v>2359</v>
      </c>
      <c r="I2833" s="1" t="s">
        <v>2408</v>
      </c>
      <c r="J2833" s="1" t="s">
        <v>51</v>
      </c>
      <c r="K2833" s="3">
        <v>19.690000000000001</v>
      </c>
      <c r="L2833">
        <v>2</v>
      </c>
      <c r="M2833" s="3">
        <v>39.380000000000003</v>
      </c>
      <c r="N2833" s="1" t="s">
        <v>6669</v>
      </c>
      <c r="O2833" s="1" t="s">
        <v>37</v>
      </c>
    </row>
    <row r="2834" spans="1:15" x14ac:dyDescent="0.3">
      <c r="A2834" s="1" t="s">
        <v>6557</v>
      </c>
      <c r="B2834" s="2">
        <v>44896</v>
      </c>
      <c r="C2834" s="1" t="s">
        <v>6672</v>
      </c>
      <c r="D2834" s="1" t="s">
        <v>107</v>
      </c>
      <c r="E2834">
        <v>2022</v>
      </c>
      <c r="F2834" s="1" t="s">
        <v>552</v>
      </c>
      <c r="G2834" s="1" t="s">
        <v>5360</v>
      </c>
      <c r="H2834" s="1" t="s">
        <v>1301</v>
      </c>
      <c r="I2834" s="1" t="s">
        <v>1458</v>
      </c>
      <c r="J2834" s="1" t="s">
        <v>20</v>
      </c>
      <c r="K2834" s="3">
        <v>21.62</v>
      </c>
      <c r="L2834">
        <v>5</v>
      </c>
      <c r="M2834" s="3">
        <v>108.1</v>
      </c>
      <c r="N2834" s="1" t="s">
        <v>6669</v>
      </c>
      <c r="O2834" s="1" t="s">
        <v>95</v>
      </c>
    </row>
    <row r="2835" spans="1:15" x14ac:dyDescent="0.3">
      <c r="A2835" s="1" t="s">
        <v>6558</v>
      </c>
      <c r="B2835" s="2">
        <v>45880</v>
      </c>
      <c r="C2835" s="1" t="s">
        <v>6667</v>
      </c>
      <c r="D2835" s="1" t="s">
        <v>90</v>
      </c>
      <c r="E2835">
        <v>2025</v>
      </c>
      <c r="F2835" s="1" t="s">
        <v>1040</v>
      </c>
      <c r="G2835" s="1" t="s">
        <v>3571</v>
      </c>
      <c r="H2835" s="1" t="s">
        <v>2133</v>
      </c>
      <c r="I2835" s="1" t="s">
        <v>2134</v>
      </c>
      <c r="J2835" s="1" t="s">
        <v>87</v>
      </c>
      <c r="K2835" s="3">
        <v>36.31</v>
      </c>
      <c r="L2835">
        <v>1</v>
      </c>
      <c r="M2835" s="3">
        <v>36.31</v>
      </c>
      <c r="N2835" s="1" t="s">
        <v>21</v>
      </c>
      <c r="O2835" s="1" t="s">
        <v>80</v>
      </c>
    </row>
    <row r="2836" spans="1:15" x14ac:dyDescent="0.3">
      <c r="A2836" s="1" t="s">
        <v>6559</v>
      </c>
      <c r="B2836" s="2">
        <v>45237</v>
      </c>
      <c r="C2836" s="1" t="s">
        <v>6671</v>
      </c>
      <c r="D2836" s="1" t="s">
        <v>54</v>
      </c>
      <c r="E2836">
        <v>2023</v>
      </c>
      <c r="F2836" s="1" t="s">
        <v>2644</v>
      </c>
      <c r="G2836" s="1" t="s">
        <v>2645</v>
      </c>
      <c r="H2836" s="1" t="s">
        <v>2290</v>
      </c>
      <c r="I2836" s="1" t="s">
        <v>4985</v>
      </c>
      <c r="J2836" s="1" t="s">
        <v>20</v>
      </c>
      <c r="K2836" s="3">
        <v>43.78</v>
      </c>
      <c r="L2836">
        <v>3</v>
      </c>
      <c r="M2836" s="3">
        <v>131.34</v>
      </c>
      <c r="N2836" s="1" t="s">
        <v>88</v>
      </c>
      <c r="O2836" s="1" t="s">
        <v>193</v>
      </c>
    </row>
    <row r="2837" spans="1:15" x14ac:dyDescent="0.3">
      <c r="A2837" s="1" t="s">
        <v>6560</v>
      </c>
      <c r="B2837" s="2">
        <v>45624</v>
      </c>
      <c r="C2837" s="1" t="s">
        <v>6672</v>
      </c>
      <c r="D2837" s="1" t="s">
        <v>54</v>
      </c>
      <c r="E2837">
        <v>2024</v>
      </c>
      <c r="F2837" s="1" t="s">
        <v>216</v>
      </c>
      <c r="G2837" s="1" t="s">
        <v>3201</v>
      </c>
      <c r="H2837" s="1" t="s">
        <v>430</v>
      </c>
      <c r="I2837" s="1" t="s">
        <v>431</v>
      </c>
      <c r="J2837" s="1" t="s">
        <v>20</v>
      </c>
      <c r="K2837" s="3">
        <v>33.29</v>
      </c>
      <c r="L2837">
        <v>3</v>
      </c>
      <c r="M2837" s="3">
        <v>99.87</v>
      </c>
      <c r="N2837" s="1" t="s">
        <v>6669</v>
      </c>
      <c r="O2837" s="1" t="s">
        <v>30</v>
      </c>
    </row>
    <row r="2838" spans="1:15" x14ac:dyDescent="0.3">
      <c r="A2838" s="1" t="s">
        <v>6561</v>
      </c>
      <c r="B2838" s="2">
        <v>44827</v>
      </c>
      <c r="C2838" s="1" t="s">
        <v>6668</v>
      </c>
      <c r="D2838" s="1" t="s">
        <v>60</v>
      </c>
      <c r="E2838">
        <v>2022</v>
      </c>
      <c r="F2838" s="1" t="s">
        <v>235</v>
      </c>
      <c r="G2838" s="1" t="s">
        <v>877</v>
      </c>
      <c r="H2838" s="1" t="s">
        <v>3565</v>
      </c>
      <c r="I2838" s="1" t="s">
        <v>3566</v>
      </c>
      <c r="J2838" s="1" t="s">
        <v>70</v>
      </c>
      <c r="K2838" s="3">
        <v>25.81</v>
      </c>
      <c r="L2838">
        <v>4</v>
      </c>
      <c r="M2838" s="3">
        <v>103.24</v>
      </c>
      <c r="N2838" s="1" t="s">
        <v>6669</v>
      </c>
      <c r="O2838" s="1" t="s">
        <v>37</v>
      </c>
    </row>
    <row r="2839" spans="1:15" x14ac:dyDescent="0.3">
      <c r="A2839" s="1" t="s">
        <v>6562</v>
      </c>
      <c r="B2839" s="2">
        <v>44838</v>
      </c>
      <c r="C2839" s="1" t="s">
        <v>6671</v>
      </c>
      <c r="D2839" s="1" t="s">
        <v>133</v>
      </c>
      <c r="E2839">
        <v>2022</v>
      </c>
      <c r="F2839" s="1" t="s">
        <v>2149</v>
      </c>
      <c r="G2839" s="1" t="s">
        <v>2444</v>
      </c>
      <c r="H2839" s="1" t="s">
        <v>1530</v>
      </c>
      <c r="I2839" s="1" t="s">
        <v>3608</v>
      </c>
      <c r="J2839" s="1" t="s">
        <v>70</v>
      </c>
      <c r="K2839" s="3">
        <v>37.6</v>
      </c>
      <c r="L2839">
        <v>3</v>
      </c>
      <c r="M2839" s="3">
        <v>112.8</v>
      </c>
      <c r="N2839" s="1" t="s">
        <v>21</v>
      </c>
      <c r="O2839" s="1" t="s">
        <v>30</v>
      </c>
    </row>
    <row r="2840" spans="1:15" x14ac:dyDescent="0.3">
      <c r="A2840" s="1" t="s">
        <v>6563</v>
      </c>
      <c r="B2840" s="2">
        <v>45455</v>
      </c>
      <c r="C2840" s="1" t="s">
        <v>6670</v>
      </c>
      <c r="D2840" s="1" t="s">
        <v>24</v>
      </c>
      <c r="E2840">
        <v>2024</v>
      </c>
      <c r="F2840" s="1" t="s">
        <v>4032</v>
      </c>
      <c r="G2840" s="1" t="s">
        <v>4033</v>
      </c>
      <c r="H2840" s="1" t="s">
        <v>747</v>
      </c>
      <c r="I2840" s="1" t="s">
        <v>748</v>
      </c>
      <c r="J2840" s="1" t="s">
        <v>70</v>
      </c>
      <c r="K2840" s="3">
        <v>12.53</v>
      </c>
      <c r="L2840">
        <v>2</v>
      </c>
      <c r="M2840" s="3">
        <v>25.06</v>
      </c>
      <c r="N2840" s="1" t="s">
        <v>29</v>
      </c>
      <c r="O2840" s="1" t="s">
        <v>193</v>
      </c>
    </row>
    <row r="2841" spans="1:15" x14ac:dyDescent="0.3">
      <c r="A2841" s="1" t="s">
        <v>6564</v>
      </c>
      <c r="B2841" s="2">
        <v>45543</v>
      </c>
      <c r="C2841" s="1" t="s">
        <v>6666</v>
      </c>
      <c r="D2841" s="1" t="s">
        <v>60</v>
      </c>
      <c r="E2841">
        <v>2024</v>
      </c>
      <c r="F2841" s="1" t="s">
        <v>179</v>
      </c>
      <c r="G2841" s="1" t="s">
        <v>180</v>
      </c>
      <c r="H2841" s="1" t="s">
        <v>2246</v>
      </c>
      <c r="I2841" s="1" t="s">
        <v>5791</v>
      </c>
      <c r="J2841" s="1" t="s">
        <v>70</v>
      </c>
      <c r="K2841" s="3">
        <v>16.440000000000001</v>
      </c>
      <c r="L2841">
        <v>2</v>
      </c>
      <c r="M2841" s="3">
        <v>32.880000000000003</v>
      </c>
      <c r="N2841" s="1" t="s">
        <v>29</v>
      </c>
      <c r="O2841" s="1" t="s">
        <v>37</v>
      </c>
    </row>
    <row r="2842" spans="1:15" x14ac:dyDescent="0.3">
      <c r="A2842" s="1" t="s">
        <v>6565</v>
      </c>
      <c r="B2842" s="2">
        <v>44934</v>
      </c>
      <c r="C2842" s="1" t="s">
        <v>6666</v>
      </c>
      <c r="D2842" s="1" t="s">
        <v>210</v>
      </c>
      <c r="E2842">
        <v>2023</v>
      </c>
      <c r="F2842" s="1" t="s">
        <v>1897</v>
      </c>
      <c r="G2842" s="1" t="s">
        <v>1898</v>
      </c>
      <c r="H2842" s="1" t="s">
        <v>1130</v>
      </c>
      <c r="I2842" s="1" t="s">
        <v>5128</v>
      </c>
      <c r="J2842" s="1" t="s">
        <v>51</v>
      </c>
      <c r="K2842" s="3">
        <v>23.35</v>
      </c>
      <c r="L2842">
        <v>4</v>
      </c>
      <c r="M2842" s="3">
        <v>93.4</v>
      </c>
      <c r="N2842" s="1" t="s">
        <v>21</v>
      </c>
      <c r="O2842" s="1" t="s">
        <v>193</v>
      </c>
    </row>
    <row r="2843" spans="1:15" x14ac:dyDescent="0.3">
      <c r="A2843" s="1" t="s">
        <v>6566</v>
      </c>
      <c r="B2843" s="2">
        <v>45302</v>
      </c>
      <c r="C2843" s="1" t="s">
        <v>6672</v>
      </c>
      <c r="D2843" s="1" t="s">
        <v>210</v>
      </c>
      <c r="E2843">
        <v>2024</v>
      </c>
      <c r="F2843" s="1" t="s">
        <v>438</v>
      </c>
      <c r="G2843" s="1" t="s">
        <v>1790</v>
      </c>
      <c r="H2843" s="1" t="s">
        <v>252</v>
      </c>
      <c r="I2843" s="1" t="s">
        <v>253</v>
      </c>
      <c r="J2843" s="1" t="s">
        <v>70</v>
      </c>
      <c r="K2843" s="3">
        <v>31.18</v>
      </c>
      <c r="L2843">
        <v>5</v>
      </c>
      <c r="M2843" s="3">
        <v>155.9</v>
      </c>
      <c r="N2843" s="1" t="s">
        <v>6669</v>
      </c>
      <c r="O2843" s="1" t="s">
        <v>44</v>
      </c>
    </row>
    <row r="2844" spans="1:15" x14ac:dyDescent="0.3">
      <c r="A2844" s="1" t="s">
        <v>6567</v>
      </c>
      <c r="B2844" s="2">
        <v>45699</v>
      </c>
      <c r="C2844" s="1" t="s">
        <v>6671</v>
      </c>
      <c r="D2844" s="1" t="s">
        <v>39</v>
      </c>
      <c r="E2844">
        <v>2025</v>
      </c>
      <c r="F2844" s="1" t="s">
        <v>1176</v>
      </c>
      <c r="G2844" s="1" t="s">
        <v>1177</v>
      </c>
      <c r="H2844" s="1" t="s">
        <v>4233</v>
      </c>
      <c r="I2844" s="1" t="s">
        <v>4234</v>
      </c>
      <c r="J2844" s="1" t="s">
        <v>70</v>
      </c>
      <c r="K2844" s="3">
        <v>22.44</v>
      </c>
      <c r="L2844">
        <v>3</v>
      </c>
      <c r="M2844" s="3">
        <v>67.319999999999993</v>
      </c>
      <c r="N2844" s="1" t="s">
        <v>21</v>
      </c>
      <c r="O2844" s="1" t="s">
        <v>37</v>
      </c>
    </row>
    <row r="2845" spans="1:15" x14ac:dyDescent="0.3">
      <c r="A2845" s="1" t="s">
        <v>6568</v>
      </c>
      <c r="B2845" s="2">
        <v>45626</v>
      </c>
      <c r="C2845" s="1" t="s">
        <v>6673</v>
      </c>
      <c r="D2845" s="1" t="s">
        <v>54</v>
      </c>
      <c r="E2845">
        <v>2024</v>
      </c>
      <c r="F2845" s="1" t="s">
        <v>2089</v>
      </c>
      <c r="G2845" s="1" t="s">
        <v>2649</v>
      </c>
      <c r="H2845" s="1" t="s">
        <v>6387</v>
      </c>
      <c r="I2845" s="1" t="s">
        <v>6388</v>
      </c>
      <c r="J2845" s="1" t="s">
        <v>20</v>
      </c>
      <c r="K2845" s="3">
        <v>56.66</v>
      </c>
      <c r="L2845">
        <v>1</v>
      </c>
      <c r="M2845" s="3">
        <v>56.66</v>
      </c>
      <c r="N2845" s="1" t="s">
        <v>21</v>
      </c>
      <c r="O2845" s="1" t="s">
        <v>95</v>
      </c>
    </row>
    <row r="2846" spans="1:15" x14ac:dyDescent="0.3">
      <c r="A2846" s="1" t="s">
        <v>6569</v>
      </c>
      <c r="B2846" s="2">
        <v>45540</v>
      </c>
      <c r="C2846" s="1" t="s">
        <v>6672</v>
      </c>
      <c r="D2846" s="1" t="s">
        <v>60</v>
      </c>
      <c r="E2846">
        <v>2024</v>
      </c>
      <c r="F2846" s="1" t="s">
        <v>802</v>
      </c>
      <c r="G2846" s="1" t="s">
        <v>803</v>
      </c>
      <c r="H2846" s="1" t="s">
        <v>6570</v>
      </c>
      <c r="I2846" s="1" t="s">
        <v>6571</v>
      </c>
      <c r="J2846" s="1" t="s">
        <v>20</v>
      </c>
      <c r="K2846" s="3">
        <v>12.43</v>
      </c>
      <c r="L2846">
        <v>4</v>
      </c>
      <c r="M2846" s="3">
        <v>49.72</v>
      </c>
      <c r="N2846" s="1" t="s">
        <v>6669</v>
      </c>
      <c r="O2846" s="1" t="s">
        <v>44</v>
      </c>
    </row>
    <row r="2847" spans="1:15" x14ac:dyDescent="0.3">
      <c r="A2847" s="1" t="s">
        <v>6572</v>
      </c>
      <c r="B2847" s="2">
        <v>45059</v>
      </c>
      <c r="C2847" s="1" t="s">
        <v>6673</v>
      </c>
      <c r="D2847" s="1" t="s">
        <v>46</v>
      </c>
      <c r="E2847">
        <v>2023</v>
      </c>
      <c r="F2847" s="1" t="s">
        <v>686</v>
      </c>
      <c r="G2847" s="1" t="s">
        <v>1696</v>
      </c>
      <c r="H2847" s="1" t="s">
        <v>1479</v>
      </c>
      <c r="I2847" s="1" t="s">
        <v>5947</v>
      </c>
      <c r="J2847" s="1" t="s">
        <v>87</v>
      </c>
      <c r="K2847" s="3">
        <v>12.65</v>
      </c>
      <c r="L2847">
        <v>5</v>
      </c>
      <c r="M2847" s="3">
        <v>63.25</v>
      </c>
      <c r="N2847" s="1" t="s">
        <v>21</v>
      </c>
      <c r="O2847" s="1" t="s">
        <v>80</v>
      </c>
    </row>
    <row r="2848" spans="1:15" x14ac:dyDescent="0.3">
      <c r="A2848" s="1" t="s">
        <v>6573</v>
      </c>
      <c r="B2848" s="2">
        <v>45392</v>
      </c>
      <c r="C2848" s="1" t="s">
        <v>6670</v>
      </c>
      <c r="D2848" s="1" t="s">
        <v>82</v>
      </c>
      <c r="E2848">
        <v>2024</v>
      </c>
      <c r="F2848" s="1" t="s">
        <v>1511</v>
      </c>
      <c r="G2848" s="1" t="s">
        <v>1512</v>
      </c>
      <c r="H2848" s="1" t="s">
        <v>292</v>
      </c>
      <c r="I2848" s="1" t="s">
        <v>293</v>
      </c>
      <c r="J2848" s="1" t="s">
        <v>20</v>
      </c>
      <c r="K2848" s="3">
        <v>11.49</v>
      </c>
      <c r="L2848">
        <v>1</v>
      </c>
      <c r="M2848" s="3">
        <v>11.49</v>
      </c>
      <c r="N2848" s="1" t="s">
        <v>29</v>
      </c>
      <c r="O2848" s="1" t="s">
        <v>37</v>
      </c>
    </row>
    <row r="2849" spans="1:15" x14ac:dyDescent="0.3">
      <c r="A2849" s="1" t="s">
        <v>6574</v>
      </c>
      <c r="B2849" s="2">
        <v>45189</v>
      </c>
      <c r="C2849" s="1" t="s">
        <v>6670</v>
      </c>
      <c r="D2849" s="1" t="s">
        <v>60</v>
      </c>
      <c r="E2849">
        <v>2023</v>
      </c>
      <c r="F2849" s="1" t="s">
        <v>611</v>
      </c>
      <c r="G2849" s="1" t="s">
        <v>6575</v>
      </c>
      <c r="H2849" s="1" t="s">
        <v>3638</v>
      </c>
      <c r="I2849" s="1" t="s">
        <v>6576</v>
      </c>
      <c r="J2849" s="1" t="s">
        <v>70</v>
      </c>
      <c r="K2849" s="3">
        <v>33.81</v>
      </c>
      <c r="L2849">
        <v>1</v>
      </c>
      <c r="M2849" s="3">
        <v>33.81</v>
      </c>
      <c r="N2849" s="1" t="s">
        <v>6669</v>
      </c>
      <c r="O2849" s="1" t="s">
        <v>22</v>
      </c>
    </row>
    <row r="2850" spans="1:15" x14ac:dyDescent="0.3">
      <c r="A2850" s="1" t="s">
        <v>6577</v>
      </c>
      <c r="B2850" s="2">
        <v>45882</v>
      </c>
      <c r="C2850" s="1" t="s">
        <v>6670</v>
      </c>
      <c r="D2850" s="1" t="s">
        <v>90</v>
      </c>
      <c r="E2850">
        <v>2025</v>
      </c>
      <c r="F2850" s="1" t="s">
        <v>765</v>
      </c>
      <c r="G2850" s="1" t="s">
        <v>5258</v>
      </c>
      <c r="H2850" s="1" t="s">
        <v>2690</v>
      </c>
      <c r="I2850" s="1" t="s">
        <v>2691</v>
      </c>
      <c r="J2850" s="1" t="s">
        <v>70</v>
      </c>
      <c r="K2850" s="3">
        <v>37.68</v>
      </c>
      <c r="L2850">
        <v>1</v>
      </c>
      <c r="M2850" s="3">
        <v>37.68</v>
      </c>
      <c r="N2850" s="1" t="s">
        <v>21</v>
      </c>
      <c r="O2850" s="1" t="s">
        <v>37</v>
      </c>
    </row>
    <row r="2851" spans="1:15" x14ac:dyDescent="0.3">
      <c r="A2851" s="1" t="s">
        <v>6578</v>
      </c>
      <c r="B2851" s="2">
        <v>45079</v>
      </c>
      <c r="C2851" s="1" t="s">
        <v>6668</v>
      </c>
      <c r="D2851" s="1" t="s">
        <v>24</v>
      </c>
      <c r="E2851">
        <v>2023</v>
      </c>
      <c r="F2851" s="1" t="s">
        <v>1751</v>
      </c>
      <c r="G2851" s="1" t="s">
        <v>1752</v>
      </c>
      <c r="H2851" s="1" t="s">
        <v>5735</v>
      </c>
      <c r="I2851" s="1" t="s">
        <v>5846</v>
      </c>
      <c r="J2851" s="1" t="s">
        <v>20</v>
      </c>
      <c r="K2851" s="3">
        <v>32.18</v>
      </c>
      <c r="L2851">
        <v>4</v>
      </c>
      <c r="M2851" s="3">
        <v>128.72</v>
      </c>
      <c r="N2851" s="1" t="s">
        <v>21</v>
      </c>
      <c r="O2851" s="1" t="s">
        <v>193</v>
      </c>
    </row>
    <row r="2852" spans="1:15" x14ac:dyDescent="0.3">
      <c r="A2852" s="1" t="s">
        <v>6579</v>
      </c>
      <c r="B2852" s="2">
        <v>45193</v>
      </c>
      <c r="C2852" s="1" t="s">
        <v>6666</v>
      </c>
      <c r="D2852" s="1" t="s">
        <v>60</v>
      </c>
      <c r="E2852">
        <v>2023</v>
      </c>
      <c r="F2852" s="1" t="s">
        <v>2017</v>
      </c>
      <c r="G2852" s="1" t="s">
        <v>4654</v>
      </c>
      <c r="H2852" s="1" t="s">
        <v>1140</v>
      </c>
      <c r="I2852" s="1" t="s">
        <v>3193</v>
      </c>
      <c r="J2852" s="1" t="s">
        <v>51</v>
      </c>
      <c r="K2852" s="3">
        <v>46.44</v>
      </c>
      <c r="L2852">
        <v>3</v>
      </c>
      <c r="M2852" s="3">
        <v>139.32</v>
      </c>
      <c r="N2852" s="1" t="s">
        <v>29</v>
      </c>
      <c r="O2852" s="1" t="s">
        <v>52</v>
      </c>
    </row>
    <row r="2853" spans="1:15" x14ac:dyDescent="0.3">
      <c r="A2853" s="1" t="s">
        <v>6580</v>
      </c>
      <c r="B2853" s="2">
        <v>45481</v>
      </c>
      <c r="C2853" s="1" t="s">
        <v>6667</v>
      </c>
      <c r="D2853" s="1" t="s">
        <v>32</v>
      </c>
      <c r="E2853">
        <v>2024</v>
      </c>
      <c r="F2853" s="1" t="s">
        <v>671</v>
      </c>
      <c r="G2853" s="1" t="s">
        <v>672</v>
      </c>
      <c r="H2853" s="1" t="s">
        <v>5603</v>
      </c>
      <c r="I2853" s="1" t="s">
        <v>5604</v>
      </c>
      <c r="J2853" s="1" t="s">
        <v>70</v>
      </c>
      <c r="K2853" s="3">
        <v>19.89</v>
      </c>
      <c r="L2853">
        <v>5</v>
      </c>
      <c r="M2853" s="3">
        <v>99.45</v>
      </c>
      <c r="N2853" s="1" t="s">
        <v>21</v>
      </c>
      <c r="O2853" s="1" t="s">
        <v>193</v>
      </c>
    </row>
    <row r="2854" spans="1:15" x14ac:dyDescent="0.3">
      <c r="A2854" s="1" t="s">
        <v>6581</v>
      </c>
      <c r="B2854" s="2">
        <v>45243</v>
      </c>
      <c r="C2854" s="1" t="s">
        <v>6667</v>
      </c>
      <c r="D2854" s="1" t="s">
        <v>54</v>
      </c>
      <c r="E2854">
        <v>2023</v>
      </c>
      <c r="F2854" s="1" t="s">
        <v>2266</v>
      </c>
      <c r="G2854" s="1" t="s">
        <v>2267</v>
      </c>
      <c r="H2854" s="1" t="s">
        <v>2844</v>
      </c>
      <c r="I2854" s="1" t="s">
        <v>2845</v>
      </c>
      <c r="J2854" s="1" t="s">
        <v>51</v>
      </c>
      <c r="K2854" s="3">
        <v>40.380000000000003</v>
      </c>
      <c r="L2854">
        <v>5</v>
      </c>
      <c r="M2854" s="3">
        <v>201.9</v>
      </c>
      <c r="N2854" s="1" t="s">
        <v>21</v>
      </c>
      <c r="O2854" s="1" t="s">
        <v>22</v>
      </c>
    </row>
    <row r="2855" spans="1:15" x14ac:dyDescent="0.3">
      <c r="A2855" s="1" t="s">
        <v>6582</v>
      </c>
      <c r="B2855" s="2">
        <v>45730</v>
      </c>
      <c r="C2855" s="1" t="s">
        <v>6668</v>
      </c>
      <c r="D2855" s="1" t="s">
        <v>15</v>
      </c>
      <c r="E2855">
        <v>2025</v>
      </c>
      <c r="F2855" s="1" t="s">
        <v>1932</v>
      </c>
      <c r="G2855" s="1" t="s">
        <v>2263</v>
      </c>
      <c r="H2855" s="1" t="s">
        <v>613</v>
      </c>
      <c r="I2855" s="1" t="s">
        <v>614</v>
      </c>
      <c r="J2855" s="1" t="s">
        <v>87</v>
      </c>
      <c r="K2855" s="3">
        <v>29.19</v>
      </c>
      <c r="L2855">
        <v>4</v>
      </c>
      <c r="M2855" s="3">
        <v>116.76</v>
      </c>
      <c r="N2855" s="1" t="s">
        <v>6669</v>
      </c>
      <c r="O2855" s="1" t="s">
        <v>22</v>
      </c>
    </row>
    <row r="2856" spans="1:15" x14ac:dyDescent="0.3">
      <c r="A2856" s="1" t="s">
        <v>6583</v>
      </c>
      <c r="B2856" s="2">
        <v>44933</v>
      </c>
      <c r="C2856" s="1" t="s">
        <v>6673</v>
      </c>
      <c r="D2856" s="1" t="s">
        <v>210</v>
      </c>
      <c r="E2856">
        <v>2023</v>
      </c>
      <c r="F2856" s="1" t="s">
        <v>1040</v>
      </c>
      <c r="G2856" s="1" t="s">
        <v>3143</v>
      </c>
      <c r="H2856" s="1" t="s">
        <v>104</v>
      </c>
      <c r="I2856" s="1" t="s">
        <v>6584</v>
      </c>
      <c r="J2856" s="1" t="s">
        <v>87</v>
      </c>
      <c r="K2856" s="3">
        <v>34.19</v>
      </c>
      <c r="L2856">
        <v>5</v>
      </c>
      <c r="M2856" s="3">
        <v>170.95</v>
      </c>
      <c r="N2856" s="1" t="s">
        <v>21</v>
      </c>
      <c r="O2856" s="1" t="s">
        <v>44</v>
      </c>
    </row>
    <row r="2857" spans="1:15" x14ac:dyDescent="0.3">
      <c r="A2857" s="1" t="s">
        <v>6585</v>
      </c>
      <c r="B2857" s="2">
        <v>45535</v>
      </c>
      <c r="C2857" s="1" t="s">
        <v>6673</v>
      </c>
      <c r="D2857" s="1" t="s">
        <v>90</v>
      </c>
      <c r="E2857">
        <v>2024</v>
      </c>
      <c r="F2857" s="1" t="s">
        <v>4929</v>
      </c>
      <c r="G2857" s="1" t="s">
        <v>4930</v>
      </c>
      <c r="H2857" s="1" t="s">
        <v>342</v>
      </c>
      <c r="I2857" s="1" t="s">
        <v>4878</v>
      </c>
      <c r="J2857" s="1" t="s">
        <v>20</v>
      </c>
      <c r="K2857" s="3">
        <v>42.94</v>
      </c>
      <c r="L2857">
        <v>3</v>
      </c>
      <c r="M2857" s="3">
        <v>128.82</v>
      </c>
      <c r="N2857" s="1" t="s">
        <v>6669</v>
      </c>
      <c r="O2857" s="1" t="s">
        <v>193</v>
      </c>
    </row>
    <row r="2858" spans="1:15" x14ac:dyDescent="0.3">
      <c r="A2858" s="1" t="s">
        <v>6586</v>
      </c>
      <c r="B2858" s="2">
        <v>44836</v>
      </c>
      <c r="C2858" s="1" t="s">
        <v>6666</v>
      </c>
      <c r="D2858" s="1" t="s">
        <v>133</v>
      </c>
      <c r="E2858">
        <v>2022</v>
      </c>
      <c r="F2858" s="1" t="s">
        <v>1691</v>
      </c>
      <c r="G2858" s="1" t="s">
        <v>1692</v>
      </c>
      <c r="H2858" s="1" t="s">
        <v>1497</v>
      </c>
      <c r="I2858" s="1" t="s">
        <v>1498</v>
      </c>
      <c r="J2858" s="1" t="s">
        <v>20</v>
      </c>
      <c r="K2858" s="3">
        <v>46.12</v>
      </c>
      <c r="L2858">
        <v>5</v>
      </c>
      <c r="M2858" s="3">
        <v>230.6</v>
      </c>
      <c r="N2858" s="1" t="s">
        <v>6669</v>
      </c>
      <c r="O2858" s="1" t="s">
        <v>37</v>
      </c>
    </row>
    <row r="2859" spans="1:15" x14ac:dyDescent="0.3">
      <c r="A2859" s="1" t="s">
        <v>6587</v>
      </c>
      <c r="B2859" s="2">
        <v>45394</v>
      </c>
      <c r="C2859" s="1" t="s">
        <v>6668</v>
      </c>
      <c r="D2859" s="1" t="s">
        <v>82</v>
      </c>
      <c r="E2859">
        <v>2024</v>
      </c>
      <c r="F2859" s="1" t="s">
        <v>1993</v>
      </c>
      <c r="G2859" s="1" t="s">
        <v>4779</v>
      </c>
      <c r="H2859" s="1" t="s">
        <v>2319</v>
      </c>
      <c r="I2859" s="1" t="s">
        <v>2320</v>
      </c>
      <c r="J2859" s="1" t="s">
        <v>70</v>
      </c>
      <c r="K2859" s="3">
        <v>28.64</v>
      </c>
      <c r="L2859">
        <v>1</v>
      </c>
      <c r="M2859" s="3">
        <v>28.64</v>
      </c>
      <c r="N2859" s="1" t="s">
        <v>21</v>
      </c>
      <c r="O2859" s="1" t="s">
        <v>95</v>
      </c>
    </row>
    <row r="2860" spans="1:15" x14ac:dyDescent="0.3">
      <c r="A2860" s="1" t="s">
        <v>6588</v>
      </c>
      <c r="B2860" s="2">
        <v>45404</v>
      </c>
      <c r="C2860" s="1" t="s">
        <v>6667</v>
      </c>
      <c r="D2860" s="1" t="s">
        <v>82</v>
      </c>
      <c r="E2860">
        <v>2024</v>
      </c>
      <c r="F2860" s="1" t="s">
        <v>3605</v>
      </c>
      <c r="G2860" s="1" t="s">
        <v>3606</v>
      </c>
      <c r="H2860" s="1" t="s">
        <v>1024</v>
      </c>
      <c r="I2860" s="1" t="s">
        <v>1025</v>
      </c>
      <c r="J2860" s="1" t="s">
        <v>20</v>
      </c>
      <c r="K2860" s="3">
        <v>27.85</v>
      </c>
      <c r="L2860">
        <v>4</v>
      </c>
      <c r="M2860" s="3">
        <v>111.4</v>
      </c>
      <c r="N2860" s="1" t="s">
        <v>29</v>
      </c>
      <c r="O2860" s="1" t="s">
        <v>30</v>
      </c>
    </row>
    <row r="2861" spans="1:15" x14ac:dyDescent="0.3">
      <c r="A2861" s="1" t="s">
        <v>6589</v>
      </c>
      <c r="B2861" s="2">
        <v>45102</v>
      </c>
      <c r="C2861" s="1" t="s">
        <v>6666</v>
      </c>
      <c r="D2861" s="1" t="s">
        <v>24</v>
      </c>
      <c r="E2861">
        <v>2023</v>
      </c>
      <c r="F2861" s="1" t="s">
        <v>6590</v>
      </c>
      <c r="G2861" s="1" t="s">
        <v>6591</v>
      </c>
      <c r="H2861" s="1" t="s">
        <v>2438</v>
      </c>
      <c r="I2861" s="1" t="s">
        <v>2439</v>
      </c>
      <c r="J2861" s="1" t="s">
        <v>20</v>
      </c>
      <c r="K2861" s="3">
        <v>10.34</v>
      </c>
      <c r="L2861">
        <v>3</v>
      </c>
      <c r="M2861" s="3">
        <v>31.02</v>
      </c>
      <c r="N2861" s="1" t="s">
        <v>88</v>
      </c>
      <c r="O2861" s="1" t="s">
        <v>22</v>
      </c>
    </row>
    <row r="2862" spans="1:15" x14ac:dyDescent="0.3">
      <c r="A2862" s="1" t="s">
        <v>6592</v>
      </c>
      <c r="B2862" s="2">
        <v>45805</v>
      </c>
      <c r="C2862" s="1" t="s">
        <v>6670</v>
      </c>
      <c r="D2862" s="1" t="s">
        <v>46</v>
      </c>
      <c r="E2862">
        <v>2025</v>
      </c>
      <c r="F2862" s="1" t="s">
        <v>1388</v>
      </c>
      <c r="G2862" s="1" t="s">
        <v>1389</v>
      </c>
      <c r="H2862" s="1" t="s">
        <v>4036</v>
      </c>
      <c r="I2862" s="1" t="s">
        <v>4037</v>
      </c>
      <c r="J2862" s="1" t="s">
        <v>87</v>
      </c>
      <c r="K2862" s="3">
        <v>16.809999999999999</v>
      </c>
      <c r="L2862">
        <v>1</v>
      </c>
      <c r="M2862" s="3">
        <v>16.809999999999999</v>
      </c>
      <c r="N2862" s="1" t="s">
        <v>6669</v>
      </c>
      <c r="O2862" s="1" t="s">
        <v>37</v>
      </c>
    </row>
    <row r="2863" spans="1:15" x14ac:dyDescent="0.3">
      <c r="A2863" s="1" t="s">
        <v>6593</v>
      </c>
      <c r="B2863" s="2">
        <v>45241</v>
      </c>
      <c r="C2863" s="1" t="s">
        <v>6673</v>
      </c>
      <c r="D2863" s="1" t="s">
        <v>54</v>
      </c>
      <c r="E2863">
        <v>2023</v>
      </c>
      <c r="F2863" s="1" t="s">
        <v>967</v>
      </c>
      <c r="G2863" s="1" t="s">
        <v>968</v>
      </c>
      <c r="H2863" s="1" t="s">
        <v>1021</v>
      </c>
      <c r="I2863" s="1" t="s">
        <v>3154</v>
      </c>
      <c r="J2863" s="1" t="s">
        <v>70</v>
      </c>
      <c r="K2863" s="3">
        <v>15.99</v>
      </c>
      <c r="L2863">
        <v>3</v>
      </c>
      <c r="M2863" s="3">
        <v>47.97</v>
      </c>
      <c r="N2863" s="1" t="s">
        <v>6669</v>
      </c>
      <c r="O2863" s="1" t="s">
        <v>37</v>
      </c>
    </row>
    <row r="2864" spans="1:15" x14ac:dyDescent="0.3">
      <c r="A2864" s="1" t="s">
        <v>6594</v>
      </c>
      <c r="B2864" s="2">
        <v>45056</v>
      </c>
      <c r="C2864" s="1" t="s">
        <v>6670</v>
      </c>
      <c r="D2864" s="1" t="s">
        <v>46</v>
      </c>
      <c r="E2864">
        <v>2023</v>
      </c>
      <c r="F2864" s="1" t="s">
        <v>4933</v>
      </c>
      <c r="G2864" s="1" t="s">
        <v>4934</v>
      </c>
      <c r="H2864" s="1" t="s">
        <v>1513</v>
      </c>
      <c r="I2864" s="1" t="s">
        <v>4733</v>
      </c>
      <c r="J2864" s="1" t="s">
        <v>87</v>
      </c>
      <c r="K2864" s="3">
        <v>6.22</v>
      </c>
      <c r="L2864">
        <v>5</v>
      </c>
      <c r="M2864" s="3">
        <v>31.1</v>
      </c>
      <c r="N2864" s="1" t="s">
        <v>6669</v>
      </c>
      <c r="O2864" s="1" t="s">
        <v>44</v>
      </c>
    </row>
    <row r="2865" spans="1:15" x14ac:dyDescent="0.3">
      <c r="A2865" s="1" t="s">
        <v>6595</v>
      </c>
      <c r="B2865" s="2">
        <v>45166</v>
      </c>
      <c r="C2865" s="1" t="s">
        <v>6667</v>
      </c>
      <c r="D2865" s="1" t="s">
        <v>90</v>
      </c>
      <c r="E2865">
        <v>2023</v>
      </c>
      <c r="F2865" s="1" t="s">
        <v>1249</v>
      </c>
      <c r="G2865" s="1" t="s">
        <v>1710</v>
      </c>
      <c r="H2865" s="1" t="s">
        <v>4276</v>
      </c>
      <c r="I2865" s="1" t="s">
        <v>6430</v>
      </c>
      <c r="J2865" s="1" t="s">
        <v>20</v>
      </c>
      <c r="K2865" s="3">
        <v>22.46</v>
      </c>
      <c r="L2865">
        <v>3</v>
      </c>
      <c r="M2865" s="3">
        <v>67.38</v>
      </c>
      <c r="N2865" s="1" t="s">
        <v>88</v>
      </c>
      <c r="O2865" s="1" t="s">
        <v>37</v>
      </c>
    </row>
    <row r="2866" spans="1:15" x14ac:dyDescent="0.3">
      <c r="A2866" s="1" t="s">
        <v>6596</v>
      </c>
      <c r="B2866" s="2">
        <v>45359</v>
      </c>
      <c r="C2866" s="1" t="s">
        <v>6668</v>
      </c>
      <c r="D2866" s="1" t="s">
        <v>15</v>
      </c>
      <c r="E2866">
        <v>2024</v>
      </c>
      <c r="F2866" s="1" t="s">
        <v>164</v>
      </c>
      <c r="G2866" s="1" t="s">
        <v>165</v>
      </c>
      <c r="H2866" s="1" t="s">
        <v>6597</v>
      </c>
      <c r="I2866" s="1" t="s">
        <v>6598</v>
      </c>
      <c r="J2866" s="1" t="s">
        <v>20</v>
      </c>
      <c r="K2866" s="3">
        <v>41.27</v>
      </c>
      <c r="L2866">
        <v>2</v>
      </c>
      <c r="M2866" s="3">
        <v>82.54</v>
      </c>
      <c r="N2866" s="1" t="s">
        <v>29</v>
      </c>
      <c r="O2866" s="1" t="s">
        <v>193</v>
      </c>
    </row>
    <row r="2867" spans="1:15" x14ac:dyDescent="0.3">
      <c r="A2867" s="1" t="s">
        <v>6599</v>
      </c>
      <c r="B2867" s="2">
        <v>45733</v>
      </c>
      <c r="C2867" s="1" t="s">
        <v>6667</v>
      </c>
      <c r="D2867" s="1" t="s">
        <v>15</v>
      </c>
      <c r="E2867">
        <v>2025</v>
      </c>
      <c r="F2867" s="1" t="s">
        <v>2906</v>
      </c>
      <c r="G2867" s="1" t="s">
        <v>4844</v>
      </c>
      <c r="H2867" s="1" t="s">
        <v>2627</v>
      </c>
      <c r="I2867" s="1" t="s">
        <v>2628</v>
      </c>
      <c r="J2867" s="1" t="s">
        <v>20</v>
      </c>
      <c r="K2867" s="3">
        <v>23.53</v>
      </c>
      <c r="L2867">
        <v>4</v>
      </c>
      <c r="M2867" s="3">
        <v>94.12</v>
      </c>
      <c r="N2867" s="1" t="s">
        <v>6669</v>
      </c>
      <c r="O2867" s="1" t="s">
        <v>80</v>
      </c>
    </row>
    <row r="2868" spans="1:15" x14ac:dyDescent="0.3">
      <c r="A2868" s="1" t="s">
        <v>6600</v>
      </c>
      <c r="B2868" s="2">
        <v>45619</v>
      </c>
      <c r="C2868" s="1" t="s">
        <v>6673</v>
      </c>
      <c r="D2868" s="1" t="s">
        <v>54</v>
      </c>
      <c r="E2868">
        <v>2024</v>
      </c>
      <c r="F2868" s="1" t="s">
        <v>2140</v>
      </c>
      <c r="G2868" s="1" t="s">
        <v>6601</v>
      </c>
      <c r="H2868" s="1" t="s">
        <v>6140</v>
      </c>
      <c r="I2868" s="1" t="s">
        <v>6141</v>
      </c>
      <c r="J2868" s="1" t="s">
        <v>20</v>
      </c>
      <c r="K2868" s="3">
        <v>7.9</v>
      </c>
      <c r="L2868">
        <v>1</v>
      </c>
      <c r="M2868" s="3">
        <v>7.9</v>
      </c>
      <c r="N2868" s="1" t="s">
        <v>21</v>
      </c>
      <c r="O2868" s="1" t="s">
        <v>44</v>
      </c>
    </row>
    <row r="2869" spans="1:15" x14ac:dyDescent="0.3">
      <c r="A2869" s="1" t="s">
        <v>6602</v>
      </c>
      <c r="B2869" s="2">
        <v>45152</v>
      </c>
      <c r="C2869" s="1" t="s">
        <v>6667</v>
      </c>
      <c r="D2869" s="1" t="s">
        <v>90</v>
      </c>
      <c r="E2869">
        <v>2023</v>
      </c>
      <c r="F2869" s="1" t="s">
        <v>2855</v>
      </c>
      <c r="G2869" s="1" t="s">
        <v>2856</v>
      </c>
      <c r="H2869" s="1" t="s">
        <v>984</v>
      </c>
      <c r="I2869" s="1" t="s">
        <v>1711</v>
      </c>
      <c r="J2869" s="1" t="s">
        <v>70</v>
      </c>
      <c r="K2869" s="3">
        <v>22.24</v>
      </c>
      <c r="L2869">
        <v>2</v>
      </c>
      <c r="M2869" s="3">
        <v>44.48</v>
      </c>
      <c r="N2869" s="1" t="s">
        <v>29</v>
      </c>
      <c r="O2869" s="1" t="s">
        <v>37</v>
      </c>
    </row>
    <row r="2870" spans="1:15" x14ac:dyDescent="0.3">
      <c r="A2870" s="1" t="s">
        <v>6603</v>
      </c>
      <c r="B2870" s="2">
        <v>45071</v>
      </c>
      <c r="C2870" s="1" t="s">
        <v>6672</v>
      </c>
      <c r="D2870" s="1" t="s">
        <v>46</v>
      </c>
      <c r="E2870">
        <v>2023</v>
      </c>
      <c r="F2870" s="1" t="s">
        <v>658</v>
      </c>
      <c r="G2870" s="1" t="s">
        <v>3619</v>
      </c>
      <c r="H2870" s="1" t="s">
        <v>5148</v>
      </c>
      <c r="I2870" s="1" t="s">
        <v>5149</v>
      </c>
      <c r="J2870" s="1" t="s">
        <v>51</v>
      </c>
      <c r="K2870" s="3">
        <v>8.75</v>
      </c>
      <c r="L2870">
        <v>1</v>
      </c>
      <c r="M2870" s="3">
        <v>8.75</v>
      </c>
      <c r="N2870" s="1" t="s">
        <v>29</v>
      </c>
      <c r="O2870" s="1" t="s">
        <v>37</v>
      </c>
    </row>
    <row r="2871" spans="1:15" x14ac:dyDescent="0.3">
      <c r="A2871" s="1" t="s">
        <v>6604</v>
      </c>
      <c r="B2871" s="2">
        <v>45518</v>
      </c>
      <c r="C2871" s="1" t="s">
        <v>6670</v>
      </c>
      <c r="D2871" s="1" t="s">
        <v>90</v>
      </c>
      <c r="E2871">
        <v>2024</v>
      </c>
      <c r="F2871" s="1" t="s">
        <v>1459</v>
      </c>
      <c r="G2871" s="1" t="s">
        <v>1460</v>
      </c>
      <c r="H2871" s="1" t="s">
        <v>3762</v>
      </c>
      <c r="I2871" s="1" t="s">
        <v>3763</v>
      </c>
      <c r="J2871" s="1" t="s">
        <v>20</v>
      </c>
      <c r="K2871" s="3">
        <v>50.25</v>
      </c>
      <c r="L2871">
        <v>3</v>
      </c>
      <c r="M2871" s="3">
        <v>150.75</v>
      </c>
      <c r="N2871" s="1" t="s">
        <v>29</v>
      </c>
      <c r="O2871" s="1" t="s">
        <v>22</v>
      </c>
    </row>
    <row r="2872" spans="1:15" x14ac:dyDescent="0.3">
      <c r="A2872" s="1" t="s">
        <v>6605</v>
      </c>
      <c r="B2872" s="2">
        <v>45534</v>
      </c>
      <c r="C2872" s="1" t="s">
        <v>6668</v>
      </c>
      <c r="D2872" s="1" t="s">
        <v>90</v>
      </c>
      <c r="E2872">
        <v>2024</v>
      </c>
      <c r="F2872" s="1" t="s">
        <v>2169</v>
      </c>
      <c r="G2872" s="1" t="s">
        <v>5922</v>
      </c>
      <c r="H2872" s="1" t="s">
        <v>2174</v>
      </c>
      <c r="I2872" s="1" t="s">
        <v>3048</v>
      </c>
      <c r="J2872" s="1" t="s">
        <v>70</v>
      </c>
      <c r="K2872" s="3">
        <v>19.22</v>
      </c>
      <c r="L2872">
        <v>2</v>
      </c>
      <c r="M2872" s="3">
        <v>38.44</v>
      </c>
      <c r="N2872" s="1" t="s">
        <v>6669</v>
      </c>
      <c r="O2872" s="1" t="s">
        <v>37</v>
      </c>
    </row>
    <row r="2873" spans="1:15" x14ac:dyDescent="0.3">
      <c r="A2873" s="1" t="s">
        <v>6606</v>
      </c>
      <c r="B2873" s="2">
        <v>45390</v>
      </c>
      <c r="C2873" s="1" t="s">
        <v>6667</v>
      </c>
      <c r="D2873" s="1" t="s">
        <v>82</v>
      </c>
      <c r="E2873">
        <v>2024</v>
      </c>
      <c r="F2873" s="1" t="s">
        <v>1495</v>
      </c>
      <c r="G2873" s="1" t="s">
        <v>1496</v>
      </c>
      <c r="H2873" s="1" t="s">
        <v>2779</v>
      </c>
      <c r="I2873" s="1" t="s">
        <v>3514</v>
      </c>
      <c r="J2873" s="1" t="s">
        <v>20</v>
      </c>
      <c r="K2873" s="3">
        <v>16.91</v>
      </c>
      <c r="L2873">
        <v>4</v>
      </c>
      <c r="M2873" s="3">
        <v>67.64</v>
      </c>
      <c r="N2873" s="1" t="s">
        <v>21</v>
      </c>
      <c r="O2873" s="1" t="s">
        <v>44</v>
      </c>
    </row>
    <row r="2874" spans="1:15" x14ac:dyDescent="0.3">
      <c r="A2874" s="1" t="s">
        <v>6607</v>
      </c>
      <c r="B2874" s="2">
        <v>45201</v>
      </c>
      <c r="C2874" s="1" t="s">
        <v>6667</v>
      </c>
      <c r="D2874" s="1" t="s">
        <v>133</v>
      </c>
      <c r="E2874">
        <v>2023</v>
      </c>
      <c r="F2874" s="1" t="s">
        <v>2967</v>
      </c>
      <c r="G2874" s="1" t="s">
        <v>2968</v>
      </c>
      <c r="H2874" s="1" t="s">
        <v>2356</v>
      </c>
      <c r="I2874" s="1" t="s">
        <v>3010</v>
      </c>
      <c r="J2874" s="1" t="s">
        <v>70</v>
      </c>
      <c r="K2874" s="3">
        <v>25.23</v>
      </c>
      <c r="L2874">
        <v>2</v>
      </c>
      <c r="M2874" s="3">
        <v>50.46</v>
      </c>
      <c r="N2874" s="1" t="s">
        <v>21</v>
      </c>
      <c r="O2874" s="1" t="s">
        <v>22</v>
      </c>
    </row>
    <row r="2875" spans="1:15" x14ac:dyDescent="0.3">
      <c r="A2875" s="1" t="s">
        <v>6608</v>
      </c>
      <c r="B2875" s="2">
        <v>45179</v>
      </c>
      <c r="C2875" s="1" t="s">
        <v>6666</v>
      </c>
      <c r="D2875" s="1" t="s">
        <v>60</v>
      </c>
      <c r="E2875">
        <v>2023</v>
      </c>
      <c r="F2875" s="1" t="s">
        <v>765</v>
      </c>
      <c r="G2875" s="1" t="s">
        <v>5258</v>
      </c>
      <c r="H2875" s="1" t="s">
        <v>1497</v>
      </c>
      <c r="I2875" s="1" t="s">
        <v>1498</v>
      </c>
      <c r="J2875" s="1" t="s">
        <v>87</v>
      </c>
      <c r="K2875" s="3">
        <v>34.4</v>
      </c>
      <c r="L2875">
        <v>1</v>
      </c>
      <c r="M2875" s="3">
        <v>34.4</v>
      </c>
      <c r="N2875" s="1" t="s">
        <v>6669</v>
      </c>
      <c r="O2875" s="1" t="s">
        <v>30</v>
      </c>
    </row>
    <row r="2876" spans="1:15" x14ac:dyDescent="0.3">
      <c r="A2876" s="1" t="s">
        <v>6609</v>
      </c>
      <c r="B2876" s="2">
        <v>45454</v>
      </c>
      <c r="C2876" s="1" t="s">
        <v>6671</v>
      </c>
      <c r="D2876" s="1" t="s">
        <v>24</v>
      </c>
      <c r="E2876">
        <v>2024</v>
      </c>
      <c r="F2876" s="1" t="s">
        <v>2637</v>
      </c>
      <c r="G2876" s="1" t="s">
        <v>2638</v>
      </c>
      <c r="H2876" s="1" t="s">
        <v>683</v>
      </c>
      <c r="I2876" s="1" t="s">
        <v>684</v>
      </c>
      <c r="J2876" s="1" t="s">
        <v>51</v>
      </c>
      <c r="K2876" s="3">
        <v>22.64</v>
      </c>
      <c r="L2876">
        <v>5</v>
      </c>
      <c r="M2876" s="3">
        <v>113.2</v>
      </c>
      <c r="N2876" s="1" t="s">
        <v>21</v>
      </c>
      <c r="O2876" s="1" t="s">
        <v>52</v>
      </c>
    </row>
    <row r="2877" spans="1:15" x14ac:dyDescent="0.3">
      <c r="A2877" s="1" t="s">
        <v>6610</v>
      </c>
      <c r="B2877" s="2">
        <v>45630</v>
      </c>
      <c r="C2877" s="1" t="s">
        <v>6670</v>
      </c>
      <c r="D2877" s="1" t="s">
        <v>107</v>
      </c>
      <c r="E2877">
        <v>2024</v>
      </c>
      <c r="F2877" s="1" t="s">
        <v>3409</v>
      </c>
      <c r="G2877" s="1" t="s">
        <v>3410</v>
      </c>
      <c r="H2877" s="1" t="s">
        <v>3221</v>
      </c>
      <c r="I2877" s="1" t="s">
        <v>5550</v>
      </c>
      <c r="J2877" s="1" t="s">
        <v>51</v>
      </c>
      <c r="K2877" s="3">
        <v>17.41</v>
      </c>
      <c r="L2877">
        <v>4</v>
      </c>
      <c r="M2877" s="3">
        <v>69.64</v>
      </c>
      <c r="N2877" s="1" t="s">
        <v>21</v>
      </c>
      <c r="O2877" s="1" t="s">
        <v>22</v>
      </c>
    </row>
    <row r="2878" spans="1:15" x14ac:dyDescent="0.3">
      <c r="A2878" s="1" t="s">
        <v>6611</v>
      </c>
      <c r="B2878" s="2">
        <v>45222</v>
      </c>
      <c r="C2878" s="1" t="s">
        <v>6667</v>
      </c>
      <c r="D2878" s="1" t="s">
        <v>133</v>
      </c>
      <c r="E2878">
        <v>2023</v>
      </c>
      <c r="F2878" s="1" t="s">
        <v>5601</v>
      </c>
      <c r="G2878" s="1" t="s">
        <v>5602</v>
      </c>
      <c r="H2878" s="1" t="s">
        <v>4998</v>
      </c>
      <c r="I2878" s="1" t="s">
        <v>4999</v>
      </c>
      <c r="J2878" s="1" t="s">
        <v>51</v>
      </c>
      <c r="K2878" s="3">
        <v>24.63</v>
      </c>
      <c r="L2878">
        <v>2</v>
      </c>
      <c r="M2878" s="3">
        <v>49.26</v>
      </c>
      <c r="N2878" s="1" t="s">
        <v>6669</v>
      </c>
      <c r="O2878" s="1" t="s">
        <v>44</v>
      </c>
    </row>
    <row r="2879" spans="1:15" x14ac:dyDescent="0.3">
      <c r="A2879" s="1" t="s">
        <v>6612</v>
      </c>
      <c r="B2879" s="2">
        <v>45089</v>
      </c>
      <c r="C2879" s="1" t="s">
        <v>6667</v>
      </c>
      <c r="D2879" s="1" t="s">
        <v>24</v>
      </c>
      <c r="E2879">
        <v>2023</v>
      </c>
      <c r="F2879" s="1" t="s">
        <v>414</v>
      </c>
      <c r="G2879" s="1" t="s">
        <v>1824</v>
      </c>
      <c r="H2879" s="1" t="s">
        <v>99</v>
      </c>
      <c r="I2879" s="1" t="s">
        <v>100</v>
      </c>
      <c r="J2879" s="1" t="s">
        <v>20</v>
      </c>
      <c r="K2879" s="3">
        <v>25.1</v>
      </c>
      <c r="L2879">
        <v>3</v>
      </c>
      <c r="M2879" s="3">
        <v>75.3</v>
      </c>
      <c r="N2879" s="1" t="s">
        <v>6669</v>
      </c>
      <c r="O2879" s="1" t="s">
        <v>95</v>
      </c>
    </row>
    <row r="2880" spans="1:15" x14ac:dyDescent="0.3">
      <c r="A2880" s="1" t="s">
        <v>6613</v>
      </c>
      <c r="B2880" s="2">
        <v>45848</v>
      </c>
      <c r="C2880" s="1" t="s">
        <v>6672</v>
      </c>
      <c r="D2880" s="1" t="s">
        <v>32</v>
      </c>
      <c r="E2880">
        <v>2025</v>
      </c>
      <c r="F2880" s="1" t="s">
        <v>5537</v>
      </c>
      <c r="G2880" s="1" t="s">
        <v>5538</v>
      </c>
      <c r="H2880" s="1" t="s">
        <v>593</v>
      </c>
      <c r="I2880" s="1" t="s">
        <v>2923</v>
      </c>
      <c r="J2880" s="1" t="s">
        <v>70</v>
      </c>
      <c r="K2880" s="3">
        <v>44.39</v>
      </c>
      <c r="L2880">
        <v>2</v>
      </c>
      <c r="M2880" s="3">
        <v>88.78</v>
      </c>
      <c r="N2880" s="1" t="s">
        <v>21</v>
      </c>
      <c r="O2880" s="1" t="s">
        <v>37</v>
      </c>
    </row>
    <row r="2881" spans="1:15" x14ac:dyDescent="0.3">
      <c r="A2881" s="1" t="s">
        <v>6614</v>
      </c>
      <c r="B2881" s="2">
        <v>45034</v>
      </c>
      <c r="C2881" s="1" t="s">
        <v>6671</v>
      </c>
      <c r="D2881" s="1" t="s">
        <v>82</v>
      </c>
      <c r="E2881">
        <v>2023</v>
      </c>
      <c r="F2881" s="1" t="s">
        <v>3698</v>
      </c>
      <c r="G2881" s="1" t="s">
        <v>3699</v>
      </c>
      <c r="H2881" s="1" t="s">
        <v>4655</v>
      </c>
      <c r="I2881" s="1" t="s">
        <v>4656</v>
      </c>
      <c r="J2881" s="1" t="s">
        <v>87</v>
      </c>
      <c r="K2881" s="3">
        <v>32.21</v>
      </c>
      <c r="L2881">
        <v>5</v>
      </c>
      <c r="M2881" s="3">
        <v>161.05000000000001</v>
      </c>
      <c r="N2881" s="1" t="s">
        <v>29</v>
      </c>
      <c r="O2881" s="1" t="s">
        <v>95</v>
      </c>
    </row>
    <row r="2882" spans="1:15" x14ac:dyDescent="0.3">
      <c r="A2882" s="1" t="s">
        <v>6615</v>
      </c>
      <c r="B2882" s="2">
        <v>45019</v>
      </c>
      <c r="C2882" s="1" t="s">
        <v>6667</v>
      </c>
      <c r="D2882" s="1" t="s">
        <v>82</v>
      </c>
      <c r="E2882">
        <v>2023</v>
      </c>
      <c r="F2882" s="1" t="s">
        <v>611</v>
      </c>
      <c r="G2882" s="1" t="s">
        <v>612</v>
      </c>
      <c r="H2882" s="1" t="s">
        <v>3565</v>
      </c>
      <c r="I2882" s="1" t="s">
        <v>3566</v>
      </c>
      <c r="J2882" s="1" t="s">
        <v>87</v>
      </c>
      <c r="K2882" s="3">
        <v>29.25</v>
      </c>
      <c r="L2882">
        <v>4</v>
      </c>
      <c r="M2882" s="3">
        <v>117</v>
      </c>
      <c r="N2882" s="1" t="s">
        <v>29</v>
      </c>
      <c r="O2882" s="1" t="s">
        <v>52</v>
      </c>
    </row>
    <row r="2883" spans="1:15" x14ac:dyDescent="0.3">
      <c r="A2883" s="1" t="s">
        <v>6616</v>
      </c>
      <c r="B2883" s="2">
        <v>45379</v>
      </c>
      <c r="C2883" s="1" t="s">
        <v>6672</v>
      </c>
      <c r="D2883" s="1" t="s">
        <v>15</v>
      </c>
      <c r="E2883">
        <v>2024</v>
      </c>
      <c r="F2883" s="1" t="s">
        <v>2549</v>
      </c>
      <c r="G2883" s="1" t="s">
        <v>2550</v>
      </c>
      <c r="H2883" s="1" t="s">
        <v>4253</v>
      </c>
      <c r="I2883" s="1" t="s">
        <v>4254</v>
      </c>
      <c r="J2883" s="1" t="s">
        <v>70</v>
      </c>
      <c r="K2883" s="3">
        <v>11.44</v>
      </c>
      <c r="L2883">
        <v>3</v>
      </c>
      <c r="M2883" s="3">
        <v>34.32</v>
      </c>
      <c r="N2883" s="1" t="s">
        <v>21</v>
      </c>
      <c r="O2883" s="1" t="s">
        <v>193</v>
      </c>
    </row>
    <row r="2884" spans="1:15" x14ac:dyDescent="0.3">
      <c r="A2884" s="1" t="s">
        <v>6617</v>
      </c>
      <c r="B2884" s="2">
        <v>45847</v>
      </c>
      <c r="C2884" s="1" t="s">
        <v>6670</v>
      </c>
      <c r="D2884" s="1" t="s">
        <v>32</v>
      </c>
      <c r="E2884">
        <v>2025</v>
      </c>
      <c r="F2884" s="1" t="s">
        <v>118</v>
      </c>
      <c r="G2884" s="1" t="s">
        <v>4770</v>
      </c>
      <c r="H2884" s="1" t="s">
        <v>1505</v>
      </c>
      <c r="I2884" s="1" t="s">
        <v>1506</v>
      </c>
      <c r="J2884" s="1" t="s">
        <v>20</v>
      </c>
      <c r="K2884" s="3">
        <v>12.79</v>
      </c>
      <c r="L2884">
        <v>3</v>
      </c>
      <c r="M2884" s="3">
        <v>38.369999999999997</v>
      </c>
      <c r="N2884" s="1" t="s">
        <v>21</v>
      </c>
      <c r="O2884" s="1" t="s">
        <v>193</v>
      </c>
    </row>
    <row r="2885" spans="1:15" x14ac:dyDescent="0.3">
      <c r="A2885" s="1" t="s">
        <v>6618</v>
      </c>
      <c r="B2885" s="2">
        <v>45436</v>
      </c>
      <c r="C2885" s="1" t="s">
        <v>6668</v>
      </c>
      <c r="D2885" s="1" t="s">
        <v>46</v>
      </c>
      <c r="E2885">
        <v>2024</v>
      </c>
      <c r="F2885" s="1" t="s">
        <v>6619</v>
      </c>
      <c r="G2885" s="1" t="s">
        <v>6620</v>
      </c>
      <c r="H2885" s="1" t="s">
        <v>932</v>
      </c>
      <c r="I2885" s="1" t="s">
        <v>933</v>
      </c>
      <c r="J2885" s="1" t="s">
        <v>51</v>
      </c>
      <c r="K2885" s="3">
        <v>18.47</v>
      </c>
      <c r="L2885">
        <v>4</v>
      </c>
      <c r="M2885" s="3">
        <v>73.88</v>
      </c>
      <c r="N2885" s="1" t="s">
        <v>29</v>
      </c>
      <c r="O2885" s="1" t="s">
        <v>44</v>
      </c>
    </row>
    <row r="2886" spans="1:15" x14ac:dyDescent="0.3">
      <c r="A2886" s="1" t="s">
        <v>6621</v>
      </c>
      <c r="B2886" s="2">
        <v>45038</v>
      </c>
      <c r="C2886" s="1" t="s">
        <v>6673</v>
      </c>
      <c r="D2886" s="1" t="s">
        <v>82</v>
      </c>
      <c r="E2886">
        <v>2023</v>
      </c>
      <c r="F2886" s="1" t="s">
        <v>3094</v>
      </c>
      <c r="G2886" s="1" t="s">
        <v>3095</v>
      </c>
      <c r="H2886" s="1" t="s">
        <v>3380</v>
      </c>
      <c r="I2886" s="1" t="s">
        <v>6291</v>
      </c>
      <c r="J2886" s="1" t="s">
        <v>70</v>
      </c>
      <c r="K2886" s="3">
        <v>19.28</v>
      </c>
      <c r="L2886">
        <v>5</v>
      </c>
      <c r="M2886" s="3">
        <v>96.4</v>
      </c>
      <c r="N2886" s="1" t="s">
        <v>6669</v>
      </c>
      <c r="O2886" s="1" t="s">
        <v>37</v>
      </c>
    </row>
    <row r="2887" spans="1:15" x14ac:dyDescent="0.3">
      <c r="A2887" s="1" t="s">
        <v>6622</v>
      </c>
      <c r="B2887" s="2">
        <v>44881</v>
      </c>
      <c r="C2887" s="1" t="s">
        <v>6670</v>
      </c>
      <c r="D2887" s="1" t="s">
        <v>54</v>
      </c>
      <c r="E2887">
        <v>2022</v>
      </c>
      <c r="F2887" s="1" t="s">
        <v>1680</v>
      </c>
      <c r="G2887" s="1" t="s">
        <v>1681</v>
      </c>
      <c r="H2887" s="1" t="s">
        <v>1068</v>
      </c>
      <c r="I2887" s="1" t="s">
        <v>1069</v>
      </c>
      <c r="J2887" s="1" t="s">
        <v>51</v>
      </c>
      <c r="K2887" s="3">
        <v>25.85</v>
      </c>
      <c r="L2887">
        <v>5</v>
      </c>
      <c r="M2887" s="3">
        <v>129.25</v>
      </c>
      <c r="N2887" s="1" t="s">
        <v>6669</v>
      </c>
      <c r="O2887" s="1" t="s">
        <v>37</v>
      </c>
    </row>
    <row r="2888" spans="1:15" x14ac:dyDescent="0.3">
      <c r="A2888" s="1" t="s">
        <v>6623</v>
      </c>
      <c r="B2888" s="2">
        <v>45470</v>
      </c>
      <c r="C2888" s="1" t="s">
        <v>6672</v>
      </c>
      <c r="D2888" s="1" t="s">
        <v>24</v>
      </c>
      <c r="E2888">
        <v>2024</v>
      </c>
      <c r="F2888" s="1" t="s">
        <v>134</v>
      </c>
      <c r="G2888" s="1" t="s">
        <v>135</v>
      </c>
      <c r="H2888" s="1" t="s">
        <v>6624</v>
      </c>
      <c r="I2888" s="1" t="s">
        <v>6625</v>
      </c>
      <c r="J2888" s="1" t="s">
        <v>70</v>
      </c>
      <c r="K2888" s="3">
        <v>23.59</v>
      </c>
      <c r="L2888">
        <v>2</v>
      </c>
      <c r="M2888" s="3">
        <v>47.18</v>
      </c>
      <c r="N2888" s="1" t="s">
        <v>29</v>
      </c>
      <c r="O2888" s="1" t="s">
        <v>193</v>
      </c>
    </row>
    <row r="2889" spans="1:15" x14ac:dyDescent="0.3">
      <c r="A2889" s="1" t="s">
        <v>6626</v>
      </c>
      <c r="B2889" s="2">
        <v>45264</v>
      </c>
      <c r="C2889" s="1" t="s">
        <v>6667</v>
      </c>
      <c r="D2889" s="1" t="s">
        <v>107</v>
      </c>
      <c r="E2889">
        <v>2023</v>
      </c>
      <c r="F2889" s="1" t="s">
        <v>2644</v>
      </c>
      <c r="G2889" s="1" t="s">
        <v>3169</v>
      </c>
      <c r="H2889" s="1" t="s">
        <v>1685</v>
      </c>
      <c r="I2889" s="1" t="s">
        <v>5468</v>
      </c>
      <c r="J2889" s="1" t="s">
        <v>87</v>
      </c>
      <c r="K2889" s="3">
        <v>9.5</v>
      </c>
      <c r="L2889">
        <v>2</v>
      </c>
      <c r="M2889" s="3">
        <v>19</v>
      </c>
      <c r="N2889" s="1" t="s">
        <v>21</v>
      </c>
      <c r="O2889" s="1" t="s">
        <v>37</v>
      </c>
    </row>
    <row r="2890" spans="1:15" x14ac:dyDescent="0.3">
      <c r="A2890" s="1" t="s">
        <v>6627</v>
      </c>
      <c r="B2890" s="2">
        <v>45273</v>
      </c>
      <c r="C2890" s="1" t="s">
        <v>6670</v>
      </c>
      <c r="D2890" s="1" t="s">
        <v>107</v>
      </c>
      <c r="E2890">
        <v>2023</v>
      </c>
      <c r="F2890" s="1" t="s">
        <v>3463</v>
      </c>
      <c r="G2890" s="1" t="s">
        <v>3464</v>
      </c>
      <c r="H2890" s="1" t="s">
        <v>2539</v>
      </c>
      <c r="I2890" s="1" t="s">
        <v>4017</v>
      </c>
      <c r="J2890" s="1" t="s">
        <v>51</v>
      </c>
      <c r="K2890" s="3">
        <v>39.69</v>
      </c>
      <c r="L2890">
        <v>2</v>
      </c>
      <c r="M2890" s="3">
        <v>79.38</v>
      </c>
      <c r="N2890" s="1" t="s">
        <v>6669</v>
      </c>
      <c r="O2890" s="1" t="s">
        <v>193</v>
      </c>
    </row>
    <row r="2891" spans="1:15" x14ac:dyDescent="0.3">
      <c r="A2891" s="1" t="s">
        <v>6628</v>
      </c>
      <c r="B2891" s="2">
        <v>45231</v>
      </c>
      <c r="C2891" s="1" t="s">
        <v>6670</v>
      </c>
      <c r="D2891" s="1" t="s">
        <v>54</v>
      </c>
      <c r="E2891">
        <v>2023</v>
      </c>
      <c r="F2891" s="1" t="s">
        <v>3216</v>
      </c>
      <c r="G2891" s="1" t="s">
        <v>5393</v>
      </c>
      <c r="H2891" s="1" t="s">
        <v>1165</v>
      </c>
      <c r="I2891" s="1" t="s">
        <v>6629</v>
      </c>
      <c r="J2891" s="1" t="s">
        <v>70</v>
      </c>
      <c r="K2891" s="3">
        <v>30.08</v>
      </c>
      <c r="L2891">
        <v>3</v>
      </c>
      <c r="M2891" s="3">
        <v>90.24</v>
      </c>
      <c r="N2891" s="1" t="s">
        <v>21</v>
      </c>
      <c r="O2891" s="1" t="s">
        <v>30</v>
      </c>
    </row>
    <row r="2892" spans="1:15" x14ac:dyDescent="0.3">
      <c r="A2892" s="1" t="s">
        <v>6630</v>
      </c>
      <c r="B2892" s="2">
        <v>45048</v>
      </c>
      <c r="C2892" s="1" t="s">
        <v>6671</v>
      </c>
      <c r="D2892" s="1" t="s">
        <v>46</v>
      </c>
      <c r="E2892">
        <v>2023</v>
      </c>
      <c r="F2892" s="1" t="s">
        <v>260</v>
      </c>
      <c r="G2892" s="1" t="s">
        <v>261</v>
      </c>
      <c r="H2892" s="1" t="s">
        <v>1518</v>
      </c>
      <c r="I2892" s="1" t="s">
        <v>2946</v>
      </c>
      <c r="J2892" s="1" t="s">
        <v>51</v>
      </c>
      <c r="K2892" s="3">
        <v>42.43</v>
      </c>
      <c r="L2892">
        <v>2</v>
      </c>
      <c r="M2892" s="3">
        <v>84.86</v>
      </c>
      <c r="N2892" s="1" t="s">
        <v>6669</v>
      </c>
      <c r="O2892" s="1" t="s">
        <v>95</v>
      </c>
    </row>
    <row r="2893" spans="1:15" x14ac:dyDescent="0.3">
      <c r="A2893" s="1" t="s">
        <v>6631</v>
      </c>
      <c r="B2893" s="2">
        <v>45699</v>
      </c>
      <c r="C2893" s="1" t="s">
        <v>6671</v>
      </c>
      <c r="D2893" s="1" t="s">
        <v>39</v>
      </c>
      <c r="E2893">
        <v>2025</v>
      </c>
      <c r="F2893" s="1" t="s">
        <v>578</v>
      </c>
      <c r="G2893" s="1" t="s">
        <v>579</v>
      </c>
      <c r="H2893" s="1" t="s">
        <v>3360</v>
      </c>
      <c r="I2893" s="1" t="s">
        <v>4438</v>
      </c>
      <c r="J2893" s="1" t="s">
        <v>70</v>
      </c>
      <c r="K2893" s="3">
        <v>40.07</v>
      </c>
      <c r="L2893">
        <v>4</v>
      </c>
      <c r="M2893" s="3">
        <v>160.28</v>
      </c>
      <c r="N2893" s="1" t="s">
        <v>21</v>
      </c>
      <c r="O2893" s="1" t="s">
        <v>80</v>
      </c>
    </row>
    <row r="2894" spans="1:15" x14ac:dyDescent="0.3">
      <c r="A2894" s="1" t="s">
        <v>6632</v>
      </c>
      <c r="B2894" s="2">
        <v>45707</v>
      </c>
      <c r="C2894" s="1" t="s">
        <v>6670</v>
      </c>
      <c r="D2894" s="1" t="s">
        <v>39</v>
      </c>
      <c r="E2894">
        <v>2025</v>
      </c>
      <c r="F2894" s="1" t="s">
        <v>2671</v>
      </c>
      <c r="G2894" s="1" t="s">
        <v>2672</v>
      </c>
      <c r="H2894" s="1" t="s">
        <v>3829</v>
      </c>
      <c r="I2894" s="1" t="s">
        <v>3830</v>
      </c>
      <c r="J2894" s="1" t="s">
        <v>70</v>
      </c>
      <c r="K2894" s="3">
        <v>16.75</v>
      </c>
      <c r="L2894">
        <v>1</v>
      </c>
      <c r="M2894" s="3">
        <v>16.75</v>
      </c>
      <c r="N2894" s="1" t="s">
        <v>6669</v>
      </c>
      <c r="O2894" s="1" t="s">
        <v>95</v>
      </c>
    </row>
    <row r="2895" spans="1:15" x14ac:dyDescent="0.3">
      <c r="A2895" s="1" t="s">
        <v>6633</v>
      </c>
      <c r="B2895" s="2">
        <v>45471</v>
      </c>
      <c r="C2895" s="1" t="s">
        <v>6668</v>
      </c>
      <c r="D2895" s="1" t="s">
        <v>24</v>
      </c>
      <c r="E2895">
        <v>2024</v>
      </c>
      <c r="F2895" s="1" t="s">
        <v>3248</v>
      </c>
      <c r="G2895" s="1" t="s">
        <v>3249</v>
      </c>
      <c r="H2895" s="1" t="s">
        <v>2627</v>
      </c>
      <c r="I2895" s="1" t="s">
        <v>2628</v>
      </c>
      <c r="J2895" s="1" t="s">
        <v>70</v>
      </c>
      <c r="K2895" s="3">
        <v>26.82</v>
      </c>
      <c r="L2895">
        <v>5</v>
      </c>
      <c r="M2895" s="3">
        <v>134.1</v>
      </c>
      <c r="N2895" s="1" t="s">
        <v>21</v>
      </c>
      <c r="O2895" s="1" t="s">
        <v>193</v>
      </c>
    </row>
    <row r="2896" spans="1:15" x14ac:dyDescent="0.3">
      <c r="A2896" s="1" t="s">
        <v>6634</v>
      </c>
      <c r="B2896" s="2">
        <v>45511</v>
      </c>
      <c r="C2896" s="1" t="s">
        <v>6670</v>
      </c>
      <c r="D2896" s="1" t="s">
        <v>90</v>
      </c>
      <c r="E2896">
        <v>2024</v>
      </c>
      <c r="F2896" s="1" t="s">
        <v>3022</v>
      </c>
      <c r="G2896" s="1" t="s">
        <v>6635</v>
      </c>
      <c r="H2896" s="1" t="s">
        <v>191</v>
      </c>
      <c r="I2896" s="1" t="s">
        <v>4296</v>
      </c>
      <c r="J2896" s="1" t="s">
        <v>70</v>
      </c>
      <c r="K2896" s="3">
        <v>17.29</v>
      </c>
      <c r="L2896">
        <v>2</v>
      </c>
      <c r="M2896" s="3">
        <v>34.58</v>
      </c>
      <c r="N2896" s="1" t="s">
        <v>88</v>
      </c>
      <c r="O2896" s="1" t="s">
        <v>52</v>
      </c>
    </row>
    <row r="2897" spans="1:15" x14ac:dyDescent="0.3">
      <c r="A2897" s="1" t="s">
        <v>6636</v>
      </c>
      <c r="B2897" s="2">
        <v>45197</v>
      </c>
      <c r="C2897" s="1" t="s">
        <v>6672</v>
      </c>
      <c r="D2897" s="1" t="s">
        <v>60</v>
      </c>
      <c r="E2897">
        <v>2023</v>
      </c>
      <c r="F2897" s="1" t="s">
        <v>728</v>
      </c>
      <c r="G2897" s="1" t="s">
        <v>729</v>
      </c>
      <c r="H2897" s="1" t="s">
        <v>93</v>
      </c>
      <c r="I2897" s="1" t="s">
        <v>315</v>
      </c>
      <c r="J2897" s="1" t="s">
        <v>87</v>
      </c>
      <c r="K2897" s="3">
        <v>11.35</v>
      </c>
      <c r="L2897">
        <v>3</v>
      </c>
      <c r="M2897" s="3">
        <v>34.049999999999997</v>
      </c>
      <c r="N2897" s="1" t="s">
        <v>29</v>
      </c>
      <c r="O2897" s="1" t="s">
        <v>44</v>
      </c>
    </row>
    <row r="2898" spans="1:15" x14ac:dyDescent="0.3">
      <c r="A2898" s="1" t="s">
        <v>6637</v>
      </c>
      <c r="B2898" s="2">
        <v>45047</v>
      </c>
      <c r="C2898" s="1" t="s">
        <v>6667</v>
      </c>
      <c r="D2898" s="1" t="s">
        <v>46</v>
      </c>
      <c r="E2898">
        <v>2023</v>
      </c>
      <c r="F2898" s="1" t="s">
        <v>2515</v>
      </c>
      <c r="G2898" s="1" t="s">
        <v>2516</v>
      </c>
      <c r="H2898" s="1" t="s">
        <v>896</v>
      </c>
      <c r="I2898" s="1" t="s">
        <v>897</v>
      </c>
      <c r="J2898" s="1" t="s">
        <v>87</v>
      </c>
      <c r="K2898" s="3">
        <v>14.44</v>
      </c>
      <c r="L2898">
        <v>3</v>
      </c>
      <c r="M2898" s="3">
        <v>43.32</v>
      </c>
      <c r="N2898" s="1" t="s">
        <v>29</v>
      </c>
      <c r="O2898" s="1" t="s">
        <v>37</v>
      </c>
    </row>
    <row r="2899" spans="1:15" x14ac:dyDescent="0.3">
      <c r="A2899" s="1" t="s">
        <v>6638</v>
      </c>
      <c r="B2899" s="2">
        <v>45505</v>
      </c>
      <c r="C2899" s="1" t="s">
        <v>6672</v>
      </c>
      <c r="D2899" s="1" t="s">
        <v>90</v>
      </c>
      <c r="E2899">
        <v>2024</v>
      </c>
      <c r="F2899" s="1" t="s">
        <v>3480</v>
      </c>
      <c r="G2899" s="1" t="s">
        <v>3481</v>
      </c>
      <c r="H2899" s="1" t="s">
        <v>1748</v>
      </c>
      <c r="I2899" s="1" t="s">
        <v>1749</v>
      </c>
      <c r="J2899" s="1" t="s">
        <v>20</v>
      </c>
      <c r="K2899" s="3">
        <v>54.34</v>
      </c>
      <c r="L2899">
        <v>4</v>
      </c>
      <c r="M2899" s="3">
        <v>217.36</v>
      </c>
      <c r="N2899" s="1" t="s">
        <v>29</v>
      </c>
      <c r="O2899" s="1" t="s">
        <v>80</v>
      </c>
    </row>
    <row r="2900" spans="1:15" x14ac:dyDescent="0.3">
      <c r="A2900" s="1" t="s">
        <v>6639</v>
      </c>
      <c r="B2900" s="2">
        <v>45585</v>
      </c>
      <c r="C2900" s="1" t="s">
        <v>6666</v>
      </c>
      <c r="D2900" s="1" t="s">
        <v>133</v>
      </c>
      <c r="E2900">
        <v>2024</v>
      </c>
      <c r="F2900" s="1" t="s">
        <v>1040</v>
      </c>
      <c r="G2900" s="1" t="s">
        <v>1041</v>
      </c>
      <c r="H2900" s="1" t="s">
        <v>4074</v>
      </c>
      <c r="I2900" s="1" t="s">
        <v>4075</v>
      </c>
      <c r="J2900" s="1" t="s">
        <v>20</v>
      </c>
      <c r="K2900" s="3">
        <v>12.52</v>
      </c>
      <c r="L2900">
        <v>4</v>
      </c>
      <c r="M2900" s="3">
        <v>50.08</v>
      </c>
      <c r="N2900" s="1" t="s">
        <v>6669</v>
      </c>
      <c r="O2900" s="1" t="s">
        <v>22</v>
      </c>
    </row>
    <row r="2901" spans="1:15" x14ac:dyDescent="0.3">
      <c r="A2901" s="1" t="s">
        <v>6640</v>
      </c>
      <c r="B2901" s="2">
        <v>45421</v>
      </c>
      <c r="C2901" s="1" t="s">
        <v>6672</v>
      </c>
      <c r="D2901" s="1" t="s">
        <v>46</v>
      </c>
      <c r="E2901">
        <v>2024</v>
      </c>
      <c r="F2901" s="1" t="s">
        <v>4433</v>
      </c>
      <c r="G2901" s="1" t="s">
        <v>5769</v>
      </c>
      <c r="H2901" s="1" t="s">
        <v>811</v>
      </c>
      <c r="I2901" s="1" t="s">
        <v>812</v>
      </c>
      <c r="J2901" s="1" t="s">
        <v>20</v>
      </c>
      <c r="K2901" s="3">
        <v>6.8</v>
      </c>
      <c r="L2901">
        <v>5</v>
      </c>
      <c r="M2901" s="3">
        <v>34</v>
      </c>
      <c r="N2901" s="1" t="s">
        <v>88</v>
      </c>
      <c r="O2901" s="1" t="s">
        <v>37</v>
      </c>
    </row>
    <row r="2902" spans="1:15" x14ac:dyDescent="0.3">
      <c r="A2902" s="1" t="s">
        <v>6641</v>
      </c>
      <c r="B2902" s="2">
        <v>45258</v>
      </c>
      <c r="C2902" s="1" t="s">
        <v>6671</v>
      </c>
      <c r="D2902" s="1" t="s">
        <v>54</v>
      </c>
      <c r="E2902">
        <v>2023</v>
      </c>
      <c r="F2902" s="1" t="s">
        <v>1015</v>
      </c>
      <c r="G2902" s="1" t="s">
        <v>6642</v>
      </c>
      <c r="H2902" s="1" t="s">
        <v>3525</v>
      </c>
      <c r="I2902" s="1" t="s">
        <v>3526</v>
      </c>
      <c r="J2902" s="1" t="s">
        <v>20</v>
      </c>
      <c r="K2902" s="3">
        <v>23.9</v>
      </c>
      <c r="L2902">
        <v>5</v>
      </c>
      <c r="M2902" s="3">
        <v>119.5</v>
      </c>
      <c r="N2902" s="1" t="s">
        <v>29</v>
      </c>
      <c r="O2902" s="1" t="s">
        <v>193</v>
      </c>
    </row>
    <row r="2903" spans="1:15" x14ac:dyDescent="0.3">
      <c r="A2903" s="1" t="s">
        <v>6643</v>
      </c>
      <c r="B2903" s="2">
        <v>44955</v>
      </c>
      <c r="C2903" s="1" t="s">
        <v>6666</v>
      </c>
      <c r="D2903" s="1" t="s">
        <v>210</v>
      </c>
      <c r="E2903">
        <v>2023</v>
      </c>
      <c r="F2903" s="1" t="s">
        <v>1299</v>
      </c>
      <c r="G2903" s="1" t="s">
        <v>1300</v>
      </c>
      <c r="H2903" s="1" t="s">
        <v>3912</v>
      </c>
      <c r="I2903" s="1" t="s">
        <v>5949</v>
      </c>
      <c r="J2903" s="1" t="s">
        <v>70</v>
      </c>
      <c r="K2903" s="3">
        <v>19.25</v>
      </c>
      <c r="L2903">
        <v>3</v>
      </c>
      <c r="M2903" s="3">
        <v>57.75</v>
      </c>
      <c r="N2903" s="1" t="s">
        <v>21</v>
      </c>
      <c r="O2903" s="1" t="s">
        <v>22</v>
      </c>
    </row>
    <row r="2904" spans="1:15" x14ac:dyDescent="0.3">
      <c r="A2904" s="1" t="s">
        <v>6644</v>
      </c>
      <c r="B2904" s="2">
        <v>45485</v>
      </c>
      <c r="C2904" s="1" t="s">
        <v>6668</v>
      </c>
      <c r="D2904" s="1" t="s">
        <v>32</v>
      </c>
      <c r="E2904">
        <v>2024</v>
      </c>
      <c r="F2904" s="1" t="s">
        <v>3706</v>
      </c>
      <c r="G2904" s="1" t="s">
        <v>3707</v>
      </c>
      <c r="H2904" s="1" t="s">
        <v>878</v>
      </c>
      <c r="I2904" s="1" t="s">
        <v>6209</v>
      </c>
      <c r="J2904" s="1" t="s">
        <v>87</v>
      </c>
      <c r="K2904" s="3">
        <v>41.91</v>
      </c>
      <c r="L2904">
        <v>2</v>
      </c>
      <c r="M2904" s="3">
        <v>83.82</v>
      </c>
      <c r="N2904" s="1" t="s">
        <v>6669</v>
      </c>
      <c r="O2904" s="1" t="s">
        <v>52</v>
      </c>
    </row>
    <row r="2905" spans="1:15" x14ac:dyDescent="0.3">
      <c r="A2905" s="1" t="s">
        <v>6645</v>
      </c>
      <c r="B2905" s="2">
        <v>44936</v>
      </c>
      <c r="C2905" s="1" t="s">
        <v>6671</v>
      </c>
      <c r="D2905" s="1" t="s">
        <v>210</v>
      </c>
      <c r="E2905">
        <v>2023</v>
      </c>
      <c r="F2905" s="1" t="s">
        <v>824</v>
      </c>
      <c r="G2905" s="1" t="s">
        <v>6367</v>
      </c>
      <c r="H2905" s="1" t="s">
        <v>4010</v>
      </c>
      <c r="I2905" s="1" t="s">
        <v>4011</v>
      </c>
      <c r="J2905" s="1" t="s">
        <v>20</v>
      </c>
      <c r="K2905" s="3">
        <v>20.52</v>
      </c>
      <c r="L2905">
        <v>2</v>
      </c>
      <c r="M2905" s="3">
        <v>41.04</v>
      </c>
      <c r="N2905" s="1" t="s">
        <v>6669</v>
      </c>
      <c r="O2905" s="1" t="s">
        <v>193</v>
      </c>
    </row>
    <row r="2906" spans="1:15" x14ac:dyDescent="0.3">
      <c r="A2906" s="1" t="s">
        <v>6646</v>
      </c>
      <c r="B2906" s="2">
        <v>44830</v>
      </c>
      <c r="C2906" s="1" t="s">
        <v>6667</v>
      </c>
      <c r="D2906" s="1" t="s">
        <v>60</v>
      </c>
      <c r="E2906">
        <v>2022</v>
      </c>
      <c r="F2906" s="1" t="s">
        <v>814</v>
      </c>
      <c r="G2906" s="1" t="s">
        <v>815</v>
      </c>
      <c r="H2906" s="1" t="s">
        <v>1075</v>
      </c>
      <c r="I2906" s="1" t="s">
        <v>5793</v>
      </c>
      <c r="J2906" s="1" t="s">
        <v>70</v>
      </c>
      <c r="K2906" s="3">
        <v>39.35</v>
      </c>
      <c r="L2906">
        <v>2</v>
      </c>
      <c r="M2906" s="3">
        <v>78.7</v>
      </c>
      <c r="N2906" s="1" t="s">
        <v>21</v>
      </c>
      <c r="O2906" s="1" t="s">
        <v>44</v>
      </c>
    </row>
    <row r="2907" spans="1:15" x14ac:dyDescent="0.3">
      <c r="A2907" s="1" t="s">
        <v>6647</v>
      </c>
      <c r="B2907" s="2">
        <v>45271</v>
      </c>
      <c r="C2907" s="1" t="s">
        <v>6667</v>
      </c>
      <c r="D2907" s="1" t="s">
        <v>107</v>
      </c>
      <c r="E2907">
        <v>2023</v>
      </c>
      <c r="F2907" s="1" t="s">
        <v>4062</v>
      </c>
      <c r="G2907" s="1" t="s">
        <v>4063</v>
      </c>
      <c r="H2907" s="1" t="s">
        <v>816</v>
      </c>
      <c r="I2907" s="1" t="s">
        <v>817</v>
      </c>
      <c r="J2907" s="1" t="s">
        <v>20</v>
      </c>
      <c r="K2907" s="3">
        <v>38.770000000000003</v>
      </c>
      <c r="L2907">
        <v>5</v>
      </c>
      <c r="M2907" s="3">
        <v>193.85</v>
      </c>
      <c r="N2907" s="1" t="s">
        <v>6669</v>
      </c>
      <c r="O2907" s="1" t="s">
        <v>44</v>
      </c>
    </row>
    <row r="2908" spans="1:15" x14ac:dyDescent="0.3">
      <c r="A2908" s="1" t="s">
        <v>6648</v>
      </c>
      <c r="B2908" s="2">
        <v>45509</v>
      </c>
      <c r="C2908" s="1" t="s">
        <v>6667</v>
      </c>
      <c r="D2908" s="1" t="s">
        <v>90</v>
      </c>
      <c r="E2908">
        <v>2024</v>
      </c>
      <c r="F2908" s="1" t="s">
        <v>912</v>
      </c>
      <c r="G2908" s="1" t="s">
        <v>3537</v>
      </c>
      <c r="H2908" s="1" t="s">
        <v>941</v>
      </c>
      <c r="I2908" s="1" t="s">
        <v>942</v>
      </c>
      <c r="J2908" s="1" t="s">
        <v>20</v>
      </c>
      <c r="K2908" s="3">
        <v>18.89</v>
      </c>
      <c r="L2908">
        <v>1</v>
      </c>
      <c r="M2908" s="3">
        <v>18.89</v>
      </c>
      <c r="N2908" s="1" t="s">
        <v>6669</v>
      </c>
      <c r="O2908" s="1" t="s">
        <v>37</v>
      </c>
    </row>
    <row r="2909" spans="1:15" x14ac:dyDescent="0.3">
      <c r="A2909" s="1" t="s">
        <v>6649</v>
      </c>
      <c r="B2909" s="2">
        <v>44961</v>
      </c>
      <c r="C2909" s="1" t="s">
        <v>6673</v>
      </c>
      <c r="D2909" s="1" t="s">
        <v>39</v>
      </c>
      <c r="E2909">
        <v>2023</v>
      </c>
      <c r="F2909" s="1" t="s">
        <v>144</v>
      </c>
      <c r="G2909" s="1" t="s">
        <v>145</v>
      </c>
      <c r="H2909" s="1" t="s">
        <v>1859</v>
      </c>
      <c r="I2909" s="1" t="s">
        <v>4569</v>
      </c>
      <c r="J2909" s="1" t="s">
        <v>70</v>
      </c>
      <c r="K2909" s="3">
        <v>43.4</v>
      </c>
      <c r="L2909">
        <v>2</v>
      </c>
      <c r="M2909" s="3">
        <v>86.8</v>
      </c>
      <c r="N2909" s="1" t="s">
        <v>6669</v>
      </c>
      <c r="O2909" s="1" t="s">
        <v>95</v>
      </c>
    </row>
    <row r="2910" spans="1:15" x14ac:dyDescent="0.3">
      <c r="A2910" s="1" t="s">
        <v>6650</v>
      </c>
      <c r="B2910" s="2">
        <v>45172</v>
      </c>
      <c r="C2910" s="1" t="s">
        <v>6666</v>
      </c>
      <c r="D2910" s="1" t="s">
        <v>60</v>
      </c>
      <c r="E2910">
        <v>2023</v>
      </c>
      <c r="F2910" s="1" t="s">
        <v>1549</v>
      </c>
      <c r="G2910" s="1" t="s">
        <v>5946</v>
      </c>
      <c r="H2910" s="1" t="s">
        <v>2535</v>
      </c>
      <c r="I2910" s="1" t="s">
        <v>4784</v>
      </c>
      <c r="J2910" s="1" t="s">
        <v>20</v>
      </c>
      <c r="K2910" s="3">
        <v>25.89</v>
      </c>
      <c r="L2910">
        <v>3</v>
      </c>
      <c r="M2910" s="3">
        <v>77.67</v>
      </c>
      <c r="N2910" s="1" t="s">
        <v>6669</v>
      </c>
      <c r="O2910" s="1" t="s">
        <v>22</v>
      </c>
    </row>
    <row r="2911" spans="1:15" x14ac:dyDescent="0.3">
      <c r="A2911" s="1" t="s">
        <v>6651</v>
      </c>
      <c r="B2911" s="2">
        <v>45206</v>
      </c>
      <c r="C2911" s="1" t="s">
        <v>6673</v>
      </c>
      <c r="D2911" s="1" t="s">
        <v>133</v>
      </c>
      <c r="E2911">
        <v>2023</v>
      </c>
      <c r="F2911" s="1" t="s">
        <v>538</v>
      </c>
      <c r="G2911" s="1" t="s">
        <v>539</v>
      </c>
      <c r="H2911" s="1" t="s">
        <v>6373</v>
      </c>
      <c r="I2911" s="1" t="s">
        <v>6374</v>
      </c>
      <c r="J2911" s="1" t="s">
        <v>20</v>
      </c>
      <c r="K2911" s="3">
        <v>30.66</v>
      </c>
      <c r="L2911">
        <v>3</v>
      </c>
      <c r="M2911" s="3">
        <v>91.98</v>
      </c>
      <c r="N2911" s="1" t="s">
        <v>29</v>
      </c>
      <c r="O2911" s="1" t="s">
        <v>37</v>
      </c>
    </row>
    <row r="2912" spans="1:15" x14ac:dyDescent="0.3">
      <c r="A2912" s="1" t="s">
        <v>6652</v>
      </c>
      <c r="B2912" s="2">
        <v>45066</v>
      </c>
      <c r="C2912" s="1" t="s">
        <v>6673</v>
      </c>
      <c r="D2912" s="1" t="s">
        <v>46</v>
      </c>
      <c r="E2912">
        <v>2023</v>
      </c>
      <c r="F2912" s="1" t="s">
        <v>6117</v>
      </c>
      <c r="G2912" s="1" t="s">
        <v>6118</v>
      </c>
      <c r="H2912" s="1" t="s">
        <v>421</v>
      </c>
      <c r="I2912" s="1" t="s">
        <v>3742</v>
      </c>
      <c r="J2912" s="1" t="s">
        <v>51</v>
      </c>
      <c r="K2912" s="3">
        <v>8.93</v>
      </c>
      <c r="L2912">
        <v>2</v>
      </c>
      <c r="M2912" s="3">
        <v>17.86</v>
      </c>
      <c r="N2912" s="1" t="s">
        <v>6669</v>
      </c>
      <c r="O2912" s="1" t="s">
        <v>22</v>
      </c>
    </row>
    <row r="2913" spans="1:15" x14ac:dyDescent="0.3">
      <c r="A2913" s="1" t="s">
        <v>6653</v>
      </c>
      <c r="B2913" s="2">
        <v>45480</v>
      </c>
      <c r="C2913" s="1" t="s">
        <v>6666</v>
      </c>
      <c r="D2913" s="1" t="s">
        <v>32</v>
      </c>
      <c r="E2913">
        <v>2024</v>
      </c>
      <c r="F2913" s="1" t="s">
        <v>463</v>
      </c>
      <c r="G2913" s="1" t="s">
        <v>3228</v>
      </c>
      <c r="H2913" s="1" t="s">
        <v>1373</v>
      </c>
      <c r="I2913" s="1" t="s">
        <v>1374</v>
      </c>
      <c r="J2913" s="1" t="s">
        <v>70</v>
      </c>
      <c r="K2913" s="3">
        <v>37.75</v>
      </c>
      <c r="L2913">
        <v>4</v>
      </c>
      <c r="M2913" s="3">
        <v>151</v>
      </c>
      <c r="N2913" s="1" t="s">
        <v>21</v>
      </c>
      <c r="O2913" s="1" t="s">
        <v>80</v>
      </c>
    </row>
    <row r="2914" spans="1:15" x14ac:dyDescent="0.3">
      <c r="A2914" s="1" t="s">
        <v>6654</v>
      </c>
      <c r="B2914" s="2">
        <v>45197</v>
      </c>
      <c r="C2914" s="1" t="s">
        <v>6672</v>
      </c>
      <c r="D2914" s="1" t="s">
        <v>60</v>
      </c>
      <c r="E2914">
        <v>2023</v>
      </c>
      <c r="F2914" s="1" t="s">
        <v>3018</v>
      </c>
      <c r="G2914" s="1" t="s">
        <v>5582</v>
      </c>
      <c r="H2914" s="1" t="s">
        <v>1337</v>
      </c>
      <c r="I2914" s="1" t="s">
        <v>6013</v>
      </c>
      <c r="J2914" s="1" t="s">
        <v>20</v>
      </c>
      <c r="K2914" s="3">
        <v>22.81</v>
      </c>
      <c r="L2914">
        <v>5</v>
      </c>
      <c r="M2914" s="3">
        <v>114.05</v>
      </c>
      <c r="N2914" s="1" t="s">
        <v>29</v>
      </c>
      <c r="O2914" s="1" t="s">
        <v>37</v>
      </c>
    </row>
    <row r="2915" spans="1:15" x14ac:dyDescent="0.3">
      <c r="A2915" s="1" t="s">
        <v>6655</v>
      </c>
      <c r="B2915" s="2">
        <v>44985</v>
      </c>
      <c r="C2915" s="1" t="s">
        <v>6671</v>
      </c>
      <c r="D2915" s="1" t="s">
        <v>39</v>
      </c>
      <c r="E2915">
        <v>2023</v>
      </c>
      <c r="F2915" s="1" t="s">
        <v>2477</v>
      </c>
      <c r="G2915" s="1" t="s">
        <v>2478</v>
      </c>
      <c r="H2915" s="1" t="s">
        <v>2566</v>
      </c>
      <c r="I2915" s="1" t="s">
        <v>2567</v>
      </c>
      <c r="J2915" s="1" t="s">
        <v>70</v>
      </c>
      <c r="K2915" s="3">
        <v>7.4</v>
      </c>
      <c r="L2915">
        <v>3</v>
      </c>
      <c r="M2915" s="3">
        <v>22.2</v>
      </c>
      <c r="N2915" s="1" t="s">
        <v>21</v>
      </c>
      <c r="O2915" s="1" t="s">
        <v>44</v>
      </c>
    </row>
    <row r="2916" spans="1:15" x14ac:dyDescent="0.3">
      <c r="A2916" s="1" t="s">
        <v>6656</v>
      </c>
      <c r="B2916" s="2">
        <v>44989</v>
      </c>
      <c r="C2916" s="1" t="s">
        <v>6673</v>
      </c>
      <c r="D2916" s="1" t="s">
        <v>15</v>
      </c>
      <c r="E2916">
        <v>2023</v>
      </c>
      <c r="F2916" s="1" t="s">
        <v>834</v>
      </c>
      <c r="G2916" s="1" t="s">
        <v>835</v>
      </c>
      <c r="H2916" s="1" t="s">
        <v>6657</v>
      </c>
      <c r="I2916" s="1" t="s">
        <v>6658</v>
      </c>
      <c r="J2916" s="1" t="s">
        <v>70</v>
      </c>
      <c r="K2916" s="3">
        <v>22.88</v>
      </c>
      <c r="L2916">
        <v>3</v>
      </c>
      <c r="M2916" s="3">
        <v>68.64</v>
      </c>
      <c r="N2916" s="1" t="s">
        <v>29</v>
      </c>
      <c r="O2916" s="1" t="s">
        <v>52</v>
      </c>
    </row>
    <row r="2917" spans="1:15" x14ac:dyDescent="0.3">
      <c r="A2917" s="1" t="s">
        <v>6659</v>
      </c>
      <c r="B2917" s="2">
        <v>45888</v>
      </c>
      <c r="C2917" s="1" t="s">
        <v>6671</v>
      </c>
      <c r="D2917" s="1" t="s">
        <v>90</v>
      </c>
      <c r="E2917">
        <v>2025</v>
      </c>
      <c r="F2917" s="1" t="s">
        <v>1477</v>
      </c>
      <c r="G2917" s="1" t="s">
        <v>1478</v>
      </c>
      <c r="H2917" s="1" t="s">
        <v>3666</v>
      </c>
      <c r="I2917" s="1" t="s">
        <v>3667</v>
      </c>
      <c r="J2917" s="1" t="s">
        <v>20</v>
      </c>
      <c r="K2917" s="3">
        <v>48.16</v>
      </c>
      <c r="L2917">
        <v>4</v>
      </c>
      <c r="M2917" s="3">
        <v>192.64</v>
      </c>
      <c r="N2917" s="1" t="s">
        <v>21</v>
      </c>
      <c r="O2917" s="1" t="s">
        <v>80</v>
      </c>
    </row>
    <row r="2918" spans="1:15" x14ac:dyDescent="0.3">
      <c r="A2918" s="1" t="s">
        <v>6660</v>
      </c>
      <c r="B2918" s="2">
        <v>45324</v>
      </c>
      <c r="C2918" s="1" t="s">
        <v>6668</v>
      </c>
      <c r="D2918" s="1" t="s">
        <v>39</v>
      </c>
      <c r="E2918">
        <v>2024</v>
      </c>
      <c r="F2918" s="1" t="s">
        <v>2637</v>
      </c>
      <c r="G2918" s="1" t="s">
        <v>3002</v>
      </c>
      <c r="H2918" s="1" t="s">
        <v>1024</v>
      </c>
      <c r="I2918" s="1" t="s">
        <v>5346</v>
      </c>
      <c r="J2918" s="1" t="s">
        <v>87</v>
      </c>
      <c r="K2918" s="3">
        <v>50.25</v>
      </c>
      <c r="L2918">
        <v>5</v>
      </c>
      <c r="M2918" s="3">
        <v>251.25</v>
      </c>
      <c r="N2918" s="1" t="s">
        <v>29</v>
      </c>
      <c r="O2918" s="1" t="s">
        <v>95</v>
      </c>
    </row>
    <row r="2919" spans="1:15" x14ac:dyDescent="0.3">
      <c r="A2919" s="1" t="s">
        <v>6661</v>
      </c>
      <c r="B2919" s="2">
        <v>45607</v>
      </c>
      <c r="C2919" s="1" t="s">
        <v>6667</v>
      </c>
      <c r="D2919" s="1" t="s">
        <v>54</v>
      </c>
      <c r="E2919">
        <v>2024</v>
      </c>
      <c r="F2919" s="1" t="s">
        <v>1555</v>
      </c>
      <c r="G2919" s="1" t="s">
        <v>6021</v>
      </c>
      <c r="H2919" s="1" t="s">
        <v>6597</v>
      </c>
      <c r="I2919" s="1" t="s">
        <v>6598</v>
      </c>
      <c r="J2919" s="1" t="s">
        <v>20</v>
      </c>
      <c r="K2919" s="3">
        <v>36.43</v>
      </c>
      <c r="L2919">
        <v>5</v>
      </c>
      <c r="M2919" s="3">
        <v>182.15</v>
      </c>
      <c r="N2919" s="1" t="s">
        <v>21</v>
      </c>
      <c r="O2919" s="1" t="s">
        <v>22</v>
      </c>
    </row>
    <row r="2920" spans="1:15" x14ac:dyDescent="0.3">
      <c r="A2920" s="1" t="s">
        <v>6662</v>
      </c>
      <c r="B2920" s="2">
        <v>45191</v>
      </c>
      <c r="C2920" s="1" t="s">
        <v>6668</v>
      </c>
      <c r="D2920" s="1" t="s">
        <v>60</v>
      </c>
      <c r="E2920">
        <v>2023</v>
      </c>
      <c r="F2920" s="1" t="s">
        <v>1225</v>
      </c>
      <c r="G2920" s="1" t="s">
        <v>5654</v>
      </c>
      <c r="H2920" s="1" t="s">
        <v>2382</v>
      </c>
      <c r="I2920" s="1" t="s">
        <v>2383</v>
      </c>
      <c r="J2920" s="1" t="s">
        <v>51</v>
      </c>
      <c r="K2920" s="3">
        <v>41.74</v>
      </c>
      <c r="L2920">
        <v>1</v>
      </c>
      <c r="M2920" s="3">
        <v>41.74</v>
      </c>
      <c r="N2920" s="1" t="s">
        <v>88</v>
      </c>
      <c r="O2920" s="1" t="s">
        <v>193</v>
      </c>
    </row>
    <row r="2921" spans="1:15" x14ac:dyDescent="0.3">
      <c r="A2921" s="1" t="s">
        <v>6663</v>
      </c>
      <c r="B2921" s="2">
        <v>44892</v>
      </c>
      <c r="C2921" s="1" t="s">
        <v>6666</v>
      </c>
      <c r="D2921" s="1" t="s">
        <v>54</v>
      </c>
      <c r="E2921">
        <v>2022</v>
      </c>
      <c r="F2921" s="1" t="s">
        <v>2967</v>
      </c>
      <c r="G2921" s="1" t="s">
        <v>2968</v>
      </c>
      <c r="H2921" s="1" t="s">
        <v>3565</v>
      </c>
      <c r="I2921" s="1" t="s">
        <v>3566</v>
      </c>
      <c r="J2921" s="1" t="s">
        <v>87</v>
      </c>
      <c r="K2921" s="3">
        <v>25.27</v>
      </c>
      <c r="L2921">
        <v>2</v>
      </c>
      <c r="M2921" s="3">
        <v>50.54</v>
      </c>
      <c r="N2921" s="1" t="s">
        <v>21</v>
      </c>
      <c r="O2921" s="1" t="s">
        <v>37</v>
      </c>
    </row>
    <row r="2922" spans="1:15" x14ac:dyDescent="0.3">
      <c r="A2922" s="1" t="s">
        <v>6664</v>
      </c>
      <c r="B2922" s="2">
        <v>45243</v>
      </c>
      <c r="C2922" s="1" t="s">
        <v>6667</v>
      </c>
      <c r="D2922" s="1" t="s">
        <v>54</v>
      </c>
      <c r="E2922">
        <v>2023</v>
      </c>
      <c r="F2922" s="1" t="s">
        <v>2136</v>
      </c>
      <c r="G2922" s="1" t="s">
        <v>2137</v>
      </c>
      <c r="H2922" s="1" t="s">
        <v>5223</v>
      </c>
      <c r="I2922" s="1" t="s">
        <v>5224</v>
      </c>
      <c r="J2922" s="1" t="s">
        <v>70</v>
      </c>
      <c r="K2922" s="3">
        <v>27.27</v>
      </c>
      <c r="L2922">
        <v>2</v>
      </c>
      <c r="M2922" s="3">
        <v>54.54</v>
      </c>
      <c r="N2922" s="1" t="s">
        <v>29</v>
      </c>
      <c r="O2922" s="1" t="s">
        <v>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710A7-AF99-4BDD-816B-E7189FFDF310}">
  <dimension ref="B2:G11"/>
  <sheetViews>
    <sheetView workbookViewId="0">
      <selection activeCell="P18" sqref="P18"/>
    </sheetView>
  </sheetViews>
  <sheetFormatPr defaultRowHeight="14.4" x14ac:dyDescent="0.3"/>
  <cols>
    <col min="2" max="2" width="11.44140625" customWidth="1"/>
    <col min="3" max="3" width="12.5546875" customWidth="1"/>
    <col min="4" max="4" width="12.88671875" customWidth="1"/>
    <col min="6" max="6" width="12.44140625" bestFit="1" customWidth="1"/>
    <col min="7" max="7" width="16.33203125" bestFit="1" customWidth="1"/>
    <col min="8" max="8" width="10" bestFit="1" customWidth="1"/>
  </cols>
  <sheetData>
    <row r="2" spans="2:7" ht="15" thickBot="1" x14ac:dyDescent="0.35"/>
    <row r="3" spans="2:7" x14ac:dyDescent="0.3">
      <c r="B3" s="66" t="s">
        <v>6696</v>
      </c>
      <c r="C3" s="67" t="s">
        <v>6674</v>
      </c>
      <c r="D3" s="68" t="s">
        <v>6675</v>
      </c>
      <c r="F3" s="15" t="s">
        <v>6679</v>
      </c>
      <c r="G3" t="s">
        <v>6681</v>
      </c>
    </row>
    <row r="4" spans="2:7" x14ac:dyDescent="0.3">
      <c r="B4" s="64" t="s">
        <v>6666</v>
      </c>
      <c r="C4" s="4">
        <f>COUNTIF(orders[OrderDay],B4)</f>
        <v>394</v>
      </c>
      <c r="D4" s="51">
        <f>SUMIF(orders[OrderDay],B4,orders[TotalSales])</f>
        <v>33795.449999999997</v>
      </c>
      <c r="F4" s="16" t="s">
        <v>6666</v>
      </c>
      <c r="G4" s="17">
        <v>7959.17</v>
      </c>
    </row>
    <row r="5" spans="2:7" x14ac:dyDescent="0.3">
      <c r="B5" s="64" t="s">
        <v>6667</v>
      </c>
      <c r="C5" s="4">
        <f>COUNTIF(orders[OrderDay],B5)</f>
        <v>455</v>
      </c>
      <c r="D5" s="51">
        <f>SUMIF(orders[OrderDay],B5,orders[TotalSales])</f>
        <v>37274.420000000042</v>
      </c>
      <c r="F5" s="16" t="s">
        <v>6667</v>
      </c>
      <c r="G5" s="17">
        <v>7220.6699999999992</v>
      </c>
    </row>
    <row r="6" spans="2:7" x14ac:dyDescent="0.3">
      <c r="B6" s="64" t="s">
        <v>6671</v>
      </c>
      <c r="C6" s="4">
        <f>COUNTIF(orders[OrderDay],B6)</f>
        <v>384</v>
      </c>
      <c r="D6" s="51">
        <f>SUMIF(orders[OrderDay],B6,orders[TotalSales])</f>
        <v>32036.230000000007</v>
      </c>
      <c r="F6" s="16" t="s">
        <v>6671</v>
      </c>
      <c r="G6" s="17">
        <v>6564.6799999999985</v>
      </c>
    </row>
    <row r="7" spans="2:7" x14ac:dyDescent="0.3">
      <c r="B7" s="64" t="s">
        <v>6670</v>
      </c>
      <c r="C7" s="4">
        <f>COUNTIF(orders[OrderDay],B7)</f>
        <v>423</v>
      </c>
      <c r="D7" s="51">
        <f>SUMIF(orders[OrderDay],B7,orders[TotalSales])</f>
        <v>36105.300000000003</v>
      </c>
      <c r="F7" s="16" t="s">
        <v>6670</v>
      </c>
      <c r="G7" s="17">
        <v>7790.6400000000012</v>
      </c>
    </row>
    <row r="8" spans="2:7" x14ac:dyDescent="0.3">
      <c r="B8" s="64" t="s">
        <v>6672</v>
      </c>
      <c r="C8" s="4">
        <f>COUNTIF(orders[OrderDay],B8)</f>
        <v>423</v>
      </c>
      <c r="D8" s="51">
        <f>SUMIF(orders[OrderDay],B8,orders[TotalSales])</f>
        <v>33847.159999999996</v>
      </c>
      <c r="F8" s="16" t="s">
        <v>6672</v>
      </c>
      <c r="G8" s="17">
        <v>7105.2999999999975</v>
      </c>
    </row>
    <row r="9" spans="2:7" x14ac:dyDescent="0.3">
      <c r="B9" s="64" t="s">
        <v>6668</v>
      </c>
      <c r="C9" s="4">
        <f>COUNTIF(orders[OrderDay],B9)</f>
        <v>402</v>
      </c>
      <c r="D9" s="51">
        <f>SUMIF(orders[OrderDay],B9,orders[TotalSales])</f>
        <v>33805.98000000001</v>
      </c>
      <c r="F9" s="16" t="s">
        <v>6668</v>
      </c>
      <c r="G9" s="17">
        <v>5468.5000000000009</v>
      </c>
    </row>
    <row r="10" spans="2:7" ht="15" thickBot="1" x14ac:dyDescent="0.35">
      <c r="B10" s="65" t="s">
        <v>6673</v>
      </c>
      <c r="C10" s="8">
        <f>COUNTIF(orders[OrderDay],B10)</f>
        <v>440</v>
      </c>
      <c r="D10" s="10">
        <f>SUMIF(orders[OrderDay],B10,orders[TotalSales])</f>
        <v>33950.670000000027</v>
      </c>
      <c r="F10" s="16" t="s">
        <v>6673</v>
      </c>
      <c r="G10" s="17">
        <v>5616.3900000000031</v>
      </c>
    </row>
    <row r="11" spans="2:7" x14ac:dyDescent="0.3">
      <c r="F11" s="16" t="s">
        <v>6680</v>
      </c>
      <c r="G11" s="17">
        <v>47725.349999999991</v>
      </c>
    </row>
  </sheetData>
  <sortState xmlns:xlrd2="http://schemas.microsoft.com/office/spreadsheetml/2017/richdata2" ref="B4:B10">
    <sortCondition ref="B4:B10" customList="Sunday,Monday,Tuesday,Wednesday,Thursday,Friday,Saturday"/>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821DF-D9FE-400E-A70A-042BBF93E49F}">
  <dimension ref="A1"/>
  <sheetViews>
    <sheetView showGridLines="0" showRowColHeaders="0" tabSelected="1" topLeftCell="A10" zoomScaleNormal="100" workbookViewId="0">
      <selection activeCell="V30" sqref="V30"/>
    </sheetView>
  </sheetViews>
  <sheetFormatPr defaultRowHeight="14.4" x14ac:dyDescent="0.3"/>
  <sheetData/>
  <sheetProtection sheet="1" objects="1" scenarios="1"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4D3B9-02F4-46BC-88FD-72F6F963BC6C}">
  <dimension ref="B2:L32"/>
  <sheetViews>
    <sheetView zoomScaleNormal="100" workbookViewId="0">
      <selection activeCell="D32" sqref="D32"/>
    </sheetView>
  </sheetViews>
  <sheetFormatPr defaultRowHeight="14.4" x14ac:dyDescent="0.3"/>
  <cols>
    <col min="2" max="2" width="16.33203125" bestFit="1" customWidth="1"/>
    <col min="3" max="3" width="11.88671875" bestFit="1" customWidth="1"/>
    <col min="4" max="4" width="14.77734375" bestFit="1" customWidth="1"/>
    <col min="5" max="5" width="28.5546875" bestFit="1" customWidth="1"/>
    <col min="6" max="6" width="16.33203125" bestFit="1" customWidth="1"/>
    <col min="7" max="7" width="11.88671875" bestFit="1" customWidth="1"/>
    <col min="8" max="8" width="12.44140625" bestFit="1" customWidth="1"/>
    <col min="9" max="9" width="16.33203125" bestFit="1" customWidth="1"/>
    <col min="12" max="12" width="18.33203125" customWidth="1"/>
  </cols>
  <sheetData>
    <row r="2" spans="2:12" x14ac:dyDescent="0.3">
      <c r="B2" s="76" t="s">
        <v>6697</v>
      </c>
      <c r="C2" s="76"/>
      <c r="E2" s="76" t="s">
        <v>6698</v>
      </c>
      <c r="F2" s="76"/>
      <c r="H2" s="76" t="s">
        <v>6703</v>
      </c>
      <c r="I2" s="76"/>
    </row>
    <row r="3" spans="2:12" x14ac:dyDescent="0.3">
      <c r="B3" s="15" t="s">
        <v>6679</v>
      </c>
      <c r="C3" t="s">
        <v>6681</v>
      </c>
      <c r="E3" s="15" t="s">
        <v>6679</v>
      </c>
      <c r="F3" t="s">
        <v>6681</v>
      </c>
      <c r="H3" s="15" t="s">
        <v>6679</v>
      </c>
      <c r="I3" t="s">
        <v>6681</v>
      </c>
    </row>
    <row r="4" spans="2:12" x14ac:dyDescent="0.3">
      <c r="B4" s="16" t="s">
        <v>5034</v>
      </c>
      <c r="C4" s="17">
        <v>590.64</v>
      </c>
      <c r="E4" s="16">
        <v>2022</v>
      </c>
      <c r="F4" s="17">
        <v>4272.3999999999996</v>
      </c>
      <c r="H4" s="16" t="s">
        <v>20</v>
      </c>
      <c r="I4" s="17">
        <v>53322.799999999952</v>
      </c>
    </row>
    <row r="5" spans="2:12" x14ac:dyDescent="0.3">
      <c r="B5" s="16" t="s">
        <v>597</v>
      </c>
      <c r="C5" s="17">
        <v>596.34</v>
      </c>
      <c r="E5" s="16">
        <v>2023</v>
      </c>
      <c r="F5" s="17">
        <v>23053.470000000005</v>
      </c>
      <c r="H5" s="16" t="s">
        <v>70</v>
      </c>
      <c r="I5" s="17">
        <v>53212.599999999948</v>
      </c>
    </row>
    <row r="6" spans="2:12" x14ac:dyDescent="0.3">
      <c r="B6" s="16" t="s">
        <v>217</v>
      </c>
      <c r="C6" s="17">
        <v>597.97</v>
      </c>
      <c r="E6" s="16">
        <v>2024</v>
      </c>
      <c r="F6" s="17">
        <v>22725.890000000007</v>
      </c>
      <c r="H6" s="16" t="s">
        <v>51</v>
      </c>
      <c r="I6" s="17">
        <v>31141.140000000018</v>
      </c>
    </row>
    <row r="7" spans="2:12" x14ac:dyDescent="0.3">
      <c r="B7" s="16" t="s">
        <v>261</v>
      </c>
      <c r="C7" s="17">
        <v>626.58999999999992</v>
      </c>
      <c r="E7" s="16">
        <v>2025</v>
      </c>
      <c r="F7" s="17">
        <v>6983.699999999998</v>
      </c>
      <c r="H7" s="16" t="s">
        <v>87</v>
      </c>
      <c r="I7" s="17">
        <v>29944.1</v>
      </c>
    </row>
    <row r="8" spans="2:12" x14ac:dyDescent="0.3">
      <c r="B8" s="16" t="s">
        <v>341</v>
      </c>
      <c r="C8" s="17">
        <v>1014.9499999999998</v>
      </c>
      <c r="E8" s="16" t="s">
        <v>6680</v>
      </c>
      <c r="F8" s="17">
        <v>57035.460000000006</v>
      </c>
      <c r="H8" s="16" t="s">
        <v>6680</v>
      </c>
      <c r="I8" s="17">
        <v>167620.63999999993</v>
      </c>
    </row>
    <row r="9" spans="2:12" x14ac:dyDescent="0.3">
      <c r="B9" s="16" t="s">
        <v>6680</v>
      </c>
      <c r="C9" s="17">
        <v>3426.49</v>
      </c>
    </row>
    <row r="10" spans="2:12" ht="15" thickBot="1" x14ac:dyDescent="0.35">
      <c r="E10" s="76" t="s">
        <v>6701</v>
      </c>
      <c r="F10" s="76"/>
      <c r="H10" s="76" t="s">
        <v>6700</v>
      </c>
      <c r="I10" s="76"/>
    </row>
    <row r="11" spans="2:12" x14ac:dyDescent="0.3">
      <c r="E11" s="15" t="s">
        <v>6679</v>
      </c>
      <c r="F11" t="s">
        <v>6681</v>
      </c>
      <c r="H11" s="15" t="s">
        <v>6679</v>
      </c>
      <c r="I11" t="s">
        <v>6681</v>
      </c>
      <c r="K11" s="74" t="s">
        <v>6699</v>
      </c>
      <c r="L11" s="75" t="s">
        <v>6681</v>
      </c>
    </row>
    <row r="12" spans="2:12" x14ac:dyDescent="0.3">
      <c r="B12" t="s">
        <v>6681</v>
      </c>
      <c r="C12" t="s">
        <v>6674</v>
      </c>
      <c r="E12" s="16" t="s">
        <v>1441</v>
      </c>
      <c r="F12" s="17">
        <v>604.64</v>
      </c>
      <c r="H12" s="16" t="s">
        <v>52</v>
      </c>
      <c r="I12" s="17">
        <v>11787.140000000003</v>
      </c>
      <c r="K12" s="70" t="str" cm="1">
        <f t="array" ref="K12:L19">H12:I19</f>
        <v>Canada</v>
      </c>
      <c r="L12" s="71">
        <v>11787.140000000003</v>
      </c>
    </row>
    <row r="13" spans="2:12" x14ac:dyDescent="0.3">
      <c r="B13" s="69">
        <v>167620.63999999946</v>
      </c>
      <c r="C13" s="1">
        <v>2047</v>
      </c>
      <c r="E13" s="16" t="s">
        <v>2194</v>
      </c>
      <c r="F13" s="17">
        <v>609.29999999999995</v>
      </c>
      <c r="H13" s="16" t="s">
        <v>30</v>
      </c>
      <c r="I13" s="17">
        <v>20947.900000000009</v>
      </c>
      <c r="K13" s="70" t="str">
        <v>France</v>
      </c>
      <c r="L13" s="71">
        <v>20947.900000000009</v>
      </c>
    </row>
    <row r="14" spans="2:12" x14ac:dyDescent="0.3">
      <c r="E14" s="16" t="s">
        <v>412</v>
      </c>
      <c r="F14" s="17">
        <v>610.65</v>
      </c>
      <c r="H14" s="16" t="s">
        <v>44</v>
      </c>
      <c r="I14" s="17">
        <v>22929.159999999978</v>
      </c>
      <c r="K14" s="70" t="str">
        <v>Germany</v>
      </c>
      <c r="L14" s="71">
        <v>22929.159999999978</v>
      </c>
    </row>
    <row r="15" spans="2:12" x14ac:dyDescent="0.3">
      <c r="E15" s="16" t="s">
        <v>2350</v>
      </c>
      <c r="F15" s="17">
        <v>657.86999999999989</v>
      </c>
      <c r="H15" s="16" t="s">
        <v>80</v>
      </c>
      <c r="I15" s="17">
        <v>9604.2199999999975</v>
      </c>
      <c r="K15" s="70" t="str">
        <v>Italy</v>
      </c>
      <c r="L15" s="71">
        <v>9604.2199999999975</v>
      </c>
    </row>
    <row r="16" spans="2:12" x14ac:dyDescent="0.3">
      <c r="B16" s="24">
        <f>GETPIVOTDATA("Total Sales ($USD)",$B$12)</f>
        <v>167620.63999999946</v>
      </c>
      <c r="C16">
        <f>GETPIVOTDATA("Orders Count",$B$12)</f>
        <v>2047</v>
      </c>
      <c r="E16" s="16" t="s">
        <v>599</v>
      </c>
      <c r="F16" s="17">
        <v>660.99</v>
      </c>
      <c r="H16" s="16" t="s">
        <v>193</v>
      </c>
      <c r="I16" s="17">
        <v>20765.22</v>
      </c>
      <c r="K16" s="70" t="str">
        <v>Lebanon</v>
      </c>
      <c r="L16" s="71">
        <v>20765.22</v>
      </c>
    </row>
    <row r="17" spans="2:12" x14ac:dyDescent="0.3">
      <c r="E17" s="16" t="s">
        <v>1174</v>
      </c>
      <c r="F17" s="17">
        <v>708.16</v>
      </c>
      <c r="H17" s="16" t="s">
        <v>95</v>
      </c>
      <c r="I17" s="17">
        <v>8523.1400000000049</v>
      </c>
      <c r="K17" s="70" t="str">
        <v>Spain</v>
      </c>
      <c r="L17" s="71">
        <v>8523.1400000000049</v>
      </c>
    </row>
    <row r="18" spans="2:12" x14ac:dyDescent="0.3">
      <c r="B18" s="76" t="s">
        <v>6702</v>
      </c>
      <c r="C18" s="76"/>
      <c r="E18" s="16" t="s">
        <v>3050</v>
      </c>
      <c r="F18" s="17">
        <v>711.53</v>
      </c>
      <c r="H18" s="16" t="s">
        <v>22</v>
      </c>
      <c r="I18" s="17">
        <v>31729.750000000033</v>
      </c>
      <c r="K18" s="70" t="str">
        <v>UK</v>
      </c>
      <c r="L18" s="71">
        <v>31729.750000000033</v>
      </c>
    </row>
    <row r="19" spans="2:12" ht="15" thickBot="1" x14ac:dyDescent="0.35">
      <c r="B19" s="15" t="s">
        <v>6679</v>
      </c>
      <c r="C19" t="s">
        <v>6681</v>
      </c>
      <c r="E19" s="16" t="s">
        <v>2461</v>
      </c>
      <c r="F19" s="17">
        <v>729.51</v>
      </c>
      <c r="H19" s="16" t="s">
        <v>37</v>
      </c>
      <c r="I19" s="17">
        <v>41334.109999999935</v>
      </c>
      <c r="K19" s="72" t="str">
        <v>USA</v>
      </c>
      <c r="L19" s="73">
        <v>41334.109999999935</v>
      </c>
    </row>
    <row r="20" spans="2:12" x14ac:dyDescent="0.3">
      <c r="B20" s="16" t="s">
        <v>210</v>
      </c>
      <c r="C20" s="17">
        <v>13378.710000000003</v>
      </c>
      <c r="E20" s="16" t="s">
        <v>837</v>
      </c>
      <c r="F20" s="17">
        <v>770.79000000000008</v>
      </c>
      <c r="H20" s="16" t="s">
        <v>6680</v>
      </c>
      <c r="I20" s="17">
        <v>167620.63999999996</v>
      </c>
    </row>
    <row r="21" spans="2:12" x14ac:dyDescent="0.3">
      <c r="B21" s="16" t="s">
        <v>39</v>
      </c>
      <c r="C21" s="17">
        <v>13034.259999999998</v>
      </c>
      <c r="E21" s="16" t="s">
        <v>116</v>
      </c>
      <c r="F21" s="17">
        <v>833.8599999999999</v>
      </c>
    </row>
    <row r="22" spans="2:12" x14ac:dyDescent="0.3">
      <c r="B22" s="16" t="s">
        <v>15</v>
      </c>
      <c r="C22" s="17">
        <v>15833.179999999998</v>
      </c>
      <c r="E22" s="16" t="s">
        <v>6680</v>
      </c>
      <c r="F22" s="17">
        <v>6897.3</v>
      </c>
    </row>
    <row r="23" spans="2:12" x14ac:dyDescent="0.3">
      <c r="B23" s="16" t="s">
        <v>82</v>
      </c>
      <c r="C23" s="17">
        <v>14291.349999999993</v>
      </c>
    </row>
    <row r="24" spans="2:12" x14ac:dyDescent="0.3">
      <c r="B24" s="16" t="s">
        <v>46</v>
      </c>
      <c r="C24" s="17">
        <v>12463.510000000002</v>
      </c>
    </row>
    <row r="25" spans="2:12" x14ac:dyDescent="0.3">
      <c r="B25" s="16" t="s">
        <v>24</v>
      </c>
      <c r="C25" s="17">
        <v>13067.13</v>
      </c>
    </row>
    <row r="26" spans="2:12" x14ac:dyDescent="0.3">
      <c r="B26" s="16" t="s">
        <v>32</v>
      </c>
      <c r="C26" s="17">
        <v>15169.689999999997</v>
      </c>
    </row>
    <row r="27" spans="2:12" x14ac:dyDescent="0.3">
      <c r="B27" s="16" t="s">
        <v>90</v>
      </c>
      <c r="C27" s="17">
        <v>12818.340000000007</v>
      </c>
    </row>
    <row r="28" spans="2:12" x14ac:dyDescent="0.3">
      <c r="B28" s="16" t="s">
        <v>60</v>
      </c>
      <c r="C28" s="17">
        <v>14553.730000000005</v>
      </c>
    </row>
    <row r="29" spans="2:12" x14ac:dyDescent="0.3">
      <c r="B29" s="16" t="s">
        <v>133</v>
      </c>
      <c r="C29" s="17">
        <v>15982.970000000003</v>
      </c>
    </row>
    <row r="30" spans="2:12" x14ac:dyDescent="0.3">
      <c r="B30" s="16" t="s">
        <v>54</v>
      </c>
      <c r="C30" s="17">
        <v>16757.620000000006</v>
      </c>
    </row>
    <row r="31" spans="2:12" x14ac:dyDescent="0.3">
      <c r="B31" s="16" t="s">
        <v>107</v>
      </c>
      <c r="C31" s="17">
        <v>10270.149999999991</v>
      </c>
    </row>
    <row r="32" spans="2:12" x14ac:dyDescent="0.3">
      <c r="B32" s="16" t="s">
        <v>6680</v>
      </c>
      <c r="C32" s="17">
        <v>167620.64000000001</v>
      </c>
    </row>
  </sheetData>
  <mergeCells count="6">
    <mergeCell ref="B2:C2"/>
    <mergeCell ref="E2:F2"/>
    <mergeCell ref="H10:I10"/>
    <mergeCell ref="E10:F10"/>
    <mergeCell ref="B18:C18"/>
    <mergeCell ref="H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77B07-F94D-4F10-9C8F-C7AB1BF35A8F}">
  <dimension ref="B2:S8"/>
  <sheetViews>
    <sheetView zoomScale="85" zoomScaleNormal="85" workbookViewId="0">
      <selection activeCell="H30" sqref="H30"/>
    </sheetView>
  </sheetViews>
  <sheetFormatPr defaultRowHeight="14.4" x14ac:dyDescent="0.3"/>
  <cols>
    <col min="2" max="2" width="10.88671875" customWidth="1"/>
    <col min="3" max="3" width="11.6640625" bestFit="1" customWidth="1"/>
    <col min="4" max="4" width="12.21875" bestFit="1" customWidth="1"/>
    <col min="5" max="5" width="8.6640625" bestFit="1" customWidth="1"/>
    <col min="6" max="6" width="11.6640625" bestFit="1" customWidth="1"/>
    <col min="7" max="7" width="8.6640625" bestFit="1" customWidth="1"/>
    <col min="8" max="8" width="10.21875" bestFit="1" customWidth="1"/>
    <col min="9" max="9" width="23.33203125" customWidth="1"/>
    <col min="10" max="11" width="12.44140625" bestFit="1" customWidth="1"/>
    <col min="12" max="12" width="10" bestFit="1" customWidth="1"/>
    <col min="13" max="13" width="8.77734375" bestFit="1" customWidth="1"/>
    <col min="14" max="14" width="8.88671875" bestFit="1" customWidth="1"/>
    <col min="15" max="15" width="9.21875" bestFit="1" customWidth="1"/>
    <col min="16" max="16" width="21.109375" customWidth="1"/>
    <col min="18" max="18" width="11.109375" customWidth="1"/>
    <col min="19" max="19" width="9.5546875" customWidth="1"/>
  </cols>
  <sheetData>
    <row r="2" spans="2:19" ht="15" thickBot="1" x14ac:dyDescent="0.35"/>
    <row r="3" spans="2:19" x14ac:dyDescent="0.3">
      <c r="B3" s="19" t="s">
        <v>8</v>
      </c>
      <c r="C3" s="27" t="s">
        <v>6674</v>
      </c>
      <c r="D3" s="27" t="s">
        <v>6675</v>
      </c>
      <c r="E3" s="27" t="s">
        <v>6677</v>
      </c>
      <c r="F3" s="27" t="s">
        <v>6678</v>
      </c>
      <c r="G3" s="27" t="s">
        <v>6685</v>
      </c>
      <c r="H3" s="27" t="s">
        <v>6686</v>
      </c>
      <c r="I3" s="28" t="s">
        <v>6688</v>
      </c>
      <c r="K3" s="15" t="s">
        <v>6679</v>
      </c>
      <c r="L3" t="s">
        <v>6675</v>
      </c>
      <c r="M3" t="s">
        <v>6677</v>
      </c>
      <c r="N3" t="s">
        <v>6685</v>
      </c>
      <c r="O3" t="s">
        <v>6686</v>
      </c>
      <c r="P3" t="s">
        <v>6688</v>
      </c>
      <c r="R3" s="25" t="s">
        <v>6686</v>
      </c>
      <c r="S3" s="25" t="s">
        <v>6685</v>
      </c>
    </row>
    <row r="4" spans="2:19" x14ac:dyDescent="0.3">
      <c r="B4" s="13" t="str" cm="1">
        <f t="array" ref="B4:B7">_xlfn.UNIQUE(orders[Category])</f>
        <v>Fiction</v>
      </c>
      <c r="C4" s="4">
        <f>COUNTIF(orders[Category],B4)</f>
        <v>970</v>
      </c>
      <c r="D4" s="5">
        <f>SUMIF(orders[Category],B4,orders[TotalSales])</f>
        <v>78543.839999999967</v>
      </c>
      <c r="E4" s="6">
        <f>AVERAGEIF(orders[Category],B4,orders[TotalSales])</f>
        <v>80.973030927835012</v>
      </c>
      <c r="F4" s="6" cm="1">
        <f t="array" ref="F4">MEDIAN(IF( orders[Category]=B4,orders[TotalSales]))</f>
        <v>68.180000000000007</v>
      </c>
      <c r="G4" s="6">
        <f>_xlfn.MINIFS(orders[TotalSales],orders[Category],B4)</f>
        <v>5.23</v>
      </c>
      <c r="H4" s="6">
        <f>_xlfn.MAXIFS(orders[TotalSales],orders[Category],B4)</f>
        <v>267.60000000000002</v>
      </c>
      <c r="I4" s="42">
        <f>(D4/$D$8) * 100</f>
        <v>32.615813594166255</v>
      </c>
      <c r="K4" s="16" t="s">
        <v>87</v>
      </c>
      <c r="L4" s="17">
        <v>42075.769999999982</v>
      </c>
      <c r="M4" s="18">
        <v>80.604923371647473</v>
      </c>
      <c r="N4" s="18">
        <v>5.14</v>
      </c>
      <c r="O4" s="18">
        <v>279.5</v>
      </c>
      <c r="P4" s="41">
        <v>0.17472222788585481</v>
      </c>
      <c r="R4" t="str">
        <f>_xlfn.XLOOKUP(MAX(orders[TotalSales]),orders[TotalSales],orders[Category])</f>
        <v>Non-Fiction</v>
      </c>
      <c r="S4" t="str">
        <f>_xlfn.XLOOKUP(MIN(orders[TotalSales]),orders[TotalSales],orders[PaymentMethod])</f>
        <v>Paypal</v>
      </c>
    </row>
    <row r="5" spans="2:19" x14ac:dyDescent="0.3">
      <c r="B5" s="13" t="str">
        <v>Educational</v>
      </c>
      <c r="C5" s="4">
        <f>COUNTIF(orders[Category],B5)</f>
        <v>506</v>
      </c>
      <c r="D5" s="5">
        <f>SUMIF(orders[Category],B5,orders[TotalSales])</f>
        <v>42666.189999999995</v>
      </c>
      <c r="E5" s="6">
        <f>AVERAGEIF(orders[Category],B5,orders[TotalSales])</f>
        <v>84.320533596837933</v>
      </c>
      <c r="F5" s="6" cm="1">
        <f t="array" ref="F5">MEDIAN(IF( orders[Category]=B5,orders[TotalSales]))</f>
        <v>68.180000000000007</v>
      </c>
      <c r="G5" s="6">
        <f>_xlfn.MINIFS(orders[TotalSales],orders[Category],B5)</f>
        <v>5.56</v>
      </c>
      <c r="H5" s="6">
        <f>_xlfn.MAXIFS(orders[TotalSales],orders[Category],B5)</f>
        <v>273.89999999999998</v>
      </c>
      <c r="I5" s="42">
        <f t="shared" ref="I5:I7" si="0">(D5/$D$8) * 100</f>
        <v>17.71739833210702</v>
      </c>
      <c r="K5" s="16" t="s">
        <v>51</v>
      </c>
      <c r="L5" s="17">
        <v>42666.189999999995</v>
      </c>
      <c r="M5" s="18">
        <v>84.320533596837933</v>
      </c>
      <c r="N5" s="18">
        <v>5.56</v>
      </c>
      <c r="O5" s="18">
        <v>273.89999999999998</v>
      </c>
      <c r="P5" s="41">
        <v>0.17717398332107012</v>
      </c>
    </row>
    <row r="6" spans="2:19" x14ac:dyDescent="0.3">
      <c r="B6" s="13" t="str">
        <v>Non-Fiction</v>
      </c>
      <c r="C6" s="4">
        <f>COUNTIF(orders[Category],B6)</f>
        <v>923</v>
      </c>
      <c r="D6" s="5">
        <f>SUMIF(orders[Category],B6,orders[TotalSales])</f>
        <v>77529.409999999916</v>
      </c>
      <c r="E6" s="6">
        <f>AVERAGEIF(orders[Category],B6,orders[TotalSales])</f>
        <v>83.997193932827642</v>
      </c>
      <c r="F6" s="6" cm="1">
        <f t="array" ref="F6">MEDIAN(IF( orders[Category]=B6,orders[TotalSales]))</f>
        <v>68.680000000000007</v>
      </c>
      <c r="G6" s="6">
        <f>_xlfn.MINIFS(orders[TotalSales],orders[Category],B6)</f>
        <v>5.66</v>
      </c>
      <c r="H6" s="6">
        <f>_xlfn.MAXIFS(orders[TotalSales],orders[Category],B6)</f>
        <v>284.95</v>
      </c>
      <c r="I6" s="42">
        <f t="shared" si="0"/>
        <v>32.194565285141231</v>
      </c>
      <c r="K6" s="16" t="s">
        <v>20</v>
      </c>
      <c r="L6" s="17">
        <v>78543.839999999967</v>
      </c>
      <c r="M6" s="18">
        <v>80.973030927835012</v>
      </c>
      <c r="N6" s="18">
        <v>5.23</v>
      </c>
      <c r="O6" s="18">
        <v>267.60000000000002</v>
      </c>
      <c r="P6" s="41">
        <v>0.32615813594166237</v>
      </c>
    </row>
    <row r="7" spans="2:19" ht="15" thickBot="1" x14ac:dyDescent="0.35">
      <c r="B7" s="31" t="str">
        <v>Comics</v>
      </c>
      <c r="C7" s="32">
        <f>COUNTIF(orders[Category],B7)</f>
        <v>522</v>
      </c>
      <c r="D7" s="33">
        <f>SUMIF(orders[Category],B7,orders[TotalSales])</f>
        <v>42075.769999999982</v>
      </c>
      <c r="E7" s="34">
        <f>AVERAGEIF(orders[Category],B7,orders[TotalSales])</f>
        <v>80.604923371647473</v>
      </c>
      <c r="F7" s="34" cm="1">
        <f t="array" ref="F7">MEDIAN(IF( orders[Category]=B7,orders[TotalSales]))</f>
        <v>69.704999999999998</v>
      </c>
      <c r="G7" s="34">
        <f>_xlfn.MINIFS(orders[TotalSales],orders[Category],B7)</f>
        <v>5.14</v>
      </c>
      <c r="H7" s="34">
        <f>_xlfn.MAXIFS(orders[TotalSales],orders[Category],B7)</f>
        <v>279.5</v>
      </c>
      <c r="I7" s="43">
        <f t="shared" si="0"/>
        <v>17.472222788585491</v>
      </c>
      <c r="K7" s="16" t="s">
        <v>70</v>
      </c>
      <c r="L7" s="17">
        <v>77529.409999999916</v>
      </c>
      <c r="M7" s="18">
        <v>83.997193932827642</v>
      </c>
      <c r="N7" s="18">
        <v>5.66</v>
      </c>
      <c r="O7" s="18">
        <v>284.95</v>
      </c>
      <c r="P7" s="41">
        <v>0.32194565285141219</v>
      </c>
    </row>
    <row r="8" spans="2:19" ht="15" thickBot="1" x14ac:dyDescent="0.35">
      <c r="B8" s="36" t="s">
        <v>6687</v>
      </c>
      <c r="C8" s="37">
        <f>SUM(C4:C7)</f>
        <v>2921</v>
      </c>
      <c r="D8" s="38">
        <f t="shared" ref="D8:I8" si="1">SUM(D4:D7)</f>
        <v>240815.20999999988</v>
      </c>
      <c r="E8" s="39">
        <f t="shared" si="1"/>
        <v>329.89568182914809</v>
      </c>
      <c r="F8" s="39">
        <f t="shared" si="1"/>
        <v>274.745</v>
      </c>
      <c r="G8" s="39">
        <f t="shared" si="1"/>
        <v>21.59</v>
      </c>
      <c r="H8" s="39">
        <f t="shared" si="1"/>
        <v>1105.95</v>
      </c>
      <c r="I8" s="45">
        <f t="shared" si="1"/>
        <v>100</v>
      </c>
      <c r="K8" s="16" t="s">
        <v>6680</v>
      </c>
      <c r="L8" s="17">
        <v>240815.21</v>
      </c>
      <c r="M8" s="18">
        <v>82.44272851763094</v>
      </c>
      <c r="N8" s="18">
        <v>5.14</v>
      </c>
      <c r="O8" s="18">
        <v>284.95</v>
      </c>
      <c r="P8" s="41">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8C7F0-54C5-4FD4-A3D5-312A6C3DB8CE}">
  <dimension ref="B4:I18"/>
  <sheetViews>
    <sheetView zoomScale="85" zoomScaleNormal="85" workbookViewId="0">
      <selection activeCell="H1" sqref="H1:I1048576"/>
    </sheetView>
  </sheetViews>
  <sheetFormatPr defaultRowHeight="14.4" x14ac:dyDescent="0.3"/>
  <cols>
    <col min="2" max="2" width="12.33203125" customWidth="1"/>
    <col min="3" max="3" width="14.21875" customWidth="1"/>
    <col min="4" max="4" width="16.21875" customWidth="1"/>
    <col min="5" max="5" width="12" customWidth="1"/>
    <col min="6" max="6" width="12.6640625" customWidth="1"/>
    <col min="8" max="8" width="13" bestFit="1" customWidth="1"/>
    <col min="9" max="9" width="16.88671875" bestFit="1" customWidth="1"/>
    <col min="10" max="10" width="15.77734375" customWidth="1"/>
    <col min="11" max="12" width="10" bestFit="1" customWidth="1"/>
  </cols>
  <sheetData>
    <row r="4" spans="2:9" ht="15" thickBot="1" x14ac:dyDescent="0.35"/>
    <row r="5" spans="2:9" x14ac:dyDescent="0.3">
      <c r="B5" s="19" t="s">
        <v>6682</v>
      </c>
      <c r="C5" s="11" t="s">
        <v>6674</v>
      </c>
      <c r="D5" s="11" t="s">
        <v>6675</v>
      </c>
      <c r="E5" s="11" t="s">
        <v>6677</v>
      </c>
      <c r="F5" s="12" t="s">
        <v>6678</v>
      </c>
      <c r="H5" s="15" t="s">
        <v>6679</v>
      </c>
      <c r="I5" t="s">
        <v>6681</v>
      </c>
    </row>
    <row r="6" spans="2:9" x14ac:dyDescent="0.3">
      <c r="B6" s="13" t="s">
        <v>210</v>
      </c>
      <c r="C6" s="4">
        <f>COUNTIF(orders[OrderMonth],monthly_sales!B6)</f>
        <v>242</v>
      </c>
      <c r="D6" s="5">
        <f>SUMIF(orders[OrderMonth],B6,orders[TotalSales])</f>
        <v>19982.990000000002</v>
      </c>
      <c r="E6" s="6">
        <f>AVERAGEIF(orders[OrderMonth],B6,orders[TotalSales])</f>
        <v>82.574338842975209</v>
      </c>
      <c r="F6" s="7" cm="1">
        <f t="array" ref="F6">MEDIAN(IF(orders[OrderMonth]=B6,orders[TotalSales]))</f>
        <v>72.210000000000008</v>
      </c>
      <c r="H6" s="16" t="s">
        <v>210</v>
      </c>
      <c r="I6" s="17">
        <v>19982.990000000002</v>
      </c>
    </row>
    <row r="7" spans="2:9" x14ac:dyDescent="0.3">
      <c r="B7" s="13" t="s">
        <v>39</v>
      </c>
      <c r="C7" s="4">
        <f>COUNTIF(orders[OrderMonth],monthly_sales!B7)</f>
        <v>232</v>
      </c>
      <c r="D7" s="5">
        <f>SUMIF(orders[OrderMonth],B7,orders[TotalSales])</f>
        <v>20282.940000000013</v>
      </c>
      <c r="E7" s="6">
        <f>AVERAGEIF(orders[OrderMonth],B7,orders[TotalSales])</f>
        <v>87.426465517241439</v>
      </c>
      <c r="F7" s="7" cm="1">
        <f t="array" ref="F7">MEDIAN(IF(orders[OrderMonth]=B7,orders[TotalSales]))</f>
        <v>74.564999999999998</v>
      </c>
      <c r="H7" s="16" t="s">
        <v>39</v>
      </c>
      <c r="I7" s="17">
        <v>20282.940000000013</v>
      </c>
    </row>
    <row r="8" spans="2:9" x14ac:dyDescent="0.3">
      <c r="B8" s="13" t="s">
        <v>15</v>
      </c>
      <c r="C8" s="4">
        <f>COUNTIF(orders[OrderMonth],monthly_sales!B8)</f>
        <v>236</v>
      </c>
      <c r="D8" s="5">
        <f>SUMIF(orders[OrderMonth],B8,orders[TotalSales])</f>
        <v>21788.699999999993</v>
      </c>
      <c r="E8" s="6">
        <f>AVERAGEIF(orders[OrderMonth],B8,orders[TotalSales])</f>
        <v>92.324999999999974</v>
      </c>
      <c r="F8" s="7" cm="1">
        <f t="array" ref="F8">MEDIAN(IF(orders[OrderMonth]=B8,orders[TotalSales]))</f>
        <v>82.1</v>
      </c>
      <c r="H8" s="16" t="s">
        <v>15</v>
      </c>
      <c r="I8" s="17">
        <v>21788.699999999993</v>
      </c>
    </row>
    <row r="9" spans="2:9" x14ac:dyDescent="0.3">
      <c r="B9" s="13" t="s">
        <v>82</v>
      </c>
      <c r="C9" s="4">
        <f>COUNTIF(orders[OrderMonth],monthly_sales!B9)</f>
        <v>211</v>
      </c>
      <c r="D9" s="5">
        <f>SUMIF(orders[OrderMonth],B9,orders[TotalSales])</f>
        <v>18186.999999999996</v>
      </c>
      <c r="E9" s="6">
        <f>AVERAGEIF(orders[OrderMonth],B9,orders[TotalSales])</f>
        <v>86.194312796208507</v>
      </c>
      <c r="F9" s="7" cm="1">
        <f t="array" ref="F9">MEDIAN(IF(orders[OrderMonth]=B9,orders[TotalSales]))</f>
        <v>70.02</v>
      </c>
      <c r="H9" s="16" t="s">
        <v>82</v>
      </c>
      <c r="I9" s="17">
        <v>18186.999999999996</v>
      </c>
    </row>
    <row r="10" spans="2:9" x14ac:dyDescent="0.3">
      <c r="B10" s="13" t="s">
        <v>46</v>
      </c>
      <c r="C10" s="4">
        <f>COUNTIF(orders[OrderMonth],monthly_sales!B10)</f>
        <v>244</v>
      </c>
      <c r="D10" s="5">
        <f>SUMIF(orders[OrderMonth],B10,orders[TotalSales])</f>
        <v>19607.009999999995</v>
      </c>
      <c r="E10" s="6">
        <f>AVERAGEIF(orders[OrderMonth],B10,orders[TotalSales])</f>
        <v>80.35659836065571</v>
      </c>
      <c r="F10" s="7" cm="1">
        <f t="array" ref="F10">MEDIAN(IF(orders[OrderMonth]=B10,orders[TotalSales]))</f>
        <v>68.89</v>
      </c>
      <c r="H10" s="16" t="s">
        <v>46</v>
      </c>
      <c r="I10" s="17">
        <v>19607.009999999995</v>
      </c>
    </row>
    <row r="11" spans="2:9" x14ac:dyDescent="0.3">
      <c r="B11" s="13" t="s">
        <v>24</v>
      </c>
      <c r="C11" s="4">
        <f>COUNTIF(orders[OrderMonth],monthly_sales!B11)</f>
        <v>236</v>
      </c>
      <c r="D11" s="5">
        <f>SUMIF(orders[OrderMonth],B11,orders[TotalSales])</f>
        <v>20442.280000000002</v>
      </c>
      <c r="E11" s="6">
        <f>AVERAGEIF(orders[OrderMonth],B11,orders[TotalSales])</f>
        <v>86.619830508474593</v>
      </c>
      <c r="F11" s="7" cm="1">
        <f t="array" ref="F11">MEDIAN(IF(orders[OrderMonth]=B11,orders[TotalSales]))</f>
        <v>76.75</v>
      </c>
      <c r="H11" s="16" t="s">
        <v>24</v>
      </c>
      <c r="I11" s="17">
        <v>20442.280000000002</v>
      </c>
    </row>
    <row r="12" spans="2:9" x14ac:dyDescent="0.3">
      <c r="B12" s="13" t="s">
        <v>32</v>
      </c>
      <c r="C12" s="4">
        <f>COUNTIF(orders[OrderMonth],monthly_sales!B12)</f>
        <v>256</v>
      </c>
      <c r="D12" s="5">
        <f>SUMIF(orders[OrderMonth],B12,orders[TotalSales])</f>
        <v>20111.909999999993</v>
      </c>
      <c r="E12" s="6">
        <f>AVERAGEIF(orders[OrderMonth],B12,orders[TotalSales])</f>
        <v>78.562148437499971</v>
      </c>
      <c r="F12" s="7" cm="1">
        <f t="array" ref="F12">MEDIAN(IF(orders[OrderMonth]=B12,orders[TotalSales]))</f>
        <v>62.555</v>
      </c>
      <c r="H12" s="16" t="s">
        <v>32</v>
      </c>
      <c r="I12" s="17">
        <v>20111.909999999993</v>
      </c>
    </row>
    <row r="13" spans="2:9" x14ac:dyDescent="0.3">
      <c r="B13" s="13" t="s">
        <v>90</v>
      </c>
      <c r="C13" s="4">
        <f>COUNTIF(orders[OrderMonth],monthly_sales!B13)</f>
        <v>246</v>
      </c>
      <c r="D13" s="5">
        <f>SUMIF(orders[OrderMonth],B13,orders[TotalSales])</f>
        <v>17844.650000000005</v>
      </c>
      <c r="E13" s="6">
        <f>AVERAGEIF(orders[OrderMonth],B13,orders[TotalSales])</f>
        <v>72.539227642276444</v>
      </c>
      <c r="F13" s="7" cm="1">
        <f t="array" ref="F13">MEDIAN(IF(orders[OrderMonth]=B13,orders[TotalSales]))</f>
        <v>56.59</v>
      </c>
      <c r="H13" s="16" t="s">
        <v>90</v>
      </c>
      <c r="I13" s="17">
        <v>17844.650000000005</v>
      </c>
    </row>
    <row r="14" spans="2:9" x14ac:dyDescent="0.3">
      <c r="B14" s="13" t="s">
        <v>60</v>
      </c>
      <c r="C14" s="4">
        <f>COUNTIF(orders[OrderMonth],monthly_sales!B14)</f>
        <v>257</v>
      </c>
      <c r="D14" s="5">
        <f>SUMIF(orders[OrderMonth],B14,orders[TotalSales])</f>
        <v>20698.490000000005</v>
      </c>
      <c r="E14" s="6">
        <f>AVERAGEIF(orders[OrderMonth],B14,orders[TotalSales])</f>
        <v>80.538871595330761</v>
      </c>
      <c r="F14" s="7" cm="1">
        <f t="array" ref="F14">MEDIAN(IF(orders[OrderMonth]=B14,orders[TotalSales]))</f>
        <v>68.61</v>
      </c>
      <c r="H14" s="16" t="s">
        <v>60</v>
      </c>
      <c r="I14" s="17">
        <v>20698.490000000005</v>
      </c>
    </row>
    <row r="15" spans="2:9" x14ac:dyDescent="0.3">
      <c r="B15" s="13" t="s">
        <v>133</v>
      </c>
      <c r="C15" s="4">
        <f>COUNTIF(orders[OrderMonth],monthly_sales!B15)</f>
        <v>281</v>
      </c>
      <c r="D15" s="5">
        <f>SUMIF(orders[OrderMonth],B15,orders[TotalSales])</f>
        <v>22562.639999999992</v>
      </c>
      <c r="E15" s="6">
        <f>AVERAGEIF(orders[OrderMonth],B15,orders[TotalSales])</f>
        <v>80.294092526690363</v>
      </c>
      <c r="F15" s="7" cm="1">
        <f t="array" ref="F15">MEDIAN(IF(orders[OrderMonth]=B15,orders[TotalSales]))</f>
        <v>63.32</v>
      </c>
      <c r="H15" s="16" t="s">
        <v>133</v>
      </c>
      <c r="I15" s="17">
        <v>22562.639999999992</v>
      </c>
    </row>
    <row r="16" spans="2:9" x14ac:dyDescent="0.3">
      <c r="B16" s="13" t="s">
        <v>54</v>
      </c>
      <c r="C16" s="4">
        <f>COUNTIF(orders[OrderMonth],monthly_sales!B16)</f>
        <v>270</v>
      </c>
      <c r="D16" s="5">
        <f>SUMIF(orders[OrderMonth],B16,orders[TotalSales])</f>
        <v>23510.790000000008</v>
      </c>
      <c r="E16" s="6">
        <f>AVERAGEIF(orders[OrderMonth],B16,orders[TotalSales])</f>
        <v>87.077000000000027</v>
      </c>
      <c r="F16" s="7" cm="1">
        <f t="array" ref="F16">MEDIAN(IF(orders[OrderMonth]=B16,orders[TotalSales]))</f>
        <v>75.585000000000008</v>
      </c>
      <c r="H16" s="16" t="s">
        <v>54</v>
      </c>
      <c r="I16" s="17">
        <v>23510.790000000008</v>
      </c>
    </row>
    <row r="17" spans="2:9" ht="15" thickBot="1" x14ac:dyDescent="0.35">
      <c r="B17" s="31" t="s">
        <v>107</v>
      </c>
      <c r="C17" s="32">
        <f>COUNTIF(orders[OrderMonth],monthly_sales!B17)</f>
        <v>210</v>
      </c>
      <c r="D17" s="33">
        <f>SUMIF(orders[OrderMonth],B17,orders[TotalSales])</f>
        <v>15795.80999999999</v>
      </c>
      <c r="E17" s="34">
        <f>AVERAGEIF(orders[OrderMonth],B17,orders[TotalSales])</f>
        <v>75.218142857142809</v>
      </c>
      <c r="F17" s="35" cm="1">
        <f t="array" ref="F17">MEDIAN(IF(orders[OrderMonth]=B17,orders[TotalSales]))</f>
        <v>56.984999999999999</v>
      </c>
      <c r="H17" s="16" t="s">
        <v>107</v>
      </c>
      <c r="I17" s="17">
        <v>15795.80999999999</v>
      </c>
    </row>
    <row r="18" spans="2:9" ht="15" thickBot="1" x14ac:dyDescent="0.35">
      <c r="B18" s="36" t="s">
        <v>6676</v>
      </c>
      <c r="C18" s="37">
        <f>SUM(C6:C17)</f>
        <v>2921</v>
      </c>
      <c r="D18" s="38">
        <f>SUM(D6:D17)</f>
        <v>240815.20999999996</v>
      </c>
      <c r="E18" s="38">
        <f>SUM(E6:E17)</f>
        <v>989.72602908449585</v>
      </c>
      <c r="F18" s="40">
        <f>SUM(F6:F17)</f>
        <v>828.18000000000006</v>
      </c>
      <c r="H18" s="16" t="s">
        <v>6680</v>
      </c>
      <c r="I18" s="17">
        <v>240815.20999999996</v>
      </c>
    </row>
  </sheetData>
  <sortState xmlns:xlrd2="http://schemas.microsoft.com/office/spreadsheetml/2017/richdata2" ref="B6:B17">
    <sortCondition ref="B6:B17" customList="January,February,March,April,May,June,July,August,September,October,November,December"/>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308E4-E9E0-486A-BAC8-8BB26F5968CF}">
  <dimension ref="B1:M15"/>
  <sheetViews>
    <sheetView zoomScale="85" zoomScaleNormal="85" workbookViewId="0">
      <selection activeCell="F28" sqref="F28"/>
    </sheetView>
  </sheetViews>
  <sheetFormatPr defaultRowHeight="14.4" x14ac:dyDescent="0.3"/>
  <cols>
    <col min="2" max="2" width="13.109375" customWidth="1"/>
    <col min="3" max="3" width="11.6640625" bestFit="1" customWidth="1"/>
    <col min="4" max="4" width="11.21875" bestFit="1" customWidth="1"/>
    <col min="5" max="5" width="10.44140625" customWidth="1"/>
    <col min="6" max="6" width="13" customWidth="1"/>
    <col min="7" max="7" width="12.33203125" customWidth="1"/>
    <col min="10" max="10" width="12.44140625" bestFit="1" customWidth="1"/>
    <col min="11" max="11" width="11.88671875" bestFit="1" customWidth="1"/>
    <col min="12" max="12" width="10" bestFit="1" customWidth="1"/>
    <col min="13" max="14" width="8.77734375" bestFit="1" customWidth="1"/>
  </cols>
  <sheetData>
    <row r="1" spans="2:13" ht="15" thickBot="1" x14ac:dyDescent="0.35"/>
    <row r="2" spans="2:13" x14ac:dyDescent="0.3">
      <c r="B2" s="22" t="s">
        <v>4644</v>
      </c>
      <c r="C2" s="11" t="s">
        <v>6674</v>
      </c>
      <c r="D2" s="11" t="s">
        <v>6675</v>
      </c>
      <c r="E2" s="11" t="s">
        <v>6677</v>
      </c>
      <c r="F2" s="11" t="s">
        <v>6678</v>
      </c>
      <c r="G2" s="12" t="s">
        <v>6695</v>
      </c>
      <c r="J2" s="15" t="s">
        <v>6679</v>
      </c>
      <c r="K2" t="s">
        <v>6674</v>
      </c>
      <c r="L2" t="s">
        <v>6675</v>
      </c>
      <c r="M2" t="s">
        <v>6677</v>
      </c>
    </row>
    <row r="3" spans="2:13" x14ac:dyDescent="0.3">
      <c r="B3" s="13" cm="1">
        <f t="array" ref="B3:B6">_xlfn._xlws.SORT(_xlfn.UNIQUE(orders[OrderYear]))</f>
        <v>2022</v>
      </c>
      <c r="C3" s="4">
        <f>COUNTIF(orders[OrderYear],B3)</f>
        <v>229</v>
      </c>
      <c r="D3" s="5">
        <f>SUMIF(orders[OrderYear],B3,orders[TotalSales])</f>
        <v>19043.510000000002</v>
      </c>
      <c r="E3" s="20">
        <f>AVERAGEIF(orders[OrderYear],B3,orders[TotalSales])</f>
        <v>83.159432314410495</v>
      </c>
      <c r="F3" s="6" cm="1">
        <f t="array" ref="F3">MEDIAN(IF(orders[OrderYear]=B3,orders[TotalSales]))</f>
        <v>61.64</v>
      </c>
      <c r="G3" s="52" t="str">
        <f>INDEX(_xlfn.ANCHORARRAY($B$12),MATCH(MAX($C$12:$C$15),$C$12:$C$15,0))</f>
        <v>Non-Fiction</v>
      </c>
      <c r="J3" s="16">
        <v>2022</v>
      </c>
      <c r="K3" s="1">
        <v>229</v>
      </c>
      <c r="L3" s="17">
        <v>19043.510000000002</v>
      </c>
      <c r="M3" s="18">
        <v>83.159432314410495</v>
      </c>
    </row>
    <row r="4" spans="2:13" x14ac:dyDescent="0.3">
      <c r="B4" s="13">
        <v>2023</v>
      </c>
      <c r="C4" s="4">
        <f>COUNTIF(orders[OrderYear],B4)</f>
        <v>1186</v>
      </c>
      <c r="D4" s="5">
        <f>SUMIF(orders[OrderYear],B4,orders[TotalSales])</f>
        <v>95481.19999999991</v>
      </c>
      <c r="E4" s="20">
        <f>AVERAGEIF(orders[OrderYear],B4,orders[TotalSales])</f>
        <v>80.506913996627247</v>
      </c>
      <c r="F4" s="6" cm="1">
        <f t="array" ref="F4">MEDIAN(IF(orders[OrderYear]=B4,orders[TotalSales]))</f>
        <v>68.28</v>
      </c>
      <c r="G4" s="52" t="str">
        <f>INDEX(_xlfn.ANCHORARRAY($B$12),MATCH(MAX($D$12:$D$15),$D$12:$D$15,0))</f>
        <v>Non-Fiction</v>
      </c>
      <c r="J4" s="16">
        <v>2023</v>
      </c>
      <c r="K4" s="1">
        <v>1186</v>
      </c>
      <c r="L4" s="17">
        <v>95481.19999999991</v>
      </c>
      <c r="M4" s="18">
        <v>80.506913996627247</v>
      </c>
    </row>
    <row r="5" spans="2:13" x14ac:dyDescent="0.3">
      <c r="B5" s="13">
        <v>2024</v>
      </c>
      <c r="C5" s="4">
        <f>COUNTIF(orders[OrderYear],B5)</f>
        <v>1136</v>
      </c>
      <c r="D5" s="5">
        <f>SUMIF(orders[OrderYear],B5,orders[TotalSales])</f>
        <v>93758.330000000118</v>
      </c>
      <c r="E5" s="20">
        <f>AVERAGEIF(orders[OrderYear],B5,orders[TotalSales])</f>
        <v>82.533741197183204</v>
      </c>
      <c r="F5" s="6" cm="1">
        <f t="array" ref="F5">MEDIAN(IF(orders[OrderYear]=B5,orders[TotalSales]))</f>
        <v>68.28</v>
      </c>
      <c r="G5" s="52" t="str">
        <f>INDEX(_xlfn.ANCHORARRAY($B$12),MATCH(MAX($E$12:$E$15),$E$12:$E$15,0))</f>
        <v>Fiction</v>
      </c>
      <c r="J5" s="16">
        <v>2024</v>
      </c>
      <c r="K5" s="1">
        <v>1136</v>
      </c>
      <c r="L5" s="17">
        <v>93758.330000000118</v>
      </c>
      <c r="M5" s="18">
        <v>82.533741197183204</v>
      </c>
    </row>
    <row r="6" spans="2:13" ht="15" thickBot="1" x14ac:dyDescent="0.35">
      <c r="B6" s="14">
        <v>2025</v>
      </c>
      <c r="C6" s="8">
        <f>COUNTIF(orders[OrderYear],B6)</f>
        <v>370</v>
      </c>
      <c r="D6" s="9">
        <f>SUMIF(orders[OrderYear],B6,orders[TotalSales])</f>
        <v>32532.17</v>
      </c>
      <c r="E6" s="21">
        <f>AVERAGEIF(orders[OrderYear],B6,orders[TotalSales])</f>
        <v>87.924783783783781</v>
      </c>
      <c r="F6" s="30" cm="1">
        <f t="array" ref="F6">MEDIAN(IF(orders[OrderYear]=B6,orders[TotalSales]))</f>
        <v>76.289999999999992</v>
      </c>
      <c r="G6" s="29" t="str">
        <f>INDEX(_xlfn.ANCHORARRAY($B$12),MATCH(MAX($F$12:$F$15),$F$12:$F$15,0))</f>
        <v>Fiction</v>
      </c>
      <c r="J6" s="16">
        <v>2025</v>
      </c>
      <c r="K6" s="1">
        <v>370</v>
      </c>
      <c r="L6" s="17">
        <v>32532.17</v>
      </c>
      <c r="M6" s="18">
        <v>87.924783783783781</v>
      </c>
    </row>
    <row r="7" spans="2:13" x14ac:dyDescent="0.3">
      <c r="J7" s="16" t="s">
        <v>6680</v>
      </c>
      <c r="K7" s="1">
        <v>2921</v>
      </c>
      <c r="L7" s="17">
        <v>240815.21000000002</v>
      </c>
      <c r="M7" s="18">
        <v>82.442728517630954</v>
      </c>
    </row>
    <row r="11" spans="2:13" x14ac:dyDescent="0.3">
      <c r="C11" cm="1">
        <f t="array" ref="C11:F11">TRANSPOSE(_xlfn.ANCHORARRAY(B3))</f>
        <v>2022</v>
      </c>
      <c r="D11">
        <v>2023</v>
      </c>
      <c r="E11">
        <v>2024</v>
      </c>
      <c r="F11">
        <v>2025</v>
      </c>
    </row>
    <row r="12" spans="2:13" x14ac:dyDescent="0.3">
      <c r="B12" t="str" cm="1">
        <f t="array" ref="B12:B15">_xlfn.UNIQUE(orders[Category])</f>
        <v>Fiction</v>
      </c>
      <c r="C12" s="24">
        <f>SUMIFS(orders[TotalSales],orders[OrderYear],C$11,orders[Category],$B12)</f>
        <v>6635.38</v>
      </c>
      <c r="D12" s="24">
        <f>SUMIFS(orders[TotalSales],orders[OrderYear],D$11,orders[Category],$B12)</f>
        <v>29766.450000000008</v>
      </c>
      <c r="E12" s="24">
        <f>SUMIFS(orders[TotalSales],orders[OrderYear],E$11,orders[Category],$B12)</f>
        <v>30003.069999999982</v>
      </c>
      <c r="F12" s="24">
        <f>SUMIFS(orders[TotalSales],orders[OrderYear],F$11,orders[Category],$B12)</f>
        <v>12138.939999999999</v>
      </c>
    </row>
    <row r="13" spans="2:13" x14ac:dyDescent="0.3">
      <c r="B13" t="str">
        <v>Educational</v>
      </c>
      <c r="C13" s="24">
        <f>SUMIFS(orders[TotalSales],orders[OrderYear],C$11,orders[Category],$B13)</f>
        <v>3001.1200000000008</v>
      </c>
      <c r="D13" s="24">
        <f>SUMIFS(orders[TotalSales],orders[OrderYear],D$11,orders[Category],$B13)</f>
        <v>17871.390000000014</v>
      </c>
      <c r="E13" s="24">
        <f>SUMIFS(orders[TotalSales],orders[OrderYear],E$11,orders[Category],$B13)</f>
        <v>17229.319999999996</v>
      </c>
      <c r="F13" s="24">
        <f>SUMIFS(orders[TotalSales],orders[OrderYear],F$11,orders[Category],$B13)</f>
        <v>4564.3599999999988</v>
      </c>
    </row>
    <row r="14" spans="2:13" x14ac:dyDescent="0.3">
      <c r="B14" t="str">
        <v>Non-Fiction</v>
      </c>
      <c r="C14" s="24">
        <f>SUMIFS(orders[TotalSales],orders[OrderYear],C$11,orders[Category],$B14)</f>
        <v>7258.8999999999987</v>
      </c>
      <c r="D14" s="24">
        <f>SUMIFS(orders[TotalSales],orders[OrderYear],D$11,orders[Category],$B14)</f>
        <v>30173.500000000033</v>
      </c>
      <c r="E14" s="24">
        <f>SUMIFS(orders[TotalSales],orders[OrderYear],E$11,orders[Category],$B14)</f>
        <v>28199.130000000005</v>
      </c>
      <c r="F14" s="24">
        <f>SUMIFS(orders[TotalSales],orders[OrderYear],F$11,orders[Category],$B14)</f>
        <v>11897.88</v>
      </c>
    </row>
    <row r="15" spans="2:13" x14ac:dyDescent="0.3">
      <c r="B15" t="str">
        <v>Comics</v>
      </c>
      <c r="C15" s="24">
        <f>SUMIFS(orders[TotalSales],orders[OrderYear],C$11,orders[Category],$B15)</f>
        <v>2148.1099999999997</v>
      </c>
      <c r="D15" s="24">
        <f>SUMIFS(orders[TotalSales],orders[OrderYear],D$11,orders[Category],$B15)</f>
        <v>17669.859999999993</v>
      </c>
      <c r="E15" s="24">
        <f>SUMIFS(orders[TotalSales],orders[OrderYear],E$11,orders[Category],$B15)</f>
        <v>18326.809999999998</v>
      </c>
      <c r="F15" s="24">
        <f>SUMIFS(orders[TotalSales],orders[OrderYear],F$11,orders[Category],$B15)</f>
        <v>3930.9900000000007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9562D-4C80-4EA6-AFD2-58B57D2BD5A1}">
  <dimension ref="B1:T1177"/>
  <sheetViews>
    <sheetView zoomScale="85" zoomScaleNormal="85" workbookViewId="0">
      <selection activeCell="N24" sqref="N23:N24"/>
    </sheetView>
  </sheetViews>
  <sheetFormatPr defaultRowHeight="14.4" x14ac:dyDescent="0.3"/>
  <cols>
    <col min="2" max="2" width="18" bestFit="1" customWidth="1"/>
    <col min="3" max="3" width="10" bestFit="1" customWidth="1"/>
    <col min="4" max="4" width="11.88671875" bestFit="1" customWidth="1"/>
    <col min="5" max="5" width="15.33203125" customWidth="1"/>
    <col min="6" max="6" width="13.21875" hidden="1" customWidth="1"/>
    <col min="7" max="7" width="10.6640625" hidden="1" customWidth="1"/>
    <col min="8" max="8" width="10.109375" hidden="1" customWidth="1"/>
    <col min="9" max="9" width="20.44140625" style="24" customWidth="1"/>
    <col min="14" max="14" width="22.44140625" bestFit="1" customWidth="1"/>
    <col min="15" max="15" width="11.33203125" customWidth="1"/>
    <col min="18" max="18" width="12.5546875" customWidth="1"/>
    <col min="19" max="19" width="10.5546875" customWidth="1"/>
    <col min="20" max="20" width="12.33203125" customWidth="1"/>
  </cols>
  <sheetData>
    <row r="1" spans="2:20" x14ac:dyDescent="0.3">
      <c r="B1" s="77" t="s">
        <v>6683</v>
      </c>
      <c r="C1" s="77"/>
      <c r="D1" s="77"/>
    </row>
    <row r="2" spans="2:20" ht="15" thickBot="1" x14ac:dyDescent="0.35">
      <c r="B2" s="15" t="s">
        <v>6679</v>
      </c>
      <c r="C2" t="s">
        <v>6675</v>
      </c>
      <c r="D2" t="s">
        <v>6674</v>
      </c>
      <c r="F2" t="str" cm="1">
        <f t="array" ref="F2:F1177">_xlfn._xlws.SORT(_xlfn.UNIQUE(orders[BookTitle]))</f>
        <v>A music per deal</v>
      </c>
      <c r="G2" s="24">
        <f>SUMIF(orders[BookTitle],F2,orders[TotalSales])</f>
        <v>82</v>
      </c>
      <c r="H2">
        <f>COUNTIF(orders[BookTitle],F2)</f>
        <v>2</v>
      </c>
      <c r="N2" s="77" t="s">
        <v>6684</v>
      </c>
      <c r="O2" s="77"/>
    </row>
    <row r="3" spans="2:20" ht="15" thickBot="1" x14ac:dyDescent="0.35">
      <c r="B3" s="16" t="s">
        <v>2335</v>
      </c>
      <c r="C3" s="17">
        <v>773.51</v>
      </c>
      <c r="D3" s="1">
        <v>4</v>
      </c>
      <c r="F3" t="str">
        <v>Ability rise</v>
      </c>
      <c r="G3" s="24">
        <f>SUMIF(orders[BookTitle],F3,orders[TotalSales])</f>
        <v>299.8</v>
      </c>
      <c r="H3">
        <f>COUNTIF(orders[BookTitle],F3)</f>
        <v>3</v>
      </c>
      <c r="I3" s="25" t="str" cm="1">
        <f t="array" ref="I3:K12">_xlfn.TAKE(_xlfn._xlws.SORT(F2:H1177,2,-1),10)</f>
        <v>Table huge</v>
      </c>
      <c r="J3" s="24">
        <v>1066.47</v>
      </c>
      <c r="K3">
        <v>6</v>
      </c>
      <c r="N3" s="15" t="s">
        <v>6679</v>
      </c>
      <c r="O3" t="s">
        <v>6675</v>
      </c>
      <c r="Q3" s="78" t="s">
        <v>4493</v>
      </c>
      <c r="R3" s="79"/>
      <c r="S3" s="79"/>
      <c r="T3" s="80"/>
    </row>
    <row r="4" spans="2:20" ht="15.6" thickTop="1" thickBot="1" x14ac:dyDescent="0.35">
      <c r="B4" s="16" t="s">
        <v>817</v>
      </c>
      <c r="C4" s="17">
        <v>780.98</v>
      </c>
      <c r="D4" s="1">
        <v>6</v>
      </c>
      <c r="F4" t="str">
        <v>About nature social above</v>
      </c>
      <c r="G4" s="24">
        <f>SUMIF(orders[BookTitle],F4,orders[TotalSales])</f>
        <v>92.850000000000009</v>
      </c>
      <c r="H4">
        <f>COUNTIF(orders[BookTitle],F4)</f>
        <v>4</v>
      </c>
      <c r="I4" s="25" t="str">
        <v>Police include dream</v>
      </c>
      <c r="J4" s="24">
        <v>938.91000000000008</v>
      </c>
      <c r="K4">
        <v>5</v>
      </c>
      <c r="N4" s="16">
        <v>2022</v>
      </c>
      <c r="O4" s="17">
        <v>428.44</v>
      </c>
      <c r="Q4" s="46" t="s">
        <v>6689</v>
      </c>
      <c r="R4" s="47" t="s">
        <v>6690</v>
      </c>
      <c r="S4" s="47" t="s">
        <v>6675</v>
      </c>
      <c r="T4" s="47" t="s">
        <v>6674</v>
      </c>
    </row>
    <row r="5" spans="2:20" ht="15.6" thickTop="1" thickBot="1" x14ac:dyDescent="0.35">
      <c r="B5" s="16" t="s">
        <v>3667</v>
      </c>
      <c r="C5" s="17">
        <v>791.8599999999999</v>
      </c>
      <c r="D5" s="1">
        <v>4</v>
      </c>
      <c r="F5" t="str">
        <v>Account assume</v>
      </c>
      <c r="G5" s="24">
        <f>SUMIF(orders[BookTitle],F5,orders[TotalSales])</f>
        <v>79.64</v>
      </c>
      <c r="H5">
        <f>COUNTIF(orders[BookTitle],F5)</f>
        <v>4</v>
      </c>
      <c r="I5" s="25" t="str">
        <v>Budget season</v>
      </c>
      <c r="J5" s="24">
        <v>921.64</v>
      </c>
      <c r="K5">
        <v>5</v>
      </c>
      <c r="N5" s="23" t="s">
        <v>2350</v>
      </c>
      <c r="O5" s="17">
        <v>428.44</v>
      </c>
      <c r="Q5" s="48">
        <f>_xlfn.MAXIFS(orders[TotalSales],orders[BookTitle],Q3)</f>
        <v>202.9</v>
      </c>
      <c r="R5" s="48">
        <f>_xlfn.MINIFS(orders[TotalSales],orders[BookTitle],Q3)</f>
        <v>69.42</v>
      </c>
      <c r="S5" s="49">
        <f>SUMIF(orders[BookTitle],Q3,orders[TotalSales])</f>
        <v>475.36</v>
      </c>
      <c r="T5" s="50">
        <f>COUNTIF(orders[BookTitle],Q3)</f>
        <v>4</v>
      </c>
    </row>
    <row r="6" spans="2:20" ht="15" thickTop="1" x14ac:dyDescent="0.3">
      <c r="B6" s="16" t="s">
        <v>224</v>
      </c>
      <c r="C6" s="17">
        <v>824.71</v>
      </c>
      <c r="D6" s="1">
        <v>6</v>
      </c>
      <c r="F6" t="str">
        <v>Account million result</v>
      </c>
      <c r="G6" s="24">
        <f>SUMIF(orders[BookTitle],F6,orders[TotalSales])</f>
        <v>318.73</v>
      </c>
      <c r="H6">
        <f>COUNTIF(orders[BookTitle],F6)</f>
        <v>4</v>
      </c>
      <c r="I6" s="25" t="str">
        <v>Nice effort surface</v>
      </c>
      <c r="J6" s="24">
        <v>899.51</v>
      </c>
      <c r="K6">
        <v>6</v>
      </c>
      <c r="N6" s="16">
        <v>2023</v>
      </c>
      <c r="O6" s="17">
        <v>580.44000000000005</v>
      </c>
      <c r="Q6" s="26"/>
    </row>
    <row r="7" spans="2:20" x14ac:dyDescent="0.3">
      <c r="B7" s="16" t="s">
        <v>116</v>
      </c>
      <c r="C7" s="17">
        <v>833.8599999999999</v>
      </c>
      <c r="D7" s="1">
        <v>5</v>
      </c>
      <c r="F7" t="str">
        <v>Account year movement</v>
      </c>
      <c r="G7" s="24">
        <f>SUMIF(orders[BookTitle],F7,orders[TotalSales])</f>
        <v>339.4</v>
      </c>
      <c r="H7">
        <f>COUNTIF(orders[BookTitle],F7)</f>
        <v>2</v>
      </c>
      <c r="I7" s="25" t="str">
        <v>Part attorney</v>
      </c>
      <c r="J7" s="24">
        <v>896.82</v>
      </c>
      <c r="K7">
        <v>5</v>
      </c>
      <c r="N7" s="23" t="s">
        <v>1116</v>
      </c>
      <c r="O7" s="17">
        <v>580.44000000000005</v>
      </c>
      <c r="Q7" s="26"/>
    </row>
    <row r="8" spans="2:20" x14ac:dyDescent="0.3">
      <c r="B8" s="16" t="s">
        <v>837</v>
      </c>
      <c r="C8" s="17">
        <v>896.82</v>
      </c>
      <c r="D8" s="1">
        <v>5</v>
      </c>
      <c r="F8" t="str">
        <v>Act exist argue</v>
      </c>
      <c r="G8" s="24">
        <f>SUMIF(orders[BookTitle],F8,orders[TotalSales])</f>
        <v>354.04</v>
      </c>
      <c r="H8">
        <f>COUNTIF(orders[BookTitle],F8)</f>
        <v>3</v>
      </c>
      <c r="I8" s="25" t="str">
        <v>Large minute appear</v>
      </c>
      <c r="J8" s="24">
        <v>833.8599999999999</v>
      </c>
      <c r="K8">
        <v>5</v>
      </c>
      <c r="N8" s="16">
        <v>2024</v>
      </c>
      <c r="O8" s="17">
        <v>651.68000000000006</v>
      </c>
    </row>
    <row r="9" spans="2:20" x14ac:dyDescent="0.3">
      <c r="B9" s="16" t="s">
        <v>2218</v>
      </c>
      <c r="C9" s="17">
        <v>899.51</v>
      </c>
      <c r="D9" s="1">
        <v>6</v>
      </c>
      <c r="F9" t="str">
        <v>Act feeling</v>
      </c>
      <c r="G9" s="24">
        <f>SUMIF(orders[BookTitle],F9,orders[TotalSales])</f>
        <v>21.57</v>
      </c>
      <c r="H9">
        <f>COUNTIF(orders[BookTitle],F9)</f>
        <v>1</v>
      </c>
      <c r="I9" s="25" t="str">
        <v>Agree suddenly</v>
      </c>
      <c r="J9" s="24">
        <v>824.71</v>
      </c>
      <c r="K9">
        <v>6</v>
      </c>
      <c r="N9" s="23" t="s">
        <v>1174</v>
      </c>
      <c r="O9" s="17">
        <v>651.68000000000006</v>
      </c>
    </row>
    <row r="10" spans="2:20" x14ac:dyDescent="0.3">
      <c r="B10" s="16" t="s">
        <v>1116</v>
      </c>
      <c r="C10" s="17">
        <v>921.64</v>
      </c>
      <c r="D10" s="1">
        <v>5</v>
      </c>
      <c r="F10" t="str">
        <v>Act service place</v>
      </c>
      <c r="G10" s="24">
        <f>SUMIF(orders[BookTitle],F10,orders[TotalSales])</f>
        <v>79.37</v>
      </c>
      <c r="H10">
        <f>COUNTIF(orders[BookTitle],F10)</f>
        <v>2</v>
      </c>
      <c r="I10" s="25" t="str">
        <v>Factor buy</v>
      </c>
      <c r="J10" s="24">
        <v>791.8599999999999</v>
      </c>
      <c r="K10">
        <v>4</v>
      </c>
      <c r="N10" s="16">
        <v>2025</v>
      </c>
      <c r="O10" s="17">
        <v>515.95000000000005</v>
      </c>
    </row>
    <row r="11" spans="2:20" x14ac:dyDescent="0.3">
      <c r="B11" s="16" t="s">
        <v>2461</v>
      </c>
      <c r="C11" s="17">
        <v>938.91000000000008</v>
      </c>
      <c r="D11" s="1">
        <v>5</v>
      </c>
      <c r="F11" t="str">
        <v>Action mother game</v>
      </c>
      <c r="G11" s="24">
        <f>SUMIF(orders[BookTitle],F11,orders[TotalSales])</f>
        <v>475.36</v>
      </c>
      <c r="H11">
        <f>COUNTIF(orders[BookTitle],F11)</f>
        <v>4</v>
      </c>
      <c r="I11" s="25" t="str">
        <v>Mention own</v>
      </c>
      <c r="J11" s="24">
        <v>780.98</v>
      </c>
      <c r="K11">
        <v>6</v>
      </c>
      <c r="N11" s="23" t="s">
        <v>1447</v>
      </c>
      <c r="O11" s="17">
        <v>515.95000000000005</v>
      </c>
    </row>
    <row r="12" spans="2:20" x14ac:dyDescent="0.3">
      <c r="B12" s="16" t="s">
        <v>2350</v>
      </c>
      <c r="C12" s="17">
        <v>1066.47</v>
      </c>
      <c r="D12" s="1">
        <v>6</v>
      </c>
      <c r="F12" t="str">
        <v>Activity field weight</v>
      </c>
      <c r="G12" s="24">
        <f>SUMIF(orders[BookTitle],F12,orders[TotalSales])</f>
        <v>15.14</v>
      </c>
      <c r="H12">
        <f>COUNTIF(orders[BookTitle],F12)</f>
        <v>1</v>
      </c>
      <c r="I12" s="25" t="str">
        <v>Our deal record</v>
      </c>
      <c r="J12" s="24">
        <v>773.51</v>
      </c>
      <c r="K12">
        <v>4</v>
      </c>
      <c r="N12" s="16" t="s">
        <v>6680</v>
      </c>
      <c r="O12" s="17">
        <v>2176.5100000000002</v>
      </c>
    </row>
    <row r="13" spans="2:20" x14ac:dyDescent="0.3">
      <c r="B13" s="16" t="s">
        <v>6680</v>
      </c>
      <c r="C13" s="17">
        <v>8728.27</v>
      </c>
      <c r="D13" s="1">
        <v>52</v>
      </c>
      <c r="F13" t="str">
        <v>Activity little</v>
      </c>
      <c r="G13" s="24">
        <f>SUMIF(orders[BookTitle],F13,orders[TotalSales])</f>
        <v>630.64</v>
      </c>
      <c r="H13">
        <f>COUNTIF(orders[BookTitle],F13)</f>
        <v>4</v>
      </c>
    </row>
    <row r="14" spans="2:20" x14ac:dyDescent="0.3">
      <c r="F14" t="str">
        <v>Activity past</v>
      </c>
      <c r="G14" s="24">
        <f>SUMIF(orders[BookTitle],F14,orders[TotalSales])</f>
        <v>53.47</v>
      </c>
      <c r="H14">
        <f>COUNTIF(orders[BookTitle],F14)</f>
        <v>2</v>
      </c>
    </row>
    <row r="15" spans="2:20" x14ac:dyDescent="0.3">
      <c r="F15" t="str">
        <v>Activity system</v>
      </c>
      <c r="G15" s="24">
        <f>SUMIF(orders[BookTitle],F15,orders[TotalSales])</f>
        <v>145.49</v>
      </c>
      <c r="H15">
        <f>COUNTIF(orders[BookTitle],F15)</f>
        <v>2</v>
      </c>
    </row>
    <row r="16" spans="2:20" x14ac:dyDescent="0.3">
      <c r="F16" t="str">
        <v>Actually again lot</v>
      </c>
      <c r="G16" s="24">
        <f>SUMIF(orders[BookTitle],F16,orders[TotalSales])</f>
        <v>168.48000000000002</v>
      </c>
      <c r="H16">
        <f>COUNTIF(orders[BookTitle],F16)</f>
        <v>3</v>
      </c>
    </row>
    <row r="17" spans="6:8" x14ac:dyDescent="0.3">
      <c r="F17" t="str">
        <v>Actually west</v>
      </c>
      <c r="G17" s="24">
        <f>SUMIF(orders[BookTitle],F17,orders[TotalSales])</f>
        <v>72.3</v>
      </c>
      <c r="H17">
        <f>COUNTIF(orders[BookTitle],F17)</f>
        <v>1</v>
      </c>
    </row>
    <row r="18" spans="6:8" x14ac:dyDescent="0.3">
      <c r="F18" t="str">
        <v>Administration</v>
      </c>
      <c r="G18" s="24">
        <f>SUMIF(orders[BookTitle],F18,orders[TotalSales])</f>
        <v>638.44000000000005</v>
      </c>
      <c r="H18">
        <f>COUNTIF(orders[BookTitle],F18)</f>
        <v>3</v>
      </c>
    </row>
    <row r="19" spans="6:8" x14ac:dyDescent="0.3">
      <c r="F19" t="str">
        <v>Administration despite everyone</v>
      </c>
      <c r="G19" s="24">
        <f>SUMIF(orders[BookTitle],F19,orders[TotalSales])</f>
        <v>463.45000000000005</v>
      </c>
      <c r="H19">
        <f>COUNTIF(orders[BookTitle],F19)</f>
        <v>4</v>
      </c>
    </row>
    <row r="20" spans="6:8" x14ac:dyDescent="0.3">
      <c r="F20" t="str">
        <v>Admit his</v>
      </c>
      <c r="G20" s="24">
        <f>SUMIF(orders[BookTitle],F20,orders[TotalSales])</f>
        <v>34.15</v>
      </c>
      <c r="H20">
        <f>COUNTIF(orders[BookTitle],F20)</f>
        <v>1</v>
      </c>
    </row>
    <row r="21" spans="6:8" x14ac:dyDescent="0.3">
      <c r="F21" t="str">
        <v>Admit smile</v>
      </c>
      <c r="G21" s="24">
        <f>SUMIF(orders[BookTitle],F21,orders[TotalSales])</f>
        <v>194.45</v>
      </c>
      <c r="H21">
        <f>COUNTIF(orders[BookTitle],F21)</f>
        <v>4</v>
      </c>
    </row>
    <row r="22" spans="6:8" x14ac:dyDescent="0.3">
      <c r="F22" t="str">
        <v>Adult</v>
      </c>
      <c r="G22" s="24">
        <f>SUMIF(orders[BookTitle],F22,orders[TotalSales])</f>
        <v>340.54</v>
      </c>
      <c r="H22">
        <f>COUNTIF(orders[BookTitle],F22)</f>
        <v>3</v>
      </c>
    </row>
    <row r="23" spans="6:8" x14ac:dyDescent="0.3">
      <c r="F23" t="str">
        <v>Affect a coach</v>
      </c>
      <c r="G23" s="24">
        <f>SUMIF(orders[BookTitle],F23,orders[TotalSales])</f>
        <v>109.19999999999999</v>
      </c>
      <c r="H23">
        <f>COUNTIF(orders[BookTitle],F23)</f>
        <v>2</v>
      </c>
    </row>
    <row r="24" spans="6:8" x14ac:dyDescent="0.3">
      <c r="F24" t="str">
        <v>Affect son sister</v>
      </c>
      <c r="G24" s="24">
        <f>SUMIF(orders[BookTitle],F24,orders[TotalSales])</f>
        <v>359.93</v>
      </c>
      <c r="H24">
        <f>COUNTIF(orders[BookTitle],F24)</f>
        <v>2</v>
      </c>
    </row>
    <row r="25" spans="6:8" x14ac:dyDescent="0.3">
      <c r="F25" t="str">
        <v>After</v>
      </c>
      <c r="G25" s="24">
        <f>SUMIF(orders[BookTitle],F25,orders[TotalSales])</f>
        <v>211.66000000000003</v>
      </c>
      <c r="H25">
        <f>COUNTIF(orders[BookTitle],F25)</f>
        <v>3</v>
      </c>
    </row>
    <row r="26" spans="6:8" x14ac:dyDescent="0.3">
      <c r="F26" t="str">
        <v>Agency modern travel</v>
      </c>
      <c r="G26" s="24">
        <f>SUMIF(orders[BookTitle],F26,orders[TotalSales])</f>
        <v>15.32</v>
      </c>
      <c r="H26">
        <f>COUNTIF(orders[BookTitle],F26)</f>
        <v>2</v>
      </c>
    </row>
    <row r="27" spans="6:8" x14ac:dyDescent="0.3">
      <c r="F27" t="str">
        <v>Ago event history</v>
      </c>
      <c r="G27" s="24">
        <f>SUMIF(orders[BookTitle],F27,orders[TotalSales])</f>
        <v>108.17</v>
      </c>
      <c r="H27">
        <f>COUNTIF(orders[BookTitle],F27)</f>
        <v>2</v>
      </c>
    </row>
    <row r="28" spans="6:8" x14ac:dyDescent="0.3">
      <c r="F28" t="str">
        <v>Agree suddenly</v>
      </c>
      <c r="G28" s="24">
        <f>SUMIF(orders[BookTitle],F28,orders[TotalSales])</f>
        <v>824.71</v>
      </c>
      <c r="H28">
        <f>COUNTIF(orders[BookTitle],F28)</f>
        <v>6</v>
      </c>
    </row>
    <row r="29" spans="6:8" x14ac:dyDescent="0.3">
      <c r="F29" t="str">
        <v>Agreement tree</v>
      </c>
      <c r="G29" s="24">
        <f>SUMIF(orders[BookTitle],F29,orders[TotalSales])</f>
        <v>88.96</v>
      </c>
      <c r="H29">
        <f>COUNTIF(orders[BookTitle],F29)</f>
        <v>1</v>
      </c>
    </row>
    <row r="30" spans="6:8" x14ac:dyDescent="0.3">
      <c r="F30" t="str">
        <v>All often growth friend</v>
      </c>
      <c r="G30" s="24">
        <f>SUMIF(orders[BookTitle],F30,orders[TotalSales])</f>
        <v>61.24</v>
      </c>
      <c r="H30">
        <f>COUNTIF(orders[BookTitle],F30)</f>
        <v>1</v>
      </c>
    </row>
    <row r="31" spans="6:8" x14ac:dyDescent="0.3">
      <c r="F31" t="str">
        <v>All why</v>
      </c>
      <c r="G31" s="24">
        <f>SUMIF(orders[BookTitle],F31,orders[TotalSales])</f>
        <v>139.80000000000001</v>
      </c>
      <c r="H31">
        <f>COUNTIF(orders[BookTitle],F31)</f>
        <v>2</v>
      </c>
    </row>
    <row r="32" spans="6:8" x14ac:dyDescent="0.3">
      <c r="F32" t="str">
        <v>Allow</v>
      </c>
      <c r="G32" s="24">
        <f>SUMIF(orders[BookTitle],F32,orders[TotalSales])</f>
        <v>265.45</v>
      </c>
      <c r="H32">
        <f>COUNTIF(orders[BookTitle],F32)</f>
        <v>3</v>
      </c>
    </row>
    <row r="33" spans="6:8" x14ac:dyDescent="0.3">
      <c r="F33" t="str">
        <v>Allow page indicate</v>
      </c>
      <c r="G33" s="24">
        <f>SUMIF(orders[BookTitle],F33,orders[TotalSales])</f>
        <v>197.17000000000002</v>
      </c>
      <c r="H33">
        <f>COUNTIF(orders[BookTitle],F33)</f>
        <v>3</v>
      </c>
    </row>
    <row r="34" spans="6:8" x14ac:dyDescent="0.3">
      <c r="F34" t="str">
        <v>Allow personal</v>
      </c>
      <c r="G34" s="24">
        <f>SUMIF(orders[BookTitle],F34,orders[TotalSales])</f>
        <v>40.57</v>
      </c>
      <c r="H34">
        <f>COUNTIF(orders[BookTitle],F34)</f>
        <v>1</v>
      </c>
    </row>
    <row r="35" spans="6:8" x14ac:dyDescent="0.3">
      <c r="F35" t="str">
        <v>Allow trip military</v>
      </c>
      <c r="G35" s="24">
        <f>SUMIF(orders[BookTitle],F35,orders[TotalSales])</f>
        <v>76.489999999999995</v>
      </c>
      <c r="H35">
        <f>COUNTIF(orders[BookTitle],F35)</f>
        <v>2</v>
      </c>
    </row>
    <row r="36" spans="6:8" x14ac:dyDescent="0.3">
      <c r="F36" t="str">
        <v>Almost suggest behind</v>
      </c>
      <c r="G36" s="24">
        <f>SUMIF(orders[BookTitle],F36,orders[TotalSales])</f>
        <v>284.74</v>
      </c>
      <c r="H36">
        <f>COUNTIF(orders[BookTitle],F36)</f>
        <v>2</v>
      </c>
    </row>
    <row r="37" spans="6:8" x14ac:dyDescent="0.3">
      <c r="F37" t="str">
        <v>Already both</v>
      </c>
      <c r="G37" s="24">
        <f>SUMIF(orders[BookTitle],F37,orders[TotalSales])</f>
        <v>138.81</v>
      </c>
      <c r="H37">
        <f>COUNTIF(orders[BookTitle],F37)</f>
        <v>2</v>
      </c>
    </row>
    <row r="38" spans="6:8" x14ac:dyDescent="0.3">
      <c r="F38" t="str">
        <v>Already could</v>
      </c>
      <c r="G38" s="24">
        <f>SUMIF(orders[BookTitle],F38,orders[TotalSales])</f>
        <v>138.57</v>
      </c>
      <c r="H38">
        <f>COUNTIF(orders[BookTitle],F38)</f>
        <v>2</v>
      </c>
    </row>
    <row r="39" spans="6:8" x14ac:dyDescent="0.3">
      <c r="F39" t="str">
        <v>Already natural fine share</v>
      </c>
      <c r="G39" s="24">
        <f>SUMIF(orders[BookTitle],F39,orders[TotalSales])</f>
        <v>248.65</v>
      </c>
      <c r="H39">
        <f>COUNTIF(orders[BookTitle],F39)</f>
        <v>1</v>
      </c>
    </row>
    <row r="40" spans="6:8" x14ac:dyDescent="0.3">
      <c r="F40" t="str">
        <v>Although goal</v>
      </c>
      <c r="G40" s="24">
        <f>SUMIF(orders[BookTitle],F40,orders[TotalSales])</f>
        <v>323.42</v>
      </c>
      <c r="H40">
        <f>COUNTIF(orders[BookTitle],F40)</f>
        <v>3</v>
      </c>
    </row>
    <row r="41" spans="6:8" x14ac:dyDescent="0.3">
      <c r="F41" t="str">
        <v>Although physical some clear</v>
      </c>
      <c r="G41" s="24">
        <f>SUMIF(orders[BookTitle],F41,orders[TotalSales])</f>
        <v>45.99</v>
      </c>
      <c r="H41">
        <f>COUNTIF(orders[BookTitle],F41)</f>
        <v>1</v>
      </c>
    </row>
    <row r="42" spans="6:8" x14ac:dyDescent="0.3">
      <c r="F42" t="str">
        <v>Although police</v>
      </c>
      <c r="G42" s="24">
        <f>SUMIF(orders[BookTitle],F42,orders[TotalSales])</f>
        <v>257.26</v>
      </c>
      <c r="H42">
        <f>COUNTIF(orders[BookTitle],F42)</f>
        <v>2</v>
      </c>
    </row>
    <row r="43" spans="6:8" x14ac:dyDescent="0.3">
      <c r="F43" t="str">
        <v>Always</v>
      </c>
      <c r="G43" s="24">
        <f>SUMIF(orders[BookTitle],F43,orders[TotalSales])</f>
        <v>556.95999999999992</v>
      </c>
      <c r="H43">
        <f>COUNTIF(orders[BookTitle],F43)</f>
        <v>5</v>
      </c>
    </row>
    <row r="44" spans="6:8" x14ac:dyDescent="0.3">
      <c r="F44" t="str">
        <v>Always lot</v>
      </c>
      <c r="G44" s="24">
        <f>SUMIF(orders[BookTitle],F44,orders[TotalSales])</f>
        <v>73.56</v>
      </c>
      <c r="H44">
        <f>COUNTIF(orders[BookTitle],F44)</f>
        <v>3</v>
      </c>
    </row>
    <row r="45" spans="6:8" x14ac:dyDescent="0.3">
      <c r="F45" t="str">
        <v>American list</v>
      </c>
      <c r="G45" s="24">
        <f>SUMIF(orders[BookTitle],F45,orders[TotalSales])</f>
        <v>104.66</v>
      </c>
      <c r="H45">
        <f>COUNTIF(orders[BookTitle],F45)</f>
        <v>2</v>
      </c>
    </row>
    <row r="46" spans="6:8" x14ac:dyDescent="0.3">
      <c r="F46" t="str">
        <v>American mother</v>
      </c>
      <c r="G46" s="24">
        <f>SUMIF(orders[BookTitle],F46,orders[TotalSales])</f>
        <v>269.59999999999997</v>
      </c>
      <c r="H46">
        <f>COUNTIF(orders[BookTitle],F46)</f>
        <v>4</v>
      </c>
    </row>
    <row r="47" spans="6:8" x14ac:dyDescent="0.3">
      <c r="F47" t="str">
        <v>Among</v>
      </c>
      <c r="G47" s="24">
        <f>SUMIF(orders[BookTitle],F47,orders[TotalSales])</f>
        <v>221.95</v>
      </c>
      <c r="H47">
        <f>COUNTIF(orders[BookTitle],F47)</f>
        <v>1</v>
      </c>
    </row>
    <row r="48" spans="6:8" x14ac:dyDescent="0.3">
      <c r="F48" t="str">
        <v>Among after value</v>
      </c>
      <c r="G48" s="24">
        <f>SUMIF(orders[BookTitle],F48,orders[TotalSales])</f>
        <v>181.8</v>
      </c>
      <c r="H48">
        <f>COUNTIF(orders[BookTitle],F48)</f>
        <v>1</v>
      </c>
    </row>
    <row r="49" spans="6:8" x14ac:dyDescent="0.3">
      <c r="F49" t="str">
        <v>Amount finish</v>
      </c>
      <c r="G49" s="24">
        <f>SUMIF(orders[BookTitle],F49,orders[TotalSales])</f>
        <v>314.13</v>
      </c>
      <c r="H49">
        <f>COUNTIF(orders[BookTitle],F49)</f>
        <v>2</v>
      </c>
    </row>
    <row r="50" spans="6:8" x14ac:dyDescent="0.3">
      <c r="F50" t="str">
        <v>Analysis per</v>
      </c>
      <c r="G50" s="24">
        <f>SUMIF(orders[BookTitle],F50,orders[TotalSales])</f>
        <v>184.19</v>
      </c>
      <c r="H50">
        <f>COUNTIF(orders[BookTitle],F50)</f>
        <v>2</v>
      </c>
    </row>
    <row r="51" spans="6:8" x14ac:dyDescent="0.3">
      <c r="F51" t="str">
        <v>And fine</v>
      </c>
      <c r="G51" s="24">
        <f>SUMIF(orders[BookTitle],F51,orders[TotalSales])</f>
        <v>62.46</v>
      </c>
      <c r="H51">
        <f>COUNTIF(orders[BookTitle],F51)</f>
        <v>1</v>
      </c>
    </row>
    <row r="52" spans="6:8" x14ac:dyDescent="0.3">
      <c r="F52" t="str">
        <v>Animal firm stand</v>
      </c>
      <c r="G52" s="24">
        <f>SUMIF(orders[BookTitle],F52,orders[TotalSales])</f>
        <v>68.7</v>
      </c>
      <c r="H52">
        <f>COUNTIF(orders[BookTitle],F52)</f>
        <v>1</v>
      </c>
    </row>
    <row r="53" spans="6:8" x14ac:dyDescent="0.3">
      <c r="F53" t="str">
        <v>Answer accept</v>
      </c>
      <c r="G53" s="24">
        <f>SUMIF(orders[BookTitle],F53,orders[TotalSales])</f>
        <v>36.119999999999997</v>
      </c>
      <c r="H53">
        <f>COUNTIF(orders[BookTitle],F53)</f>
        <v>1</v>
      </c>
    </row>
    <row r="54" spans="6:8" x14ac:dyDescent="0.3">
      <c r="F54" t="str">
        <v>Any body region</v>
      </c>
      <c r="G54" s="24">
        <f>SUMIF(orders[BookTitle],F54,orders[TotalSales])</f>
        <v>179.14999999999998</v>
      </c>
      <c r="H54">
        <f>COUNTIF(orders[BookTitle],F54)</f>
        <v>2</v>
      </c>
    </row>
    <row r="55" spans="6:8" x14ac:dyDescent="0.3">
      <c r="F55" t="str">
        <v>Anything skill blood</v>
      </c>
      <c r="G55" s="24">
        <f>SUMIF(orders[BookTitle],F55,orders[TotalSales])</f>
        <v>567.26</v>
      </c>
      <c r="H55">
        <f>COUNTIF(orders[BookTitle],F55)</f>
        <v>4</v>
      </c>
    </row>
    <row r="56" spans="6:8" x14ac:dyDescent="0.3">
      <c r="F56" t="str">
        <v>Appear factor possible</v>
      </c>
      <c r="G56" s="24">
        <f>SUMIF(orders[BookTitle],F56,orders[TotalSales])</f>
        <v>541.22</v>
      </c>
      <c r="H56">
        <f>COUNTIF(orders[BookTitle],F56)</f>
        <v>4</v>
      </c>
    </row>
    <row r="57" spans="6:8" x14ac:dyDescent="0.3">
      <c r="F57" t="str">
        <v>Appear interview would another</v>
      </c>
      <c r="G57" s="24">
        <f>SUMIF(orders[BookTitle],F57,orders[TotalSales])</f>
        <v>233.32</v>
      </c>
      <c r="H57">
        <f>COUNTIF(orders[BookTitle],F57)</f>
        <v>3</v>
      </c>
    </row>
    <row r="58" spans="6:8" x14ac:dyDescent="0.3">
      <c r="F58" t="str">
        <v>Apply</v>
      </c>
      <c r="G58" s="24">
        <f>SUMIF(orders[BookTitle],F58,orders[TotalSales])</f>
        <v>173.66</v>
      </c>
      <c r="H58">
        <f>COUNTIF(orders[BookTitle],F58)</f>
        <v>3</v>
      </c>
    </row>
    <row r="59" spans="6:8" x14ac:dyDescent="0.3">
      <c r="F59" t="str">
        <v>Apply government method suddenly</v>
      </c>
      <c r="G59" s="24">
        <f>SUMIF(orders[BookTitle],F59,orders[TotalSales])</f>
        <v>427.15999999999997</v>
      </c>
      <c r="H59">
        <f>COUNTIF(orders[BookTitle],F59)</f>
        <v>2</v>
      </c>
    </row>
    <row r="60" spans="6:8" x14ac:dyDescent="0.3">
      <c r="F60" t="str">
        <v>Apply pattern</v>
      </c>
      <c r="G60" s="24">
        <f>SUMIF(orders[BookTitle],F60,orders[TotalSales])</f>
        <v>235.82</v>
      </c>
      <c r="H60">
        <f>COUNTIF(orders[BookTitle],F60)</f>
        <v>2</v>
      </c>
    </row>
    <row r="61" spans="6:8" x14ac:dyDescent="0.3">
      <c r="F61" t="str">
        <v>Approach</v>
      </c>
      <c r="G61" s="24">
        <f>SUMIF(orders[BookTitle],F61,orders[TotalSales])</f>
        <v>431.25</v>
      </c>
      <c r="H61">
        <f>COUNTIF(orders[BookTitle],F61)</f>
        <v>3</v>
      </c>
    </row>
    <row r="62" spans="6:8" x14ac:dyDescent="0.3">
      <c r="F62" t="str">
        <v>Argue sort</v>
      </c>
      <c r="G62" s="24">
        <f>SUMIF(orders[BookTitle],F62,orders[TotalSales])</f>
        <v>124.77</v>
      </c>
      <c r="H62">
        <f>COUNTIF(orders[BookTitle],F62)</f>
        <v>1</v>
      </c>
    </row>
    <row r="63" spans="6:8" x14ac:dyDescent="0.3">
      <c r="F63" t="str">
        <v>Arm once</v>
      </c>
      <c r="G63" s="24">
        <f>SUMIF(orders[BookTitle],F63,orders[TotalSales])</f>
        <v>126.68</v>
      </c>
      <c r="H63">
        <f>COUNTIF(orders[BookTitle],F63)</f>
        <v>2</v>
      </c>
    </row>
    <row r="64" spans="6:8" x14ac:dyDescent="0.3">
      <c r="F64" t="str">
        <v>Arm third</v>
      </c>
      <c r="G64" s="24">
        <f>SUMIF(orders[BookTitle],F64,orders[TotalSales])</f>
        <v>26.09</v>
      </c>
      <c r="H64">
        <f>COUNTIF(orders[BookTitle],F64)</f>
        <v>1</v>
      </c>
    </row>
    <row r="65" spans="6:8" x14ac:dyDescent="0.3">
      <c r="F65" t="str">
        <v>Around</v>
      </c>
      <c r="G65" s="24">
        <f>SUMIF(orders[BookTitle],F65,orders[TotalSales])</f>
        <v>284.77</v>
      </c>
      <c r="H65">
        <f>COUNTIF(orders[BookTitle],F65)</f>
        <v>3</v>
      </c>
    </row>
    <row r="66" spans="6:8" x14ac:dyDescent="0.3">
      <c r="F66" t="str">
        <v>Around garden</v>
      </c>
      <c r="G66" s="24">
        <f>SUMIF(orders[BookTitle],F66,orders[TotalSales])</f>
        <v>580.31999999999994</v>
      </c>
      <c r="H66">
        <f>COUNTIF(orders[BookTitle],F66)</f>
        <v>5</v>
      </c>
    </row>
    <row r="67" spans="6:8" x14ac:dyDescent="0.3">
      <c r="F67" t="str">
        <v>Around today</v>
      </c>
      <c r="G67" s="24">
        <f>SUMIF(orders[BookTitle],F67,orders[TotalSales])</f>
        <v>562.22</v>
      </c>
      <c r="H67">
        <f>COUNTIF(orders[BookTitle],F67)</f>
        <v>4</v>
      </c>
    </row>
    <row r="68" spans="6:8" x14ac:dyDescent="0.3">
      <c r="F68" t="str">
        <v>Arrive</v>
      </c>
      <c r="G68" s="24">
        <f>SUMIF(orders[BookTitle],F68,orders[TotalSales])</f>
        <v>171.21</v>
      </c>
      <c r="H68">
        <f>COUNTIF(orders[BookTitle],F68)</f>
        <v>3</v>
      </c>
    </row>
    <row r="69" spans="6:8" x14ac:dyDescent="0.3">
      <c r="F69" t="str">
        <v>Art allow</v>
      </c>
      <c r="G69" s="24">
        <f>SUMIF(orders[BookTitle],F69,orders[TotalSales])</f>
        <v>79.94</v>
      </c>
      <c r="H69">
        <f>COUNTIF(orders[BookTitle],F69)</f>
        <v>2</v>
      </c>
    </row>
    <row r="70" spans="6:8" x14ac:dyDescent="0.3">
      <c r="F70" t="str">
        <v>Art position staff</v>
      </c>
      <c r="G70" s="24">
        <f>SUMIF(orders[BookTitle],F70,orders[TotalSales])</f>
        <v>186.31</v>
      </c>
      <c r="H70">
        <f>COUNTIF(orders[BookTitle],F70)</f>
        <v>2</v>
      </c>
    </row>
    <row r="71" spans="6:8" x14ac:dyDescent="0.3">
      <c r="F71" t="str">
        <v>Artist glass</v>
      </c>
      <c r="G71" s="24">
        <f>SUMIF(orders[BookTitle],F71,orders[TotalSales])</f>
        <v>158.19999999999999</v>
      </c>
      <c r="H71">
        <f>COUNTIF(orders[BookTitle],F71)</f>
        <v>1</v>
      </c>
    </row>
    <row r="72" spans="6:8" x14ac:dyDescent="0.3">
      <c r="F72" t="str">
        <v>As name manager</v>
      </c>
      <c r="G72" s="24">
        <f>SUMIF(orders[BookTitle],F72,orders[TotalSales])</f>
        <v>207.76</v>
      </c>
      <c r="H72">
        <f>COUNTIF(orders[BookTitle],F72)</f>
        <v>2</v>
      </c>
    </row>
    <row r="73" spans="6:8" x14ac:dyDescent="0.3">
      <c r="F73" t="str">
        <v>As value recently</v>
      </c>
      <c r="G73" s="24">
        <f>SUMIF(orders[BookTitle],F73,orders[TotalSales])</f>
        <v>21.75</v>
      </c>
      <c r="H73">
        <f>COUNTIF(orders[BookTitle],F73)</f>
        <v>1</v>
      </c>
    </row>
    <row r="74" spans="6:8" x14ac:dyDescent="0.3">
      <c r="F74" t="str">
        <v>Ask house produce</v>
      </c>
      <c r="G74" s="24">
        <f>SUMIF(orders[BookTitle],F74,orders[TotalSales])</f>
        <v>154.76999999999998</v>
      </c>
      <c r="H74">
        <f>COUNTIF(orders[BookTitle],F74)</f>
        <v>3</v>
      </c>
    </row>
    <row r="75" spans="6:8" x14ac:dyDescent="0.3">
      <c r="F75" t="str">
        <v>Assume</v>
      </c>
      <c r="G75" s="24">
        <f>SUMIF(orders[BookTitle],F75,orders[TotalSales])</f>
        <v>333.35</v>
      </c>
      <c r="H75">
        <f>COUNTIF(orders[BookTitle],F75)</f>
        <v>2</v>
      </c>
    </row>
    <row r="76" spans="6:8" x14ac:dyDescent="0.3">
      <c r="F76" t="str">
        <v>At must your</v>
      </c>
      <c r="G76" s="24">
        <f>SUMIF(orders[BookTitle],F76,orders[TotalSales])</f>
        <v>43.12</v>
      </c>
      <c r="H76">
        <f>COUNTIF(orders[BookTitle],F76)</f>
        <v>1</v>
      </c>
    </row>
    <row r="77" spans="6:8" x14ac:dyDescent="0.3">
      <c r="F77" t="str">
        <v>At two early company</v>
      </c>
      <c r="G77" s="24">
        <f>SUMIF(orders[BookTitle],F77,orders[TotalSales])</f>
        <v>259.14</v>
      </c>
      <c r="H77">
        <f>COUNTIF(orders[BookTitle],F77)</f>
        <v>4</v>
      </c>
    </row>
    <row r="78" spans="6:8" x14ac:dyDescent="0.3">
      <c r="F78" t="str">
        <v>Attention teacher</v>
      </c>
      <c r="G78" s="24">
        <f>SUMIF(orders[BookTitle],F78,orders[TotalSales])</f>
        <v>17.61</v>
      </c>
      <c r="H78">
        <f>COUNTIF(orders[BookTitle],F78)</f>
        <v>1</v>
      </c>
    </row>
    <row r="79" spans="6:8" x14ac:dyDescent="0.3">
      <c r="F79" t="str">
        <v>Attorney</v>
      </c>
      <c r="G79" s="24">
        <f>SUMIF(orders[BookTitle],F79,orders[TotalSales])</f>
        <v>61.68</v>
      </c>
      <c r="H79">
        <f>COUNTIF(orders[BookTitle],F79)</f>
        <v>1</v>
      </c>
    </row>
    <row r="80" spans="6:8" x14ac:dyDescent="0.3">
      <c r="F80" t="str">
        <v>Audience into think</v>
      </c>
      <c r="G80" s="24">
        <f>SUMIF(orders[BookTitle],F80,orders[TotalSales])</f>
        <v>447.75</v>
      </c>
      <c r="H80">
        <f>COUNTIF(orders[BookTitle],F80)</f>
        <v>3</v>
      </c>
    </row>
    <row r="81" spans="6:8" x14ac:dyDescent="0.3">
      <c r="F81" t="str">
        <v>Audience million strategy</v>
      </c>
      <c r="G81" s="24">
        <f>SUMIF(orders[BookTitle],F81,orders[TotalSales])</f>
        <v>323.90999999999997</v>
      </c>
      <c r="H81">
        <f>COUNTIF(orders[BookTitle],F81)</f>
        <v>4</v>
      </c>
    </row>
    <row r="82" spans="6:8" x14ac:dyDescent="0.3">
      <c r="F82" t="str">
        <v>Audience new although</v>
      </c>
      <c r="G82" s="24">
        <f>SUMIF(orders[BookTitle],F82,orders[TotalSales])</f>
        <v>23.65</v>
      </c>
      <c r="H82">
        <f>COUNTIF(orders[BookTitle],F82)</f>
        <v>1</v>
      </c>
    </row>
    <row r="83" spans="6:8" x14ac:dyDescent="0.3">
      <c r="F83" t="str">
        <v>Author</v>
      </c>
      <c r="G83" s="24">
        <f>SUMIF(orders[BookTitle],F83,orders[TotalSales])</f>
        <v>69.78</v>
      </c>
      <c r="H83">
        <f>COUNTIF(orders[BookTitle],F83)</f>
        <v>2</v>
      </c>
    </row>
    <row r="84" spans="6:8" x14ac:dyDescent="0.3">
      <c r="F84" t="str">
        <v>Authority music writer</v>
      </c>
      <c r="G84" s="24">
        <f>SUMIF(orders[BookTitle],F84,orders[TotalSales])</f>
        <v>192.56</v>
      </c>
      <c r="H84">
        <f>COUNTIF(orders[BookTitle],F84)</f>
        <v>3</v>
      </c>
    </row>
    <row r="85" spans="6:8" x14ac:dyDescent="0.3">
      <c r="F85" t="str">
        <v>Authority open</v>
      </c>
      <c r="G85" s="24">
        <f>SUMIF(orders[BookTitle],F85,orders[TotalSales])</f>
        <v>80.48</v>
      </c>
      <c r="H85">
        <f>COUNTIF(orders[BookTitle],F85)</f>
        <v>1</v>
      </c>
    </row>
    <row r="86" spans="6:8" x14ac:dyDescent="0.3">
      <c r="F86" t="str">
        <v>Avoid financial career</v>
      </c>
      <c r="G86" s="24">
        <f>SUMIF(orders[BookTitle],F86,orders[TotalSales])</f>
        <v>345.32</v>
      </c>
      <c r="H86">
        <f>COUNTIF(orders[BookTitle],F86)</f>
        <v>5</v>
      </c>
    </row>
    <row r="87" spans="6:8" x14ac:dyDescent="0.3">
      <c r="F87" t="str">
        <v>Avoid pay</v>
      </c>
      <c r="G87" s="24">
        <f>SUMIF(orders[BookTitle],F87,orders[TotalSales])</f>
        <v>445.46000000000004</v>
      </c>
      <c r="H87">
        <f>COUNTIF(orders[BookTitle],F87)</f>
        <v>3</v>
      </c>
    </row>
    <row r="88" spans="6:8" x14ac:dyDescent="0.3">
      <c r="F88" t="str">
        <v>Away social</v>
      </c>
      <c r="G88" s="24">
        <f>SUMIF(orders[BookTitle],F88,orders[TotalSales])</f>
        <v>130.19999999999999</v>
      </c>
      <c r="H88">
        <f>COUNTIF(orders[BookTitle],F88)</f>
        <v>1</v>
      </c>
    </row>
    <row r="89" spans="6:8" x14ac:dyDescent="0.3">
      <c r="F89" t="str">
        <v>Away specific</v>
      </c>
      <c r="G89" s="24">
        <f>SUMIF(orders[BookTitle],F89,orders[TotalSales])</f>
        <v>78.89</v>
      </c>
      <c r="H89">
        <f>COUNTIF(orders[BookTitle],F89)</f>
        <v>3</v>
      </c>
    </row>
    <row r="90" spans="6:8" x14ac:dyDescent="0.3">
      <c r="F90" t="str">
        <v>Baby</v>
      </c>
      <c r="G90" s="24">
        <f>SUMIF(orders[BookTitle],F90,orders[TotalSales])</f>
        <v>277.02999999999997</v>
      </c>
      <c r="H90">
        <f>COUNTIF(orders[BookTitle],F90)</f>
        <v>2</v>
      </c>
    </row>
    <row r="91" spans="6:8" x14ac:dyDescent="0.3">
      <c r="F91" t="str">
        <v>Baby realize</v>
      </c>
      <c r="G91" s="24">
        <f>SUMIF(orders[BookTitle],F91,orders[TotalSales])</f>
        <v>437.09</v>
      </c>
      <c r="H91">
        <f>COUNTIF(orders[BookTitle],F91)</f>
        <v>4</v>
      </c>
    </row>
    <row r="92" spans="6:8" x14ac:dyDescent="0.3">
      <c r="F92" t="str">
        <v>Back present</v>
      </c>
      <c r="G92" s="24">
        <f>SUMIF(orders[BookTitle],F92,orders[TotalSales])</f>
        <v>193.32999999999998</v>
      </c>
      <c r="H92">
        <f>COUNTIF(orders[BookTitle],F92)</f>
        <v>4</v>
      </c>
    </row>
    <row r="93" spans="6:8" x14ac:dyDescent="0.3">
      <c r="F93" t="str">
        <v>Back professor because own</v>
      </c>
      <c r="G93" s="24">
        <f>SUMIF(orders[BookTitle],F93,orders[TotalSales])</f>
        <v>104.56</v>
      </c>
      <c r="H93">
        <f>COUNTIF(orders[BookTitle],F93)</f>
        <v>1</v>
      </c>
    </row>
    <row r="94" spans="6:8" x14ac:dyDescent="0.3">
      <c r="F94" t="str">
        <v>Back wonder follow</v>
      </c>
      <c r="G94" s="24">
        <f>SUMIF(orders[BookTitle],F94,orders[TotalSales])</f>
        <v>288.79000000000002</v>
      </c>
      <c r="H94">
        <f>COUNTIF(orders[BookTitle],F94)</f>
        <v>2</v>
      </c>
    </row>
    <row r="95" spans="6:8" x14ac:dyDescent="0.3">
      <c r="F95" t="str">
        <v>Bad knowledge already</v>
      </c>
      <c r="G95" s="24">
        <f>SUMIF(orders[BookTitle],F95,orders[TotalSales])</f>
        <v>40.270000000000003</v>
      </c>
      <c r="H95">
        <f>COUNTIF(orders[BookTitle],F95)</f>
        <v>2</v>
      </c>
    </row>
    <row r="96" spans="6:8" x14ac:dyDescent="0.3">
      <c r="F96" t="str">
        <v>Bank able</v>
      </c>
      <c r="G96" s="24">
        <f>SUMIF(orders[BookTitle],F96,orders[TotalSales])</f>
        <v>194.22</v>
      </c>
      <c r="H96">
        <f>COUNTIF(orders[BookTitle],F96)</f>
        <v>3</v>
      </c>
    </row>
    <row r="97" spans="6:8" x14ac:dyDescent="0.3">
      <c r="F97" t="str">
        <v>Base Mrs various</v>
      </c>
      <c r="G97" s="24">
        <f>SUMIF(orders[BookTitle],F97,orders[TotalSales])</f>
        <v>20.2</v>
      </c>
      <c r="H97">
        <f>COUNTIF(orders[BookTitle],F97)</f>
        <v>1</v>
      </c>
    </row>
    <row r="98" spans="6:8" x14ac:dyDescent="0.3">
      <c r="F98" t="str">
        <v>Be</v>
      </c>
      <c r="G98" s="24">
        <f>SUMIF(orders[BookTitle],F98,orders[TotalSales])</f>
        <v>134.55000000000001</v>
      </c>
      <c r="H98">
        <f>COUNTIF(orders[BookTitle],F98)</f>
        <v>4</v>
      </c>
    </row>
    <row r="99" spans="6:8" x14ac:dyDescent="0.3">
      <c r="F99" t="str">
        <v>Be entire phone actually</v>
      </c>
      <c r="G99" s="24">
        <f>SUMIF(orders[BookTitle],F99,orders[TotalSales])</f>
        <v>180.19</v>
      </c>
      <c r="H99">
        <f>COUNTIF(orders[BookTitle],F99)</f>
        <v>4</v>
      </c>
    </row>
    <row r="100" spans="6:8" x14ac:dyDescent="0.3">
      <c r="F100" t="str">
        <v>Be task manager</v>
      </c>
      <c r="G100" s="24">
        <f>SUMIF(orders[BookTitle],F100,orders[TotalSales])</f>
        <v>79.349999999999994</v>
      </c>
      <c r="H100">
        <f>COUNTIF(orders[BookTitle],F100)</f>
        <v>1</v>
      </c>
    </row>
    <row r="101" spans="6:8" x14ac:dyDescent="0.3">
      <c r="F101" t="str">
        <v>Beat maintain</v>
      </c>
      <c r="G101" s="24">
        <f>SUMIF(orders[BookTitle],F101,orders[TotalSales])</f>
        <v>229.75</v>
      </c>
      <c r="H101">
        <f>COUNTIF(orders[BookTitle],F101)</f>
        <v>3</v>
      </c>
    </row>
    <row r="102" spans="6:8" x14ac:dyDescent="0.3">
      <c r="F102" t="str">
        <v>Become medical</v>
      </c>
      <c r="G102" s="24">
        <f>SUMIF(orders[BookTitle],F102,orders[TotalSales])</f>
        <v>135.46</v>
      </c>
      <c r="H102">
        <f>COUNTIF(orders[BookTitle],F102)</f>
        <v>2</v>
      </c>
    </row>
    <row r="103" spans="6:8" x14ac:dyDescent="0.3">
      <c r="F103" t="str">
        <v>Become option marriage</v>
      </c>
      <c r="G103" s="24">
        <f>SUMIF(orders[BookTitle],F103,orders[TotalSales])</f>
        <v>700.65</v>
      </c>
      <c r="H103">
        <f>COUNTIF(orders[BookTitle],F103)</f>
        <v>5</v>
      </c>
    </row>
    <row r="104" spans="6:8" x14ac:dyDescent="0.3">
      <c r="F104" t="str">
        <v>Become them new</v>
      </c>
      <c r="G104" s="24">
        <f>SUMIF(orders[BookTitle],F104,orders[TotalSales])</f>
        <v>116.44</v>
      </c>
      <c r="H104">
        <f>COUNTIF(orders[BookTitle],F104)</f>
        <v>1</v>
      </c>
    </row>
    <row r="105" spans="6:8" x14ac:dyDescent="0.3">
      <c r="F105" t="str">
        <v>Become wide onto</v>
      </c>
      <c r="G105" s="24">
        <f>SUMIF(orders[BookTitle],F105,orders[TotalSales])</f>
        <v>217.79999999999998</v>
      </c>
      <c r="H105">
        <f>COUNTIF(orders[BookTitle],F105)</f>
        <v>2</v>
      </c>
    </row>
    <row r="106" spans="6:8" x14ac:dyDescent="0.3">
      <c r="F106" t="str">
        <v>Before station</v>
      </c>
      <c r="G106" s="24">
        <f>SUMIF(orders[BookTitle],F106,orders[TotalSales])</f>
        <v>206.81</v>
      </c>
      <c r="H106">
        <f>COUNTIF(orders[BookTitle],F106)</f>
        <v>3</v>
      </c>
    </row>
    <row r="107" spans="6:8" x14ac:dyDescent="0.3">
      <c r="F107" t="str">
        <v>Begin that wind</v>
      </c>
      <c r="G107" s="24">
        <f>SUMIF(orders[BookTitle],F107,orders[TotalSales])</f>
        <v>143.07</v>
      </c>
      <c r="H107">
        <f>COUNTIF(orders[BookTitle],F107)</f>
        <v>2</v>
      </c>
    </row>
    <row r="108" spans="6:8" x14ac:dyDescent="0.3">
      <c r="F108" t="str">
        <v>Behavior</v>
      </c>
      <c r="G108" s="24">
        <f>SUMIF(orders[BookTitle],F108,orders[TotalSales])</f>
        <v>179.48</v>
      </c>
      <c r="H108">
        <f>COUNTIF(orders[BookTitle],F108)</f>
        <v>1</v>
      </c>
    </row>
    <row r="109" spans="6:8" x14ac:dyDescent="0.3">
      <c r="F109" t="str">
        <v>Behavior available</v>
      </c>
      <c r="G109" s="24">
        <f>SUMIF(orders[BookTitle],F109,orders[TotalSales])</f>
        <v>181.7</v>
      </c>
      <c r="H109">
        <f>COUNTIF(orders[BookTitle],F109)</f>
        <v>2</v>
      </c>
    </row>
    <row r="110" spans="6:8" x14ac:dyDescent="0.3">
      <c r="F110" t="str">
        <v>Behind staff</v>
      </c>
      <c r="G110" s="24">
        <f>SUMIF(orders[BookTitle],F110,orders[TotalSales])</f>
        <v>290.56</v>
      </c>
      <c r="H110">
        <f>COUNTIF(orders[BookTitle],F110)</f>
        <v>3</v>
      </c>
    </row>
    <row r="111" spans="6:8" x14ac:dyDescent="0.3">
      <c r="F111" t="str">
        <v>Benefit modern</v>
      </c>
      <c r="G111" s="24">
        <f>SUMIF(orders[BookTitle],F111,orders[TotalSales])</f>
        <v>195.76</v>
      </c>
      <c r="H111">
        <f>COUNTIF(orders[BookTitle],F111)</f>
        <v>3</v>
      </c>
    </row>
    <row r="112" spans="6:8" x14ac:dyDescent="0.3">
      <c r="F112" t="str">
        <v>Benefit tax</v>
      </c>
      <c r="G112" s="24">
        <f>SUMIF(orders[BookTitle],F112,orders[TotalSales])</f>
        <v>384.55</v>
      </c>
      <c r="H112">
        <f>COUNTIF(orders[BookTitle],F112)</f>
        <v>4</v>
      </c>
    </row>
    <row r="113" spans="6:8" x14ac:dyDescent="0.3">
      <c r="F113" t="str">
        <v>Best but</v>
      </c>
      <c r="G113" s="24">
        <f>SUMIF(orders[BookTitle],F113,orders[TotalSales])</f>
        <v>46.23</v>
      </c>
      <c r="H113">
        <f>COUNTIF(orders[BookTitle],F113)</f>
        <v>1</v>
      </c>
    </row>
    <row r="114" spans="6:8" x14ac:dyDescent="0.3">
      <c r="F114" t="str">
        <v>Best weight yeah</v>
      </c>
      <c r="G114" s="24">
        <f>SUMIF(orders[BookTitle],F114,orders[TotalSales])</f>
        <v>643.69000000000005</v>
      </c>
      <c r="H114">
        <f>COUNTIF(orders[BookTitle],F114)</f>
        <v>5</v>
      </c>
    </row>
    <row r="115" spans="6:8" x14ac:dyDescent="0.3">
      <c r="F115" t="str">
        <v>Better</v>
      </c>
      <c r="G115" s="24">
        <f>SUMIF(orders[BookTitle],F115,orders[TotalSales])</f>
        <v>191.07</v>
      </c>
      <c r="H115">
        <f>COUNTIF(orders[BookTitle],F115)</f>
        <v>4</v>
      </c>
    </row>
    <row r="116" spans="6:8" x14ac:dyDescent="0.3">
      <c r="F116" t="str">
        <v>Better company</v>
      </c>
      <c r="G116" s="24">
        <f>SUMIF(orders[BookTitle],F116,orders[TotalSales])</f>
        <v>262</v>
      </c>
      <c r="H116">
        <f>COUNTIF(orders[BookTitle],F116)</f>
        <v>4</v>
      </c>
    </row>
    <row r="117" spans="6:8" x14ac:dyDescent="0.3">
      <c r="F117" t="str">
        <v>Beyond but</v>
      </c>
      <c r="G117" s="24">
        <f>SUMIF(orders[BookTitle],F117,orders[TotalSales])</f>
        <v>312.7</v>
      </c>
      <c r="H117">
        <f>COUNTIF(orders[BookTitle],F117)</f>
        <v>3</v>
      </c>
    </row>
    <row r="118" spans="6:8" x14ac:dyDescent="0.3">
      <c r="F118" t="str">
        <v>Beyond each teacher</v>
      </c>
      <c r="G118" s="24">
        <f>SUMIF(orders[BookTitle],F118,orders[TotalSales])</f>
        <v>479.3</v>
      </c>
      <c r="H118">
        <f>COUNTIF(orders[BookTitle],F118)</f>
        <v>6</v>
      </c>
    </row>
    <row r="119" spans="6:8" x14ac:dyDescent="0.3">
      <c r="F119" t="str">
        <v>Beyond may official</v>
      </c>
      <c r="G119" s="24">
        <f>SUMIF(orders[BookTitle],F119,orders[TotalSales])</f>
        <v>105.51</v>
      </c>
      <c r="H119">
        <f>COUNTIF(orders[BookTitle],F119)</f>
        <v>1</v>
      </c>
    </row>
    <row r="120" spans="6:8" x14ac:dyDescent="0.3">
      <c r="F120" t="str">
        <v>Big strong above</v>
      </c>
      <c r="G120" s="24">
        <f>SUMIF(orders[BookTitle],F120,orders[TotalSales])</f>
        <v>479.25</v>
      </c>
      <c r="H120">
        <f>COUNTIF(orders[BookTitle],F120)</f>
        <v>3</v>
      </c>
    </row>
    <row r="121" spans="6:8" x14ac:dyDescent="0.3">
      <c r="F121" t="str">
        <v>Bill fly</v>
      </c>
      <c r="G121" s="24">
        <f>SUMIF(orders[BookTitle],F121,orders[TotalSales])</f>
        <v>122.28999999999999</v>
      </c>
      <c r="H121">
        <f>COUNTIF(orders[BookTitle],F121)</f>
        <v>3</v>
      </c>
    </row>
    <row r="122" spans="6:8" x14ac:dyDescent="0.3">
      <c r="F122" t="str">
        <v>Billion similar</v>
      </c>
      <c r="G122" s="24">
        <f>SUMIF(orders[BookTitle],F122,orders[TotalSales])</f>
        <v>54.03</v>
      </c>
      <c r="H122">
        <f>COUNTIF(orders[BookTitle],F122)</f>
        <v>1</v>
      </c>
    </row>
    <row r="123" spans="6:8" x14ac:dyDescent="0.3">
      <c r="F123" t="str">
        <v>Bit bed</v>
      </c>
      <c r="G123" s="24">
        <f>SUMIF(orders[BookTitle],F123,orders[TotalSales])</f>
        <v>309.70999999999998</v>
      </c>
      <c r="H123">
        <f>COUNTIF(orders[BookTitle],F123)</f>
        <v>3</v>
      </c>
    </row>
    <row r="124" spans="6:8" x14ac:dyDescent="0.3">
      <c r="F124" t="str">
        <v>Black commercial</v>
      </c>
      <c r="G124" s="24">
        <f>SUMIF(orders[BookTitle],F124,orders[TotalSales])</f>
        <v>15.66</v>
      </c>
      <c r="H124">
        <f>COUNTIF(orders[BookTitle],F124)</f>
        <v>1</v>
      </c>
    </row>
    <row r="125" spans="6:8" x14ac:dyDescent="0.3">
      <c r="F125" t="str">
        <v>Black tree</v>
      </c>
      <c r="G125" s="24">
        <f>SUMIF(orders[BookTitle],F125,orders[TotalSales])</f>
        <v>258.51</v>
      </c>
      <c r="H125">
        <f>COUNTIF(orders[BookTitle],F125)</f>
        <v>2</v>
      </c>
    </row>
    <row r="126" spans="6:8" x14ac:dyDescent="0.3">
      <c r="F126" t="str">
        <v>Board player</v>
      </c>
      <c r="G126" s="24">
        <f>SUMIF(orders[BookTitle],F126,orders[TotalSales])</f>
        <v>152.49</v>
      </c>
      <c r="H126">
        <f>COUNTIF(orders[BookTitle],F126)</f>
        <v>2</v>
      </c>
    </row>
    <row r="127" spans="6:8" x14ac:dyDescent="0.3">
      <c r="F127" t="str">
        <v>Both agency shoulder</v>
      </c>
      <c r="G127" s="24">
        <f>SUMIF(orders[BookTitle],F127,orders[TotalSales])</f>
        <v>310.87</v>
      </c>
      <c r="H127">
        <f>COUNTIF(orders[BookTitle],F127)</f>
        <v>2</v>
      </c>
    </row>
    <row r="128" spans="6:8" x14ac:dyDescent="0.3">
      <c r="F128" t="str">
        <v>Box foreign deal whom</v>
      </c>
      <c r="G128" s="24">
        <f>SUMIF(orders[BookTitle],F128,orders[TotalSales])</f>
        <v>111.82999999999998</v>
      </c>
      <c r="H128">
        <f>COUNTIF(orders[BookTitle],F128)</f>
        <v>4</v>
      </c>
    </row>
    <row r="129" spans="6:8" x14ac:dyDescent="0.3">
      <c r="F129" t="str">
        <v>Bring cut</v>
      </c>
      <c r="G129" s="24">
        <f>SUMIF(orders[BookTitle],F129,orders[TotalSales])</f>
        <v>23.08</v>
      </c>
      <c r="H129">
        <f>COUNTIF(orders[BookTitle],F129)</f>
        <v>1</v>
      </c>
    </row>
    <row r="130" spans="6:8" x14ac:dyDescent="0.3">
      <c r="F130" t="str">
        <v>Bring picture</v>
      </c>
      <c r="G130" s="24">
        <f>SUMIF(orders[BookTitle],F130,orders[TotalSales])</f>
        <v>176.08</v>
      </c>
      <c r="H130">
        <f>COUNTIF(orders[BookTitle],F130)</f>
        <v>1</v>
      </c>
    </row>
    <row r="131" spans="6:8" x14ac:dyDescent="0.3">
      <c r="F131" t="str">
        <v>Bring stuff adult</v>
      </c>
      <c r="G131" s="24">
        <f>SUMIF(orders[BookTitle],F131,orders[TotalSales])</f>
        <v>120</v>
      </c>
      <c r="H131">
        <f>COUNTIF(orders[BookTitle],F131)</f>
        <v>1</v>
      </c>
    </row>
    <row r="132" spans="6:8" x14ac:dyDescent="0.3">
      <c r="F132" t="str">
        <v>Brother old</v>
      </c>
      <c r="G132" s="24">
        <f>SUMIF(orders[BookTitle],F132,orders[TotalSales])</f>
        <v>231.9</v>
      </c>
      <c r="H132">
        <f>COUNTIF(orders[BookTitle],F132)</f>
        <v>2</v>
      </c>
    </row>
    <row r="133" spans="6:8" x14ac:dyDescent="0.3">
      <c r="F133" t="str">
        <v>Budget</v>
      </c>
      <c r="G133" s="24">
        <f>SUMIF(orders[BookTitle],F133,orders[TotalSales])</f>
        <v>253.39999999999998</v>
      </c>
      <c r="H133">
        <f>COUNTIF(orders[BookTitle],F133)</f>
        <v>4</v>
      </c>
    </row>
    <row r="134" spans="6:8" x14ac:dyDescent="0.3">
      <c r="F134" t="str">
        <v>Budget season</v>
      </c>
      <c r="G134" s="24">
        <f>SUMIF(orders[BookTitle],F134,orders[TotalSales])</f>
        <v>921.64</v>
      </c>
      <c r="H134">
        <f>COUNTIF(orders[BookTitle],F134)</f>
        <v>5</v>
      </c>
    </row>
    <row r="135" spans="6:8" x14ac:dyDescent="0.3">
      <c r="F135" t="str">
        <v>Building pay</v>
      </c>
      <c r="G135" s="24">
        <f>SUMIF(orders[BookTitle],F135,orders[TotalSales])</f>
        <v>375.08000000000004</v>
      </c>
      <c r="H135">
        <f>COUNTIF(orders[BookTitle],F135)</f>
        <v>2</v>
      </c>
    </row>
    <row r="136" spans="6:8" x14ac:dyDescent="0.3">
      <c r="F136" t="str">
        <v>Business new public</v>
      </c>
      <c r="G136" s="24">
        <f>SUMIF(orders[BookTitle],F136,orders[TotalSales])</f>
        <v>142.30000000000001</v>
      </c>
      <c r="H136">
        <f>COUNTIF(orders[BookTitle],F136)</f>
        <v>1</v>
      </c>
    </row>
    <row r="137" spans="6:8" x14ac:dyDescent="0.3">
      <c r="F137" t="str">
        <v>Business success</v>
      </c>
      <c r="G137" s="24">
        <f>SUMIF(orders[BookTitle],F137,orders[TotalSales])</f>
        <v>307.2</v>
      </c>
      <c r="H137">
        <f>COUNTIF(orders[BookTitle],F137)</f>
        <v>5</v>
      </c>
    </row>
    <row r="138" spans="6:8" x14ac:dyDescent="0.3">
      <c r="F138" t="str">
        <v>Call artist through</v>
      </c>
      <c r="G138" s="24">
        <f>SUMIF(orders[BookTitle],F138,orders[TotalSales])</f>
        <v>536.65</v>
      </c>
      <c r="H138">
        <f>COUNTIF(orders[BookTitle],F138)</f>
        <v>5</v>
      </c>
    </row>
    <row r="139" spans="6:8" x14ac:dyDescent="0.3">
      <c r="F139" t="str">
        <v>Call religious score strong</v>
      </c>
      <c r="G139" s="24">
        <f>SUMIF(orders[BookTitle],F139,orders[TotalSales])</f>
        <v>144.88000000000002</v>
      </c>
      <c r="H139">
        <f>COUNTIF(orders[BookTitle],F139)</f>
        <v>3</v>
      </c>
    </row>
    <row r="140" spans="6:8" x14ac:dyDescent="0.3">
      <c r="F140" t="str">
        <v>Camera despite</v>
      </c>
      <c r="G140" s="24">
        <f>SUMIF(orders[BookTitle],F140,orders[TotalSales])</f>
        <v>223.95999999999998</v>
      </c>
      <c r="H140">
        <f>COUNTIF(orders[BookTitle],F140)</f>
        <v>3</v>
      </c>
    </row>
    <row r="141" spans="6:8" x14ac:dyDescent="0.3">
      <c r="F141" t="str">
        <v>Campaign</v>
      </c>
      <c r="G141" s="24">
        <f>SUMIF(orders[BookTitle],F141,orders[TotalSales])</f>
        <v>45.76</v>
      </c>
      <c r="H141">
        <f>COUNTIF(orders[BookTitle],F141)</f>
        <v>1</v>
      </c>
    </row>
    <row r="142" spans="6:8" x14ac:dyDescent="0.3">
      <c r="F142" t="str">
        <v>Campaign take mention</v>
      </c>
      <c r="G142" s="24">
        <f>SUMIF(orders[BookTitle],F142,orders[TotalSales])</f>
        <v>158.91</v>
      </c>
      <c r="H142">
        <f>COUNTIF(orders[BookTitle],F142)</f>
        <v>4</v>
      </c>
    </row>
    <row r="143" spans="6:8" x14ac:dyDescent="0.3">
      <c r="F143" t="str">
        <v>Can</v>
      </c>
      <c r="G143" s="24">
        <f>SUMIF(orders[BookTitle],F143,orders[TotalSales])</f>
        <v>109.36</v>
      </c>
      <c r="H143">
        <f>COUNTIF(orders[BookTitle],F143)</f>
        <v>1</v>
      </c>
    </row>
    <row r="144" spans="6:8" x14ac:dyDescent="0.3">
      <c r="F144" t="str">
        <v>Can section</v>
      </c>
      <c r="G144" s="24">
        <f>SUMIF(orders[BookTitle],F144,orders[TotalSales])</f>
        <v>297.36</v>
      </c>
      <c r="H144">
        <f>COUNTIF(orders[BookTitle],F144)</f>
        <v>2</v>
      </c>
    </row>
    <row r="145" spans="6:8" x14ac:dyDescent="0.3">
      <c r="F145" t="str">
        <v>Candidate pressure</v>
      </c>
      <c r="G145" s="24">
        <f>SUMIF(orders[BookTitle],F145,orders[TotalSales])</f>
        <v>158.68</v>
      </c>
      <c r="H145">
        <f>COUNTIF(orders[BookTitle],F145)</f>
        <v>1</v>
      </c>
    </row>
    <row r="146" spans="6:8" x14ac:dyDescent="0.3">
      <c r="F146" t="str">
        <v>Capital art</v>
      </c>
      <c r="G146" s="24">
        <f>SUMIF(orders[BookTitle],F146,orders[TotalSales])</f>
        <v>49.46</v>
      </c>
      <c r="H146">
        <f>COUNTIF(orders[BookTitle],F146)</f>
        <v>2</v>
      </c>
    </row>
    <row r="147" spans="6:8" x14ac:dyDescent="0.3">
      <c r="F147" t="str">
        <v>Capital soldier situation</v>
      </c>
      <c r="G147" s="24">
        <f>SUMIF(orders[BookTitle],F147,orders[TotalSales])</f>
        <v>285.14999999999998</v>
      </c>
      <c r="H147">
        <f>COUNTIF(orders[BookTitle],F147)</f>
        <v>2</v>
      </c>
    </row>
    <row r="148" spans="6:8" x14ac:dyDescent="0.3">
      <c r="F148" t="str">
        <v>Car rock billion</v>
      </c>
      <c r="G148" s="24">
        <f>SUMIF(orders[BookTitle],F148,orders[TotalSales])</f>
        <v>258.12</v>
      </c>
      <c r="H148">
        <f>COUNTIF(orders[BookTitle],F148)</f>
        <v>6</v>
      </c>
    </row>
    <row r="149" spans="6:8" x14ac:dyDescent="0.3">
      <c r="F149" t="str">
        <v>Car they</v>
      </c>
      <c r="G149" s="24">
        <f>SUMIF(orders[BookTitle],F149,orders[TotalSales])</f>
        <v>211.14</v>
      </c>
      <c r="H149">
        <f>COUNTIF(orders[BookTitle],F149)</f>
        <v>2</v>
      </c>
    </row>
    <row r="150" spans="6:8" x14ac:dyDescent="0.3">
      <c r="F150" t="str">
        <v>Card</v>
      </c>
      <c r="G150" s="24">
        <f>SUMIF(orders[BookTitle],F150,orders[TotalSales])</f>
        <v>148.84</v>
      </c>
      <c r="H150">
        <f>COUNTIF(orders[BookTitle],F150)</f>
        <v>3</v>
      </c>
    </row>
    <row r="151" spans="6:8" x14ac:dyDescent="0.3">
      <c r="F151" t="str">
        <v>Card throughout across</v>
      </c>
      <c r="G151" s="24">
        <f>SUMIF(orders[BookTitle],F151,orders[TotalSales])</f>
        <v>216.13</v>
      </c>
      <c r="H151">
        <f>COUNTIF(orders[BookTitle],F151)</f>
        <v>2</v>
      </c>
    </row>
    <row r="152" spans="6:8" x14ac:dyDescent="0.3">
      <c r="F152" t="str">
        <v>Care edge</v>
      </c>
      <c r="G152" s="24">
        <f>SUMIF(orders[BookTitle],F152,orders[TotalSales])</f>
        <v>45.02</v>
      </c>
      <c r="H152">
        <f>COUNTIF(orders[BookTitle],F152)</f>
        <v>1</v>
      </c>
    </row>
    <row r="153" spans="6:8" x14ac:dyDescent="0.3">
      <c r="F153" t="str">
        <v>Care interest themselves</v>
      </c>
      <c r="G153" s="24">
        <f>SUMIF(orders[BookTitle],F153,orders[TotalSales])</f>
        <v>153.93</v>
      </c>
      <c r="H153">
        <f>COUNTIF(orders[BookTitle],F153)</f>
        <v>3</v>
      </c>
    </row>
    <row r="154" spans="6:8" x14ac:dyDescent="0.3">
      <c r="F154" t="str">
        <v>Care soon</v>
      </c>
      <c r="G154" s="24">
        <f>SUMIF(orders[BookTitle],F154,orders[TotalSales])</f>
        <v>229.08</v>
      </c>
      <c r="H154">
        <f>COUNTIF(orders[BookTitle],F154)</f>
        <v>2</v>
      </c>
    </row>
    <row r="155" spans="6:8" x14ac:dyDescent="0.3">
      <c r="F155" t="str">
        <v>Career his</v>
      </c>
      <c r="G155" s="24">
        <f>SUMIF(orders[BookTitle],F155,orders[TotalSales])</f>
        <v>127.86</v>
      </c>
      <c r="H155">
        <f>COUNTIF(orders[BookTitle],F155)</f>
        <v>2</v>
      </c>
    </row>
    <row r="156" spans="6:8" x14ac:dyDescent="0.3">
      <c r="F156" t="str">
        <v>Career hot</v>
      </c>
      <c r="G156" s="24">
        <f>SUMIF(orders[BookTitle],F156,orders[TotalSales])</f>
        <v>181.11</v>
      </c>
      <c r="H156">
        <f>COUNTIF(orders[BookTitle],F156)</f>
        <v>3</v>
      </c>
    </row>
    <row r="157" spans="6:8" x14ac:dyDescent="0.3">
      <c r="F157" t="str">
        <v>Career second</v>
      </c>
      <c r="G157" s="24">
        <f>SUMIF(orders[BookTitle],F157,orders[TotalSales])</f>
        <v>500.4</v>
      </c>
      <c r="H157">
        <f>COUNTIF(orders[BookTitle],F157)</f>
        <v>4</v>
      </c>
    </row>
    <row r="158" spans="6:8" x14ac:dyDescent="0.3">
      <c r="F158" t="str">
        <v>Carry movie</v>
      </c>
      <c r="G158" s="24">
        <f>SUMIF(orders[BookTitle],F158,orders[TotalSales])</f>
        <v>54.379999999999995</v>
      </c>
      <c r="H158">
        <f>COUNTIF(orders[BookTitle],F158)</f>
        <v>3</v>
      </c>
    </row>
    <row r="159" spans="6:8" x14ac:dyDescent="0.3">
      <c r="F159" t="str">
        <v>Carry part</v>
      </c>
      <c r="G159" s="24">
        <f>SUMIF(orders[BookTitle],F159,orders[TotalSales])</f>
        <v>124.22</v>
      </c>
      <c r="H159">
        <f>COUNTIF(orders[BookTitle],F159)</f>
        <v>2</v>
      </c>
    </row>
    <row r="160" spans="6:8" x14ac:dyDescent="0.3">
      <c r="F160" t="str">
        <v>Case</v>
      </c>
      <c r="G160" s="24">
        <f>SUMIF(orders[BookTitle],F160,orders[TotalSales])</f>
        <v>29.37</v>
      </c>
      <c r="H160">
        <f>COUNTIF(orders[BookTitle],F160)</f>
        <v>1</v>
      </c>
    </row>
    <row r="161" spans="6:8" x14ac:dyDescent="0.3">
      <c r="F161" t="str">
        <v>Catch practice</v>
      </c>
      <c r="G161" s="24">
        <f>SUMIF(orders[BookTitle],F161,orders[TotalSales])</f>
        <v>175.17</v>
      </c>
      <c r="H161">
        <f>COUNTIF(orders[BookTitle],F161)</f>
        <v>2</v>
      </c>
    </row>
    <row r="162" spans="6:8" x14ac:dyDescent="0.3">
      <c r="F162" t="str">
        <v>Catch work summer explain</v>
      </c>
      <c r="G162" s="24">
        <f>SUMIF(orders[BookTitle],F162,orders[TotalSales])</f>
        <v>233.01999999999998</v>
      </c>
      <c r="H162">
        <f>COUNTIF(orders[BookTitle],F162)</f>
        <v>3</v>
      </c>
    </row>
    <row r="163" spans="6:8" x14ac:dyDescent="0.3">
      <c r="F163" t="str">
        <v>Cause official</v>
      </c>
      <c r="G163" s="24">
        <f>SUMIF(orders[BookTitle],F163,orders[TotalSales])</f>
        <v>760.5</v>
      </c>
      <c r="H163">
        <f>COUNTIF(orders[BookTitle],F163)</f>
        <v>5</v>
      </c>
    </row>
    <row r="164" spans="6:8" x14ac:dyDescent="0.3">
      <c r="F164" t="str">
        <v>Center</v>
      </c>
      <c r="G164" s="24">
        <f>SUMIF(orders[BookTitle],F164,orders[TotalSales])</f>
        <v>46.9</v>
      </c>
      <c r="H164">
        <f>COUNTIF(orders[BookTitle],F164)</f>
        <v>1</v>
      </c>
    </row>
    <row r="165" spans="6:8" x14ac:dyDescent="0.3">
      <c r="F165" t="str">
        <v>Center color</v>
      </c>
      <c r="G165" s="24">
        <f>SUMIF(orders[BookTitle],F165,orders[TotalSales])</f>
        <v>132.57</v>
      </c>
      <c r="H165">
        <f>COUNTIF(orders[BookTitle],F165)</f>
        <v>1</v>
      </c>
    </row>
    <row r="166" spans="6:8" x14ac:dyDescent="0.3">
      <c r="F166" t="str">
        <v>Central professional sort</v>
      </c>
      <c r="G166" s="24">
        <f>SUMIF(orders[BookTitle],F166,orders[TotalSales])</f>
        <v>512.18000000000006</v>
      </c>
      <c r="H166">
        <f>COUNTIF(orders[BookTitle],F166)</f>
        <v>3</v>
      </c>
    </row>
    <row r="167" spans="6:8" x14ac:dyDescent="0.3">
      <c r="F167" t="str">
        <v>Central small commercial</v>
      </c>
      <c r="G167" s="24">
        <f>SUMIF(orders[BookTitle],F167,orders[TotalSales])</f>
        <v>8.8000000000000007</v>
      </c>
      <c r="H167">
        <f>COUNTIF(orders[BookTitle],F167)</f>
        <v>1</v>
      </c>
    </row>
    <row r="168" spans="6:8" x14ac:dyDescent="0.3">
      <c r="F168" t="str">
        <v>Certain option</v>
      </c>
      <c r="G168" s="24">
        <f>SUMIF(orders[BookTitle],F168,orders[TotalSales])</f>
        <v>215.88</v>
      </c>
      <c r="H168">
        <f>COUNTIF(orders[BookTitle],F168)</f>
        <v>3</v>
      </c>
    </row>
    <row r="169" spans="6:8" x14ac:dyDescent="0.3">
      <c r="F169" t="str">
        <v>Chair</v>
      </c>
      <c r="G169" s="24">
        <f>SUMIF(orders[BookTitle],F169,orders[TotalSales])</f>
        <v>111.93</v>
      </c>
      <c r="H169">
        <f>COUNTIF(orders[BookTitle],F169)</f>
        <v>2</v>
      </c>
    </row>
    <row r="170" spans="6:8" x14ac:dyDescent="0.3">
      <c r="F170" t="str">
        <v>Chair Mrs</v>
      </c>
      <c r="G170" s="24">
        <f>SUMIF(orders[BookTitle],F170,orders[TotalSales])</f>
        <v>356.88</v>
      </c>
      <c r="H170">
        <f>COUNTIF(orders[BookTitle],F170)</f>
        <v>4</v>
      </c>
    </row>
    <row r="171" spans="6:8" x14ac:dyDescent="0.3">
      <c r="F171" t="str">
        <v>Challenge federal</v>
      </c>
      <c r="G171" s="24">
        <f>SUMIF(orders[BookTitle],F171,orders[TotalSales])</f>
        <v>143.66</v>
      </c>
      <c r="H171">
        <f>COUNTIF(orders[BookTitle],F171)</f>
        <v>2</v>
      </c>
    </row>
    <row r="172" spans="6:8" x14ac:dyDescent="0.3">
      <c r="F172" t="str">
        <v>Chance Democrat college</v>
      </c>
      <c r="G172" s="24">
        <f>SUMIF(orders[BookTitle],F172,orders[TotalSales])</f>
        <v>138.44999999999999</v>
      </c>
      <c r="H172">
        <f>COUNTIF(orders[BookTitle],F172)</f>
        <v>3</v>
      </c>
    </row>
    <row r="173" spans="6:8" x14ac:dyDescent="0.3">
      <c r="F173" t="str">
        <v>Change cultural</v>
      </c>
      <c r="G173" s="24">
        <f>SUMIF(orders[BookTitle],F173,orders[TotalSales])</f>
        <v>266.43</v>
      </c>
      <c r="H173">
        <f>COUNTIF(orders[BookTitle],F173)</f>
        <v>2</v>
      </c>
    </row>
    <row r="174" spans="6:8" x14ac:dyDescent="0.3">
      <c r="F174" t="str">
        <v>Child pick artist clear</v>
      </c>
      <c r="G174" s="24">
        <f>SUMIF(orders[BookTitle],F174,orders[TotalSales])</f>
        <v>81.28</v>
      </c>
      <c r="H174">
        <f>COUNTIF(orders[BookTitle],F174)</f>
        <v>1</v>
      </c>
    </row>
    <row r="175" spans="6:8" x14ac:dyDescent="0.3">
      <c r="F175" t="str">
        <v>Choice yard list</v>
      </c>
      <c r="G175" s="24">
        <f>SUMIF(orders[BookTitle],F175,orders[TotalSales])</f>
        <v>43.92</v>
      </c>
      <c r="H175">
        <f>COUNTIF(orders[BookTitle],F175)</f>
        <v>2</v>
      </c>
    </row>
    <row r="176" spans="6:8" x14ac:dyDescent="0.3">
      <c r="F176" t="str">
        <v>Choose consider draw</v>
      </c>
      <c r="G176" s="24">
        <f>SUMIF(orders[BookTitle],F176,orders[TotalSales])</f>
        <v>55.96</v>
      </c>
      <c r="H176">
        <f>COUNTIF(orders[BookTitle],F176)</f>
        <v>1</v>
      </c>
    </row>
    <row r="177" spans="6:8" x14ac:dyDescent="0.3">
      <c r="F177" t="str">
        <v>Choose ground staff</v>
      </c>
      <c r="G177" s="24">
        <f>SUMIF(orders[BookTitle],F177,orders[TotalSales])</f>
        <v>299.57</v>
      </c>
      <c r="H177">
        <f>COUNTIF(orders[BookTitle],F177)</f>
        <v>2</v>
      </c>
    </row>
    <row r="178" spans="6:8" x14ac:dyDescent="0.3">
      <c r="F178" t="str">
        <v>Choose mission ten</v>
      </c>
      <c r="G178" s="24">
        <f>SUMIF(orders[BookTitle],F178,orders[TotalSales])</f>
        <v>149.13999999999999</v>
      </c>
      <c r="H178">
        <f>COUNTIF(orders[BookTitle],F178)</f>
        <v>2</v>
      </c>
    </row>
    <row r="179" spans="6:8" x14ac:dyDescent="0.3">
      <c r="F179" t="str">
        <v>Church discover ago</v>
      </c>
      <c r="G179" s="24">
        <f>SUMIF(orders[BookTitle],F179,orders[TotalSales])</f>
        <v>415.37</v>
      </c>
      <c r="H179">
        <f>COUNTIF(orders[BookTitle],F179)</f>
        <v>4</v>
      </c>
    </row>
    <row r="180" spans="6:8" x14ac:dyDescent="0.3">
      <c r="F180" t="str">
        <v>Church if</v>
      </c>
      <c r="G180" s="24">
        <f>SUMIF(orders[BookTitle],F180,orders[TotalSales])</f>
        <v>169.2</v>
      </c>
      <c r="H180">
        <f>COUNTIF(orders[BookTitle],F180)</f>
        <v>2</v>
      </c>
    </row>
    <row r="181" spans="6:8" x14ac:dyDescent="0.3">
      <c r="F181" t="str">
        <v>Church on</v>
      </c>
      <c r="G181" s="24">
        <f>SUMIF(orders[BookTitle],F181,orders[TotalSales])</f>
        <v>34.119999999999997</v>
      </c>
      <c r="H181">
        <f>COUNTIF(orders[BookTitle],F181)</f>
        <v>1</v>
      </c>
    </row>
    <row r="182" spans="6:8" x14ac:dyDescent="0.3">
      <c r="F182" t="str">
        <v>City if</v>
      </c>
      <c r="G182" s="24">
        <f>SUMIF(orders[BookTitle],F182,orders[TotalSales])</f>
        <v>173.74</v>
      </c>
      <c r="H182">
        <f>COUNTIF(orders[BookTitle],F182)</f>
        <v>3</v>
      </c>
    </row>
    <row r="183" spans="6:8" x14ac:dyDescent="0.3">
      <c r="F183" t="str">
        <v>Claim clear</v>
      </c>
      <c r="G183" s="24">
        <f>SUMIF(orders[BookTitle],F183,orders[TotalSales])</f>
        <v>274.94</v>
      </c>
      <c r="H183">
        <f>COUNTIF(orders[BookTitle],F183)</f>
        <v>2</v>
      </c>
    </row>
    <row r="184" spans="6:8" x14ac:dyDescent="0.3">
      <c r="F184" t="str">
        <v>Claim need speak</v>
      </c>
      <c r="G184" s="24">
        <f>SUMIF(orders[BookTitle],F184,orders[TotalSales])</f>
        <v>485.49</v>
      </c>
      <c r="H184">
        <f>COUNTIF(orders[BookTitle],F184)</f>
        <v>5</v>
      </c>
    </row>
    <row r="185" spans="6:8" x14ac:dyDescent="0.3">
      <c r="F185" t="str">
        <v>Claim particular</v>
      </c>
      <c r="G185" s="24">
        <f>SUMIF(orders[BookTitle],F185,orders[TotalSales])</f>
        <v>55.319999999999993</v>
      </c>
      <c r="H185">
        <f>COUNTIF(orders[BookTitle],F185)</f>
        <v>2</v>
      </c>
    </row>
    <row r="186" spans="6:8" x14ac:dyDescent="0.3">
      <c r="F186" t="str">
        <v>Claim run measure tax</v>
      </c>
      <c r="G186" s="24">
        <f>SUMIF(orders[BookTitle],F186,orders[TotalSales])</f>
        <v>278.88</v>
      </c>
      <c r="H186">
        <f>COUNTIF(orders[BookTitle],F186)</f>
        <v>2</v>
      </c>
    </row>
    <row r="187" spans="6:8" x14ac:dyDescent="0.3">
      <c r="F187" t="str">
        <v>Class argue</v>
      </c>
      <c r="G187" s="24">
        <f>SUMIF(orders[BookTitle],F187,orders[TotalSales])</f>
        <v>132.68</v>
      </c>
      <c r="H187">
        <f>COUNTIF(orders[BookTitle],F187)</f>
        <v>3</v>
      </c>
    </row>
    <row r="188" spans="6:8" x14ac:dyDescent="0.3">
      <c r="F188" t="str">
        <v>Clear resource follow</v>
      </c>
      <c r="G188" s="24">
        <f>SUMIF(orders[BookTitle],F188,orders[TotalSales])</f>
        <v>253.34</v>
      </c>
      <c r="H188">
        <f>COUNTIF(orders[BookTitle],F188)</f>
        <v>2</v>
      </c>
    </row>
    <row r="189" spans="6:8" x14ac:dyDescent="0.3">
      <c r="F189" t="str">
        <v>Clearly</v>
      </c>
      <c r="G189" s="24">
        <f>SUMIF(orders[BookTitle],F189,orders[TotalSales])</f>
        <v>92.52</v>
      </c>
      <c r="H189">
        <f>COUNTIF(orders[BookTitle],F189)</f>
        <v>2</v>
      </c>
    </row>
    <row r="190" spans="6:8" x14ac:dyDescent="0.3">
      <c r="F190" t="str">
        <v>Clearly day</v>
      </c>
      <c r="G190" s="24">
        <f>SUMIF(orders[BookTitle],F190,orders[TotalSales])</f>
        <v>250.49</v>
      </c>
      <c r="H190">
        <f>COUNTIF(orders[BookTitle],F190)</f>
        <v>6</v>
      </c>
    </row>
    <row r="191" spans="6:8" x14ac:dyDescent="0.3">
      <c r="F191" t="str">
        <v>Close free mention</v>
      </c>
      <c r="G191" s="24">
        <f>SUMIF(orders[BookTitle],F191,orders[TotalSales])</f>
        <v>346.02</v>
      </c>
      <c r="H191">
        <f>COUNTIF(orders[BookTitle],F191)</f>
        <v>4</v>
      </c>
    </row>
    <row r="192" spans="6:8" x14ac:dyDescent="0.3">
      <c r="F192" t="str">
        <v>Coach by</v>
      </c>
      <c r="G192" s="24">
        <f>SUMIF(orders[BookTitle],F192,orders[TotalSales])</f>
        <v>508.35999999999996</v>
      </c>
      <c r="H192">
        <f>COUNTIF(orders[BookTitle],F192)</f>
        <v>4</v>
      </c>
    </row>
    <row r="193" spans="6:8" x14ac:dyDescent="0.3">
      <c r="F193" t="str">
        <v>Coach recognize majority</v>
      </c>
      <c r="G193" s="24">
        <f>SUMIF(orders[BookTitle],F193,orders[TotalSales])</f>
        <v>169.72000000000003</v>
      </c>
      <c r="H193">
        <f>COUNTIF(orders[BookTitle],F193)</f>
        <v>2</v>
      </c>
    </row>
    <row r="194" spans="6:8" x14ac:dyDescent="0.3">
      <c r="F194" t="str">
        <v>Cold push country</v>
      </c>
      <c r="G194" s="24">
        <f>SUMIF(orders[BookTitle],F194,orders[TotalSales])</f>
        <v>359.33</v>
      </c>
      <c r="H194">
        <f>COUNTIF(orders[BookTitle],F194)</f>
        <v>5</v>
      </c>
    </row>
    <row r="195" spans="6:8" x14ac:dyDescent="0.3">
      <c r="F195" t="str">
        <v>Color</v>
      </c>
      <c r="G195" s="24">
        <f>SUMIF(orders[BookTitle],F195,orders[TotalSales])</f>
        <v>474.81</v>
      </c>
      <c r="H195">
        <f>COUNTIF(orders[BookTitle],F195)</f>
        <v>3</v>
      </c>
    </row>
    <row r="196" spans="6:8" x14ac:dyDescent="0.3">
      <c r="F196" t="str">
        <v>Commercial more</v>
      </c>
      <c r="G196" s="24">
        <f>SUMIF(orders[BookTitle],F196,orders[TotalSales])</f>
        <v>42.19</v>
      </c>
      <c r="H196">
        <f>COUNTIF(orders[BookTitle],F196)</f>
        <v>1</v>
      </c>
    </row>
    <row r="197" spans="6:8" x14ac:dyDescent="0.3">
      <c r="F197" t="str">
        <v>Commercial move finally</v>
      </c>
      <c r="G197" s="24">
        <f>SUMIF(orders[BookTitle],F197,orders[TotalSales])</f>
        <v>269.11</v>
      </c>
      <c r="H197">
        <f>COUNTIF(orders[BookTitle],F197)</f>
        <v>2</v>
      </c>
    </row>
    <row r="198" spans="6:8" x14ac:dyDescent="0.3">
      <c r="F198" t="str">
        <v>Common adult</v>
      </c>
      <c r="G198" s="24">
        <f>SUMIF(orders[BookTitle],F198,orders[TotalSales])</f>
        <v>177.25</v>
      </c>
      <c r="H198">
        <f>COUNTIF(orders[BookTitle],F198)</f>
        <v>1</v>
      </c>
    </row>
    <row r="199" spans="6:8" x14ac:dyDescent="0.3">
      <c r="F199" t="str">
        <v>Common hear simple</v>
      </c>
      <c r="G199" s="24">
        <f>SUMIF(orders[BookTitle],F199,orders[TotalSales])</f>
        <v>71.959999999999994</v>
      </c>
      <c r="H199">
        <f>COUNTIF(orders[BookTitle],F199)</f>
        <v>1</v>
      </c>
    </row>
    <row r="200" spans="6:8" x14ac:dyDescent="0.3">
      <c r="F200" t="str">
        <v>Compare community now red</v>
      </c>
      <c r="G200" s="24">
        <f>SUMIF(orders[BookTitle],F200,orders[TotalSales])</f>
        <v>49.72</v>
      </c>
      <c r="H200">
        <f>COUNTIF(orders[BookTitle],F200)</f>
        <v>1</v>
      </c>
    </row>
    <row r="201" spans="6:8" x14ac:dyDescent="0.3">
      <c r="F201" t="str">
        <v>Compare two hand</v>
      </c>
      <c r="G201" s="24">
        <f>SUMIF(orders[BookTitle],F201,orders[TotalSales])</f>
        <v>118.84</v>
      </c>
      <c r="H201">
        <f>COUNTIF(orders[BookTitle],F201)</f>
        <v>2</v>
      </c>
    </row>
    <row r="202" spans="6:8" x14ac:dyDescent="0.3">
      <c r="F202" t="str">
        <v>Computer again cup</v>
      </c>
      <c r="G202" s="24">
        <f>SUMIF(orders[BookTitle],F202,orders[TotalSales])</f>
        <v>163.30999999999997</v>
      </c>
      <c r="H202">
        <f>COUNTIF(orders[BookTitle],F202)</f>
        <v>3</v>
      </c>
    </row>
    <row r="203" spans="6:8" x14ac:dyDescent="0.3">
      <c r="F203" t="str">
        <v>Computer alone</v>
      </c>
      <c r="G203" s="24">
        <f>SUMIF(orders[BookTitle],F203,orders[TotalSales])</f>
        <v>198.09</v>
      </c>
      <c r="H203">
        <f>COUNTIF(orders[BookTitle],F203)</f>
        <v>2</v>
      </c>
    </row>
    <row r="204" spans="6:8" x14ac:dyDescent="0.3">
      <c r="F204" t="str">
        <v>Computer word</v>
      </c>
      <c r="G204" s="24">
        <f>SUMIF(orders[BookTitle],F204,orders[TotalSales])</f>
        <v>156.38999999999999</v>
      </c>
      <c r="H204">
        <f>COUNTIF(orders[BookTitle],F204)</f>
        <v>3</v>
      </c>
    </row>
    <row r="205" spans="6:8" x14ac:dyDescent="0.3">
      <c r="F205" t="str">
        <v>Concern capital</v>
      </c>
      <c r="G205" s="24">
        <f>SUMIF(orders[BookTitle],F205,orders[TotalSales])</f>
        <v>147.41</v>
      </c>
      <c r="H205">
        <f>COUNTIF(orders[BookTitle],F205)</f>
        <v>3</v>
      </c>
    </row>
    <row r="206" spans="6:8" x14ac:dyDescent="0.3">
      <c r="F206" t="str">
        <v>Congress by old nature</v>
      </c>
      <c r="G206" s="24">
        <f>SUMIF(orders[BookTitle],F206,orders[TotalSales])</f>
        <v>161.6</v>
      </c>
      <c r="H206">
        <f>COUNTIF(orders[BookTitle],F206)</f>
        <v>1</v>
      </c>
    </row>
    <row r="207" spans="6:8" x14ac:dyDescent="0.3">
      <c r="F207" t="str">
        <v>Consider box</v>
      </c>
      <c r="G207" s="24">
        <f>SUMIF(orders[BookTitle],F207,orders[TotalSales])</f>
        <v>218.19000000000003</v>
      </c>
      <c r="H207">
        <f>COUNTIF(orders[BookTitle],F207)</f>
        <v>3</v>
      </c>
    </row>
    <row r="208" spans="6:8" x14ac:dyDescent="0.3">
      <c r="F208" t="str">
        <v>Consider myself</v>
      </c>
      <c r="G208" s="24">
        <f>SUMIF(orders[BookTitle],F208,orders[TotalSales])</f>
        <v>300.76</v>
      </c>
      <c r="H208">
        <f>COUNTIF(orders[BookTitle],F208)</f>
        <v>2</v>
      </c>
    </row>
    <row r="209" spans="6:8" x14ac:dyDescent="0.3">
      <c r="F209" t="str">
        <v>Consider or</v>
      </c>
      <c r="G209" s="24">
        <f>SUMIF(orders[BookTitle],F209,orders[TotalSales])</f>
        <v>190.89999999999998</v>
      </c>
      <c r="H209">
        <f>COUNTIF(orders[BookTitle],F209)</f>
        <v>2</v>
      </c>
    </row>
    <row r="210" spans="6:8" x14ac:dyDescent="0.3">
      <c r="F210" t="str">
        <v>Contain letter reflect</v>
      </c>
      <c r="G210" s="24">
        <f>SUMIF(orders[BookTitle],F210,orders[TotalSales])</f>
        <v>129.19999999999999</v>
      </c>
      <c r="H210">
        <f>COUNTIF(orders[BookTitle],F210)</f>
        <v>1</v>
      </c>
    </row>
    <row r="211" spans="6:8" x14ac:dyDescent="0.3">
      <c r="F211" t="str">
        <v>Continue citizen whatever</v>
      </c>
      <c r="G211" s="24">
        <f>SUMIF(orders[BookTitle],F211,orders[TotalSales])</f>
        <v>396.48</v>
      </c>
      <c r="H211">
        <f>COUNTIF(orders[BookTitle],F211)</f>
        <v>2</v>
      </c>
    </row>
    <row r="212" spans="6:8" x14ac:dyDescent="0.3">
      <c r="F212" t="str">
        <v>Control cultural</v>
      </c>
      <c r="G212" s="24">
        <f>SUMIF(orders[BookTitle],F212,orders[TotalSales])</f>
        <v>172.77</v>
      </c>
      <c r="H212">
        <f>COUNTIF(orders[BookTitle],F212)</f>
        <v>2</v>
      </c>
    </row>
    <row r="213" spans="6:8" x14ac:dyDescent="0.3">
      <c r="F213" t="str">
        <v>Cost edge</v>
      </c>
      <c r="G213" s="24">
        <f>SUMIF(orders[BookTitle],F213,orders[TotalSales])</f>
        <v>246.49</v>
      </c>
      <c r="H213">
        <f>COUNTIF(orders[BookTitle],F213)</f>
        <v>3</v>
      </c>
    </row>
    <row r="214" spans="6:8" x14ac:dyDescent="0.3">
      <c r="F214" t="str">
        <v>Country country</v>
      </c>
      <c r="G214" s="24">
        <f>SUMIF(orders[BookTitle],F214,orders[TotalSales])</f>
        <v>20.48</v>
      </c>
      <c r="H214">
        <f>COUNTIF(orders[BookTitle],F214)</f>
        <v>1</v>
      </c>
    </row>
    <row r="215" spans="6:8" x14ac:dyDescent="0.3">
      <c r="F215" t="str">
        <v>Country kid environment</v>
      </c>
      <c r="G215" s="24">
        <f>SUMIF(orders[BookTitle],F215,orders[TotalSales])</f>
        <v>84.449999999999989</v>
      </c>
      <c r="H215">
        <f>COUNTIF(orders[BookTitle],F215)</f>
        <v>3</v>
      </c>
    </row>
    <row r="216" spans="6:8" x14ac:dyDescent="0.3">
      <c r="F216" t="str">
        <v>Course</v>
      </c>
      <c r="G216" s="24">
        <f>SUMIF(orders[BookTitle],F216,orders[TotalSales])</f>
        <v>123.95</v>
      </c>
      <c r="H216">
        <f>COUNTIF(orders[BookTitle],F216)</f>
        <v>2</v>
      </c>
    </row>
    <row r="217" spans="6:8" x14ac:dyDescent="0.3">
      <c r="F217" t="str">
        <v>Course plant</v>
      </c>
      <c r="G217" s="24">
        <f>SUMIF(orders[BookTitle],F217,orders[TotalSales])</f>
        <v>123.44</v>
      </c>
      <c r="H217">
        <f>COUNTIF(orders[BookTitle],F217)</f>
        <v>3</v>
      </c>
    </row>
    <row r="218" spans="6:8" x14ac:dyDescent="0.3">
      <c r="F218" t="str">
        <v>Course turn also</v>
      </c>
      <c r="G218" s="24">
        <f>SUMIF(orders[BookTitle],F218,orders[TotalSales])</f>
        <v>281.46000000000004</v>
      </c>
      <c r="H218">
        <f>COUNTIF(orders[BookTitle],F218)</f>
        <v>3</v>
      </c>
    </row>
    <row r="219" spans="6:8" x14ac:dyDescent="0.3">
      <c r="F219" t="str">
        <v>Court answer task</v>
      </c>
      <c r="G219" s="24">
        <f>SUMIF(orders[BookTitle],F219,orders[TotalSales])</f>
        <v>96.45</v>
      </c>
      <c r="H219">
        <f>COUNTIF(orders[BookTitle],F219)</f>
        <v>1</v>
      </c>
    </row>
    <row r="220" spans="6:8" x14ac:dyDescent="0.3">
      <c r="F220" t="str">
        <v>Court break hear</v>
      </c>
      <c r="G220" s="24">
        <f>SUMIF(orders[BookTitle],F220,orders[TotalSales])</f>
        <v>648.79999999999995</v>
      </c>
      <c r="H220">
        <f>COUNTIF(orders[BookTitle],F220)</f>
        <v>3</v>
      </c>
    </row>
    <row r="221" spans="6:8" x14ac:dyDescent="0.3">
      <c r="F221" t="str">
        <v>Create issue</v>
      </c>
      <c r="G221" s="24">
        <f>SUMIF(orders[BookTitle],F221,orders[TotalSales])</f>
        <v>374.26</v>
      </c>
      <c r="H221">
        <f>COUNTIF(orders[BookTitle],F221)</f>
        <v>5</v>
      </c>
    </row>
    <row r="222" spans="6:8" x14ac:dyDescent="0.3">
      <c r="F222" t="str">
        <v>Crime hospital others</v>
      </c>
      <c r="G222" s="24">
        <f>SUMIF(orders[BookTitle],F222,orders[TotalSales])</f>
        <v>47.37</v>
      </c>
      <c r="H222">
        <f>COUNTIF(orders[BookTitle],F222)</f>
        <v>1</v>
      </c>
    </row>
    <row r="223" spans="6:8" x14ac:dyDescent="0.3">
      <c r="F223" t="str">
        <v>Crime hour</v>
      </c>
      <c r="G223" s="24">
        <f>SUMIF(orders[BookTitle],F223,orders[TotalSales])</f>
        <v>280.63</v>
      </c>
      <c r="H223">
        <f>COUNTIF(orders[BookTitle],F223)</f>
        <v>2</v>
      </c>
    </row>
    <row r="224" spans="6:8" x14ac:dyDescent="0.3">
      <c r="F224" t="str">
        <v>Crime market</v>
      </c>
      <c r="G224" s="24">
        <f>SUMIF(orders[BookTitle],F224,orders[TotalSales])</f>
        <v>76.740000000000009</v>
      </c>
      <c r="H224">
        <f>COUNTIF(orders[BookTitle],F224)</f>
        <v>3</v>
      </c>
    </row>
    <row r="225" spans="6:8" x14ac:dyDescent="0.3">
      <c r="F225" t="str">
        <v>Cultural put buy</v>
      </c>
      <c r="G225" s="24">
        <f>SUMIF(orders[BookTitle],F225,orders[TotalSales])</f>
        <v>239.01</v>
      </c>
      <c r="H225">
        <f>COUNTIF(orders[BookTitle],F225)</f>
        <v>3</v>
      </c>
    </row>
    <row r="226" spans="6:8" x14ac:dyDescent="0.3">
      <c r="F226" t="str">
        <v>Culture argue</v>
      </c>
      <c r="G226" s="24">
        <f>SUMIF(orders[BookTitle],F226,orders[TotalSales])</f>
        <v>412.14</v>
      </c>
      <c r="H226">
        <f>COUNTIF(orders[BookTitle],F226)</f>
        <v>4</v>
      </c>
    </row>
    <row r="227" spans="6:8" x14ac:dyDescent="0.3">
      <c r="F227" t="str">
        <v>Cup player population</v>
      </c>
      <c r="G227" s="24">
        <f>SUMIF(orders[BookTitle],F227,orders[TotalSales])</f>
        <v>359.62</v>
      </c>
      <c r="H227">
        <f>COUNTIF(orders[BookTitle],F227)</f>
        <v>4</v>
      </c>
    </row>
    <row r="228" spans="6:8" x14ac:dyDescent="0.3">
      <c r="F228" t="str">
        <v>Cut admit</v>
      </c>
      <c r="G228" s="24">
        <f>SUMIF(orders[BookTitle],F228,orders[TotalSales])</f>
        <v>235.67000000000002</v>
      </c>
      <c r="H228">
        <f>COUNTIF(orders[BookTitle],F228)</f>
        <v>2</v>
      </c>
    </row>
    <row r="229" spans="6:8" x14ac:dyDescent="0.3">
      <c r="F229" t="str">
        <v>Dark hope</v>
      </c>
      <c r="G229" s="24">
        <f>SUMIF(orders[BookTitle],F229,orders[TotalSales])</f>
        <v>446.65</v>
      </c>
      <c r="H229">
        <f>COUNTIF(orders[BookTitle],F229)</f>
        <v>3</v>
      </c>
    </row>
    <row r="230" spans="6:8" x14ac:dyDescent="0.3">
      <c r="F230" t="str">
        <v>Data happy</v>
      </c>
      <c r="G230" s="24">
        <f>SUMIF(orders[BookTitle],F230,orders[TotalSales])</f>
        <v>33.1</v>
      </c>
      <c r="H230">
        <f>COUNTIF(orders[BookTitle],F230)</f>
        <v>2</v>
      </c>
    </row>
    <row r="231" spans="6:8" x14ac:dyDescent="0.3">
      <c r="F231" t="str">
        <v>Day relationship than buy</v>
      </c>
      <c r="G231" s="24">
        <f>SUMIF(orders[BookTitle],F231,orders[TotalSales])</f>
        <v>117.80000000000001</v>
      </c>
      <c r="H231">
        <f>COUNTIF(orders[BookTitle],F231)</f>
        <v>3</v>
      </c>
    </row>
    <row r="232" spans="6:8" x14ac:dyDescent="0.3">
      <c r="F232" t="str">
        <v>Day worry</v>
      </c>
      <c r="G232" s="24">
        <f>SUMIF(orders[BookTitle],F232,orders[TotalSales])</f>
        <v>107.25</v>
      </c>
      <c r="H232">
        <f>COUNTIF(orders[BookTitle],F232)</f>
        <v>2</v>
      </c>
    </row>
    <row r="233" spans="6:8" x14ac:dyDescent="0.3">
      <c r="F233" t="str">
        <v>Deal conference director</v>
      </c>
      <c r="G233" s="24">
        <f>SUMIF(orders[BookTitle],F233,orders[TotalSales])</f>
        <v>156.72</v>
      </c>
      <c r="H233">
        <f>COUNTIF(orders[BookTitle],F233)</f>
        <v>2</v>
      </c>
    </row>
    <row r="234" spans="6:8" x14ac:dyDescent="0.3">
      <c r="F234" t="str">
        <v>Debate deep</v>
      </c>
      <c r="G234" s="24">
        <f>SUMIF(orders[BookTitle],F234,orders[TotalSales])</f>
        <v>205.64</v>
      </c>
      <c r="H234">
        <f>COUNTIF(orders[BookTitle],F234)</f>
        <v>4</v>
      </c>
    </row>
    <row r="235" spans="6:8" x14ac:dyDescent="0.3">
      <c r="F235" t="str">
        <v>Decade section gun including</v>
      </c>
      <c r="G235" s="24">
        <f>SUMIF(orders[BookTitle],F235,orders[TotalSales])</f>
        <v>281.52000000000004</v>
      </c>
      <c r="H235">
        <f>COUNTIF(orders[BookTitle],F235)</f>
        <v>4</v>
      </c>
    </row>
    <row r="236" spans="6:8" x14ac:dyDescent="0.3">
      <c r="F236" t="str">
        <v>Decade step</v>
      </c>
      <c r="G236" s="24">
        <f>SUMIF(orders[BookTitle],F236,orders[TotalSales])</f>
        <v>136.51999999999998</v>
      </c>
      <c r="H236">
        <f>COUNTIF(orders[BookTitle],F236)</f>
        <v>3</v>
      </c>
    </row>
    <row r="237" spans="6:8" x14ac:dyDescent="0.3">
      <c r="F237" t="str">
        <v>Decide</v>
      </c>
      <c r="G237" s="24">
        <f>SUMIF(orders[BookTitle],F237,orders[TotalSales])</f>
        <v>113</v>
      </c>
      <c r="H237">
        <f>COUNTIF(orders[BookTitle],F237)</f>
        <v>1</v>
      </c>
    </row>
    <row r="238" spans="6:8" x14ac:dyDescent="0.3">
      <c r="F238" t="str">
        <v>Decide ok wish</v>
      </c>
      <c r="G238" s="24">
        <f>SUMIF(orders[BookTitle],F238,orders[TotalSales])</f>
        <v>72.48</v>
      </c>
      <c r="H238">
        <f>COUNTIF(orders[BookTitle],F238)</f>
        <v>2</v>
      </c>
    </row>
    <row r="239" spans="6:8" x14ac:dyDescent="0.3">
      <c r="F239" t="str">
        <v>Decision edge</v>
      </c>
      <c r="G239" s="24">
        <f>SUMIF(orders[BookTitle],F239,orders[TotalSales])</f>
        <v>544.17999999999995</v>
      </c>
      <c r="H239">
        <f>COUNTIF(orders[BookTitle],F239)</f>
        <v>4</v>
      </c>
    </row>
    <row r="240" spans="6:8" x14ac:dyDescent="0.3">
      <c r="F240" t="str">
        <v>Deep for rule</v>
      </c>
      <c r="G240" s="24">
        <f>SUMIF(orders[BookTitle],F240,orders[TotalSales])</f>
        <v>173.66000000000003</v>
      </c>
      <c r="H240">
        <f>COUNTIF(orders[BookTitle],F240)</f>
        <v>3</v>
      </c>
    </row>
    <row r="241" spans="6:8" x14ac:dyDescent="0.3">
      <c r="F241" t="str">
        <v>Deep lay</v>
      </c>
      <c r="G241" s="24">
        <f>SUMIF(orders[BookTitle],F241,orders[TotalSales])</f>
        <v>61.92</v>
      </c>
      <c r="H241">
        <f>COUNTIF(orders[BookTitle],F241)</f>
        <v>2</v>
      </c>
    </row>
    <row r="242" spans="6:8" x14ac:dyDescent="0.3">
      <c r="F242" t="str">
        <v>Defense enjoy newspaper</v>
      </c>
      <c r="G242" s="24">
        <f>SUMIF(orders[BookTitle],F242,orders[TotalSales])</f>
        <v>55.17</v>
      </c>
      <c r="H242">
        <f>COUNTIF(orders[BookTitle],F242)</f>
        <v>2</v>
      </c>
    </row>
    <row r="243" spans="6:8" x14ac:dyDescent="0.3">
      <c r="F243" t="str">
        <v>Defense identify</v>
      </c>
      <c r="G243" s="24">
        <f>SUMIF(orders[BookTitle],F243,orders[TotalSales])</f>
        <v>69.260000000000005</v>
      </c>
      <c r="H243">
        <f>COUNTIF(orders[BookTitle],F243)</f>
        <v>1</v>
      </c>
    </row>
    <row r="244" spans="6:8" x14ac:dyDescent="0.3">
      <c r="F244" t="str">
        <v>Defense result</v>
      </c>
      <c r="G244" s="24">
        <f>SUMIF(orders[BookTitle],F244,orders[TotalSales])</f>
        <v>8.84</v>
      </c>
      <c r="H244">
        <f>COUNTIF(orders[BookTitle],F244)</f>
        <v>1</v>
      </c>
    </row>
    <row r="245" spans="6:8" x14ac:dyDescent="0.3">
      <c r="F245" t="str">
        <v>Democrat air chair</v>
      </c>
      <c r="G245" s="24">
        <f>SUMIF(orders[BookTitle],F245,orders[TotalSales])</f>
        <v>23.8</v>
      </c>
      <c r="H245">
        <f>COUNTIF(orders[BookTitle],F245)</f>
        <v>1</v>
      </c>
    </row>
    <row r="246" spans="6:8" x14ac:dyDescent="0.3">
      <c r="F246" t="str">
        <v>Democratic</v>
      </c>
      <c r="G246" s="24">
        <f>SUMIF(orders[BookTitle],F246,orders[TotalSales])</f>
        <v>159.48000000000002</v>
      </c>
      <c r="H246">
        <f>COUNTIF(orders[BookTitle],F246)</f>
        <v>2</v>
      </c>
    </row>
    <row r="247" spans="6:8" x14ac:dyDescent="0.3">
      <c r="F247" t="str">
        <v>Democratic mother</v>
      </c>
      <c r="G247" s="24">
        <f>SUMIF(orders[BookTitle],F247,orders[TotalSales])</f>
        <v>191.2</v>
      </c>
      <c r="H247">
        <f>COUNTIF(orders[BookTitle],F247)</f>
        <v>1</v>
      </c>
    </row>
    <row r="248" spans="6:8" x14ac:dyDescent="0.3">
      <c r="F248" t="str">
        <v>Describe</v>
      </c>
      <c r="G248" s="24">
        <f>SUMIF(orders[BookTitle],F248,orders[TotalSales])</f>
        <v>138.42000000000002</v>
      </c>
      <c r="H248">
        <f>COUNTIF(orders[BookTitle],F248)</f>
        <v>2</v>
      </c>
    </row>
    <row r="249" spans="6:8" x14ac:dyDescent="0.3">
      <c r="F249" t="str">
        <v>Design while</v>
      </c>
      <c r="G249" s="24">
        <f>SUMIF(orders[BookTitle],F249,orders[TotalSales])</f>
        <v>306.65999999999997</v>
      </c>
      <c r="H249">
        <f>COUNTIF(orders[BookTitle],F249)</f>
        <v>2</v>
      </c>
    </row>
    <row r="250" spans="6:8" x14ac:dyDescent="0.3">
      <c r="F250" t="str">
        <v>Despite animal</v>
      </c>
      <c r="G250" s="24">
        <f>SUMIF(orders[BookTitle],F250,orders[TotalSales])</f>
        <v>125.01</v>
      </c>
      <c r="H250">
        <f>COUNTIF(orders[BookTitle],F250)</f>
        <v>3</v>
      </c>
    </row>
    <row r="251" spans="6:8" x14ac:dyDescent="0.3">
      <c r="F251" t="str">
        <v>Despite easy there</v>
      </c>
      <c r="G251" s="24">
        <f>SUMIF(orders[BookTitle],F251,orders[TotalSales])</f>
        <v>103.5</v>
      </c>
      <c r="H251">
        <f>COUNTIF(orders[BookTitle],F251)</f>
        <v>2</v>
      </c>
    </row>
    <row r="252" spans="6:8" x14ac:dyDescent="0.3">
      <c r="F252" t="str">
        <v>Difference back</v>
      </c>
      <c r="G252" s="24">
        <f>SUMIF(orders[BookTitle],F252,orders[TotalSales])</f>
        <v>380.6</v>
      </c>
      <c r="H252">
        <f>COUNTIF(orders[BookTitle],F252)</f>
        <v>2</v>
      </c>
    </row>
    <row r="253" spans="6:8" x14ac:dyDescent="0.3">
      <c r="F253" t="str">
        <v>Difference on</v>
      </c>
      <c r="G253" s="24">
        <f>SUMIF(orders[BookTitle],F253,orders[TotalSales])</f>
        <v>191.99</v>
      </c>
      <c r="H253">
        <f>COUNTIF(orders[BookTitle],F253)</f>
        <v>3</v>
      </c>
    </row>
    <row r="254" spans="6:8" x14ac:dyDescent="0.3">
      <c r="F254" t="str">
        <v>Different although wall</v>
      </c>
      <c r="G254" s="24">
        <f>SUMIF(orders[BookTitle],F254,orders[TotalSales])</f>
        <v>405.86</v>
      </c>
      <c r="H254">
        <f>COUNTIF(orders[BookTitle],F254)</f>
        <v>2</v>
      </c>
    </row>
    <row r="255" spans="6:8" x14ac:dyDescent="0.3">
      <c r="F255" t="str">
        <v>Different imagine down</v>
      </c>
      <c r="G255" s="24">
        <f>SUMIF(orders[BookTitle],F255,orders[TotalSales])</f>
        <v>214.78</v>
      </c>
      <c r="H255">
        <f>COUNTIF(orders[BookTitle],F255)</f>
        <v>6</v>
      </c>
    </row>
    <row r="256" spans="6:8" x14ac:dyDescent="0.3">
      <c r="F256" t="str">
        <v>Difficult doctor</v>
      </c>
      <c r="G256" s="24">
        <f>SUMIF(orders[BookTitle],F256,orders[TotalSales])</f>
        <v>68.22</v>
      </c>
      <c r="H256">
        <f>COUNTIF(orders[BookTitle],F256)</f>
        <v>2</v>
      </c>
    </row>
    <row r="257" spans="6:8" x14ac:dyDescent="0.3">
      <c r="F257" t="str">
        <v>Difficult others</v>
      </c>
      <c r="G257" s="24">
        <f>SUMIF(orders[BookTitle],F257,orders[TotalSales])</f>
        <v>344.45</v>
      </c>
      <c r="H257">
        <f>COUNTIF(orders[BookTitle],F257)</f>
        <v>3</v>
      </c>
    </row>
    <row r="258" spans="6:8" x14ac:dyDescent="0.3">
      <c r="F258" t="str">
        <v>Difficult personal film</v>
      </c>
      <c r="G258" s="24">
        <f>SUMIF(orders[BookTitle],F258,orders[TotalSales])</f>
        <v>96.5</v>
      </c>
      <c r="H258">
        <f>COUNTIF(orders[BookTitle],F258)</f>
        <v>1</v>
      </c>
    </row>
    <row r="259" spans="6:8" x14ac:dyDescent="0.3">
      <c r="F259" t="str">
        <v>Dinner side</v>
      </c>
      <c r="G259" s="24">
        <f>SUMIF(orders[BookTitle],F259,orders[TotalSales])</f>
        <v>256.04000000000002</v>
      </c>
      <c r="H259">
        <f>COUNTIF(orders[BookTitle],F259)</f>
        <v>5</v>
      </c>
    </row>
    <row r="260" spans="6:8" x14ac:dyDescent="0.3">
      <c r="F260" t="str">
        <v>Dinner usually</v>
      </c>
      <c r="G260" s="24">
        <f>SUMIF(orders[BookTitle],F260,orders[TotalSales])</f>
        <v>88.33</v>
      </c>
      <c r="H260">
        <f>COUNTIF(orders[BookTitle],F260)</f>
        <v>2</v>
      </c>
    </row>
    <row r="261" spans="6:8" x14ac:dyDescent="0.3">
      <c r="F261" t="str">
        <v>Director</v>
      </c>
      <c r="G261" s="24">
        <f>SUMIF(orders[BookTitle],F261,orders[TotalSales])</f>
        <v>112.84</v>
      </c>
      <c r="H261">
        <f>COUNTIF(orders[BookTitle],F261)</f>
        <v>3</v>
      </c>
    </row>
    <row r="262" spans="6:8" x14ac:dyDescent="0.3">
      <c r="F262" t="str">
        <v>Director position reason across</v>
      </c>
      <c r="G262" s="24">
        <f>SUMIF(orders[BookTitle],F262,orders[TotalSales])</f>
        <v>660.99</v>
      </c>
      <c r="H262">
        <f>COUNTIF(orders[BookTitle],F262)</f>
        <v>4</v>
      </c>
    </row>
    <row r="263" spans="6:8" x14ac:dyDescent="0.3">
      <c r="F263" t="str">
        <v>Discover truth about</v>
      </c>
      <c r="G263" s="24">
        <f>SUMIF(orders[BookTitle],F263,orders[TotalSales])</f>
        <v>192.46</v>
      </c>
      <c r="H263">
        <f>COUNTIF(orders[BookTitle],F263)</f>
        <v>3</v>
      </c>
    </row>
    <row r="264" spans="6:8" x14ac:dyDescent="0.3">
      <c r="F264" t="str">
        <v>Discuss bad article</v>
      </c>
      <c r="G264" s="24">
        <f>SUMIF(orders[BookTitle],F264,orders[TotalSales])</f>
        <v>470.69</v>
      </c>
      <c r="H264">
        <f>COUNTIF(orders[BookTitle],F264)</f>
        <v>3</v>
      </c>
    </row>
    <row r="265" spans="6:8" x14ac:dyDescent="0.3">
      <c r="F265" t="str">
        <v>Discussion skill</v>
      </c>
      <c r="G265" s="24">
        <f>SUMIF(orders[BookTitle],F265,orders[TotalSales])</f>
        <v>33.229999999999997</v>
      </c>
      <c r="H265">
        <f>COUNTIF(orders[BookTitle],F265)</f>
        <v>1</v>
      </c>
    </row>
    <row r="266" spans="6:8" x14ac:dyDescent="0.3">
      <c r="F266" t="str">
        <v>Do help</v>
      </c>
      <c r="G266" s="24">
        <f>SUMIF(orders[BookTitle],F266,orders[TotalSales])</f>
        <v>35.99</v>
      </c>
      <c r="H266">
        <f>COUNTIF(orders[BookTitle],F266)</f>
        <v>1</v>
      </c>
    </row>
    <row r="267" spans="6:8" x14ac:dyDescent="0.3">
      <c r="F267" t="str">
        <v>Doctor maybe campaign</v>
      </c>
      <c r="G267" s="24">
        <f>SUMIF(orders[BookTitle],F267,orders[TotalSales])</f>
        <v>245.74</v>
      </c>
      <c r="H267">
        <f>COUNTIF(orders[BookTitle],F267)</f>
        <v>3</v>
      </c>
    </row>
    <row r="268" spans="6:8" x14ac:dyDescent="0.3">
      <c r="F268" t="str">
        <v>Door my respond</v>
      </c>
      <c r="G268" s="24">
        <f>SUMIF(orders[BookTitle],F268,orders[TotalSales])</f>
        <v>97.93</v>
      </c>
      <c r="H268">
        <f>COUNTIF(orders[BookTitle],F268)</f>
        <v>2</v>
      </c>
    </row>
    <row r="269" spans="6:8" x14ac:dyDescent="0.3">
      <c r="F269" t="str">
        <v>Door receive</v>
      </c>
      <c r="G269" s="24">
        <f>SUMIF(orders[BookTitle],F269,orders[TotalSales])</f>
        <v>81.099999999999994</v>
      </c>
      <c r="H269">
        <f>COUNTIF(orders[BookTitle],F269)</f>
        <v>2</v>
      </c>
    </row>
    <row r="270" spans="6:8" x14ac:dyDescent="0.3">
      <c r="F270" t="str">
        <v>Down</v>
      </c>
      <c r="G270" s="24">
        <f>SUMIF(orders[BookTitle],F270,orders[TotalSales])</f>
        <v>198.61999999999998</v>
      </c>
      <c r="H270">
        <f>COUNTIF(orders[BookTitle],F270)</f>
        <v>3</v>
      </c>
    </row>
    <row r="271" spans="6:8" x14ac:dyDescent="0.3">
      <c r="F271" t="str">
        <v>Draw able</v>
      </c>
      <c r="G271" s="24">
        <f>SUMIF(orders[BookTitle],F271,orders[TotalSales])</f>
        <v>55.730000000000004</v>
      </c>
      <c r="H271">
        <f>COUNTIF(orders[BookTitle],F271)</f>
        <v>3</v>
      </c>
    </row>
    <row r="272" spans="6:8" x14ac:dyDescent="0.3">
      <c r="F272" t="str">
        <v>Draw public</v>
      </c>
      <c r="G272" s="24">
        <f>SUMIF(orders[BookTitle],F272,orders[TotalSales])</f>
        <v>478.72</v>
      </c>
      <c r="H272">
        <f>COUNTIF(orders[BookTitle],F272)</f>
        <v>4</v>
      </c>
    </row>
    <row r="273" spans="6:8" x14ac:dyDescent="0.3">
      <c r="F273" t="str">
        <v>Draw study</v>
      </c>
      <c r="G273" s="24">
        <f>SUMIF(orders[BookTitle],F273,orders[TotalSales])</f>
        <v>318.76</v>
      </c>
      <c r="H273">
        <f>COUNTIF(orders[BookTitle],F273)</f>
        <v>4</v>
      </c>
    </row>
    <row r="274" spans="6:8" x14ac:dyDescent="0.3">
      <c r="F274" t="str">
        <v>Dream agree</v>
      </c>
      <c r="G274" s="24">
        <f>SUMIF(orders[BookTitle],F274,orders[TotalSales])</f>
        <v>514.9</v>
      </c>
      <c r="H274">
        <f>COUNTIF(orders[BookTitle],F274)</f>
        <v>3</v>
      </c>
    </row>
    <row r="275" spans="6:8" x14ac:dyDescent="0.3">
      <c r="F275" t="str">
        <v>Drive food</v>
      </c>
      <c r="G275" s="24">
        <f>SUMIF(orders[BookTitle],F275,orders[TotalSales])</f>
        <v>86.09</v>
      </c>
      <c r="H275">
        <f>COUNTIF(orders[BookTitle],F275)</f>
        <v>2</v>
      </c>
    </row>
    <row r="276" spans="6:8" x14ac:dyDescent="0.3">
      <c r="F276" t="str">
        <v>Drive put</v>
      </c>
      <c r="G276" s="24">
        <f>SUMIF(orders[BookTitle],F276,orders[TotalSales])</f>
        <v>477.97</v>
      </c>
      <c r="H276">
        <f>COUNTIF(orders[BookTitle],F276)</f>
        <v>3</v>
      </c>
    </row>
    <row r="277" spans="6:8" x14ac:dyDescent="0.3">
      <c r="F277" t="str">
        <v>Drive recognize accept</v>
      </c>
      <c r="G277" s="24">
        <f>SUMIF(orders[BookTitle],F277,orders[TotalSales])</f>
        <v>371.40000000000003</v>
      </c>
      <c r="H277">
        <f>COUNTIF(orders[BookTitle],F277)</f>
        <v>4</v>
      </c>
    </row>
    <row r="278" spans="6:8" x14ac:dyDescent="0.3">
      <c r="F278" t="str">
        <v>Drop necessary course</v>
      </c>
      <c r="G278" s="24">
        <f>SUMIF(orders[BookTitle],F278,orders[TotalSales])</f>
        <v>419.81</v>
      </c>
      <c r="H278">
        <f>COUNTIF(orders[BookTitle],F278)</f>
        <v>3</v>
      </c>
    </row>
    <row r="279" spans="6:8" x14ac:dyDescent="0.3">
      <c r="F279" t="str">
        <v>Drug economic</v>
      </c>
      <c r="G279" s="24">
        <f>SUMIF(orders[BookTitle],F279,orders[TotalSales])</f>
        <v>64.16</v>
      </c>
      <c r="H279">
        <f>COUNTIF(orders[BookTitle],F279)</f>
        <v>1</v>
      </c>
    </row>
    <row r="280" spans="6:8" x14ac:dyDescent="0.3">
      <c r="F280" t="str">
        <v>Drug might</v>
      </c>
      <c r="G280" s="24">
        <f>SUMIF(orders[BookTitle],F280,orders[TotalSales])</f>
        <v>289.55</v>
      </c>
      <c r="H280">
        <f>COUNTIF(orders[BookTitle],F280)</f>
        <v>2</v>
      </c>
    </row>
    <row r="281" spans="6:8" x14ac:dyDescent="0.3">
      <c r="F281" t="str">
        <v>During final into</v>
      </c>
      <c r="G281" s="24">
        <f>SUMIF(orders[BookTitle],F281,orders[TotalSales])</f>
        <v>268.93</v>
      </c>
      <c r="H281">
        <f>COUNTIF(orders[BookTitle],F281)</f>
        <v>4</v>
      </c>
    </row>
    <row r="282" spans="6:8" x14ac:dyDescent="0.3">
      <c r="F282" t="str">
        <v>Each agent</v>
      </c>
      <c r="G282" s="24">
        <f>SUMIF(orders[BookTitle],F282,orders[TotalSales])</f>
        <v>120.91</v>
      </c>
      <c r="H282">
        <f>COUNTIF(orders[BookTitle],F282)</f>
        <v>3</v>
      </c>
    </row>
    <row r="283" spans="6:8" x14ac:dyDescent="0.3">
      <c r="F283" t="str">
        <v>Early garden position</v>
      </c>
      <c r="G283" s="24">
        <f>SUMIF(orders[BookTitle],F283,orders[TotalSales])</f>
        <v>30.38</v>
      </c>
      <c r="H283">
        <f>COUNTIF(orders[BookTitle],F283)</f>
        <v>1</v>
      </c>
    </row>
    <row r="284" spans="6:8" x14ac:dyDescent="0.3">
      <c r="F284" t="str">
        <v>Early prepare</v>
      </c>
      <c r="G284" s="24">
        <f>SUMIF(orders[BookTitle],F284,orders[TotalSales])</f>
        <v>176.62</v>
      </c>
      <c r="H284">
        <f>COUNTIF(orders[BookTitle],F284)</f>
        <v>3</v>
      </c>
    </row>
    <row r="285" spans="6:8" x14ac:dyDescent="0.3">
      <c r="F285" t="str">
        <v>Easy bar</v>
      </c>
      <c r="G285" s="24">
        <f>SUMIF(orders[BookTitle],F285,orders[TotalSales])</f>
        <v>517.40000000000009</v>
      </c>
      <c r="H285">
        <f>COUNTIF(orders[BookTitle],F285)</f>
        <v>5</v>
      </c>
    </row>
    <row r="286" spans="6:8" x14ac:dyDescent="0.3">
      <c r="F286" t="str">
        <v>Easy ever</v>
      </c>
      <c r="G286" s="24">
        <f>SUMIF(orders[BookTitle],F286,orders[TotalSales])</f>
        <v>32.869999999999997</v>
      </c>
      <c r="H286">
        <f>COUNTIF(orders[BookTitle],F286)</f>
        <v>1</v>
      </c>
    </row>
    <row r="287" spans="6:8" x14ac:dyDescent="0.3">
      <c r="F287" t="str">
        <v>Easy stock</v>
      </c>
      <c r="G287" s="24">
        <f>SUMIF(orders[BookTitle],F287,orders[TotalSales])</f>
        <v>283.31</v>
      </c>
      <c r="H287">
        <f>COUNTIF(orders[BookTitle],F287)</f>
        <v>3</v>
      </c>
    </row>
    <row r="288" spans="6:8" x14ac:dyDescent="0.3">
      <c r="F288" t="str">
        <v>Eat</v>
      </c>
      <c r="G288" s="24">
        <f>SUMIF(orders[BookTitle],F288,orders[TotalSales])</f>
        <v>17.760000000000002</v>
      </c>
      <c r="H288">
        <f>COUNTIF(orders[BookTitle],F288)</f>
        <v>1</v>
      </c>
    </row>
    <row r="289" spans="6:8" x14ac:dyDescent="0.3">
      <c r="F289" t="str">
        <v>Eat any</v>
      </c>
      <c r="G289" s="24">
        <f>SUMIF(orders[BookTitle],F289,orders[TotalSales])</f>
        <v>139.12</v>
      </c>
      <c r="H289">
        <f>COUNTIF(orders[BookTitle],F289)</f>
        <v>2</v>
      </c>
    </row>
    <row r="290" spans="6:8" x14ac:dyDescent="0.3">
      <c r="F290" t="str">
        <v>Eat best</v>
      </c>
      <c r="G290" s="24">
        <f>SUMIF(orders[BookTitle],F290,orders[TotalSales])</f>
        <v>140.01</v>
      </c>
      <c r="H290">
        <f>COUNTIF(orders[BookTitle],F290)</f>
        <v>2</v>
      </c>
    </row>
    <row r="291" spans="6:8" x14ac:dyDescent="0.3">
      <c r="F291" t="str">
        <v>Eat certainly way</v>
      </c>
      <c r="G291" s="24">
        <f>SUMIF(orders[BookTitle],F291,orders[TotalSales])</f>
        <v>217.59</v>
      </c>
      <c r="H291">
        <f>COUNTIF(orders[BookTitle],F291)</f>
        <v>2</v>
      </c>
    </row>
    <row r="292" spans="6:8" x14ac:dyDescent="0.3">
      <c r="F292" t="str">
        <v>Economic likely determine newspaper</v>
      </c>
      <c r="G292" s="24">
        <f>SUMIF(orders[BookTitle],F292,orders[TotalSales])</f>
        <v>60.12</v>
      </c>
      <c r="H292">
        <f>COUNTIF(orders[BookTitle],F292)</f>
        <v>1</v>
      </c>
    </row>
    <row r="293" spans="6:8" x14ac:dyDescent="0.3">
      <c r="F293" t="str">
        <v>Economic ok</v>
      </c>
      <c r="G293" s="24">
        <f>SUMIF(orders[BookTitle],F293,orders[TotalSales])</f>
        <v>16.239999999999998</v>
      </c>
      <c r="H293">
        <f>COUNTIF(orders[BookTitle],F293)</f>
        <v>1</v>
      </c>
    </row>
    <row r="294" spans="6:8" x14ac:dyDescent="0.3">
      <c r="F294" t="str">
        <v>Economic open</v>
      </c>
      <c r="G294" s="24">
        <f>SUMIF(orders[BookTitle],F294,orders[TotalSales])</f>
        <v>251.17000000000002</v>
      </c>
      <c r="H294">
        <f>COUNTIF(orders[BookTitle],F294)</f>
        <v>2</v>
      </c>
    </row>
    <row r="295" spans="6:8" x14ac:dyDescent="0.3">
      <c r="F295" t="str">
        <v>Edge fact</v>
      </c>
      <c r="G295" s="24">
        <f>SUMIF(orders[BookTitle],F295,orders[TotalSales])</f>
        <v>371.93</v>
      </c>
      <c r="H295">
        <f>COUNTIF(orders[BookTitle],F295)</f>
        <v>2</v>
      </c>
    </row>
    <row r="296" spans="6:8" x14ac:dyDescent="0.3">
      <c r="F296" t="str">
        <v>Education fear difficult</v>
      </c>
      <c r="G296" s="24">
        <f>SUMIF(orders[BookTitle],F296,orders[TotalSales])</f>
        <v>122.82</v>
      </c>
      <c r="H296">
        <f>COUNTIF(orders[BookTitle],F296)</f>
        <v>1</v>
      </c>
    </row>
    <row r="297" spans="6:8" x14ac:dyDescent="0.3">
      <c r="F297" t="str">
        <v>Effect challenge kitchen</v>
      </c>
      <c r="G297" s="24">
        <f>SUMIF(orders[BookTitle],F297,orders[TotalSales])</f>
        <v>138.65</v>
      </c>
      <c r="H297">
        <f>COUNTIF(orders[BookTitle],F297)</f>
        <v>2</v>
      </c>
    </row>
    <row r="298" spans="6:8" x14ac:dyDescent="0.3">
      <c r="F298" t="str">
        <v>Effort white any majority</v>
      </c>
      <c r="G298" s="24">
        <f>SUMIF(orders[BookTitle],F298,orders[TotalSales])</f>
        <v>231.53</v>
      </c>
      <c r="H298">
        <f>COUNTIF(orders[BookTitle],F298)</f>
        <v>2</v>
      </c>
    </row>
    <row r="299" spans="6:8" x14ac:dyDescent="0.3">
      <c r="F299" t="str">
        <v>Eight</v>
      </c>
      <c r="G299" s="24">
        <f>SUMIF(orders[BookTitle],F299,orders[TotalSales])</f>
        <v>334.89</v>
      </c>
      <c r="H299">
        <f>COUNTIF(orders[BookTitle],F299)</f>
        <v>5</v>
      </c>
    </row>
    <row r="300" spans="6:8" x14ac:dyDescent="0.3">
      <c r="F300" t="str">
        <v>Eight ability section</v>
      </c>
      <c r="G300" s="24">
        <f>SUMIF(orders[BookTitle],F300,orders[TotalSales])</f>
        <v>434.47</v>
      </c>
      <c r="H300">
        <f>COUNTIF(orders[BookTitle],F300)</f>
        <v>4</v>
      </c>
    </row>
    <row r="301" spans="6:8" x14ac:dyDescent="0.3">
      <c r="F301" t="str">
        <v>Election gun</v>
      </c>
      <c r="G301" s="24">
        <f>SUMIF(orders[BookTitle],F301,orders[TotalSales])</f>
        <v>429.2</v>
      </c>
      <c r="H301">
        <f>COUNTIF(orders[BookTitle],F301)</f>
        <v>2</v>
      </c>
    </row>
    <row r="302" spans="6:8" x14ac:dyDescent="0.3">
      <c r="F302" t="str">
        <v>Employee wonder scene</v>
      </c>
      <c r="G302" s="24">
        <f>SUMIF(orders[BookTitle],F302,orders[TotalSales])</f>
        <v>396.27</v>
      </c>
      <c r="H302">
        <f>COUNTIF(orders[BookTitle],F302)</f>
        <v>4</v>
      </c>
    </row>
    <row r="303" spans="6:8" x14ac:dyDescent="0.3">
      <c r="F303" t="str">
        <v>Employee would</v>
      </c>
      <c r="G303" s="24">
        <f>SUMIF(orders[BookTitle],F303,orders[TotalSales])</f>
        <v>133.63</v>
      </c>
      <c r="H303">
        <f>COUNTIF(orders[BookTitle],F303)</f>
        <v>4</v>
      </c>
    </row>
    <row r="304" spans="6:8" x14ac:dyDescent="0.3">
      <c r="F304" t="str">
        <v>Enjoy also</v>
      </c>
      <c r="G304" s="24">
        <f>SUMIF(orders[BookTitle],F304,orders[TotalSales])</f>
        <v>107.28</v>
      </c>
      <c r="H304">
        <f>COUNTIF(orders[BookTitle],F304)</f>
        <v>1</v>
      </c>
    </row>
    <row r="305" spans="6:8" x14ac:dyDescent="0.3">
      <c r="F305" t="str">
        <v>Enjoy couple herself cultural</v>
      </c>
      <c r="G305" s="24">
        <f>SUMIF(orders[BookTitle],F305,orders[TotalSales])</f>
        <v>213.9</v>
      </c>
      <c r="H305">
        <f>COUNTIF(orders[BookTitle],F305)</f>
        <v>1</v>
      </c>
    </row>
    <row r="306" spans="6:8" x14ac:dyDescent="0.3">
      <c r="F306" t="str">
        <v>Enter dream</v>
      </c>
      <c r="G306" s="24">
        <f>SUMIF(orders[BookTitle],F306,orders[TotalSales])</f>
        <v>210.4</v>
      </c>
      <c r="H306">
        <f>COUNTIF(orders[BookTitle],F306)</f>
        <v>2</v>
      </c>
    </row>
    <row r="307" spans="6:8" x14ac:dyDescent="0.3">
      <c r="F307" t="str">
        <v>Entire couple</v>
      </c>
      <c r="G307" s="24">
        <f>SUMIF(orders[BookTitle],F307,orders[TotalSales])</f>
        <v>88.12</v>
      </c>
      <c r="H307">
        <f>COUNTIF(orders[BookTitle],F307)</f>
        <v>3</v>
      </c>
    </row>
    <row r="308" spans="6:8" x14ac:dyDescent="0.3">
      <c r="F308" t="str">
        <v>Entire far admit</v>
      </c>
      <c r="G308" s="24">
        <f>SUMIF(orders[BookTitle],F308,orders[TotalSales])</f>
        <v>63.519999999999996</v>
      </c>
      <c r="H308">
        <f>COUNTIF(orders[BookTitle],F308)</f>
        <v>2</v>
      </c>
    </row>
    <row r="309" spans="6:8" x14ac:dyDescent="0.3">
      <c r="F309" t="str">
        <v>Entire month</v>
      </c>
      <c r="G309" s="24">
        <f>SUMIF(orders[BookTitle],F309,orders[TotalSales])</f>
        <v>145.48000000000002</v>
      </c>
      <c r="H309">
        <f>COUNTIF(orders[BookTitle],F309)</f>
        <v>2</v>
      </c>
    </row>
    <row r="310" spans="6:8" x14ac:dyDescent="0.3">
      <c r="F310" t="str">
        <v>Environment what executive</v>
      </c>
      <c r="G310" s="24">
        <f>SUMIF(orders[BookTitle],F310,orders[TotalSales])</f>
        <v>284.01</v>
      </c>
      <c r="H310">
        <f>COUNTIF(orders[BookTitle],F310)</f>
        <v>3</v>
      </c>
    </row>
    <row r="311" spans="6:8" x14ac:dyDescent="0.3">
      <c r="F311" t="str">
        <v>Environmental such tonight</v>
      </c>
      <c r="G311" s="24">
        <f>SUMIF(orders[BookTitle],F311,orders[TotalSales])</f>
        <v>31.92</v>
      </c>
      <c r="H311">
        <f>COUNTIF(orders[BookTitle],F311)</f>
        <v>1</v>
      </c>
    </row>
    <row r="312" spans="6:8" x14ac:dyDescent="0.3">
      <c r="F312" t="str">
        <v>Especially improve seek</v>
      </c>
      <c r="G312" s="24">
        <f>SUMIF(orders[BookTitle],F312,orders[TotalSales])</f>
        <v>347.32</v>
      </c>
      <c r="H312">
        <f>COUNTIF(orders[BookTitle],F312)</f>
        <v>4</v>
      </c>
    </row>
    <row r="313" spans="6:8" x14ac:dyDescent="0.3">
      <c r="F313" t="str">
        <v>Establish</v>
      </c>
      <c r="G313" s="24">
        <f>SUMIF(orders[BookTitle],F313,orders[TotalSales])</f>
        <v>586.33000000000004</v>
      </c>
      <c r="H313">
        <f>COUNTIF(orders[BookTitle],F313)</f>
        <v>4</v>
      </c>
    </row>
    <row r="314" spans="6:8" x14ac:dyDescent="0.3">
      <c r="F314" t="str">
        <v>Even specific</v>
      </c>
      <c r="G314" s="24">
        <f>SUMIF(orders[BookTitle],F314,orders[TotalSales])</f>
        <v>33.200000000000003</v>
      </c>
      <c r="H314">
        <f>COUNTIF(orders[BookTitle],F314)</f>
        <v>1</v>
      </c>
    </row>
    <row r="315" spans="6:8" x14ac:dyDescent="0.3">
      <c r="F315" t="str">
        <v>Even structure</v>
      </c>
      <c r="G315" s="24">
        <f>SUMIF(orders[BookTitle],F315,orders[TotalSales])</f>
        <v>144.38999999999999</v>
      </c>
      <c r="H315">
        <f>COUNTIF(orders[BookTitle],F315)</f>
        <v>3</v>
      </c>
    </row>
    <row r="316" spans="6:8" x14ac:dyDescent="0.3">
      <c r="F316" t="str">
        <v>Evening deal public</v>
      </c>
      <c r="G316" s="24">
        <f>SUMIF(orders[BookTitle],F316,orders[TotalSales])</f>
        <v>385.03999999999996</v>
      </c>
      <c r="H316">
        <f>COUNTIF(orders[BookTitle],F316)</f>
        <v>3</v>
      </c>
    </row>
    <row r="317" spans="6:8" x14ac:dyDescent="0.3">
      <c r="F317" t="str">
        <v>Evening detail under</v>
      </c>
      <c r="G317" s="24">
        <f>SUMIF(orders[BookTitle],F317,orders[TotalSales])</f>
        <v>183.74999999999997</v>
      </c>
      <c r="H317">
        <f>COUNTIF(orders[BookTitle],F317)</f>
        <v>3</v>
      </c>
    </row>
    <row r="318" spans="6:8" x14ac:dyDescent="0.3">
      <c r="F318" t="str">
        <v>Event spend buy</v>
      </c>
      <c r="G318" s="24">
        <f>SUMIF(orders[BookTitle],F318,orders[TotalSales])</f>
        <v>240.73000000000002</v>
      </c>
      <c r="H318">
        <f>COUNTIF(orders[BookTitle],F318)</f>
        <v>2</v>
      </c>
    </row>
    <row r="319" spans="6:8" x14ac:dyDescent="0.3">
      <c r="F319" t="str">
        <v>Ever</v>
      </c>
      <c r="G319" s="24">
        <f>SUMIF(orders[BookTitle],F319,orders[TotalSales])</f>
        <v>29.56</v>
      </c>
      <c r="H319">
        <f>COUNTIF(orders[BookTitle],F319)</f>
        <v>1</v>
      </c>
    </row>
    <row r="320" spans="6:8" x14ac:dyDescent="0.3">
      <c r="F320" t="str">
        <v>Every bill</v>
      </c>
      <c r="G320" s="24">
        <f>SUMIF(orders[BookTitle],F320,orders[TotalSales])</f>
        <v>109.34</v>
      </c>
      <c r="H320">
        <f>COUNTIF(orders[BookTitle],F320)</f>
        <v>2</v>
      </c>
    </row>
    <row r="321" spans="6:8" x14ac:dyDescent="0.3">
      <c r="F321" t="str">
        <v>Everyone window</v>
      </c>
      <c r="G321" s="24">
        <f>SUMIF(orders[BookTitle],F321,orders[TotalSales])</f>
        <v>325.20999999999998</v>
      </c>
      <c r="H321">
        <f>COUNTIF(orders[BookTitle],F321)</f>
        <v>3</v>
      </c>
    </row>
    <row r="322" spans="6:8" x14ac:dyDescent="0.3">
      <c r="F322" t="str">
        <v>Everything everyone enter</v>
      </c>
      <c r="G322" s="24">
        <f>SUMIF(orders[BookTitle],F322,orders[TotalSales])</f>
        <v>114.07</v>
      </c>
      <c r="H322">
        <f>COUNTIF(orders[BookTitle],F322)</f>
        <v>2</v>
      </c>
    </row>
    <row r="323" spans="6:8" x14ac:dyDescent="0.3">
      <c r="F323" t="str">
        <v>Exactly however choice green</v>
      </c>
      <c r="G323" s="24">
        <f>SUMIF(orders[BookTitle],F323,orders[TotalSales])</f>
        <v>225.06</v>
      </c>
      <c r="H323">
        <f>COUNTIF(orders[BookTitle],F323)</f>
        <v>3</v>
      </c>
    </row>
    <row r="324" spans="6:8" x14ac:dyDescent="0.3">
      <c r="F324" t="str">
        <v>Exactly range believe</v>
      </c>
      <c r="G324" s="24">
        <f>SUMIF(orders[BookTitle],F324,orders[TotalSales])</f>
        <v>254.13</v>
      </c>
      <c r="H324">
        <f>COUNTIF(orders[BookTitle],F324)</f>
        <v>2</v>
      </c>
    </row>
    <row r="325" spans="6:8" x14ac:dyDescent="0.3">
      <c r="F325" t="str">
        <v>Exactly Republican</v>
      </c>
      <c r="G325" s="24">
        <f>SUMIF(orders[BookTitle],F325,orders[TotalSales])</f>
        <v>89.32</v>
      </c>
      <c r="H325">
        <f>COUNTIF(orders[BookTitle],F325)</f>
        <v>1</v>
      </c>
    </row>
    <row r="326" spans="6:8" x14ac:dyDescent="0.3">
      <c r="F326" t="str">
        <v>Exactly unit visit</v>
      </c>
      <c r="G326" s="24">
        <f>SUMIF(orders[BookTitle],F326,orders[TotalSales])</f>
        <v>129.30000000000001</v>
      </c>
      <c r="H326">
        <f>COUNTIF(orders[BookTitle],F326)</f>
        <v>1</v>
      </c>
    </row>
    <row r="327" spans="6:8" x14ac:dyDescent="0.3">
      <c r="F327" t="str">
        <v>Exactly while rich</v>
      </c>
      <c r="G327" s="24">
        <f>SUMIF(orders[BookTitle],F327,orders[TotalSales])</f>
        <v>220.18</v>
      </c>
      <c r="H327">
        <f>COUNTIF(orders[BookTitle],F327)</f>
        <v>3</v>
      </c>
    </row>
    <row r="328" spans="6:8" x14ac:dyDescent="0.3">
      <c r="F328" t="str">
        <v>Example relate break</v>
      </c>
      <c r="G328" s="24">
        <f>SUMIF(orders[BookTitle],F328,orders[TotalSales])</f>
        <v>327.31</v>
      </c>
      <c r="H328">
        <f>COUNTIF(orders[BookTitle],F328)</f>
        <v>3</v>
      </c>
    </row>
    <row r="329" spans="6:8" x14ac:dyDescent="0.3">
      <c r="F329" t="str">
        <v>Expect itself involve study</v>
      </c>
      <c r="G329" s="24">
        <f>SUMIF(orders[BookTitle],F329,orders[TotalSales])</f>
        <v>182.8</v>
      </c>
      <c r="H329">
        <f>COUNTIF(orders[BookTitle],F329)</f>
        <v>4</v>
      </c>
    </row>
    <row r="330" spans="6:8" x14ac:dyDescent="0.3">
      <c r="F330" t="str">
        <v>Experience cell</v>
      </c>
      <c r="G330" s="24">
        <f>SUMIF(orders[BookTitle],F330,orders[TotalSales])</f>
        <v>93.63</v>
      </c>
      <c r="H330">
        <f>COUNTIF(orders[BookTitle],F330)</f>
        <v>1</v>
      </c>
    </row>
    <row r="331" spans="6:8" x14ac:dyDescent="0.3">
      <c r="F331" t="str">
        <v>Experience let</v>
      </c>
      <c r="G331" s="24">
        <f>SUMIF(orders[BookTitle],F331,orders[TotalSales])</f>
        <v>576.07000000000005</v>
      </c>
      <c r="H331">
        <f>COUNTIF(orders[BookTitle],F331)</f>
        <v>4</v>
      </c>
    </row>
    <row r="332" spans="6:8" x14ac:dyDescent="0.3">
      <c r="F332" t="str">
        <v>Experience suggest</v>
      </c>
      <c r="G332" s="24">
        <f>SUMIF(orders[BookTitle],F332,orders[TotalSales])</f>
        <v>759.06999999999994</v>
      </c>
      <c r="H332">
        <f>COUNTIF(orders[BookTitle],F332)</f>
        <v>4</v>
      </c>
    </row>
    <row r="333" spans="6:8" x14ac:dyDescent="0.3">
      <c r="F333" t="str">
        <v>Expert at health</v>
      </c>
      <c r="G333" s="24">
        <f>SUMIF(orders[BookTitle],F333,orders[TotalSales])</f>
        <v>21.03</v>
      </c>
      <c r="H333">
        <f>COUNTIF(orders[BookTitle],F333)</f>
        <v>1</v>
      </c>
    </row>
    <row r="334" spans="6:8" x14ac:dyDescent="0.3">
      <c r="F334" t="str">
        <v>Explain discover</v>
      </c>
      <c r="G334" s="24">
        <f>SUMIF(orders[BookTitle],F334,orders[TotalSales])</f>
        <v>180.07</v>
      </c>
      <c r="H334">
        <f>COUNTIF(orders[BookTitle],F334)</f>
        <v>2</v>
      </c>
    </row>
    <row r="335" spans="6:8" x14ac:dyDescent="0.3">
      <c r="F335" t="str">
        <v>Face happen employee</v>
      </c>
      <c r="G335" s="24">
        <f>SUMIF(orders[BookTitle],F335,orders[TotalSales])</f>
        <v>333.28</v>
      </c>
      <c r="H335">
        <f>COUNTIF(orders[BookTitle],F335)</f>
        <v>2</v>
      </c>
    </row>
    <row r="336" spans="6:8" x14ac:dyDescent="0.3">
      <c r="F336" t="str">
        <v>Factor buy</v>
      </c>
      <c r="G336" s="24">
        <f>SUMIF(orders[BookTitle],F336,orders[TotalSales])</f>
        <v>791.8599999999999</v>
      </c>
      <c r="H336">
        <f>COUNTIF(orders[BookTitle],F336)</f>
        <v>4</v>
      </c>
    </row>
    <row r="337" spans="6:8" x14ac:dyDescent="0.3">
      <c r="F337" t="str">
        <v>Far happy fight</v>
      </c>
      <c r="G337" s="24">
        <f>SUMIF(orders[BookTitle],F337,orders[TotalSales])</f>
        <v>88.32</v>
      </c>
      <c r="H337">
        <f>COUNTIF(orders[BookTitle],F337)</f>
        <v>1</v>
      </c>
    </row>
    <row r="338" spans="6:8" x14ac:dyDescent="0.3">
      <c r="F338" t="str">
        <v>Fast foot whom</v>
      </c>
      <c r="G338" s="24">
        <f>SUMIF(orders[BookTitle],F338,orders[TotalSales])</f>
        <v>235.62</v>
      </c>
      <c r="H338">
        <f>COUNTIF(orders[BookTitle],F338)</f>
        <v>4</v>
      </c>
    </row>
    <row r="339" spans="6:8" x14ac:dyDescent="0.3">
      <c r="F339" t="str">
        <v>Fast forward appear</v>
      </c>
      <c r="G339" s="24">
        <f>SUMIF(orders[BookTitle],F339,orders[TotalSales])</f>
        <v>338.41999999999996</v>
      </c>
      <c r="H339">
        <f>COUNTIF(orders[BookTitle],F339)</f>
        <v>4</v>
      </c>
    </row>
    <row r="340" spans="6:8" x14ac:dyDescent="0.3">
      <c r="F340" t="str">
        <v>Father center</v>
      </c>
      <c r="G340" s="24">
        <f>SUMIF(orders[BookTitle],F340,orders[TotalSales])</f>
        <v>187.91000000000003</v>
      </c>
      <c r="H340">
        <f>COUNTIF(orders[BookTitle],F340)</f>
        <v>5</v>
      </c>
    </row>
    <row r="341" spans="6:8" x14ac:dyDescent="0.3">
      <c r="F341" t="str">
        <v>Father if</v>
      </c>
      <c r="G341" s="24">
        <f>SUMIF(orders[BookTitle],F341,orders[TotalSales])</f>
        <v>48.88</v>
      </c>
      <c r="H341">
        <f>COUNTIF(orders[BookTitle],F341)</f>
        <v>1</v>
      </c>
    </row>
    <row r="342" spans="6:8" x14ac:dyDescent="0.3">
      <c r="F342" t="str">
        <v>Father pass debate</v>
      </c>
      <c r="G342" s="24">
        <f>SUMIF(orders[BookTitle],F342,orders[TotalSales])</f>
        <v>213.55999999999997</v>
      </c>
      <c r="H342">
        <f>COUNTIF(orders[BookTitle],F342)</f>
        <v>3</v>
      </c>
    </row>
    <row r="343" spans="6:8" x14ac:dyDescent="0.3">
      <c r="F343" t="str">
        <v>Few remain</v>
      </c>
      <c r="G343" s="24">
        <f>SUMIF(orders[BookTitle],F343,orders[TotalSales])</f>
        <v>413.01000000000005</v>
      </c>
      <c r="H343">
        <f>COUNTIF(orders[BookTitle],F343)</f>
        <v>4</v>
      </c>
    </row>
    <row r="344" spans="6:8" x14ac:dyDescent="0.3">
      <c r="F344" t="str">
        <v>Field better</v>
      </c>
      <c r="G344" s="24">
        <f>SUMIF(orders[BookTitle],F344,orders[TotalSales])</f>
        <v>480.36999999999995</v>
      </c>
      <c r="H344">
        <f>COUNTIF(orders[BookTitle],F344)</f>
        <v>4</v>
      </c>
    </row>
    <row r="345" spans="6:8" x14ac:dyDescent="0.3">
      <c r="F345" t="str">
        <v>Field growth</v>
      </c>
      <c r="G345" s="24">
        <f>SUMIF(orders[BookTitle],F345,orders[TotalSales])</f>
        <v>68.16</v>
      </c>
      <c r="H345">
        <f>COUNTIF(orders[BookTitle],F345)</f>
        <v>1</v>
      </c>
    </row>
    <row r="346" spans="6:8" x14ac:dyDescent="0.3">
      <c r="F346" t="str">
        <v>Figure as</v>
      </c>
      <c r="G346" s="24">
        <f>SUMIF(orders[BookTitle],F346,orders[TotalSales])</f>
        <v>21.28</v>
      </c>
      <c r="H346">
        <f>COUNTIF(orders[BookTitle],F346)</f>
        <v>1</v>
      </c>
    </row>
    <row r="347" spans="6:8" x14ac:dyDescent="0.3">
      <c r="F347" t="str">
        <v>Fill</v>
      </c>
      <c r="G347" s="24">
        <f>SUMIF(orders[BookTitle],F347,orders[TotalSales])</f>
        <v>124.7</v>
      </c>
      <c r="H347">
        <f>COUNTIF(orders[BookTitle],F347)</f>
        <v>1</v>
      </c>
    </row>
    <row r="348" spans="6:8" x14ac:dyDescent="0.3">
      <c r="F348" t="str">
        <v>Fill customer off</v>
      </c>
      <c r="G348" s="24">
        <f>SUMIF(orders[BookTitle],F348,orders[TotalSales])</f>
        <v>41.64</v>
      </c>
      <c r="H348">
        <f>COUNTIF(orders[BookTitle],F348)</f>
        <v>1</v>
      </c>
    </row>
    <row r="349" spans="6:8" x14ac:dyDescent="0.3">
      <c r="F349" t="str">
        <v>Final key evening</v>
      </c>
      <c r="G349" s="24">
        <f>SUMIF(orders[BookTitle],F349,orders[TotalSales])</f>
        <v>90.84</v>
      </c>
      <c r="H349">
        <f>COUNTIF(orders[BookTitle],F349)</f>
        <v>2</v>
      </c>
    </row>
    <row r="350" spans="6:8" x14ac:dyDescent="0.3">
      <c r="F350" t="str">
        <v>Final responsibility</v>
      </c>
      <c r="G350" s="24">
        <f>SUMIF(orders[BookTitle],F350,orders[TotalSales])</f>
        <v>435.8</v>
      </c>
      <c r="H350">
        <f>COUNTIF(orders[BookTitle],F350)</f>
        <v>3</v>
      </c>
    </row>
    <row r="351" spans="6:8" x14ac:dyDescent="0.3">
      <c r="F351" t="str">
        <v>Final usually former</v>
      </c>
      <c r="G351" s="24">
        <f>SUMIF(orders[BookTitle],F351,orders[TotalSales])</f>
        <v>68.759999999999991</v>
      </c>
      <c r="H351">
        <f>COUNTIF(orders[BookTitle],F351)</f>
        <v>3</v>
      </c>
    </row>
    <row r="352" spans="6:8" x14ac:dyDescent="0.3">
      <c r="F352" t="str">
        <v>Finally note work</v>
      </c>
      <c r="G352" s="24">
        <f>SUMIF(orders[BookTitle],F352,orders[TotalSales])</f>
        <v>18.3</v>
      </c>
      <c r="H352">
        <f>COUNTIF(orders[BookTitle],F352)</f>
        <v>1</v>
      </c>
    </row>
    <row r="353" spans="6:8" x14ac:dyDescent="0.3">
      <c r="F353" t="str">
        <v>Finally protect</v>
      </c>
      <c r="G353" s="24">
        <f>SUMIF(orders[BookTitle],F353,orders[TotalSales])</f>
        <v>162.24</v>
      </c>
      <c r="H353">
        <f>COUNTIF(orders[BookTitle],F353)</f>
        <v>1</v>
      </c>
    </row>
    <row r="354" spans="6:8" x14ac:dyDescent="0.3">
      <c r="F354" t="str">
        <v>Finally remember</v>
      </c>
      <c r="G354" s="24">
        <f>SUMIF(orders[BookTitle],F354,orders[TotalSales])</f>
        <v>5.91</v>
      </c>
      <c r="H354">
        <f>COUNTIF(orders[BookTitle],F354)</f>
        <v>1</v>
      </c>
    </row>
    <row r="355" spans="6:8" x14ac:dyDescent="0.3">
      <c r="F355" t="str">
        <v>Finally too enough onto</v>
      </c>
      <c r="G355" s="24">
        <f>SUMIF(orders[BookTitle],F355,orders[TotalSales])</f>
        <v>202.01999999999998</v>
      </c>
      <c r="H355">
        <f>COUNTIF(orders[BookTitle],F355)</f>
        <v>2</v>
      </c>
    </row>
    <row r="356" spans="6:8" x14ac:dyDescent="0.3">
      <c r="F356" t="str">
        <v>Financial service ten</v>
      </c>
      <c r="G356" s="24">
        <f>SUMIF(orders[BookTitle],F356,orders[TotalSales])</f>
        <v>176.62</v>
      </c>
      <c r="H356">
        <f>COUNTIF(orders[BookTitle],F356)</f>
        <v>3</v>
      </c>
    </row>
    <row r="357" spans="6:8" x14ac:dyDescent="0.3">
      <c r="F357" t="str">
        <v>Find available your prove</v>
      </c>
      <c r="G357" s="24">
        <f>SUMIF(orders[BookTitle],F357,orders[TotalSales])</f>
        <v>41.16</v>
      </c>
      <c r="H357">
        <f>COUNTIF(orders[BookTitle],F357)</f>
        <v>1</v>
      </c>
    </row>
    <row r="358" spans="6:8" x14ac:dyDescent="0.3">
      <c r="F358" t="str">
        <v>Find reveal</v>
      </c>
      <c r="G358" s="24">
        <f>SUMIF(orders[BookTitle],F358,orders[TotalSales])</f>
        <v>284.42</v>
      </c>
      <c r="H358">
        <f>COUNTIF(orders[BookTitle],F358)</f>
        <v>4</v>
      </c>
    </row>
    <row r="359" spans="6:8" x14ac:dyDescent="0.3">
      <c r="F359" t="str">
        <v>Fine move</v>
      </c>
      <c r="G359" s="24">
        <f>SUMIF(orders[BookTitle],F359,orders[TotalSales])</f>
        <v>77.959999999999994</v>
      </c>
      <c r="H359">
        <f>COUNTIF(orders[BookTitle],F359)</f>
        <v>3</v>
      </c>
    </row>
    <row r="360" spans="6:8" x14ac:dyDescent="0.3">
      <c r="F360" t="str">
        <v>Fine way probably</v>
      </c>
      <c r="G360" s="24">
        <f>SUMIF(orders[BookTitle],F360,orders[TotalSales])</f>
        <v>109.3</v>
      </c>
      <c r="H360">
        <f>COUNTIF(orders[BookTitle],F360)</f>
        <v>2</v>
      </c>
    </row>
    <row r="361" spans="6:8" x14ac:dyDescent="0.3">
      <c r="F361" t="str">
        <v>Finish recent each</v>
      </c>
      <c r="G361" s="24">
        <f>SUMIF(orders[BookTitle],F361,orders[TotalSales])</f>
        <v>211.14</v>
      </c>
      <c r="H361">
        <f>COUNTIF(orders[BookTitle],F361)</f>
        <v>3</v>
      </c>
    </row>
    <row r="362" spans="6:8" x14ac:dyDescent="0.3">
      <c r="F362" t="str">
        <v>Fire stock</v>
      </c>
      <c r="G362" s="24">
        <f>SUMIF(orders[BookTitle],F362,orders[TotalSales])</f>
        <v>68.819999999999993</v>
      </c>
      <c r="H362">
        <f>COUNTIF(orders[BookTitle],F362)</f>
        <v>1</v>
      </c>
    </row>
    <row r="363" spans="6:8" x14ac:dyDescent="0.3">
      <c r="F363" t="str">
        <v>First newspaper stock nation</v>
      </c>
      <c r="G363" s="24">
        <f>SUMIF(orders[BookTitle],F363,orders[TotalSales])</f>
        <v>78.400000000000006</v>
      </c>
      <c r="H363">
        <f>COUNTIF(orders[BookTitle],F363)</f>
        <v>1</v>
      </c>
    </row>
    <row r="364" spans="6:8" x14ac:dyDescent="0.3">
      <c r="F364" t="str">
        <v>First wind view</v>
      </c>
      <c r="G364" s="24">
        <f>SUMIF(orders[BookTitle],F364,orders[TotalSales])</f>
        <v>82.8</v>
      </c>
      <c r="H364">
        <f>COUNTIF(orders[BookTitle],F364)</f>
        <v>1</v>
      </c>
    </row>
    <row r="365" spans="6:8" x14ac:dyDescent="0.3">
      <c r="F365" t="str">
        <v>Fish question lay</v>
      </c>
      <c r="G365" s="24">
        <f>SUMIF(orders[BookTitle],F365,orders[TotalSales])</f>
        <v>148.66999999999999</v>
      </c>
      <c r="H365">
        <f>COUNTIF(orders[BookTitle],F365)</f>
        <v>4</v>
      </c>
    </row>
    <row r="366" spans="6:8" x14ac:dyDescent="0.3">
      <c r="F366" t="str">
        <v>Five PM glass</v>
      </c>
      <c r="G366" s="24">
        <f>SUMIF(orders[BookTitle],F366,orders[TotalSales])</f>
        <v>413.38</v>
      </c>
      <c r="H366">
        <f>COUNTIF(orders[BookTitle],F366)</f>
        <v>3</v>
      </c>
    </row>
    <row r="367" spans="6:8" x14ac:dyDescent="0.3">
      <c r="F367" t="str">
        <v>Fly ground measure</v>
      </c>
      <c r="G367" s="24">
        <f>SUMIF(orders[BookTitle],F367,orders[TotalSales])</f>
        <v>102.44</v>
      </c>
      <c r="H367">
        <f>COUNTIF(orders[BookTitle],F367)</f>
        <v>3</v>
      </c>
    </row>
    <row r="368" spans="6:8" x14ac:dyDescent="0.3">
      <c r="F368" t="str">
        <v>Focus politics major</v>
      </c>
      <c r="G368" s="24">
        <f>SUMIF(orders[BookTitle],F368,orders[TotalSales])</f>
        <v>369.77</v>
      </c>
      <c r="H368">
        <f>COUNTIF(orders[BookTitle],F368)</f>
        <v>3</v>
      </c>
    </row>
    <row r="369" spans="6:8" x14ac:dyDescent="0.3">
      <c r="F369" t="str">
        <v>Foot American</v>
      </c>
      <c r="G369" s="24">
        <f>SUMIF(orders[BookTitle],F369,orders[TotalSales])</f>
        <v>358.78</v>
      </c>
      <c r="H369">
        <f>COUNTIF(orders[BookTitle],F369)</f>
        <v>2</v>
      </c>
    </row>
    <row r="370" spans="6:8" x14ac:dyDescent="0.3">
      <c r="F370" t="str">
        <v>Foot blood member</v>
      </c>
      <c r="G370" s="24">
        <f>SUMIF(orders[BookTitle],F370,orders[TotalSales])</f>
        <v>172.4</v>
      </c>
      <c r="H370">
        <f>COUNTIF(orders[BookTitle],F370)</f>
        <v>2</v>
      </c>
    </row>
    <row r="371" spans="6:8" x14ac:dyDescent="0.3">
      <c r="F371" t="str">
        <v>For art modern</v>
      </c>
      <c r="G371" s="24">
        <f>SUMIF(orders[BookTitle],F371,orders[TotalSales])</f>
        <v>103.94</v>
      </c>
      <c r="H371">
        <f>COUNTIF(orders[BookTitle],F371)</f>
        <v>2</v>
      </c>
    </row>
    <row r="372" spans="6:8" x14ac:dyDescent="0.3">
      <c r="F372" t="str">
        <v>For tonight allow</v>
      </c>
      <c r="G372" s="24">
        <f>SUMIF(orders[BookTitle],F372,orders[TotalSales])</f>
        <v>241.65</v>
      </c>
      <c r="H372">
        <f>COUNTIF(orders[BookTitle],F372)</f>
        <v>2</v>
      </c>
    </row>
    <row r="373" spans="6:8" x14ac:dyDescent="0.3">
      <c r="F373" t="str">
        <v>Force may</v>
      </c>
      <c r="G373" s="24">
        <f>SUMIF(orders[BookTitle],F373,orders[TotalSales])</f>
        <v>42.52</v>
      </c>
      <c r="H373">
        <f>COUNTIF(orders[BookTitle],F373)</f>
        <v>1</v>
      </c>
    </row>
    <row r="374" spans="6:8" x14ac:dyDescent="0.3">
      <c r="F374" t="str">
        <v>Force road</v>
      </c>
      <c r="G374" s="24">
        <f>SUMIF(orders[BookTitle],F374,orders[TotalSales])</f>
        <v>28.76</v>
      </c>
      <c r="H374">
        <f>COUNTIF(orders[BookTitle],F374)</f>
        <v>1</v>
      </c>
    </row>
    <row r="375" spans="6:8" x14ac:dyDescent="0.3">
      <c r="F375" t="str">
        <v>Foreign consumer arrive</v>
      </c>
      <c r="G375" s="24">
        <f>SUMIF(orders[BookTitle],F375,orders[TotalSales])</f>
        <v>187.4</v>
      </c>
      <c r="H375">
        <f>COUNTIF(orders[BookTitle],F375)</f>
        <v>1</v>
      </c>
    </row>
    <row r="376" spans="6:8" x14ac:dyDescent="0.3">
      <c r="F376" t="str">
        <v>Forget scene</v>
      </c>
      <c r="G376" s="24">
        <f>SUMIF(orders[BookTitle],F376,orders[TotalSales])</f>
        <v>9.43</v>
      </c>
      <c r="H376">
        <f>COUNTIF(orders[BookTitle],F376)</f>
        <v>1</v>
      </c>
    </row>
    <row r="377" spans="6:8" x14ac:dyDescent="0.3">
      <c r="F377" t="str">
        <v>Forward</v>
      </c>
      <c r="G377" s="24">
        <f>SUMIF(orders[BookTitle],F377,orders[TotalSales])</f>
        <v>136.19999999999999</v>
      </c>
      <c r="H377">
        <f>COUNTIF(orders[BookTitle],F377)</f>
        <v>3</v>
      </c>
    </row>
    <row r="378" spans="6:8" x14ac:dyDescent="0.3">
      <c r="F378" t="str">
        <v>Forward city direction</v>
      </c>
      <c r="G378" s="24">
        <f>SUMIF(orders[BookTitle],F378,orders[TotalSales])</f>
        <v>499.97</v>
      </c>
      <c r="H378">
        <f>COUNTIF(orders[BookTitle],F378)</f>
        <v>3</v>
      </c>
    </row>
    <row r="379" spans="6:8" x14ac:dyDescent="0.3">
      <c r="F379" t="str">
        <v>Forward trial</v>
      </c>
      <c r="G379" s="24">
        <f>SUMIF(orders[BookTitle],F379,orders[TotalSales])</f>
        <v>193.66000000000003</v>
      </c>
      <c r="H379">
        <f>COUNTIF(orders[BookTitle],F379)</f>
        <v>4</v>
      </c>
    </row>
    <row r="380" spans="6:8" x14ac:dyDescent="0.3">
      <c r="F380" t="str">
        <v>Four leg</v>
      </c>
      <c r="G380" s="24">
        <f>SUMIF(orders[BookTitle],F380,orders[TotalSales])</f>
        <v>210.68</v>
      </c>
      <c r="H380">
        <f>COUNTIF(orders[BookTitle],F380)</f>
        <v>2</v>
      </c>
    </row>
    <row r="381" spans="6:8" x14ac:dyDescent="0.3">
      <c r="F381" t="str">
        <v>Four set</v>
      </c>
      <c r="G381" s="24">
        <f>SUMIF(orders[BookTitle],F381,orders[TotalSales])</f>
        <v>276.20999999999998</v>
      </c>
      <c r="H381">
        <f>COUNTIF(orders[BookTitle],F381)</f>
        <v>2</v>
      </c>
    </row>
    <row r="382" spans="6:8" x14ac:dyDescent="0.3">
      <c r="F382" t="str">
        <v>Free</v>
      </c>
      <c r="G382" s="24">
        <f>SUMIF(orders[BookTitle],F382,orders[TotalSales])</f>
        <v>346.59</v>
      </c>
      <c r="H382">
        <f>COUNTIF(orders[BookTitle],F382)</f>
        <v>2</v>
      </c>
    </row>
    <row r="383" spans="6:8" x14ac:dyDescent="0.3">
      <c r="F383" t="str">
        <v>Free assume position</v>
      </c>
      <c r="G383" s="24">
        <f>SUMIF(orders[BookTitle],F383,orders[TotalSales])</f>
        <v>107.65</v>
      </c>
      <c r="H383">
        <f>COUNTIF(orders[BookTitle],F383)</f>
        <v>2</v>
      </c>
    </row>
    <row r="384" spans="6:8" x14ac:dyDescent="0.3">
      <c r="F384" t="str">
        <v>Free when recently</v>
      </c>
      <c r="G384" s="24">
        <f>SUMIF(orders[BookTitle],F384,orders[TotalSales])</f>
        <v>120.3</v>
      </c>
      <c r="H384">
        <f>COUNTIF(orders[BookTitle],F384)</f>
        <v>3</v>
      </c>
    </row>
    <row r="385" spans="6:8" x14ac:dyDescent="0.3">
      <c r="F385" t="str">
        <v>Friend clearly</v>
      </c>
      <c r="G385" s="24">
        <f>SUMIF(orders[BookTitle],F385,orders[TotalSales])</f>
        <v>376.03999999999996</v>
      </c>
      <c r="H385">
        <f>COUNTIF(orders[BookTitle],F385)</f>
        <v>2</v>
      </c>
    </row>
    <row r="386" spans="6:8" x14ac:dyDescent="0.3">
      <c r="F386" t="str">
        <v>Friend pass</v>
      </c>
      <c r="G386" s="24">
        <f>SUMIF(orders[BookTitle],F386,orders[TotalSales])</f>
        <v>32.82</v>
      </c>
      <c r="H386">
        <f>COUNTIF(orders[BookTitle],F386)</f>
        <v>1</v>
      </c>
    </row>
    <row r="387" spans="6:8" x14ac:dyDescent="0.3">
      <c r="F387" t="str">
        <v>Friend reveal no</v>
      </c>
      <c r="G387" s="24">
        <f>SUMIF(orders[BookTitle],F387,orders[TotalSales])</f>
        <v>113.72999999999999</v>
      </c>
      <c r="H387">
        <f>COUNTIF(orders[BookTitle],F387)</f>
        <v>4</v>
      </c>
    </row>
    <row r="388" spans="6:8" x14ac:dyDescent="0.3">
      <c r="F388" t="str">
        <v>Friend style agent</v>
      </c>
      <c r="G388" s="24">
        <f>SUMIF(orders[BookTitle],F388,orders[TotalSales])</f>
        <v>69.459999999999994</v>
      </c>
      <c r="H388">
        <f>COUNTIF(orders[BookTitle],F388)</f>
        <v>2</v>
      </c>
    </row>
    <row r="389" spans="6:8" x14ac:dyDescent="0.3">
      <c r="F389" t="str">
        <v>From house push stuff</v>
      </c>
      <c r="G389" s="24">
        <f>SUMIF(orders[BookTitle],F389,orders[TotalSales])</f>
        <v>121.47</v>
      </c>
      <c r="H389">
        <f>COUNTIF(orders[BookTitle],F389)</f>
        <v>2</v>
      </c>
    </row>
    <row r="390" spans="6:8" x14ac:dyDescent="0.3">
      <c r="F390" t="str">
        <v>From son account little</v>
      </c>
      <c r="G390" s="24">
        <f>SUMIF(orders[BookTitle],F390,orders[TotalSales])</f>
        <v>62.730000000000004</v>
      </c>
      <c r="H390">
        <f>COUNTIF(orders[BookTitle],F390)</f>
        <v>2</v>
      </c>
    </row>
    <row r="391" spans="6:8" x14ac:dyDescent="0.3">
      <c r="F391" t="str">
        <v>Front action</v>
      </c>
      <c r="G391" s="24">
        <f>SUMIF(orders[BookTitle],F391,orders[TotalSales])</f>
        <v>174.76</v>
      </c>
      <c r="H391">
        <f>COUNTIF(orders[BookTitle],F391)</f>
        <v>2</v>
      </c>
    </row>
    <row r="392" spans="6:8" x14ac:dyDescent="0.3">
      <c r="F392" t="str">
        <v>Full after wear</v>
      </c>
      <c r="G392" s="24">
        <f>SUMIF(orders[BookTitle],F392,orders[TotalSales])</f>
        <v>280.24</v>
      </c>
      <c r="H392">
        <f>COUNTIF(orders[BookTitle],F392)</f>
        <v>3</v>
      </c>
    </row>
    <row r="393" spans="6:8" x14ac:dyDescent="0.3">
      <c r="F393" t="str">
        <v>Fund</v>
      </c>
      <c r="G393" s="24">
        <f>SUMIF(orders[BookTitle],F393,orders[TotalSales])</f>
        <v>259.76</v>
      </c>
      <c r="H393">
        <f>COUNTIF(orders[BookTitle],F393)</f>
        <v>2</v>
      </c>
    </row>
    <row r="394" spans="6:8" x14ac:dyDescent="0.3">
      <c r="F394" t="str">
        <v>Future look</v>
      </c>
      <c r="G394" s="24">
        <f>SUMIF(orders[BookTitle],F394,orders[TotalSales])</f>
        <v>118.24000000000001</v>
      </c>
      <c r="H394">
        <f>COUNTIF(orders[BookTitle],F394)</f>
        <v>3</v>
      </c>
    </row>
    <row r="395" spans="6:8" x14ac:dyDescent="0.3">
      <c r="F395" t="str">
        <v>Future treatment last</v>
      </c>
      <c r="G395" s="24">
        <f>SUMIF(orders[BookTitle],F395,orders[TotalSales])</f>
        <v>191.23</v>
      </c>
      <c r="H395">
        <f>COUNTIF(orders[BookTitle],F395)</f>
        <v>3</v>
      </c>
    </row>
    <row r="396" spans="6:8" x14ac:dyDescent="0.3">
      <c r="F396" t="str">
        <v>Game side</v>
      </c>
      <c r="G396" s="24">
        <f>SUMIF(orders[BookTitle],F396,orders[TotalSales])</f>
        <v>127.47999999999999</v>
      </c>
      <c r="H396">
        <f>COUNTIF(orders[BookTitle],F396)</f>
        <v>3</v>
      </c>
    </row>
    <row r="397" spans="6:8" x14ac:dyDescent="0.3">
      <c r="F397" t="str">
        <v>Garden company</v>
      </c>
      <c r="G397" s="24">
        <f>SUMIF(orders[BookTitle],F397,orders[TotalSales])</f>
        <v>170.2</v>
      </c>
      <c r="H397">
        <f>COUNTIF(orders[BookTitle],F397)</f>
        <v>3</v>
      </c>
    </row>
    <row r="398" spans="6:8" x14ac:dyDescent="0.3">
      <c r="F398" t="str">
        <v>Generation behind</v>
      </c>
      <c r="G398" s="24">
        <f>SUMIF(orders[BookTitle],F398,orders[TotalSales])</f>
        <v>505.13</v>
      </c>
      <c r="H398">
        <f>COUNTIF(orders[BookTitle],F398)</f>
        <v>3</v>
      </c>
    </row>
    <row r="399" spans="6:8" x14ac:dyDescent="0.3">
      <c r="F399" t="str">
        <v>Girl happy quickly</v>
      </c>
      <c r="G399" s="24">
        <f>SUMIF(orders[BookTitle],F399,orders[TotalSales])</f>
        <v>611.14</v>
      </c>
      <c r="H399">
        <f>COUNTIF(orders[BookTitle],F399)</f>
        <v>4</v>
      </c>
    </row>
    <row r="400" spans="6:8" x14ac:dyDescent="0.3">
      <c r="F400" t="str">
        <v>Girl kind</v>
      </c>
      <c r="G400" s="24">
        <f>SUMIF(orders[BookTitle],F400,orders[TotalSales])</f>
        <v>222.87</v>
      </c>
      <c r="H400">
        <f>COUNTIF(orders[BookTitle],F400)</f>
        <v>3</v>
      </c>
    </row>
    <row r="401" spans="6:8" x14ac:dyDescent="0.3">
      <c r="F401" t="str">
        <v>Girl last say</v>
      </c>
      <c r="G401" s="24">
        <f>SUMIF(orders[BookTitle],F401,orders[TotalSales])</f>
        <v>30.68</v>
      </c>
      <c r="H401">
        <f>COUNTIF(orders[BookTitle],F401)</f>
        <v>2</v>
      </c>
    </row>
    <row r="402" spans="6:8" x14ac:dyDescent="0.3">
      <c r="F402" t="str">
        <v>Girl ready</v>
      </c>
      <c r="G402" s="24">
        <f>SUMIF(orders[BookTitle],F402,orders[TotalSales])</f>
        <v>419.38</v>
      </c>
      <c r="H402">
        <f>COUNTIF(orders[BookTitle],F402)</f>
        <v>4</v>
      </c>
    </row>
    <row r="403" spans="6:8" x14ac:dyDescent="0.3">
      <c r="F403" t="str">
        <v>Glass trip though</v>
      </c>
      <c r="G403" s="24">
        <f>SUMIF(orders[BookTitle],F403,orders[TotalSales])</f>
        <v>552.4</v>
      </c>
      <c r="H403">
        <f>COUNTIF(orders[BookTitle],F403)</f>
        <v>3</v>
      </c>
    </row>
    <row r="404" spans="6:8" x14ac:dyDescent="0.3">
      <c r="F404" t="str">
        <v>Go society interest</v>
      </c>
      <c r="G404" s="24">
        <f>SUMIF(orders[BookTitle],F404,orders[TotalSales])</f>
        <v>148.18</v>
      </c>
      <c r="H404">
        <f>COUNTIF(orders[BookTitle],F404)</f>
        <v>3</v>
      </c>
    </row>
    <row r="405" spans="6:8" x14ac:dyDescent="0.3">
      <c r="F405" t="str">
        <v>Goal bit alone wife</v>
      </c>
      <c r="G405" s="24">
        <f>SUMIF(orders[BookTitle],F405,orders[TotalSales])</f>
        <v>74.760000000000005</v>
      </c>
      <c r="H405">
        <f>COUNTIF(orders[BookTitle],F405)</f>
        <v>3</v>
      </c>
    </row>
    <row r="406" spans="6:8" x14ac:dyDescent="0.3">
      <c r="F406" t="str">
        <v>Goal child development</v>
      </c>
      <c r="G406" s="24">
        <f>SUMIF(orders[BookTitle],F406,orders[TotalSales])</f>
        <v>189.25</v>
      </c>
      <c r="H406">
        <f>COUNTIF(orders[BookTitle],F406)</f>
        <v>2</v>
      </c>
    </row>
    <row r="407" spans="6:8" x14ac:dyDescent="0.3">
      <c r="F407" t="str">
        <v>Goal eat discussion</v>
      </c>
      <c r="G407" s="24">
        <f>SUMIF(orders[BookTitle],F407,orders[TotalSales])</f>
        <v>191.88</v>
      </c>
      <c r="H407">
        <f>COUNTIF(orders[BookTitle],F407)</f>
        <v>2</v>
      </c>
    </row>
    <row r="408" spans="6:8" x14ac:dyDescent="0.3">
      <c r="F408" t="str">
        <v>Goal girl culture</v>
      </c>
      <c r="G408" s="24">
        <f>SUMIF(orders[BookTitle],F408,orders[TotalSales])</f>
        <v>74.12</v>
      </c>
      <c r="H408">
        <f>COUNTIF(orders[BookTitle],F408)</f>
        <v>4</v>
      </c>
    </row>
    <row r="409" spans="6:8" x14ac:dyDescent="0.3">
      <c r="F409" t="str">
        <v>Goal thank</v>
      </c>
      <c r="G409" s="24">
        <f>SUMIF(orders[BookTitle],F409,orders[TotalSales])</f>
        <v>183.56</v>
      </c>
      <c r="H409">
        <f>COUNTIF(orders[BookTitle],F409)</f>
        <v>1</v>
      </c>
    </row>
    <row r="410" spans="6:8" x14ac:dyDescent="0.3">
      <c r="F410" t="str">
        <v>Good simply</v>
      </c>
      <c r="G410" s="24">
        <f>SUMIF(orders[BookTitle],F410,orders[TotalSales])</f>
        <v>84.06</v>
      </c>
      <c r="H410">
        <f>COUNTIF(orders[BookTitle],F410)</f>
        <v>1</v>
      </c>
    </row>
    <row r="411" spans="6:8" x14ac:dyDescent="0.3">
      <c r="F411" t="str">
        <v>Government decade citizen avoid</v>
      </c>
      <c r="G411" s="24">
        <f>SUMIF(orders[BookTitle],F411,orders[TotalSales])</f>
        <v>91.58</v>
      </c>
      <c r="H411">
        <f>COUNTIF(orders[BookTitle],F411)</f>
        <v>1</v>
      </c>
    </row>
    <row r="412" spans="6:8" x14ac:dyDescent="0.3">
      <c r="F412" t="str">
        <v>Government far</v>
      </c>
      <c r="G412" s="24">
        <f>SUMIF(orders[BookTitle],F412,orders[TotalSales])</f>
        <v>204.70999999999998</v>
      </c>
      <c r="H412">
        <f>COUNTIF(orders[BookTitle],F412)</f>
        <v>3</v>
      </c>
    </row>
    <row r="413" spans="6:8" x14ac:dyDescent="0.3">
      <c r="F413" t="str">
        <v>Great couple enjoy</v>
      </c>
      <c r="G413" s="24">
        <f>SUMIF(orders[BookTitle],F413,orders[TotalSales])</f>
        <v>20.350000000000001</v>
      </c>
      <c r="H413">
        <f>COUNTIF(orders[BookTitle],F413)</f>
        <v>2</v>
      </c>
    </row>
    <row r="414" spans="6:8" x14ac:dyDescent="0.3">
      <c r="F414" t="str">
        <v>Great firm</v>
      </c>
      <c r="G414" s="24">
        <f>SUMIF(orders[BookTitle],F414,orders[TotalSales])</f>
        <v>224.49</v>
      </c>
      <c r="H414">
        <f>COUNTIF(orders[BookTitle],F414)</f>
        <v>2</v>
      </c>
    </row>
    <row r="415" spans="6:8" x14ac:dyDescent="0.3">
      <c r="F415" t="str">
        <v>Great forward</v>
      </c>
      <c r="G415" s="24">
        <f>SUMIF(orders[BookTitle],F415,orders[TotalSales])</f>
        <v>150.94</v>
      </c>
      <c r="H415">
        <f>COUNTIF(orders[BookTitle],F415)</f>
        <v>2</v>
      </c>
    </row>
    <row r="416" spans="6:8" x14ac:dyDescent="0.3">
      <c r="F416" t="str">
        <v>Great rise</v>
      </c>
      <c r="G416" s="24">
        <f>SUMIF(orders[BookTitle],F416,orders[TotalSales])</f>
        <v>688.20999999999992</v>
      </c>
      <c r="H416">
        <f>COUNTIF(orders[BookTitle],F416)</f>
        <v>5</v>
      </c>
    </row>
    <row r="417" spans="6:8" x14ac:dyDescent="0.3">
      <c r="F417" t="str">
        <v>Green level</v>
      </c>
      <c r="G417" s="24">
        <f>SUMIF(orders[BookTitle],F417,orders[TotalSales])</f>
        <v>188.03000000000003</v>
      </c>
      <c r="H417">
        <f>COUNTIF(orders[BookTitle],F417)</f>
        <v>3</v>
      </c>
    </row>
    <row r="418" spans="6:8" x14ac:dyDescent="0.3">
      <c r="F418" t="str">
        <v>Green treat speech</v>
      </c>
      <c r="G418" s="24">
        <f>SUMIF(orders[BookTitle],F418,orders[TotalSales])</f>
        <v>395.74</v>
      </c>
      <c r="H418">
        <f>COUNTIF(orders[BookTitle],F418)</f>
        <v>4</v>
      </c>
    </row>
    <row r="419" spans="6:8" x14ac:dyDescent="0.3">
      <c r="F419" t="str">
        <v>Green while early</v>
      </c>
      <c r="G419" s="24">
        <f>SUMIF(orders[BookTitle],F419,orders[TotalSales])</f>
        <v>143.19999999999999</v>
      </c>
      <c r="H419">
        <f>COUNTIF(orders[BookTitle],F419)</f>
        <v>2</v>
      </c>
    </row>
    <row r="420" spans="6:8" x14ac:dyDescent="0.3">
      <c r="F420" t="str">
        <v>Group imagine PM</v>
      </c>
      <c r="G420" s="24">
        <f>SUMIF(orders[BookTitle],F420,orders[TotalSales])</f>
        <v>19.18</v>
      </c>
      <c r="H420">
        <f>COUNTIF(orders[BookTitle],F420)</f>
        <v>1</v>
      </c>
    </row>
    <row r="421" spans="6:8" x14ac:dyDescent="0.3">
      <c r="F421" t="str">
        <v>Grow magazine</v>
      </c>
      <c r="G421" s="24">
        <f>SUMIF(orders[BookTitle],F421,orders[TotalSales])</f>
        <v>429.72</v>
      </c>
      <c r="H421">
        <f>COUNTIF(orders[BookTitle],F421)</f>
        <v>2</v>
      </c>
    </row>
    <row r="422" spans="6:8" x14ac:dyDescent="0.3">
      <c r="F422" t="str">
        <v>Guess growth</v>
      </c>
      <c r="G422" s="24">
        <f>SUMIF(orders[BookTitle],F422,orders[TotalSales])</f>
        <v>203.36</v>
      </c>
      <c r="H422">
        <f>COUNTIF(orders[BookTitle],F422)</f>
        <v>2</v>
      </c>
    </row>
    <row r="423" spans="6:8" x14ac:dyDescent="0.3">
      <c r="F423" t="str">
        <v>Gun area</v>
      </c>
      <c r="G423" s="24">
        <f>SUMIF(orders[BookTitle],F423,orders[TotalSales])</f>
        <v>309.98</v>
      </c>
      <c r="H423">
        <f>COUNTIF(orders[BookTitle],F423)</f>
        <v>3</v>
      </c>
    </row>
    <row r="424" spans="6:8" x14ac:dyDescent="0.3">
      <c r="F424" t="str">
        <v>Gun mother paper</v>
      </c>
      <c r="G424" s="24">
        <f>SUMIF(orders[BookTitle],F424,orders[TotalSales])</f>
        <v>75.84</v>
      </c>
      <c r="H424">
        <f>COUNTIF(orders[BookTitle],F424)</f>
        <v>1</v>
      </c>
    </row>
    <row r="425" spans="6:8" x14ac:dyDescent="0.3">
      <c r="F425" t="str">
        <v>Gun watch culture identify</v>
      </c>
      <c r="G425" s="24">
        <f>SUMIF(orders[BookTitle],F425,orders[TotalSales])</f>
        <v>43.85</v>
      </c>
      <c r="H425">
        <f>COUNTIF(orders[BookTitle],F425)</f>
        <v>1</v>
      </c>
    </row>
    <row r="426" spans="6:8" x14ac:dyDescent="0.3">
      <c r="F426" t="str">
        <v>Half bad the</v>
      </c>
      <c r="G426" s="24">
        <f>SUMIF(orders[BookTitle],F426,orders[TotalSales])</f>
        <v>389.27</v>
      </c>
      <c r="H426">
        <f>COUNTIF(orders[BookTitle],F426)</f>
        <v>3</v>
      </c>
    </row>
    <row r="427" spans="6:8" x14ac:dyDescent="0.3">
      <c r="F427" t="str">
        <v>Half energy smile</v>
      </c>
      <c r="G427" s="24">
        <f>SUMIF(orders[BookTitle],F427,orders[TotalSales])</f>
        <v>64.990000000000009</v>
      </c>
      <c r="H427">
        <f>COUNTIF(orders[BookTitle],F427)</f>
        <v>3</v>
      </c>
    </row>
    <row r="428" spans="6:8" x14ac:dyDescent="0.3">
      <c r="F428" t="str">
        <v>Half three board</v>
      </c>
      <c r="G428" s="24">
        <f>SUMIF(orders[BookTitle],F428,orders[TotalSales])</f>
        <v>325.16000000000003</v>
      </c>
      <c r="H428">
        <f>COUNTIF(orders[BookTitle],F428)</f>
        <v>3</v>
      </c>
    </row>
    <row r="429" spans="6:8" x14ac:dyDescent="0.3">
      <c r="F429" t="str">
        <v>Happen network represent</v>
      </c>
      <c r="G429" s="24">
        <f>SUMIF(orders[BookTitle],F429,orders[TotalSales])</f>
        <v>100.36</v>
      </c>
      <c r="H429">
        <f>COUNTIF(orders[BookTitle],F429)</f>
        <v>1</v>
      </c>
    </row>
    <row r="430" spans="6:8" x14ac:dyDescent="0.3">
      <c r="F430" t="str">
        <v>Happy</v>
      </c>
      <c r="G430" s="24">
        <f>SUMIF(orders[BookTitle],F430,orders[TotalSales])</f>
        <v>107.6</v>
      </c>
      <c r="H430">
        <f>COUNTIF(orders[BookTitle],F430)</f>
        <v>1</v>
      </c>
    </row>
    <row r="431" spans="6:8" x14ac:dyDescent="0.3">
      <c r="F431" t="str">
        <v>Happy behavior white</v>
      </c>
      <c r="G431" s="24">
        <f>SUMIF(orders[BookTitle],F431,orders[TotalSales])</f>
        <v>128.35</v>
      </c>
      <c r="H431">
        <f>COUNTIF(orders[BookTitle],F431)</f>
        <v>2</v>
      </c>
    </row>
    <row r="432" spans="6:8" x14ac:dyDescent="0.3">
      <c r="F432" t="str">
        <v>He almost health light</v>
      </c>
      <c r="G432" s="24">
        <f>SUMIF(orders[BookTitle],F432,orders[TotalSales])</f>
        <v>123.42</v>
      </c>
      <c r="H432">
        <f>COUNTIF(orders[BookTitle],F432)</f>
        <v>3</v>
      </c>
    </row>
    <row r="433" spans="6:8" x14ac:dyDescent="0.3">
      <c r="F433" t="str">
        <v>He kid budget</v>
      </c>
      <c r="G433" s="24">
        <f>SUMIF(orders[BookTitle],F433,orders[TotalSales])</f>
        <v>94.56</v>
      </c>
      <c r="H433">
        <f>COUNTIF(orders[BookTitle],F433)</f>
        <v>4</v>
      </c>
    </row>
    <row r="434" spans="6:8" x14ac:dyDescent="0.3">
      <c r="F434" t="str">
        <v>Head total sell program</v>
      </c>
      <c r="G434" s="24">
        <f>SUMIF(orders[BookTitle],F434,orders[TotalSales])</f>
        <v>452.04999999999995</v>
      </c>
      <c r="H434">
        <f>COUNTIF(orders[BookTitle],F434)</f>
        <v>4</v>
      </c>
    </row>
    <row r="435" spans="6:8" x14ac:dyDescent="0.3">
      <c r="F435" t="str">
        <v>Health recognize</v>
      </c>
      <c r="G435" s="24">
        <f>SUMIF(orders[BookTitle],F435,orders[TotalSales])</f>
        <v>40.200000000000003</v>
      </c>
      <c r="H435">
        <f>COUNTIF(orders[BookTitle],F435)</f>
        <v>1</v>
      </c>
    </row>
    <row r="436" spans="6:8" x14ac:dyDescent="0.3">
      <c r="F436" t="str">
        <v>Health sell</v>
      </c>
      <c r="G436" s="24">
        <f>SUMIF(orders[BookTitle],F436,orders[TotalSales])</f>
        <v>206.46</v>
      </c>
      <c r="H436">
        <f>COUNTIF(orders[BookTitle],F436)</f>
        <v>2</v>
      </c>
    </row>
    <row r="437" spans="6:8" x14ac:dyDescent="0.3">
      <c r="F437" t="str">
        <v>Hear black writer</v>
      </c>
      <c r="G437" s="24">
        <f>SUMIF(orders[BookTitle],F437,orders[TotalSales])</f>
        <v>166.60000000000002</v>
      </c>
      <c r="H437">
        <f>COUNTIF(orders[BookTitle],F437)</f>
        <v>5</v>
      </c>
    </row>
    <row r="438" spans="6:8" x14ac:dyDescent="0.3">
      <c r="F438" t="str">
        <v>Hear camera</v>
      </c>
      <c r="G438" s="24">
        <f>SUMIF(orders[BookTitle],F438,orders[TotalSales])</f>
        <v>137.82</v>
      </c>
      <c r="H438">
        <f>COUNTIF(orders[BookTitle],F438)</f>
        <v>1</v>
      </c>
    </row>
    <row r="439" spans="6:8" x14ac:dyDescent="0.3">
      <c r="F439" t="str">
        <v>Hear its</v>
      </c>
      <c r="G439" s="24">
        <f>SUMIF(orders[BookTitle],F439,orders[TotalSales])</f>
        <v>302.61</v>
      </c>
      <c r="H439">
        <f>COUNTIF(orders[BookTitle],F439)</f>
        <v>2</v>
      </c>
    </row>
    <row r="440" spans="6:8" x14ac:dyDescent="0.3">
      <c r="F440" t="str">
        <v>Heart issue top</v>
      </c>
      <c r="G440" s="24">
        <f>SUMIF(orders[BookTitle],F440,orders[TotalSales])</f>
        <v>239.43</v>
      </c>
      <c r="H440">
        <f>COUNTIF(orders[BookTitle],F440)</f>
        <v>5</v>
      </c>
    </row>
    <row r="441" spans="6:8" x14ac:dyDescent="0.3">
      <c r="F441" t="str">
        <v>Heart score beautiful</v>
      </c>
      <c r="G441" s="24">
        <f>SUMIF(orders[BookTitle],F441,orders[TotalSales])</f>
        <v>184.56000000000003</v>
      </c>
      <c r="H441">
        <f>COUNTIF(orders[BookTitle],F441)</f>
        <v>4</v>
      </c>
    </row>
    <row r="442" spans="6:8" x14ac:dyDescent="0.3">
      <c r="F442" t="str">
        <v>Heavy issue</v>
      </c>
      <c r="G442" s="24">
        <f>SUMIF(orders[BookTitle],F442,orders[TotalSales])</f>
        <v>92.639999999999986</v>
      </c>
      <c r="H442">
        <f>COUNTIF(orders[BookTitle],F442)</f>
        <v>2</v>
      </c>
    </row>
    <row r="443" spans="6:8" x14ac:dyDescent="0.3">
      <c r="F443" t="str">
        <v>Help cause</v>
      </c>
      <c r="G443" s="24">
        <f>SUMIF(orders[BookTitle],F443,orders[TotalSales])</f>
        <v>349.36</v>
      </c>
      <c r="H443">
        <f>COUNTIF(orders[BookTitle],F443)</f>
        <v>3</v>
      </c>
    </row>
    <row r="444" spans="6:8" x14ac:dyDescent="0.3">
      <c r="F444" t="str">
        <v>Help executive arrive</v>
      </c>
      <c r="G444" s="24">
        <f>SUMIF(orders[BookTitle],F444,orders[TotalSales])</f>
        <v>65.75</v>
      </c>
      <c r="H444">
        <f>COUNTIF(orders[BookTitle],F444)</f>
        <v>3</v>
      </c>
    </row>
    <row r="445" spans="6:8" x14ac:dyDescent="0.3">
      <c r="F445" t="str">
        <v>Her structure</v>
      </c>
      <c r="G445" s="24">
        <f>SUMIF(orders[BookTitle],F445,orders[TotalSales])</f>
        <v>368.49</v>
      </c>
      <c r="H445">
        <f>COUNTIF(orders[BookTitle],F445)</f>
        <v>2</v>
      </c>
    </row>
    <row r="446" spans="6:8" x14ac:dyDescent="0.3">
      <c r="F446" t="str">
        <v>Here level</v>
      </c>
      <c r="G446" s="24">
        <f>SUMIF(orders[BookTitle],F446,orders[TotalSales])</f>
        <v>161.36000000000001</v>
      </c>
      <c r="H446">
        <f>COUNTIF(orders[BookTitle],F446)</f>
        <v>3</v>
      </c>
    </row>
    <row r="447" spans="6:8" x14ac:dyDescent="0.3">
      <c r="F447" t="str">
        <v>Here positive necessary</v>
      </c>
      <c r="G447" s="24">
        <f>SUMIF(orders[BookTitle],F447,orders[TotalSales])</f>
        <v>39.690000000000005</v>
      </c>
      <c r="H447">
        <f>COUNTIF(orders[BookTitle],F447)</f>
        <v>2</v>
      </c>
    </row>
    <row r="448" spans="6:8" x14ac:dyDescent="0.3">
      <c r="F448" t="str">
        <v>Herself</v>
      </c>
      <c r="G448" s="24">
        <f>SUMIF(orders[BookTitle],F448,orders[TotalSales])</f>
        <v>307.83</v>
      </c>
      <c r="H448">
        <f>COUNTIF(orders[BookTitle],F448)</f>
        <v>2</v>
      </c>
    </row>
    <row r="449" spans="6:8" x14ac:dyDescent="0.3">
      <c r="F449" t="str">
        <v>Herself wrong deal brother</v>
      </c>
      <c r="G449" s="24">
        <f>SUMIF(orders[BookTitle],F449,orders[TotalSales])</f>
        <v>199.39999999999998</v>
      </c>
      <c r="H449">
        <f>COUNTIF(orders[BookTitle],F449)</f>
        <v>4</v>
      </c>
    </row>
    <row r="450" spans="6:8" x14ac:dyDescent="0.3">
      <c r="F450" t="str">
        <v>High</v>
      </c>
      <c r="G450" s="24">
        <f>SUMIF(orders[BookTitle],F450,orders[TotalSales])</f>
        <v>38.06</v>
      </c>
      <c r="H450">
        <f>COUNTIF(orders[BookTitle],F450)</f>
        <v>1</v>
      </c>
    </row>
    <row r="451" spans="6:8" x14ac:dyDescent="0.3">
      <c r="F451" t="str">
        <v>High alone without</v>
      </c>
      <c r="G451" s="24">
        <f>SUMIF(orders[BookTitle],F451,orders[TotalSales])</f>
        <v>92.65</v>
      </c>
      <c r="H451">
        <f>COUNTIF(orders[BookTitle],F451)</f>
        <v>2</v>
      </c>
    </row>
    <row r="452" spans="6:8" x14ac:dyDescent="0.3">
      <c r="F452" t="str">
        <v>Him truth seem</v>
      </c>
      <c r="G452" s="24">
        <f>SUMIF(orders[BookTitle],F452,orders[TotalSales])</f>
        <v>43.510000000000005</v>
      </c>
      <c r="H452">
        <f>COUNTIF(orders[BookTitle],F452)</f>
        <v>2</v>
      </c>
    </row>
    <row r="453" spans="6:8" x14ac:dyDescent="0.3">
      <c r="F453" t="str">
        <v>Himself pattern environment admit</v>
      </c>
      <c r="G453" s="24">
        <f>SUMIF(orders[BookTitle],F453,orders[TotalSales])</f>
        <v>166.95</v>
      </c>
      <c r="H453">
        <f>COUNTIF(orders[BookTitle],F453)</f>
        <v>3</v>
      </c>
    </row>
    <row r="454" spans="6:8" x14ac:dyDescent="0.3">
      <c r="F454" t="str">
        <v>Himself resource fall</v>
      </c>
      <c r="G454" s="24">
        <f>SUMIF(orders[BookTitle],F454,orders[TotalSales])</f>
        <v>134.08000000000001</v>
      </c>
      <c r="H454">
        <f>COUNTIF(orders[BookTitle],F454)</f>
        <v>3</v>
      </c>
    </row>
    <row r="455" spans="6:8" x14ac:dyDescent="0.3">
      <c r="F455" t="str">
        <v>His population factor</v>
      </c>
      <c r="G455" s="24">
        <f>SUMIF(orders[BookTitle],F455,orders[TotalSales])</f>
        <v>63.319999999999993</v>
      </c>
      <c r="H455">
        <f>COUNTIF(orders[BookTitle],F455)</f>
        <v>2</v>
      </c>
    </row>
    <row r="456" spans="6:8" x14ac:dyDescent="0.3">
      <c r="F456" t="str">
        <v>History daughter movement</v>
      </c>
      <c r="G456" s="24">
        <f>SUMIF(orders[BookTitle],F456,orders[TotalSales])</f>
        <v>31.8</v>
      </c>
      <c r="H456">
        <f>COUNTIF(orders[BookTitle],F456)</f>
        <v>1</v>
      </c>
    </row>
    <row r="457" spans="6:8" x14ac:dyDescent="0.3">
      <c r="F457" t="str">
        <v>Hit store</v>
      </c>
      <c r="G457" s="24">
        <f>SUMIF(orders[BookTitle],F457,orders[TotalSales])</f>
        <v>63.55</v>
      </c>
      <c r="H457">
        <f>COUNTIF(orders[BookTitle],F457)</f>
        <v>1</v>
      </c>
    </row>
    <row r="458" spans="6:8" x14ac:dyDescent="0.3">
      <c r="F458" t="str">
        <v>Home material the</v>
      </c>
      <c r="G458" s="24">
        <f>SUMIF(orders[BookTitle],F458,orders[TotalSales])</f>
        <v>58.84</v>
      </c>
      <c r="H458">
        <f>COUNTIF(orders[BookTitle],F458)</f>
        <v>2</v>
      </c>
    </row>
    <row r="459" spans="6:8" x14ac:dyDescent="0.3">
      <c r="F459" t="str">
        <v>Home part</v>
      </c>
      <c r="G459" s="24">
        <f>SUMIF(orders[BookTitle],F459,orders[TotalSales])</f>
        <v>35.97</v>
      </c>
      <c r="H459">
        <f>COUNTIF(orders[BookTitle],F459)</f>
        <v>2</v>
      </c>
    </row>
    <row r="460" spans="6:8" x14ac:dyDescent="0.3">
      <c r="F460" t="str">
        <v>Home study</v>
      </c>
      <c r="G460" s="24">
        <f>SUMIF(orders[BookTitle],F460,orders[TotalSales])</f>
        <v>120.31999999999998</v>
      </c>
      <c r="H460">
        <f>COUNTIF(orders[BookTitle],F460)</f>
        <v>5</v>
      </c>
    </row>
    <row r="461" spans="6:8" x14ac:dyDescent="0.3">
      <c r="F461" t="str">
        <v>Hope these</v>
      </c>
      <c r="G461" s="24">
        <f>SUMIF(orders[BookTitle],F461,orders[TotalSales])</f>
        <v>214.09</v>
      </c>
      <c r="H461">
        <f>COUNTIF(orders[BookTitle],F461)</f>
        <v>2</v>
      </c>
    </row>
    <row r="462" spans="6:8" x14ac:dyDescent="0.3">
      <c r="F462" t="str">
        <v>Hospital goal present</v>
      </c>
      <c r="G462" s="24">
        <f>SUMIF(orders[BookTitle],F462,orders[TotalSales])</f>
        <v>290.90999999999997</v>
      </c>
      <c r="H462">
        <f>COUNTIF(orders[BookTitle],F462)</f>
        <v>4</v>
      </c>
    </row>
    <row r="463" spans="6:8" x14ac:dyDescent="0.3">
      <c r="F463" t="str">
        <v>Hot meet list</v>
      </c>
      <c r="G463" s="24">
        <f>SUMIF(orders[BookTitle],F463,orders[TotalSales])</f>
        <v>101.99</v>
      </c>
      <c r="H463">
        <f>COUNTIF(orders[BookTitle],F463)</f>
        <v>3</v>
      </c>
    </row>
    <row r="464" spans="6:8" x14ac:dyDescent="0.3">
      <c r="F464" t="str">
        <v>Hot tree cost</v>
      </c>
      <c r="G464" s="24">
        <f>SUMIF(orders[BookTitle],F464,orders[TotalSales])</f>
        <v>44.43</v>
      </c>
      <c r="H464">
        <f>COUNTIF(orders[BookTitle],F464)</f>
        <v>1</v>
      </c>
    </row>
    <row r="465" spans="6:8" x14ac:dyDescent="0.3">
      <c r="F465" t="str">
        <v>Hotel imagine sign</v>
      </c>
      <c r="G465" s="24">
        <f>SUMIF(orders[BookTitle],F465,orders[TotalSales])</f>
        <v>387.06</v>
      </c>
      <c r="H465">
        <f>COUNTIF(orders[BookTitle],F465)</f>
        <v>2</v>
      </c>
    </row>
    <row r="466" spans="6:8" x14ac:dyDescent="0.3">
      <c r="F466" t="str">
        <v>Hour however</v>
      </c>
      <c r="G466" s="24">
        <f>SUMIF(orders[BookTitle],F466,orders[TotalSales])</f>
        <v>170.42000000000002</v>
      </c>
      <c r="H466">
        <f>COUNTIF(orders[BookTitle],F466)</f>
        <v>4</v>
      </c>
    </row>
    <row r="467" spans="6:8" x14ac:dyDescent="0.3">
      <c r="F467" t="str">
        <v>Hour indeed</v>
      </c>
      <c r="G467" s="24">
        <f>SUMIF(orders[BookTitle],F467,orders[TotalSales])</f>
        <v>75.28</v>
      </c>
      <c r="H467">
        <f>COUNTIF(orders[BookTitle],F467)</f>
        <v>2</v>
      </c>
    </row>
    <row r="468" spans="6:8" x14ac:dyDescent="0.3">
      <c r="F468" t="str">
        <v>House attention check</v>
      </c>
      <c r="G468" s="24">
        <f>SUMIF(orders[BookTitle],F468,orders[TotalSales])</f>
        <v>621.45000000000005</v>
      </c>
      <c r="H468">
        <f>COUNTIF(orders[BookTitle],F468)</f>
        <v>5</v>
      </c>
    </row>
    <row r="469" spans="6:8" x14ac:dyDescent="0.3">
      <c r="F469" t="str">
        <v>House chair occur</v>
      </c>
      <c r="G469" s="24">
        <f>SUMIF(orders[BookTitle],F469,orders[TotalSales])</f>
        <v>76.239999999999995</v>
      </c>
      <c r="H469">
        <f>COUNTIF(orders[BookTitle],F469)</f>
        <v>1</v>
      </c>
    </row>
    <row r="470" spans="6:8" x14ac:dyDescent="0.3">
      <c r="F470" t="str">
        <v>House food</v>
      </c>
      <c r="G470" s="24">
        <f>SUMIF(orders[BookTitle],F470,orders[TotalSales])</f>
        <v>257.34000000000003</v>
      </c>
      <c r="H470">
        <f>COUNTIF(orders[BookTitle],F470)</f>
        <v>2</v>
      </c>
    </row>
    <row r="471" spans="6:8" x14ac:dyDescent="0.3">
      <c r="F471" t="str">
        <v>House political</v>
      </c>
      <c r="G471" s="24">
        <f>SUMIF(orders[BookTitle],F471,orders[TotalSales])</f>
        <v>211.28</v>
      </c>
      <c r="H471">
        <f>COUNTIF(orders[BookTitle],F471)</f>
        <v>3</v>
      </c>
    </row>
    <row r="472" spans="6:8" x14ac:dyDescent="0.3">
      <c r="F472" t="str">
        <v>House significant forget war</v>
      </c>
      <c r="G472" s="24">
        <f>SUMIF(orders[BookTitle],F472,orders[TotalSales])</f>
        <v>217.4</v>
      </c>
      <c r="H472">
        <f>COUNTIF(orders[BookTitle],F472)</f>
        <v>2</v>
      </c>
    </row>
    <row r="473" spans="6:8" x14ac:dyDescent="0.3">
      <c r="F473" t="str">
        <v>How</v>
      </c>
      <c r="G473" s="24">
        <f>SUMIF(orders[BookTitle],F473,orders[TotalSales])</f>
        <v>186.8</v>
      </c>
      <c r="H473">
        <f>COUNTIF(orders[BookTitle],F473)</f>
        <v>2</v>
      </c>
    </row>
    <row r="474" spans="6:8" x14ac:dyDescent="0.3">
      <c r="F474" t="str">
        <v>However member let</v>
      </c>
      <c r="G474" s="24">
        <f>SUMIF(orders[BookTitle],F474,orders[TotalSales])</f>
        <v>60.129999999999995</v>
      </c>
      <c r="H474">
        <f>COUNTIF(orders[BookTitle],F474)</f>
        <v>2</v>
      </c>
    </row>
    <row r="475" spans="6:8" x14ac:dyDescent="0.3">
      <c r="F475" t="str">
        <v>Hundred owner baby</v>
      </c>
      <c r="G475" s="24">
        <f>SUMIF(orders[BookTitle],F475,orders[TotalSales])</f>
        <v>416.23</v>
      </c>
      <c r="H475">
        <f>COUNTIF(orders[BookTitle],F475)</f>
        <v>5</v>
      </c>
    </row>
    <row r="476" spans="6:8" x14ac:dyDescent="0.3">
      <c r="F476" t="str">
        <v>Hundred your</v>
      </c>
      <c r="G476" s="24">
        <f>SUMIF(orders[BookTitle],F476,orders[TotalSales])</f>
        <v>44.56</v>
      </c>
      <c r="H476">
        <f>COUNTIF(orders[BookTitle],F476)</f>
        <v>1</v>
      </c>
    </row>
    <row r="477" spans="6:8" x14ac:dyDescent="0.3">
      <c r="F477" t="str">
        <v>Husband throughout pattern</v>
      </c>
      <c r="G477" s="24">
        <f>SUMIF(orders[BookTitle],F477,orders[TotalSales])</f>
        <v>310.5</v>
      </c>
      <c r="H477">
        <f>COUNTIF(orders[BookTitle],F477)</f>
        <v>2</v>
      </c>
    </row>
    <row r="478" spans="6:8" x14ac:dyDescent="0.3">
      <c r="F478" t="str">
        <v>Idea direction</v>
      </c>
      <c r="G478" s="24">
        <f>SUMIF(orders[BookTitle],F478,orders[TotalSales])</f>
        <v>258.61</v>
      </c>
      <c r="H478">
        <f>COUNTIF(orders[BookTitle],F478)</f>
        <v>3</v>
      </c>
    </row>
    <row r="479" spans="6:8" x14ac:dyDescent="0.3">
      <c r="F479" t="str">
        <v>Idea each south</v>
      </c>
      <c r="G479" s="24">
        <f>SUMIF(orders[BookTitle],F479,orders[TotalSales])</f>
        <v>182.36</v>
      </c>
      <c r="H479">
        <f>COUNTIF(orders[BookTitle],F479)</f>
        <v>1</v>
      </c>
    </row>
    <row r="480" spans="6:8" x14ac:dyDescent="0.3">
      <c r="F480" t="str">
        <v>If</v>
      </c>
      <c r="G480" s="24">
        <f>SUMIF(orders[BookTitle],F480,orders[TotalSales])</f>
        <v>57.519999999999996</v>
      </c>
      <c r="H480">
        <f>COUNTIF(orders[BookTitle],F480)</f>
        <v>2</v>
      </c>
    </row>
    <row r="481" spans="6:8" x14ac:dyDescent="0.3">
      <c r="F481" t="str">
        <v>Image Mrs</v>
      </c>
      <c r="G481" s="24">
        <f>SUMIF(orders[BookTitle],F481,orders[TotalSales])</f>
        <v>99.289999999999992</v>
      </c>
      <c r="H481">
        <f>COUNTIF(orders[BookTitle],F481)</f>
        <v>2</v>
      </c>
    </row>
    <row r="482" spans="6:8" x14ac:dyDescent="0.3">
      <c r="F482" t="str">
        <v>Image opportunity</v>
      </c>
      <c r="G482" s="24">
        <f>SUMIF(orders[BookTitle],F482,orders[TotalSales])</f>
        <v>130.97</v>
      </c>
      <c r="H482">
        <f>COUNTIF(orders[BookTitle],F482)</f>
        <v>2</v>
      </c>
    </row>
    <row r="483" spans="6:8" x14ac:dyDescent="0.3">
      <c r="F483" t="str">
        <v>Image process machine</v>
      </c>
      <c r="G483" s="24">
        <f>SUMIF(orders[BookTitle],F483,orders[TotalSales])</f>
        <v>459.46000000000004</v>
      </c>
      <c r="H483">
        <f>COUNTIF(orders[BookTitle],F483)</f>
        <v>4</v>
      </c>
    </row>
    <row r="484" spans="6:8" x14ac:dyDescent="0.3">
      <c r="F484" t="str">
        <v>Image purpose notice</v>
      </c>
      <c r="G484" s="24">
        <f>SUMIF(orders[BookTitle],F484,orders[TotalSales])</f>
        <v>237.76999999999998</v>
      </c>
      <c r="H484">
        <f>COUNTIF(orders[BookTitle],F484)</f>
        <v>3</v>
      </c>
    </row>
    <row r="485" spans="6:8" x14ac:dyDescent="0.3">
      <c r="F485" t="str">
        <v>Impact could</v>
      </c>
      <c r="G485" s="24">
        <f>SUMIF(orders[BookTitle],F485,orders[TotalSales])</f>
        <v>131.1</v>
      </c>
      <c r="H485">
        <f>COUNTIF(orders[BookTitle],F485)</f>
        <v>2</v>
      </c>
    </row>
    <row r="486" spans="6:8" x14ac:dyDescent="0.3">
      <c r="F486" t="str">
        <v>Impact else born</v>
      </c>
      <c r="G486" s="24">
        <f>SUMIF(orders[BookTitle],F486,orders[TotalSales])</f>
        <v>272.62</v>
      </c>
      <c r="H486">
        <f>COUNTIF(orders[BookTitle],F486)</f>
        <v>2</v>
      </c>
    </row>
    <row r="487" spans="6:8" x14ac:dyDescent="0.3">
      <c r="F487" t="str">
        <v>Impact family</v>
      </c>
      <c r="G487" s="24">
        <f>SUMIF(orders[BookTitle],F487,orders[TotalSales])</f>
        <v>25.7</v>
      </c>
      <c r="H487">
        <f>COUNTIF(orders[BookTitle],F487)</f>
        <v>2</v>
      </c>
    </row>
    <row r="488" spans="6:8" x14ac:dyDescent="0.3">
      <c r="F488" t="str">
        <v>Improve become price against</v>
      </c>
      <c r="G488" s="24">
        <f>SUMIF(orders[BookTitle],F488,orders[TotalSales])</f>
        <v>49.24</v>
      </c>
      <c r="H488">
        <f>COUNTIF(orders[BookTitle],F488)</f>
        <v>1</v>
      </c>
    </row>
    <row r="489" spans="6:8" x14ac:dyDescent="0.3">
      <c r="F489" t="str">
        <v>Improve eye</v>
      </c>
      <c r="G489" s="24">
        <f>SUMIF(orders[BookTitle],F489,orders[TotalSales])</f>
        <v>210.91000000000003</v>
      </c>
      <c r="H489">
        <f>COUNTIF(orders[BookTitle],F489)</f>
        <v>4</v>
      </c>
    </row>
    <row r="490" spans="6:8" x14ac:dyDescent="0.3">
      <c r="F490" t="str">
        <v>In</v>
      </c>
      <c r="G490" s="24">
        <f>SUMIF(orders[BookTitle],F490,orders[TotalSales])</f>
        <v>414</v>
      </c>
      <c r="H490">
        <f>COUNTIF(orders[BookTitle],F490)</f>
        <v>2</v>
      </c>
    </row>
    <row r="491" spans="6:8" x14ac:dyDescent="0.3">
      <c r="F491" t="str">
        <v>Include form</v>
      </c>
      <c r="G491" s="24">
        <f>SUMIF(orders[BookTitle],F491,orders[TotalSales])</f>
        <v>436.24</v>
      </c>
      <c r="H491">
        <f>COUNTIF(orders[BookTitle],F491)</f>
        <v>3</v>
      </c>
    </row>
    <row r="492" spans="6:8" x14ac:dyDescent="0.3">
      <c r="F492" t="str">
        <v>Include know</v>
      </c>
      <c r="G492" s="24">
        <f>SUMIF(orders[BookTitle],F492,orders[TotalSales])</f>
        <v>248.10000000000002</v>
      </c>
      <c r="H492">
        <f>COUNTIF(orders[BookTitle],F492)</f>
        <v>2</v>
      </c>
    </row>
    <row r="493" spans="6:8" x14ac:dyDescent="0.3">
      <c r="F493" t="str">
        <v>Including news vote</v>
      </c>
      <c r="G493" s="24">
        <f>SUMIF(orders[BookTitle],F493,orders[TotalSales])</f>
        <v>235.54000000000002</v>
      </c>
      <c r="H493">
        <f>COUNTIF(orders[BookTitle],F493)</f>
        <v>5</v>
      </c>
    </row>
    <row r="494" spans="6:8" x14ac:dyDescent="0.3">
      <c r="F494" t="str">
        <v>Increase about catch hold</v>
      </c>
      <c r="G494" s="24">
        <f>SUMIF(orders[BookTitle],F494,orders[TotalSales])</f>
        <v>571.6400000000001</v>
      </c>
      <c r="H494">
        <f>COUNTIF(orders[BookTitle],F494)</f>
        <v>4</v>
      </c>
    </row>
    <row r="495" spans="6:8" x14ac:dyDescent="0.3">
      <c r="F495" t="str">
        <v>Increase behind movie</v>
      </c>
      <c r="G495" s="24">
        <f>SUMIF(orders[BookTitle],F495,orders[TotalSales])</f>
        <v>212.4</v>
      </c>
      <c r="H495">
        <f>COUNTIF(orders[BookTitle],F495)</f>
        <v>1</v>
      </c>
    </row>
    <row r="496" spans="6:8" x14ac:dyDescent="0.3">
      <c r="F496" t="str">
        <v>Indeed fast too</v>
      </c>
      <c r="G496" s="24">
        <f>SUMIF(orders[BookTitle],F496,orders[TotalSales])</f>
        <v>69.33</v>
      </c>
      <c r="H496">
        <f>COUNTIF(orders[BookTitle],F496)</f>
        <v>2</v>
      </c>
    </row>
    <row r="497" spans="6:8" x14ac:dyDescent="0.3">
      <c r="F497" t="str">
        <v>Indeed trade main</v>
      </c>
      <c r="G497" s="24">
        <f>SUMIF(orders[BookTitle],F497,orders[TotalSales])</f>
        <v>434.27</v>
      </c>
      <c r="H497">
        <f>COUNTIF(orders[BookTitle],F497)</f>
        <v>4</v>
      </c>
    </row>
    <row r="498" spans="6:8" x14ac:dyDescent="0.3">
      <c r="F498" t="str">
        <v>Indicate rich</v>
      </c>
      <c r="G498" s="24">
        <f>SUMIF(orders[BookTitle],F498,orders[TotalSales])</f>
        <v>153.44</v>
      </c>
      <c r="H498">
        <f>COUNTIF(orders[BookTitle],F498)</f>
        <v>3</v>
      </c>
    </row>
    <row r="499" spans="6:8" x14ac:dyDescent="0.3">
      <c r="F499" t="str">
        <v>Information central</v>
      </c>
      <c r="G499" s="24">
        <f>SUMIF(orders[BookTitle],F499,orders[TotalSales])</f>
        <v>319.8</v>
      </c>
      <c r="H499">
        <f>COUNTIF(orders[BookTitle],F499)</f>
        <v>4</v>
      </c>
    </row>
    <row r="500" spans="6:8" x14ac:dyDescent="0.3">
      <c r="F500" t="str">
        <v>Information once affect</v>
      </c>
      <c r="G500" s="24">
        <f>SUMIF(orders[BookTitle],F500,orders[TotalSales])</f>
        <v>357.15000000000003</v>
      </c>
      <c r="H500">
        <f>COUNTIF(orders[BookTitle],F500)</f>
        <v>3</v>
      </c>
    </row>
    <row r="501" spans="6:8" x14ac:dyDescent="0.3">
      <c r="F501" t="str">
        <v>Inside green</v>
      </c>
      <c r="G501" s="24">
        <f>SUMIF(orders[BookTitle],F501,orders[TotalSales])</f>
        <v>210.68</v>
      </c>
      <c r="H501">
        <f>COUNTIF(orders[BookTitle],F501)</f>
        <v>3</v>
      </c>
    </row>
    <row r="502" spans="6:8" x14ac:dyDescent="0.3">
      <c r="F502" t="str">
        <v>Inside section figure</v>
      </c>
      <c r="G502" s="24">
        <f>SUMIF(orders[BookTitle],F502,orders[TotalSales])</f>
        <v>68.64</v>
      </c>
      <c r="H502">
        <f>COUNTIF(orders[BookTitle],F502)</f>
        <v>1</v>
      </c>
    </row>
    <row r="503" spans="6:8" x14ac:dyDescent="0.3">
      <c r="F503" t="str">
        <v>Instead resource</v>
      </c>
      <c r="G503" s="24">
        <f>SUMIF(orders[BookTitle],F503,orders[TotalSales])</f>
        <v>185.95</v>
      </c>
      <c r="H503">
        <f>COUNTIF(orders[BookTitle],F503)</f>
        <v>2</v>
      </c>
    </row>
    <row r="504" spans="6:8" x14ac:dyDescent="0.3">
      <c r="F504" t="str">
        <v>Instead sea</v>
      </c>
      <c r="G504" s="24">
        <f>SUMIF(orders[BookTitle],F504,orders[TotalSales])</f>
        <v>130.38999999999999</v>
      </c>
      <c r="H504">
        <f>COUNTIF(orders[BookTitle],F504)</f>
        <v>3</v>
      </c>
    </row>
    <row r="505" spans="6:8" x14ac:dyDescent="0.3">
      <c r="F505" t="str">
        <v>Institution night pull</v>
      </c>
      <c r="G505" s="24">
        <f>SUMIF(orders[BookTitle],F505,orders[TotalSales])</f>
        <v>404.13</v>
      </c>
      <c r="H505">
        <f>COUNTIF(orders[BookTitle],F505)</f>
        <v>3</v>
      </c>
    </row>
    <row r="506" spans="6:8" x14ac:dyDescent="0.3">
      <c r="F506" t="str">
        <v>Interesting either</v>
      </c>
      <c r="G506" s="24">
        <f>SUMIF(orders[BookTitle],F506,orders[TotalSales])</f>
        <v>102.27000000000001</v>
      </c>
      <c r="H506">
        <f>COUNTIF(orders[BookTitle],F506)</f>
        <v>3</v>
      </c>
    </row>
    <row r="507" spans="6:8" x14ac:dyDescent="0.3">
      <c r="F507" t="str">
        <v>International college</v>
      </c>
      <c r="G507" s="24">
        <f>SUMIF(orders[BookTitle],F507,orders[TotalSales])</f>
        <v>228.07</v>
      </c>
      <c r="H507">
        <f>COUNTIF(orders[BookTitle],F507)</f>
        <v>5</v>
      </c>
    </row>
    <row r="508" spans="6:8" x14ac:dyDescent="0.3">
      <c r="F508" t="str">
        <v>International play</v>
      </c>
      <c r="G508" s="24">
        <f>SUMIF(orders[BookTitle],F508,orders[TotalSales])</f>
        <v>446.64000000000004</v>
      </c>
      <c r="H508">
        <f>COUNTIF(orders[BookTitle],F508)</f>
        <v>3</v>
      </c>
    </row>
    <row r="509" spans="6:8" x14ac:dyDescent="0.3">
      <c r="F509" t="str">
        <v>International their</v>
      </c>
      <c r="G509" s="24">
        <f>SUMIF(orders[BookTitle],F509,orders[TotalSales])</f>
        <v>265.69</v>
      </c>
      <c r="H509">
        <f>COUNTIF(orders[BookTitle],F509)</f>
        <v>3</v>
      </c>
    </row>
    <row r="510" spans="6:8" x14ac:dyDescent="0.3">
      <c r="F510" t="str">
        <v>Interview professor per</v>
      </c>
      <c r="G510" s="24">
        <f>SUMIF(orders[BookTitle],F510,orders[TotalSales])</f>
        <v>241.29000000000002</v>
      </c>
      <c r="H510">
        <f>COUNTIF(orders[BookTitle],F510)</f>
        <v>3</v>
      </c>
    </row>
    <row r="511" spans="6:8" x14ac:dyDescent="0.3">
      <c r="F511" t="str">
        <v>Interview quickly central</v>
      </c>
      <c r="G511" s="24">
        <f>SUMIF(orders[BookTitle],F511,orders[TotalSales])</f>
        <v>70.77</v>
      </c>
      <c r="H511">
        <f>COUNTIF(orders[BookTitle],F511)</f>
        <v>1</v>
      </c>
    </row>
    <row r="512" spans="6:8" x14ac:dyDescent="0.3">
      <c r="F512" t="str">
        <v>Interview say</v>
      </c>
      <c r="G512" s="24">
        <f>SUMIF(orders[BookTitle],F512,orders[TotalSales])</f>
        <v>165.78</v>
      </c>
      <c r="H512">
        <f>COUNTIF(orders[BookTitle],F512)</f>
        <v>2</v>
      </c>
    </row>
    <row r="513" spans="6:8" x14ac:dyDescent="0.3">
      <c r="F513" t="str">
        <v>Interview sound</v>
      </c>
      <c r="G513" s="24">
        <f>SUMIF(orders[BookTitle],F513,orders[TotalSales])</f>
        <v>35.24</v>
      </c>
      <c r="H513">
        <f>COUNTIF(orders[BookTitle],F513)</f>
        <v>2</v>
      </c>
    </row>
    <row r="514" spans="6:8" x14ac:dyDescent="0.3">
      <c r="F514" t="str">
        <v>Interview worry edge</v>
      </c>
      <c r="G514" s="24">
        <f>SUMIF(orders[BookTitle],F514,orders[TotalSales])</f>
        <v>433</v>
      </c>
      <c r="H514">
        <f>COUNTIF(orders[BookTitle],F514)</f>
        <v>5</v>
      </c>
    </row>
    <row r="515" spans="6:8" x14ac:dyDescent="0.3">
      <c r="F515" t="str">
        <v>Investment figure sing</v>
      </c>
      <c r="G515" s="24">
        <f>SUMIF(orders[BookTitle],F515,orders[TotalSales])</f>
        <v>441.22</v>
      </c>
      <c r="H515">
        <f>COUNTIF(orders[BookTitle],F515)</f>
        <v>4</v>
      </c>
    </row>
    <row r="516" spans="6:8" x14ac:dyDescent="0.3">
      <c r="F516" t="str">
        <v>It sit</v>
      </c>
      <c r="G516" s="24">
        <f>SUMIF(orders[BookTitle],F516,orders[TotalSales])</f>
        <v>63.08</v>
      </c>
      <c r="H516">
        <f>COUNTIF(orders[BookTitle],F516)</f>
        <v>2</v>
      </c>
    </row>
    <row r="517" spans="6:8" x14ac:dyDescent="0.3">
      <c r="F517" t="str">
        <v>It wish</v>
      </c>
      <c r="G517" s="24">
        <f>SUMIF(orders[BookTitle],F517,orders[TotalSales])</f>
        <v>242.06</v>
      </c>
      <c r="H517">
        <f>COUNTIF(orders[BookTitle],F517)</f>
        <v>2</v>
      </c>
    </row>
    <row r="518" spans="6:8" x14ac:dyDescent="0.3">
      <c r="F518" t="str">
        <v>It worker</v>
      </c>
      <c r="G518" s="24">
        <f>SUMIF(orders[BookTitle],F518,orders[TotalSales])</f>
        <v>86.22</v>
      </c>
      <c r="H518">
        <f>COUNTIF(orders[BookTitle],F518)</f>
        <v>1</v>
      </c>
    </row>
    <row r="519" spans="6:8" x14ac:dyDescent="0.3">
      <c r="F519" t="str">
        <v>Item how</v>
      </c>
      <c r="G519" s="24">
        <f>SUMIF(orders[BookTitle],F519,orders[TotalSales])</f>
        <v>283.79999999999995</v>
      </c>
      <c r="H519">
        <f>COUNTIF(orders[BookTitle],F519)</f>
        <v>2</v>
      </c>
    </row>
    <row r="520" spans="6:8" x14ac:dyDescent="0.3">
      <c r="F520" t="str">
        <v>Item morning</v>
      </c>
      <c r="G520" s="24">
        <f>SUMIF(orders[BookTitle],F520,orders[TotalSales])</f>
        <v>224</v>
      </c>
      <c r="H520">
        <f>COUNTIF(orders[BookTitle],F520)</f>
        <v>1</v>
      </c>
    </row>
    <row r="521" spans="6:8" x14ac:dyDescent="0.3">
      <c r="F521" t="str">
        <v>Itself physical</v>
      </c>
      <c r="G521" s="24">
        <f>SUMIF(orders[BookTitle],F521,orders[TotalSales])</f>
        <v>93.67</v>
      </c>
      <c r="H521">
        <f>COUNTIF(orders[BookTitle],F521)</f>
        <v>3</v>
      </c>
    </row>
    <row r="522" spans="6:8" x14ac:dyDescent="0.3">
      <c r="F522" t="str">
        <v>Itself thought</v>
      </c>
      <c r="G522" s="24">
        <f>SUMIF(orders[BookTitle],F522,orders[TotalSales])</f>
        <v>33.81</v>
      </c>
      <c r="H522">
        <f>COUNTIF(orders[BookTitle],F522)</f>
        <v>1</v>
      </c>
    </row>
    <row r="523" spans="6:8" x14ac:dyDescent="0.3">
      <c r="F523" t="str">
        <v>Itself TV</v>
      </c>
      <c r="G523" s="24">
        <f>SUMIF(orders[BookTitle],F523,orders[TotalSales])</f>
        <v>124.12</v>
      </c>
      <c r="H523">
        <f>COUNTIF(orders[BookTitle],F523)</f>
        <v>2</v>
      </c>
    </row>
    <row r="524" spans="6:8" x14ac:dyDescent="0.3">
      <c r="F524" t="str">
        <v>Job somebody</v>
      </c>
      <c r="G524" s="24">
        <f>SUMIF(orders[BookTitle],F524,orders[TotalSales])</f>
        <v>169.26999999999998</v>
      </c>
      <c r="H524">
        <f>COUNTIF(orders[BookTitle],F524)</f>
        <v>4</v>
      </c>
    </row>
    <row r="525" spans="6:8" x14ac:dyDescent="0.3">
      <c r="F525" t="str">
        <v>Join source successful</v>
      </c>
      <c r="G525" s="24">
        <f>SUMIF(orders[BookTitle],F525,orders[TotalSales])</f>
        <v>309.33999999999997</v>
      </c>
      <c r="H525">
        <f>COUNTIF(orders[BookTitle],F525)</f>
        <v>4</v>
      </c>
    </row>
    <row r="526" spans="6:8" x14ac:dyDescent="0.3">
      <c r="F526" t="str">
        <v>Just list</v>
      </c>
      <c r="G526" s="24">
        <f>SUMIF(orders[BookTitle],F526,orders[TotalSales])</f>
        <v>403.45</v>
      </c>
      <c r="H526">
        <f>COUNTIF(orders[BookTitle],F526)</f>
        <v>5</v>
      </c>
    </row>
    <row r="527" spans="6:8" x14ac:dyDescent="0.3">
      <c r="F527" t="str">
        <v>Just machine participant account</v>
      </c>
      <c r="G527" s="24">
        <f>SUMIF(orders[BookTitle],F527,orders[TotalSales])</f>
        <v>166.6</v>
      </c>
      <c r="H527">
        <f>COUNTIF(orders[BookTitle],F527)</f>
        <v>1</v>
      </c>
    </row>
    <row r="528" spans="6:8" x14ac:dyDescent="0.3">
      <c r="F528" t="str">
        <v>Just speech whom</v>
      </c>
      <c r="G528" s="24">
        <f>SUMIF(orders[BookTitle],F528,orders[TotalSales])</f>
        <v>158.13999999999999</v>
      </c>
      <c r="H528">
        <f>COUNTIF(orders[BookTitle],F528)</f>
        <v>3</v>
      </c>
    </row>
    <row r="529" spans="6:8" x14ac:dyDescent="0.3">
      <c r="F529" t="str">
        <v>Key send make</v>
      </c>
      <c r="G529" s="24">
        <f>SUMIF(orders[BookTitle],F529,orders[TotalSales])</f>
        <v>253.24</v>
      </c>
      <c r="H529">
        <f>COUNTIF(orders[BookTitle],F529)</f>
        <v>2</v>
      </c>
    </row>
    <row r="530" spans="6:8" x14ac:dyDescent="0.3">
      <c r="F530" t="str">
        <v>Kitchen think evening environmental</v>
      </c>
      <c r="G530" s="24">
        <f>SUMIF(orders[BookTitle],F530,orders[TotalSales])</f>
        <v>67.11</v>
      </c>
      <c r="H530">
        <f>COUNTIF(orders[BookTitle],F530)</f>
        <v>1</v>
      </c>
    </row>
    <row r="531" spans="6:8" x14ac:dyDescent="0.3">
      <c r="F531" t="str">
        <v>Know democratic still</v>
      </c>
      <c r="G531" s="24">
        <f>SUMIF(orders[BookTitle],F531,orders[TotalSales])</f>
        <v>92.8</v>
      </c>
      <c r="H531">
        <f>COUNTIF(orders[BookTitle],F531)</f>
        <v>3</v>
      </c>
    </row>
    <row r="532" spans="6:8" x14ac:dyDescent="0.3">
      <c r="F532" t="str">
        <v>Know space against safe</v>
      </c>
      <c r="G532" s="24">
        <f>SUMIF(orders[BookTitle],F532,orders[TotalSales])</f>
        <v>414.72</v>
      </c>
      <c r="H532">
        <f>COUNTIF(orders[BookTitle],F532)</f>
        <v>4</v>
      </c>
    </row>
    <row r="533" spans="6:8" x14ac:dyDescent="0.3">
      <c r="F533" t="str">
        <v>Know water</v>
      </c>
      <c r="G533" s="24">
        <f>SUMIF(orders[BookTitle],F533,orders[TotalSales])</f>
        <v>206.48000000000002</v>
      </c>
      <c r="H533">
        <f>COUNTIF(orders[BookTitle],F533)</f>
        <v>6</v>
      </c>
    </row>
    <row r="534" spans="6:8" x14ac:dyDescent="0.3">
      <c r="F534" t="str">
        <v>Knowledge beyond lot</v>
      </c>
      <c r="G534" s="24">
        <f>SUMIF(orders[BookTitle],F534,orders[TotalSales])</f>
        <v>73.61</v>
      </c>
      <c r="H534">
        <f>COUNTIF(orders[BookTitle],F534)</f>
        <v>2</v>
      </c>
    </row>
    <row r="535" spans="6:8" x14ac:dyDescent="0.3">
      <c r="F535" t="str">
        <v>Knowledge establish</v>
      </c>
      <c r="G535" s="24">
        <f>SUMIF(orders[BookTitle],F535,orders[TotalSales])</f>
        <v>212.86</v>
      </c>
      <c r="H535">
        <f>COUNTIF(orders[BookTitle],F535)</f>
        <v>3</v>
      </c>
    </row>
    <row r="536" spans="6:8" x14ac:dyDescent="0.3">
      <c r="F536" t="str">
        <v>Knowledge other ground</v>
      </c>
      <c r="G536" s="24">
        <f>SUMIF(orders[BookTitle],F536,orders[TotalSales])</f>
        <v>415.28</v>
      </c>
      <c r="H536">
        <f>COUNTIF(orders[BookTitle],F536)</f>
        <v>5</v>
      </c>
    </row>
    <row r="537" spans="6:8" x14ac:dyDescent="0.3">
      <c r="F537" t="str">
        <v>Knowledge white</v>
      </c>
      <c r="G537" s="24">
        <f>SUMIF(orders[BookTitle],F537,orders[TotalSales])</f>
        <v>417.21</v>
      </c>
      <c r="H537">
        <f>COUNTIF(orders[BookTitle],F537)</f>
        <v>3</v>
      </c>
    </row>
    <row r="538" spans="6:8" x14ac:dyDescent="0.3">
      <c r="F538" t="str">
        <v>Land rate treat</v>
      </c>
      <c r="G538" s="24">
        <f>SUMIF(orders[BookTitle],F538,orders[TotalSales])</f>
        <v>16.850000000000001</v>
      </c>
      <c r="H538">
        <f>COUNTIF(orders[BookTitle],F538)</f>
        <v>3</v>
      </c>
    </row>
    <row r="539" spans="6:8" x14ac:dyDescent="0.3">
      <c r="F539" t="str">
        <v>Language</v>
      </c>
      <c r="G539" s="24">
        <f>SUMIF(orders[BookTitle],F539,orders[TotalSales])</f>
        <v>210.26999999999998</v>
      </c>
      <c r="H539">
        <f>COUNTIF(orders[BookTitle],F539)</f>
        <v>2</v>
      </c>
    </row>
    <row r="540" spans="6:8" x14ac:dyDescent="0.3">
      <c r="F540" t="str">
        <v>Language current</v>
      </c>
      <c r="G540" s="24">
        <f>SUMIF(orders[BookTitle],F540,orders[TotalSales])</f>
        <v>89.72</v>
      </c>
      <c r="H540">
        <f>COUNTIF(orders[BookTitle],F540)</f>
        <v>1</v>
      </c>
    </row>
    <row r="541" spans="6:8" x14ac:dyDescent="0.3">
      <c r="F541" t="str">
        <v>Language serve</v>
      </c>
      <c r="G541" s="24">
        <f>SUMIF(orders[BookTitle],F541,orders[TotalSales])</f>
        <v>21.52</v>
      </c>
      <c r="H541">
        <f>COUNTIF(orders[BookTitle],F541)</f>
        <v>1</v>
      </c>
    </row>
    <row r="542" spans="6:8" x14ac:dyDescent="0.3">
      <c r="F542" t="str">
        <v>Large history same</v>
      </c>
      <c r="G542" s="24">
        <f>SUMIF(orders[BookTitle],F542,orders[TotalSales])</f>
        <v>176.97</v>
      </c>
      <c r="H542">
        <f>COUNTIF(orders[BookTitle],F542)</f>
        <v>4</v>
      </c>
    </row>
    <row r="543" spans="6:8" x14ac:dyDescent="0.3">
      <c r="F543" t="str">
        <v>Large minute appear</v>
      </c>
      <c r="G543" s="24">
        <f>SUMIF(orders[BookTitle],F543,orders[TotalSales])</f>
        <v>833.8599999999999</v>
      </c>
      <c r="H543">
        <f>COUNTIF(orders[BookTitle],F543)</f>
        <v>5</v>
      </c>
    </row>
    <row r="544" spans="6:8" x14ac:dyDescent="0.3">
      <c r="F544" t="str">
        <v>Late</v>
      </c>
      <c r="G544" s="24">
        <f>SUMIF(orders[BookTitle],F544,orders[TotalSales])</f>
        <v>153.1</v>
      </c>
      <c r="H544">
        <f>COUNTIF(orders[BookTitle],F544)</f>
        <v>2</v>
      </c>
    </row>
    <row r="545" spans="6:8" x14ac:dyDescent="0.3">
      <c r="F545" t="str">
        <v>Late begin</v>
      </c>
      <c r="G545" s="24">
        <f>SUMIF(orders[BookTitle],F545,orders[TotalSales])</f>
        <v>581.04999999999995</v>
      </c>
      <c r="H545">
        <f>COUNTIF(orders[BookTitle],F545)</f>
        <v>5</v>
      </c>
    </row>
    <row r="546" spans="6:8" x14ac:dyDescent="0.3">
      <c r="F546" t="str">
        <v>Late watch read</v>
      </c>
      <c r="G546" s="24">
        <f>SUMIF(orders[BookTitle],F546,orders[TotalSales])</f>
        <v>117.73</v>
      </c>
      <c r="H546">
        <f>COUNTIF(orders[BookTitle],F546)</f>
        <v>4</v>
      </c>
    </row>
    <row r="547" spans="6:8" x14ac:dyDescent="0.3">
      <c r="F547" t="str">
        <v>Later</v>
      </c>
      <c r="G547" s="24">
        <f>SUMIF(orders[BookTitle],F547,orders[TotalSales])</f>
        <v>355.74</v>
      </c>
      <c r="H547">
        <f>COUNTIF(orders[BookTitle],F547)</f>
        <v>3</v>
      </c>
    </row>
    <row r="548" spans="6:8" x14ac:dyDescent="0.3">
      <c r="F548" t="str">
        <v>Later baby everybody</v>
      </c>
      <c r="G548" s="24">
        <f>SUMIF(orders[BookTitle],F548,orders[TotalSales])</f>
        <v>18.809999999999999</v>
      </c>
      <c r="H548">
        <f>COUNTIF(orders[BookTitle],F548)</f>
        <v>1</v>
      </c>
    </row>
    <row r="549" spans="6:8" x14ac:dyDescent="0.3">
      <c r="F549" t="str">
        <v>Later brother</v>
      </c>
      <c r="G549" s="24">
        <f>SUMIF(orders[BookTitle],F549,orders[TotalSales])</f>
        <v>46.25</v>
      </c>
      <c r="H549">
        <f>COUNTIF(orders[BookTitle],F549)</f>
        <v>2</v>
      </c>
    </row>
    <row r="550" spans="6:8" x14ac:dyDescent="0.3">
      <c r="F550" t="str">
        <v>Later light avoid</v>
      </c>
      <c r="G550" s="24">
        <f>SUMIF(orders[BookTitle],F550,orders[TotalSales])</f>
        <v>37.39</v>
      </c>
      <c r="H550">
        <f>COUNTIF(orders[BookTitle],F550)</f>
        <v>3</v>
      </c>
    </row>
    <row r="551" spans="6:8" x14ac:dyDescent="0.3">
      <c r="F551" t="str">
        <v>Laugh</v>
      </c>
      <c r="G551" s="24">
        <f>SUMIF(orders[BookTitle],F551,orders[TotalSales])</f>
        <v>92.38</v>
      </c>
      <c r="H551">
        <f>COUNTIF(orders[BookTitle],F551)</f>
        <v>2</v>
      </c>
    </row>
    <row r="552" spans="6:8" x14ac:dyDescent="0.3">
      <c r="F552" t="str">
        <v>Lawyer modern south somebody</v>
      </c>
      <c r="G552" s="24">
        <f>SUMIF(orders[BookTitle],F552,orders[TotalSales])</f>
        <v>10.42</v>
      </c>
      <c r="H552">
        <f>COUNTIF(orders[BookTitle],F552)</f>
        <v>1</v>
      </c>
    </row>
    <row r="553" spans="6:8" x14ac:dyDescent="0.3">
      <c r="F553" t="str">
        <v>Lay agent account</v>
      </c>
      <c r="G553" s="24">
        <f>SUMIF(orders[BookTitle],F553,orders[TotalSales])</f>
        <v>124.16</v>
      </c>
      <c r="H553">
        <f>COUNTIF(orders[BookTitle],F553)</f>
        <v>2</v>
      </c>
    </row>
    <row r="554" spans="6:8" x14ac:dyDescent="0.3">
      <c r="F554" t="str">
        <v>Lay arm</v>
      </c>
      <c r="G554" s="24">
        <f>SUMIF(orders[BookTitle],F554,orders[TotalSales])</f>
        <v>282.14000000000004</v>
      </c>
      <c r="H554">
        <f>COUNTIF(orders[BookTitle],F554)</f>
        <v>4</v>
      </c>
    </row>
    <row r="555" spans="6:8" x14ac:dyDescent="0.3">
      <c r="F555" t="str">
        <v>Lay form everyone</v>
      </c>
      <c r="G555" s="24">
        <f>SUMIF(orders[BookTitle],F555,orders[TotalSales])</f>
        <v>37.78</v>
      </c>
      <c r="H555">
        <f>COUNTIF(orders[BookTitle],F555)</f>
        <v>1</v>
      </c>
    </row>
    <row r="556" spans="6:8" x14ac:dyDescent="0.3">
      <c r="F556" t="str">
        <v>Lay region</v>
      </c>
      <c r="G556" s="24">
        <f>SUMIF(orders[BookTitle],F556,orders[TotalSales])</f>
        <v>345.2</v>
      </c>
      <c r="H556">
        <f>COUNTIF(orders[BookTitle],F556)</f>
        <v>3</v>
      </c>
    </row>
    <row r="557" spans="6:8" x14ac:dyDescent="0.3">
      <c r="F557" t="str">
        <v>Leader computer one</v>
      </c>
      <c r="G557" s="24">
        <f>SUMIF(orders[BookTitle],F557,orders[TotalSales])</f>
        <v>270.37</v>
      </c>
      <c r="H557">
        <f>COUNTIF(orders[BookTitle],F557)</f>
        <v>2</v>
      </c>
    </row>
    <row r="558" spans="6:8" x14ac:dyDescent="0.3">
      <c r="F558" t="str">
        <v>Leader well they most</v>
      </c>
      <c r="G558" s="24">
        <f>SUMIF(orders[BookTitle],F558,orders[TotalSales])</f>
        <v>567.83000000000004</v>
      </c>
      <c r="H558">
        <f>COUNTIF(orders[BookTitle],F558)</f>
        <v>3</v>
      </c>
    </row>
    <row r="559" spans="6:8" x14ac:dyDescent="0.3">
      <c r="F559" t="str">
        <v>Learn</v>
      </c>
      <c r="G559" s="24">
        <f>SUMIF(orders[BookTitle],F559,orders[TotalSales])</f>
        <v>183.28</v>
      </c>
      <c r="H559">
        <f>COUNTIF(orders[BookTitle],F559)</f>
        <v>1</v>
      </c>
    </row>
    <row r="560" spans="6:8" x14ac:dyDescent="0.3">
      <c r="F560" t="str">
        <v>Learn enter military</v>
      </c>
      <c r="G560" s="24">
        <f>SUMIF(orders[BookTitle],F560,orders[TotalSales])</f>
        <v>240.82</v>
      </c>
      <c r="H560">
        <f>COUNTIF(orders[BookTitle],F560)</f>
        <v>4</v>
      </c>
    </row>
    <row r="561" spans="6:8" x14ac:dyDescent="0.3">
      <c r="F561" t="str">
        <v>Learn have culture</v>
      </c>
      <c r="G561" s="24">
        <f>SUMIF(orders[BookTitle],F561,orders[TotalSales])</f>
        <v>119.46000000000001</v>
      </c>
      <c r="H561">
        <f>COUNTIF(orders[BookTitle],F561)</f>
        <v>3</v>
      </c>
    </row>
    <row r="562" spans="6:8" x14ac:dyDescent="0.3">
      <c r="F562" t="str">
        <v>Least current</v>
      </c>
      <c r="G562" s="24">
        <f>SUMIF(orders[BookTitle],F562,orders[TotalSales])</f>
        <v>331.98</v>
      </c>
      <c r="H562">
        <f>COUNTIF(orders[BookTitle],F562)</f>
        <v>3</v>
      </c>
    </row>
    <row r="563" spans="6:8" x14ac:dyDescent="0.3">
      <c r="F563" t="str">
        <v>Leave while</v>
      </c>
      <c r="G563" s="24">
        <f>SUMIF(orders[BookTitle],F563,orders[TotalSales])</f>
        <v>45.8</v>
      </c>
      <c r="H563">
        <f>COUNTIF(orders[BookTitle],F563)</f>
        <v>2</v>
      </c>
    </row>
    <row r="564" spans="6:8" x14ac:dyDescent="0.3">
      <c r="F564" t="str">
        <v>Leg close discuss</v>
      </c>
      <c r="G564" s="24">
        <f>SUMIF(orders[BookTitle],F564,orders[TotalSales])</f>
        <v>244.54000000000002</v>
      </c>
      <c r="H564">
        <f>COUNTIF(orders[BookTitle],F564)</f>
        <v>2</v>
      </c>
    </row>
    <row r="565" spans="6:8" x14ac:dyDescent="0.3">
      <c r="F565" t="str">
        <v>Leg see low true</v>
      </c>
      <c r="G565" s="24">
        <f>SUMIF(orders[BookTitle],F565,orders[TotalSales])</f>
        <v>617.4</v>
      </c>
      <c r="H565">
        <f>COUNTIF(orders[BookTitle],F565)</f>
        <v>5</v>
      </c>
    </row>
    <row r="566" spans="6:8" x14ac:dyDescent="0.3">
      <c r="F566" t="str">
        <v>Less national</v>
      </c>
      <c r="G566" s="24">
        <f>SUMIF(orders[BookTitle],F566,orders[TotalSales])</f>
        <v>609.20999999999992</v>
      </c>
      <c r="H566">
        <f>COUNTIF(orders[BookTitle],F566)</f>
        <v>4</v>
      </c>
    </row>
    <row r="567" spans="6:8" x14ac:dyDescent="0.3">
      <c r="F567" t="str">
        <v>Letter possible</v>
      </c>
      <c r="G567" s="24">
        <f>SUMIF(orders[BookTitle],F567,orders[TotalSales])</f>
        <v>406.99</v>
      </c>
      <c r="H567">
        <f>COUNTIF(orders[BookTitle],F567)</f>
        <v>3</v>
      </c>
    </row>
    <row r="568" spans="6:8" x14ac:dyDescent="0.3">
      <c r="F568" t="str">
        <v>Letter process cause</v>
      </c>
      <c r="G568" s="24">
        <f>SUMIF(orders[BookTitle],F568,orders[TotalSales])</f>
        <v>159.32</v>
      </c>
      <c r="H568">
        <f>COUNTIF(orders[BookTitle],F568)</f>
        <v>2</v>
      </c>
    </row>
    <row r="569" spans="6:8" x14ac:dyDescent="0.3">
      <c r="F569" t="str">
        <v>Life policy run three</v>
      </c>
      <c r="G569" s="24">
        <f>SUMIF(orders[BookTitle],F569,orders[TotalSales])</f>
        <v>47.18</v>
      </c>
      <c r="H569">
        <f>COUNTIF(orders[BookTitle],F569)</f>
        <v>1</v>
      </c>
    </row>
    <row r="570" spans="6:8" x14ac:dyDescent="0.3">
      <c r="F570" t="str">
        <v>Life she fire</v>
      </c>
      <c r="G570" s="24">
        <f>SUMIF(orders[BookTitle],F570,orders[TotalSales])</f>
        <v>171.27</v>
      </c>
      <c r="H570">
        <f>COUNTIF(orders[BookTitle],F570)</f>
        <v>2</v>
      </c>
    </row>
    <row r="571" spans="6:8" x14ac:dyDescent="0.3">
      <c r="F571" t="str">
        <v>Light term</v>
      </c>
      <c r="G571" s="24">
        <f>SUMIF(orders[BookTitle],F571,orders[TotalSales])</f>
        <v>160.63</v>
      </c>
      <c r="H571">
        <f>COUNTIF(orders[BookTitle],F571)</f>
        <v>2</v>
      </c>
    </row>
    <row r="572" spans="6:8" x14ac:dyDescent="0.3">
      <c r="F572" t="str">
        <v>Likely red</v>
      </c>
      <c r="G572" s="24">
        <f>SUMIF(orders[BookTitle],F572,orders[TotalSales])</f>
        <v>172.2</v>
      </c>
      <c r="H572">
        <f>COUNTIF(orders[BookTitle],F572)</f>
        <v>3</v>
      </c>
    </row>
    <row r="573" spans="6:8" x14ac:dyDescent="0.3">
      <c r="F573" t="str">
        <v>Line board</v>
      </c>
      <c r="G573" s="24">
        <f>SUMIF(orders[BookTitle],F573,orders[TotalSales])</f>
        <v>61.41</v>
      </c>
      <c r="H573">
        <f>COUNTIF(orders[BookTitle],F573)</f>
        <v>3</v>
      </c>
    </row>
    <row r="574" spans="6:8" x14ac:dyDescent="0.3">
      <c r="F574" t="str">
        <v>Line perhaps enjoy</v>
      </c>
      <c r="G574" s="24">
        <f>SUMIF(orders[BookTitle],F574,orders[TotalSales])</f>
        <v>97.15</v>
      </c>
      <c r="H574">
        <f>COUNTIF(orders[BookTitle],F574)</f>
        <v>2</v>
      </c>
    </row>
    <row r="575" spans="6:8" x14ac:dyDescent="0.3">
      <c r="F575" t="str">
        <v>Line prepare some</v>
      </c>
      <c r="G575" s="24">
        <f>SUMIF(orders[BookTitle],F575,orders[TotalSales])</f>
        <v>88.59</v>
      </c>
      <c r="H575">
        <f>COUNTIF(orders[BookTitle],F575)</f>
        <v>1</v>
      </c>
    </row>
    <row r="576" spans="6:8" x14ac:dyDescent="0.3">
      <c r="F576" t="str">
        <v>Listen</v>
      </c>
      <c r="G576" s="24">
        <f>SUMIF(orders[BookTitle],F576,orders[TotalSales])</f>
        <v>207.23</v>
      </c>
      <c r="H576">
        <f>COUNTIF(orders[BookTitle],F576)</f>
        <v>5</v>
      </c>
    </row>
    <row r="577" spans="6:8" x14ac:dyDescent="0.3">
      <c r="F577" t="str">
        <v>Little eight campaign</v>
      </c>
      <c r="G577" s="24">
        <f>SUMIF(orders[BookTitle],F577,orders[TotalSales])</f>
        <v>250.1</v>
      </c>
      <c r="H577">
        <f>COUNTIF(orders[BookTitle],F577)</f>
        <v>2</v>
      </c>
    </row>
    <row r="578" spans="6:8" x14ac:dyDescent="0.3">
      <c r="F578" t="str">
        <v>Live</v>
      </c>
      <c r="G578" s="24">
        <f>SUMIF(orders[BookTitle],F578,orders[TotalSales])</f>
        <v>75.83</v>
      </c>
      <c r="H578">
        <f>COUNTIF(orders[BookTitle],F578)</f>
        <v>4</v>
      </c>
    </row>
    <row r="579" spans="6:8" x14ac:dyDescent="0.3">
      <c r="F579" t="str">
        <v>Live method girl visit</v>
      </c>
      <c r="G579" s="24">
        <f>SUMIF(orders[BookTitle],F579,orders[TotalSales])</f>
        <v>148.52000000000001</v>
      </c>
      <c r="H579">
        <f>COUNTIF(orders[BookTitle],F579)</f>
        <v>1</v>
      </c>
    </row>
    <row r="580" spans="6:8" x14ac:dyDescent="0.3">
      <c r="F580" t="str">
        <v>Local citizen</v>
      </c>
      <c r="G580" s="24">
        <f>SUMIF(orders[BookTitle],F580,orders[TotalSales])</f>
        <v>182</v>
      </c>
      <c r="H580">
        <f>COUNTIF(orders[BookTitle],F580)</f>
        <v>3</v>
      </c>
    </row>
    <row r="581" spans="6:8" x14ac:dyDescent="0.3">
      <c r="F581" t="str">
        <v>Local difficult feeling</v>
      </c>
      <c r="G581" s="24">
        <f>SUMIF(orders[BookTitle],F581,orders[TotalSales])</f>
        <v>39.33</v>
      </c>
      <c r="H581">
        <f>COUNTIF(orders[BookTitle],F581)</f>
        <v>1</v>
      </c>
    </row>
    <row r="582" spans="6:8" x14ac:dyDescent="0.3">
      <c r="F582" t="str">
        <v>Long fire</v>
      </c>
      <c r="G582" s="24">
        <f>SUMIF(orders[BookTitle],F582,orders[TotalSales])</f>
        <v>167.07999999999998</v>
      </c>
      <c r="H582">
        <f>COUNTIF(orders[BookTitle],F582)</f>
        <v>2</v>
      </c>
    </row>
    <row r="583" spans="6:8" x14ac:dyDescent="0.3">
      <c r="F583" t="str">
        <v>Long yes PM</v>
      </c>
      <c r="G583" s="24">
        <f>SUMIF(orders[BookTitle],F583,orders[TotalSales])</f>
        <v>170.95</v>
      </c>
      <c r="H583">
        <f>COUNTIF(orders[BookTitle],F583)</f>
        <v>1</v>
      </c>
    </row>
    <row r="584" spans="6:8" x14ac:dyDescent="0.3">
      <c r="F584" t="str">
        <v>Look every</v>
      </c>
      <c r="G584" s="24">
        <f>SUMIF(orders[BookTitle],F584,orders[TotalSales])</f>
        <v>610.65</v>
      </c>
      <c r="H584">
        <f>COUNTIF(orders[BookTitle],F584)</f>
        <v>4</v>
      </c>
    </row>
    <row r="585" spans="6:8" x14ac:dyDescent="0.3">
      <c r="F585" t="str">
        <v>Look fall trip</v>
      </c>
      <c r="G585" s="24">
        <f>SUMIF(orders[BookTitle],F585,orders[TotalSales])</f>
        <v>47.8</v>
      </c>
      <c r="H585">
        <f>COUNTIF(orders[BookTitle],F585)</f>
        <v>1</v>
      </c>
    </row>
    <row r="586" spans="6:8" x14ac:dyDescent="0.3">
      <c r="F586" t="str">
        <v>Loss magazine</v>
      </c>
      <c r="G586" s="24">
        <f>SUMIF(orders[BookTitle],F586,orders[TotalSales])</f>
        <v>246.44</v>
      </c>
      <c r="H586">
        <f>COUNTIF(orders[BookTitle],F586)</f>
        <v>2</v>
      </c>
    </row>
    <row r="587" spans="6:8" x14ac:dyDescent="0.3">
      <c r="F587" t="str">
        <v>Loss test word produce</v>
      </c>
      <c r="G587" s="24">
        <f>SUMIF(orders[BookTitle],F587,orders[TotalSales])</f>
        <v>526.51</v>
      </c>
      <c r="H587">
        <f>COUNTIF(orders[BookTitle],F587)</f>
        <v>3</v>
      </c>
    </row>
    <row r="588" spans="6:8" x14ac:dyDescent="0.3">
      <c r="F588" t="str">
        <v>Low machine</v>
      </c>
      <c r="G588" s="24">
        <f>SUMIF(orders[BookTitle],F588,orders[TotalSales])</f>
        <v>84.9</v>
      </c>
      <c r="H588">
        <f>COUNTIF(orders[BookTitle],F588)</f>
        <v>1</v>
      </c>
    </row>
    <row r="589" spans="6:8" x14ac:dyDescent="0.3">
      <c r="F589" t="str">
        <v>Main</v>
      </c>
      <c r="G589" s="24">
        <f>SUMIF(orders[BookTitle],F589,orders[TotalSales])</f>
        <v>333.18</v>
      </c>
      <c r="H589">
        <f>COUNTIF(orders[BookTitle],F589)</f>
        <v>2</v>
      </c>
    </row>
    <row r="590" spans="6:8" x14ac:dyDescent="0.3">
      <c r="F590" t="str">
        <v>Maintain some lose</v>
      </c>
      <c r="G590" s="24">
        <f>SUMIF(orders[BookTitle],F590,orders[TotalSales])</f>
        <v>318.52000000000004</v>
      </c>
      <c r="H590">
        <f>COUNTIF(orders[BookTitle],F590)</f>
        <v>4</v>
      </c>
    </row>
    <row r="591" spans="6:8" x14ac:dyDescent="0.3">
      <c r="F591" t="str">
        <v>Major business single</v>
      </c>
      <c r="G591" s="24">
        <f>SUMIF(orders[BookTitle],F591,orders[TotalSales])</f>
        <v>31.73</v>
      </c>
      <c r="H591">
        <f>COUNTIF(orders[BookTitle],F591)</f>
        <v>1</v>
      </c>
    </row>
    <row r="592" spans="6:8" x14ac:dyDescent="0.3">
      <c r="F592" t="str">
        <v>Major of determine</v>
      </c>
      <c r="G592" s="24">
        <f>SUMIF(orders[BookTitle],F592,orders[TotalSales])</f>
        <v>103.23</v>
      </c>
      <c r="H592">
        <f>COUNTIF(orders[BookTitle],F592)</f>
        <v>1</v>
      </c>
    </row>
    <row r="593" spans="6:8" x14ac:dyDescent="0.3">
      <c r="F593" t="str">
        <v>Majority reduce</v>
      </c>
      <c r="G593" s="24">
        <f>SUMIF(orders[BookTitle],F593,orders[TotalSales])</f>
        <v>382.96999999999997</v>
      </c>
      <c r="H593">
        <f>COUNTIF(orders[BookTitle],F593)</f>
        <v>5</v>
      </c>
    </row>
    <row r="594" spans="6:8" x14ac:dyDescent="0.3">
      <c r="F594" t="str">
        <v>Make machine budget</v>
      </c>
      <c r="G594" s="24">
        <f>SUMIF(orders[BookTitle],F594,orders[TotalSales])</f>
        <v>313.62</v>
      </c>
      <c r="H594">
        <f>COUNTIF(orders[BookTitle],F594)</f>
        <v>4</v>
      </c>
    </row>
    <row r="595" spans="6:8" x14ac:dyDescent="0.3">
      <c r="F595" t="str">
        <v>Man direction door</v>
      </c>
      <c r="G595" s="24">
        <f>SUMIF(orders[BookTitle],F595,orders[TotalSales])</f>
        <v>130.88</v>
      </c>
      <c r="H595">
        <f>COUNTIF(orders[BookTitle],F595)</f>
        <v>1</v>
      </c>
    </row>
    <row r="596" spans="6:8" x14ac:dyDescent="0.3">
      <c r="F596" t="str">
        <v>Manage catch maybe</v>
      </c>
      <c r="G596" s="24">
        <f>SUMIF(orders[BookTitle],F596,orders[TotalSales])</f>
        <v>166.12</v>
      </c>
      <c r="H596">
        <f>COUNTIF(orders[BookTitle],F596)</f>
        <v>3</v>
      </c>
    </row>
    <row r="597" spans="6:8" x14ac:dyDescent="0.3">
      <c r="F597" t="str">
        <v>Manage piece</v>
      </c>
      <c r="G597" s="24">
        <f>SUMIF(orders[BookTitle],F597,orders[TotalSales])</f>
        <v>498.72999999999996</v>
      </c>
      <c r="H597">
        <f>COUNTIF(orders[BookTitle],F597)</f>
        <v>4</v>
      </c>
    </row>
    <row r="598" spans="6:8" x14ac:dyDescent="0.3">
      <c r="F598" t="str">
        <v>Manage wish condition</v>
      </c>
      <c r="G598" s="24">
        <f>SUMIF(orders[BookTitle],F598,orders[TotalSales])</f>
        <v>99</v>
      </c>
      <c r="H598">
        <f>COUNTIF(orders[BookTitle],F598)</f>
        <v>1</v>
      </c>
    </row>
    <row r="599" spans="6:8" x14ac:dyDescent="0.3">
      <c r="F599" t="str">
        <v>Market</v>
      </c>
      <c r="G599" s="24">
        <f>SUMIF(orders[BookTitle],F599,orders[TotalSales])</f>
        <v>522.97</v>
      </c>
      <c r="H599">
        <f>COUNTIF(orders[BookTitle],F599)</f>
        <v>6</v>
      </c>
    </row>
    <row r="600" spans="6:8" x14ac:dyDescent="0.3">
      <c r="F600" t="str">
        <v>Market region issue</v>
      </c>
      <c r="G600" s="24">
        <f>SUMIF(orders[BookTitle],F600,orders[TotalSales])</f>
        <v>64.78</v>
      </c>
      <c r="H600">
        <f>COUNTIF(orders[BookTitle],F600)</f>
        <v>2</v>
      </c>
    </row>
    <row r="601" spans="6:8" x14ac:dyDescent="0.3">
      <c r="F601" t="str">
        <v>Marriage have</v>
      </c>
      <c r="G601" s="24">
        <f>SUMIF(orders[BookTitle],F601,orders[TotalSales])</f>
        <v>251.68</v>
      </c>
      <c r="H601">
        <f>COUNTIF(orders[BookTitle],F601)</f>
        <v>2</v>
      </c>
    </row>
    <row r="602" spans="6:8" x14ac:dyDescent="0.3">
      <c r="F602" t="str">
        <v>Material economy</v>
      </c>
      <c r="G602" s="24">
        <f>SUMIF(orders[BookTitle],F602,orders[TotalSales])</f>
        <v>365.51</v>
      </c>
      <c r="H602">
        <f>COUNTIF(orders[BookTitle],F602)</f>
        <v>4</v>
      </c>
    </row>
    <row r="603" spans="6:8" x14ac:dyDescent="0.3">
      <c r="F603" t="str">
        <v>Material word</v>
      </c>
      <c r="G603" s="24">
        <f>SUMIF(orders[BookTitle],F603,orders[TotalSales])</f>
        <v>60.660000000000004</v>
      </c>
      <c r="H603">
        <f>COUNTIF(orders[BookTitle],F603)</f>
        <v>3</v>
      </c>
    </row>
    <row r="604" spans="6:8" x14ac:dyDescent="0.3">
      <c r="F604" t="str">
        <v>Matter community fund</v>
      </c>
      <c r="G604" s="24">
        <f>SUMIF(orders[BookTitle],F604,orders[TotalSales])</f>
        <v>9.57</v>
      </c>
      <c r="H604">
        <f>COUNTIF(orders[BookTitle],F604)</f>
        <v>1</v>
      </c>
    </row>
    <row r="605" spans="6:8" x14ac:dyDescent="0.3">
      <c r="F605" t="str">
        <v>May able bar</v>
      </c>
      <c r="G605" s="24">
        <f>SUMIF(orders[BookTitle],F605,orders[TotalSales])</f>
        <v>123.64</v>
      </c>
      <c r="H605">
        <f>COUNTIF(orders[BookTitle],F605)</f>
        <v>1</v>
      </c>
    </row>
    <row r="606" spans="6:8" x14ac:dyDescent="0.3">
      <c r="F606" t="str">
        <v>May agent</v>
      </c>
      <c r="G606" s="24">
        <f>SUMIF(orders[BookTitle],F606,orders[TotalSales])</f>
        <v>166.07999999999998</v>
      </c>
      <c r="H606">
        <f>COUNTIF(orders[BookTitle],F606)</f>
        <v>4</v>
      </c>
    </row>
    <row r="607" spans="6:8" x14ac:dyDescent="0.3">
      <c r="F607" t="str">
        <v>Me over stock practice</v>
      </c>
      <c r="G607" s="24">
        <f>SUMIF(orders[BookTitle],F607,orders[TotalSales])</f>
        <v>131.09</v>
      </c>
      <c r="H607">
        <f>COUNTIF(orders[BookTitle],F607)</f>
        <v>3</v>
      </c>
    </row>
    <row r="608" spans="6:8" x14ac:dyDescent="0.3">
      <c r="F608" t="str">
        <v>Mean</v>
      </c>
      <c r="G608" s="24">
        <f>SUMIF(orders[BookTitle],F608,orders[TotalSales])</f>
        <v>88.25</v>
      </c>
      <c r="H608">
        <f>COUNTIF(orders[BookTitle],F608)</f>
        <v>1</v>
      </c>
    </row>
    <row r="609" spans="6:8" x14ac:dyDescent="0.3">
      <c r="F609" t="str">
        <v>Mean forward</v>
      </c>
      <c r="G609" s="24">
        <f>SUMIF(orders[BookTitle],F609,orders[TotalSales])</f>
        <v>147.38</v>
      </c>
      <c r="H609">
        <f>COUNTIF(orders[BookTitle],F609)</f>
        <v>4</v>
      </c>
    </row>
    <row r="610" spans="6:8" x14ac:dyDescent="0.3">
      <c r="F610" t="str">
        <v>Mean fund</v>
      </c>
      <c r="G610" s="24">
        <f>SUMIF(orders[BookTitle],F610,orders[TotalSales])</f>
        <v>485.80999999999995</v>
      </c>
      <c r="H610">
        <f>COUNTIF(orders[BookTitle],F610)</f>
        <v>4</v>
      </c>
    </row>
    <row r="611" spans="6:8" x14ac:dyDescent="0.3">
      <c r="F611" t="str">
        <v>Mean sing</v>
      </c>
      <c r="G611" s="24">
        <f>SUMIF(orders[BookTitle],F611,orders[TotalSales])</f>
        <v>232.55</v>
      </c>
      <c r="H611">
        <f>COUNTIF(orders[BookTitle],F611)</f>
        <v>1</v>
      </c>
    </row>
    <row r="612" spans="6:8" x14ac:dyDescent="0.3">
      <c r="F612" t="str">
        <v>Measure suggest possible</v>
      </c>
      <c r="G612" s="24">
        <f>SUMIF(orders[BookTitle],F612,orders[TotalSales])</f>
        <v>116.28</v>
      </c>
      <c r="H612">
        <f>COUNTIF(orders[BookTitle],F612)</f>
        <v>1</v>
      </c>
    </row>
    <row r="613" spans="6:8" x14ac:dyDescent="0.3">
      <c r="F613" t="str">
        <v>Media suddenly</v>
      </c>
      <c r="G613" s="24">
        <f>SUMIF(orders[BookTitle],F613,orders[TotalSales])</f>
        <v>220.55</v>
      </c>
      <c r="H613">
        <f>COUNTIF(orders[BookTitle],F613)</f>
        <v>3</v>
      </c>
    </row>
    <row r="614" spans="6:8" x14ac:dyDescent="0.3">
      <c r="F614" t="str">
        <v>Media without who</v>
      </c>
      <c r="G614" s="24">
        <f>SUMIF(orders[BookTitle],F614,orders[TotalSales])</f>
        <v>246.42000000000002</v>
      </c>
      <c r="H614">
        <f>COUNTIF(orders[BookTitle],F614)</f>
        <v>2</v>
      </c>
    </row>
    <row r="615" spans="6:8" x14ac:dyDescent="0.3">
      <c r="F615" t="str">
        <v>Member movement market</v>
      </c>
      <c r="G615" s="24">
        <f>SUMIF(orders[BookTitle],F615,orders[TotalSales])</f>
        <v>211.22</v>
      </c>
      <c r="H615">
        <f>COUNTIF(orders[BookTitle],F615)</f>
        <v>3</v>
      </c>
    </row>
    <row r="616" spans="6:8" x14ac:dyDescent="0.3">
      <c r="F616" t="str">
        <v>Mention marriage</v>
      </c>
      <c r="G616" s="24">
        <f>SUMIF(orders[BookTitle],F616,orders[TotalSales])</f>
        <v>396.01</v>
      </c>
      <c r="H616">
        <f>COUNTIF(orders[BookTitle],F616)</f>
        <v>3</v>
      </c>
    </row>
    <row r="617" spans="6:8" x14ac:dyDescent="0.3">
      <c r="F617" t="str">
        <v>Mention own</v>
      </c>
      <c r="G617" s="24">
        <f>SUMIF(orders[BookTitle],F617,orders[TotalSales])</f>
        <v>780.98</v>
      </c>
      <c r="H617">
        <f>COUNTIF(orders[BookTitle],F617)</f>
        <v>6</v>
      </c>
    </row>
    <row r="618" spans="6:8" x14ac:dyDescent="0.3">
      <c r="F618" t="str">
        <v>Mention smile</v>
      </c>
      <c r="G618" s="24">
        <f>SUMIF(orders[BookTitle],F618,orders[TotalSales])</f>
        <v>64.09</v>
      </c>
      <c r="H618">
        <f>COUNTIF(orders[BookTitle],F618)</f>
        <v>2</v>
      </c>
    </row>
    <row r="619" spans="6:8" x14ac:dyDescent="0.3">
      <c r="F619" t="str">
        <v>Message hotel</v>
      </c>
      <c r="G619" s="24">
        <f>SUMIF(orders[BookTitle],F619,orders[TotalSales])</f>
        <v>324.23</v>
      </c>
      <c r="H619">
        <f>COUNTIF(orders[BookTitle],F619)</f>
        <v>4</v>
      </c>
    </row>
    <row r="620" spans="6:8" x14ac:dyDescent="0.3">
      <c r="F620" t="str">
        <v>Message pay race</v>
      </c>
      <c r="G620" s="24">
        <f>SUMIF(orders[BookTitle],F620,orders[TotalSales])</f>
        <v>33.69</v>
      </c>
      <c r="H620">
        <f>COUNTIF(orders[BookTitle],F620)</f>
        <v>1</v>
      </c>
    </row>
    <row r="621" spans="6:8" x14ac:dyDescent="0.3">
      <c r="F621" t="str">
        <v>Method building</v>
      </c>
      <c r="G621" s="24">
        <f>SUMIF(orders[BookTitle],F621,orders[TotalSales])</f>
        <v>199.36</v>
      </c>
      <c r="H621">
        <f>COUNTIF(orders[BookTitle],F621)</f>
        <v>2</v>
      </c>
    </row>
    <row r="622" spans="6:8" x14ac:dyDescent="0.3">
      <c r="F622" t="str">
        <v>Middle serve understand</v>
      </c>
      <c r="G622" s="24">
        <f>SUMIF(orders[BookTitle],F622,orders[TotalSales])</f>
        <v>592.78</v>
      </c>
      <c r="H622">
        <f>COUNTIF(orders[BookTitle],F622)</f>
        <v>3</v>
      </c>
    </row>
    <row r="623" spans="6:8" x14ac:dyDescent="0.3">
      <c r="F623" t="str">
        <v>Might free standard</v>
      </c>
      <c r="G623" s="24">
        <f>SUMIF(orders[BookTitle],F623,orders[TotalSales])</f>
        <v>16.920000000000002</v>
      </c>
      <c r="H623">
        <f>COUNTIF(orders[BookTitle],F623)</f>
        <v>1</v>
      </c>
    </row>
    <row r="624" spans="6:8" x14ac:dyDescent="0.3">
      <c r="F624" t="str">
        <v>Might win pay</v>
      </c>
      <c r="G624" s="24">
        <f>SUMIF(orders[BookTitle],F624,orders[TotalSales])</f>
        <v>127.55000000000001</v>
      </c>
      <c r="H624">
        <f>COUNTIF(orders[BookTitle],F624)</f>
        <v>6</v>
      </c>
    </row>
    <row r="625" spans="6:8" x14ac:dyDescent="0.3">
      <c r="F625" t="str">
        <v>Mind beyond result</v>
      </c>
      <c r="G625" s="24">
        <f>SUMIF(orders[BookTitle],F625,orders[TotalSales])</f>
        <v>760.15000000000009</v>
      </c>
      <c r="H625">
        <f>COUNTIF(orders[BookTitle],F625)</f>
        <v>5</v>
      </c>
    </row>
    <row r="626" spans="6:8" x14ac:dyDescent="0.3">
      <c r="F626" t="str">
        <v>Mind either need</v>
      </c>
      <c r="G626" s="24">
        <f>SUMIF(orders[BookTitle],F626,orders[TotalSales])</f>
        <v>86.22</v>
      </c>
      <c r="H626">
        <f>COUNTIF(orders[BookTitle],F626)</f>
        <v>1</v>
      </c>
    </row>
    <row r="627" spans="6:8" x14ac:dyDescent="0.3">
      <c r="F627" t="str">
        <v>Mind morning</v>
      </c>
      <c r="G627" s="24">
        <f>SUMIF(orders[BookTitle],F627,orders[TotalSales])</f>
        <v>73.72</v>
      </c>
      <c r="H627">
        <f>COUNTIF(orders[BookTitle],F627)</f>
        <v>2</v>
      </c>
    </row>
    <row r="628" spans="6:8" x14ac:dyDescent="0.3">
      <c r="F628" t="str">
        <v>Minute their likely</v>
      </c>
      <c r="G628" s="24">
        <f>SUMIF(orders[BookTitle],F628,orders[TotalSales])</f>
        <v>594.86</v>
      </c>
      <c r="H628">
        <f>COUNTIF(orders[BookTitle],F628)</f>
        <v>4</v>
      </c>
    </row>
    <row r="629" spans="6:8" x14ac:dyDescent="0.3">
      <c r="F629" t="str">
        <v>Miss decade</v>
      </c>
      <c r="G629" s="24">
        <f>SUMIF(orders[BookTitle],F629,orders[TotalSales])</f>
        <v>377.43</v>
      </c>
      <c r="H629">
        <f>COUNTIF(orders[BookTitle],F629)</f>
        <v>3</v>
      </c>
    </row>
    <row r="630" spans="6:8" x14ac:dyDescent="0.3">
      <c r="F630" t="str">
        <v>Mission bit</v>
      </c>
      <c r="G630" s="24">
        <f>SUMIF(orders[BookTitle],F630,orders[TotalSales])</f>
        <v>48.04</v>
      </c>
      <c r="H630">
        <f>COUNTIF(orders[BookTitle],F630)</f>
        <v>1</v>
      </c>
    </row>
    <row r="631" spans="6:8" x14ac:dyDescent="0.3">
      <c r="F631" t="str">
        <v>Moment customer</v>
      </c>
      <c r="G631" s="24">
        <f>SUMIF(orders[BookTitle],F631,orders[TotalSales])</f>
        <v>125.22</v>
      </c>
      <c r="H631">
        <f>COUNTIF(orders[BookTitle],F631)</f>
        <v>1</v>
      </c>
    </row>
    <row r="632" spans="6:8" x14ac:dyDescent="0.3">
      <c r="F632" t="str">
        <v>Month whole</v>
      </c>
      <c r="G632" s="24">
        <f>SUMIF(orders[BookTitle],F632,orders[TotalSales])</f>
        <v>32.299999999999997</v>
      </c>
      <c r="H632">
        <f>COUNTIF(orders[BookTitle],F632)</f>
        <v>1</v>
      </c>
    </row>
    <row r="633" spans="6:8" x14ac:dyDescent="0.3">
      <c r="F633" t="str">
        <v>More discussion democratic</v>
      </c>
      <c r="G633" s="24">
        <f>SUMIF(orders[BookTitle],F633,orders[TotalSales])</f>
        <v>17.100000000000001</v>
      </c>
      <c r="H633">
        <f>COUNTIF(orders[BookTitle],F633)</f>
        <v>1</v>
      </c>
    </row>
    <row r="634" spans="6:8" x14ac:dyDescent="0.3">
      <c r="F634" t="str">
        <v>More least low</v>
      </c>
      <c r="G634" s="24">
        <f>SUMIF(orders[BookTitle],F634,orders[TotalSales])</f>
        <v>194.86</v>
      </c>
      <c r="H634">
        <f>COUNTIF(orders[BookTitle],F634)</f>
        <v>3</v>
      </c>
    </row>
    <row r="635" spans="6:8" x14ac:dyDescent="0.3">
      <c r="F635" t="str">
        <v>More natural commercial</v>
      </c>
      <c r="G635" s="24">
        <f>SUMIF(orders[BookTitle],F635,orders[TotalSales])</f>
        <v>176.57999999999998</v>
      </c>
      <c r="H635">
        <f>COUNTIF(orders[BookTitle],F635)</f>
        <v>3</v>
      </c>
    </row>
    <row r="636" spans="6:8" x14ac:dyDescent="0.3">
      <c r="F636" t="str">
        <v>Morning past</v>
      </c>
      <c r="G636" s="24">
        <f>SUMIF(orders[BookTitle],F636,orders[TotalSales])</f>
        <v>104.74000000000001</v>
      </c>
      <c r="H636">
        <f>COUNTIF(orders[BookTitle],F636)</f>
        <v>3</v>
      </c>
    </row>
    <row r="637" spans="6:8" x14ac:dyDescent="0.3">
      <c r="F637" t="str">
        <v>Mother ball</v>
      </c>
      <c r="G637" s="24">
        <f>SUMIF(orders[BookTitle],F637,orders[TotalSales])</f>
        <v>61.94</v>
      </c>
      <c r="H637">
        <f>COUNTIF(orders[BookTitle],F637)</f>
        <v>2</v>
      </c>
    </row>
    <row r="638" spans="6:8" x14ac:dyDescent="0.3">
      <c r="F638" t="str">
        <v>Mouth young simply</v>
      </c>
      <c r="G638" s="24">
        <f>SUMIF(orders[BookTitle],F638,orders[TotalSales])</f>
        <v>109.75</v>
      </c>
      <c r="H638">
        <f>COUNTIF(orders[BookTitle],F638)</f>
        <v>2</v>
      </c>
    </row>
    <row r="639" spans="6:8" x14ac:dyDescent="0.3">
      <c r="F639" t="str">
        <v>Move term</v>
      </c>
      <c r="G639" s="24">
        <f>SUMIF(orders[BookTitle],F639,orders[TotalSales])</f>
        <v>33.36</v>
      </c>
      <c r="H639">
        <f>COUNTIF(orders[BookTitle],F639)</f>
        <v>1</v>
      </c>
    </row>
    <row r="640" spans="6:8" x14ac:dyDescent="0.3">
      <c r="F640" t="str">
        <v>Mrs collection</v>
      </c>
      <c r="G640" s="24">
        <f>SUMIF(orders[BookTitle],F640,orders[TotalSales])</f>
        <v>66.400000000000006</v>
      </c>
      <c r="H640">
        <f>COUNTIF(orders[BookTitle],F640)</f>
        <v>1</v>
      </c>
    </row>
    <row r="641" spans="6:8" x14ac:dyDescent="0.3">
      <c r="F641" t="str">
        <v>Much evidence</v>
      </c>
      <c r="G641" s="24">
        <f>SUMIF(orders[BookTitle],F641,orders[TotalSales])</f>
        <v>80.099999999999994</v>
      </c>
      <c r="H641">
        <f>COUNTIF(orders[BookTitle],F641)</f>
        <v>2</v>
      </c>
    </row>
    <row r="642" spans="6:8" x14ac:dyDescent="0.3">
      <c r="F642" t="str">
        <v>Music human</v>
      </c>
      <c r="G642" s="24">
        <f>SUMIF(orders[BookTitle],F642,orders[TotalSales])</f>
        <v>511.67</v>
      </c>
      <c r="H642">
        <f>COUNTIF(orders[BookTitle],F642)</f>
        <v>4</v>
      </c>
    </row>
    <row r="643" spans="6:8" x14ac:dyDescent="0.3">
      <c r="F643" t="str">
        <v>Music large</v>
      </c>
      <c r="G643" s="24">
        <f>SUMIF(orders[BookTitle],F643,orders[TotalSales])</f>
        <v>103.85999999999999</v>
      </c>
      <c r="H643">
        <f>COUNTIF(orders[BookTitle],F643)</f>
        <v>2</v>
      </c>
    </row>
    <row r="644" spans="6:8" x14ac:dyDescent="0.3">
      <c r="F644" t="str">
        <v>Music thought</v>
      </c>
      <c r="G644" s="24">
        <f>SUMIF(orders[BookTitle],F644,orders[TotalSales])</f>
        <v>193.71</v>
      </c>
      <c r="H644">
        <f>COUNTIF(orders[BookTitle],F644)</f>
        <v>5</v>
      </c>
    </row>
    <row r="645" spans="6:8" x14ac:dyDescent="0.3">
      <c r="F645" t="str">
        <v>Must government</v>
      </c>
      <c r="G645" s="24">
        <f>SUMIF(orders[BookTitle],F645,orders[TotalSales])</f>
        <v>463.06</v>
      </c>
      <c r="H645">
        <f>COUNTIF(orders[BookTitle],F645)</f>
        <v>3</v>
      </c>
    </row>
    <row r="646" spans="6:8" x14ac:dyDescent="0.3">
      <c r="F646" t="str">
        <v>Must notice million</v>
      </c>
      <c r="G646" s="24">
        <f>SUMIF(orders[BookTitle],F646,orders[TotalSales])</f>
        <v>204.82</v>
      </c>
      <c r="H646">
        <f>COUNTIF(orders[BookTitle],F646)</f>
        <v>3</v>
      </c>
    </row>
    <row r="647" spans="6:8" x14ac:dyDescent="0.3">
      <c r="F647" t="str">
        <v>My establish indeed let</v>
      </c>
      <c r="G647" s="24">
        <f>SUMIF(orders[BookTitle],F647,orders[TotalSales])</f>
        <v>108.61</v>
      </c>
      <c r="H647">
        <f>COUNTIF(orders[BookTitle],F647)</f>
        <v>4</v>
      </c>
    </row>
    <row r="648" spans="6:8" x14ac:dyDescent="0.3">
      <c r="F648" t="str">
        <v>Myself number hold</v>
      </c>
      <c r="G648" s="24">
        <f>SUMIF(orders[BookTitle],F648,orders[TotalSales])</f>
        <v>57.67</v>
      </c>
      <c r="H648">
        <f>COUNTIF(orders[BookTitle],F648)</f>
        <v>3</v>
      </c>
    </row>
    <row r="649" spans="6:8" x14ac:dyDescent="0.3">
      <c r="F649" t="str">
        <v>Name third</v>
      </c>
      <c r="G649" s="24">
        <f>SUMIF(orders[BookTitle],F649,orders[TotalSales])</f>
        <v>36</v>
      </c>
      <c r="H649">
        <f>COUNTIF(orders[BookTitle],F649)</f>
        <v>1</v>
      </c>
    </row>
    <row r="650" spans="6:8" x14ac:dyDescent="0.3">
      <c r="F650" t="str">
        <v>Nation do price</v>
      </c>
      <c r="G650" s="24">
        <f>SUMIF(orders[BookTitle],F650,orders[TotalSales])</f>
        <v>35.659999999999997</v>
      </c>
      <c r="H650">
        <f>COUNTIF(orders[BookTitle],F650)</f>
        <v>1</v>
      </c>
    </row>
    <row r="651" spans="6:8" x14ac:dyDescent="0.3">
      <c r="F651" t="str">
        <v>Nation reduce lot</v>
      </c>
      <c r="G651" s="24">
        <f>SUMIF(orders[BookTitle],F651,orders[TotalSales])</f>
        <v>407.6</v>
      </c>
      <c r="H651">
        <f>COUNTIF(orders[BookTitle],F651)</f>
        <v>3</v>
      </c>
    </row>
    <row r="652" spans="6:8" x14ac:dyDescent="0.3">
      <c r="F652" t="str">
        <v>Nation somebody far</v>
      </c>
      <c r="G652" s="24">
        <f>SUMIF(orders[BookTitle],F652,orders[TotalSales])</f>
        <v>74.760000000000005</v>
      </c>
      <c r="H652">
        <f>COUNTIF(orders[BookTitle],F652)</f>
        <v>1</v>
      </c>
    </row>
    <row r="653" spans="6:8" x14ac:dyDescent="0.3">
      <c r="F653" t="str">
        <v>National feeling</v>
      </c>
      <c r="G653" s="24">
        <f>SUMIF(orders[BookTitle],F653,orders[TotalSales])</f>
        <v>152.76</v>
      </c>
      <c r="H653">
        <f>COUNTIF(orders[BookTitle],F653)</f>
        <v>5</v>
      </c>
    </row>
    <row r="654" spans="6:8" x14ac:dyDescent="0.3">
      <c r="F654" t="str">
        <v>Near condition cost</v>
      </c>
      <c r="G654" s="24">
        <f>SUMIF(orders[BookTitle],F654,orders[TotalSales])</f>
        <v>215.23000000000002</v>
      </c>
      <c r="H654">
        <f>COUNTIF(orders[BookTitle],F654)</f>
        <v>2</v>
      </c>
    </row>
    <row r="655" spans="6:8" x14ac:dyDescent="0.3">
      <c r="F655" t="str">
        <v>Near lay</v>
      </c>
      <c r="G655" s="24">
        <f>SUMIF(orders[BookTitle],F655,orders[TotalSales])</f>
        <v>59.67</v>
      </c>
      <c r="H655">
        <f>COUNTIF(orders[BookTitle],F655)</f>
        <v>1</v>
      </c>
    </row>
    <row r="656" spans="6:8" x14ac:dyDescent="0.3">
      <c r="F656" t="str">
        <v>Nearly western into</v>
      </c>
      <c r="G656" s="24">
        <f>SUMIF(orders[BookTitle],F656,orders[TotalSales])</f>
        <v>120.36</v>
      </c>
      <c r="H656">
        <f>COUNTIF(orders[BookTitle],F656)</f>
        <v>1</v>
      </c>
    </row>
    <row r="657" spans="6:8" x14ac:dyDescent="0.3">
      <c r="F657" t="str">
        <v>Need meeting hope</v>
      </c>
      <c r="G657" s="24">
        <f>SUMIF(orders[BookTitle],F657,orders[TotalSales])</f>
        <v>193.4</v>
      </c>
      <c r="H657">
        <f>COUNTIF(orders[BookTitle],F657)</f>
        <v>1</v>
      </c>
    </row>
    <row r="658" spans="6:8" x14ac:dyDescent="0.3">
      <c r="F658" t="str">
        <v>Need red</v>
      </c>
      <c r="G658" s="24">
        <f>SUMIF(orders[BookTitle],F658,orders[TotalSales])</f>
        <v>230.64000000000004</v>
      </c>
      <c r="H658">
        <f>COUNTIF(orders[BookTitle],F658)</f>
        <v>5</v>
      </c>
    </row>
    <row r="659" spans="6:8" x14ac:dyDescent="0.3">
      <c r="F659" t="str">
        <v>Need wrong benefit</v>
      </c>
      <c r="G659" s="24">
        <f>SUMIF(orders[BookTitle],F659,orders[TotalSales])</f>
        <v>203.8</v>
      </c>
      <c r="H659">
        <f>COUNTIF(orders[BookTitle],F659)</f>
        <v>1</v>
      </c>
    </row>
    <row r="660" spans="6:8" x14ac:dyDescent="0.3">
      <c r="F660" t="str">
        <v>Never day</v>
      </c>
      <c r="G660" s="24">
        <f>SUMIF(orders[BookTitle],F660,orders[TotalSales])</f>
        <v>506.51</v>
      </c>
      <c r="H660">
        <f>COUNTIF(orders[BookTitle],F660)</f>
        <v>3</v>
      </c>
    </row>
    <row r="661" spans="6:8" x14ac:dyDescent="0.3">
      <c r="F661" t="str">
        <v>New hotel</v>
      </c>
      <c r="G661" s="24">
        <f>SUMIF(orders[BookTitle],F661,orders[TotalSales])</f>
        <v>165.71</v>
      </c>
      <c r="H661">
        <f>COUNTIF(orders[BookTitle],F661)</f>
        <v>4</v>
      </c>
    </row>
    <row r="662" spans="6:8" x14ac:dyDescent="0.3">
      <c r="F662" t="str">
        <v>New they ever long</v>
      </c>
      <c r="G662" s="24">
        <f>SUMIF(orders[BookTitle],F662,orders[TotalSales])</f>
        <v>158.85000000000002</v>
      </c>
      <c r="H662">
        <f>COUNTIF(orders[BookTitle],F662)</f>
        <v>2</v>
      </c>
    </row>
    <row r="663" spans="6:8" x14ac:dyDescent="0.3">
      <c r="F663" t="str">
        <v>News</v>
      </c>
      <c r="G663" s="24">
        <f>SUMIF(orders[BookTitle],F663,orders[TotalSales])</f>
        <v>354.97</v>
      </c>
      <c r="H663">
        <f>COUNTIF(orders[BookTitle],F663)</f>
        <v>3</v>
      </c>
    </row>
    <row r="664" spans="6:8" x14ac:dyDescent="0.3">
      <c r="F664" t="str">
        <v>News air</v>
      </c>
      <c r="G664" s="24">
        <f>SUMIF(orders[BookTitle],F664,orders[TotalSales])</f>
        <v>286.94</v>
      </c>
      <c r="H664">
        <f>COUNTIF(orders[BookTitle],F664)</f>
        <v>2</v>
      </c>
    </row>
    <row r="665" spans="6:8" x14ac:dyDescent="0.3">
      <c r="F665" t="str">
        <v>News better</v>
      </c>
      <c r="G665" s="24">
        <f>SUMIF(orders[BookTitle],F665,orders[TotalSales])</f>
        <v>186</v>
      </c>
      <c r="H665">
        <f>COUNTIF(orders[BookTitle],F665)</f>
        <v>3</v>
      </c>
    </row>
    <row r="666" spans="6:8" x14ac:dyDescent="0.3">
      <c r="F666" t="str">
        <v>Newspaper put key</v>
      </c>
      <c r="G666" s="24">
        <f>SUMIF(orders[BookTitle],F666,orders[TotalSales])</f>
        <v>146.34</v>
      </c>
      <c r="H666">
        <f>COUNTIF(orders[BookTitle],F666)</f>
        <v>1</v>
      </c>
    </row>
    <row r="667" spans="6:8" x14ac:dyDescent="0.3">
      <c r="F667" t="str">
        <v>Next</v>
      </c>
      <c r="G667" s="24">
        <f>SUMIF(orders[BookTitle],F667,orders[TotalSales])</f>
        <v>23.15</v>
      </c>
      <c r="H667">
        <f>COUNTIF(orders[BookTitle],F667)</f>
        <v>2</v>
      </c>
    </row>
    <row r="668" spans="6:8" x14ac:dyDescent="0.3">
      <c r="F668" t="str">
        <v>Next admit</v>
      </c>
      <c r="G668" s="24">
        <f>SUMIF(orders[BookTitle],F668,orders[TotalSales])</f>
        <v>244.72</v>
      </c>
      <c r="H668">
        <f>COUNTIF(orders[BookTitle],F668)</f>
        <v>3</v>
      </c>
    </row>
    <row r="669" spans="6:8" x14ac:dyDescent="0.3">
      <c r="F669" t="str">
        <v>Nice effort surface</v>
      </c>
      <c r="G669" s="24">
        <f>SUMIF(orders[BookTitle],F669,orders[TotalSales])</f>
        <v>899.51</v>
      </c>
      <c r="H669">
        <f>COUNTIF(orders[BookTitle],F669)</f>
        <v>6</v>
      </c>
    </row>
    <row r="670" spans="6:8" x14ac:dyDescent="0.3">
      <c r="F670" t="str">
        <v>Nice nation</v>
      </c>
      <c r="G670" s="24">
        <f>SUMIF(orders[BookTitle],F670,orders[TotalSales])</f>
        <v>674.96</v>
      </c>
      <c r="H670">
        <f>COUNTIF(orders[BookTitle],F670)</f>
        <v>5</v>
      </c>
    </row>
    <row r="671" spans="6:8" x14ac:dyDescent="0.3">
      <c r="F671" t="str">
        <v>Night all</v>
      </c>
      <c r="G671" s="24">
        <f>SUMIF(orders[BookTitle],F671,orders[TotalSales])</f>
        <v>219.79000000000002</v>
      </c>
      <c r="H671">
        <f>COUNTIF(orders[BookTitle],F671)</f>
        <v>3</v>
      </c>
    </row>
    <row r="672" spans="6:8" x14ac:dyDescent="0.3">
      <c r="F672" t="str">
        <v>Night blue little herself</v>
      </c>
      <c r="G672" s="24">
        <f>SUMIF(orders[BookTitle],F672,orders[TotalSales])</f>
        <v>332.32000000000005</v>
      </c>
      <c r="H672">
        <f>COUNTIF(orders[BookTitle],F672)</f>
        <v>2</v>
      </c>
    </row>
    <row r="673" spans="6:8" x14ac:dyDescent="0.3">
      <c r="F673" t="str">
        <v>None push</v>
      </c>
      <c r="G673" s="24">
        <f>SUMIF(orders[BookTitle],F673,orders[TotalSales])</f>
        <v>81.8</v>
      </c>
      <c r="H673">
        <f>COUNTIF(orders[BookTitle],F673)</f>
        <v>1</v>
      </c>
    </row>
    <row r="674" spans="6:8" x14ac:dyDescent="0.3">
      <c r="F674" t="str">
        <v>Nor book</v>
      </c>
      <c r="G674" s="24">
        <f>SUMIF(orders[BookTitle],F674,orders[TotalSales])</f>
        <v>203.74</v>
      </c>
      <c r="H674">
        <f>COUNTIF(orders[BookTitle],F674)</f>
        <v>3</v>
      </c>
    </row>
    <row r="675" spans="6:8" x14ac:dyDescent="0.3">
      <c r="F675" t="str">
        <v>Nor city</v>
      </c>
      <c r="G675" s="24">
        <f>SUMIF(orders[BookTitle],F675,orders[TotalSales])</f>
        <v>567.75</v>
      </c>
      <c r="H675">
        <f>COUNTIF(orders[BookTitle],F675)</f>
        <v>3</v>
      </c>
    </row>
    <row r="676" spans="6:8" x14ac:dyDescent="0.3">
      <c r="F676" t="str">
        <v>Nor speak</v>
      </c>
      <c r="G676" s="24">
        <f>SUMIF(orders[BookTitle],F676,orders[TotalSales])</f>
        <v>16.45</v>
      </c>
      <c r="H676">
        <f>COUNTIF(orders[BookTitle],F676)</f>
        <v>1</v>
      </c>
    </row>
    <row r="677" spans="6:8" x14ac:dyDescent="0.3">
      <c r="F677" t="str">
        <v>Not shoulder</v>
      </c>
      <c r="G677" s="24">
        <f>SUMIF(orders[BookTitle],F677,orders[TotalSales])</f>
        <v>64.44</v>
      </c>
      <c r="H677">
        <f>COUNTIF(orders[BookTitle],F677)</f>
        <v>1</v>
      </c>
    </row>
    <row r="678" spans="6:8" x14ac:dyDescent="0.3">
      <c r="F678" t="str">
        <v>Nothing</v>
      </c>
      <c r="G678" s="24">
        <f>SUMIF(orders[BookTitle],F678,orders[TotalSales])</f>
        <v>169.14</v>
      </c>
      <c r="H678">
        <f>COUNTIF(orders[BookTitle],F678)</f>
        <v>2</v>
      </c>
    </row>
    <row r="679" spans="6:8" x14ac:dyDescent="0.3">
      <c r="F679" t="str">
        <v>Nothing about</v>
      </c>
      <c r="G679" s="24">
        <f>SUMIF(orders[BookTitle],F679,orders[TotalSales])</f>
        <v>71.28</v>
      </c>
      <c r="H679">
        <f>COUNTIF(orders[BookTitle],F679)</f>
        <v>3</v>
      </c>
    </row>
    <row r="680" spans="6:8" x14ac:dyDescent="0.3">
      <c r="F680" t="str">
        <v>Nothing approach image</v>
      </c>
      <c r="G680" s="24">
        <f>SUMIF(orders[BookTitle],F680,orders[TotalSales])</f>
        <v>171.09</v>
      </c>
      <c r="H680">
        <f>COUNTIF(orders[BookTitle],F680)</f>
        <v>3</v>
      </c>
    </row>
    <row r="681" spans="6:8" x14ac:dyDescent="0.3">
      <c r="F681" t="str">
        <v>Nothing show both</v>
      </c>
      <c r="G681" s="24">
        <f>SUMIF(orders[BookTitle],F681,orders[TotalSales])</f>
        <v>64.459999999999994</v>
      </c>
      <c r="H681">
        <f>COUNTIF(orders[BookTitle],F681)</f>
        <v>1</v>
      </c>
    </row>
    <row r="682" spans="6:8" x14ac:dyDescent="0.3">
      <c r="F682" t="str">
        <v>Nothing summer</v>
      </c>
      <c r="G682" s="24">
        <f>SUMIF(orders[BookTitle],F682,orders[TotalSales])</f>
        <v>241.3</v>
      </c>
      <c r="H682">
        <f>COUNTIF(orders[BookTitle],F682)</f>
        <v>1</v>
      </c>
    </row>
    <row r="683" spans="6:8" x14ac:dyDescent="0.3">
      <c r="F683" t="str">
        <v>Notice cell</v>
      </c>
      <c r="G683" s="24">
        <f>SUMIF(orders[BookTitle],F683,orders[TotalSales])</f>
        <v>245.82999999999998</v>
      </c>
      <c r="H683">
        <f>COUNTIF(orders[BookTitle],F683)</f>
        <v>3</v>
      </c>
    </row>
    <row r="684" spans="6:8" x14ac:dyDescent="0.3">
      <c r="F684" t="str">
        <v>Notice Mrs language</v>
      </c>
      <c r="G684" s="24">
        <f>SUMIF(orders[BookTitle],F684,orders[TotalSales])</f>
        <v>261.76</v>
      </c>
      <c r="H684">
        <f>COUNTIF(orders[BookTitle],F684)</f>
        <v>2</v>
      </c>
    </row>
    <row r="685" spans="6:8" x14ac:dyDescent="0.3">
      <c r="F685" t="str">
        <v>Notice sense pass</v>
      </c>
      <c r="G685" s="24">
        <f>SUMIF(orders[BookTitle],F685,orders[TotalSales])</f>
        <v>267.14</v>
      </c>
      <c r="H685">
        <f>COUNTIF(orders[BookTitle],F685)</f>
        <v>5</v>
      </c>
    </row>
    <row r="686" spans="6:8" x14ac:dyDescent="0.3">
      <c r="F686" t="str">
        <v>Now act maybe way</v>
      </c>
      <c r="G686" s="24">
        <f>SUMIF(orders[BookTitle],F686,orders[TotalSales])</f>
        <v>77.680000000000007</v>
      </c>
      <c r="H686">
        <f>COUNTIF(orders[BookTitle],F686)</f>
        <v>2</v>
      </c>
    </row>
    <row r="687" spans="6:8" x14ac:dyDescent="0.3">
      <c r="F687" t="str">
        <v>Now small whole upon</v>
      </c>
      <c r="G687" s="24">
        <f>SUMIF(orders[BookTitle],F687,orders[TotalSales])</f>
        <v>291.32</v>
      </c>
      <c r="H687">
        <f>COUNTIF(orders[BookTitle],F687)</f>
        <v>3</v>
      </c>
    </row>
    <row r="688" spans="6:8" x14ac:dyDescent="0.3">
      <c r="F688" t="str">
        <v>Now thus because</v>
      </c>
      <c r="G688" s="24">
        <f>SUMIF(orders[BookTitle],F688,orders[TotalSales])</f>
        <v>125.55000000000001</v>
      </c>
      <c r="H688">
        <f>COUNTIF(orders[BookTitle],F688)</f>
        <v>3</v>
      </c>
    </row>
    <row r="689" spans="6:8" x14ac:dyDescent="0.3">
      <c r="F689" t="str">
        <v>Number young</v>
      </c>
      <c r="G689" s="24">
        <f>SUMIF(orders[BookTitle],F689,orders[TotalSales])</f>
        <v>113.5</v>
      </c>
      <c r="H689">
        <f>COUNTIF(orders[BookTitle],F689)</f>
        <v>2</v>
      </c>
    </row>
    <row r="690" spans="6:8" x14ac:dyDescent="0.3">
      <c r="F690" t="str">
        <v>Occur type</v>
      </c>
      <c r="G690" s="24">
        <f>SUMIF(orders[BookTitle],F690,orders[TotalSales])</f>
        <v>191.74</v>
      </c>
      <c r="H690">
        <f>COUNTIF(orders[BookTitle],F690)</f>
        <v>2</v>
      </c>
    </row>
    <row r="691" spans="6:8" x14ac:dyDescent="0.3">
      <c r="F691" t="str">
        <v>Of move somebody</v>
      </c>
      <c r="G691" s="24">
        <f>SUMIF(orders[BookTitle],F691,orders[TotalSales])</f>
        <v>208.13</v>
      </c>
      <c r="H691">
        <f>COUNTIF(orders[BookTitle],F691)</f>
        <v>3</v>
      </c>
    </row>
    <row r="692" spans="6:8" x14ac:dyDescent="0.3">
      <c r="F692" t="str">
        <v>Offer fly</v>
      </c>
      <c r="G692" s="24">
        <f>SUMIF(orders[BookTitle],F692,orders[TotalSales])</f>
        <v>86.4</v>
      </c>
      <c r="H692">
        <f>COUNTIF(orders[BookTitle],F692)</f>
        <v>1</v>
      </c>
    </row>
    <row r="693" spans="6:8" x14ac:dyDescent="0.3">
      <c r="F693" t="str">
        <v>Offer say</v>
      </c>
      <c r="G693" s="24">
        <f>SUMIF(orders[BookTitle],F693,orders[TotalSales])</f>
        <v>230.97</v>
      </c>
      <c r="H693">
        <f>COUNTIF(orders[BookTitle],F693)</f>
        <v>2</v>
      </c>
    </row>
    <row r="694" spans="6:8" x14ac:dyDescent="0.3">
      <c r="F694" t="str">
        <v>Office</v>
      </c>
      <c r="G694" s="24">
        <f>SUMIF(orders[BookTitle],F694,orders[TotalSales])</f>
        <v>81</v>
      </c>
      <c r="H694">
        <f>COUNTIF(orders[BookTitle],F694)</f>
        <v>1</v>
      </c>
    </row>
    <row r="695" spans="6:8" x14ac:dyDescent="0.3">
      <c r="F695" t="str">
        <v>Often tend</v>
      </c>
      <c r="G695" s="24">
        <f>SUMIF(orders[BookTitle],F695,orders[TotalSales])</f>
        <v>148.28</v>
      </c>
      <c r="H695">
        <f>COUNTIF(orders[BookTitle],F695)</f>
        <v>3</v>
      </c>
    </row>
    <row r="696" spans="6:8" x14ac:dyDescent="0.3">
      <c r="F696" t="str">
        <v>Oil size up</v>
      </c>
      <c r="G696" s="24">
        <f>SUMIF(orders[BookTitle],F696,orders[TotalSales])</f>
        <v>711.53</v>
      </c>
      <c r="H696">
        <f>COUNTIF(orders[BookTitle],F696)</f>
        <v>4</v>
      </c>
    </row>
    <row r="697" spans="6:8" x14ac:dyDescent="0.3">
      <c r="F697" t="str">
        <v>Ok American probably</v>
      </c>
      <c r="G697" s="24">
        <f>SUMIF(orders[BookTitle],F697,orders[TotalSales])</f>
        <v>129.86000000000001</v>
      </c>
      <c r="H697">
        <f>COUNTIF(orders[BookTitle],F697)</f>
        <v>3</v>
      </c>
    </row>
    <row r="698" spans="6:8" x14ac:dyDescent="0.3">
      <c r="F698" t="str">
        <v>Old billion research</v>
      </c>
      <c r="G698" s="24">
        <f>SUMIF(orders[BookTitle],F698,orders[TotalSales])</f>
        <v>311.14</v>
      </c>
      <c r="H698">
        <f>COUNTIF(orders[BookTitle],F698)</f>
        <v>2</v>
      </c>
    </row>
    <row r="699" spans="6:8" x14ac:dyDescent="0.3">
      <c r="F699" t="str">
        <v>Open large difficult summer</v>
      </c>
      <c r="G699" s="24">
        <f>SUMIF(orders[BookTitle],F699,orders[TotalSales])</f>
        <v>206.54</v>
      </c>
      <c r="H699">
        <f>COUNTIF(orders[BookTitle],F699)</f>
        <v>4</v>
      </c>
    </row>
    <row r="700" spans="6:8" x14ac:dyDescent="0.3">
      <c r="F700" t="str">
        <v>Option</v>
      </c>
      <c r="G700" s="24">
        <f>SUMIF(orders[BookTitle],F700,orders[TotalSales])</f>
        <v>54.06</v>
      </c>
      <c r="H700">
        <f>COUNTIF(orders[BookTitle],F700)</f>
        <v>2</v>
      </c>
    </row>
    <row r="701" spans="6:8" x14ac:dyDescent="0.3">
      <c r="F701" t="str">
        <v>Option loss</v>
      </c>
      <c r="G701" s="24">
        <f>SUMIF(orders[BookTitle],F701,orders[TotalSales])</f>
        <v>253.48</v>
      </c>
      <c r="H701">
        <f>COUNTIF(orders[BookTitle],F701)</f>
        <v>2</v>
      </c>
    </row>
    <row r="702" spans="6:8" x14ac:dyDescent="0.3">
      <c r="F702" t="str">
        <v>Or</v>
      </c>
      <c r="G702" s="24">
        <f>SUMIF(orders[BookTitle],F702,orders[TotalSales])</f>
        <v>262.07</v>
      </c>
      <c r="H702">
        <f>COUNTIF(orders[BookTitle],F702)</f>
        <v>2</v>
      </c>
    </row>
    <row r="703" spans="6:8" x14ac:dyDescent="0.3">
      <c r="F703" t="str">
        <v>Or already along</v>
      </c>
      <c r="G703" s="24">
        <f>SUMIF(orders[BookTitle],F703,orders[TotalSales])</f>
        <v>116.55000000000001</v>
      </c>
      <c r="H703">
        <f>COUNTIF(orders[BookTitle],F703)</f>
        <v>2</v>
      </c>
    </row>
    <row r="704" spans="6:8" x14ac:dyDescent="0.3">
      <c r="F704" t="str">
        <v>Or environmental</v>
      </c>
      <c r="G704" s="24">
        <f>SUMIF(orders[BookTitle],F704,orders[TotalSales])</f>
        <v>247.45999999999998</v>
      </c>
      <c r="H704">
        <f>COUNTIF(orders[BookTitle],F704)</f>
        <v>2</v>
      </c>
    </row>
    <row r="705" spans="6:8" x14ac:dyDescent="0.3">
      <c r="F705" t="str">
        <v>Or prevent agreement</v>
      </c>
      <c r="G705" s="24">
        <f>SUMIF(orders[BookTitle],F705,orders[TotalSales])</f>
        <v>96.45</v>
      </c>
      <c r="H705">
        <f>COUNTIF(orders[BookTitle],F705)</f>
        <v>1</v>
      </c>
    </row>
    <row r="706" spans="6:8" x14ac:dyDescent="0.3">
      <c r="F706" t="str">
        <v>Or top</v>
      </c>
      <c r="G706" s="24">
        <f>SUMIF(orders[BookTitle],F706,orders[TotalSales])</f>
        <v>265.41999999999996</v>
      </c>
      <c r="H706">
        <f>COUNTIF(orders[BookTitle],F706)</f>
        <v>4</v>
      </c>
    </row>
    <row r="707" spans="6:8" x14ac:dyDescent="0.3">
      <c r="F707" t="str">
        <v>Order</v>
      </c>
      <c r="G707" s="24">
        <f>SUMIF(orders[BookTitle],F707,orders[TotalSales])</f>
        <v>87.06</v>
      </c>
      <c r="H707">
        <f>COUNTIF(orders[BookTitle],F707)</f>
        <v>2</v>
      </c>
    </row>
    <row r="708" spans="6:8" x14ac:dyDescent="0.3">
      <c r="F708" t="str">
        <v>Organization himself play whole</v>
      </c>
      <c r="G708" s="24">
        <f>SUMIF(orders[BookTitle],F708,orders[TotalSales])</f>
        <v>39.659999999999997</v>
      </c>
      <c r="H708">
        <f>COUNTIF(orders[BookTitle],F708)</f>
        <v>3</v>
      </c>
    </row>
    <row r="709" spans="6:8" x14ac:dyDescent="0.3">
      <c r="F709" t="str">
        <v>Other edge radio</v>
      </c>
      <c r="G709" s="24">
        <f>SUMIF(orders[BookTitle],F709,orders[TotalSales])</f>
        <v>102.58</v>
      </c>
      <c r="H709">
        <f>COUNTIF(orders[BookTitle],F709)</f>
        <v>2</v>
      </c>
    </row>
    <row r="710" spans="6:8" x14ac:dyDescent="0.3">
      <c r="F710" t="str">
        <v>Others series lay</v>
      </c>
      <c r="G710" s="24">
        <f>SUMIF(orders[BookTitle],F710,orders[TotalSales])</f>
        <v>27.75</v>
      </c>
      <c r="H710">
        <f>COUNTIF(orders[BookTitle],F710)</f>
        <v>1</v>
      </c>
    </row>
    <row r="711" spans="6:8" x14ac:dyDescent="0.3">
      <c r="F711" t="str">
        <v>Our could reality</v>
      </c>
      <c r="G711" s="24">
        <f>SUMIF(orders[BookTitle],F711,orders[TotalSales])</f>
        <v>191</v>
      </c>
      <c r="H711">
        <f>COUNTIF(orders[BookTitle],F711)</f>
        <v>2</v>
      </c>
    </row>
    <row r="712" spans="6:8" x14ac:dyDescent="0.3">
      <c r="F712" t="str">
        <v>Our deal record</v>
      </c>
      <c r="G712" s="24">
        <f>SUMIF(orders[BookTitle],F712,orders[TotalSales])</f>
        <v>773.51</v>
      </c>
      <c r="H712">
        <f>COUNTIF(orders[BookTitle],F712)</f>
        <v>4</v>
      </c>
    </row>
    <row r="713" spans="6:8" x14ac:dyDescent="0.3">
      <c r="F713" t="str">
        <v>Our do</v>
      </c>
      <c r="G713" s="24">
        <f>SUMIF(orders[BookTitle],F713,orders[TotalSales])</f>
        <v>62.52</v>
      </c>
      <c r="H713">
        <f>COUNTIF(orders[BookTitle],F713)</f>
        <v>2</v>
      </c>
    </row>
    <row r="714" spans="6:8" x14ac:dyDescent="0.3">
      <c r="F714" t="str">
        <v>Out agree spend</v>
      </c>
      <c r="G714" s="24">
        <f>SUMIF(orders[BookTitle],F714,orders[TotalSales])</f>
        <v>60.76</v>
      </c>
      <c r="H714">
        <f>COUNTIF(orders[BookTitle],F714)</f>
        <v>1</v>
      </c>
    </row>
    <row r="715" spans="6:8" x14ac:dyDescent="0.3">
      <c r="F715" t="str">
        <v>Outside want beyond</v>
      </c>
      <c r="G715" s="24">
        <f>SUMIF(orders[BookTitle],F715,orders[TotalSales])</f>
        <v>49.81</v>
      </c>
      <c r="H715">
        <f>COUNTIF(orders[BookTitle],F715)</f>
        <v>1</v>
      </c>
    </row>
    <row r="716" spans="6:8" x14ac:dyDescent="0.3">
      <c r="F716" t="str">
        <v>Over pick</v>
      </c>
      <c r="G716" s="24">
        <f>SUMIF(orders[BookTitle],F716,orders[TotalSales])</f>
        <v>144.6</v>
      </c>
      <c r="H716">
        <f>COUNTIF(orders[BookTitle],F716)</f>
        <v>2</v>
      </c>
    </row>
    <row r="717" spans="6:8" x14ac:dyDescent="0.3">
      <c r="F717" t="str">
        <v>Own today</v>
      </c>
      <c r="G717" s="24">
        <f>SUMIF(orders[BookTitle],F717,orders[TotalSales])</f>
        <v>25.5</v>
      </c>
      <c r="H717">
        <f>COUNTIF(orders[BookTitle],F717)</f>
        <v>2</v>
      </c>
    </row>
    <row r="718" spans="6:8" x14ac:dyDescent="0.3">
      <c r="F718" t="str">
        <v>Page</v>
      </c>
      <c r="G718" s="24">
        <f>SUMIF(orders[BookTitle],F718,orders[TotalSales])</f>
        <v>196.14</v>
      </c>
      <c r="H718">
        <f>COUNTIF(orders[BookTitle],F718)</f>
        <v>2</v>
      </c>
    </row>
    <row r="719" spans="6:8" x14ac:dyDescent="0.3">
      <c r="F719" t="str">
        <v>Page data ahead suggest</v>
      </c>
      <c r="G719" s="24">
        <f>SUMIF(orders[BookTitle],F719,orders[TotalSales])</f>
        <v>322.14</v>
      </c>
      <c r="H719">
        <f>COUNTIF(orders[BookTitle],F719)</f>
        <v>3</v>
      </c>
    </row>
    <row r="720" spans="6:8" x14ac:dyDescent="0.3">
      <c r="F720" t="str">
        <v>Page method strategy</v>
      </c>
      <c r="G720" s="24">
        <f>SUMIF(orders[BookTitle],F720,orders[TotalSales])</f>
        <v>195.28</v>
      </c>
      <c r="H720">
        <f>COUNTIF(orders[BookTitle],F720)</f>
        <v>3</v>
      </c>
    </row>
    <row r="721" spans="6:8" x14ac:dyDescent="0.3">
      <c r="F721" t="str">
        <v>Painting vote</v>
      </c>
      <c r="G721" s="24">
        <f>SUMIF(orders[BookTitle],F721,orders[TotalSales])</f>
        <v>402.95</v>
      </c>
      <c r="H721">
        <f>COUNTIF(orders[BookTitle],F721)</f>
        <v>3</v>
      </c>
    </row>
    <row r="722" spans="6:8" x14ac:dyDescent="0.3">
      <c r="F722" t="str">
        <v>Painting yard</v>
      </c>
      <c r="G722" s="24">
        <f>SUMIF(orders[BookTitle],F722,orders[TotalSales])</f>
        <v>383.89</v>
      </c>
      <c r="H722">
        <f>COUNTIF(orders[BookTitle],F722)</f>
        <v>3</v>
      </c>
    </row>
    <row r="723" spans="6:8" x14ac:dyDescent="0.3">
      <c r="F723" t="str">
        <v>Parent eat skill</v>
      </c>
      <c r="G723" s="24">
        <f>SUMIF(orders[BookTitle],F723,orders[TotalSales])</f>
        <v>217.03000000000003</v>
      </c>
      <c r="H723">
        <f>COUNTIF(orders[BookTitle],F723)</f>
        <v>2</v>
      </c>
    </row>
    <row r="724" spans="6:8" x14ac:dyDescent="0.3">
      <c r="F724" t="str">
        <v>Part attorney</v>
      </c>
      <c r="G724" s="24">
        <f>SUMIF(orders[BookTitle],F724,orders[TotalSales])</f>
        <v>896.82</v>
      </c>
      <c r="H724">
        <f>COUNTIF(orders[BookTitle],F724)</f>
        <v>5</v>
      </c>
    </row>
    <row r="725" spans="6:8" x14ac:dyDescent="0.3">
      <c r="F725" t="str">
        <v>Part black</v>
      </c>
      <c r="G725" s="24">
        <f>SUMIF(orders[BookTitle],F725,orders[TotalSales])</f>
        <v>138.52000000000001</v>
      </c>
      <c r="H725">
        <f>COUNTIF(orders[BookTitle],F725)</f>
        <v>3</v>
      </c>
    </row>
    <row r="726" spans="6:8" x14ac:dyDescent="0.3">
      <c r="F726" t="str">
        <v>Part social</v>
      </c>
      <c r="G726" s="24">
        <f>SUMIF(orders[BookTitle],F726,orders[TotalSales])</f>
        <v>116.75999999999999</v>
      </c>
      <c r="H726">
        <f>COUNTIF(orders[BookTitle],F726)</f>
        <v>2</v>
      </c>
    </row>
    <row r="727" spans="6:8" x14ac:dyDescent="0.3">
      <c r="F727" t="str">
        <v>Part until</v>
      </c>
      <c r="G727" s="24">
        <f>SUMIF(orders[BookTitle],F727,orders[TotalSales])</f>
        <v>222.24</v>
      </c>
      <c r="H727">
        <f>COUNTIF(orders[BookTitle],F727)</f>
        <v>3</v>
      </c>
    </row>
    <row r="728" spans="6:8" x14ac:dyDescent="0.3">
      <c r="F728" t="str">
        <v>Participant development great much</v>
      </c>
      <c r="G728" s="24">
        <f>SUMIF(orders[BookTitle],F728,orders[TotalSales])</f>
        <v>49.08</v>
      </c>
      <c r="H728">
        <f>COUNTIF(orders[BookTitle],F728)</f>
        <v>2</v>
      </c>
    </row>
    <row r="729" spans="6:8" x14ac:dyDescent="0.3">
      <c r="F729" t="str">
        <v>Particular trouble soon</v>
      </c>
      <c r="G729" s="24">
        <f>SUMIF(orders[BookTitle],F729,orders[TotalSales])</f>
        <v>708.16</v>
      </c>
      <c r="H729">
        <f>COUNTIF(orders[BookTitle],F729)</f>
        <v>4</v>
      </c>
    </row>
    <row r="730" spans="6:8" x14ac:dyDescent="0.3">
      <c r="F730" t="str">
        <v>Particularly fast day</v>
      </c>
      <c r="G730" s="24">
        <f>SUMIF(orders[BookTitle],F730,orders[TotalSales])</f>
        <v>222.2</v>
      </c>
      <c r="H730">
        <f>COUNTIF(orders[BookTitle],F730)</f>
        <v>3</v>
      </c>
    </row>
    <row r="731" spans="6:8" x14ac:dyDescent="0.3">
      <c r="F731" t="str">
        <v>Partner another</v>
      </c>
      <c r="G731" s="24">
        <f>SUMIF(orders[BookTitle],F731,orders[TotalSales])</f>
        <v>30.11</v>
      </c>
      <c r="H731">
        <f>COUNTIF(orders[BookTitle],F731)</f>
        <v>1</v>
      </c>
    </row>
    <row r="732" spans="6:8" x14ac:dyDescent="0.3">
      <c r="F732" t="str">
        <v>Partner community</v>
      </c>
      <c r="G732" s="24">
        <f>SUMIF(orders[BookTitle],F732,orders[TotalSales])</f>
        <v>33.200000000000003</v>
      </c>
      <c r="H732">
        <f>COUNTIF(orders[BookTitle],F732)</f>
        <v>1</v>
      </c>
    </row>
    <row r="733" spans="6:8" x14ac:dyDescent="0.3">
      <c r="F733" t="str">
        <v>Partner we guess record</v>
      </c>
      <c r="G733" s="24">
        <f>SUMIF(orders[BookTitle],F733,orders[TotalSales])</f>
        <v>233.51999999999998</v>
      </c>
      <c r="H733">
        <f>COUNTIF(orders[BookTitle],F733)</f>
        <v>2</v>
      </c>
    </row>
    <row r="734" spans="6:8" x14ac:dyDescent="0.3">
      <c r="F734" t="str">
        <v>Party budget let month</v>
      </c>
      <c r="G734" s="24">
        <f>SUMIF(orders[BookTitle],F734,orders[TotalSales])</f>
        <v>114.65</v>
      </c>
      <c r="H734">
        <f>COUNTIF(orders[BookTitle],F734)</f>
        <v>2</v>
      </c>
    </row>
    <row r="735" spans="6:8" x14ac:dyDescent="0.3">
      <c r="F735" t="str">
        <v>Party computer base</v>
      </c>
      <c r="G735" s="24">
        <f>SUMIF(orders[BookTitle],F735,orders[TotalSales])</f>
        <v>92.3</v>
      </c>
      <c r="H735">
        <f>COUNTIF(orders[BookTitle],F735)</f>
        <v>2</v>
      </c>
    </row>
    <row r="736" spans="6:8" x14ac:dyDescent="0.3">
      <c r="F736" t="str">
        <v>Past try American</v>
      </c>
      <c r="G736" s="24">
        <f>SUMIF(orders[BookTitle],F736,orders[TotalSales])</f>
        <v>79.72</v>
      </c>
      <c r="H736">
        <f>COUNTIF(orders[BookTitle],F736)</f>
        <v>2</v>
      </c>
    </row>
    <row r="737" spans="6:8" x14ac:dyDescent="0.3">
      <c r="F737" t="str">
        <v>Pay ahead few magazine</v>
      </c>
      <c r="G737" s="24">
        <f>SUMIF(orders[BookTitle],F737,orders[TotalSales])</f>
        <v>431.53</v>
      </c>
      <c r="H737">
        <f>COUNTIF(orders[BookTitle],F737)</f>
        <v>4</v>
      </c>
    </row>
    <row r="738" spans="6:8" x14ac:dyDescent="0.3">
      <c r="F738" t="str">
        <v>Peace</v>
      </c>
      <c r="G738" s="24">
        <f>SUMIF(orders[BookTitle],F738,orders[TotalSales])</f>
        <v>273.44</v>
      </c>
      <c r="H738">
        <f>COUNTIF(orders[BookTitle],F738)</f>
        <v>3</v>
      </c>
    </row>
    <row r="739" spans="6:8" x14ac:dyDescent="0.3">
      <c r="F739" t="str">
        <v>Peace collection theory</v>
      </c>
      <c r="G739" s="24">
        <f>SUMIF(orders[BookTitle],F739,orders[TotalSales])</f>
        <v>333.95</v>
      </c>
      <c r="H739">
        <f>COUNTIF(orders[BookTitle],F739)</f>
        <v>2</v>
      </c>
    </row>
    <row r="740" spans="6:8" x14ac:dyDescent="0.3">
      <c r="F740" t="str">
        <v>Peace least find</v>
      </c>
      <c r="G740" s="24">
        <f>SUMIF(orders[BookTitle],F740,orders[TotalSales])</f>
        <v>226.84</v>
      </c>
      <c r="H740">
        <f>COUNTIF(orders[BookTitle],F740)</f>
        <v>3</v>
      </c>
    </row>
    <row r="741" spans="6:8" x14ac:dyDescent="0.3">
      <c r="F741" t="str">
        <v>People instead thousand</v>
      </c>
      <c r="G741" s="24">
        <f>SUMIF(orders[BookTitle],F741,orders[TotalSales])</f>
        <v>255.35</v>
      </c>
      <c r="H741">
        <f>COUNTIF(orders[BookTitle],F741)</f>
        <v>3</v>
      </c>
    </row>
    <row r="742" spans="6:8" x14ac:dyDescent="0.3">
      <c r="F742" t="str">
        <v>People scientist</v>
      </c>
      <c r="G742" s="24">
        <f>SUMIF(orders[BookTitle],F742,orders[TotalSales])</f>
        <v>65.38</v>
      </c>
      <c r="H742">
        <f>COUNTIF(orders[BookTitle],F742)</f>
        <v>1</v>
      </c>
    </row>
    <row r="743" spans="6:8" x14ac:dyDescent="0.3">
      <c r="F743" t="str">
        <v>Per course my</v>
      </c>
      <c r="G743" s="24">
        <f>SUMIF(orders[BookTitle],F743,orders[TotalSales])</f>
        <v>84.63</v>
      </c>
      <c r="H743">
        <f>COUNTIF(orders[BookTitle],F743)</f>
        <v>1</v>
      </c>
    </row>
    <row r="744" spans="6:8" x14ac:dyDescent="0.3">
      <c r="F744" t="str">
        <v>Per executive let</v>
      </c>
      <c r="G744" s="24">
        <f>SUMIF(orders[BookTitle],F744,orders[TotalSales])</f>
        <v>199.34</v>
      </c>
      <c r="H744">
        <f>COUNTIF(orders[BookTitle],F744)</f>
        <v>3</v>
      </c>
    </row>
    <row r="745" spans="6:8" x14ac:dyDescent="0.3">
      <c r="F745" t="str">
        <v>Per occur speech</v>
      </c>
      <c r="G745" s="24">
        <f>SUMIF(orders[BookTitle],F745,orders[TotalSales])</f>
        <v>342.92999999999995</v>
      </c>
      <c r="H745">
        <f>COUNTIF(orders[BookTitle],F745)</f>
        <v>3</v>
      </c>
    </row>
    <row r="746" spans="6:8" x14ac:dyDescent="0.3">
      <c r="F746" t="str">
        <v>Perform degree</v>
      </c>
      <c r="G746" s="24">
        <f>SUMIF(orders[BookTitle],F746,orders[TotalSales])</f>
        <v>77.710000000000008</v>
      </c>
      <c r="H746">
        <f>COUNTIF(orders[BookTitle],F746)</f>
        <v>3</v>
      </c>
    </row>
    <row r="747" spans="6:8" x14ac:dyDescent="0.3">
      <c r="F747" t="str">
        <v>Perform wait wait</v>
      </c>
      <c r="G747" s="24">
        <f>SUMIF(orders[BookTitle],F747,orders[TotalSales])</f>
        <v>175.31</v>
      </c>
      <c r="H747">
        <f>COUNTIF(orders[BookTitle],F747)</f>
        <v>2</v>
      </c>
    </row>
    <row r="748" spans="6:8" x14ac:dyDescent="0.3">
      <c r="F748" t="str">
        <v>Performance performance continue</v>
      </c>
      <c r="G748" s="24">
        <f>SUMIF(orders[BookTitle],F748,orders[TotalSales])</f>
        <v>97.259999999999991</v>
      </c>
      <c r="H748">
        <f>COUNTIF(orders[BookTitle],F748)</f>
        <v>3</v>
      </c>
    </row>
    <row r="749" spans="6:8" x14ac:dyDescent="0.3">
      <c r="F749" t="str">
        <v>Performance which</v>
      </c>
      <c r="G749" s="24">
        <f>SUMIF(orders[BookTitle],F749,orders[TotalSales])</f>
        <v>163.43</v>
      </c>
      <c r="H749">
        <f>COUNTIF(orders[BookTitle],F749)</f>
        <v>3</v>
      </c>
    </row>
    <row r="750" spans="6:8" x14ac:dyDescent="0.3">
      <c r="F750" t="str">
        <v>Perhaps low economy page</v>
      </c>
      <c r="G750" s="24">
        <f>SUMIF(orders[BookTitle],F750,orders[TotalSales])</f>
        <v>242.11</v>
      </c>
      <c r="H750">
        <f>COUNTIF(orders[BookTitle],F750)</f>
        <v>4</v>
      </c>
    </row>
    <row r="751" spans="6:8" x14ac:dyDescent="0.3">
      <c r="F751" t="str">
        <v>Perhaps seek</v>
      </c>
      <c r="G751" s="24">
        <f>SUMIF(orders[BookTitle],F751,orders[TotalSales])</f>
        <v>184.22</v>
      </c>
      <c r="H751">
        <f>COUNTIF(orders[BookTitle],F751)</f>
        <v>3</v>
      </c>
    </row>
    <row r="752" spans="6:8" x14ac:dyDescent="0.3">
      <c r="F752" t="str">
        <v>Person near</v>
      </c>
      <c r="G752" s="24">
        <f>SUMIF(orders[BookTitle],F752,orders[TotalSales])</f>
        <v>105.42999999999999</v>
      </c>
      <c r="H752">
        <f>COUNTIF(orders[BookTitle],F752)</f>
        <v>3</v>
      </c>
    </row>
    <row r="753" spans="6:8" x14ac:dyDescent="0.3">
      <c r="F753" t="str">
        <v>Person very always</v>
      </c>
      <c r="G753" s="24">
        <f>SUMIF(orders[BookTitle],F753,orders[TotalSales])</f>
        <v>393.63</v>
      </c>
      <c r="H753">
        <f>COUNTIF(orders[BookTitle],F753)</f>
        <v>2</v>
      </c>
    </row>
    <row r="754" spans="6:8" x14ac:dyDescent="0.3">
      <c r="F754" t="str">
        <v>Personal</v>
      </c>
      <c r="G754" s="24">
        <f>SUMIF(orders[BookTitle],F754,orders[TotalSales])</f>
        <v>83.47999999999999</v>
      </c>
      <c r="H754">
        <f>COUNTIF(orders[BookTitle],F754)</f>
        <v>2</v>
      </c>
    </row>
    <row r="755" spans="6:8" x14ac:dyDescent="0.3">
      <c r="F755" t="str">
        <v>Personal safe summer</v>
      </c>
      <c r="G755" s="24">
        <f>SUMIF(orders[BookTitle],F755,orders[TotalSales])</f>
        <v>50.55</v>
      </c>
      <c r="H755">
        <f>COUNTIF(orders[BookTitle],F755)</f>
        <v>2</v>
      </c>
    </row>
    <row r="756" spans="6:8" x14ac:dyDescent="0.3">
      <c r="F756" t="str">
        <v>Phone</v>
      </c>
      <c r="G756" s="24">
        <f>SUMIF(orders[BookTitle],F756,orders[TotalSales])</f>
        <v>85.4</v>
      </c>
      <c r="H756">
        <f>COUNTIF(orders[BookTitle],F756)</f>
        <v>1</v>
      </c>
    </row>
    <row r="757" spans="6:8" x14ac:dyDescent="0.3">
      <c r="F757" t="str">
        <v>Phone move base</v>
      </c>
      <c r="G757" s="24">
        <f>SUMIF(orders[BookTitle],F757,orders[TotalSales])</f>
        <v>79.62</v>
      </c>
      <c r="H757">
        <f>COUNTIF(orders[BookTitle],F757)</f>
        <v>4</v>
      </c>
    </row>
    <row r="758" spans="6:8" x14ac:dyDescent="0.3">
      <c r="F758" t="str">
        <v>Physical prove</v>
      </c>
      <c r="G758" s="24">
        <f>SUMIF(orders[BookTitle],F758,orders[TotalSales])</f>
        <v>97.08</v>
      </c>
      <c r="H758">
        <f>COUNTIF(orders[BookTitle],F758)</f>
        <v>2</v>
      </c>
    </row>
    <row r="759" spans="6:8" x14ac:dyDescent="0.3">
      <c r="F759" t="str">
        <v>Picture event place four</v>
      </c>
      <c r="G759" s="24">
        <f>SUMIF(orders[BookTitle],F759,orders[TotalSales])</f>
        <v>192.57</v>
      </c>
      <c r="H759">
        <f>COUNTIF(orders[BookTitle],F759)</f>
        <v>3</v>
      </c>
    </row>
    <row r="760" spans="6:8" x14ac:dyDescent="0.3">
      <c r="F760" t="str">
        <v>Picture particularly season together</v>
      </c>
      <c r="G760" s="24">
        <f>SUMIF(orders[BookTitle],F760,orders[TotalSales])</f>
        <v>19.05</v>
      </c>
      <c r="H760">
        <f>COUNTIF(orders[BookTitle],F760)</f>
        <v>1</v>
      </c>
    </row>
    <row r="761" spans="6:8" x14ac:dyDescent="0.3">
      <c r="F761" t="str">
        <v>Piece choice</v>
      </c>
      <c r="G761" s="24">
        <f>SUMIF(orders[BookTitle],F761,orders[TotalSales])</f>
        <v>237.3</v>
      </c>
      <c r="H761">
        <f>COUNTIF(orders[BookTitle],F761)</f>
        <v>4</v>
      </c>
    </row>
    <row r="762" spans="6:8" x14ac:dyDescent="0.3">
      <c r="F762" t="str">
        <v>Piece protect</v>
      </c>
      <c r="G762" s="24">
        <f>SUMIF(orders[BookTitle],F762,orders[TotalSales])</f>
        <v>592.29999999999995</v>
      </c>
      <c r="H762">
        <f>COUNTIF(orders[BookTitle],F762)</f>
        <v>4</v>
      </c>
    </row>
    <row r="763" spans="6:8" x14ac:dyDescent="0.3">
      <c r="F763" t="str">
        <v>Piece thought during fly</v>
      </c>
      <c r="G763" s="24">
        <f>SUMIF(orders[BookTitle],F763,orders[TotalSales])</f>
        <v>385.5</v>
      </c>
      <c r="H763">
        <f>COUNTIF(orders[BookTitle],F763)</f>
        <v>3</v>
      </c>
    </row>
    <row r="764" spans="6:8" x14ac:dyDescent="0.3">
      <c r="F764" t="str">
        <v>Plant ago</v>
      </c>
      <c r="G764" s="24">
        <f>SUMIF(orders[BookTitle],F764,orders[TotalSales])</f>
        <v>227.71</v>
      </c>
      <c r="H764">
        <f>COUNTIF(orders[BookTitle],F764)</f>
        <v>3</v>
      </c>
    </row>
    <row r="765" spans="6:8" x14ac:dyDescent="0.3">
      <c r="F765" t="str">
        <v>Player happen</v>
      </c>
      <c r="G765" s="24">
        <f>SUMIF(orders[BookTitle],F765,orders[TotalSales])</f>
        <v>541.51</v>
      </c>
      <c r="H765">
        <f>COUNTIF(orders[BookTitle],F765)</f>
        <v>3</v>
      </c>
    </row>
    <row r="766" spans="6:8" x14ac:dyDescent="0.3">
      <c r="F766" t="str">
        <v>Player send</v>
      </c>
      <c r="G766" s="24">
        <f>SUMIF(orders[BookTitle],F766,orders[TotalSales])</f>
        <v>149.63999999999999</v>
      </c>
      <c r="H766">
        <f>COUNTIF(orders[BookTitle],F766)</f>
        <v>4</v>
      </c>
    </row>
    <row r="767" spans="6:8" x14ac:dyDescent="0.3">
      <c r="F767" t="str">
        <v>Pm then</v>
      </c>
      <c r="G767" s="24">
        <f>SUMIF(orders[BookTitle],F767,orders[TotalSales])</f>
        <v>132.80000000000001</v>
      </c>
      <c r="H767">
        <f>COUNTIF(orders[BookTitle],F767)</f>
        <v>2</v>
      </c>
    </row>
    <row r="768" spans="6:8" x14ac:dyDescent="0.3">
      <c r="F768" t="str">
        <v>Police include dream</v>
      </c>
      <c r="G768" s="24">
        <f>SUMIF(orders[BookTitle],F768,orders[TotalSales])</f>
        <v>938.91000000000008</v>
      </c>
      <c r="H768">
        <f>COUNTIF(orders[BookTitle],F768)</f>
        <v>5</v>
      </c>
    </row>
    <row r="769" spans="6:8" x14ac:dyDescent="0.3">
      <c r="F769" t="str">
        <v>Policy turn</v>
      </c>
      <c r="G769" s="24">
        <f>SUMIF(orders[BookTitle],F769,orders[TotalSales])</f>
        <v>243.17000000000002</v>
      </c>
      <c r="H769">
        <f>COUNTIF(orders[BookTitle],F769)</f>
        <v>2</v>
      </c>
    </row>
    <row r="770" spans="6:8" x14ac:dyDescent="0.3">
      <c r="F770" t="str">
        <v>Political threat</v>
      </c>
      <c r="G770" s="24">
        <f>SUMIF(orders[BookTitle],F770,orders[TotalSales])</f>
        <v>254.45</v>
      </c>
      <c r="H770">
        <f>COUNTIF(orders[BookTitle],F770)</f>
        <v>3</v>
      </c>
    </row>
    <row r="771" spans="6:8" x14ac:dyDescent="0.3">
      <c r="F771" t="str">
        <v>Poor film measure</v>
      </c>
      <c r="G771" s="24">
        <f>SUMIF(orders[BookTitle],F771,orders[TotalSales])</f>
        <v>76.760000000000005</v>
      </c>
      <c r="H771">
        <f>COUNTIF(orders[BookTitle],F771)</f>
        <v>1</v>
      </c>
    </row>
    <row r="772" spans="6:8" x14ac:dyDescent="0.3">
      <c r="F772" t="str">
        <v>Poor western market</v>
      </c>
      <c r="G772" s="24">
        <f>SUMIF(orders[BookTitle],F772,orders[TotalSales])</f>
        <v>76.64</v>
      </c>
      <c r="H772">
        <f>COUNTIF(orders[BookTitle],F772)</f>
        <v>1</v>
      </c>
    </row>
    <row r="773" spans="6:8" x14ac:dyDescent="0.3">
      <c r="F773" t="str">
        <v>Population reflect issue father</v>
      </c>
      <c r="G773" s="24">
        <f>SUMIF(orders[BookTitle],F773,orders[TotalSales])</f>
        <v>16.47</v>
      </c>
      <c r="H773">
        <f>COUNTIF(orders[BookTitle],F773)</f>
        <v>1</v>
      </c>
    </row>
    <row r="774" spans="6:8" x14ac:dyDescent="0.3">
      <c r="F774" t="str">
        <v>Position clear question</v>
      </c>
      <c r="G774" s="24">
        <f>SUMIF(orders[BookTitle],F774,orders[TotalSales])</f>
        <v>109.34</v>
      </c>
      <c r="H774">
        <f>COUNTIF(orders[BookTitle],F774)</f>
        <v>2</v>
      </c>
    </row>
    <row r="775" spans="6:8" x14ac:dyDescent="0.3">
      <c r="F775" t="str">
        <v>Positive about</v>
      </c>
      <c r="G775" s="24">
        <f>SUMIF(orders[BookTitle],F775,orders[TotalSales])</f>
        <v>214.4</v>
      </c>
      <c r="H775">
        <f>COUNTIF(orders[BookTitle],F775)</f>
        <v>2</v>
      </c>
    </row>
    <row r="776" spans="6:8" x14ac:dyDescent="0.3">
      <c r="F776" t="str">
        <v>Positive near</v>
      </c>
      <c r="G776" s="24">
        <f>SUMIF(orders[BookTitle],F776,orders[TotalSales])</f>
        <v>366.65</v>
      </c>
      <c r="H776">
        <f>COUNTIF(orders[BookTitle],F776)</f>
        <v>2</v>
      </c>
    </row>
    <row r="777" spans="6:8" x14ac:dyDescent="0.3">
      <c r="F777" t="str">
        <v>Positive way</v>
      </c>
      <c r="G777" s="24">
        <f>SUMIF(orders[BookTitle],F777,orders[TotalSales])</f>
        <v>264.74</v>
      </c>
      <c r="H777">
        <f>COUNTIF(orders[BookTitle],F777)</f>
        <v>2</v>
      </c>
    </row>
    <row r="778" spans="6:8" x14ac:dyDescent="0.3">
      <c r="F778" t="str">
        <v>Power on town</v>
      </c>
      <c r="G778" s="24">
        <f>SUMIF(orders[BookTitle],F778,orders[TotalSales])</f>
        <v>120.03</v>
      </c>
      <c r="H778">
        <f>COUNTIF(orders[BookTitle],F778)</f>
        <v>2</v>
      </c>
    </row>
    <row r="779" spans="6:8" x14ac:dyDescent="0.3">
      <c r="F779" t="str">
        <v>Power second everybody</v>
      </c>
      <c r="G779" s="24">
        <f>SUMIF(orders[BookTitle],F779,orders[TotalSales])</f>
        <v>68.430000000000007</v>
      </c>
      <c r="H779">
        <f>COUNTIF(orders[BookTitle],F779)</f>
        <v>2</v>
      </c>
    </row>
    <row r="780" spans="6:8" x14ac:dyDescent="0.3">
      <c r="F780" t="str">
        <v>Power until source worker</v>
      </c>
      <c r="G780" s="24">
        <f>SUMIF(orders[BookTitle],F780,orders[TotalSales])</f>
        <v>53.74</v>
      </c>
      <c r="H780">
        <f>COUNTIF(orders[BookTitle],F780)</f>
        <v>1</v>
      </c>
    </row>
    <row r="781" spans="6:8" x14ac:dyDescent="0.3">
      <c r="F781" t="str">
        <v>Practice father</v>
      </c>
      <c r="G781" s="24">
        <f>SUMIF(orders[BookTitle],F781,orders[TotalSales])</f>
        <v>127.4</v>
      </c>
      <c r="H781">
        <f>COUNTIF(orders[BookTitle],F781)</f>
        <v>1</v>
      </c>
    </row>
    <row r="782" spans="6:8" x14ac:dyDescent="0.3">
      <c r="F782" t="str">
        <v>Prepare trial</v>
      </c>
      <c r="G782" s="24">
        <f>SUMIF(orders[BookTitle],F782,orders[TotalSales])</f>
        <v>564.76</v>
      </c>
      <c r="H782">
        <f>COUNTIF(orders[BookTitle],F782)</f>
        <v>5</v>
      </c>
    </row>
    <row r="783" spans="6:8" x14ac:dyDescent="0.3">
      <c r="F783" t="str">
        <v>Prepare world court</v>
      </c>
      <c r="G783" s="24">
        <f>SUMIF(orders[BookTitle],F783,orders[TotalSales])</f>
        <v>409.9</v>
      </c>
      <c r="H783">
        <f>COUNTIF(orders[BookTitle],F783)</f>
        <v>7</v>
      </c>
    </row>
    <row r="784" spans="6:8" x14ac:dyDescent="0.3">
      <c r="F784" t="str">
        <v>Present listen</v>
      </c>
      <c r="G784" s="24">
        <f>SUMIF(orders[BookTitle],F784,orders[TotalSales])</f>
        <v>180.22</v>
      </c>
      <c r="H784">
        <f>COUNTIF(orders[BookTitle],F784)</f>
        <v>2</v>
      </c>
    </row>
    <row r="785" spans="6:8" x14ac:dyDescent="0.3">
      <c r="F785" t="str">
        <v>President food news</v>
      </c>
      <c r="G785" s="24">
        <f>SUMIF(orders[BookTitle],F785,orders[TotalSales])</f>
        <v>229.15</v>
      </c>
      <c r="H785">
        <f>COUNTIF(orders[BookTitle],F785)</f>
        <v>2</v>
      </c>
    </row>
    <row r="786" spans="6:8" x14ac:dyDescent="0.3">
      <c r="F786" t="str">
        <v>President read lawyer</v>
      </c>
      <c r="G786" s="24">
        <f>SUMIF(orders[BookTitle],F786,orders[TotalSales])</f>
        <v>33.6</v>
      </c>
      <c r="H786">
        <f>COUNTIF(orders[BookTitle],F786)</f>
        <v>1</v>
      </c>
    </row>
    <row r="787" spans="6:8" x14ac:dyDescent="0.3">
      <c r="F787" t="str">
        <v>Pressure American</v>
      </c>
      <c r="G787" s="24">
        <f>SUMIF(orders[BookTitle],F787,orders[TotalSales])</f>
        <v>38.72</v>
      </c>
      <c r="H787">
        <f>COUNTIF(orders[BookTitle],F787)</f>
        <v>1</v>
      </c>
    </row>
    <row r="788" spans="6:8" x14ac:dyDescent="0.3">
      <c r="F788" t="str">
        <v>Pressure father exist hour</v>
      </c>
      <c r="G788" s="24">
        <f>SUMIF(orders[BookTitle],F788,orders[TotalSales])</f>
        <v>28.509999999999998</v>
      </c>
      <c r="H788">
        <f>COUNTIF(orders[BookTitle],F788)</f>
        <v>2</v>
      </c>
    </row>
    <row r="789" spans="6:8" x14ac:dyDescent="0.3">
      <c r="F789" t="str">
        <v>Pretty system government</v>
      </c>
      <c r="G789" s="24">
        <f>SUMIF(orders[BookTitle],F789,orders[TotalSales])</f>
        <v>219.7</v>
      </c>
      <c r="H789">
        <f>COUNTIF(orders[BookTitle],F789)</f>
        <v>3</v>
      </c>
    </row>
    <row r="790" spans="6:8" x14ac:dyDescent="0.3">
      <c r="F790" t="str">
        <v>Prevent allow</v>
      </c>
      <c r="G790" s="24">
        <f>SUMIF(orders[BookTitle],F790,orders[TotalSales])</f>
        <v>124.71</v>
      </c>
      <c r="H790">
        <f>COUNTIF(orders[BookTitle],F790)</f>
        <v>1</v>
      </c>
    </row>
    <row r="791" spans="6:8" x14ac:dyDescent="0.3">
      <c r="F791" t="str">
        <v>Prevent likely technology same</v>
      </c>
      <c r="G791" s="24">
        <f>SUMIF(orders[BookTitle],F791,orders[TotalSales])</f>
        <v>10.84</v>
      </c>
      <c r="H791">
        <f>COUNTIF(orders[BookTitle],F791)</f>
        <v>1</v>
      </c>
    </row>
    <row r="792" spans="6:8" x14ac:dyDescent="0.3">
      <c r="F792" t="str">
        <v>Price senior whom down</v>
      </c>
      <c r="G792" s="24">
        <f>SUMIF(orders[BookTitle],F792,orders[TotalSales])</f>
        <v>253.48000000000002</v>
      </c>
      <c r="H792">
        <f>COUNTIF(orders[BookTitle],F792)</f>
        <v>4</v>
      </c>
    </row>
    <row r="793" spans="6:8" x14ac:dyDescent="0.3">
      <c r="F793" t="str">
        <v>Probably seek subject</v>
      </c>
      <c r="G793" s="24">
        <f>SUMIF(orders[BookTitle],F793,orders[TotalSales])</f>
        <v>327.32</v>
      </c>
      <c r="H793">
        <f>COUNTIF(orders[BookTitle],F793)</f>
        <v>2</v>
      </c>
    </row>
    <row r="794" spans="6:8" x14ac:dyDescent="0.3">
      <c r="F794" t="str">
        <v>Process social room</v>
      </c>
      <c r="G794" s="24">
        <f>SUMIF(orders[BookTitle],F794,orders[TotalSales])</f>
        <v>175.16</v>
      </c>
      <c r="H794">
        <f>COUNTIF(orders[BookTitle],F794)</f>
        <v>3</v>
      </c>
    </row>
    <row r="795" spans="6:8" x14ac:dyDescent="0.3">
      <c r="F795" t="str">
        <v>Produce imagine memory use</v>
      </c>
      <c r="G795" s="24">
        <f>SUMIF(orders[BookTitle],F795,orders[TotalSales])</f>
        <v>97.710000000000008</v>
      </c>
      <c r="H795">
        <f>COUNTIF(orders[BookTitle],F795)</f>
        <v>2</v>
      </c>
    </row>
    <row r="796" spans="6:8" x14ac:dyDescent="0.3">
      <c r="F796" t="str">
        <v>Produce trip site</v>
      </c>
      <c r="G796" s="24">
        <f>SUMIF(orders[BookTitle],F796,orders[TotalSales])</f>
        <v>208.32</v>
      </c>
      <c r="H796">
        <f>COUNTIF(orders[BookTitle],F796)</f>
        <v>6</v>
      </c>
    </row>
    <row r="797" spans="6:8" x14ac:dyDescent="0.3">
      <c r="F797" t="str">
        <v>Production eight citizen</v>
      </c>
      <c r="G797" s="24">
        <f>SUMIF(orders[BookTitle],F797,orders[TotalSales])</f>
        <v>72.930000000000007</v>
      </c>
      <c r="H797">
        <f>COUNTIF(orders[BookTitle],F797)</f>
        <v>2</v>
      </c>
    </row>
    <row r="798" spans="6:8" x14ac:dyDescent="0.3">
      <c r="F798" t="str">
        <v>Production significant wrong</v>
      </c>
      <c r="G798" s="24">
        <f>SUMIF(orders[BookTitle],F798,orders[TotalSales])</f>
        <v>153</v>
      </c>
      <c r="H798">
        <f>COUNTIF(orders[BookTitle],F798)</f>
        <v>4</v>
      </c>
    </row>
    <row r="799" spans="6:8" x14ac:dyDescent="0.3">
      <c r="F799" t="str">
        <v>Professional scene author</v>
      </c>
      <c r="G799" s="24">
        <f>SUMIF(orders[BookTitle],F799,orders[TotalSales])</f>
        <v>155.82999999999998</v>
      </c>
      <c r="H799">
        <f>COUNTIF(orders[BookTitle],F799)</f>
        <v>3</v>
      </c>
    </row>
    <row r="800" spans="6:8" x14ac:dyDescent="0.3">
      <c r="F800" t="str">
        <v>Professor more</v>
      </c>
      <c r="G800" s="24">
        <f>SUMIF(orders[BookTitle],F800,orders[TotalSales])</f>
        <v>223.76</v>
      </c>
      <c r="H800">
        <f>COUNTIF(orders[BookTitle],F800)</f>
        <v>3</v>
      </c>
    </row>
    <row r="801" spans="6:8" x14ac:dyDescent="0.3">
      <c r="F801" t="str">
        <v>Professor record style</v>
      </c>
      <c r="G801" s="24">
        <f>SUMIF(orders[BookTitle],F801,orders[TotalSales])</f>
        <v>186.48</v>
      </c>
      <c r="H801">
        <f>COUNTIF(orders[BookTitle],F801)</f>
        <v>6</v>
      </c>
    </row>
    <row r="802" spans="6:8" x14ac:dyDescent="0.3">
      <c r="F802" t="str">
        <v>Professor sometimes</v>
      </c>
      <c r="G802" s="24">
        <f>SUMIF(orders[BookTitle],F802,orders[TotalSales])</f>
        <v>50.38</v>
      </c>
      <c r="H802">
        <f>COUNTIF(orders[BookTitle],F802)</f>
        <v>2</v>
      </c>
    </row>
    <row r="803" spans="6:8" x14ac:dyDescent="0.3">
      <c r="F803" t="str">
        <v>Project develop decide</v>
      </c>
      <c r="G803" s="24">
        <f>SUMIF(orders[BookTitle],F803,orders[TotalSales])</f>
        <v>401</v>
      </c>
      <c r="H803">
        <f>COUNTIF(orders[BookTitle],F803)</f>
        <v>6</v>
      </c>
    </row>
    <row r="804" spans="6:8" x14ac:dyDescent="0.3">
      <c r="F804" t="str">
        <v>Prove involve</v>
      </c>
      <c r="G804" s="24">
        <f>SUMIF(orders[BookTitle],F804,orders[TotalSales])</f>
        <v>225.66</v>
      </c>
      <c r="H804">
        <f>COUNTIF(orders[BookTitle],F804)</f>
        <v>2</v>
      </c>
    </row>
    <row r="805" spans="6:8" x14ac:dyDescent="0.3">
      <c r="F805" t="str">
        <v>Prove off</v>
      </c>
      <c r="G805" s="24">
        <f>SUMIF(orders[BookTitle],F805,orders[TotalSales])</f>
        <v>28.2</v>
      </c>
      <c r="H805">
        <f>COUNTIF(orders[BookTitle],F805)</f>
        <v>2</v>
      </c>
    </row>
    <row r="806" spans="6:8" x14ac:dyDescent="0.3">
      <c r="F806" t="str">
        <v>Prove tax</v>
      </c>
      <c r="G806" s="24">
        <f>SUMIF(orders[BookTitle],F806,orders[TotalSales])</f>
        <v>49.37</v>
      </c>
      <c r="H806">
        <f>COUNTIF(orders[BookTitle],F806)</f>
        <v>1</v>
      </c>
    </row>
    <row r="807" spans="6:8" x14ac:dyDescent="0.3">
      <c r="F807" t="str">
        <v>Pull behind bring</v>
      </c>
      <c r="G807" s="24">
        <f>SUMIF(orders[BookTitle],F807,orders[TotalSales])</f>
        <v>61.8</v>
      </c>
      <c r="H807">
        <f>COUNTIF(orders[BookTitle],F807)</f>
        <v>1</v>
      </c>
    </row>
    <row r="808" spans="6:8" x14ac:dyDescent="0.3">
      <c r="F808" t="str">
        <v>Purpose present Mr</v>
      </c>
      <c r="G808" s="24">
        <f>SUMIF(orders[BookTitle],F808,orders[TotalSales])</f>
        <v>182</v>
      </c>
      <c r="H808">
        <f>COUNTIF(orders[BookTitle],F808)</f>
        <v>2</v>
      </c>
    </row>
    <row r="809" spans="6:8" x14ac:dyDescent="0.3">
      <c r="F809" t="str">
        <v>Purpose trial</v>
      </c>
      <c r="G809" s="24">
        <f>SUMIF(orders[BookTitle],F809,orders[TotalSales])</f>
        <v>256.78000000000003</v>
      </c>
      <c r="H809">
        <f>COUNTIF(orders[BookTitle],F809)</f>
        <v>4</v>
      </c>
    </row>
    <row r="810" spans="6:8" x14ac:dyDescent="0.3">
      <c r="F810" t="str">
        <v>Push learn</v>
      </c>
      <c r="G810" s="24">
        <f>SUMIF(orders[BookTitle],F810,orders[TotalSales])</f>
        <v>92.23</v>
      </c>
      <c r="H810">
        <f>COUNTIF(orders[BookTitle],F810)</f>
        <v>2</v>
      </c>
    </row>
    <row r="811" spans="6:8" x14ac:dyDescent="0.3">
      <c r="F811" t="str">
        <v>Put knowledge consumer</v>
      </c>
      <c r="G811" s="24">
        <f>SUMIF(orders[BookTitle],F811,orders[TotalSales])</f>
        <v>411.78</v>
      </c>
      <c r="H811">
        <f>COUNTIF(orders[BookTitle],F811)</f>
        <v>3</v>
      </c>
    </row>
    <row r="812" spans="6:8" x14ac:dyDescent="0.3">
      <c r="F812" t="str">
        <v>Put star expect close</v>
      </c>
      <c r="G812" s="24">
        <f>SUMIF(orders[BookTitle],F812,orders[TotalSales])</f>
        <v>157.45999999999998</v>
      </c>
      <c r="H812">
        <f>COUNTIF(orders[BookTitle],F812)</f>
        <v>3</v>
      </c>
    </row>
    <row r="813" spans="6:8" x14ac:dyDescent="0.3">
      <c r="F813" t="str">
        <v>Quickly five direction</v>
      </c>
      <c r="G813" s="24">
        <f>SUMIF(orders[BookTitle],F813,orders[TotalSales])</f>
        <v>30.54</v>
      </c>
      <c r="H813">
        <f>COUNTIF(orders[BookTitle],F813)</f>
        <v>1</v>
      </c>
    </row>
    <row r="814" spans="6:8" x14ac:dyDescent="0.3">
      <c r="F814" t="str">
        <v>Quickly short measure</v>
      </c>
      <c r="G814" s="24">
        <f>SUMIF(orders[BookTitle],F814,orders[TotalSales])</f>
        <v>402.03</v>
      </c>
      <c r="H814">
        <f>COUNTIF(orders[BookTitle],F814)</f>
        <v>3</v>
      </c>
    </row>
    <row r="815" spans="6:8" x14ac:dyDescent="0.3">
      <c r="F815" t="str">
        <v>Radio we crime</v>
      </c>
      <c r="G815" s="24">
        <f>SUMIF(orders[BookTitle],F815,orders[TotalSales])</f>
        <v>454.03999999999996</v>
      </c>
      <c r="H815">
        <f>COUNTIF(orders[BookTitle],F815)</f>
        <v>5</v>
      </c>
    </row>
    <row r="816" spans="6:8" x14ac:dyDescent="0.3">
      <c r="F816" t="str">
        <v>Reach budget</v>
      </c>
      <c r="G816" s="24">
        <f>SUMIF(orders[BookTitle],F816,orders[TotalSales])</f>
        <v>538.04</v>
      </c>
      <c r="H816">
        <f>COUNTIF(orders[BookTitle],F816)</f>
        <v>3</v>
      </c>
    </row>
    <row r="817" spans="6:8" x14ac:dyDescent="0.3">
      <c r="F817" t="str">
        <v>Reach game black</v>
      </c>
      <c r="G817" s="24">
        <f>SUMIF(orders[BookTitle],F817,orders[TotalSales])</f>
        <v>218.96</v>
      </c>
      <c r="H817">
        <f>COUNTIF(orders[BookTitle],F817)</f>
        <v>4</v>
      </c>
    </row>
    <row r="818" spans="6:8" x14ac:dyDescent="0.3">
      <c r="F818" t="str">
        <v>Reach property</v>
      </c>
      <c r="G818" s="24">
        <f>SUMIF(orders[BookTitle],F818,orders[TotalSales])</f>
        <v>116.6</v>
      </c>
      <c r="H818">
        <f>COUNTIF(orders[BookTitle],F818)</f>
        <v>1</v>
      </c>
    </row>
    <row r="819" spans="6:8" x14ac:dyDescent="0.3">
      <c r="F819" t="str">
        <v>Reach third else</v>
      </c>
      <c r="G819" s="24">
        <f>SUMIF(orders[BookTitle],F819,orders[TotalSales])</f>
        <v>274.5</v>
      </c>
      <c r="H819">
        <f>COUNTIF(orders[BookTitle],F819)</f>
        <v>2</v>
      </c>
    </row>
    <row r="820" spans="6:8" x14ac:dyDescent="0.3">
      <c r="F820" t="str">
        <v>Read</v>
      </c>
      <c r="G820" s="24">
        <f>SUMIF(orders[BookTitle],F820,orders[TotalSales])</f>
        <v>135.4</v>
      </c>
      <c r="H820">
        <f>COUNTIF(orders[BookTitle],F820)</f>
        <v>1</v>
      </c>
    </row>
    <row r="821" spans="6:8" x14ac:dyDescent="0.3">
      <c r="F821" t="str">
        <v>Read moment</v>
      </c>
      <c r="G821" s="24">
        <f>SUMIF(orders[BookTitle],F821,orders[TotalSales])</f>
        <v>20.92</v>
      </c>
      <c r="H821">
        <f>COUNTIF(orders[BookTitle],F821)</f>
        <v>1</v>
      </c>
    </row>
    <row r="822" spans="6:8" x14ac:dyDescent="0.3">
      <c r="F822" t="str">
        <v>Read shoulder us</v>
      </c>
      <c r="G822" s="24">
        <f>SUMIF(orders[BookTitle],F822,orders[TotalSales])</f>
        <v>155.6</v>
      </c>
      <c r="H822">
        <f>COUNTIF(orders[BookTitle],F822)</f>
        <v>1</v>
      </c>
    </row>
    <row r="823" spans="6:8" x14ac:dyDescent="0.3">
      <c r="F823" t="str">
        <v>Real teacher</v>
      </c>
      <c r="G823" s="24">
        <f>SUMIF(orders[BookTitle],F823,orders[TotalSales])</f>
        <v>307.35000000000002</v>
      </c>
      <c r="H823">
        <f>COUNTIF(orders[BookTitle],F823)</f>
        <v>3</v>
      </c>
    </row>
    <row r="824" spans="6:8" x14ac:dyDescent="0.3">
      <c r="F824" t="str">
        <v>Real term public</v>
      </c>
      <c r="G824" s="24">
        <f>SUMIF(orders[BookTitle],F824,orders[TotalSales])</f>
        <v>432.32000000000005</v>
      </c>
      <c r="H824">
        <f>COUNTIF(orders[BookTitle],F824)</f>
        <v>6</v>
      </c>
    </row>
    <row r="825" spans="6:8" x14ac:dyDescent="0.3">
      <c r="F825" t="str">
        <v>Reality different</v>
      </c>
      <c r="G825" s="24">
        <f>SUMIF(orders[BookTitle],F825,orders[TotalSales])</f>
        <v>308.45000000000005</v>
      </c>
      <c r="H825">
        <f>COUNTIF(orders[BookTitle],F825)</f>
        <v>3</v>
      </c>
    </row>
    <row r="826" spans="6:8" x14ac:dyDescent="0.3">
      <c r="F826" t="str">
        <v>Reason</v>
      </c>
      <c r="G826" s="24">
        <f>SUMIF(orders[BookTitle],F826,orders[TotalSales])</f>
        <v>202.04</v>
      </c>
      <c r="H826">
        <f>COUNTIF(orders[BookTitle],F826)</f>
        <v>4</v>
      </c>
    </row>
    <row r="827" spans="6:8" x14ac:dyDescent="0.3">
      <c r="F827" t="str">
        <v>Reason participant</v>
      </c>
      <c r="G827" s="24">
        <f>SUMIF(orders[BookTitle],F827,orders[TotalSales])</f>
        <v>336.90999999999997</v>
      </c>
      <c r="H827">
        <f>COUNTIF(orders[BookTitle],F827)</f>
        <v>5</v>
      </c>
    </row>
    <row r="828" spans="6:8" x14ac:dyDescent="0.3">
      <c r="F828" t="str">
        <v>Receive add past</v>
      </c>
      <c r="G828" s="24">
        <f>SUMIF(orders[BookTitle],F828,orders[TotalSales])</f>
        <v>58.519999999999996</v>
      </c>
      <c r="H828">
        <f>COUNTIF(orders[BookTitle],F828)</f>
        <v>2</v>
      </c>
    </row>
    <row r="829" spans="6:8" x14ac:dyDescent="0.3">
      <c r="F829" t="str">
        <v>Receive hotel fly</v>
      </c>
      <c r="G829" s="24">
        <f>SUMIF(orders[BookTitle],F829,orders[TotalSales])</f>
        <v>23.4</v>
      </c>
      <c r="H829">
        <f>COUNTIF(orders[BookTitle],F829)</f>
        <v>2</v>
      </c>
    </row>
    <row r="830" spans="6:8" x14ac:dyDescent="0.3">
      <c r="F830" t="str">
        <v>Recently some</v>
      </c>
      <c r="G830" s="24">
        <f>SUMIF(orders[BookTitle],F830,orders[TotalSales])</f>
        <v>246.87</v>
      </c>
      <c r="H830">
        <f>COUNTIF(orders[BookTitle],F830)</f>
        <v>2</v>
      </c>
    </row>
    <row r="831" spans="6:8" x14ac:dyDescent="0.3">
      <c r="F831" t="str">
        <v>Recently take</v>
      </c>
      <c r="G831" s="24">
        <f>SUMIF(orders[BookTitle],F831,orders[TotalSales])</f>
        <v>37.270000000000003</v>
      </c>
      <c r="H831">
        <f>COUNTIF(orders[BookTitle],F831)</f>
        <v>2</v>
      </c>
    </row>
    <row r="832" spans="6:8" x14ac:dyDescent="0.3">
      <c r="F832" t="str">
        <v>Recognize range since particularly</v>
      </c>
      <c r="G832" s="24">
        <f>SUMIF(orders[BookTitle],F832,orders[TotalSales])</f>
        <v>109.5</v>
      </c>
      <c r="H832">
        <f>COUNTIF(orders[BookTitle],F832)</f>
        <v>2</v>
      </c>
    </row>
    <row r="833" spans="6:8" x14ac:dyDescent="0.3">
      <c r="F833" t="str">
        <v>Record attention ability name</v>
      </c>
      <c r="G833" s="24">
        <f>SUMIF(orders[BookTitle],F833,orders[TotalSales])</f>
        <v>131.57</v>
      </c>
      <c r="H833">
        <f>COUNTIF(orders[BookTitle],F833)</f>
        <v>2</v>
      </c>
    </row>
    <row r="834" spans="6:8" x14ac:dyDescent="0.3">
      <c r="F834" t="str">
        <v>Record statement phone</v>
      </c>
      <c r="G834" s="24">
        <f>SUMIF(orders[BookTitle],F834,orders[TotalSales])</f>
        <v>244.15</v>
      </c>
      <c r="H834">
        <f>COUNTIF(orders[BookTitle],F834)</f>
        <v>2</v>
      </c>
    </row>
    <row r="835" spans="6:8" x14ac:dyDescent="0.3">
      <c r="F835" t="str">
        <v>Record your</v>
      </c>
      <c r="G835" s="24">
        <f>SUMIF(orders[BookTitle],F835,orders[TotalSales])</f>
        <v>95.35</v>
      </c>
      <c r="H835">
        <f>COUNTIF(orders[BookTitle],F835)</f>
        <v>2</v>
      </c>
    </row>
    <row r="836" spans="6:8" x14ac:dyDescent="0.3">
      <c r="F836" t="str">
        <v>Red themselves</v>
      </c>
      <c r="G836" s="24">
        <f>SUMIF(orders[BookTitle],F836,orders[TotalSales])</f>
        <v>557.82000000000005</v>
      </c>
      <c r="H836">
        <f>COUNTIF(orders[BookTitle],F836)</f>
        <v>3</v>
      </c>
    </row>
    <row r="837" spans="6:8" x14ac:dyDescent="0.3">
      <c r="F837" t="str">
        <v>Reflect</v>
      </c>
      <c r="G837" s="24">
        <f>SUMIF(orders[BookTitle],F837,orders[TotalSales])</f>
        <v>141.51</v>
      </c>
      <c r="H837">
        <f>COUNTIF(orders[BookTitle],F837)</f>
        <v>2</v>
      </c>
    </row>
    <row r="838" spans="6:8" x14ac:dyDescent="0.3">
      <c r="F838" t="str">
        <v>Region assume career</v>
      </c>
      <c r="G838" s="24">
        <f>SUMIF(orders[BookTitle],F838,orders[TotalSales])</f>
        <v>375.14</v>
      </c>
      <c r="H838">
        <f>COUNTIF(orders[BookTitle],F838)</f>
        <v>2</v>
      </c>
    </row>
    <row r="839" spans="6:8" x14ac:dyDescent="0.3">
      <c r="F839" t="str">
        <v>Region society</v>
      </c>
      <c r="G839" s="24">
        <f>SUMIF(orders[BookTitle],F839,orders[TotalSales])</f>
        <v>157.74</v>
      </c>
      <c r="H839">
        <f>COUNTIF(orders[BookTitle],F839)</f>
        <v>2</v>
      </c>
    </row>
    <row r="840" spans="6:8" x14ac:dyDescent="0.3">
      <c r="F840" t="str">
        <v>Region where gas</v>
      </c>
      <c r="G840" s="24">
        <f>SUMIF(orders[BookTitle],F840,orders[TotalSales])</f>
        <v>82</v>
      </c>
      <c r="H840">
        <f>COUNTIF(orders[BookTitle],F840)</f>
        <v>1</v>
      </c>
    </row>
    <row r="841" spans="6:8" x14ac:dyDescent="0.3">
      <c r="F841" t="str">
        <v>Relate tree</v>
      </c>
      <c r="G841" s="24">
        <f>SUMIF(orders[BookTitle],F841,orders[TotalSales])</f>
        <v>74.38</v>
      </c>
      <c r="H841">
        <f>COUNTIF(orders[BookTitle],F841)</f>
        <v>4</v>
      </c>
    </row>
    <row r="842" spans="6:8" x14ac:dyDescent="0.3">
      <c r="F842" t="str">
        <v>Relationship treatment</v>
      </c>
      <c r="G842" s="24">
        <f>SUMIF(orders[BookTitle],F842,orders[TotalSales])</f>
        <v>39.700000000000003</v>
      </c>
      <c r="H842">
        <f>COUNTIF(orders[BookTitle],F842)</f>
        <v>3</v>
      </c>
    </row>
    <row r="843" spans="6:8" x14ac:dyDescent="0.3">
      <c r="F843" t="str">
        <v>Religious partner southern</v>
      </c>
      <c r="G843" s="24">
        <f>SUMIF(orders[BookTitle],F843,orders[TotalSales])</f>
        <v>118.17</v>
      </c>
      <c r="H843">
        <f>COUNTIF(orders[BookTitle],F843)</f>
        <v>3</v>
      </c>
    </row>
    <row r="844" spans="6:8" x14ac:dyDescent="0.3">
      <c r="F844" t="str">
        <v>Remember key</v>
      </c>
      <c r="G844" s="24">
        <f>SUMIF(orders[BookTitle],F844,orders[TotalSales])</f>
        <v>150.19999999999999</v>
      </c>
      <c r="H844">
        <f>COUNTIF(orders[BookTitle],F844)</f>
        <v>1</v>
      </c>
    </row>
    <row r="845" spans="6:8" x14ac:dyDescent="0.3">
      <c r="F845" t="str">
        <v>Remember share this</v>
      </c>
      <c r="G845" s="24">
        <f>SUMIF(orders[BookTitle],F845,orders[TotalSales])</f>
        <v>69.69</v>
      </c>
      <c r="H845">
        <f>COUNTIF(orders[BookTitle],F845)</f>
        <v>3</v>
      </c>
    </row>
    <row r="846" spans="6:8" x14ac:dyDescent="0.3">
      <c r="F846" t="str">
        <v>Report every force</v>
      </c>
      <c r="G846" s="24">
        <f>SUMIF(orders[BookTitle],F846,orders[TotalSales])</f>
        <v>32.93</v>
      </c>
      <c r="H846">
        <f>COUNTIF(orders[BookTitle],F846)</f>
        <v>3</v>
      </c>
    </row>
    <row r="847" spans="6:8" x14ac:dyDescent="0.3">
      <c r="F847" t="str">
        <v>Represent pretty ten</v>
      </c>
      <c r="G847" s="24">
        <f>SUMIF(orders[BookTitle],F847,orders[TotalSales])</f>
        <v>257.02</v>
      </c>
      <c r="H847">
        <f>COUNTIF(orders[BookTitle],F847)</f>
        <v>5</v>
      </c>
    </row>
    <row r="848" spans="6:8" x14ac:dyDescent="0.3">
      <c r="F848" t="str">
        <v>Represent too</v>
      </c>
      <c r="G848" s="24">
        <f>SUMIF(orders[BookTitle],F848,orders[TotalSales])</f>
        <v>145.69</v>
      </c>
      <c r="H848">
        <f>COUNTIF(orders[BookTitle],F848)</f>
        <v>3</v>
      </c>
    </row>
    <row r="849" spans="6:8" x14ac:dyDescent="0.3">
      <c r="F849" t="str">
        <v>Republican</v>
      </c>
      <c r="G849" s="24">
        <f>SUMIF(orders[BookTitle],F849,orders[TotalSales])</f>
        <v>363.97999999999996</v>
      </c>
      <c r="H849">
        <f>COUNTIF(orders[BookTitle],F849)</f>
        <v>5</v>
      </c>
    </row>
    <row r="850" spans="6:8" x14ac:dyDescent="0.3">
      <c r="F850" t="str">
        <v>Republican after live</v>
      </c>
      <c r="G850" s="24">
        <f>SUMIF(orders[BookTitle],F850,orders[TotalSales])</f>
        <v>40.22</v>
      </c>
      <c r="H850">
        <f>COUNTIF(orders[BookTitle],F850)</f>
        <v>1</v>
      </c>
    </row>
    <row r="851" spans="6:8" x14ac:dyDescent="0.3">
      <c r="F851" t="str">
        <v>Require difficult find</v>
      </c>
      <c r="G851" s="24">
        <f>SUMIF(orders[BookTitle],F851,orders[TotalSales])</f>
        <v>243.60000000000002</v>
      </c>
      <c r="H851">
        <f>COUNTIF(orders[BookTitle],F851)</f>
        <v>2</v>
      </c>
    </row>
    <row r="852" spans="6:8" x14ac:dyDescent="0.3">
      <c r="F852" t="str">
        <v>Require role realize</v>
      </c>
      <c r="G852" s="24">
        <f>SUMIF(orders[BookTitle],F852,orders[TotalSales])</f>
        <v>116.7</v>
      </c>
      <c r="H852">
        <f>COUNTIF(orders[BookTitle],F852)</f>
        <v>1</v>
      </c>
    </row>
    <row r="853" spans="6:8" x14ac:dyDescent="0.3">
      <c r="F853" t="str">
        <v>Require stay away</v>
      </c>
      <c r="G853" s="24">
        <f>SUMIF(orders[BookTitle],F853,orders[TotalSales])</f>
        <v>200.39</v>
      </c>
      <c r="H853">
        <f>COUNTIF(orders[BookTitle],F853)</f>
        <v>2</v>
      </c>
    </row>
    <row r="854" spans="6:8" x14ac:dyDescent="0.3">
      <c r="F854" t="str">
        <v>Research</v>
      </c>
      <c r="G854" s="24">
        <f>SUMIF(orders[BookTitle],F854,orders[TotalSales])</f>
        <v>360.92999999999995</v>
      </c>
      <c r="H854">
        <f>COUNTIF(orders[BookTitle],F854)</f>
        <v>5</v>
      </c>
    </row>
    <row r="855" spans="6:8" x14ac:dyDescent="0.3">
      <c r="F855" t="str">
        <v>Research base</v>
      </c>
      <c r="G855" s="24">
        <f>SUMIF(orders[BookTitle],F855,orders[TotalSales])</f>
        <v>224.62</v>
      </c>
      <c r="H855">
        <f>COUNTIF(orders[BookTitle],F855)</f>
        <v>2</v>
      </c>
    </row>
    <row r="856" spans="6:8" x14ac:dyDescent="0.3">
      <c r="F856" t="str">
        <v>Rest</v>
      </c>
      <c r="G856" s="24">
        <f>SUMIF(orders[BookTitle],F856,orders[TotalSales])</f>
        <v>471.28</v>
      </c>
      <c r="H856">
        <f>COUNTIF(orders[BookTitle],F856)</f>
        <v>5</v>
      </c>
    </row>
    <row r="857" spans="6:8" x14ac:dyDescent="0.3">
      <c r="F857" t="str">
        <v>Result lead</v>
      </c>
      <c r="G857" s="24">
        <f>SUMIF(orders[BookTitle],F857,orders[TotalSales])</f>
        <v>418.64</v>
      </c>
      <c r="H857">
        <f>COUNTIF(orders[BookTitle],F857)</f>
        <v>4</v>
      </c>
    </row>
    <row r="858" spans="6:8" x14ac:dyDescent="0.3">
      <c r="F858" t="str">
        <v>Reveal each them</v>
      </c>
      <c r="G858" s="24">
        <f>SUMIF(orders[BookTitle],F858,orders[TotalSales])</f>
        <v>95.99</v>
      </c>
      <c r="H858">
        <f>COUNTIF(orders[BookTitle],F858)</f>
        <v>2</v>
      </c>
    </row>
    <row r="859" spans="6:8" x14ac:dyDescent="0.3">
      <c r="F859" t="str">
        <v>Reveal reflect</v>
      </c>
      <c r="G859" s="24">
        <f>SUMIF(orders[BookTitle],F859,orders[TotalSales])</f>
        <v>294.96000000000004</v>
      </c>
      <c r="H859">
        <f>COUNTIF(orders[BookTitle],F859)</f>
        <v>3</v>
      </c>
    </row>
    <row r="860" spans="6:8" x14ac:dyDescent="0.3">
      <c r="F860" t="str">
        <v>Reveal second</v>
      </c>
      <c r="G860" s="24">
        <f>SUMIF(orders[BookTitle],F860,orders[TotalSales])</f>
        <v>110.13</v>
      </c>
      <c r="H860">
        <f>COUNTIF(orders[BookTitle],F860)</f>
        <v>1</v>
      </c>
    </row>
    <row r="861" spans="6:8" x14ac:dyDescent="0.3">
      <c r="F861" t="str">
        <v>Reveal wide</v>
      </c>
      <c r="G861" s="24">
        <f>SUMIF(orders[BookTitle],F861,orders[TotalSales])</f>
        <v>315.86</v>
      </c>
      <c r="H861">
        <f>COUNTIF(orders[BookTitle],F861)</f>
        <v>3</v>
      </c>
    </row>
    <row r="862" spans="6:8" x14ac:dyDescent="0.3">
      <c r="F862" t="str">
        <v>Rise</v>
      </c>
      <c r="G862" s="24">
        <f>SUMIF(orders[BookTitle],F862,orders[TotalSales])</f>
        <v>15.2</v>
      </c>
      <c r="H862">
        <f>COUNTIF(orders[BookTitle],F862)</f>
        <v>1</v>
      </c>
    </row>
    <row r="863" spans="6:8" x14ac:dyDescent="0.3">
      <c r="F863" t="str">
        <v>Risk quickly finally</v>
      </c>
      <c r="G863" s="24">
        <f>SUMIF(orders[BookTitle],F863,orders[TotalSales])</f>
        <v>298.45999999999998</v>
      </c>
      <c r="H863">
        <f>COUNTIF(orders[BookTitle],F863)</f>
        <v>3</v>
      </c>
    </row>
    <row r="864" spans="6:8" x14ac:dyDescent="0.3">
      <c r="F864" t="str">
        <v>Room short</v>
      </c>
      <c r="G864" s="24">
        <f>SUMIF(orders[BookTitle],F864,orders[TotalSales])</f>
        <v>15.59</v>
      </c>
      <c r="H864">
        <f>COUNTIF(orders[BookTitle],F864)</f>
        <v>1</v>
      </c>
    </row>
    <row r="865" spans="6:8" x14ac:dyDescent="0.3">
      <c r="F865" t="str">
        <v>Rule become</v>
      </c>
      <c r="G865" s="24">
        <f>SUMIF(orders[BookTitle],F865,orders[TotalSales])</f>
        <v>514.37</v>
      </c>
      <c r="H865">
        <f>COUNTIF(orders[BookTitle],F865)</f>
        <v>5</v>
      </c>
    </row>
    <row r="866" spans="6:8" x14ac:dyDescent="0.3">
      <c r="F866" t="str">
        <v>Run pick carry pass</v>
      </c>
      <c r="G866" s="24">
        <f>SUMIF(orders[BookTitle],F866,orders[TotalSales])</f>
        <v>6.86</v>
      </c>
      <c r="H866">
        <f>COUNTIF(orders[BookTitle],F866)</f>
        <v>1</v>
      </c>
    </row>
    <row r="867" spans="6:8" x14ac:dyDescent="0.3">
      <c r="F867" t="str">
        <v>Safe great</v>
      </c>
      <c r="G867" s="24">
        <f>SUMIF(orders[BookTitle],F867,orders[TotalSales])</f>
        <v>24.96</v>
      </c>
      <c r="H867">
        <f>COUNTIF(orders[BookTitle],F867)</f>
        <v>1</v>
      </c>
    </row>
    <row r="868" spans="6:8" x14ac:dyDescent="0.3">
      <c r="F868" t="str">
        <v>Save hundred unit letter</v>
      </c>
      <c r="G868" s="24">
        <f>SUMIF(orders[BookTitle],F868,orders[TotalSales])</f>
        <v>137.43</v>
      </c>
      <c r="H868">
        <f>COUNTIF(orders[BookTitle],F868)</f>
        <v>2</v>
      </c>
    </row>
    <row r="869" spans="6:8" x14ac:dyDescent="0.3">
      <c r="F869" t="str">
        <v>Scene start</v>
      </c>
      <c r="G869" s="24">
        <f>SUMIF(orders[BookTitle],F869,orders[TotalSales])</f>
        <v>91.68</v>
      </c>
      <c r="H869">
        <f>COUNTIF(orders[BookTitle],F869)</f>
        <v>2</v>
      </c>
    </row>
    <row r="870" spans="6:8" x14ac:dyDescent="0.3">
      <c r="F870" t="str">
        <v>Scene two among</v>
      </c>
      <c r="G870" s="24">
        <f>SUMIF(orders[BookTitle],F870,orders[TotalSales])</f>
        <v>217.73</v>
      </c>
      <c r="H870">
        <f>COUNTIF(orders[BookTitle],F870)</f>
        <v>2</v>
      </c>
    </row>
    <row r="871" spans="6:8" x14ac:dyDescent="0.3">
      <c r="F871" t="str">
        <v>School</v>
      </c>
      <c r="G871" s="24">
        <f>SUMIF(orders[BookTitle],F871,orders[TotalSales])</f>
        <v>657.76</v>
      </c>
      <c r="H871">
        <f>COUNTIF(orders[BookTitle],F871)</f>
        <v>4</v>
      </c>
    </row>
    <row r="872" spans="6:8" x14ac:dyDescent="0.3">
      <c r="F872" t="str">
        <v>School into</v>
      </c>
      <c r="G872" s="24">
        <f>SUMIF(orders[BookTitle],F872,orders[TotalSales])</f>
        <v>263.12</v>
      </c>
      <c r="H872">
        <f>COUNTIF(orders[BookTitle],F872)</f>
        <v>3</v>
      </c>
    </row>
    <row r="873" spans="6:8" x14ac:dyDescent="0.3">
      <c r="F873" t="str">
        <v>School price federal</v>
      </c>
      <c r="G873" s="24">
        <f>SUMIF(orders[BookTitle],F873,orders[TotalSales])</f>
        <v>258.27999999999997</v>
      </c>
      <c r="H873">
        <f>COUNTIF(orders[BookTitle],F873)</f>
        <v>3</v>
      </c>
    </row>
    <row r="874" spans="6:8" x14ac:dyDescent="0.3">
      <c r="F874" t="str">
        <v>Score compare</v>
      </c>
      <c r="G874" s="24">
        <f>SUMIF(orders[BookTitle],F874,orders[TotalSales])</f>
        <v>113.4</v>
      </c>
      <c r="H874">
        <f>COUNTIF(orders[BookTitle],F874)</f>
        <v>1</v>
      </c>
    </row>
    <row r="875" spans="6:8" x14ac:dyDescent="0.3">
      <c r="F875" t="str">
        <v>Sea hold</v>
      </c>
      <c r="G875" s="24">
        <f>SUMIF(orders[BookTitle],F875,orders[TotalSales])</f>
        <v>323.18</v>
      </c>
      <c r="H875">
        <f>COUNTIF(orders[BookTitle],F875)</f>
        <v>2</v>
      </c>
    </row>
    <row r="876" spans="6:8" x14ac:dyDescent="0.3">
      <c r="F876" t="str">
        <v>Season if story run</v>
      </c>
      <c r="G876" s="24">
        <f>SUMIF(orders[BookTitle],F876,orders[TotalSales])</f>
        <v>316.84000000000003</v>
      </c>
      <c r="H876">
        <f>COUNTIF(orders[BookTitle],F876)</f>
        <v>2</v>
      </c>
    </row>
    <row r="877" spans="6:8" x14ac:dyDescent="0.3">
      <c r="F877" t="str">
        <v>Seat food sort</v>
      </c>
      <c r="G877" s="24">
        <f>SUMIF(orders[BookTitle],F877,orders[TotalSales])</f>
        <v>203.87</v>
      </c>
      <c r="H877">
        <f>COUNTIF(orders[BookTitle],F877)</f>
        <v>2</v>
      </c>
    </row>
    <row r="878" spans="6:8" x14ac:dyDescent="0.3">
      <c r="F878" t="str">
        <v>Second reduce career</v>
      </c>
      <c r="G878" s="24">
        <f>SUMIF(orders[BookTitle],F878,orders[TotalSales])</f>
        <v>99.02</v>
      </c>
      <c r="H878">
        <f>COUNTIF(orders[BookTitle],F878)</f>
        <v>1</v>
      </c>
    </row>
    <row r="879" spans="6:8" x14ac:dyDescent="0.3">
      <c r="F879" t="str">
        <v>Section attorney last take</v>
      </c>
      <c r="G879" s="24">
        <f>SUMIF(orders[BookTitle],F879,orders[TotalSales])</f>
        <v>268.23</v>
      </c>
      <c r="H879">
        <f>COUNTIF(orders[BookTitle],F879)</f>
        <v>4</v>
      </c>
    </row>
    <row r="880" spans="6:8" x14ac:dyDescent="0.3">
      <c r="F880" t="str">
        <v>Section community</v>
      </c>
      <c r="G880" s="24">
        <f>SUMIF(orders[BookTitle],F880,orders[TotalSales])</f>
        <v>79.02000000000001</v>
      </c>
      <c r="H880">
        <f>COUNTIF(orders[BookTitle],F880)</f>
        <v>2</v>
      </c>
    </row>
    <row r="881" spans="6:8" x14ac:dyDescent="0.3">
      <c r="F881" t="str">
        <v>Security although</v>
      </c>
      <c r="G881" s="24">
        <f>SUMIF(orders[BookTitle],F881,orders[TotalSales])</f>
        <v>295.36</v>
      </c>
      <c r="H881">
        <f>COUNTIF(orders[BookTitle],F881)</f>
        <v>4</v>
      </c>
    </row>
    <row r="882" spans="6:8" x14ac:dyDescent="0.3">
      <c r="F882" t="str">
        <v>Security human ground</v>
      </c>
      <c r="G882" s="24">
        <f>SUMIF(orders[BookTitle],F882,orders[TotalSales])</f>
        <v>39.06</v>
      </c>
      <c r="H882">
        <f>COUNTIF(orders[BookTitle],F882)</f>
        <v>2</v>
      </c>
    </row>
    <row r="883" spans="6:8" x14ac:dyDescent="0.3">
      <c r="F883" t="str">
        <v>See exactly</v>
      </c>
      <c r="G883" s="24">
        <f>SUMIF(orders[BookTitle],F883,orders[TotalSales])</f>
        <v>229.9</v>
      </c>
      <c r="H883">
        <f>COUNTIF(orders[BookTitle],F883)</f>
        <v>2</v>
      </c>
    </row>
    <row r="884" spans="6:8" x14ac:dyDescent="0.3">
      <c r="F884" t="str">
        <v>Seem heart arrive</v>
      </c>
      <c r="G884" s="24">
        <f>SUMIF(orders[BookTitle],F884,orders[TotalSales])</f>
        <v>235.12</v>
      </c>
      <c r="H884">
        <f>COUNTIF(orders[BookTitle],F884)</f>
        <v>4</v>
      </c>
    </row>
    <row r="885" spans="6:8" x14ac:dyDescent="0.3">
      <c r="F885" t="str">
        <v>Sell born career</v>
      </c>
      <c r="G885" s="24">
        <f>SUMIF(orders[BookTitle],F885,orders[TotalSales])</f>
        <v>40.340000000000003</v>
      </c>
      <c r="H885">
        <f>COUNTIF(orders[BookTitle],F885)</f>
        <v>1</v>
      </c>
    </row>
    <row r="886" spans="6:8" x14ac:dyDescent="0.3">
      <c r="F886" t="str">
        <v>Send manage offer</v>
      </c>
      <c r="G886" s="24">
        <f>SUMIF(orders[BookTitle],F886,orders[TotalSales])</f>
        <v>314.83999999999997</v>
      </c>
      <c r="H886">
        <f>COUNTIF(orders[BookTitle],F886)</f>
        <v>3</v>
      </c>
    </row>
    <row r="887" spans="6:8" x14ac:dyDescent="0.3">
      <c r="F887" t="str">
        <v>Senior yeah</v>
      </c>
      <c r="G887" s="24">
        <f>SUMIF(orders[BookTitle],F887,orders[TotalSales])</f>
        <v>378.29</v>
      </c>
      <c r="H887">
        <f>COUNTIF(orders[BookTitle],F887)</f>
        <v>3</v>
      </c>
    </row>
    <row r="888" spans="6:8" x14ac:dyDescent="0.3">
      <c r="F888" t="str">
        <v>Sense</v>
      </c>
      <c r="G888" s="24">
        <f>SUMIF(orders[BookTitle],F888,orders[TotalSales])</f>
        <v>19.53</v>
      </c>
      <c r="H888">
        <f>COUNTIF(orders[BookTitle],F888)</f>
        <v>1</v>
      </c>
    </row>
    <row r="889" spans="6:8" x14ac:dyDescent="0.3">
      <c r="F889" t="str">
        <v>Sense economic against himself</v>
      </c>
      <c r="G889" s="24">
        <f>SUMIF(orders[BookTitle],F889,orders[TotalSales])</f>
        <v>137.58000000000001</v>
      </c>
      <c r="H889">
        <f>COUNTIF(orders[BookTitle],F889)</f>
        <v>1</v>
      </c>
    </row>
    <row r="890" spans="6:8" x14ac:dyDescent="0.3">
      <c r="F890" t="str">
        <v>Sense race seat</v>
      </c>
      <c r="G890" s="24">
        <f>SUMIF(orders[BookTitle],F890,orders[TotalSales])</f>
        <v>53.76</v>
      </c>
      <c r="H890">
        <f>COUNTIF(orders[BookTitle],F890)</f>
        <v>1</v>
      </c>
    </row>
    <row r="891" spans="6:8" x14ac:dyDescent="0.3">
      <c r="F891" t="str">
        <v>Sense third commercial</v>
      </c>
      <c r="G891" s="24">
        <f>SUMIF(orders[BookTitle],F891,orders[TotalSales])</f>
        <v>198.9</v>
      </c>
      <c r="H891">
        <f>COUNTIF(orders[BookTitle],F891)</f>
        <v>1</v>
      </c>
    </row>
    <row r="892" spans="6:8" x14ac:dyDescent="0.3">
      <c r="F892" t="str">
        <v>Series film better</v>
      </c>
      <c r="G892" s="24">
        <f>SUMIF(orders[BookTitle],F892,orders[TotalSales])</f>
        <v>96.34</v>
      </c>
      <c r="H892">
        <f>COUNTIF(orders[BookTitle],F892)</f>
        <v>1</v>
      </c>
    </row>
    <row r="893" spans="6:8" x14ac:dyDescent="0.3">
      <c r="F893" t="str">
        <v>Series go actually</v>
      </c>
      <c r="G893" s="24">
        <f>SUMIF(orders[BookTitle],F893,orders[TotalSales])</f>
        <v>39.450000000000003</v>
      </c>
      <c r="H893">
        <f>COUNTIF(orders[BookTitle],F893)</f>
        <v>1</v>
      </c>
    </row>
    <row r="894" spans="6:8" x14ac:dyDescent="0.3">
      <c r="F894" t="str">
        <v>Serious there also true</v>
      </c>
      <c r="G894" s="24">
        <f>SUMIF(orders[BookTitle],F894,orders[TotalSales])</f>
        <v>418.55999999999995</v>
      </c>
      <c r="H894">
        <f>COUNTIF(orders[BookTitle],F894)</f>
        <v>3</v>
      </c>
    </row>
    <row r="895" spans="6:8" x14ac:dyDescent="0.3">
      <c r="F895" t="str">
        <v>Service go</v>
      </c>
      <c r="G895" s="24">
        <f>SUMIF(orders[BookTitle],F895,orders[TotalSales])</f>
        <v>304.51</v>
      </c>
      <c r="H895">
        <f>COUNTIF(orders[BookTitle],F895)</f>
        <v>3</v>
      </c>
    </row>
    <row r="896" spans="6:8" x14ac:dyDescent="0.3">
      <c r="F896" t="str">
        <v>Set fine soldier</v>
      </c>
      <c r="G896" s="24">
        <f>SUMIF(orders[BookTitle],F896,orders[TotalSales])</f>
        <v>82.14</v>
      </c>
      <c r="H896">
        <f>COUNTIF(orders[BookTitle],F896)</f>
        <v>1</v>
      </c>
    </row>
    <row r="897" spans="6:8" x14ac:dyDescent="0.3">
      <c r="F897" t="str">
        <v>Set wall</v>
      </c>
      <c r="G897" s="24">
        <f>SUMIF(orders[BookTitle],F897,orders[TotalSales])</f>
        <v>597.08000000000004</v>
      </c>
      <c r="H897">
        <f>COUNTIF(orders[BookTitle],F897)</f>
        <v>4</v>
      </c>
    </row>
    <row r="898" spans="6:8" x14ac:dyDescent="0.3">
      <c r="F898" t="str">
        <v>Seven everybody</v>
      </c>
      <c r="G898" s="24">
        <f>SUMIF(orders[BookTitle],F898,orders[TotalSales])</f>
        <v>178.34</v>
      </c>
      <c r="H898">
        <f>COUNTIF(orders[BookTitle],F898)</f>
        <v>3</v>
      </c>
    </row>
    <row r="899" spans="6:8" x14ac:dyDescent="0.3">
      <c r="F899" t="str">
        <v>Seven exist whatever development</v>
      </c>
      <c r="G899" s="24">
        <f>SUMIF(orders[BookTitle],F899,orders[TotalSales])</f>
        <v>604.64</v>
      </c>
      <c r="H899">
        <f>COUNTIF(orders[BookTitle],F899)</f>
        <v>5</v>
      </c>
    </row>
    <row r="900" spans="6:8" x14ac:dyDescent="0.3">
      <c r="F900" t="str">
        <v>Several phone seek rule</v>
      </c>
      <c r="G900" s="24">
        <f>SUMIF(orders[BookTitle],F900,orders[TotalSales])</f>
        <v>166.76</v>
      </c>
      <c r="H900">
        <f>COUNTIF(orders[BookTitle],F900)</f>
        <v>2</v>
      </c>
    </row>
    <row r="901" spans="6:8" x14ac:dyDescent="0.3">
      <c r="F901" t="str">
        <v>Shake drive</v>
      </c>
      <c r="G901" s="24">
        <f>SUMIF(orders[BookTitle],F901,orders[TotalSales])</f>
        <v>356.66999999999996</v>
      </c>
      <c r="H901">
        <f>COUNTIF(orders[BookTitle],F901)</f>
        <v>6</v>
      </c>
    </row>
    <row r="902" spans="6:8" x14ac:dyDescent="0.3">
      <c r="F902" t="str">
        <v>Shake research</v>
      </c>
      <c r="G902" s="24">
        <f>SUMIF(orders[BookTitle],F902,orders[TotalSales])</f>
        <v>45.15</v>
      </c>
      <c r="H902">
        <f>COUNTIF(orders[BookTitle],F902)</f>
        <v>2</v>
      </c>
    </row>
    <row r="903" spans="6:8" x14ac:dyDescent="0.3">
      <c r="F903" t="str">
        <v>Shake spring care</v>
      </c>
      <c r="G903" s="24">
        <f>SUMIF(orders[BookTitle],F903,orders[TotalSales])</f>
        <v>419.15999999999997</v>
      </c>
      <c r="H903">
        <f>COUNTIF(orders[BookTitle],F903)</f>
        <v>4</v>
      </c>
    </row>
    <row r="904" spans="6:8" x14ac:dyDescent="0.3">
      <c r="F904" t="str">
        <v>Share whatever</v>
      </c>
      <c r="G904" s="24">
        <f>SUMIF(orders[BookTitle],F904,orders[TotalSales])</f>
        <v>408.29999999999995</v>
      </c>
      <c r="H904">
        <f>COUNTIF(orders[BookTitle],F904)</f>
        <v>4</v>
      </c>
    </row>
    <row r="905" spans="6:8" x14ac:dyDescent="0.3">
      <c r="F905" t="str">
        <v>She measure</v>
      </c>
      <c r="G905" s="24">
        <f>SUMIF(orders[BookTitle],F905,orders[TotalSales])</f>
        <v>279.86</v>
      </c>
      <c r="H905">
        <f>COUNTIF(orders[BookTitle],F905)</f>
        <v>2</v>
      </c>
    </row>
    <row r="906" spans="6:8" x14ac:dyDescent="0.3">
      <c r="F906" t="str">
        <v>She so event</v>
      </c>
      <c r="G906" s="24">
        <f>SUMIF(orders[BookTitle],F906,orders[TotalSales])</f>
        <v>227.73999999999998</v>
      </c>
      <c r="H906">
        <f>COUNTIF(orders[BookTitle],F906)</f>
        <v>3</v>
      </c>
    </row>
    <row r="907" spans="6:8" x14ac:dyDescent="0.3">
      <c r="F907" t="str">
        <v>Short across happy</v>
      </c>
      <c r="G907" s="24">
        <f>SUMIF(orders[BookTitle],F907,orders[TotalSales])</f>
        <v>108.65</v>
      </c>
      <c r="H907">
        <f>COUNTIF(orders[BookTitle],F907)</f>
        <v>1</v>
      </c>
    </row>
    <row r="908" spans="6:8" x14ac:dyDescent="0.3">
      <c r="F908" t="str">
        <v>Short consumer</v>
      </c>
      <c r="G908" s="24">
        <f>SUMIF(orders[BookTitle],F908,orders[TotalSales])</f>
        <v>86.64</v>
      </c>
      <c r="H908">
        <f>COUNTIF(orders[BookTitle],F908)</f>
        <v>2</v>
      </c>
    </row>
    <row r="909" spans="6:8" x14ac:dyDescent="0.3">
      <c r="F909" t="str">
        <v>Shoulder debate</v>
      </c>
      <c r="G909" s="24">
        <f>SUMIF(orders[BookTitle],F909,orders[TotalSales])</f>
        <v>401.56000000000006</v>
      </c>
      <c r="H909">
        <f>COUNTIF(orders[BookTitle],F909)</f>
        <v>3</v>
      </c>
    </row>
    <row r="910" spans="6:8" x14ac:dyDescent="0.3">
      <c r="F910" t="str">
        <v>Sign meeting training bill</v>
      </c>
      <c r="G910" s="24">
        <f>SUMIF(orders[BookTitle],F910,orders[TotalSales])</f>
        <v>26.84</v>
      </c>
      <c r="H910">
        <f>COUNTIF(orders[BookTitle],F910)</f>
        <v>1</v>
      </c>
    </row>
    <row r="911" spans="6:8" x14ac:dyDescent="0.3">
      <c r="F911" t="str">
        <v>Sign physical car</v>
      </c>
      <c r="G911" s="24">
        <f>SUMIF(orders[BookTitle],F911,orders[TotalSales])</f>
        <v>53.9</v>
      </c>
      <c r="H911">
        <f>COUNTIF(orders[BookTitle],F911)</f>
        <v>1</v>
      </c>
    </row>
    <row r="912" spans="6:8" x14ac:dyDescent="0.3">
      <c r="F912" t="str">
        <v>Significant too fill</v>
      </c>
      <c r="G912" s="24">
        <f>SUMIF(orders[BookTitle],F912,orders[TotalSales])</f>
        <v>482.04999999999995</v>
      </c>
      <c r="H912">
        <f>COUNTIF(orders[BookTitle],F912)</f>
        <v>6</v>
      </c>
    </row>
    <row r="913" spans="6:8" x14ac:dyDescent="0.3">
      <c r="F913" t="str">
        <v>Similar attorney</v>
      </c>
      <c r="G913" s="24">
        <f>SUMIF(orders[BookTitle],F913,orders[TotalSales])</f>
        <v>123.97</v>
      </c>
      <c r="H913">
        <f>COUNTIF(orders[BookTitle],F913)</f>
        <v>2</v>
      </c>
    </row>
    <row r="914" spans="6:8" x14ac:dyDescent="0.3">
      <c r="F914" t="str">
        <v>Similar gun</v>
      </c>
      <c r="G914" s="24">
        <f>SUMIF(orders[BookTitle],F914,orders[TotalSales])</f>
        <v>203.71</v>
      </c>
      <c r="H914">
        <f>COUNTIF(orders[BookTitle],F914)</f>
        <v>4</v>
      </c>
    </row>
    <row r="915" spans="6:8" x14ac:dyDescent="0.3">
      <c r="F915" t="str">
        <v>Similar whatever care</v>
      </c>
      <c r="G915" s="24">
        <f>SUMIF(orders[BookTitle],F915,orders[TotalSales])</f>
        <v>170.41</v>
      </c>
      <c r="H915">
        <f>COUNTIF(orders[BookTitle],F915)</f>
        <v>3</v>
      </c>
    </row>
    <row r="916" spans="6:8" x14ac:dyDescent="0.3">
      <c r="F916" t="str">
        <v>Simple care</v>
      </c>
      <c r="G916" s="24">
        <f>SUMIF(orders[BookTitle],F916,orders[TotalSales])</f>
        <v>104.30000000000001</v>
      </c>
      <c r="H916">
        <f>COUNTIF(orders[BookTitle],F916)</f>
        <v>3</v>
      </c>
    </row>
    <row r="917" spans="6:8" x14ac:dyDescent="0.3">
      <c r="F917" t="str">
        <v>Simply available</v>
      </c>
      <c r="G917" s="24">
        <f>SUMIF(orders[BookTitle],F917,orders[TotalSales])</f>
        <v>69.64</v>
      </c>
      <c r="H917">
        <f>COUNTIF(orders[BookTitle],F917)</f>
        <v>3</v>
      </c>
    </row>
    <row r="918" spans="6:8" x14ac:dyDescent="0.3">
      <c r="F918" t="str">
        <v>Simply camera</v>
      </c>
      <c r="G918" s="24">
        <f>SUMIF(orders[BookTitle],F918,orders[TotalSales])</f>
        <v>41.39</v>
      </c>
      <c r="H918">
        <f>COUNTIF(orders[BookTitle],F918)</f>
        <v>2</v>
      </c>
    </row>
    <row r="919" spans="6:8" x14ac:dyDescent="0.3">
      <c r="F919" t="str">
        <v>Simply cell recently</v>
      </c>
      <c r="G919" s="24">
        <f>SUMIF(orders[BookTitle],F919,orders[TotalSales])</f>
        <v>256.29999999999995</v>
      </c>
      <c r="H919">
        <f>COUNTIF(orders[BookTitle],F919)</f>
        <v>3</v>
      </c>
    </row>
    <row r="920" spans="6:8" x14ac:dyDescent="0.3">
      <c r="F920" t="str">
        <v>Simply fact</v>
      </c>
      <c r="G920" s="24">
        <f>SUMIF(orders[BookTitle],F920,orders[TotalSales])</f>
        <v>147.12</v>
      </c>
      <c r="H920">
        <f>COUNTIF(orders[BookTitle],F920)</f>
        <v>1</v>
      </c>
    </row>
    <row r="921" spans="6:8" x14ac:dyDescent="0.3">
      <c r="F921" t="str">
        <v>Single contain</v>
      </c>
      <c r="G921" s="24">
        <f>SUMIF(orders[BookTitle],F921,orders[TotalSales])</f>
        <v>89.32</v>
      </c>
      <c r="H921">
        <f>COUNTIF(orders[BookTitle],F921)</f>
        <v>1</v>
      </c>
    </row>
    <row r="922" spans="6:8" x14ac:dyDescent="0.3">
      <c r="F922" t="str">
        <v>Single country huge</v>
      </c>
      <c r="G922" s="24">
        <f>SUMIF(orders[BookTitle],F922,orders[TotalSales])</f>
        <v>174.88</v>
      </c>
      <c r="H922">
        <f>COUNTIF(orders[BookTitle],F922)</f>
        <v>2</v>
      </c>
    </row>
    <row r="923" spans="6:8" x14ac:dyDescent="0.3">
      <c r="F923" t="str">
        <v>Sister commercial lawyer</v>
      </c>
      <c r="G923" s="24">
        <f>SUMIF(orders[BookTitle],F923,orders[TotalSales])</f>
        <v>24.72</v>
      </c>
      <c r="H923">
        <f>COUNTIF(orders[BookTitle],F923)</f>
        <v>1</v>
      </c>
    </row>
    <row r="924" spans="6:8" x14ac:dyDescent="0.3">
      <c r="F924" t="str">
        <v>Sit trial those</v>
      </c>
      <c r="G924" s="24">
        <f>SUMIF(orders[BookTitle],F924,orders[TotalSales])</f>
        <v>58.099999999999994</v>
      </c>
      <c r="H924">
        <f>COUNTIF(orders[BookTitle],F924)</f>
        <v>2</v>
      </c>
    </row>
    <row r="925" spans="6:8" x14ac:dyDescent="0.3">
      <c r="F925" t="str">
        <v>Site improve expect</v>
      </c>
      <c r="G925" s="24">
        <f>SUMIF(orders[BookTitle],F925,orders[TotalSales])</f>
        <v>153.81</v>
      </c>
      <c r="H925">
        <f>COUNTIF(orders[BookTitle],F925)</f>
        <v>3</v>
      </c>
    </row>
    <row r="926" spans="6:8" x14ac:dyDescent="0.3">
      <c r="F926" t="str">
        <v>Site low important</v>
      </c>
      <c r="G926" s="24">
        <f>SUMIF(orders[BookTitle],F926,orders[TotalSales])</f>
        <v>296.25</v>
      </c>
      <c r="H926">
        <f>COUNTIF(orders[BookTitle],F926)</f>
        <v>3</v>
      </c>
    </row>
    <row r="927" spans="6:8" x14ac:dyDescent="0.3">
      <c r="F927" t="str">
        <v>Six</v>
      </c>
      <c r="G927" s="24">
        <f>SUMIF(orders[BookTitle],F927,orders[TotalSales])</f>
        <v>140.21</v>
      </c>
      <c r="H927">
        <f>COUNTIF(orders[BookTitle],F927)</f>
        <v>2</v>
      </c>
    </row>
    <row r="928" spans="6:8" x14ac:dyDescent="0.3">
      <c r="F928" t="str">
        <v>Six value blood</v>
      </c>
      <c r="G928" s="24">
        <f>SUMIF(orders[BookTitle],F928,orders[TotalSales])</f>
        <v>334.01</v>
      </c>
      <c r="H928">
        <f>COUNTIF(orders[BookTitle],F928)</f>
        <v>2</v>
      </c>
    </row>
    <row r="929" spans="6:8" x14ac:dyDescent="0.3">
      <c r="F929" t="str">
        <v>Size voice</v>
      </c>
      <c r="G929" s="24">
        <f>SUMIF(orders[BookTitle],F929,orders[TotalSales])</f>
        <v>449.03999999999996</v>
      </c>
      <c r="H929">
        <f>COUNTIF(orders[BookTitle],F929)</f>
        <v>3</v>
      </c>
    </row>
    <row r="930" spans="6:8" x14ac:dyDescent="0.3">
      <c r="F930" t="str">
        <v>Skill action view</v>
      </c>
      <c r="G930" s="24">
        <f>SUMIF(orders[BookTitle],F930,orders[TotalSales])</f>
        <v>139.85999999999999</v>
      </c>
      <c r="H930">
        <f>COUNTIF(orders[BookTitle],F930)</f>
        <v>3</v>
      </c>
    </row>
    <row r="931" spans="6:8" x14ac:dyDescent="0.3">
      <c r="F931" t="str">
        <v>Skill could</v>
      </c>
      <c r="G931" s="24">
        <f>SUMIF(orders[BookTitle],F931,orders[TotalSales])</f>
        <v>211.07</v>
      </c>
      <c r="H931">
        <f>COUNTIF(orders[BookTitle],F931)</f>
        <v>2</v>
      </c>
    </row>
    <row r="932" spans="6:8" x14ac:dyDescent="0.3">
      <c r="F932" t="str">
        <v>Small approach doctor</v>
      </c>
      <c r="G932" s="24">
        <f>SUMIF(orders[BookTitle],F932,orders[TotalSales])</f>
        <v>313.88</v>
      </c>
      <c r="H932">
        <f>COUNTIF(orders[BookTitle],F932)</f>
        <v>2</v>
      </c>
    </row>
    <row r="933" spans="6:8" x14ac:dyDescent="0.3">
      <c r="F933" t="str">
        <v>Social much generation</v>
      </c>
      <c r="G933" s="24">
        <f>SUMIF(orders[BookTitle],F933,orders[TotalSales])</f>
        <v>172.3</v>
      </c>
      <c r="H933">
        <f>COUNTIF(orders[BookTitle],F933)</f>
        <v>3</v>
      </c>
    </row>
    <row r="934" spans="6:8" x14ac:dyDescent="0.3">
      <c r="F934" t="str">
        <v>Society floor red</v>
      </c>
      <c r="G934" s="24">
        <f>SUMIF(orders[BookTitle],F934,orders[TotalSales])</f>
        <v>383.5</v>
      </c>
      <c r="H934">
        <f>COUNTIF(orders[BookTitle],F934)</f>
        <v>4</v>
      </c>
    </row>
    <row r="935" spans="6:8" x14ac:dyDescent="0.3">
      <c r="F935" t="str">
        <v>Society interesting interest</v>
      </c>
      <c r="G935" s="24">
        <f>SUMIF(orders[BookTitle],F935,orders[TotalSales])</f>
        <v>28.25</v>
      </c>
      <c r="H935">
        <f>COUNTIF(orders[BookTitle],F935)</f>
        <v>1</v>
      </c>
    </row>
    <row r="936" spans="6:8" x14ac:dyDescent="0.3">
      <c r="F936" t="str">
        <v>Society relate choose</v>
      </c>
      <c r="G936" s="24">
        <f>SUMIF(orders[BookTitle],F936,orders[TotalSales])</f>
        <v>354.13</v>
      </c>
      <c r="H936">
        <f>COUNTIF(orders[BookTitle],F936)</f>
        <v>3</v>
      </c>
    </row>
    <row r="937" spans="6:8" x14ac:dyDescent="0.3">
      <c r="F937" t="str">
        <v>Some value</v>
      </c>
      <c r="G937" s="24">
        <f>SUMIF(orders[BookTitle],F937,orders[TotalSales])</f>
        <v>154.77000000000001</v>
      </c>
      <c r="H937">
        <f>COUNTIF(orders[BookTitle],F937)</f>
        <v>2</v>
      </c>
    </row>
    <row r="938" spans="6:8" x14ac:dyDescent="0.3">
      <c r="F938" t="str">
        <v>Someone live bill</v>
      </c>
      <c r="G938" s="24">
        <f>SUMIF(orders[BookTitle],F938,orders[TotalSales])</f>
        <v>234.76</v>
      </c>
      <c r="H938">
        <f>COUNTIF(orders[BookTitle],F938)</f>
        <v>2</v>
      </c>
    </row>
    <row r="939" spans="6:8" x14ac:dyDescent="0.3">
      <c r="F939" t="str">
        <v>Something describe security</v>
      </c>
      <c r="G939" s="24">
        <f>SUMIF(orders[BookTitle],F939,orders[TotalSales])</f>
        <v>392.37</v>
      </c>
      <c r="H939">
        <f>COUNTIF(orders[BookTitle],F939)</f>
        <v>4</v>
      </c>
    </row>
    <row r="940" spans="6:8" x14ac:dyDescent="0.3">
      <c r="F940" t="str">
        <v>Sometimes seek product</v>
      </c>
      <c r="G940" s="24">
        <f>SUMIF(orders[BookTitle],F940,orders[TotalSales])</f>
        <v>30.259999999999998</v>
      </c>
      <c r="H940">
        <f>COUNTIF(orders[BookTitle],F940)</f>
        <v>2</v>
      </c>
    </row>
    <row r="941" spans="6:8" x14ac:dyDescent="0.3">
      <c r="F941" t="str">
        <v>Son job watch attorney</v>
      </c>
      <c r="G941" s="24">
        <f>SUMIF(orders[BookTitle],F941,orders[TotalSales])</f>
        <v>58.08</v>
      </c>
      <c r="H941">
        <f>COUNTIF(orders[BookTitle],F941)</f>
        <v>1</v>
      </c>
    </row>
    <row r="942" spans="6:8" x14ac:dyDescent="0.3">
      <c r="F942" t="str">
        <v>Sort group</v>
      </c>
      <c r="G942" s="24">
        <f>SUMIF(orders[BookTitle],F942,orders[TotalSales])</f>
        <v>199.84</v>
      </c>
      <c r="H942">
        <f>COUNTIF(orders[BookTitle],F942)</f>
        <v>1</v>
      </c>
    </row>
    <row r="943" spans="6:8" x14ac:dyDescent="0.3">
      <c r="F943" t="str">
        <v>Sound or</v>
      </c>
      <c r="G943" s="24">
        <f>SUMIF(orders[BookTitle],F943,orders[TotalSales])</f>
        <v>332.13</v>
      </c>
      <c r="H943">
        <f>COUNTIF(orders[BookTitle],F943)</f>
        <v>3</v>
      </c>
    </row>
    <row r="944" spans="6:8" x14ac:dyDescent="0.3">
      <c r="F944" t="str">
        <v>Source action recent</v>
      </c>
      <c r="G944" s="24">
        <f>SUMIF(orders[BookTitle],F944,orders[TotalSales])</f>
        <v>64.080000000000013</v>
      </c>
      <c r="H944">
        <f>COUNTIF(orders[BookTitle],F944)</f>
        <v>3</v>
      </c>
    </row>
    <row r="945" spans="6:8" x14ac:dyDescent="0.3">
      <c r="F945" t="str">
        <v>Source affect too</v>
      </c>
      <c r="G945" s="24">
        <f>SUMIF(orders[BookTitle],F945,orders[TotalSales])</f>
        <v>62.82</v>
      </c>
      <c r="H945">
        <f>COUNTIF(orders[BookTitle],F945)</f>
        <v>3</v>
      </c>
    </row>
    <row r="946" spans="6:8" x14ac:dyDescent="0.3">
      <c r="F946" t="str">
        <v>Source raise</v>
      </c>
      <c r="G946" s="24">
        <f>SUMIF(orders[BookTitle],F946,orders[TotalSales])</f>
        <v>556.49</v>
      </c>
      <c r="H946">
        <f>COUNTIF(orders[BookTitle],F946)</f>
        <v>4</v>
      </c>
    </row>
    <row r="947" spans="6:8" x14ac:dyDescent="0.3">
      <c r="F947" t="str">
        <v>Space art bed wall</v>
      </c>
      <c r="G947" s="24">
        <f>SUMIF(orders[BookTitle],F947,orders[TotalSales])</f>
        <v>229.7</v>
      </c>
      <c r="H947">
        <f>COUNTIF(orders[BookTitle],F947)</f>
        <v>3</v>
      </c>
    </row>
    <row r="948" spans="6:8" x14ac:dyDescent="0.3">
      <c r="F948" t="str">
        <v>Space general game</v>
      </c>
      <c r="G948" s="24">
        <f>SUMIF(orders[BookTitle],F948,orders[TotalSales])</f>
        <v>298.64999999999998</v>
      </c>
      <c r="H948">
        <f>COUNTIF(orders[BookTitle],F948)</f>
        <v>3</v>
      </c>
    </row>
    <row r="949" spans="6:8" x14ac:dyDescent="0.3">
      <c r="F949" t="str">
        <v>Space them</v>
      </c>
      <c r="G949" s="24">
        <f>SUMIF(orders[BookTitle],F949,orders[TotalSales])</f>
        <v>80.650000000000006</v>
      </c>
      <c r="H949">
        <f>COUNTIF(orders[BookTitle],F949)</f>
        <v>1</v>
      </c>
    </row>
    <row r="950" spans="6:8" x14ac:dyDescent="0.3">
      <c r="F950" t="str">
        <v>Speak move</v>
      </c>
      <c r="G950" s="24">
        <f>SUMIF(orders[BookTitle],F950,orders[TotalSales])</f>
        <v>71.62</v>
      </c>
      <c r="H950">
        <f>COUNTIF(orders[BookTitle],F950)</f>
        <v>2</v>
      </c>
    </row>
    <row r="951" spans="6:8" x14ac:dyDescent="0.3">
      <c r="F951" t="str">
        <v>Special seven</v>
      </c>
      <c r="G951" s="24">
        <f>SUMIF(orders[BookTitle],F951,orders[TotalSales])</f>
        <v>293.86</v>
      </c>
      <c r="H951">
        <f>COUNTIF(orders[BookTitle],F951)</f>
        <v>2</v>
      </c>
    </row>
    <row r="952" spans="6:8" x14ac:dyDescent="0.3">
      <c r="F952" t="str">
        <v>Specific eat</v>
      </c>
      <c r="G952" s="24">
        <f>SUMIF(orders[BookTitle],F952,orders[TotalSales])</f>
        <v>67.22</v>
      </c>
      <c r="H952">
        <f>COUNTIF(orders[BookTitle],F952)</f>
        <v>3</v>
      </c>
    </row>
    <row r="953" spans="6:8" x14ac:dyDescent="0.3">
      <c r="F953" t="str">
        <v>Specific everything</v>
      </c>
      <c r="G953" s="24">
        <f>SUMIF(orders[BookTitle],F953,orders[TotalSales])</f>
        <v>44.08</v>
      </c>
      <c r="H953">
        <f>COUNTIF(orders[BookTitle],F953)</f>
        <v>2</v>
      </c>
    </row>
    <row r="954" spans="6:8" x14ac:dyDescent="0.3">
      <c r="F954" t="str">
        <v>Spend</v>
      </c>
      <c r="G954" s="24">
        <f>SUMIF(orders[BookTitle],F954,orders[TotalSales])</f>
        <v>53.739999999999995</v>
      </c>
      <c r="H954">
        <f>COUNTIF(orders[BookTitle],F954)</f>
        <v>2</v>
      </c>
    </row>
    <row r="955" spans="6:8" x14ac:dyDescent="0.3">
      <c r="F955" t="str">
        <v>Sport catch</v>
      </c>
      <c r="G955" s="24">
        <f>SUMIF(orders[BookTitle],F955,orders[TotalSales])</f>
        <v>62.660000000000004</v>
      </c>
      <c r="H955">
        <f>COUNTIF(orders[BookTitle],F955)</f>
        <v>2</v>
      </c>
    </row>
    <row r="956" spans="6:8" x14ac:dyDescent="0.3">
      <c r="F956" t="str">
        <v>Sport positive central</v>
      </c>
      <c r="G956" s="24">
        <f>SUMIF(orders[BookTitle],F956,orders[TotalSales])</f>
        <v>14.37</v>
      </c>
      <c r="H956">
        <f>COUNTIF(orders[BookTitle],F956)</f>
        <v>1</v>
      </c>
    </row>
    <row r="957" spans="6:8" x14ac:dyDescent="0.3">
      <c r="F957" t="str">
        <v>Staff example</v>
      </c>
      <c r="G957" s="24">
        <f>SUMIF(orders[BookTitle],F957,orders[TotalSales])</f>
        <v>91.97</v>
      </c>
      <c r="H957">
        <f>COUNTIF(orders[BookTitle],F957)</f>
        <v>2</v>
      </c>
    </row>
    <row r="958" spans="6:8" x14ac:dyDescent="0.3">
      <c r="F958" t="str">
        <v>Staff rest</v>
      </c>
      <c r="G958" s="24">
        <f>SUMIF(orders[BookTitle],F958,orders[TotalSales])</f>
        <v>357.82</v>
      </c>
      <c r="H958">
        <f>COUNTIF(orders[BookTitle],F958)</f>
        <v>3</v>
      </c>
    </row>
    <row r="959" spans="6:8" x14ac:dyDescent="0.3">
      <c r="F959" t="str">
        <v>Standard real</v>
      </c>
      <c r="G959" s="24">
        <f>SUMIF(orders[BookTitle],F959,orders[TotalSales])</f>
        <v>238.89999999999998</v>
      </c>
      <c r="H959">
        <f>COUNTIF(orders[BookTitle],F959)</f>
        <v>3</v>
      </c>
    </row>
    <row r="960" spans="6:8" x14ac:dyDescent="0.3">
      <c r="F960" t="str">
        <v>Standard something</v>
      </c>
      <c r="G960" s="24">
        <f>SUMIF(orders[BookTitle],F960,orders[TotalSales])</f>
        <v>14.68</v>
      </c>
      <c r="H960">
        <f>COUNTIF(orders[BookTitle],F960)</f>
        <v>1</v>
      </c>
    </row>
    <row r="961" spans="6:8" x14ac:dyDescent="0.3">
      <c r="F961" t="str">
        <v>Star long</v>
      </c>
      <c r="G961" s="24">
        <f>SUMIF(orders[BookTitle],F961,orders[TotalSales])</f>
        <v>617.63</v>
      </c>
      <c r="H961">
        <f>COUNTIF(orders[BookTitle],F961)</f>
        <v>7</v>
      </c>
    </row>
    <row r="962" spans="6:8" x14ac:dyDescent="0.3">
      <c r="F962" t="str">
        <v>Star when</v>
      </c>
      <c r="G962" s="24">
        <f>SUMIF(orders[BookTitle],F962,orders[TotalSales])</f>
        <v>236.60999999999999</v>
      </c>
      <c r="H962">
        <f>COUNTIF(orders[BookTitle],F962)</f>
        <v>5</v>
      </c>
    </row>
    <row r="963" spans="6:8" x14ac:dyDescent="0.3">
      <c r="F963" t="str">
        <v>Start test standard</v>
      </c>
      <c r="G963" s="24">
        <f>SUMIF(orders[BookTitle],F963,orders[TotalSales])</f>
        <v>96.12</v>
      </c>
      <c r="H963">
        <f>COUNTIF(orders[BookTitle],F963)</f>
        <v>1</v>
      </c>
    </row>
    <row r="964" spans="6:8" x14ac:dyDescent="0.3">
      <c r="F964" t="str">
        <v>Start way always</v>
      </c>
      <c r="G964" s="24">
        <f>SUMIF(orders[BookTitle],F964,orders[TotalSales])</f>
        <v>154.19999999999999</v>
      </c>
      <c r="H964">
        <f>COUNTIF(orders[BookTitle],F964)</f>
        <v>1</v>
      </c>
    </row>
    <row r="965" spans="6:8" x14ac:dyDescent="0.3">
      <c r="F965" t="str">
        <v>State create</v>
      </c>
      <c r="G965" s="24">
        <f>SUMIF(orders[BookTitle],F965,orders[TotalSales])</f>
        <v>220.19</v>
      </c>
      <c r="H965">
        <f>COUNTIF(orders[BookTitle],F965)</f>
        <v>4</v>
      </c>
    </row>
    <row r="966" spans="6:8" x14ac:dyDescent="0.3">
      <c r="F966" t="str">
        <v>State follow about</v>
      </c>
      <c r="G966" s="24">
        <f>SUMIF(orders[BookTitle],F966,orders[TotalSales])</f>
        <v>143.68</v>
      </c>
      <c r="H966">
        <f>COUNTIF(orders[BookTitle],F966)</f>
        <v>2</v>
      </c>
    </row>
    <row r="967" spans="6:8" x14ac:dyDescent="0.3">
      <c r="F967" t="str">
        <v>Statement late live</v>
      </c>
      <c r="G967" s="24">
        <f>SUMIF(orders[BookTitle],F967,orders[TotalSales])</f>
        <v>154.35</v>
      </c>
      <c r="H967">
        <f>COUNTIF(orders[BookTitle],F967)</f>
        <v>2</v>
      </c>
    </row>
    <row r="968" spans="6:8" x14ac:dyDescent="0.3">
      <c r="F968" t="str">
        <v>Station else nation</v>
      </c>
      <c r="G968" s="24">
        <f>SUMIF(orders[BookTitle],F968,orders[TotalSales])</f>
        <v>80.319999999999993</v>
      </c>
      <c r="H968">
        <f>COUNTIF(orders[BookTitle],F968)</f>
        <v>1</v>
      </c>
    </row>
    <row r="969" spans="6:8" x14ac:dyDescent="0.3">
      <c r="F969" t="str">
        <v>Station resource lot</v>
      </c>
      <c r="G969" s="24">
        <f>SUMIF(orders[BookTitle],F969,orders[TotalSales])</f>
        <v>43.36</v>
      </c>
      <c r="H969">
        <f>COUNTIF(orders[BookTitle],F969)</f>
        <v>2</v>
      </c>
    </row>
    <row r="970" spans="6:8" x14ac:dyDescent="0.3">
      <c r="F970" t="str">
        <v>Stay beyond</v>
      </c>
      <c r="G970" s="24">
        <f>SUMIF(orders[BookTitle],F970,orders[TotalSales])</f>
        <v>322.2</v>
      </c>
      <c r="H970">
        <f>COUNTIF(orders[BookTitle],F970)</f>
        <v>3</v>
      </c>
    </row>
    <row r="971" spans="6:8" x14ac:dyDescent="0.3">
      <c r="F971" t="str">
        <v>Stay determine number</v>
      </c>
      <c r="G971" s="24">
        <f>SUMIF(orders[BookTitle],F971,orders[TotalSales])</f>
        <v>333.68</v>
      </c>
      <c r="H971">
        <f>COUNTIF(orders[BookTitle],F971)</f>
        <v>4</v>
      </c>
    </row>
    <row r="972" spans="6:8" x14ac:dyDescent="0.3">
      <c r="F972" t="str">
        <v>Stay tend</v>
      </c>
      <c r="G972" s="24">
        <f>SUMIF(orders[BookTitle],F972,orders[TotalSales])</f>
        <v>99.32</v>
      </c>
      <c r="H972">
        <f>COUNTIF(orders[BookTitle],F972)</f>
        <v>1</v>
      </c>
    </row>
    <row r="973" spans="6:8" x14ac:dyDescent="0.3">
      <c r="F973" t="str">
        <v>Stay view truth</v>
      </c>
      <c r="G973" s="24">
        <f>SUMIF(orders[BookTitle],F973,orders[TotalSales])</f>
        <v>29.12</v>
      </c>
      <c r="H973">
        <f>COUNTIF(orders[BookTitle],F973)</f>
        <v>1</v>
      </c>
    </row>
    <row r="974" spans="6:8" x14ac:dyDescent="0.3">
      <c r="F974" t="str">
        <v>Stock</v>
      </c>
      <c r="G974" s="24">
        <f>SUMIF(orders[BookTitle],F974,orders[TotalSales])</f>
        <v>286.3</v>
      </c>
      <c r="H974">
        <f>COUNTIF(orders[BookTitle],F974)</f>
        <v>3</v>
      </c>
    </row>
    <row r="975" spans="6:8" x14ac:dyDescent="0.3">
      <c r="F975" t="str">
        <v>Stock once by</v>
      </c>
      <c r="G975" s="24">
        <f>SUMIF(orders[BookTitle],F975,orders[TotalSales])</f>
        <v>129.13999999999999</v>
      </c>
      <c r="H975">
        <f>COUNTIF(orders[BookTitle],F975)</f>
        <v>2</v>
      </c>
    </row>
    <row r="976" spans="6:8" x14ac:dyDescent="0.3">
      <c r="F976" t="str">
        <v>Stop opportunity tonight</v>
      </c>
      <c r="G976" s="24">
        <f>SUMIF(orders[BookTitle],F976,orders[TotalSales])</f>
        <v>203.68</v>
      </c>
      <c r="H976">
        <f>COUNTIF(orders[BookTitle],F976)</f>
        <v>3</v>
      </c>
    </row>
    <row r="977" spans="6:8" x14ac:dyDescent="0.3">
      <c r="F977" t="str">
        <v>Story partner professional</v>
      </c>
      <c r="G977" s="24">
        <f>SUMIF(orders[BookTitle],F977,orders[TotalSales])</f>
        <v>54.9</v>
      </c>
      <c r="H977">
        <f>COUNTIF(orders[BookTitle],F977)</f>
        <v>2</v>
      </c>
    </row>
    <row r="978" spans="6:8" x14ac:dyDescent="0.3">
      <c r="F978" t="str">
        <v>Strategy never anyone</v>
      </c>
      <c r="G978" s="24">
        <f>SUMIF(orders[BookTitle],F978,orders[TotalSales])</f>
        <v>47.07</v>
      </c>
      <c r="H978">
        <f>COUNTIF(orders[BookTitle],F978)</f>
        <v>1</v>
      </c>
    </row>
    <row r="979" spans="6:8" x14ac:dyDescent="0.3">
      <c r="F979" t="str">
        <v>Street president course</v>
      </c>
      <c r="G979" s="24">
        <f>SUMIF(orders[BookTitle],F979,orders[TotalSales])</f>
        <v>113.52</v>
      </c>
      <c r="H979">
        <f>COUNTIF(orders[BookTitle],F979)</f>
        <v>1</v>
      </c>
    </row>
    <row r="980" spans="6:8" x14ac:dyDescent="0.3">
      <c r="F980" t="str">
        <v>Structure body fine include</v>
      </c>
      <c r="G980" s="24">
        <f>SUMIF(orders[BookTitle],F980,orders[TotalSales])</f>
        <v>263.15999999999997</v>
      </c>
      <c r="H980">
        <f>COUNTIF(orders[BookTitle],F980)</f>
        <v>2</v>
      </c>
    </row>
    <row r="981" spans="6:8" x14ac:dyDescent="0.3">
      <c r="F981" t="str">
        <v>Structure much evidence</v>
      </c>
      <c r="G981" s="24">
        <f>SUMIF(orders[BookTitle],F981,orders[TotalSales])</f>
        <v>16.420000000000002</v>
      </c>
      <c r="H981">
        <f>COUNTIF(orders[BookTitle],F981)</f>
        <v>1</v>
      </c>
    </row>
    <row r="982" spans="6:8" x14ac:dyDescent="0.3">
      <c r="F982" t="str">
        <v>Structure security good two</v>
      </c>
      <c r="G982" s="24">
        <f>SUMIF(orders[BookTitle],F982,orders[TotalSales])</f>
        <v>432.93</v>
      </c>
      <c r="H982">
        <f>COUNTIF(orders[BookTitle],F982)</f>
        <v>3</v>
      </c>
    </row>
    <row r="983" spans="6:8" x14ac:dyDescent="0.3">
      <c r="F983" t="str">
        <v>Student child</v>
      </c>
      <c r="G983" s="24">
        <f>SUMIF(orders[BookTitle],F983,orders[TotalSales])</f>
        <v>366.61</v>
      </c>
      <c r="H983">
        <f>COUNTIF(orders[BookTitle],F983)</f>
        <v>2</v>
      </c>
    </row>
    <row r="984" spans="6:8" x14ac:dyDescent="0.3">
      <c r="F984" t="str">
        <v>Study wonder</v>
      </c>
      <c r="G984" s="24">
        <f>SUMIF(orders[BookTitle],F984,orders[TotalSales])</f>
        <v>60.12</v>
      </c>
      <c r="H984">
        <f>COUNTIF(orders[BookTitle],F984)</f>
        <v>3</v>
      </c>
    </row>
    <row r="985" spans="6:8" x14ac:dyDescent="0.3">
      <c r="F985" t="str">
        <v>Stuff all arrive</v>
      </c>
      <c r="G985" s="24">
        <f>SUMIF(orders[BookTitle],F985,orders[TotalSales])</f>
        <v>357.03999999999996</v>
      </c>
      <c r="H985">
        <f>COUNTIF(orders[BookTitle],F985)</f>
        <v>2</v>
      </c>
    </row>
    <row r="986" spans="6:8" x14ac:dyDescent="0.3">
      <c r="F986" t="str">
        <v>Stuff reality person</v>
      </c>
      <c r="G986" s="24">
        <f>SUMIF(orders[BookTitle],F986,orders[TotalSales])</f>
        <v>12.67</v>
      </c>
      <c r="H986">
        <f>COUNTIF(orders[BookTitle],F986)</f>
        <v>1</v>
      </c>
    </row>
    <row r="987" spans="6:8" x14ac:dyDescent="0.3">
      <c r="F987" t="str">
        <v>Stuff yet</v>
      </c>
      <c r="G987" s="24">
        <f>SUMIF(orders[BookTitle],F987,orders[TotalSales])</f>
        <v>43.3</v>
      </c>
      <c r="H987">
        <f>COUNTIF(orders[BookTitle],F987)</f>
        <v>2</v>
      </c>
    </row>
    <row r="988" spans="6:8" x14ac:dyDescent="0.3">
      <c r="F988" t="str">
        <v>Successful</v>
      </c>
      <c r="G988" s="24">
        <f>SUMIF(orders[BookTitle],F988,orders[TotalSales])</f>
        <v>58.129999999999995</v>
      </c>
      <c r="H988">
        <f>COUNTIF(orders[BookTitle],F988)</f>
        <v>2</v>
      </c>
    </row>
    <row r="989" spans="6:8" x14ac:dyDescent="0.3">
      <c r="F989" t="str">
        <v>Successful bag</v>
      </c>
      <c r="G989" s="24">
        <f>SUMIF(orders[BookTitle],F989,orders[TotalSales])</f>
        <v>264.69</v>
      </c>
      <c r="H989">
        <f>COUNTIF(orders[BookTitle],F989)</f>
        <v>2</v>
      </c>
    </row>
    <row r="990" spans="6:8" x14ac:dyDescent="0.3">
      <c r="F990" t="str">
        <v>Successful move</v>
      </c>
      <c r="G990" s="24">
        <f>SUMIF(orders[BookTitle],F990,orders[TotalSales])</f>
        <v>140.16</v>
      </c>
      <c r="H990">
        <f>COUNTIF(orders[BookTitle],F990)</f>
        <v>6</v>
      </c>
    </row>
    <row r="991" spans="6:8" x14ac:dyDescent="0.3">
      <c r="F991" t="str">
        <v>Such research</v>
      </c>
      <c r="G991" s="24">
        <f>SUMIF(orders[BookTitle],F991,orders[TotalSales])</f>
        <v>24.27</v>
      </c>
      <c r="H991">
        <f>COUNTIF(orders[BookTitle],F991)</f>
        <v>2</v>
      </c>
    </row>
    <row r="992" spans="6:8" x14ac:dyDescent="0.3">
      <c r="F992" t="str">
        <v>Such step way</v>
      </c>
      <c r="G992" s="24">
        <f>SUMIF(orders[BookTitle],F992,orders[TotalSales])</f>
        <v>126.25</v>
      </c>
      <c r="H992">
        <f>COUNTIF(orders[BookTitle],F992)</f>
        <v>2</v>
      </c>
    </row>
    <row r="993" spans="6:8" x14ac:dyDescent="0.3">
      <c r="F993" t="str">
        <v>Suddenly medical</v>
      </c>
      <c r="G993" s="24">
        <f>SUMIF(orders[BookTitle],F993,orders[TotalSales])</f>
        <v>43.59</v>
      </c>
      <c r="H993">
        <f>COUNTIF(orders[BookTitle],F993)</f>
        <v>2</v>
      </c>
    </row>
    <row r="994" spans="6:8" x14ac:dyDescent="0.3">
      <c r="F994" t="str">
        <v>Summer agent improve</v>
      </c>
      <c r="G994" s="24">
        <f>SUMIF(orders[BookTitle],F994,orders[TotalSales])</f>
        <v>95.88</v>
      </c>
      <c r="H994">
        <f>COUNTIF(orders[BookTitle],F994)</f>
        <v>3</v>
      </c>
    </row>
    <row r="995" spans="6:8" x14ac:dyDescent="0.3">
      <c r="F995" t="str">
        <v>Support defense</v>
      </c>
      <c r="G995" s="24">
        <f>SUMIF(orders[BookTitle],F995,orders[TotalSales])</f>
        <v>17.98</v>
      </c>
      <c r="H995">
        <f>COUNTIF(orders[BookTitle],F995)</f>
        <v>1</v>
      </c>
    </row>
    <row r="996" spans="6:8" x14ac:dyDescent="0.3">
      <c r="F996" t="str">
        <v>Support well</v>
      </c>
      <c r="G996" s="24">
        <f>SUMIF(orders[BookTitle],F996,orders[TotalSales])</f>
        <v>217.26999999999998</v>
      </c>
      <c r="H996">
        <f>COUNTIF(orders[BookTitle],F996)</f>
        <v>3</v>
      </c>
    </row>
    <row r="997" spans="6:8" x14ac:dyDescent="0.3">
      <c r="F997" t="str">
        <v>Sure money white</v>
      </c>
      <c r="G997" s="24">
        <f>SUMIF(orders[BookTitle],F997,orders[TotalSales])</f>
        <v>21.880000000000003</v>
      </c>
      <c r="H997">
        <f>COUNTIF(orders[BookTitle],F997)</f>
        <v>2</v>
      </c>
    </row>
    <row r="998" spans="6:8" x14ac:dyDescent="0.3">
      <c r="F998" t="str">
        <v>Sure particularly</v>
      </c>
      <c r="G998" s="24">
        <f>SUMIF(orders[BookTitle],F998,orders[TotalSales])</f>
        <v>390.4</v>
      </c>
      <c r="H998">
        <f>COUNTIF(orders[BookTitle],F998)</f>
        <v>5</v>
      </c>
    </row>
    <row r="999" spans="6:8" x14ac:dyDescent="0.3">
      <c r="F999" t="str">
        <v>Surface daughter hair</v>
      </c>
      <c r="G999" s="24">
        <f>SUMIF(orders[BookTitle],F999,orders[TotalSales])</f>
        <v>114.23</v>
      </c>
      <c r="H999">
        <f>COUNTIF(orders[BookTitle],F999)</f>
        <v>4</v>
      </c>
    </row>
    <row r="1000" spans="6:8" x14ac:dyDescent="0.3">
      <c r="F1000" t="str">
        <v>Surface music</v>
      </c>
      <c r="G1000" s="24">
        <f>SUMIF(orders[BookTitle],F1000,orders[TotalSales])</f>
        <v>137.38</v>
      </c>
      <c r="H1000">
        <f>COUNTIF(orders[BookTitle],F1000)</f>
        <v>3</v>
      </c>
    </row>
    <row r="1001" spans="6:8" x14ac:dyDescent="0.3">
      <c r="F1001" t="str">
        <v>Surface past</v>
      </c>
      <c r="G1001" s="24">
        <f>SUMIF(orders[BookTitle],F1001,orders[TotalSales])</f>
        <v>51.1</v>
      </c>
      <c r="H1001">
        <f>COUNTIF(orders[BookTitle],F1001)</f>
        <v>1</v>
      </c>
    </row>
    <row r="1002" spans="6:8" x14ac:dyDescent="0.3">
      <c r="F1002" t="str">
        <v>System hard bag</v>
      </c>
      <c r="G1002" s="24">
        <f>SUMIF(orders[BookTitle],F1002,orders[TotalSales])</f>
        <v>206.47</v>
      </c>
      <c r="H1002">
        <f>COUNTIF(orders[BookTitle],F1002)</f>
        <v>3</v>
      </c>
    </row>
    <row r="1003" spans="6:8" x14ac:dyDescent="0.3">
      <c r="F1003" t="str">
        <v>System news enough</v>
      </c>
      <c r="G1003" s="24">
        <f>SUMIF(orders[BookTitle],F1003,orders[TotalSales])</f>
        <v>157.47999999999999</v>
      </c>
      <c r="H1003">
        <f>COUNTIF(orders[BookTitle],F1003)</f>
        <v>1</v>
      </c>
    </row>
    <row r="1004" spans="6:8" x14ac:dyDescent="0.3">
      <c r="F1004" t="str">
        <v>System seek</v>
      </c>
      <c r="G1004" s="24">
        <f>SUMIF(orders[BookTitle],F1004,orders[TotalSales])</f>
        <v>206.88</v>
      </c>
      <c r="H1004">
        <f>COUNTIF(orders[BookTitle],F1004)</f>
        <v>3</v>
      </c>
    </row>
    <row r="1005" spans="6:8" x14ac:dyDescent="0.3">
      <c r="F1005" t="str">
        <v>Table huge</v>
      </c>
      <c r="G1005" s="24">
        <f>SUMIF(orders[BookTitle],F1005,orders[TotalSales])</f>
        <v>1066.47</v>
      </c>
      <c r="H1005">
        <f>COUNTIF(orders[BookTitle],F1005)</f>
        <v>6</v>
      </c>
    </row>
    <row r="1006" spans="6:8" x14ac:dyDescent="0.3">
      <c r="F1006" t="str">
        <v>Talk finish</v>
      </c>
      <c r="G1006" s="24">
        <f>SUMIF(orders[BookTitle],F1006,orders[TotalSales])</f>
        <v>141.97999999999999</v>
      </c>
      <c r="H1006">
        <f>COUNTIF(orders[BookTitle],F1006)</f>
        <v>2</v>
      </c>
    </row>
    <row r="1007" spans="6:8" x14ac:dyDescent="0.3">
      <c r="F1007" t="str">
        <v>Talk teach both</v>
      </c>
      <c r="G1007" s="24">
        <f>SUMIF(orders[BookTitle],F1007,orders[TotalSales])</f>
        <v>161.13999999999999</v>
      </c>
      <c r="H1007">
        <f>COUNTIF(orders[BookTitle],F1007)</f>
        <v>2</v>
      </c>
    </row>
    <row r="1008" spans="6:8" x14ac:dyDescent="0.3">
      <c r="F1008" t="str">
        <v>Task admit sit</v>
      </c>
      <c r="G1008" s="24">
        <f>SUMIF(orders[BookTitle],F1008,orders[TotalSales])</f>
        <v>255.18</v>
      </c>
      <c r="H1008">
        <f>COUNTIF(orders[BookTitle],F1008)</f>
        <v>2</v>
      </c>
    </row>
    <row r="1009" spans="6:8" x14ac:dyDescent="0.3">
      <c r="F1009" t="str">
        <v>Task Democrat last</v>
      </c>
      <c r="G1009" s="24">
        <f>SUMIF(orders[BookTitle],F1009,orders[TotalSales])</f>
        <v>487.83</v>
      </c>
      <c r="H1009">
        <f>COUNTIF(orders[BookTitle],F1009)</f>
        <v>3</v>
      </c>
    </row>
    <row r="1010" spans="6:8" x14ac:dyDescent="0.3">
      <c r="F1010" t="str">
        <v>Task make</v>
      </c>
      <c r="G1010" s="24">
        <f>SUMIF(orders[BookTitle],F1010,orders[TotalSales])</f>
        <v>222.33</v>
      </c>
      <c r="H1010">
        <f>COUNTIF(orders[BookTitle],F1010)</f>
        <v>3</v>
      </c>
    </row>
    <row r="1011" spans="6:8" x14ac:dyDescent="0.3">
      <c r="F1011" t="str">
        <v>Task measure kind</v>
      </c>
      <c r="G1011" s="24">
        <f>SUMIF(orders[BookTitle],F1011,orders[TotalSales])</f>
        <v>68.64</v>
      </c>
      <c r="H1011">
        <f>COUNTIF(orders[BookTitle],F1011)</f>
        <v>1</v>
      </c>
    </row>
    <row r="1012" spans="6:8" x14ac:dyDescent="0.3">
      <c r="F1012" t="str">
        <v>Task morning community</v>
      </c>
      <c r="G1012" s="24">
        <f>SUMIF(orders[BookTitle],F1012,orders[TotalSales])</f>
        <v>501.53000000000003</v>
      </c>
      <c r="H1012">
        <f>COUNTIF(orders[BookTitle],F1012)</f>
        <v>5</v>
      </c>
    </row>
    <row r="1013" spans="6:8" x14ac:dyDescent="0.3">
      <c r="F1013" t="str">
        <v>Task without</v>
      </c>
      <c r="G1013" s="24">
        <f>SUMIF(orders[BookTitle],F1013,orders[TotalSales])</f>
        <v>65.91</v>
      </c>
      <c r="H1013">
        <f>COUNTIF(orders[BookTitle],F1013)</f>
        <v>4</v>
      </c>
    </row>
    <row r="1014" spans="6:8" x14ac:dyDescent="0.3">
      <c r="F1014" t="str">
        <v>Tax hour budget more</v>
      </c>
      <c r="G1014" s="24">
        <f>SUMIF(orders[BookTitle],F1014,orders[TotalSales])</f>
        <v>469.27</v>
      </c>
      <c r="H1014">
        <f>COUNTIF(orders[BookTitle],F1014)</f>
        <v>3</v>
      </c>
    </row>
    <row r="1015" spans="6:8" x14ac:dyDescent="0.3">
      <c r="F1015" t="str">
        <v>Tax without</v>
      </c>
      <c r="G1015" s="24">
        <f>SUMIF(orders[BookTitle],F1015,orders[TotalSales])</f>
        <v>400.66999999999996</v>
      </c>
      <c r="H1015">
        <f>COUNTIF(orders[BookTitle],F1015)</f>
        <v>3</v>
      </c>
    </row>
    <row r="1016" spans="6:8" x14ac:dyDescent="0.3">
      <c r="F1016" t="str">
        <v>Teach word listen</v>
      </c>
      <c r="G1016" s="24">
        <f>SUMIF(orders[BookTitle],F1016,orders[TotalSales])</f>
        <v>10.29</v>
      </c>
      <c r="H1016">
        <f>COUNTIF(orders[BookTitle],F1016)</f>
        <v>1</v>
      </c>
    </row>
    <row r="1017" spans="6:8" x14ac:dyDescent="0.3">
      <c r="F1017" t="str">
        <v>Teacher eye star them</v>
      </c>
      <c r="G1017" s="24">
        <f>SUMIF(orders[BookTitle],F1017,orders[TotalSales])</f>
        <v>76.5</v>
      </c>
      <c r="H1017">
        <f>COUNTIF(orders[BookTitle],F1017)</f>
        <v>3</v>
      </c>
    </row>
    <row r="1018" spans="6:8" x14ac:dyDescent="0.3">
      <c r="F1018" t="str">
        <v>Teacher one base</v>
      </c>
      <c r="G1018" s="24">
        <f>SUMIF(orders[BookTitle],F1018,orders[TotalSales])</f>
        <v>181.68</v>
      </c>
      <c r="H1018">
        <f>COUNTIF(orders[BookTitle],F1018)</f>
        <v>2</v>
      </c>
    </row>
    <row r="1019" spans="6:8" x14ac:dyDescent="0.3">
      <c r="F1019" t="str">
        <v>Team provide</v>
      </c>
      <c r="G1019" s="24">
        <f>SUMIF(orders[BookTitle],F1019,orders[TotalSales])</f>
        <v>179.2</v>
      </c>
      <c r="H1019">
        <f>COUNTIF(orders[BookTitle],F1019)</f>
        <v>1</v>
      </c>
    </row>
    <row r="1020" spans="6:8" x14ac:dyDescent="0.3">
      <c r="F1020" t="str">
        <v>Technology</v>
      </c>
      <c r="G1020" s="24">
        <f>SUMIF(orders[BookTitle],F1020,orders[TotalSales])</f>
        <v>511.87</v>
      </c>
      <c r="H1020">
        <f>COUNTIF(orders[BookTitle],F1020)</f>
        <v>4</v>
      </c>
    </row>
    <row r="1021" spans="6:8" x14ac:dyDescent="0.3">
      <c r="F1021" t="str">
        <v>Technology guess</v>
      </c>
      <c r="G1021" s="24">
        <f>SUMIF(orders[BookTitle],F1021,orders[TotalSales])</f>
        <v>113.3</v>
      </c>
      <c r="H1021">
        <f>COUNTIF(orders[BookTitle],F1021)</f>
        <v>2</v>
      </c>
    </row>
    <row r="1022" spans="6:8" x14ac:dyDescent="0.3">
      <c r="F1022" t="str">
        <v>Technology real oil</v>
      </c>
      <c r="G1022" s="24">
        <f>SUMIF(orders[BookTitle],F1022,orders[TotalSales])</f>
        <v>476.64</v>
      </c>
      <c r="H1022">
        <f>COUNTIF(orders[BookTitle],F1022)</f>
        <v>4</v>
      </c>
    </row>
    <row r="1023" spans="6:8" x14ac:dyDescent="0.3">
      <c r="F1023" t="str">
        <v>Television</v>
      </c>
      <c r="G1023" s="24">
        <f>SUMIF(orders[BookTitle],F1023,orders[TotalSales])</f>
        <v>138.76</v>
      </c>
      <c r="H1023">
        <f>COUNTIF(orders[BookTitle],F1023)</f>
        <v>2</v>
      </c>
    </row>
    <row r="1024" spans="6:8" x14ac:dyDescent="0.3">
      <c r="F1024" t="str">
        <v>Television should product thought</v>
      </c>
      <c r="G1024" s="24">
        <f>SUMIF(orders[BookTitle],F1024,orders[TotalSales])</f>
        <v>45.35</v>
      </c>
      <c r="H1024">
        <f>COUNTIF(orders[BookTitle],F1024)</f>
        <v>1</v>
      </c>
    </row>
    <row r="1025" spans="6:8" x14ac:dyDescent="0.3">
      <c r="F1025" t="str">
        <v>Tell should away</v>
      </c>
      <c r="G1025" s="24">
        <f>SUMIF(orders[BookTitle],F1025,orders[TotalSales])</f>
        <v>398.14</v>
      </c>
      <c r="H1025">
        <f>COUNTIF(orders[BookTitle],F1025)</f>
        <v>3</v>
      </c>
    </row>
    <row r="1026" spans="6:8" x14ac:dyDescent="0.3">
      <c r="F1026" t="str">
        <v>Ten whose</v>
      </c>
      <c r="G1026" s="24">
        <f>SUMIF(orders[BookTitle],F1026,orders[TotalSales])</f>
        <v>28.83</v>
      </c>
      <c r="H1026">
        <f>COUNTIF(orders[BookTitle],F1026)</f>
        <v>1</v>
      </c>
    </row>
    <row r="1027" spans="6:8" x14ac:dyDescent="0.3">
      <c r="F1027" t="str">
        <v>Test score second</v>
      </c>
      <c r="G1027" s="24">
        <f>SUMIF(orders[BookTitle],F1027,orders[TotalSales])</f>
        <v>89.33</v>
      </c>
      <c r="H1027">
        <f>COUNTIF(orders[BookTitle],F1027)</f>
        <v>4</v>
      </c>
    </row>
    <row r="1028" spans="6:8" x14ac:dyDescent="0.3">
      <c r="F1028" t="str">
        <v>Than pass</v>
      </c>
      <c r="G1028" s="24">
        <f>SUMIF(orders[BookTitle],F1028,orders[TotalSales])</f>
        <v>36.68</v>
      </c>
      <c r="H1028">
        <f>COUNTIF(orders[BookTitle],F1028)</f>
        <v>2</v>
      </c>
    </row>
    <row r="1029" spans="6:8" x14ac:dyDescent="0.3">
      <c r="F1029" t="str">
        <v>Thank</v>
      </c>
      <c r="G1029" s="24">
        <f>SUMIF(orders[BookTitle],F1029,orders[TotalSales])</f>
        <v>262.19</v>
      </c>
      <c r="H1029">
        <f>COUNTIF(orders[BookTitle],F1029)</f>
        <v>5</v>
      </c>
    </row>
    <row r="1030" spans="6:8" x14ac:dyDescent="0.3">
      <c r="F1030" t="str">
        <v>The same ten</v>
      </c>
      <c r="G1030" s="24">
        <f>SUMIF(orders[BookTitle],F1030,orders[TotalSales])</f>
        <v>235.15</v>
      </c>
      <c r="H1030">
        <f>COUNTIF(orders[BookTitle],F1030)</f>
        <v>2</v>
      </c>
    </row>
    <row r="1031" spans="6:8" x14ac:dyDescent="0.3">
      <c r="F1031" t="str">
        <v>Them change</v>
      </c>
      <c r="G1031" s="24">
        <f>SUMIF(orders[BookTitle],F1031,orders[TotalSales])</f>
        <v>43.28</v>
      </c>
      <c r="H1031">
        <f>COUNTIF(orders[BookTitle],F1031)</f>
        <v>3</v>
      </c>
    </row>
    <row r="1032" spans="6:8" x14ac:dyDescent="0.3">
      <c r="F1032" t="str">
        <v>Themselves in from</v>
      </c>
      <c r="G1032" s="24">
        <f>SUMIF(orders[BookTitle],F1032,orders[TotalSales])</f>
        <v>75.36</v>
      </c>
      <c r="H1032">
        <f>COUNTIF(orders[BookTitle],F1032)</f>
        <v>3</v>
      </c>
    </row>
    <row r="1033" spans="6:8" x14ac:dyDescent="0.3">
      <c r="F1033" t="str">
        <v>Themselves lay</v>
      </c>
      <c r="G1033" s="24">
        <f>SUMIF(orders[BookTitle],F1033,orders[TotalSales])</f>
        <v>107.66999999999999</v>
      </c>
      <c r="H1033">
        <f>COUNTIF(orders[BookTitle],F1033)</f>
        <v>4</v>
      </c>
    </row>
    <row r="1034" spans="6:8" x14ac:dyDescent="0.3">
      <c r="F1034" t="str">
        <v>Theory charge</v>
      </c>
      <c r="G1034" s="24">
        <f>SUMIF(orders[BookTitle],F1034,orders[TotalSales])</f>
        <v>352.39</v>
      </c>
      <c r="H1034">
        <f>COUNTIF(orders[BookTitle],F1034)</f>
        <v>3</v>
      </c>
    </row>
    <row r="1035" spans="6:8" x14ac:dyDescent="0.3">
      <c r="F1035" t="str">
        <v>Theory fall wall simple</v>
      </c>
      <c r="G1035" s="24">
        <f>SUMIF(orders[BookTitle],F1035,orders[TotalSales])</f>
        <v>109.15</v>
      </c>
      <c r="H1035">
        <f>COUNTIF(orders[BookTitle],F1035)</f>
        <v>2</v>
      </c>
    </row>
    <row r="1036" spans="6:8" x14ac:dyDescent="0.3">
      <c r="F1036" t="str">
        <v>Theory relationship structure</v>
      </c>
      <c r="G1036" s="24">
        <f>SUMIF(orders[BookTitle],F1036,orders[TotalSales])</f>
        <v>279.39</v>
      </c>
      <c r="H1036">
        <f>COUNTIF(orders[BookTitle],F1036)</f>
        <v>2</v>
      </c>
    </row>
    <row r="1037" spans="6:8" x14ac:dyDescent="0.3">
      <c r="F1037" t="str">
        <v>They add season</v>
      </c>
      <c r="G1037" s="24">
        <f>SUMIF(orders[BookTitle],F1037,orders[TotalSales])</f>
        <v>162.76</v>
      </c>
      <c r="H1037">
        <f>COUNTIF(orders[BookTitle],F1037)</f>
        <v>3</v>
      </c>
    </row>
    <row r="1038" spans="6:8" x14ac:dyDescent="0.3">
      <c r="F1038" t="str">
        <v>They by need</v>
      </c>
      <c r="G1038" s="24">
        <f>SUMIF(orders[BookTitle],F1038,orders[TotalSales])</f>
        <v>281.89</v>
      </c>
      <c r="H1038">
        <f>COUNTIF(orders[BookTitle],F1038)</f>
        <v>2</v>
      </c>
    </row>
    <row r="1039" spans="6:8" x14ac:dyDescent="0.3">
      <c r="F1039" t="str">
        <v>They next past</v>
      </c>
      <c r="G1039" s="24">
        <f>SUMIF(orders[BookTitle],F1039,orders[TotalSales])</f>
        <v>90.24</v>
      </c>
      <c r="H1039">
        <f>COUNTIF(orders[BookTitle],F1039)</f>
        <v>1</v>
      </c>
    </row>
    <row r="1040" spans="6:8" x14ac:dyDescent="0.3">
      <c r="F1040" t="str">
        <v>Thing able church</v>
      </c>
      <c r="G1040" s="24">
        <f>SUMIF(orders[BookTitle],F1040,orders[TotalSales])</f>
        <v>81.710000000000008</v>
      </c>
      <c r="H1040">
        <f>COUNTIF(orders[BookTitle],F1040)</f>
        <v>2</v>
      </c>
    </row>
    <row r="1041" spans="6:8" x14ac:dyDescent="0.3">
      <c r="F1041" t="str">
        <v>Third course interesting</v>
      </c>
      <c r="G1041" s="24">
        <f>SUMIF(orders[BookTitle],F1041,orders[TotalSales])</f>
        <v>172.99</v>
      </c>
      <c r="H1041">
        <f>COUNTIF(orders[BookTitle],F1041)</f>
        <v>2</v>
      </c>
    </row>
    <row r="1042" spans="6:8" x14ac:dyDescent="0.3">
      <c r="F1042" t="str">
        <v>Third his indicate past</v>
      </c>
      <c r="G1042" s="24">
        <f>SUMIF(orders[BookTitle],F1042,orders[TotalSales])</f>
        <v>97.08</v>
      </c>
      <c r="H1042">
        <f>COUNTIF(orders[BookTitle],F1042)</f>
        <v>3</v>
      </c>
    </row>
    <row r="1043" spans="6:8" x14ac:dyDescent="0.3">
      <c r="F1043" t="str">
        <v>Third whatever</v>
      </c>
      <c r="G1043" s="24">
        <f>SUMIF(orders[BookTitle],F1043,orders[TotalSales])</f>
        <v>188.26</v>
      </c>
      <c r="H1043">
        <f>COUNTIF(orders[BookTitle],F1043)</f>
        <v>2</v>
      </c>
    </row>
    <row r="1044" spans="6:8" x14ac:dyDescent="0.3">
      <c r="F1044" t="str">
        <v>Third yeah</v>
      </c>
      <c r="G1044" s="24">
        <f>SUMIF(orders[BookTitle],F1044,orders[TotalSales])</f>
        <v>99.38</v>
      </c>
      <c r="H1044">
        <f>COUNTIF(orders[BookTitle],F1044)</f>
        <v>2</v>
      </c>
    </row>
    <row r="1045" spans="6:8" x14ac:dyDescent="0.3">
      <c r="F1045" t="str">
        <v>This billion per</v>
      </c>
      <c r="G1045" s="24">
        <f>SUMIF(orders[BookTitle],F1045,orders[TotalSales])</f>
        <v>23.57</v>
      </c>
      <c r="H1045">
        <f>COUNTIF(orders[BookTitle],F1045)</f>
        <v>3</v>
      </c>
    </row>
    <row r="1046" spans="6:8" x14ac:dyDescent="0.3">
      <c r="F1046" t="str">
        <v>Those attack themselves together</v>
      </c>
      <c r="G1046" s="24">
        <f>SUMIF(orders[BookTitle],F1046,orders[TotalSales])</f>
        <v>133.13999999999999</v>
      </c>
      <c r="H1046">
        <f>COUNTIF(orders[BookTitle],F1046)</f>
        <v>2</v>
      </c>
    </row>
    <row r="1047" spans="6:8" x14ac:dyDescent="0.3">
      <c r="F1047" t="str">
        <v>Those small</v>
      </c>
      <c r="G1047" s="24">
        <f>SUMIF(orders[BookTitle],F1047,orders[TotalSales])</f>
        <v>95.97</v>
      </c>
      <c r="H1047">
        <f>COUNTIF(orders[BookTitle],F1047)</f>
        <v>3</v>
      </c>
    </row>
    <row r="1048" spans="6:8" x14ac:dyDescent="0.3">
      <c r="F1048" t="str">
        <v>Though</v>
      </c>
      <c r="G1048" s="24">
        <f>SUMIF(orders[BookTitle],F1048,orders[TotalSales])</f>
        <v>17.630000000000003</v>
      </c>
      <c r="H1048">
        <f>COUNTIF(orders[BookTitle],F1048)</f>
        <v>2</v>
      </c>
    </row>
    <row r="1049" spans="6:8" x14ac:dyDescent="0.3">
      <c r="F1049" t="str">
        <v>Though begin trouble</v>
      </c>
      <c r="G1049" s="24">
        <f>SUMIF(orders[BookTitle],F1049,orders[TotalSales])</f>
        <v>124.1</v>
      </c>
      <c r="H1049">
        <f>COUNTIF(orders[BookTitle],F1049)</f>
        <v>1</v>
      </c>
    </row>
    <row r="1050" spans="6:8" x14ac:dyDescent="0.3">
      <c r="F1050" t="str">
        <v>Though land garden</v>
      </c>
      <c r="G1050" s="24">
        <f>SUMIF(orders[BookTitle],F1050,orders[TotalSales])</f>
        <v>80.61</v>
      </c>
      <c r="H1050">
        <f>COUNTIF(orders[BookTitle],F1050)</f>
        <v>2</v>
      </c>
    </row>
    <row r="1051" spans="6:8" x14ac:dyDescent="0.3">
      <c r="F1051" t="str">
        <v>Though nation during community</v>
      </c>
      <c r="G1051" s="24">
        <f>SUMIF(orders[BookTitle],F1051,orders[TotalSales])</f>
        <v>129.82999999999998</v>
      </c>
      <c r="H1051">
        <f>COUNTIF(orders[BookTitle],F1051)</f>
        <v>3</v>
      </c>
    </row>
    <row r="1052" spans="6:8" x14ac:dyDescent="0.3">
      <c r="F1052" t="str">
        <v>Though resource five</v>
      </c>
      <c r="G1052" s="24">
        <f>SUMIF(orders[BookTitle],F1052,orders[TotalSales])</f>
        <v>94.05</v>
      </c>
      <c r="H1052">
        <f>COUNTIF(orders[BookTitle],F1052)</f>
        <v>1</v>
      </c>
    </row>
    <row r="1053" spans="6:8" x14ac:dyDescent="0.3">
      <c r="F1053" t="str">
        <v>Thought him may</v>
      </c>
      <c r="G1053" s="24">
        <f>SUMIF(orders[BookTitle],F1053,orders[TotalSales])</f>
        <v>56.85</v>
      </c>
      <c r="H1053">
        <f>COUNTIF(orders[BookTitle],F1053)</f>
        <v>2</v>
      </c>
    </row>
    <row r="1054" spans="6:8" x14ac:dyDescent="0.3">
      <c r="F1054" t="str">
        <v>Thought tough everybody</v>
      </c>
      <c r="G1054" s="24">
        <f>SUMIF(orders[BookTitle],F1054,orders[TotalSales])</f>
        <v>85</v>
      </c>
      <c r="H1054">
        <f>COUNTIF(orders[BookTitle],F1054)</f>
        <v>1</v>
      </c>
    </row>
    <row r="1055" spans="6:8" x14ac:dyDescent="0.3">
      <c r="F1055" t="str">
        <v>Threat present really</v>
      </c>
      <c r="G1055" s="24">
        <f>SUMIF(orders[BookTitle],F1055,orders[TotalSales])</f>
        <v>97.94</v>
      </c>
      <c r="H1055">
        <f>COUNTIF(orders[BookTitle],F1055)</f>
        <v>1</v>
      </c>
    </row>
    <row r="1056" spans="6:8" x14ac:dyDescent="0.3">
      <c r="F1056" t="str">
        <v>Threat yes often</v>
      </c>
      <c r="G1056" s="24">
        <f>SUMIF(orders[BookTitle],F1056,orders[TotalSales])</f>
        <v>207.97000000000003</v>
      </c>
      <c r="H1056">
        <f>COUNTIF(orders[BookTitle],F1056)</f>
        <v>3</v>
      </c>
    </row>
    <row r="1057" spans="6:8" x14ac:dyDescent="0.3">
      <c r="F1057" t="str">
        <v>Three blue property</v>
      </c>
      <c r="G1057" s="24">
        <f>SUMIF(orders[BookTitle],F1057,orders[TotalSales])</f>
        <v>28.53</v>
      </c>
      <c r="H1057">
        <f>COUNTIF(orders[BookTitle],F1057)</f>
        <v>2</v>
      </c>
    </row>
    <row r="1058" spans="6:8" x14ac:dyDescent="0.3">
      <c r="F1058" t="str">
        <v>Three well</v>
      </c>
      <c r="G1058" s="24">
        <f>SUMIF(orders[BookTitle],F1058,orders[TotalSales])</f>
        <v>325.58</v>
      </c>
      <c r="H1058">
        <f>COUNTIF(orders[BookTitle],F1058)</f>
        <v>4</v>
      </c>
    </row>
    <row r="1059" spans="6:8" x14ac:dyDescent="0.3">
      <c r="F1059" t="str">
        <v>Through well spend</v>
      </c>
      <c r="G1059" s="24">
        <f>SUMIF(orders[BookTitle],F1059,orders[TotalSales])</f>
        <v>107.72</v>
      </c>
      <c r="H1059">
        <f>COUNTIF(orders[BookTitle],F1059)</f>
        <v>2</v>
      </c>
    </row>
    <row r="1060" spans="6:8" x14ac:dyDescent="0.3">
      <c r="F1060" t="str">
        <v>Throughout front in</v>
      </c>
      <c r="G1060" s="24">
        <f>SUMIF(orders[BookTitle],F1060,orders[TotalSales])</f>
        <v>37.08</v>
      </c>
      <c r="H1060">
        <f>COUNTIF(orders[BookTitle],F1060)</f>
        <v>2</v>
      </c>
    </row>
    <row r="1061" spans="6:8" x14ac:dyDescent="0.3">
      <c r="F1061" t="str">
        <v>Throughout statement husband</v>
      </c>
      <c r="G1061" s="24">
        <f>SUMIF(orders[BookTitle],F1061,orders[TotalSales])</f>
        <v>74.900000000000006</v>
      </c>
      <c r="H1061">
        <f>COUNTIF(orders[BookTitle],F1061)</f>
        <v>2</v>
      </c>
    </row>
    <row r="1062" spans="6:8" x14ac:dyDescent="0.3">
      <c r="F1062" t="str">
        <v>Thus movie and</v>
      </c>
      <c r="G1062" s="24">
        <f>SUMIF(orders[BookTitle],F1062,orders[TotalSales])</f>
        <v>79.47</v>
      </c>
      <c r="H1062">
        <f>COUNTIF(orders[BookTitle],F1062)</f>
        <v>2</v>
      </c>
    </row>
    <row r="1063" spans="6:8" x14ac:dyDescent="0.3">
      <c r="F1063" t="str">
        <v>Thus will watch</v>
      </c>
      <c r="G1063" s="24">
        <f>SUMIF(orders[BookTitle],F1063,orders[TotalSales])</f>
        <v>65.2</v>
      </c>
      <c r="H1063">
        <f>COUNTIF(orders[BookTitle],F1063)</f>
        <v>1</v>
      </c>
    </row>
    <row r="1064" spans="6:8" x14ac:dyDescent="0.3">
      <c r="F1064" t="str">
        <v>Time team want wish</v>
      </c>
      <c r="G1064" s="24">
        <f>SUMIF(orders[BookTitle],F1064,orders[TotalSales])</f>
        <v>179.3</v>
      </c>
      <c r="H1064">
        <f>COUNTIF(orders[BookTitle],F1064)</f>
        <v>2</v>
      </c>
    </row>
    <row r="1065" spans="6:8" x14ac:dyDescent="0.3">
      <c r="F1065" t="str">
        <v>To story claim</v>
      </c>
      <c r="G1065" s="24">
        <f>SUMIF(orders[BookTitle],F1065,orders[TotalSales])</f>
        <v>119.39</v>
      </c>
      <c r="H1065">
        <f>COUNTIF(orders[BookTitle],F1065)</f>
        <v>5</v>
      </c>
    </row>
    <row r="1066" spans="6:8" x14ac:dyDescent="0.3">
      <c r="F1066" t="str">
        <v>Together training few</v>
      </c>
      <c r="G1066" s="24">
        <f>SUMIF(orders[BookTitle],F1066,orders[TotalSales])</f>
        <v>75.95</v>
      </c>
      <c r="H1066">
        <f>COUNTIF(orders[BookTitle],F1066)</f>
        <v>1</v>
      </c>
    </row>
    <row r="1067" spans="6:8" x14ac:dyDescent="0.3">
      <c r="F1067" t="str">
        <v>Tonight</v>
      </c>
      <c r="G1067" s="24">
        <f>SUMIF(orders[BookTitle],F1067,orders[TotalSales])</f>
        <v>411.21000000000004</v>
      </c>
      <c r="H1067">
        <f>COUNTIF(orders[BookTitle],F1067)</f>
        <v>2</v>
      </c>
    </row>
    <row r="1068" spans="6:8" x14ac:dyDescent="0.3">
      <c r="F1068" t="str">
        <v>Tonight however threat</v>
      </c>
      <c r="G1068" s="24">
        <f>SUMIF(orders[BookTitle],F1068,orders[TotalSales])</f>
        <v>106.12</v>
      </c>
      <c r="H1068">
        <f>COUNTIF(orders[BookTitle],F1068)</f>
        <v>2</v>
      </c>
    </row>
    <row r="1069" spans="6:8" x14ac:dyDescent="0.3">
      <c r="F1069" t="str">
        <v>Too option health</v>
      </c>
      <c r="G1069" s="24">
        <f>SUMIF(orders[BookTitle],F1069,orders[TotalSales])</f>
        <v>142.32</v>
      </c>
      <c r="H1069">
        <f>COUNTIF(orders[BookTitle],F1069)</f>
        <v>1</v>
      </c>
    </row>
    <row r="1070" spans="6:8" x14ac:dyDescent="0.3">
      <c r="F1070" t="str">
        <v>Top heavy executive</v>
      </c>
      <c r="G1070" s="24">
        <f>SUMIF(orders[BookTitle],F1070,orders[TotalSales])</f>
        <v>16.079999999999998</v>
      </c>
      <c r="H1070">
        <f>COUNTIF(orders[BookTitle],F1070)</f>
        <v>1</v>
      </c>
    </row>
    <row r="1071" spans="6:8" x14ac:dyDescent="0.3">
      <c r="F1071" t="str">
        <v>Top Republican</v>
      </c>
      <c r="G1071" s="24">
        <f>SUMIF(orders[BookTitle],F1071,orders[TotalSales])</f>
        <v>114.08</v>
      </c>
      <c r="H1071">
        <f>COUNTIF(orders[BookTitle],F1071)</f>
        <v>1</v>
      </c>
    </row>
    <row r="1072" spans="6:8" x14ac:dyDescent="0.3">
      <c r="F1072" t="str">
        <v>Total message activity</v>
      </c>
      <c r="G1072" s="24">
        <f>SUMIF(orders[BookTitle],F1072,orders[TotalSales])</f>
        <v>171.4</v>
      </c>
      <c r="H1072">
        <f>COUNTIF(orders[BookTitle],F1072)</f>
        <v>2</v>
      </c>
    </row>
    <row r="1073" spans="6:8" x14ac:dyDescent="0.3">
      <c r="F1073" t="str">
        <v>Total special child</v>
      </c>
      <c r="G1073" s="24">
        <f>SUMIF(orders[BookTitle],F1073,orders[TotalSales])</f>
        <v>195.44</v>
      </c>
      <c r="H1073">
        <f>COUNTIF(orders[BookTitle],F1073)</f>
        <v>1</v>
      </c>
    </row>
    <row r="1074" spans="6:8" x14ac:dyDescent="0.3">
      <c r="F1074" t="str">
        <v>Toward area</v>
      </c>
      <c r="G1074" s="24">
        <f>SUMIF(orders[BookTitle],F1074,orders[TotalSales])</f>
        <v>57.27</v>
      </c>
      <c r="H1074">
        <f>COUNTIF(orders[BookTitle],F1074)</f>
        <v>2</v>
      </c>
    </row>
    <row r="1075" spans="6:8" x14ac:dyDescent="0.3">
      <c r="F1075" t="str">
        <v>Toward spend</v>
      </c>
      <c r="G1075" s="24">
        <f>SUMIF(orders[BookTitle],F1075,orders[TotalSales])</f>
        <v>256.40999999999997</v>
      </c>
      <c r="H1075">
        <f>COUNTIF(orders[BookTitle],F1075)</f>
        <v>4</v>
      </c>
    </row>
    <row r="1076" spans="6:8" x14ac:dyDescent="0.3">
      <c r="F1076" t="str">
        <v>Town through</v>
      </c>
      <c r="G1076" s="24">
        <f>SUMIF(orders[BookTitle],F1076,orders[TotalSales])</f>
        <v>64.319999999999993</v>
      </c>
      <c r="H1076">
        <f>COUNTIF(orders[BookTitle],F1076)</f>
        <v>1</v>
      </c>
    </row>
    <row r="1077" spans="6:8" x14ac:dyDescent="0.3">
      <c r="F1077" t="str">
        <v>Traditional four talk</v>
      </c>
      <c r="G1077" s="24">
        <f>SUMIF(orders[BookTitle],F1077,orders[TotalSales])</f>
        <v>87.98</v>
      </c>
      <c r="H1077">
        <f>COUNTIF(orders[BookTitle],F1077)</f>
        <v>1</v>
      </c>
    </row>
    <row r="1078" spans="6:8" x14ac:dyDescent="0.3">
      <c r="F1078" t="str">
        <v>Training easy</v>
      </c>
      <c r="G1078" s="24">
        <f>SUMIF(orders[BookTitle],F1078,orders[TotalSales])</f>
        <v>22.59</v>
      </c>
      <c r="H1078">
        <f>COUNTIF(orders[BookTitle],F1078)</f>
        <v>1</v>
      </c>
    </row>
    <row r="1079" spans="6:8" x14ac:dyDescent="0.3">
      <c r="F1079" t="str">
        <v>Treat</v>
      </c>
      <c r="G1079" s="24">
        <f>SUMIF(orders[BookTitle],F1079,orders[TotalSales])</f>
        <v>201.18</v>
      </c>
      <c r="H1079">
        <f>COUNTIF(orders[BookTitle],F1079)</f>
        <v>3</v>
      </c>
    </row>
    <row r="1080" spans="6:8" x14ac:dyDescent="0.3">
      <c r="F1080" t="str">
        <v>Treatment in weight</v>
      </c>
      <c r="G1080" s="24">
        <f>SUMIF(orders[BookTitle],F1080,orders[TotalSales])</f>
        <v>354.03</v>
      </c>
      <c r="H1080">
        <f>COUNTIF(orders[BookTitle],F1080)</f>
        <v>3</v>
      </c>
    </row>
    <row r="1081" spans="6:8" x14ac:dyDescent="0.3">
      <c r="F1081" t="str">
        <v>Treatment place</v>
      </c>
      <c r="G1081" s="24">
        <f>SUMIF(orders[BookTitle],F1081,orders[TotalSales])</f>
        <v>111.52000000000001</v>
      </c>
      <c r="H1081">
        <f>COUNTIF(orders[BookTitle],F1081)</f>
        <v>3</v>
      </c>
    </row>
    <row r="1082" spans="6:8" x14ac:dyDescent="0.3">
      <c r="F1082" t="str">
        <v>Treatment see point</v>
      </c>
      <c r="G1082" s="24">
        <f>SUMIF(orders[BookTitle],F1082,orders[TotalSales])</f>
        <v>39.32</v>
      </c>
      <c r="H1082">
        <f>COUNTIF(orders[BookTitle],F1082)</f>
        <v>1</v>
      </c>
    </row>
    <row r="1083" spans="6:8" x14ac:dyDescent="0.3">
      <c r="F1083" t="str">
        <v>Treatment them</v>
      </c>
      <c r="G1083" s="24">
        <f>SUMIF(orders[BookTitle],F1083,orders[TotalSales])</f>
        <v>155.63999999999999</v>
      </c>
      <c r="H1083">
        <f>COUNTIF(orders[BookTitle],F1083)</f>
        <v>3</v>
      </c>
    </row>
    <row r="1084" spans="6:8" x14ac:dyDescent="0.3">
      <c r="F1084" t="str">
        <v>Trip again since front</v>
      </c>
      <c r="G1084" s="24">
        <f>SUMIF(orders[BookTitle],F1084,orders[TotalSales])</f>
        <v>52.510000000000005</v>
      </c>
      <c r="H1084">
        <f>COUNTIF(orders[BookTitle],F1084)</f>
        <v>2</v>
      </c>
    </row>
    <row r="1085" spans="6:8" x14ac:dyDescent="0.3">
      <c r="F1085" t="str">
        <v>Trip newspaper</v>
      </c>
      <c r="G1085" s="24">
        <f>SUMIF(orders[BookTitle],F1085,orders[TotalSales])</f>
        <v>49.2</v>
      </c>
      <c r="H1085">
        <f>COUNTIF(orders[BookTitle],F1085)</f>
        <v>1</v>
      </c>
    </row>
    <row r="1086" spans="6:8" x14ac:dyDescent="0.3">
      <c r="F1086" t="str">
        <v>Trouble two</v>
      </c>
      <c r="G1086" s="24">
        <f>SUMIF(orders[BookTitle],F1086,orders[TotalSales])</f>
        <v>18.100000000000001</v>
      </c>
      <c r="H1086">
        <f>COUNTIF(orders[BookTitle],F1086)</f>
        <v>1</v>
      </c>
    </row>
    <row r="1087" spans="6:8" x14ac:dyDescent="0.3">
      <c r="F1087" t="str">
        <v>True somebody</v>
      </c>
      <c r="G1087" s="24">
        <f>SUMIF(orders[BookTitle],F1087,orders[TotalSales])</f>
        <v>289.01</v>
      </c>
      <c r="H1087">
        <f>COUNTIF(orders[BookTitle],F1087)</f>
        <v>3</v>
      </c>
    </row>
    <row r="1088" spans="6:8" x14ac:dyDescent="0.3">
      <c r="F1088" t="str">
        <v>Truth</v>
      </c>
      <c r="G1088" s="24">
        <f>SUMIF(orders[BookTitle],F1088,orders[TotalSales])</f>
        <v>560.11</v>
      </c>
      <c r="H1088">
        <f>COUNTIF(orders[BookTitle],F1088)</f>
        <v>5</v>
      </c>
    </row>
    <row r="1089" spans="6:8" x14ac:dyDescent="0.3">
      <c r="F1089" t="str">
        <v>Truth from wife myself</v>
      </c>
      <c r="G1089" s="24">
        <f>SUMIF(orders[BookTitle],F1089,orders[TotalSales])</f>
        <v>19.54</v>
      </c>
      <c r="H1089">
        <f>COUNTIF(orders[BookTitle],F1089)</f>
        <v>1</v>
      </c>
    </row>
    <row r="1090" spans="6:8" x14ac:dyDescent="0.3">
      <c r="F1090" t="str">
        <v>Truth woman allow</v>
      </c>
      <c r="G1090" s="24">
        <f>SUMIF(orders[BookTitle],F1090,orders[TotalSales])</f>
        <v>33.78</v>
      </c>
      <c r="H1090">
        <f>COUNTIF(orders[BookTitle],F1090)</f>
        <v>1</v>
      </c>
    </row>
    <row r="1091" spans="6:8" x14ac:dyDescent="0.3">
      <c r="F1091" t="str">
        <v>Try occur</v>
      </c>
      <c r="G1091" s="24">
        <f>SUMIF(orders[BookTitle],F1091,orders[TotalSales])</f>
        <v>257.52999999999997</v>
      </c>
      <c r="H1091">
        <f>COUNTIF(orders[BookTitle],F1091)</f>
        <v>3</v>
      </c>
    </row>
    <row r="1092" spans="6:8" x14ac:dyDescent="0.3">
      <c r="F1092" t="str">
        <v>Tv affect</v>
      </c>
      <c r="G1092" s="24">
        <f>SUMIF(orders[BookTitle],F1092,orders[TotalSales])</f>
        <v>115.38</v>
      </c>
      <c r="H1092">
        <f>COUNTIF(orders[BookTitle],F1092)</f>
        <v>2</v>
      </c>
    </row>
    <row r="1093" spans="6:8" x14ac:dyDescent="0.3">
      <c r="F1093" t="str">
        <v>Tv during song</v>
      </c>
      <c r="G1093" s="24">
        <f>SUMIF(orders[BookTitle],F1093,orders[TotalSales])</f>
        <v>85.600000000000009</v>
      </c>
      <c r="H1093">
        <f>COUNTIF(orders[BookTitle],F1093)</f>
        <v>3</v>
      </c>
    </row>
    <row r="1094" spans="6:8" x14ac:dyDescent="0.3">
      <c r="F1094" t="str">
        <v>Tv institution</v>
      </c>
      <c r="G1094" s="24">
        <f>SUMIF(orders[BookTitle],F1094,orders[TotalSales])</f>
        <v>42.24</v>
      </c>
      <c r="H1094">
        <f>COUNTIF(orders[BookTitle],F1094)</f>
        <v>1</v>
      </c>
    </row>
    <row r="1095" spans="6:8" x14ac:dyDescent="0.3">
      <c r="F1095" t="str">
        <v>Two son</v>
      </c>
      <c r="G1095" s="24">
        <f>SUMIF(orders[BookTitle],F1095,orders[TotalSales])</f>
        <v>245.42000000000002</v>
      </c>
      <c r="H1095">
        <f>COUNTIF(orders[BookTitle],F1095)</f>
        <v>3</v>
      </c>
    </row>
    <row r="1096" spans="6:8" x14ac:dyDescent="0.3">
      <c r="F1096" t="str">
        <v>Type action</v>
      </c>
      <c r="G1096" s="24">
        <f>SUMIF(orders[BookTitle],F1096,orders[TotalSales])</f>
        <v>139.36000000000001</v>
      </c>
      <c r="H1096">
        <f>COUNTIF(orders[BookTitle],F1096)</f>
        <v>2</v>
      </c>
    </row>
    <row r="1097" spans="6:8" x14ac:dyDescent="0.3">
      <c r="F1097" t="str">
        <v>Type everybody</v>
      </c>
      <c r="G1097" s="24">
        <f>SUMIF(orders[BookTitle],F1097,orders[TotalSales])</f>
        <v>88.59</v>
      </c>
      <c r="H1097">
        <f>COUNTIF(orders[BookTitle],F1097)</f>
        <v>2</v>
      </c>
    </row>
    <row r="1098" spans="6:8" x14ac:dyDescent="0.3">
      <c r="F1098" t="str">
        <v>Type stay politics</v>
      </c>
      <c r="G1098" s="24">
        <f>SUMIF(orders[BookTitle],F1098,orders[TotalSales])</f>
        <v>65.760000000000005</v>
      </c>
      <c r="H1098">
        <f>COUNTIF(orders[BookTitle],F1098)</f>
        <v>1</v>
      </c>
    </row>
    <row r="1099" spans="6:8" x14ac:dyDescent="0.3">
      <c r="F1099" t="str">
        <v>Under little able</v>
      </c>
      <c r="G1099" s="24">
        <f>SUMIF(orders[BookTitle],F1099,orders[TotalSales])</f>
        <v>19.68</v>
      </c>
      <c r="H1099">
        <f>COUNTIF(orders[BookTitle],F1099)</f>
        <v>1</v>
      </c>
    </row>
    <row r="1100" spans="6:8" x14ac:dyDescent="0.3">
      <c r="F1100" t="str">
        <v>Under treatment</v>
      </c>
      <c r="G1100" s="24">
        <f>SUMIF(orders[BookTitle],F1100,orders[TotalSales])</f>
        <v>276.46000000000004</v>
      </c>
      <c r="H1100">
        <f>COUNTIF(orders[BookTitle],F1100)</f>
        <v>2</v>
      </c>
    </row>
    <row r="1101" spans="6:8" x14ac:dyDescent="0.3">
      <c r="F1101" t="str">
        <v>Understand citizen</v>
      </c>
      <c r="G1101" s="24">
        <f>SUMIF(orders[BookTitle],F1101,orders[TotalSales])</f>
        <v>90.08</v>
      </c>
      <c r="H1101">
        <f>COUNTIF(orders[BookTitle],F1101)</f>
        <v>3</v>
      </c>
    </row>
    <row r="1102" spans="6:8" x14ac:dyDescent="0.3">
      <c r="F1102" t="str">
        <v>Us democratic phone nearly</v>
      </c>
      <c r="G1102" s="24">
        <f>SUMIF(orders[BookTitle],F1102,orders[TotalSales])</f>
        <v>63.819999999999993</v>
      </c>
      <c r="H1102">
        <f>COUNTIF(orders[BookTitle],F1102)</f>
        <v>2</v>
      </c>
    </row>
    <row r="1103" spans="6:8" x14ac:dyDescent="0.3">
      <c r="F1103" t="str">
        <v>Us part data</v>
      </c>
      <c r="G1103" s="24">
        <f>SUMIF(orders[BookTitle],F1103,orders[TotalSales])</f>
        <v>91.76</v>
      </c>
      <c r="H1103">
        <f>COUNTIF(orders[BookTitle],F1103)</f>
        <v>1</v>
      </c>
    </row>
    <row r="1104" spans="6:8" x14ac:dyDescent="0.3">
      <c r="F1104" t="str">
        <v>Use author from</v>
      </c>
      <c r="G1104" s="24">
        <f>SUMIF(orders[BookTitle],F1104,orders[TotalSales])</f>
        <v>97.82</v>
      </c>
      <c r="H1104">
        <f>COUNTIF(orders[BookTitle],F1104)</f>
        <v>2</v>
      </c>
    </row>
    <row r="1105" spans="6:8" x14ac:dyDescent="0.3">
      <c r="F1105" t="str">
        <v>Usually pay attorney</v>
      </c>
      <c r="G1105" s="24">
        <f>SUMIF(orders[BookTitle],F1105,orders[TotalSales])</f>
        <v>317.19</v>
      </c>
      <c r="H1105">
        <f>COUNTIF(orders[BookTitle],F1105)</f>
        <v>3</v>
      </c>
    </row>
    <row r="1106" spans="6:8" x14ac:dyDescent="0.3">
      <c r="F1106" t="str">
        <v>Very population</v>
      </c>
      <c r="G1106" s="24">
        <f>SUMIF(orders[BookTitle],F1106,orders[TotalSales])</f>
        <v>67.599999999999994</v>
      </c>
      <c r="H1106">
        <f>COUNTIF(orders[BookTitle],F1106)</f>
        <v>4</v>
      </c>
    </row>
    <row r="1107" spans="6:8" x14ac:dyDescent="0.3">
      <c r="F1107" t="str">
        <v>Visit key</v>
      </c>
      <c r="G1107" s="24">
        <f>SUMIF(orders[BookTitle],F1107,orders[TotalSales])</f>
        <v>154.05000000000001</v>
      </c>
      <c r="H1107">
        <f>COUNTIF(orders[BookTitle],F1107)</f>
        <v>1</v>
      </c>
    </row>
    <row r="1108" spans="6:8" x14ac:dyDescent="0.3">
      <c r="F1108" t="str">
        <v>Vote source outside</v>
      </c>
      <c r="G1108" s="24">
        <f>SUMIF(orders[BookTitle],F1108,orders[TotalSales])</f>
        <v>222.89</v>
      </c>
      <c r="H1108">
        <f>COUNTIF(orders[BookTitle],F1108)</f>
        <v>2</v>
      </c>
    </row>
    <row r="1109" spans="6:8" x14ac:dyDescent="0.3">
      <c r="F1109" t="str">
        <v>Wait reality</v>
      </c>
      <c r="G1109" s="24">
        <f>SUMIF(orders[BookTitle],F1109,orders[TotalSales])</f>
        <v>483.82</v>
      </c>
      <c r="H1109">
        <f>COUNTIF(orders[BookTitle],F1109)</f>
        <v>6</v>
      </c>
    </row>
    <row r="1110" spans="6:8" x14ac:dyDescent="0.3">
      <c r="F1110" t="str">
        <v>Walk blue address</v>
      </c>
      <c r="G1110" s="24">
        <f>SUMIF(orders[BookTitle],F1110,orders[TotalSales])</f>
        <v>416.09999999999997</v>
      </c>
      <c r="H1110">
        <f>COUNTIF(orders[BookTitle],F1110)</f>
        <v>4</v>
      </c>
    </row>
    <row r="1111" spans="6:8" x14ac:dyDescent="0.3">
      <c r="F1111" t="str">
        <v>Wall center its</v>
      </c>
      <c r="G1111" s="24">
        <f>SUMIF(orders[BookTitle],F1111,orders[TotalSales])</f>
        <v>61.5</v>
      </c>
      <c r="H1111">
        <f>COUNTIF(orders[BookTitle],F1111)</f>
        <v>1</v>
      </c>
    </row>
    <row r="1112" spans="6:8" x14ac:dyDescent="0.3">
      <c r="F1112" t="str">
        <v>Wall take</v>
      </c>
      <c r="G1112" s="24">
        <f>SUMIF(orders[BookTitle],F1112,orders[TotalSales])</f>
        <v>286.02999999999997</v>
      </c>
      <c r="H1112">
        <f>COUNTIF(orders[BookTitle],F1112)</f>
        <v>2</v>
      </c>
    </row>
    <row r="1113" spans="6:8" x14ac:dyDescent="0.3">
      <c r="F1113" t="str">
        <v>Want nation view finally</v>
      </c>
      <c r="G1113" s="24">
        <f>SUMIF(orders[BookTitle],F1113,orders[TotalSales])</f>
        <v>378.85999999999996</v>
      </c>
      <c r="H1113">
        <f>COUNTIF(orders[BookTitle],F1113)</f>
        <v>4</v>
      </c>
    </row>
    <row r="1114" spans="6:8" x14ac:dyDescent="0.3">
      <c r="F1114" t="str">
        <v>Want pretty</v>
      </c>
      <c r="G1114" s="24">
        <f>SUMIF(orders[BookTitle],F1114,orders[TotalSales])</f>
        <v>399.7</v>
      </c>
      <c r="H1114">
        <f>COUNTIF(orders[BookTitle],F1114)</f>
        <v>2</v>
      </c>
    </row>
    <row r="1115" spans="6:8" x14ac:dyDescent="0.3">
      <c r="F1115" t="str">
        <v>Watch prevent</v>
      </c>
      <c r="G1115" s="24">
        <f>SUMIF(orders[BookTitle],F1115,orders[TotalSales])</f>
        <v>119.55000000000001</v>
      </c>
      <c r="H1115">
        <f>COUNTIF(orders[BookTitle],F1115)</f>
        <v>4</v>
      </c>
    </row>
    <row r="1116" spans="6:8" x14ac:dyDescent="0.3">
      <c r="F1116" t="str">
        <v>Water investment federal</v>
      </c>
      <c r="G1116" s="24">
        <f>SUMIF(orders[BookTitle],F1116,orders[TotalSales])</f>
        <v>67.61</v>
      </c>
      <c r="H1116">
        <f>COUNTIF(orders[BookTitle],F1116)</f>
        <v>3</v>
      </c>
    </row>
    <row r="1117" spans="6:8" x14ac:dyDescent="0.3">
      <c r="F1117" t="str">
        <v>Water require he</v>
      </c>
      <c r="G1117" s="24">
        <f>SUMIF(orders[BookTitle],F1117,orders[TotalSales])</f>
        <v>132.85</v>
      </c>
      <c r="H1117">
        <f>COUNTIF(orders[BookTitle],F1117)</f>
        <v>2</v>
      </c>
    </row>
    <row r="1118" spans="6:8" x14ac:dyDescent="0.3">
      <c r="F1118" t="str">
        <v>Way style difficult</v>
      </c>
      <c r="G1118" s="24">
        <f>SUMIF(orders[BookTitle],F1118,orders[TotalSales])</f>
        <v>508.67</v>
      </c>
      <c r="H1118">
        <f>COUNTIF(orders[BookTitle],F1118)</f>
        <v>3</v>
      </c>
    </row>
    <row r="1119" spans="6:8" x14ac:dyDescent="0.3">
      <c r="F1119" t="str">
        <v>We town too</v>
      </c>
      <c r="G1119" s="24">
        <f>SUMIF(orders[BookTitle],F1119,orders[TotalSales])</f>
        <v>461.12</v>
      </c>
      <c r="H1119">
        <f>COUNTIF(orders[BookTitle],F1119)</f>
        <v>5</v>
      </c>
    </row>
    <row r="1120" spans="6:8" x14ac:dyDescent="0.3">
      <c r="F1120" t="str">
        <v>Wear life song</v>
      </c>
      <c r="G1120" s="24">
        <f>SUMIF(orders[BookTitle],F1120,orders[TotalSales])</f>
        <v>46.5</v>
      </c>
      <c r="H1120">
        <f>COUNTIF(orders[BookTitle],F1120)</f>
        <v>1</v>
      </c>
    </row>
    <row r="1121" spans="6:8" x14ac:dyDescent="0.3">
      <c r="F1121" t="str">
        <v>Weight attorney</v>
      </c>
      <c r="G1121" s="24">
        <f>SUMIF(orders[BookTitle],F1121,orders[TotalSales])</f>
        <v>134</v>
      </c>
      <c r="H1121">
        <f>COUNTIF(orders[BookTitle],F1121)</f>
        <v>2</v>
      </c>
    </row>
    <row r="1122" spans="6:8" x14ac:dyDescent="0.3">
      <c r="F1122" t="str">
        <v>Weight here</v>
      </c>
      <c r="G1122" s="24">
        <f>SUMIF(orders[BookTitle],F1122,orders[TotalSales])</f>
        <v>267.17</v>
      </c>
      <c r="H1122">
        <f>COUNTIF(orders[BookTitle],F1122)</f>
        <v>2</v>
      </c>
    </row>
    <row r="1123" spans="6:8" x14ac:dyDescent="0.3">
      <c r="F1123" t="str">
        <v>West however election</v>
      </c>
      <c r="G1123" s="24">
        <f>SUMIF(orders[BookTitle],F1123,orders[TotalSales])</f>
        <v>40.619999999999997</v>
      </c>
      <c r="H1123">
        <f>COUNTIF(orders[BookTitle],F1123)</f>
        <v>1</v>
      </c>
    </row>
    <row r="1124" spans="6:8" x14ac:dyDescent="0.3">
      <c r="F1124" t="str">
        <v>West officer</v>
      </c>
      <c r="G1124" s="24">
        <f>SUMIF(orders[BookTitle],F1124,orders[TotalSales])</f>
        <v>76.960000000000008</v>
      </c>
      <c r="H1124">
        <f>COUNTIF(orders[BookTitle],F1124)</f>
        <v>4</v>
      </c>
    </row>
    <row r="1125" spans="6:8" x14ac:dyDescent="0.3">
      <c r="F1125" t="str">
        <v>What ability wonder</v>
      </c>
      <c r="G1125" s="24">
        <f>SUMIF(orders[BookTitle],F1125,orders[TotalSales])</f>
        <v>524.81999999999994</v>
      </c>
      <c r="H1125">
        <f>COUNTIF(orders[BookTitle],F1125)</f>
        <v>3</v>
      </c>
    </row>
    <row r="1126" spans="6:8" x14ac:dyDescent="0.3">
      <c r="F1126" t="str">
        <v>What seem</v>
      </c>
      <c r="G1126" s="24">
        <f>SUMIF(orders[BookTitle],F1126,orders[TotalSales])</f>
        <v>108.24999999999999</v>
      </c>
      <c r="H1126">
        <f>COUNTIF(orders[BookTitle],F1126)</f>
        <v>4</v>
      </c>
    </row>
    <row r="1127" spans="6:8" x14ac:dyDescent="0.3">
      <c r="F1127" t="str">
        <v>Where member</v>
      </c>
      <c r="G1127" s="24">
        <f>SUMIF(orders[BookTitle],F1127,orders[TotalSales])</f>
        <v>140.09</v>
      </c>
      <c r="H1127">
        <f>COUNTIF(orders[BookTitle],F1127)</f>
        <v>3</v>
      </c>
    </row>
    <row r="1128" spans="6:8" x14ac:dyDescent="0.3">
      <c r="F1128" t="str">
        <v>Where today</v>
      </c>
      <c r="G1128" s="24">
        <f>SUMIF(orders[BookTitle],F1128,orders[TotalSales])</f>
        <v>160.17000000000002</v>
      </c>
      <c r="H1128">
        <f>COUNTIF(orders[BookTitle],F1128)</f>
        <v>4</v>
      </c>
    </row>
    <row r="1129" spans="6:8" x14ac:dyDescent="0.3">
      <c r="F1129" t="str">
        <v>Whether remember</v>
      </c>
      <c r="G1129" s="24">
        <f>SUMIF(orders[BookTitle],F1129,orders[TotalSales])</f>
        <v>119.03</v>
      </c>
      <c r="H1129">
        <f>COUNTIF(orders[BookTitle],F1129)</f>
        <v>3</v>
      </c>
    </row>
    <row r="1130" spans="6:8" x14ac:dyDescent="0.3">
      <c r="F1130" t="str">
        <v>Whether seven</v>
      </c>
      <c r="G1130" s="24">
        <f>SUMIF(orders[BookTitle],F1130,orders[TotalSales])</f>
        <v>20.91</v>
      </c>
      <c r="H1130">
        <f>COUNTIF(orders[BookTitle],F1130)</f>
        <v>1</v>
      </c>
    </row>
    <row r="1131" spans="6:8" x14ac:dyDescent="0.3">
      <c r="F1131" t="str">
        <v>Which</v>
      </c>
      <c r="G1131" s="24">
        <f>SUMIF(orders[BookTitle],F1131,orders[TotalSales])</f>
        <v>222.56</v>
      </c>
      <c r="H1131">
        <f>COUNTIF(orders[BookTitle],F1131)</f>
        <v>2</v>
      </c>
    </row>
    <row r="1132" spans="6:8" x14ac:dyDescent="0.3">
      <c r="F1132" t="str">
        <v>Which level</v>
      </c>
      <c r="G1132" s="24">
        <f>SUMIF(orders[BookTitle],F1132,orders[TotalSales])</f>
        <v>32.24</v>
      </c>
      <c r="H1132">
        <f>COUNTIF(orders[BookTitle],F1132)</f>
        <v>2</v>
      </c>
    </row>
    <row r="1133" spans="6:8" x14ac:dyDescent="0.3">
      <c r="F1133" t="str">
        <v>Which money</v>
      </c>
      <c r="G1133" s="24">
        <f>SUMIF(orders[BookTitle],F1133,orders[TotalSales])</f>
        <v>125.03999999999999</v>
      </c>
      <c r="H1133">
        <f>COUNTIF(orders[BookTitle],F1133)</f>
        <v>2</v>
      </c>
    </row>
    <row r="1134" spans="6:8" x14ac:dyDescent="0.3">
      <c r="F1134" t="str">
        <v>White it</v>
      </c>
      <c r="G1134" s="24">
        <f>SUMIF(orders[BookTitle],F1134,orders[TotalSales])</f>
        <v>178.4</v>
      </c>
      <c r="H1134">
        <f>COUNTIF(orders[BookTitle],F1134)</f>
        <v>1</v>
      </c>
    </row>
    <row r="1135" spans="6:8" x14ac:dyDescent="0.3">
      <c r="F1135" t="str">
        <v>White six hard</v>
      </c>
      <c r="G1135" s="24">
        <f>SUMIF(orders[BookTitle],F1135,orders[TotalSales])</f>
        <v>623.09999999999991</v>
      </c>
      <c r="H1135">
        <f>COUNTIF(orders[BookTitle],F1135)</f>
        <v>5</v>
      </c>
    </row>
    <row r="1136" spans="6:8" x14ac:dyDescent="0.3">
      <c r="F1136" t="str">
        <v>Who training size</v>
      </c>
      <c r="G1136" s="24">
        <f>SUMIF(orders[BookTitle],F1136,orders[TotalSales])</f>
        <v>122.4</v>
      </c>
      <c r="H1136">
        <f>COUNTIF(orders[BookTitle],F1136)</f>
        <v>2</v>
      </c>
    </row>
    <row r="1137" spans="6:8" x14ac:dyDescent="0.3">
      <c r="F1137" t="str">
        <v>Whole traditional</v>
      </c>
      <c r="G1137" s="24">
        <f>SUMIF(orders[BookTitle],F1137,orders[TotalSales])</f>
        <v>204.2</v>
      </c>
      <c r="H1137">
        <f>COUNTIF(orders[BookTitle],F1137)</f>
        <v>3</v>
      </c>
    </row>
    <row r="1138" spans="6:8" x14ac:dyDescent="0.3">
      <c r="F1138" t="str">
        <v>Whom bit phone</v>
      </c>
      <c r="G1138" s="24">
        <f>SUMIF(orders[BookTitle],F1138,orders[TotalSales])</f>
        <v>466.17</v>
      </c>
      <c r="H1138">
        <f>COUNTIF(orders[BookTitle],F1138)</f>
        <v>4</v>
      </c>
    </row>
    <row r="1139" spans="6:8" x14ac:dyDescent="0.3">
      <c r="F1139" t="str">
        <v>Whose trade</v>
      </c>
      <c r="G1139" s="24">
        <f>SUMIF(orders[BookTitle],F1139,orders[TotalSales])</f>
        <v>680.65</v>
      </c>
      <c r="H1139">
        <f>COUNTIF(orders[BookTitle],F1139)</f>
        <v>5</v>
      </c>
    </row>
    <row r="1140" spans="6:8" x14ac:dyDescent="0.3">
      <c r="F1140" t="str">
        <v>Why once</v>
      </c>
      <c r="G1140" s="24">
        <f>SUMIF(orders[BookTitle],F1140,orders[TotalSales])</f>
        <v>273.26</v>
      </c>
      <c r="H1140">
        <f>COUNTIF(orders[BookTitle],F1140)</f>
        <v>3</v>
      </c>
    </row>
    <row r="1141" spans="6:8" x14ac:dyDescent="0.3">
      <c r="F1141" t="str">
        <v>Why various</v>
      </c>
      <c r="G1141" s="24">
        <f>SUMIF(orders[BookTitle],F1141,orders[TotalSales])</f>
        <v>221.9</v>
      </c>
      <c r="H1141">
        <f>COUNTIF(orders[BookTitle],F1141)</f>
        <v>2</v>
      </c>
    </row>
    <row r="1142" spans="6:8" x14ac:dyDescent="0.3">
      <c r="F1142" t="str">
        <v>Wide</v>
      </c>
      <c r="G1142" s="24">
        <f>SUMIF(orders[BookTitle],F1142,orders[TotalSales])</f>
        <v>212.97</v>
      </c>
      <c r="H1142">
        <f>COUNTIF(orders[BookTitle],F1142)</f>
        <v>2</v>
      </c>
    </row>
    <row r="1143" spans="6:8" x14ac:dyDescent="0.3">
      <c r="F1143" t="str">
        <v>Wife why</v>
      </c>
      <c r="G1143" s="24">
        <f>SUMIF(orders[BookTitle],F1143,orders[TotalSales])</f>
        <v>390.94</v>
      </c>
      <c r="H1143">
        <f>COUNTIF(orders[BookTitle],F1143)</f>
        <v>3</v>
      </c>
    </row>
    <row r="1144" spans="6:8" x14ac:dyDescent="0.3">
      <c r="F1144" t="str">
        <v>Wife without</v>
      </c>
      <c r="G1144" s="24">
        <f>SUMIF(orders[BookTitle],F1144,orders[TotalSales])</f>
        <v>82.02</v>
      </c>
      <c r="H1144">
        <f>COUNTIF(orders[BookTitle],F1144)</f>
        <v>3</v>
      </c>
    </row>
    <row r="1145" spans="6:8" x14ac:dyDescent="0.3">
      <c r="F1145" t="str">
        <v>Will door case</v>
      </c>
      <c r="G1145" s="24">
        <f>SUMIF(orders[BookTitle],F1145,orders[TotalSales])</f>
        <v>715.71</v>
      </c>
      <c r="H1145">
        <f>COUNTIF(orders[BookTitle],F1145)</f>
        <v>5</v>
      </c>
    </row>
    <row r="1146" spans="6:8" x14ac:dyDescent="0.3">
      <c r="F1146" t="str">
        <v>Will foot wait</v>
      </c>
      <c r="G1146" s="24">
        <f>SUMIF(orders[BookTitle],F1146,orders[TotalSales])</f>
        <v>158.08000000000001</v>
      </c>
      <c r="H1146">
        <f>COUNTIF(orders[BookTitle],F1146)</f>
        <v>2</v>
      </c>
    </row>
    <row r="1147" spans="6:8" x14ac:dyDescent="0.3">
      <c r="F1147" t="str">
        <v>Will system call</v>
      </c>
      <c r="G1147" s="24">
        <f>SUMIF(orders[BookTitle],F1147,orders[TotalSales])</f>
        <v>178.54</v>
      </c>
      <c r="H1147">
        <f>COUNTIF(orders[BookTitle],F1147)</f>
        <v>3</v>
      </c>
    </row>
    <row r="1148" spans="6:8" x14ac:dyDescent="0.3">
      <c r="F1148" t="str">
        <v>Wind minute never</v>
      </c>
      <c r="G1148" s="24">
        <f>SUMIF(orders[BookTitle],F1148,orders[TotalSales])</f>
        <v>58.2</v>
      </c>
      <c r="H1148">
        <f>COUNTIF(orders[BookTitle],F1148)</f>
        <v>1</v>
      </c>
    </row>
    <row r="1149" spans="6:8" x14ac:dyDescent="0.3">
      <c r="F1149" t="str">
        <v>Window hundred</v>
      </c>
      <c r="G1149" s="24">
        <f>SUMIF(orders[BookTitle],F1149,orders[TotalSales])</f>
        <v>48.71</v>
      </c>
      <c r="H1149">
        <f>COUNTIF(orders[BookTitle],F1149)</f>
        <v>1</v>
      </c>
    </row>
    <row r="1150" spans="6:8" x14ac:dyDescent="0.3">
      <c r="F1150" t="str">
        <v>Window support early</v>
      </c>
      <c r="G1150" s="24">
        <f>SUMIF(orders[BookTitle],F1150,orders[TotalSales])</f>
        <v>193.26</v>
      </c>
      <c r="H1150">
        <f>COUNTIF(orders[BookTitle],F1150)</f>
        <v>3</v>
      </c>
    </row>
    <row r="1151" spans="6:8" x14ac:dyDescent="0.3">
      <c r="F1151" t="str">
        <v>Wish</v>
      </c>
      <c r="G1151" s="24">
        <f>SUMIF(orders[BookTitle],F1151,orders[TotalSales])</f>
        <v>135.35</v>
      </c>
      <c r="H1151">
        <f>COUNTIF(orders[BookTitle],F1151)</f>
        <v>2</v>
      </c>
    </row>
    <row r="1152" spans="6:8" x14ac:dyDescent="0.3">
      <c r="F1152" t="str">
        <v>Wish fly admit</v>
      </c>
      <c r="G1152" s="24">
        <f>SUMIF(orders[BookTitle],F1152,orders[TotalSales])</f>
        <v>442.02</v>
      </c>
      <c r="H1152">
        <f>COUNTIF(orders[BookTitle],F1152)</f>
        <v>3</v>
      </c>
    </row>
    <row r="1153" spans="6:8" x14ac:dyDescent="0.3">
      <c r="F1153" t="str">
        <v>Within major other</v>
      </c>
      <c r="G1153" s="24">
        <f>SUMIF(orders[BookTitle],F1153,orders[TotalSales])</f>
        <v>82.94</v>
      </c>
      <c r="H1153">
        <f>COUNTIF(orders[BookTitle],F1153)</f>
        <v>3</v>
      </c>
    </row>
    <row r="1154" spans="6:8" x14ac:dyDescent="0.3">
      <c r="F1154" t="str">
        <v>Woman mother</v>
      </c>
      <c r="G1154" s="24">
        <f>SUMIF(orders[BookTitle],F1154,orders[TotalSales])</f>
        <v>300.93</v>
      </c>
      <c r="H1154">
        <f>COUNTIF(orders[BookTitle],F1154)</f>
        <v>3</v>
      </c>
    </row>
    <row r="1155" spans="6:8" x14ac:dyDescent="0.3">
      <c r="F1155" t="str">
        <v>Woman within</v>
      </c>
      <c r="G1155" s="24">
        <f>SUMIF(orders[BookTitle],F1155,orders[TotalSales])</f>
        <v>244.62</v>
      </c>
      <c r="H1155">
        <f>COUNTIF(orders[BookTitle],F1155)</f>
        <v>2</v>
      </c>
    </row>
    <row r="1156" spans="6:8" x14ac:dyDescent="0.3">
      <c r="F1156" t="str">
        <v>Wonder position save</v>
      </c>
      <c r="G1156" s="24">
        <f>SUMIF(orders[BookTitle],F1156,orders[TotalSales])</f>
        <v>162.89999999999998</v>
      </c>
      <c r="H1156">
        <f>COUNTIF(orders[BookTitle],F1156)</f>
        <v>3</v>
      </c>
    </row>
    <row r="1157" spans="6:8" x14ac:dyDescent="0.3">
      <c r="F1157" t="str">
        <v>Word right</v>
      </c>
      <c r="G1157" s="24">
        <f>SUMIF(orders[BookTitle],F1157,orders[TotalSales])</f>
        <v>143.21</v>
      </c>
      <c r="H1157">
        <f>COUNTIF(orders[BookTitle],F1157)</f>
        <v>2</v>
      </c>
    </row>
    <row r="1158" spans="6:8" x14ac:dyDescent="0.3">
      <c r="F1158" t="str">
        <v>Word traditional tend</v>
      </c>
      <c r="G1158" s="24">
        <f>SUMIF(orders[BookTitle],F1158,orders[TotalSales])</f>
        <v>56.34</v>
      </c>
      <c r="H1158">
        <f>COUNTIF(orders[BookTitle],F1158)</f>
        <v>1</v>
      </c>
    </row>
    <row r="1159" spans="6:8" x14ac:dyDescent="0.3">
      <c r="F1159" t="str">
        <v>Work opportunity</v>
      </c>
      <c r="G1159" s="24">
        <f>SUMIF(orders[BookTitle],F1159,orders[TotalSales])</f>
        <v>213.13</v>
      </c>
      <c r="H1159">
        <f>COUNTIF(orders[BookTitle],F1159)</f>
        <v>3</v>
      </c>
    </row>
    <row r="1160" spans="6:8" x14ac:dyDescent="0.3">
      <c r="F1160" t="str">
        <v>World</v>
      </c>
      <c r="G1160" s="24">
        <f>SUMIF(orders[BookTitle],F1160,orders[TotalSales])</f>
        <v>59.82</v>
      </c>
      <c r="H1160">
        <f>COUNTIF(orders[BookTitle],F1160)</f>
        <v>1</v>
      </c>
    </row>
    <row r="1161" spans="6:8" x14ac:dyDescent="0.3">
      <c r="F1161" t="str">
        <v>World position</v>
      </c>
      <c r="G1161" s="24">
        <f>SUMIF(orders[BookTitle],F1161,orders[TotalSales])</f>
        <v>55</v>
      </c>
      <c r="H1161">
        <f>COUNTIF(orders[BookTitle],F1161)</f>
        <v>1</v>
      </c>
    </row>
    <row r="1162" spans="6:8" x14ac:dyDescent="0.3">
      <c r="F1162" t="str">
        <v>World sit</v>
      </c>
      <c r="G1162" s="24">
        <f>SUMIF(orders[BookTitle],F1162,orders[TotalSales])</f>
        <v>421.96</v>
      </c>
      <c r="H1162">
        <f>COUNTIF(orders[BookTitle],F1162)</f>
        <v>2</v>
      </c>
    </row>
    <row r="1163" spans="6:8" x14ac:dyDescent="0.3">
      <c r="F1163" t="str">
        <v>Worry government be</v>
      </c>
      <c r="G1163" s="24">
        <f>SUMIF(orders[BookTitle],F1163,orders[TotalSales])</f>
        <v>76.48</v>
      </c>
      <c r="H1163">
        <f>COUNTIF(orders[BookTitle],F1163)</f>
        <v>1</v>
      </c>
    </row>
    <row r="1164" spans="6:8" x14ac:dyDescent="0.3">
      <c r="F1164" t="str">
        <v>Would above hand</v>
      </c>
      <c r="G1164" s="24">
        <f>SUMIF(orders[BookTitle],F1164,orders[TotalSales])</f>
        <v>33.33</v>
      </c>
      <c r="H1164">
        <f>COUNTIF(orders[BookTitle],F1164)</f>
        <v>1</v>
      </c>
    </row>
    <row r="1165" spans="6:8" x14ac:dyDescent="0.3">
      <c r="F1165" t="str">
        <v>Would large</v>
      </c>
      <c r="G1165" s="24">
        <f>SUMIF(orders[BookTitle],F1165,orders[TotalSales])</f>
        <v>308.35000000000002</v>
      </c>
      <c r="H1165">
        <f>COUNTIF(orders[BookTitle],F1165)</f>
        <v>4</v>
      </c>
    </row>
    <row r="1166" spans="6:8" x14ac:dyDescent="0.3">
      <c r="F1166" t="str">
        <v>Write image make</v>
      </c>
      <c r="G1166" s="24">
        <f>SUMIF(orders[BookTitle],F1166,orders[TotalSales])</f>
        <v>11.48</v>
      </c>
      <c r="H1166">
        <f>COUNTIF(orders[BookTitle],F1166)</f>
        <v>1</v>
      </c>
    </row>
    <row r="1167" spans="6:8" x14ac:dyDescent="0.3">
      <c r="F1167" t="str">
        <v>Write very</v>
      </c>
      <c r="G1167" s="24">
        <f>SUMIF(orders[BookTitle],F1167,orders[TotalSales])</f>
        <v>392.30999999999995</v>
      </c>
      <c r="H1167">
        <f>COUNTIF(orders[BookTitle],F1167)</f>
        <v>3</v>
      </c>
    </row>
    <row r="1168" spans="6:8" x14ac:dyDescent="0.3">
      <c r="F1168" t="str">
        <v>Writer despite</v>
      </c>
      <c r="G1168" s="24">
        <f>SUMIF(orders[BookTitle],F1168,orders[TotalSales])</f>
        <v>417.87</v>
      </c>
      <c r="H1168">
        <f>COUNTIF(orders[BookTitle],F1168)</f>
        <v>4</v>
      </c>
    </row>
    <row r="1169" spans="6:8" x14ac:dyDescent="0.3">
      <c r="F1169" t="str">
        <v>Writer raise rate</v>
      </c>
      <c r="G1169" s="24">
        <f>SUMIF(orders[BookTitle],F1169,orders[TotalSales])</f>
        <v>155.32</v>
      </c>
      <c r="H1169">
        <f>COUNTIF(orders[BookTitle],F1169)</f>
        <v>2</v>
      </c>
    </row>
    <row r="1170" spans="6:8" x14ac:dyDescent="0.3">
      <c r="F1170" t="str">
        <v>Wrong sit</v>
      </c>
      <c r="G1170" s="24">
        <f>SUMIF(orders[BookTitle],F1170,orders[TotalSales])</f>
        <v>20.43</v>
      </c>
      <c r="H1170">
        <f>COUNTIF(orders[BookTitle],F1170)</f>
        <v>1</v>
      </c>
    </row>
    <row r="1171" spans="6:8" x14ac:dyDescent="0.3">
      <c r="F1171" t="str">
        <v>Yard series beat</v>
      </c>
      <c r="G1171" s="24">
        <f>SUMIF(orders[BookTitle],F1171,orders[TotalSales])</f>
        <v>273.27</v>
      </c>
      <c r="H1171">
        <f>COUNTIF(orders[BookTitle],F1171)</f>
        <v>4</v>
      </c>
    </row>
    <row r="1172" spans="6:8" x14ac:dyDescent="0.3">
      <c r="F1172" t="str">
        <v>Year</v>
      </c>
      <c r="G1172" s="24">
        <f>SUMIF(orders[BookTitle],F1172,orders[TotalSales])</f>
        <v>22.04</v>
      </c>
      <c r="H1172">
        <f>COUNTIF(orders[BookTitle],F1172)</f>
        <v>2</v>
      </c>
    </row>
    <row r="1173" spans="6:8" x14ac:dyDescent="0.3">
      <c r="F1173" t="str">
        <v>Yes skill their sort</v>
      </c>
      <c r="G1173" s="24">
        <f>SUMIF(orders[BookTitle],F1173,orders[TotalSales])</f>
        <v>392.37</v>
      </c>
      <c r="H1173">
        <f>COUNTIF(orders[BookTitle],F1173)</f>
        <v>3</v>
      </c>
    </row>
    <row r="1174" spans="6:8" x14ac:dyDescent="0.3">
      <c r="F1174" t="str">
        <v>Yet</v>
      </c>
      <c r="G1174" s="24">
        <f>SUMIF(orders[BookTitle],F1174,orders[TotalSales])</f>
        <v>266.01</v>
      </c>
      <c r="H1174">
        <f>COUNTIF(orders[BookTitle],F1174)</f>
        <v>4</v>
      </c>
    </row>
    <row r="1175" spans="6:8" x14ac:dyDescent="0.3">
      <c r="F1175" t="str">
        <v>Yet quickly</v>
      </c>
      <c r="G1175" s="24">
        <f>SUMIF(orders[BookTitle],F1175,orders[TotalSales])</f>
        <v>336.41999999999996</v>
      </c>
      <c r="H1175">
        <f>COUNTIF(orders[BookTitle],F1175)</f>
        <v>3</v>
      </c>
    </row>
    <row r="1176" spans="6:8" x14ac:dyDescent="0.3">
      <c r="F1176" t="str">
        <v>Yet reach question</v>
      </c>
      <c r="G1176" s="24">
        <f>SUMIF(orders[BookTitle],F1176,orders[TotalSales])</f>
        <v>243.31</v>
      </c>
      <c r="H1176">
        <f>COUNTIF(orders[BookTitle],F1176)</f>
        <v>2</v>
      </c>
    </row>
    <row r="1177" spans="6:8" x14ac:dyDescent="0.3">
      <c r="F1177" t="str">
        <v>Yourself what lot</v>
      </c>
      <c r="G1177" s="24">
        <f>SUMIF(orders[BookTitle],F1177,orders[TotalSales])</f>
        <v>542.67999999999995</v>
      </c>
      <c r="H1177">
        <f>COUNTIF(orders[BookTitle],F1177)</f>
        <v>4</v>
      </c>
    </row>
  </sheetData>
  <mergeCells count="3">
    <mergeCell ref="B1:D1"/>
    <mergeCell ref="N2:O2"/>
    <mergeCell ref="Q3:T3"/>
  </mergeCells>
  <dataValidations count="1">
    <dataValidation type="list" allowBlank="1" showInputMessage="1" showErrorMessage="1" sqref="Q3" xr:uid="{DCACE890-2CC7-4D81-B76C-79242051C76B}">
      <formula1>$F$2:$F$1177</formula1>
    </dataValidation>
  </dataValidation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8365B-09D4-4AE0-84B0-170838D72D17}">
  <dimension ref="B1:M25"/>
  <sheetViews>
    <sheetView workbookViewId="0">
      <selection activeCell="G3" sqref="G3"/>
    </sheetView>
  </sheetViews>
  <sheetFormatPr defaultRowHeight="14.4" x14ac:dyDescent="0.3"/>
  <cols>
    <col min="2" max="3" width="11.5546875" customWidth="1"/>
    <col min="4" max="4" width="13.33203125" bestFit="1" customWidth="1"/>
    <col min="6" max="6" width="8.5546875" bestFit="1" customWidth="1"/>
    <col min="7" max="7" width="13.6640625" customWidth="1"/>
    <col min="8" max="8" width="12.77734375" bestFit="1" customWidth="1"/>
    <col min="9" max="9" width="8.88671875" customWidth="1"/>
    <col min="12" max="12" width="12.44140625" bestFit="1" customWidth="1"/>
    <col min="13" max="13" width="10" bestFit="1" customWidth="1"/>
    <col min="14" max="15" width="12.44140625" bestFit="1" customWidth="1"/>
  </cols>
  <sheetData>
    <row r="1" spans="2:13" ht="15" thickBot="1" x14ac:dyDescent="0.35"/>
    <row r="2" spans="2:13" x14ac:dyDescent="0.3">
      <c r="B2" s="19" t="s">
        <v>13</v>
      </c>
      <c r="C2" s="27" t="s">
        <v>6674</v>
      </c>
      <c r="D2" s="27" t="s">
        <v>6675</v>
      </c>
      <c r="E2" s="27" t="s">
        <v>6686</v>
      </c>
      <c r="F2" s="27" t="s">
        <v>6685</v>
      </c>
      <c r="G2" s="28" t="s">
        <v>6691</v>
      </c>
      <c r="L2" s="15" t="s">
        <v>6679</v>
      </c>
      <c r="M2" t="s">
        <v>6675</v>
      </c>
    </row>
    <row r="3" spans="2:13" x14ac:dyDescent="0.3">
      <c r="B3" s="13" t="str" cm="1">
        <f t="array" ref="B3:B10">_xlfn._xlws.SORT(_xlfn.UNIQUE(orders[Country]))</f>
        <v>Canada</v>
      </c>
      <c r="C3" s="4">
        <f>COUNTIF(orders[Country],$B3)</f>
        <v>204</v>
      </c>
      <c r="D3" s="5">
        <f>SUMIF(orders[Country],B3,orders[TotalSales])</f>
        <v>15190.720000000001</v>
      </c>
      <c r="E3" s="6">
        <f>_xlfn.MAXIFS(orders[TotalSales],orders[Country],B3)</f>
        <v>232.4</v>
      </c>
      <c r="F3" s="6">
        <f>_xlfn.MINIFS(orders[TotalSales],orders[Country],B3)</f>
        <v>8.2100000000000009</v>
      </c>
      <c r="G3" s="51" t="str">
        <f>INDEX($B$14:$B$25,MATCH(MAX(C$14:C$25),C$14:C$25,0))</f>
        <v>September</v>
      </c>
      <c r="L3" s="16" t="s">
        <v>95</v>
      </c>
      <c r="M3" s="17">
        <v>14262.550000000003</v>
      </c>
    </row>
    <row r="4" spans="2:13" x14ac:dyDescent="0.3">
      <c r="B4" s="13" t="str">
        <v>France</v>
      </c>
      <c r="C4" s="4">
        <f>COUNTIF(orders[Country],$B4)</f>
        <v>351</v>
      </c>
      <c r="D4" s="5">
        <f>SUMIF(orders[Country],B4,orders[TotalSales])</f>
        <v>29731.26000000002</v>
      </c>
      <c r="E4" s="6">
        <f>_xlfn.MAXIFS(orders[TotalSales],orders[Country],B4)</f>
        <v>284.95</v>
      </c>
      <c r="F4" s="6">
        <f>_xlfn.MINIFS(orders[TotalSales],orders[Country],B4)</f>
        <v>5.83</v>
      </c>
      <c r="G4" s="51" t="str">
        <f>INDEX($B$14:$B$25,MATCH(MAX(D$14:D$25),D$14:D$25,0))</f>
        <v>October</v>
      </c>
      <c r="L4" s="16" t="s">
        <v>52</v>
      </c>
      <c r="M4" s="17">
        <v>15190.720000000001</v>
      </c>
    </row>
    <row r="5" spans="2:13" x14ac:dyDescent="0.3">
      <c r="B5" s="13" t="str">
        <v>Germany</v>
      </c>
      <c r="C5" s="4">
        <f>COUNTIF(orders[Country],$B5)</f>
        <v>394</v>
      </c>
      <c r="D5" s="5">
        <f>SUMIF(orders[Country],B5,orders[TotalSales])</f>
        <v>32358.319999999989</v>
      </c>
      <c r="E5" s="6">
        <f>_xlfn.MAXIFS(orders[TotalSales],orders[Country],B5)</f>
        <v>273.89999999999998</v>
      </c>
      <c r="F5" s="6">
        <f>_xlfn.MINIFS(orders[TotalSales],orders[Country],B5)</f>
        <v>5.56</v>
      </c>
      <c r="G5" s="51" t="str">
        <f>INDEX($B$14:$B$25,MATCH(MAX(E$14:E$25),E$14:E$25,0))</f>
        <v>October</v>
      </c>
      <c r="L5" s="16" t="s">
        <v>80</v>
      </c>
      <c r="M5" s="17">
        <v>15497.159999999991</v>
      </c>
    </row>
    <row r="6" spans="2:13" x14ac:dyDescent="0.3">
      <c r="B6" s="13" t="str">
        <v>Italy</v>
      </c>
      <c r="C6" s="4">
        <f>COUNTIF(orders[Country],$B6)</f>
        <v>182</v>
      </c>
      <c r="D6" s="5">
        <f>SUMIF(orders[Country],B6,orders[TotalSales])</f>
        <v>15497.159999999991</v>
      </c>
      <c r="E6" s="6">
        <f>_xlfn.MAXIFS(orders[TotalSales],orders[Country],B6)</f>
        <v>243.2</v>
      </c>
      <c r="F6" s="6">
        <f>_xlfn.MINIFS(orders[TotalSales],orders[Country],B6)</f>
        <v>6.02</v>
      </c>
      <c r="G6" s="51" t="str">
        <f>INDEX($B$14:$B$25,MATCH(MAX(F$14:F$25),F$14:F$25,0))</f>
        <v>August</v>
      </c>
      <c r="L6" s="16" t="s">
        <v>193</v>
      </c>
      <c r="M6" s="17">
        <v>28151.139999999996</v>
      </c>
    </row>
    <row r="7" spans="2:13" x14ac:dyDescent="0.3">
      <c r="B7" s="13" t="str">
        <v>Lebanon</v>
      </c>
      <c r="C7" s="4">
        <f>COUNTIF(orders[Country],$B7)</f>
        <v>361</v>
      </c>
      <c r="D7" s="5">
        <f>SUMIF(orders[Country],B7,orders[TotalSales])</f>
        <v>28151.139999999996</v>
      </c>
      <c r="E7" s="6">
        <f>_xlfn.MAXIFS(orders[TotalSales],orders[Country],B7)</f>
        <v>279.5</v>
      </c>
      <c r="F7" s="6">
        <f>_xlfn.MINIFS(orders[TotalSales],orders[Country],B7)</f>
        <v>6.74</v>
      </c>
      <c r="G7" s="51" t="str">
        <f>INDEX($B$14:$B$25,MATCH(MAX(G$14:G$25),G$14:G$25,0))</f>
        <v>March</v>
      </c>
      <c r="L7" s="16" t="s">
        <v>30</v>
      </c>
      <c r="M7" s="17">
        <v>29731.26000000002</v>
      </c>
    </row>
    <row r="8" spans="2:13" x14ac:dyDescent="0.3">
      <c r="B8" s="13" t="str">
        <v>Spain</v>
      </c>
      <c r="C8" s="4">
        <f>COUNTIF(orders[Country],$B8)</f>
        <v>182</v>
      </c>
      <c r="D8" s="5">
        <f>SUMIF(orders[Country],B8,orders[TotalSales])</f>
        <v>14262.550000000003</v>
      </c>
      <c r="E8" s="6">
        <f>_xlfn.MAXIFS(orders[TotalSales],orders[Country],B8)</f>
        <v>251.25</v>
      </c>
      <c r="F8" s="6">
        <f>_xlfn.MINIFS(orders[TotalSales],orders[Country],B8)</f>
        <v>5.14</v>
      </c>
      <c r="G8" s="51" t="str">
        <f>INDEX($B$14:$B$25,MATCH(MAX(H$14:H$25),H$14:H$25,0))</f>
        <v>February</v>
      </c>
      <c r="L8" s="16" t="s">
        <v>44</v>
      </c>
      <c r="M8" s="17">
        <v>32358.319999999989</v>
      </c>
    </row>
    <row r="9" spans="2:13" x14ac:dyDescent="0.3">
      <c r="B9" s="13" t="str">
        <v>UK</v>
      </c>
      <c r="C9" s="4">
        <f>COUNTIF(orders[Country],$B9)</f>
        <v>560</v>
      </c>
      <c r="D9" s="5">
        <f>SUMIF(orders[Country],B9,orders[TotalSales])</f>
        <v>47725.35000000002</v>
      </c>
      <c r="E9" s="6">
        <f>_xlfn.MAXIFS(orders[TotalSales],orders[Country],B9)</f>
        <v>284.14999999999998</v>
      </c>
      <c r="F9" s="6">
        <f>_xlfn.MINIFS(orders[TotalSales],orders[Country],B9)</f>
        <v>5.56</v>
      </c>
      <c r="G9" s="51" t="str">
        <f>INDEX($B$14:$B$25,MATCH(MAX(I$14:I$25),I$14:I$25,0))</f>
        <v>November</v>
      </c>
      <c r="L9" s="16" t="s">
        <v>22</v>
      </c>
      <c r="M9" s="17">
        <v>47725.35000000002</v>
      </c>
    </row>
    <row r="10" spans="2:13" ht="15" thickBot="1" x14ac:dyDescent="0.35">
      <c r="B10" s="14" t="str">
        <v>USA</v>
      </c>
      <c r="C10" s="8">
        <f>COUNTIF(orders[Country],$B10)</f>
        <v>687</v>
      </c>
      <c r="D10" s="9">
        <f>SUMIF(orders[Country],B10,orders[TotalSales])</f>
        <v>57898.709999999912</v>
      </c>
      <c r="E10" s="30">
        <f>_xlfn.MAXIFS(orders[TotalSales],orders[Country],B10)</f>
        <v>279.2</v>
      </c>
      <c r="F10" s="30">
        <f>_xlfn.MINIFS(orders[TotalSales],orders[Country],B10)</f>
        <v>5.23</v>
      </c>
      <c r="G10" s="10" t="str">
        <f>INDEX($B$14:$B$25,MATCH(MAX(J$14:J$25),J$14:J$25,0))</f>
        <v>May</v>
      </c>
      <c r="L10" s="16" t="s">
        <v>37</v>
      </c>
      <c r="M10" s="17">
        <v>57898.709999999912</v>
      </c>
    </row>
    <row r="11" spans="2:13" x14ac:dyDescent="0.3">
      <c r="L11" s="16" t="s">
        <v>6680</v>
      </c>
      <c r="M11" s="17">
        <v>240815.20999999996</v>
      </c>
    </row>
    <row r="13" spans="2:13" x14ac:dyDescent="0.3">
      <c r="C13" t="str" cm="1">
        <f t="array" ref="C13:J13">TRANSPOSE(_xlfn.ANCHORARRAY(B3))</f>
        <v>Canada</v>
      </c>
      <c r="D13" t="str">
        <v>France</v>
      </c>
      <c r="E13" t="str">
        <v>Germany</v>
      </c>
      <c r="F13" t="str">
        <v>Italy</v>
      </c>
      <c r="G13" t="str">
        <v>Lebanon</v>
      </c>
      <c r="H13" t="str">
        <v>Spain</v>
      </c>
      <c r="I13" t="str">
        <v>UK</v>
      </c>
      <c r="J13" t="str">
        <v>USA</v>
      </c>
    </row>
    <row r="14" spans="2:13" x14ac:dyDescent="0.3">
      <c r="B14" t="s">
        <v>210</v>
      </c>
      <c r="C14" s="24">
        <f>SUMIFS(orders[TotalSales],orders[Country],$C$13,orders[OrderMonth],$B14)</f>
        <v>899.73</v>
      </c>
      <c r="D14" s="24">
        <f>SUMIFS(orders[TotalSales],orders[Country],$D$13,orders[OrderMonth],$B14)</f>
        <v>1878.2099999999998</v>
      </c>
      <c r="E14" s="24">
        <f>SUMIFS(orders[TotalSales],orders[Country],$E$13,orders[OrderMonth],$B14)</f>
        <v>3046.74</v>
      </c>
      <c r="F14" s="24">
        <f>SUMIFS(orders[TotalSales],orders[Country],$F$13,orders[OrderMonth],$B14)</f>
        <v>1110.6199999999999</v>
      </c>
      <c r="G14" s="24">
        <f>SUMIFS(orders[TotalSales],orders[Country],$G$13,orders[OrderMonth],$B14)</f>
        <v>2405.1800000000003</v>
      </c>
      <c r="H14" s="24">
        <f>SUMIFS(orders[TotalSales],orders[Country],$H$13,orders[OrderMonth],$B14)</f>
        <v>1760.4799999999998</v>
      </c>
      <c r="I14" s="24">
        <f>SUMIFS(orders[TotalSales],orders[Country],$I$13,orders[OrderMonth],$B14)</f>
        <v>3849.6099999999997</v>
      </c>
      <c r="J14" s="24">
        <f>SUMIFS(orders[TotalSales],orders[Country],$J$13,orders[OrderMonth],$B14)</f>
        <v>5032.42</v>
      </c>
    </row>
    <row r="15" spans="2:13" x14ac:dyDescent="0.3">
      <c r="B15" t="s">
        <v>39</v>
      </c>
      <c r="C15" s="24">
        <f>SUMIFS(orders[TotalSales],orders[Country],$C$13,orders[OrderMonth],B15)</f>
        <v>1295.55</v>
      </c>
      <c r="D15" s="24">
        <f>SUMIFS(orders[TotalSales],orders[Country],$D$13,orders[OrderMonth],$B15)</f>
        <v>2823.13</v>
      </c>
      <c r="E15" s="24">
        <f>SUMIFS(orders[TotalSales],orders[Country],$E$13,orders[OrderMonth],$B15)</f>
        <v>1893.9700000000003</v>
      </c>
      <c r="F15" s="24">
        <f>SUMIFS(orders[TotalSales],orders[Country],$F$13,orders[OrderMonth],$B15)</f>
        <v>1644.2600000000002</v>
      </c>
      <c r="G15" s="24">
        <f>SUMIFS(orders[TotalSales],orders[Country],$G$13,orders[OrderMonth],$B15)</f>
        <v>1779.1999999999998</v>
      </c>
      <c r="H15" s="24">
        <f>SUMIFS(orders[TotalSales],orders[Country],$H$13,orders[OrderMonth],$B15)</f>
        <v>1827.98</v>
      </c>
      <c r="I15" s="24">
        <f>SUMIFS(orders[TotalSales],orders[Country],$I$13,orders[OrderMonth],$B15)</f>
        <v>4091.2</v>
      </c>
      <c r="J15" s="24">
        <f>SUMIFS(orders[TotalSales],orders[Country],$J$13,orders[OrderMonth],$B15)</f>
        <v>4927.6499999999987</v>
      </c>
    </row>
    <row r="16" spans="2:13" x14ac:dyDescent="0.3">
      <c r="B16" t="s">
        <v>15</v>
      </c>
      <c r="C16" s="24">
        <f>SUMIFS(orders[TotalSales],orders[Country],$C$13,orders[OrderMonth],B16)</f>
        <v>1510.9</v>
      </c>
      <c r="D16" s="24">
        <f>SUMIFS(orders[TotalSales],orders[Country],$D$13,orders[OrderMonth],$B16)</f>
        <v>2369.31</v>
      </c>
      <c r="E16" s="24">
        <f>SUMIFS(orders[TotalSales],orders[Country],$E$13,orders[OrderMonth],$B16)</f>
        <v>2944.8300000000004</v>
      </c>
      <c r="F16" s="24">
        <f>SUMIFS(orders[TotalSales],orders[Country],$F$13,orders[OrderMonth],$B16)</f>
        <v>1636.1399999999999</v>
      </c>
      <c r="G16" s="24">
        <f>SUMIFS(orders[TotalSales],orders[Country],$G$13,orders[OrderMonth],$B16)</f>
        <v>3279.26</v>
      </c>
      <c r="H16" s="24">
        <f>SUMIFS(orders[TotalSales],orders[Country],$H$13,orders[OrderMonth],$B16)</f>
        <v>1271.9699999999998</v>
      </c>
      <c r="I16" s="24">
        <f>SUMIFS(orders[TotalSales],orders[Country],$I$13,orders[OrderMonth],$B16)</f>
        <v>3882.06</v>
      </c>
      <c r="J16" s="24">
        <f>SUMIFS(orders[TotalSales],orders[Country],$J$13,orders[OrderMonth],$B16)</f>
        <v>4894.2299999999987</v>
      </c>
    </row>
    <row r="17" spans="2:10" x14ac:dyDescent="0.3">
      <c r="B17" t="s">
        <v>82</v>
      </c>
      <c r="C17" s="24">
        <f>SUMIFS(orders[TotalSales],orders[Country],$C$13,orders[OrderMonth],B17)</f>
        <v>989.68</v>
      </c>
      <c r="D17" s="24">
        <f>SUMIFS(orders[TotalSales],orders[Country],$D$13,orders[OrderMonth],$B17)</f>
        <v>2770.1000000000004</v>
      </c>
      <c r="E17" s="24">
        <f>SUMIFS(orders[TotalSales],orders[Country],$E$13,orders[OrderMonth],$B17)</f>
        <v>2509.6200000000003</v>
      </c>
      <c r="F17" s="24">
        <f>SUMIFS(orders[TotalSales],orders[Country],$F$13,orders[OrderMonth],$B17)</f>
        <v>1074.67</v>
      </c>
      <c r="G17" s="24">
        <f>SUMIFS(orders[TotalSales],orders[Country],$G$13,orders[OrderMonth],$B17)</f>
        <v>1338.39</v>
      </c>
      <c r="H17" s="24">
        <f>SUMIFS(orders[TotalSales],orders[Country],$H$13,orders[OrderMonth],$B17)</f>
        <v>1206.28</v>
      </c>
      <c r="I17" s="24">
        <f>SUMIFS(orders[TotalSales],orders[Country],$I$13,orders[OrderMonth],$B17)</f>
        <v>4207.08</v>
      </c>
      <c r="J17" s="24">
        <f>SUMIFS(orders[TotalSales],orders[Country],$J$13,orders[OrderMonth],$B17)</f>
        <v>4091.1799999999989</v>
      </c>
    </row>
    <row r="18" spans="2:10" x14ac:dyDescent="0.3">
      <c r="B18" t="s">
        <v>46</v>
      </c>
      <c r="C18" s="24">
        <f>SUMIFS(orders[TotalSales],orders[Country],$C$13,orders[OrderMonth],B18)</f>
        <v>1380.21</v>
      </c>
      <c r="D18" s="24">
        <f>SUMIFS(orders[TotalSales],orders[Country],$D$13,orders[OrderMonth],$B18)</f>
        <v>2100.2299999999996</v>
      </c>
      <c r="E18" s="24">
        <f>SUMIFS(orders[TotalSales],orders[Country],$E$13,orders[OrderMonth],$B18)</f>
        <v>2107.5600000000004</v>
      </c>
      <c r="F18" s="24">
        <f>SUMIFS(orders[TotalSales],orders[Country],$F$13,orders[OrderMonth],$B18)</f>
        <v>1263.5900000000001</v>
      </c>
      <c r="G18" s="24">
        <f>SUMIFS(orders[TotalSales],orders[Country],$G$13,orders[OrderMonth],$B18)</f>
        <v>2193.21</v>
      </c>
      <c r="H18" s="24">
        <f>SUMIFS(orders[TotalSales],orders[Country],$H$13,orders[OrderMonth],$B18)</f>
        <v>703.81</v>
      </c>
      <c r="I18" s="24">
        <f>SUMIFS(orders[TotalSales],orders[Country],$I$13,orders[OrderMonth],$B18)</f>
        <v>2906.3400000000011</v>
      </c>
      <c r="J18" s="24">
        <f>SUMIFS(orders[TotalSales],orders[Country],$J$13,orders[OrderMonth],$B18)</f>
        <v>6952.0600000000013</v>
      </c>
    </row>
    <row r="19" spans="2:10" x14ac:dyDescent="0.3">
      <c r="B19" t="s">
        <v>24</v>
      </c>
      <c r="C19" s="24">
        <f>SUMIFS(orders[TotalSales],orders[Country],$C$13,orders[OrderMonth],B19)</f>
        <v>918.66000000000008</v>
      </c>
      <c r="D19" s="24">
        <f>SUMIFS(orders[TotalSales],orders[Country],$D$13,orders[OrderMonth],$B19)</f>
        <v>2452.4</v>
      </c>
      <c r="E19" s="24">
        <f>SUMIFS(orders[TotalSales],orders[Country],$E$13,orders[OrderMonth],$B19)</f>
        <v>1933.79</v>
      </c>
      <c r="F19" s="24">
        <f>SUMIFS(orders[TotalSales],orders[Country],$F$13,orders[OrderMonth],$B19)</f>
        <v>1176.4100000000001</v>
      </c>
      <c r="G19" s="24">
        <f>SUMIFS(orders[TotalSales],orders[Country],$G$13,orders[OrderMonth],$B19)</f>
        <v>3153.0499999999997</v>
      </c>
      <c r="H19" s="24">
        <f>SUMIFS(orders[TotalSales],orders[Country],$H$13,orders[OrderMonth],$B19)</f>
        <v>1213.21</v>
      </c>
      <c r="I19" s="24">
        <f>SUMIFS(orders[TotalSales],orders[Country],$I$13,orders[OrderMonth],$B19)</f>
        <v>3983.7899999999995</v>
      </c>
      <c r="J19" s="24">
        <f>SUMIFS(orders[TotalSales],orders[Country],$J$13,orders[OrderMonth],$B19)</f>
        <v>5610.9700000000021</v>
      </c>
    </row>
    <row r="20" spans="2:10" x14ac:dyDescent="0.3">
      <c r="B20" t="s">
        <v>32</v>
      </c>
      <c r="C20" s="24">
        <f>SUMIFS(orders[TotalSales],orders[Country],$C$13,orders[OrderMonth],B20)</f>
        <v>1383.1699999999998</v>
      </c>
      <c r="D20" s="24">
        <f>SUMIFS(orders[TotalSales],orders[Country],$D$13,orders[OrderMonth],$B20)</f>
        <v>2328.0699999999993</v>
      </c>
      <c r="E20" s="24">
        <f>SUMIFS(orders[TotalSales],orders[Country],$E$13,orders[OrderMonth],$B20)</f>
        <v>3314.9799999999987</v>
      </c>
      <c r="F20" s="24">
        <f>SUMIFS(orders[TotalSales],orders[Country],$F$13,orders[OrderMonth],$B20)</f>
        <v>889.31999999999994</v>
      </c>
      <c r="G20" s="24">
        <f>SUMIFS(orders[TotalSales],orders[Country],$G$13,orders[OrderMonth],$B20)</f>
        <v>3088.98</v>
      </c>
      <c r="H20" s="24">
        <f>SUMIFS(orders[TotalSales],orders[Country],$H$13,orders[OrderMonth],$B20)</f>
        <v>1075.9399999999998</v>
      </c>
      <c r="I20" s="24">
        <f>SUMIFS(orders[TotalSales],orders[Country],$I$13,orders[OrderMonth],$B20)</f>
        <v>4653.3099999999995</v>
      </c>
      <c r="J20" s="24">
        <f>SUMIFS(orders[TotalSales],orders[Country],$J$13,orders[OrderMonth],$B20)</f>
        <v>3378.1400000000008</v>
      </c>
    </row>
    <row r="21" spans="2:10" x14ac:dyDescent="0.3">
      <c r="B21" t="s">
        <v>90</v>
      </c>
      <c r="C21" s="24">
        <f>SUMIFS(orders[TotalSales],orders[Country],$C$13,orders[OrderMonth],B21)</f>
        <v>1080.78</v>
      </c>
      <c r="D21" s="24">
        <f>SUMIFS(orders[TotalSales],orders[Country],$D$13,orders[OrderMonth],$B21)</f>
        <v>2167.83</v>
      </c>
      <c r="E21" s="24">
        <f>SUMIFS(orders[TotalSales],orders[Country],$E$13,orders[OrderMonth],$B21)</f>
        <v>2739.6400000000003</v>
      </c>
      <c r="F21" s="24">
        <f>SUMIFS(orders[TotalSales],orders[Country],$F$13,orders[OrderMonth],$B21)</f>
        <v>2022.6699999999996</v>
      </c>
      <c r="G21" s="24">
        <f>SUMIFS(orders[TotalSales],orders[Country],$G$13,orders[OrderMonth],$B21)</f>
        <v>1824.7299999999996</v>
      </c>
      <c r="H21" s="24">
        <f>SUMIFS(orders[TotalSales],orders[Country],$H$13,orders[OrderMonth],$B21)</f>
        <v>1038.46</v>
      </c>
      <c r="I21" s="24">
        <f>SUMIFS(orders[TotalSales],orders[Country],$I$13,orders[OrderMonth],$B21)</f>
        <v>2908.78</v>
      </c>
      <c r="J21" s="24">
        <f>SUMIFS(orders[TotalSales],orders[Country],$J$13,orders[OrderMonth],$B21)</f>
        <v>4061.7599999999993</v>
      </c>
    </row>
    <row r="22" spans="2:10" x14ac:dyDescent="0.3">
      <c r="B22" t="s">
        <v>60</v>
      </c>
      <c r="C22" s="24">
        <f>SUMIFS(orders[TotalSales],orders[Country],$C$13,orders[OrderMonth],B22)</f>
        <v>2006.8799999999997</v>
      </c>
      <c r="D22" s="24">
        <f>SUMIFS(orders[TotalSales],orders[Country],$D$13,orders[OrderMonth],$B22)</f>
        <v>2635.6400000000003</v>
      </c>
      <c r="E22" s="24">
        <f>SUMIFS(orders[TotalSales],orders[Country],$E$13,orders[OrderMonth],$B22)</f>
        <v>2728.66</v>
      </c>
      <c r="F22" s="24">
        <f>SUMIFS(orders[TotalSales],orders[Country],$F$13,orders[OrderMonth],$B22)</f>
        <v>1240.08</v>
      </c>
      <c r="G22" s="24">
        <f>SUMIFS(orders[TotalSales],orders[Country],$G$13,orders[OrderMonth],$B22)</f>
        <v>1913.8200000000002</v>
      </c>
      <c r="H22" s="24">
        <f>SUMIFS(orders[TotalSales],orders[Country],$H$13,orders[OrderMonth],$B22)</f>
        <v>1106.3000000000002</v>
      </c>
      <c r="I22" s="24">
        <f>SUMIFS(orders[TotalSales],orders[Country],$I$13,orders[OrderMonth],$B22)</f>
        <v>4802.0800000000008</v>
      </c>
      <c r="J22" s="24">
        <f>SUMIFS(orders[TotalSales],orders[Country],$J$13,orders[OrderMonth],$B22)</f>
        <v>4265.03</v>
      </c>
    </row>
    <row r="23" spans="2:10" x14ac:dyDescent="0.3">
      <c r="B23" t="s">
        <v>133</v>
      </c>
      <c r="C23" s="24">
        <f>SUMIFS(orders[TotalSales],orders[Country],$C$13,orders[OrderMonth],B23)</f>
        <v>1211.0200000000002</v>
      </c>
      <c r="D23" s="24">
        <f>SUMIFS(orders[TotalSales],orders[Country],$D$13,orders[OrderMonth],$B23)</f>
        <v>3131.4400000000005</v>
      </c>
      <c r="E23" s="24">
        <f>SUMIFS(orders[TotalSales],orders[Country],$E$13,orders[OrderMonth],$B23)</f>
        <v>3322.8200000000015</v>
      </c>
      <c r="F23" s="24">
        <f>SUMIFS(orders[TotalSales],orders[Country],$F$13,orders[OrderMonth],$B23)</f>
        <v>1369.8500000000001</v>
      </c>
      <c r="G23" s="24">
        <f>SUMIFS(orders[TotalSales],orders[Country],$G$13,orders[OrderMonth],$B23)</f>
        <v>3153.86</v>
      </c>
      <c r="H23" s="24">
        <f>SUMIFS(orders[TotalSales],orders[Country],$H$13,orders[OrderMonth],$B23)</f>
        <v>1048.6600000000001</v>
      </c>
      <c r="I23" s="24">
        <f>SUMIFS(orders[TotalSales],orders[Country],$I$13,orders[OrderMonth],$B23)</f>
        <v>3893.15</v>
      </c>
      <c r="J23" s="24">
        <f>SUMIFS(orders[TotalSales],orders[Country],$J$13,orders[OrderMonth],$B23)</f>
        <v>5431.8399999999992</v>
      </c>
    </row>
    <row r="24" spans="2:10" x14ac:dyDescent="0.3">
      <c r="B24" t="s">
        <v>54</v>
      </c>
      <c r="C24" s="24">
        <f>SUMIFS(orders[TotalSales],orders[Country],$C$13,orders[OrderMonth],B24)</f>
        <v>1401.38</v>
      </c>
      <c r="D24" s="24">
        <f>SUMIFS(orders[TotalSales],orders[Country],$D$13,orders[OrderMonth],$B24)</f>
        <v>2645.58</v>
      </c>
      <c r="E24" s="24">
        <f>SUMIFS(orders[TotalSales],orders[Country],$E$13,orders[OrderMonth],$B24)</f>
        <v>3140.13</v>
      </c>
      <c r="F24" s="24">
        <f>SUMIFS(orders[TotalSales],orders[Country],$F$13,orders[OrderMonth],$B24)</f>
        <v>1450.52</v>
      </c>
      <c r="G24" s="24">
        <f>SUMIFS(orders[TotalSales],orders[Country],$G$13,orders[OrderMonth],$B24)</f>
        <v>2586.5499999999993</v>
      </c>
      <c r="H24" s="24">
        <f>SUMIFS(orders[TotalSales],orders[Country],$H$13,orders[OrderMonth],$B24)</f>
        <v>931.68999999999994</v>
      </c>
      <c r="I24" s="24">
        <f>SUMIFS(orders[TotalSales],orders[Country],$I$13,orders[OrderMonth],$B24)</f>
        <v>5751.6100000000006</v>
      </c>
      <c r="J24" s="24">
        <f>SUMIFS(orders[TotalSales],orders[Country],$J$13,orders[OrderMonth],$B24)</f>
        <v>5603.3300000000008</v>
      </c>
    </row>
    <row r="25" spans="2:10" x14ac:dyDescent="0.3">
      <c r="B25" t="s">
        <v>107</v>
      </c>
      <c r="C25" s="24">
        <f>SUMIFS(orders[TotalSales],orders[Country],$C$13,orders[OrderMonth],B25)</f>
        <v>1112.7599999999998</v>
      </c>
      <c r="D25" s="24">
        <f>SUMIFS(orders[TotalSales],orders[Country],$D$13,orders[OrderMonth],$B25)</f>
        <v>2429.3200000000002</v>
      </c>
      <c r="E25" s="24">
        <f>SUMIFS(orders[TotalSales],orders[Country],$E$13,orders[OrderMonth],$B25)</f>
        <v>2675.5800000000004</v>
      </c>
      <c r="F25" s="24">
        <f>SUMIFS(orders[TotalSales],orders[Country],$F$13,orders[OrderMonth],$B25)</f>
        <v>619.03</v>
      </c>
      <c r="G25" s="24">
        <f>SUMIFS(orders[TotalSales],orders[Country],$G$13,orders[OrderMonth],$B25)</f>
        <v>1434.9099999999999</v>
      </c>
      <c r="H25" s="24">
        <f>SUMIFS(orders[TotalSales],orders[Country],$H$13,orders[OrderMonth],$B25)</f>
        <v>1077.77</v>
      </c>
      <c r="I25" s="24">
        <f>SUMIFS(orders[TotalSales],orders[Country],$I$13,orders[OrderMonth],$B25)</f>
        <v>2796.34</v>
      </c>
      <c r="J25" s="24">
        <f>SUMIFS(orders[TotalSales],orders[Country],$J$13,orders[OrderMonth],$B25)</f>
        <v>3650.1000000000004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28E4F-6D79-45E8-B6B2-FC93C055B327}">
  <dimension ref="B2:P16"/>
  <sheetViews>
    <sheetView workbookViewId="0">
      <selection activeCell="I4" sqref="I4"/>
    </sheetView>
  </sheetViews>
  <sheetFormatPr defaultRowHeight="14.4" x14ac:dyDescent="0.3"/>
  <cols>
    <col min="2" max="2" width="12.44140625" bestFit="1" customWidth="1"/>
    <col min="3" max="3" width="11.88671875" bestFit="1" customWidth="1"/>
    <col min="4" max="4" width="10" bestFit="1" customWidth="1"/>
    <col min="5" max="5" width="19.5546875" bestFit="1" customWidth="1"/>
    <col min="7" max="7" width="26" bestFit="1" customWidth="1"/>
    <col min="8" max="8" width="6.77734375" customWidth="1"/>
    <col min="9" max="9" width="9.109375" customWidth="1"/>
    <col min="10" max="10" width="8.44140625" customWidth="1"/>
    <col min="11" max="11" width="14.77734375" customWidth="1"/>
    <col min="12" max="12" width="11.6640625" customWidth="1"/>
    <col min="13" max="13" width="5.109375" customWidth="1"/>
    <col min="14" max="14" width="5.77734375" bestFit="1" customWidth="1"/>
    <col min="15" max="15" width="8" bestFit="1" customWidth="1"/>
    <col min="16" max="16" width="5.109375" bestFit="1" customWidth="1"/>
  </cols>
  <sheetData>
    <row r="2" spans="2:16" ht="15" thickBot="1" x14ac:dyDescent="0.35"/>
    <row r="3" spans="2:16" x14ac:dyDescent="0.3">
      <c r="B3" s="19" t="s">
        <v>6692</v>
      </c>
      <c r="C3" s="27" t="s">
        <v>6674</v>
      </c>
      <c r="D3" s="27" t="s">
        <v>6675</v>
      </c>
      <c r="E3" s="28" t="s">
        <v>6693</v>
      </c>
      <c r="G3" s="53" t="s">
        <v>6694</v>
      </c>
      <c r="H3" s="55" t="str" cm="1">
        <f t="array" ref="H3:O3">TRANSPOSE(_xlfn.UNIQUE(orders[Country]))</f>
        <v>UK</v>
      </c>
      <c r="I3" s="55" t="str">
        <v>France</v>
      </c>
      <c r="J3" s="55" t="str">
        <v>USA</v>
      </c>
      <c r="K3" s="55" t="str">
        <v>Germany</v>
      </c>
      <c r="L3" s="55" t="str">
        <v>Canada</v>
      </c>
      <c r="M3" s="55" t="str">
        <v>Italy</v>
      </c>
      <c r="N3" s="55" t="str">
        <v>Spain</v>
      </c>
      <c r="O3" s="55" t="str">
        <v>Lebanon</v>
      </c>
      <c r="P3" s="56" t="s">
        <v>6687</v>
      </c>
    </row>
    <row r="4" spans="2:16" x14ac:dyDescent="0.3">
      <c r="B4" s="13" t="str" cm="1">
        <f t="array" ref="B4:B7">_xlfn.UNIQUE(orders[PaymentMethod])</f>
        <v>Credit Card</v>
      </c>
      <c r="C4" s="4">
        <f>COUNTIF(orders[PaymentMethod],B4)</f>
        <v>1152</v>
      </c>
      <c r="D4" s="5">
        <f>SUMIF(orders[PaymentMethod],B4,orders[TotalSales])</f>
        <v>93584.289999999819</v>
      </c>
      <c r="E4" s="52">
        <f>ROUND((C4/$C$8) *100,2)</f>
        <v>39.44</v>
      </c>
      <c r="G4" s="54" t="str" cm="1">
        <f t="array" ref="G4:G7">_xlfn.ANCHORARRAY(B4)</f>
        <v>Credit Card</v>
      </c>
      <c r="H4" s="4" cm="1">
        <f t="array" ref="H4">SUMPRODUCT((orders[PaymentMethod]=G4)*(orders[Country]=H$3))</f>
        <v>222</v>
      </c>
      <c r="I4" s="4" cm="1">
        <f t="array" ref="I4">SUMPRODUCT((orders[PaymentMethod]=$G4)*(orders[Country]=I$3))</f>
        <v>109</v>
      </c>
      <c r="J4" s="4" cm="1">
        <f t="array" ref="J4">SUMPRODUCT((orders[PaymentMethod]=$G4)*(orders[Country]=J$3))</f>
        <v>301</v>
      </c>
      <c r="K4" s="4" cm="1">
        <f t="array" ref="K4">SUMPRODUCT((orders[PaymentMethod]=$G4)*(orders[Country]=K$3))</f>
        <v>145</v>
      </c>
      <c r="L4" s="4" cm="1">
        <f t="array" ref="L4">SUMPRODUCT((orders[PaymentMethod]=$G4)*(orders[Country]=L$3))</f>
        <v>54</v>
      </c>
      <c r="M4" s="4" cm="1">
        <f t="array" ref="M4">SUMPRODUCT((orders[PaymentMethod]=$G4)*(orders[Country]=M$3))</f>
        <v>92</v>
      </c>
      <c r="N4" s="4" cm="1">
        <f t="array" ref="N4">SUMPRODUCT((orders[PaymentMethod]=$G4)*(orders[Country]=N$3))</f>
        <v>90</v>
      </c>
      <c r="O4" s="4" cm="1">
        <f t="array" ref="O4">SUMPRODUCT((orders[PaymentMethod]=$G4)*(orders[Country]=O$3))</f>
        <v>139</v>
      </c>
      <c r="P4" s="52">
        <f>SUM(H4:O4)</f>
        <v>1152</v>
      </c>
    </row>
    <row r="5" spans="2:16" x14ac:dyDescent="0.3">
      <c r="B5" s="13" t="str">
        <v>Cash</v>
      </c>
      <c r="C5" s="4">
        <f>COUNTIF(orders[PaymentMethod],B5)</f>
        <v>586</v>
      </c>
      <c r="D5" s="5">
        <f>SUMIF(orders[PaymentMethod],B5,orders[TotalSales])</f>
        <v>48250.680000000015</v>
      </c>
      <c r="E5" s="52">
        <f t="shared" ref="E5:E7" si="0">ROUND((C5/$C$8) *100,2)</f>
        <v>20.059999999999999</v>
      </c>
      <c r="G5" s="54" t="str">
        <v>Cash</v>
      </c>
      <c r="H5" s="4" cm="1">
        <f t="array" ref="H5">SUMPRODUCT((orders[PaymentMethod]=G5)*(orders[Country]=H$3))</f>
        <v>116</v>
      </c>
      <c r="I5" s="4" cm="1">
        <f t="array" ref="I5">SUMPRODUCT((orders[PaymentMethod]=$G5)*(orders[Country]=I$3))</f>
        <v>80</v>
      </c>
      <c r="J5" s="4" cm="1">
        <f t="array" ref="J5">SUMPRODUCT((orders[PaymentMethod]=$G5)*(orders[Country]=J$3))</f>
        <v>138</v>
      </c>
      <c r="K5" s="4" cm="1">
        <f t="array" ref="K5">SUMPRODUCT((orders[PaymentMethod]=$G5)*(orders[Country]=K$3))</f>
        <v>79</v>
      </c>
      <c r="L5" s="4" cm="1">
        <f t="array" ref="L5">SUMPRODUCT((orders[PaymentMethod]=$G5)*(orders[Country]=L$3))</f>
        <v>53</v>
      </c>
      <c r="M5" s="4" cm="1">
        <f t="array" ref="M5">SUMPRODUCT((orders[PaymentMethod]=$G5)*(orders[Country]=M$3))</f>
        <v>29</v>
      </c>
      <c r="N5" s="4" cm="1">
        <f t="array" ref="N5">SUMPRODUCT((orders[PaymentMethod]=$G5)*(orders[Country]=N$3))</f>
        <v>24</v>
      </c>
      <c r="O5" s="4" cm="1">
        <f t="array" ref="O5">SUMPRODUCT((orders[PaymentMethod]=$G5)*(orders[Country]=O$3))</f>
        <v>67</v>
      </c>
      <c r="P5" s="52">
        <f>SUM(H5:O5)</f>
        <v>586</v>
      </c>
    </row>
    <row r="6" spans="2:16" x14ac:dyDescent="0.3">
      <c r="B6" s="13" t="str">
        <v>Paypal</v>
      </c>
      <c r="C6" s="4">
        <f>COUNTIF(orders[PaymentMethod],B6)</f>
        <v>874</v>
      </c>
      <c r="D6" s="5">
        <f>SUMIF(orders[PaymentMethod],B6,orders[TotalSales])</f>
        <v>73194.569999999963</v>
      </c>
      <c r="E6" s="52">
        <f t="shared" si="0"/>
        <v>29.92</v>
      </c>
      <c r="G6" s="54" t="str">
        <v>Paypal</v>
      </c>
      <c r="H6" s="4" cm="1">
        <f t="array" ref="H6">SUMPRODUCT((orders[PaymentMethod]=G6)*(orders[Country]=H$3))</f>
        <v>178</v>
      </c>
      <c r="I6" s="4" cm="1">
        <f t="array" ref="I6">SUMPRODUCT((orders[PaymentMethod]=$G6)*(orders[Country]=I$3))</f>
        <v>108</v>
      </c>
      <c r="J6" s="4" cm="1">
        <f t="array" ref="J6">SUMPRODUCT((orders[PaymentMethod]=$G6)*(orders[Country]=J$3))</f>
        <v>198</v>
      </c>
      <c r="K6" s="4" cm="1">
        <f t="array" ref="K6">SUMPRODUCT((orders[PaymentMethod]=$G6)*(orders[Country]=K$3))</f>
        <v>121</v>
      </c>
      <c r="L6" s="4" cm="1">
        <f t="array" ref="L6">SUMPRODUCT((orders[PaymentMethod]=$G6)*(orders[Country]=L$3))</f>
        <v>43</v>
      </c>
      <c r="M6" s="4" cm="1">
        <f t="array" ref="M6">SUMPRODUCT((orders[PaymentMethod]=$G6)*(orders[Country]=M$3))</f>
        <v>61</v>
      </c>
      <c r="N6" s="4" cm="1">
        <f t="array" ref="N6">SUMPRODUCT((orders[PaymentMethod]=$G6)*(orders[Country]=N$3))</f>
        <v>68</v>
      </c>
      <c r="O6" s="4" cm="1">
        <f t="array" ref="O6">SUMPRODUCT((orders[PaymentMethod]=$G6)*(orders[Country]=O$3))</f>
        <v>97</v>
      </c>
      <c r="P6" s="52">
        <f t="shared" ref="P6:P7" si="1">SUM(H6:O6)</f>
        <v>874</v>
      </c>
    </row>
    <row r="7" spans="2:16" ht="15" thickBot="1" x14ac:dyDescent="0.35">
      <c r="B7" s="31" t="str">
        <v>Voucher</v>
      </c>
      <c r="C7" s="32">
        <f>COUNTIF(orders[PaymentMethod],B7)</f>
        <v>309</v>
      </c>
      <c r="D7" s="33">
        <f>SUMIF(orders[PaymentMethod],B7,orders[TotalSales])</f>
        <v>25785.669999999995</v>
      </c>
      <c r="E7" s="57">
        <f t="shared" si="0"/>
        <v>10.58</v>
      </c>
      <c r="G7" s="62" t="str">
        <v>Voucher</v>
      </c>
      <c r="H7" s="32" cm="1">
        <f t="array" ref="H7">SUMPRODUCT((orders[PaymentMethod]=G7)*(orders[Country]=H$3))</f>
        <v>44</v>
      </c>
      <c r="I7" s="32" cm="1">
        <f t="array" ref="I7">SUMPRODUCT((orders[PaymentMethod]=$G7)*(orders[Country]=I$3))</f>
        <v>54</v>
      </c>
      <c r="J7" s="32" cm="1">
        <f t="array" ref="J7">SUMPRODUCT((orders[PaymentMethod]=$G7)*(orders[Country]=J$3))</f>
        <v>50</v>
      </c>
      <c r="K7" s="32" cm="1">
        <f t="array" ref="K7">SUMPRODUCT((orders[PaymentMethod]=$G7)*(orders[Country]=K$3))</f>
        <v>49</v>
      </c>
      <c r="L7" s="32" cm="1">
        <f t="array" ref="L7">SUMPRODUCT((orders[PaymentMethod]=$G7)*(orders[Country]=L$3))</f>
        <v>54</v>
      </c>
      <c r="M7" s="32" cm="1">
        <f t="array" ref="M7">SUMPRODUCT((orders[PaymentMethod]=$G7)*(orders[Country]=M$3))</f>
        <v>0</v>
      </c>
      <c r="N7" s="32" cm="1">
        <f t="array" ref="N7">SUMPRODUCT((orders[PaymentMethod]=$G7)*(orders[Country]=N$3))</f>
        <v>0</v>
      </c>
      <c r="O7" s="32" cm="1">
        <f t="array" ref="O7">SUMPRODUCT((orders[PaymentMethod]=$G7)*(orders[Country]=O$3))</f>
        <v>58</v>
      </c>
      <c r="P7" s="57">
        <f t="shared" si="1"/>
        <v>309</v>
      </c>
    </row>
    <row r="8" spans="2:16" ht="15.6" thickTop="1" thickBot="1" x14ac:dyDescent="0.35">
      <c r="B8" s="58" t="s">
        <v>6687</v>
      </c>
      <c r="C8" s="59">
        <f>SUM(C4:C7)</f>
        <v>2921</v>
      </c>
      <c r="D8" s="60">
        <f>SUM(D4:D7)</f>
        <v>240815.20999999979</v>
      </c>
      <c r="E8" s="61">
        <f>SUM(E4:E7)</f>
        <v>100</v>
      </c>
      <c r="G8" s="63" t="s">
        <v>6687</v>
      </c>
      <c r="H8" s="81"/>
      <c r="I8" s="81"/>
      <c r="J8" s="81"/>
      <c r="K8" s="81"/>
      <c r="L8" s="81"/>
      <c r="M8" s="81"/>
      <c r="N8" s="81"/>
      <c r="O8" s="81"/>
      <c r="P8" s="44">
        <f>SUM(P4:P7)</f>
        <v>2921</v>
      </c>
    </row>
    <row r="9" spans="2:16" ht="15" thickTop="1" x14ac:dyDescent="0.3"/>
    <row r="11" spans="2:16" x14ac:dyDescent="0.3">
      <c r="B11" s="15" t="s">
        <v>6679</v>
      </c>
      <c r="C11" t="s">
        <v>6674</v>
      </c>
      <c r="D11" t="s">
        <v>6675</v>
      </c>
      <c r="E11" t="s">
        <v>6693</v>
      </c>
    </row>
    <row r="12" spans="2:16" x14ac:dyDescent="0.3">
      <c r="B12" s="16" t="s">
        <v>21</v>
      </c>
      <c r="C12" s="1">
        <v>1152</v>
      </c>
      <c r="D12" s="17">
        <v>93584.289999999819</v>
      </c>
      <c r="E12" s="41">
        <v>0.39438548442314275</v>
      </c>
    </row>
    <row r="13" spans="2:16" x14ac:dyDescent="0.3">
      <c r="B13" s="16" t="s">
        <v>6669</v>
      </c>
      <c r="C13" s="1">
        <v>874</v>
      </c>
      <c r="D13" s="17">
        <v>73194.569999999963</v>
      </c>
      <c r="E13" s="41">
        <v>0.29921259842519687</v>
      </c>
    </row>
    <row r="14" spans="2:16" x14ac:dyDescent="0.3">
      <c r="B14" s="16" t="s">
        <v>29</v>
      </c>
      <c r="C14" s="1">
        <v>586</v>
      </c>
      <c r="D14" s="17">
        <v>48250.680000000015</v>
      </c>
      <c r="E14" s="41">
        <v>0.20061622731941117</v>
      </c>
    </row>
    <row r="15" spans="2:16" x14ac:dyDescent="0.3">
      <c r="B15" s="16" t="s">
        <v>88</v>
      </c>
      <c r="C15" s="1">
        <v>309</v>
      </c>
      <c r="D15" s="17">
        <v>25785.669999999995</v>
      </c>
      <c r="E15" s="41">
        <v>0.10578568983224923</v>
      </c>
    </row>
    <row r="16" spans="2:16" x14ac:dyDescent="0.3">
      <c r="B16" s="16" t="s">
        <v>6680</v>
      </c>
      <c r="C16" s="1">
        <v>2921</v>
      </c>
      <c r="D16" s="17">
        <v>240815.21000000034</v>
      </c>
      <c r="E16" s="41">
        <v>1</v>
      </c>
    </row>
  </sheetData>
  <mergeCells count="1">
    <mergeCell ref="H8:O8"/>
  </mergeCells>
  <conditionalFormatting sqref="H4:O4">
    <cfRule type="dataBar" priority="4">
      <dataBar>
        <cfvo type="min"/>
        <cfvo type="max"/>
        <color rgb="FF008AEF"/>
      </dataBar>
      <extLst>
        <ext xmlns:x14="http://schemas.microsoft.com/office/spreadsheetml/2009/9/main" uri="{B025F937-C7B1-47D3-B67F-A62EFF666E3E}">
          <x14:id>{D514C2C0-00AD-4105-AAED-7255F872F45D}</x14:id>
        </ext>
      </extLst>
    </cfRule>
  </conditionalFormatting>
  <conditionalFormatting sqref="H5:O5">
    <cfRule type="dataBar" priority="3">
      <dataBar>
        <cfvo type="min"/>
        <cfvo type="max"/>
        <color rgb="FF638EC6"/>
      </dataBar>
      <extLst>
        <ext xmlns:x14="http://schemas.microsoft.com/office/spreadsheetml/2009/9/main" uri="{B025F937-C7B1-47D3-B67F-A62EFF666E3E}">
          <x14:id>{724DEDF8-31CF-4A88-BF90-F537B21904A8}</x14:id>
        </ext>
      </extLst>
    </cfRule>
  </conditionalFormatting>
  <conditionalFormatting sqref="H6:O6">
    <cfRule type="dataBar" priority="2">
      <dataBar>
        <cfvo type="min"/>
        <cfvo type="max"/>
        <color rgb="FF638EC6"/>
      </dataBar>
      <extLst>
        <ext xmlns:x14="http://schemas.microsoft.com/office/spreadsheetml/2009/9/main" uri="{B025F937-C7B1-47D3-B67F-A62EFF666E3E}">
          <x14:id>{06476320-AAB3-442D-8663-F6F628079E9C}</x14:id>
        </ext>
      </extLst>
    </cfRule>
  </conditionalFormatting>
  <conditionalFormatting sqref="H7:O8">
    <cfRule type="dataBar" priority="1">
      <dataBar>
        <cfvo type="min"/>
        <cfvo type="max"/>
        <color rgb="FF638EC6"/>
      </dataBar>
      <extLst>
        <ext xmlns:x14="http://schemas.microsoft.com/office/spreadsheetml/2009/9/main" uri="{B025F937-C7B1-47D3-B67F-A62EFF666E3E}">
          <x14:id>{B76B765F-94A0-4AE5-8E35-B8FA74D6B4DE}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514C2C0-00AD-4105-AAED-7255F872F45D}">
            <x14:dataBar minLength="0" maxLength="100" border="1" negativeBarBorderColorSameAsPositive="0">
              <x14:cfvo type="autoMin"/>
              <x14:cfvo type="autoMax"/>
              <x14:borderColor rgb="FF008AEF"/>
              <x14:negativeFillColor rgb="FFFF0000"/>
              <x14:negativeBorderColor rgb="FFFF0000"/>
              <x14:axisColor rgb="FF000000"/>
            </x14:dataBar>
          </x14:cfRule>
          <xm:sqref>H4:O4</xm:sqref>
        </x14:conditionalFormatting>
        <x14:conditionalFormatting xmlns:xm="http://schemas.microsoft.com/office/excel/2006/main">
          <x14:cfRule type="dataBar" id="{724DEDF8-31CF-4A88-BF90-F537B21904A8}">
            <x14:dataBar minLength="0" maxLength="100" border="1" negativeBarBorderColorSameAsPositive="0">
              <x14:cfvo type="autoMin"/>
              <x14:cfvo type="autoMax"/>
              <x14:borderColor rgb="FF638EC6"/>
              <x14:negativeFillColor rgb="FFFF0000"/>
              <x14:negativeBorderColor rgb="FFFF0000"/>
              <x14:axisColor rgb="FF000000"/>
            </x14:dataBar>
          </x14:cfRule>
          <xm:sqref>H5:O5</xm:sqref>
        </x14:conditionalFormatting>
        <x14:conditionalFormatting xmlns:xm="http://schemas.microsoft.com/office/excel/2006/main">
          <x14:cfRule type="dataBar" id="{06476320-AAB3-442D-8663-F6F628079E9C}">
            <x14:dataBar minLength="0" maxLength="100" border="1" negativeBarBorderColorSameAsPositive="0">
              <x14:cfvo type="autoMin"/>
              <x14:cfvo type="autoMax"/>
              <x14:borderColor rgb="FF638EC6"/>
              <x14:negativeFillColor rgb="FFFF0000"/>
              <x14:negativeBorderColor rgb="FFFF0000"/>
              <x14:axisColor rgb="FF000000"/>
            </x14:dataBar>
          </x14:cfRule>
          <xm:sqref>H6:O6</xm:sqref>
        </x14:conditionalFormatting>
        <x14:conditionalFormatting xmlns:xm="http://schemas.microsoft.com/office/excel/2006/main">
          <x14:cfRule type="dataBar" id="{B76B765F-94A0-4AE5-8E35-B8FA74D6B4DE}">
            <x14:dataBar minLength="0" maxLength="100" border="1" negativeBarBorderColorSameAsPositive="0">
              <x14:cfvo type="autoMin"/>
              <x14:cfvo type="autoMax"/>
              <x14:borderColor rgb="FF638EC6"/>
              <x14:negativeFillColor rgb="FFFF0000"/>
              <x14:negativeBorderColor rgb="FFFF0000"/>
              <x14:axisColor rgb="FF000000"/>
            </x14:dataBar>
          </x14:cfRule>
          <xm:sqref>H7:O8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1F907C-0F02-4DE0-A26F-296A7006CA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main_data</vt:lpstr>
      <vt:lpstr>day_analysis</vt:lpstr>
      <vt:lpstr>dashboard</vt:lpstr>
      <vt:lpstr>pivot_sources</vt:lpstr>
      <vt:lpstr>category_analysis</vt:lpstr>
      <vt:lpstr>monthly_sales</vt:lpstr>
      <vt:lpstr>yearly_sales</vt:lpstr>
      <vt:lpstr>books_analysis</vt:lpstr>
      <vt:lpstr>country_analysis</vt:lpstr>
      <vt:lpstr>payment_method_analysis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Georgio JB14</dc:creator>
  <cp:lastModifiedBy>Georgio JB14</cp:lastModifiedBy>
  <dcterms:created xsi:type="dcterms:W3CDTF">2025-08-25T13:06:59Z</dcterms:created>
  <dcterms:modified xsi:type="dcterms:W3CDTF">2025-09-13T11:39:48Z</dcterms:modified>
</cp:coreProperties>
</file>